
<file path=[Content_Types].xml><?xml version="1.0" encoding="utf-8"?>
<Types xmlns="http://schemas.openxmlformats.org/package/2006/content-types">
  <Default Extension="bin" ContentType="application/vnd.openxmlformats-officedocument.spreadsheetml.printerSettings"/>
  <Default Extension="jpg" ContentType="image/jpeg"/>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tables/table1.xml" ContentType="application/vnd.openxmlformats-officedocument.spreadsheetml.table+xml"/>
  <Override PartName="/xl/tables/table2.xml" ContentType="application/vnd.openxmlformats-officedocument.spreadsheetml.table+xml"/>
  <Override PartName="/xl/drawings/drawing2.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Ex1.xml" ContentType="application/vnd.ms-office.chartex+xml"/>
  <Override PartName="/xl/charts/style5.xml" ContentType="application/vnd.ms-office.chartstyle+xml"/>
  <Override PartName="/xl/charts/colors5.xml" ContentType="application/vnd.ms-office.chartcolorstyle+xml"/>
  <Override PartName="/xl/charts/chartEx2.xml" ContentType="application/vnd.ms-office.chartex+xml"/>
  <Override PartName="/xl/charts/style6.xml" ContentType="application/vnd.ms-office.chartstyle+xml"/>
  <Override PartName="/xl/charts/colors6.xml" ContentType="application/vnd.ms-office.chartcolorstyle+xml"/>
  <Override PartName="/xl/charts/chart5.xml" ContentType="application/vnd.openxmlformats-officedocument.drawingml.chart+xml"/>
  <Override PartName="/xl/charts/style7.xml" ContentType="application/vnd.ms-office.chartstyle+xml"/>
  <Override PartName="/xl/charts/colors7.xml" ContentType="application/vnd.ms-office.chartcolorstyle+xml"/>
  <Override PartName="/xl/drawings/drawing3.xml" ContentType="application/vnd.openxmlformats-officedocument.drawing+xml"/>
  <Override PartName="/xl/comments1.xml" ContentType="application/vnd.openxmlformats-officedocument.spreadsheetml.comments+xml"/>
  <Override PartName="/xl/threadedComments/threadedComment1.xml" ContentType="application/vnd.ms-excel.threadedcomments+xml"/>
  <Override PartName="/xl/charts/chartEx3.xml" ContentType="application/vnd.ms-office.chartex+xml"/>
  <Override PartName="/xl/charts/style8.xml" ContentType="application/vnd.ms-office.chartstyle+xml"/>
  <Override PartName="/xl/charts/colors8.xml" ContentType="application/vnd.ms-office.chartcolorstyle+xml"/>
  <Override PartName="/xl/charts/chartEx4.xml" ContentType="application/vnd.ms-office.chartex+xml"/>
  <Override PartName="/xl/charts/style9.xml" ContentType="application/vnd.ms-office.chartstyle+xml"/>
  <Override PartName="/xl/charts/colors9.xml" ContentType="application/vnd.ms-office.chartcolorstyle+xml"/>
  <Override PartName="/xl/charts/chartEx5.xml" ContentType="application/vnd.ms-office.chartex+xml"/>
  <Override PartName="/xl/charts/style10.xml" ContentType="application/vnd.ms-office.chartstyle+xml"/>
  <Override PartName="/xl/charts/colors10.xml" ContentType="application/vnd.ms-office.chartcolorstyle+xml"/>
  <Override PartName="/xl/charts/chart6.xml" ContentType="application/vnd.openxmlformats-officedocument.drawingml.chart+xml"/>
  <Override PartName="/xl/charts/style11.xml" ContentType="application/vnd.ms-office.chartstyle+xml"/>
  <Override PartName="/xl/charts/colors11.xml" ContentType="application/vnd.ms-office.chartcolorstyle+xml"/>
  <Override PartName="/xl/charts/chartEx6.xml" ContentType="application/vnd.ms-office.chartex+xml"/>
  <Override PartName="/xl/charts/style12.xml" ContentType="application/vnd.ms-office.chartstyle+xml"/>
  <Override PartName="/xl/charts/colors12.xml" ContentType="application/vnd.ms-office.chartcolorstyle+xml"/>
  <Override PartName="/xl/charts/chartEx7.xml" ContentType="application/vnd.ms-office.chartex+xml"/>
  <Override PartName="/xl/charts/style13.xml" ContentType="application/vnd.ms-office.chartstyle+xml"/>
  <Override PartName="/xl/charts/colors13.xml" ContentType="application/vnd.ms-office.chartcolorstyle+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526"/>
  <workbookPr defaultThemeVersion="166925"/>
  <mc:AlternateContent xmlns:mc="http://schemas.openxmlformats.org/markup-compatibility/2006">
    <mc:Choice Requires="x15">
      <x15ac:absPath xmlns:x15ac="http://schemas.microsoft.com/office/spreadsheetml/2010/11/ac" url="https://d.docs.live.net/7e8098490de74335/Data analytic/"/>
    </mc:Choice>
  </mc:AlternateContent>
  <xr:revisionPtr revIDLastSave="920" documentId="8_{EDC9059D-BB9C-45B1-A211-02D88DADB2AE}" xr6:coauthVersionLast="47" xr6:coauthVersionMax="47" xr10:uidLastSave="{04978893-5FD9-4170-BE1B-D9C3B612F5FF}"/>
  <bookViews>
    <workbookView minimized="1" xWindow="1240" yWindow="1140" windowWidth="16750" windowHeight="7270" tabRatio="749" firstSheet="3" activeTab="5" xr2:uid="{E66001F5-4F5B-4F87-B618-1207EBEEE667}"/>
  </bookViews>
  <sheets>
    <sheet name="READ ME " sheetId="11" r:id="rId1"/>
    <sheet name="FamInsureCo Desc. Stats Data" sheetId="3" r:id="rId2"/>
    <sheet name="FamInsureCo Int. Stats Data" sheetId="6" r:id="rId3"/>
    <sheet name="Play" sheetId="12" r:id="rId4"/>
    <sheet name="Basic Desc. Statistics" sheetId="2" r:id="rId5"/>
    <sheet name="Intermediate Desc. Statistics" sheetId="10" r:id="rId6"/>
    <sheet name="Answer_Check_Regression_Table" sheetId="7" state="hidden" r:id="rId7"/>
  </sheets>
  <definedNames>
    <definedName name="_xlnm._FilterDatabase" localSheetId="1" hidden="1">'FamInsureCo Desc. Stats Data'!$A$1:$F$1339</definedName>
    <definedName name="_xlchart.v1.0" hidden="1">Play!$AF$1</definedName>
    <definedName name="_xlchart.v1.1" hidden="1">Play!$AF$2:$AF$1339</definedName>
    <definedName name="_xlchart.v1.10" hidden="1">Play!$AE$1</definedName>
    <definedName name="_xlchart.v1.11" hidden="1">Play!$AE$2:$AE$1339</definedName>
    <definedName name="_xlchart.v1.12" hidden="1">Play!$B$2:$B$275</definedName>
    <definedName name="_xlchart.v1.13" hidden="1">Play!$Q$1</definedName>
    <definedName name="_xlchart.v1.14" hidden="1">Play!$Q$2:$Q$275</definedName>
    <definedName name="_xlchart.v1.15" hidden="1">Play!$B$276:$B$1339</definedName>
    <definedName name="_xlchart.v1.16" hidden="1">Play!$Q$276:$Q$1339</definedName>
    <definedName name="_xlchart.v1.17" hidden="1">Play!$R$1</definedName>
    <definedName name="_xlchart.v1.18" hidden="1">Play!$R$2:$R$1339</definedName>
    <definedName name="_xlchart.v1.19" hidden="1">Play!$S$1</definedName>
    <definedName name="_xlchart.v1.2" hidden="1">Play!$AG$1</definedName>
    <definedName name="_xlchart.v1.20" hidden="1">Play!$S$2:$S$1339</definedName>
    <definedName name="_xlchart.v1.21" hidden="1">Play!$T$1</definedName>
    <definedName name="_xlchart.v1.22" hidden="1">Play!$T$2:$T$1339</definedName>
    <definedName name="_xlchart.v1.23" hidden="1">Play!$U$1</definedName>
    <definedName name="_xlchart.v1.24" hidden="1">Play!$U$2:$U$1339</definedName>
    <definedName name="_xlchart.v1.25" hidden="1">Play!$V$1</definedName>
    <definedName name="_xlchart.v1.26" hidden="1">Play!$V$2:$V$1339</definedName>
    <definedName name="_xlchart.v1.27" hidden="1">Play!$W$1</definedName>
    <definedName name="_xlchart.v1.28" hidden="1">Play!$W$2:$W$1339</definedName>
    <definedName name="_xlchart.v1.29" hidden="1">Play!$X$1</definedName>
    <definedName name="_xlchart.v1.3" hidden="1">Play!$AG$2:$AG$1339</definedName>
    <definedName name="_xlchart.v1.30" hidden="1">Play!$X$2:$X$1339</definedName>
    <definedName name="_xlchart.v1.31" hidden="1">Play!$Y$1</definedName>
    <definedName name="_xlchart.v1.32" hidden="1">Play!$Y$2:$Y$1339</definedName>
    <definedName name="_xlchart.v1.33" hidden="1">Play!$AA$1</definedName>
    <definedName name="_xlchart.v1.34" hidden="1">Play!$AA$2:$AA$1339</definedName>
    <definedName name="_xlchart.v1.35" hidden="1">Play!$Z$1</definedName>
    <definedName name="_xlchart.v1.36" hidden="1">Play!$Z$2:$Z$1339</definedName>
    <definedName name="_xlchart.v1.37" hidden="1">Play!$AF$1</definedName>
    <definedName name="_xlchart.v1.38" hidden="1">Play!$AF$2:$AF$1339</definedName>
    <definedName name="_xlchart.v1.39" hidden="1">Play!$AG$1</definedName>
    <definedName name="_xlchart.v1.4" hidden="1">Play!$AB$1</definedName>
    <definedName name="_xlchart.v1.40" hidden="1">Play!$AG$2:$AG$1339</definedName>
    <definedName name="_xlchart.v1.41" hidden="1">Play!$AB$1</definedName>
    <definedName name="_xlchart.v1.42" hidden="1">Play!$AB$2:$AB$1339</definedName>
    <definedName name="_xlchart.v1.43" hidden="1">Play!$AC$1</definedName>
    <definedName name="_xlchart.v1.44" hidden="1">Play!$AC$2:$AC$1339</definedName>
    <definedName name="_xlchart.v1.45" hidden="1">Play!$AD$1</definedName>
    <definedName name="_xlchart.v1.46" hidden="1">Play!$AD$2:$AD$1339</definedName>
    <definedName name="_xlchart.v1.47" hidden="1">Play!$AE$1</definedName>
    <definedName name="_xlchart.v1.48" hidden="1">Play!$AE$2:$AE$1339</definedName>
    <definedName name="_xlchart.v1.49" hidden="1">Play!$AF$1</definedName>
    <definedName name="_xlchart.v1.5" hidden="1">Play!$AB$2:$AB$1339</definedName>
    <definedName name="_xlchart.v1.50" hidden="1">Play!$AF$2:$AF$1339</definedName>
    <definedName name="_xlchart.v1.51" hidden="1">Play!$AG$1</definedName>
    <definedName name="_xlchart.v1.52" hidden="1">Play!$AG$2:$AG$1339</definedName>
    <definedName name="_xlchart.v1.53" hidden="1">Play!$AF$1</definedName>
    <definedName name="_xlchart.v1.54" hidden="1">Play!$AF$2:$AF$1339</definedName>
    <definedName name="_xlchart.v1.55" hidden="1">Play!$AG$1</definedName>
    <definedName name="_xlchart.v1.56" hidden="1">Play!$AG$2:$AG$1339</definedName>
    <definedName name="_xlchart.v1.57" hidden="1">Play!$AF$1</definedName>
    <definedName name="_xlchart.v1.58" hidden="1">Play!$AF$2:$AF$1339</definedName>
    <definedName name="_xlchart.v1.59" hidden="1">Play!$AG$1</definedName>
    <definedName name="_xlchart.v1.6" hidden="1">Play!$AC$1</definedName>
    <definedName name="_xlchart.v1.60" hidden="1">Play!$AG$2:$AG$1339</definedName>
    <definedName name="_xlchart.v1.7" hidden="1">Play!$AC$2:$AC$1339</definedName>
    <definedName name="_xlchart.v1.8" hidden="1">Play!$AD$1</definedName>
    <definedName name="_xlchart.v1.9" hidden="1">Play!$AD$2:$AD$1339</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AF3" i="12" l="1"/>
  <c r="AG3" i="12"/>
  <c r="AF4" i="12"/>
  <c r="AG4" i="12"/>
  <c r="AF5" i="12"/>
  <c r="AG5" i="12"/>
  <c r="AF6" i="12"/>
  <c r="AG6" i="12"/>
  <c r="AF7" i="12"/>
  <c r="AG7" i="12"/>
  <c r="AF8" i="12"/>
  <c r="AG8" i="12"/>
  <c r="AF9" i="12"/>
  <c r="AG9" i="12"/>
  <c r="AF10" i="12"/>
  <c r="AG10" i="12"/>
  <c r="AF11" i="12"/>
  <c r="AG11" i="12"/>
  <c r="AF12" i="12"/>
  <c r="AG12" i="12"/>
  <c r="AF13" i="12"/>
  <c r="AG13" i="12"/>
  <c r="AF14" i="12"/>
  <c r="AG14" i="12"/>
  <c r="AF15" i="12"/>
  <c r="AG15" i="12"/>
  <c r="AF16" i="12"/>
  <c r="AG16" i="12"/>
  <c r="AF17" i="12"/>
  <c r="AG17" i="12"/>
  <c r="AF18" i="12"/>
  <c r="AG18" i="12"/>
  <c r="AF19" i="12"/>
  <c r="AG19" i="12"/>
  <c r="AF20" i="12"/>
  <c r="AG20" i="12"/>
  <c r="AF21" i="12"/>
  <c r="AG21" i="12"/>
  <c r="AF22" i="12"/>
  <c r="AG22" i="12"/>
  <c r="AF23" i="12"/>
  <c r="AG23" i="12"/>
  <c r="AF24" i="12"/>
  <c r="AG24" i="12"/>
  <c r="AF25" i="12"/>
  <c r="AG25" i="12"/>
  <c r="AF26" i="12"/>
  <c r="AG26" i="12"/>
  <c r="AF27" i="12"/>
  <c r="AG27" i="12"/>
  <c r="AF28" i="12"/>
  <c r="AG28" i="12"/>
  <c r="AF29" i="12"/>
  <c r="AG29" i="12"/>
  <c r="AF30" i="12"/>
  <c r="AG30" i="12"/>
  <c r="AF31" i="12"/>
  <c r="AG31" i="12"/>
  <c r="AF32" i="12"/>
  <c r="AG32" i="12"/>
  <c r="AF33" i="12"/>
  <c r="AG33" i="12"/>
  <c r="AF34" i="12"/>
  <c r="AG34" i="12"/>
  <c r="AF35" i="12"/>
  <c r="AG35" i="12"/>
  <c r="AF36" i="12"/>
  <c r="AG36" i="12"/>
  <c r="AF37" i="12"/>
  <c r="AG37" i="12"/>
  <c r="AF38" i="12"/>
  <c r="AG38" i="12"/>
  <c r="AF39" i="12"/>
  <c r="AG39" i="12"/>
  <c r="AF40" i="12"/>
  <c r="AG40" i="12"/>
  <c r="AF41" i="12"/>
  <c r="AG41" i="12"/>
  <c r="AF42" i="12"/>
  <c r="AG42" i="12"/>
  <c r="AF43" i="12"/>
  <c r="AG43" i="12"/>
  <c r="AF44" i="12"/>
  <c r="AG44" i="12"/>
  <c r="AF45" i="12"/>
  <c r="AG45" i="12"/>
  <c r="AF46" i="12"/>
  <c r="AG46" i="12"/>
  <c r="AF47" i="12"/>
  <c r="AG47" i="12"/>
  <c r="AF48" i="12"/>
  <c r="AG48" i="12"/>
  <c r="AF49" i="12"/>
  <c r="AG49" i="12"/>
  <c r="AF50" i="12"/>
  <c r="AG50" i="12"/>
  <c r="AF51" i="12"/>
  <c r="AG51" i="12"/>
  <c r="AF52" i="12"/>
  <c r="AG52" i="12"/>
  <c r="AF53" i="12"/>
  <c r="AG53" i="12"/>
  <c r="AF54" i="12"/>
  <c r="AG54" i="12"/>
  <c r="AF55" i="12"/>
  <c r="AG55" i="12"/>
  <c r="AF56" i="12"/>
  <c r="AG56" i="12"/>
  <c r="AF57" i="12"/>
  <c r="AG57" i="12"/>
  <c r="AF58" i="12"/>
  <c r="AG58" i="12"/>
  <c r="AF59" i="12"/>
  <c r="AG59" i="12"/>
  <c r="AF60" i="12"/>
  <c r="AG60" i="12"/>
  <c r="AF61" i="12"/>
  <c r="AG61" i="12"/>
  <c r="AF62" i="12"/>
  <c r="AG62" i="12"/>
  <c r="AF63" i="12"/>
  <c r="AG63" i="12"/>
  <c r="AF64" i="12"/>
  <c r="AG64" i="12"/>
  <c r="AF65" i="12"/>
  <c r="AG65" i="12"/>
  <c r="AF66" i="12"/>
  <c r="AG66" i="12"/>
  <c r="AF67" i="12"/>
  <c r="AG67" i="12"/>
  <c r="AF68" i="12"/>
  <c r="AG68" i="12"/>
  <c r="AF69" i="12"/>
  <c r="AG69" i="12"/>
  <c r="AF70" i="12"/>
  <c r="AG70" i="12"/>
  <c r="AF71" i="12"/>
  <c r="AG71" i="12"/>
  <c r="AF72" i="12"/>
  <c r="AG72" i="12"/>
  <c r="AF73" i="12"/>
  <c r="AG73" i="12"/>
  <c r="AF74" i="12"/>
  <c r="AG74" i="12"/>
  <c r="AF75" i="12"/>
  <c r="AG75" i="12"/>
  <c r="AF76" i="12"/>
  <c r="AG76" i="12"/>
  <c r="AF77" i="12"/>
  <c r="AG77" i="12"/>
  <c r="AF78" i="12"/>
  <c r="AG78" i="12"/>
  <c r="AF79" i="12"/>
  <c r="AG79" i="12"/>
  <c r="AF80" i="12"/>
  <c r="AG80" i="12"/>
  <c r="AF81" i="12"/>
  <c r="AG81" i="12"/>
  <c r="AF82" i="12"/>
  <c r="AG82" i="12"/>
  <c r="AF83" i="12"/>
  <c r="AG83" i="12"/>
  <c r="AF84" i="12"/>
  <c r="AG84" i="12"/>
  <c r="AF85" i="12"/>
  <c r="AG85" i="12"/>
  <c r="AF86" i="12"/>
  <c r="AG86" i="12"/>
  <c r="AF87" i="12"/>
  <c r="AG87" i="12"/>
  <c r="AF88" i="12"/>
  <c r="AG88" i="12"/>
  <c r="AF89" i="12"/>
  <c r="AG89" i="12"/>
  <c r="AF90" i="12"/>
  <c r="AG90" i="12"/>
  <c r="AF91" i="12"/>
  <c r="AG91" i="12"/>
  <c r="AF92" i="12"/>
  <c r="AG92" i="12"/>
  <c r="AF93" i="12"/>
  <c r="AG93" i="12"/>
  <c r="AF94" i="12"/>
  <c r="AG94" i="12"/>
  <c r="AF95" i="12"/>
  <c r="AG95" i="12"/>
  <c r="AF96" i="12"/>
  <c r="AG96" i="12"/>
  <c r="AF97" i="12"/>
  <c r="AG97" i="12"/>
  <c r="AF98" i="12"/>
  <c r="AG98" i="12"/>
  <c r="AF99" i="12"/>
  <c r="AG99" i="12"/>
  <c r="AF100" i="12"/>
  <c r="AG100" i="12"/>
  <c r="AF101" i="12"/>
  <c r="AG101" i="12"/>
  <c r="AF102" i="12"/>
  <c r="AG102" i="12"/>
  <c r="AF103" i="12"/>
  <c r="AG103" i="12"/>
  <c r="AF104" i="12"/>
  <c r="AG104" i="12"/>
  <c r="AF105" i="12"/>
  <c r="AG105" i="12"/>
  <c r="AF106" i="12"/>
  <c r="AG106" i="12"/>
  <c r="AF107" i="12"/>
  <c r="AG107" i="12"/>
  <c r="AF108" i="12"/>
  <c r="AG108" i="12"/>
  <c r="AF109" i="12"/>
  <c r="AG109" i="12"/>
  <c r="AF110" i="12"/>
  <c r="AG110" i="12"/>
  <c r="AF111" i="12"/>
  <c r="AG111" i="12"/>
  <c r="AF112" i="12"/>
  <c r="AG112" i="12"/>
  <c r="AF113" i="12"/>
  <c r="AG113" i="12"/>
  <c r="AF114" i="12"/>
  <c r="AG114" i="12"/>
  <c r="AF115" i="12"/>
  <c r="AG115" i="12"/>
  <c r="AF116" i="12"/>
  <c r="AG116" i="12"/>
  <c r="AF117" i="12"/>
  <c r="AG117" i="12"/>
  <c r="AF118" i="12"/>
  <c r="AG118" i="12"/>
  <c r="AF119" i="12"/>
  <c r="AG119" i="12"/>
  <c r="AF120" i="12"/>
  <c r="AG120" i="12"/>
  <c r="AF121" i="12"/>
  <c r="AG121" i="12"/>
  <c r="AF122" i="12"/>
  <c r="AG122" i="12"/>
  <c r="AF123" i="12"/>
  <c r="AG123" i="12"/>
  <c r="AF124" i="12"/>
  <c r="AG124" i="12"/>
  <c r="AF125" i="12"/>
  <c r="AG125" i="12"/>
  <c r="AF126" i="12"/>
  <c r="AG126" i="12"/>
  <c r="AF127" i="12"/>
  <c r="AG127" i="12"/>
  <c r="AF128" i="12"/>
  <c r="AG128" i="12"/>
  <c r="AF129" i="12"/>
  <c r="AG129" i="12"/>
  <c r="AF130" i="12"/>
  <c r="AG130" i="12"/>
  <c r="AF131" i="12"/>
  <c r="AG131" i="12"/>
  <c r="AF132" i="12"/>
  <c r="AG132" i="12"/>
  <c r="AF133" i="12"/>
  <c r="AG133" i="12"/>
  <c r="AF134" i="12"/>
  <c r="AG134" i="12"/>
  <c r="AF135" i="12"/>
  <c r="AG135" i="12"/>
  <c r="AF136" i="12"/>
  <c r="AG136" i="12"/>
  <c r="AF137" i="12"/>
  <c r="AG137" i="12"/>
  <c r="AF138" i="12"/>
  <c r="AG138" i="12"/>
  <c r="AF139" i="12"/>
  <c r="AG139" i="12"/>
  <c r="AF140" i="12"/>
  <c r="AG140" i="12"/>
  <c r="AF141" i="12"/>
  <c r="AG141" i="12"/>
  <c r="AF142" i="12"/>
  <c r="AG142" i="12"/>
  <c r="AF143" i="12"/>
  <c r="AG143" i="12"/>
  <c r="AF144" i="12"/>
  <c r="AG144" i="12"/>
  <c r="AF145" i="12"/>
  <c r="AG145" i="12"/>
  <c r="AF146" i="12"/>
  <c r="AG146" i="12"/>
  <c r="AF147" i="12"/>
  <c r="AG147" i="12"/>
  <c r="AF148" i="12"/>
  <c r="AG148" i="12"/>
  <c r="AF149" i="12"/>
  <c r="AG149" i="12"/>
  <c r="AF150" i="12"/>
  <c r="AG150" i="12"/>
  <c r="AF151" i="12"/>
  <c r="AG151" i="12"/>
  <c r="AF152" i="12"/>
  <c r="AG152" i="12"/>
  <c r="AF153" i="12"/>
  <c r="AG153" i="12"/>
  <c r="AF154" i="12"/>
  <c r="AG154" i="12"/>
  <c r="AF155" i="12"/>
  <c r="AG155" i="12"/>
  <c r="AF156" i="12"/>
  <c r="AG156" i="12"/>
  <c r="AF157" i="12"/>
  <c r="AG157" i="12"/>
  <c r="AF158" i="12"/>
  <c r="AG158" i="12"/>
  <c r="AF159" i="12"/>
  <c r="AG159" i="12"/>
  <c r="AF160" i="12"/>
  <c r="AG160" i="12"/>
  <c r="AF161" i="12"/>
  <c r="AG161" i="12"/>
  <c r="AF162" i="12"/>
  <c r="AG162" i="12"/>
  <c r="AF163" i="12"/>
  <c r="AG163" i="12"/>
  <c r="AF164" i="12"/>
  <c r="AG164" i="12"/>
  <c r="AF165" i="12"/>
  <c r="AG165" i="12"/>
  <c r="AF166" i="12"/>
  <c r="AG166" i="12"/>
  <c r="AF167" i="12"/>
  <c r="AG167" i="12"/>
  <c r="AF168" i="12"/>
  <c r="AG168" i="12"/>
  <c r="AF169" i="12"/>
  <c r="AG169" i="12"/>
  <c r="AF170" i="12"/>
  <c r="AG170" i="12"/>
  <c r="AF171" i="12"/>
  <c r="AG171" i="12"/>
  <c r="AF172" i="12"/>
  <c r="AG172" i="12"/>
  <c r="AF173" i="12"/>
  <c r="AG173" i="12"/>
  <c r="AF174" i="12"/>
  <c r="AG174" i="12"/>
  <c r="AF175" i="12"/>
  <c r="AG175" i="12"/>
  <c r="AF176" i="12"/>
  <c r="AG176" i="12"/>
  <c r="AF177" i="12"/>
  <c r="AG177" i="12"/>
  <c r="AF178" i="12"/>
  <c r="AG178" i="12"/>
  <c r="AF179" i="12"/>
  <c r="AG179" i="12"/>
  <c r="AF180" i="12"/>
  <c r="AG180" i="12"/>
  <c r="AF181" i="12"/>
  <c r="AG181" i="12"/>
  <c r="AF182" i="12"/>
  <c r="AG182" i="12"/>
  <c r="AF183" i="12"/>
  <c r="AG183" i="12"/>
  <c r="AF184" i="12"/>
  <c r="AG184" i="12"/>
  <c r="AF185" i="12"/>
  <c r="AG185" i="12"/>
  <c r="AF186" i="12"/>
  <c r="AG186" i="12"/>
  <c r="AF187" i="12"/>
  <c r="AG187" i="12"/>
  <c r="AF188" i="12"/>
  <c r="AG188" i="12"/>
  <c r="AF189" i="12"/>
  <c r="AG189" i="12"/>
  <c r="AF190" i="12"/>
  <c r="AG190" i="12"/>
  <c r="AF191" i="12"/>
  <c r="AG191" i="12"/>
  <c r="AF192" i="12"/>
  <c r="AG192" i="12"/>
  <c r="AF193" i="12"/>
  <c r="AG193" i="12"/>
  <c r="AF194" i="12"/>
  <c r="AG194" i="12"/>
  <c r="AF195" i="12"/>
  <c r="AG195" i="12"/>
  <c r="AF196" i="12"/>
  <c r="AG196" i="12"/>
  <c r="AF197" i="12"/>
  <c r="AG197" i="12"/>
  <c r="AF198" i="12"/>
  <c r="AG198" i="12"/>
  <c r="AF199" i="12"/>
  <c r="AG199" i="12"/>
  <c r="AF200" i="12"/>
  <c r="AG200" i="12"/>
  <c r="AF201" i="12"/>
  <c r="AG201" i="12"/>
  <c r="AF202" i="12"/>
  <c r="AG202" i="12"/>
  <c r="AF203" i="12"/>
  <c r="AG203" i="12"/>
  <c r="AF204" i="12"/>
  <c r="AG204" i="12"/>
  <c r="AF205" i="12"/>
  <c r="AG205" i="12"/>
  <c r="AF206" i="12"/>
  <c r="AG206" i="12"/>
  <c r="AF207" i="12"/>
  <c r="AG207" i="12"/>
  <c r="AF208" i="12"/>
  <c r="AG208" i="12"/>
  <c r="AF209" i="12"/>
  <c r="AG209" i="12"/>
  <c r="AF210" i="12"/>
  <c r="AG210" i="12"/>
  <c r="AF211" i="12"/>
  <c r="AG211" i="12"/>
  <c r="AF212" i="12"/>
  <c r="AG212" i="12"/>
  <c r="AF213" i="12"/>
  <c r="AG213" i="12"/>
  <c r="AF214" i="12"/>
  <c r="AG214" i="12"/>
  <c r="AF215" i="12"/>
  <c r="AG215" i="12"/>
  <c r="AF216" i="12"/>
  <c r="AG216" i="12"/>
  <c r="AF217" i="12"/>
  <c r="AG217" i="12"/>
  <c r="AF218" i="12"/>
  <c r="AG218" i="12"/>
  <c r="AF219" i="12"/>
  <c r="AG219" i="12"/>
  <c r="AF220" i="12"/>
  <c r="AG220" i="12"/>
  <c r="AF221" i="12"/>
  <c r="AG221" i="12"/>
  <c r="AF222" i="12"/>
  <c r="AG222" i="12"/>
  <c r="AF223" i="12"/>
  <c r="AG223" i="12"/>
  <c r="AF224" i="12"/>
  <c r="AG224" i="12"/>
  <c r="AF225" i="12"/>
  <c r="AG225" i="12"/>
  <c r="AF226" i="12"/>
  <c r="AG226" i="12"/>
  <c r="AF227" i="12"/>
  <c r="AG227" i="12"/>
  <c r="AF228" i="12"/>
  <c r="AG228" i="12"/>
  <c r="AF229" i="12"/>
  <c r="AG229" i="12"/>
  <c r="AF230" i="12"/>
  <c r="AG230" i="12"/>
  <c r="AF231" i="12"/>
  <c r="AG231" i="12"/>
  <c r="AF232" i="12"/>
  <c r="AG232" i="12"/>
  <c r="AF233" i="12"/>
  <c r="AG233" i="12"/>
  <c r="AF234" i="12"/>
  <c r="AG234" i="12"/>
  <c r="AF235" i="12"/>
  <c r="AG235" i="12"/>
  <c r="AF236" i="12"/>
  <c r="AG236" i="12"/>
  <c r="AF237" i="12"/>
  <c r="AG237" i="12"/>
  <c r="AF238" i="12"/>
  <c r="AG238" i="12"/>
  <c r="AF239" i="12"/>
  <c r="AG239" i="12"/>
  <c r="AF240" i="12"/>
  <c r="AG240" i="12"/>
  <c r="AF241" i="12"/>
  <c r="AG241" i="12"/>
  <c r="AF242" i="12"/>
  <c r="AG242" i="12"/>
  <c r="AF243" i="12"/>
  <c r="AG243" i="12"/>
  <c r="AF244" i="12"/>
  <c r="AG244" i="12"/>
  <c r="AF245" i="12"/>
  <c r="AG245" i="12"/>
  <c r="AF246" i="12"/>
  <c r="AG246" i="12"/>
  <c r="AF247" i="12"/>
  <c r="AG247" i="12"/>
  <c r="AF248" i="12"/>
  <c r="AG248" i="12"/>
  <c r="AF249" i="12"/>
  <c r="AG249" i="12"/>
  <c r="AF250" i="12"/>
  <c r="AG250" i="12"/>
  <c r="AF251" i="12"/>
  <c r="AG251" i="12"/>
  <c r="AF252" i="12"/>
  <c r="AG252" i="12"/>
  <c r="AF253" i="12"/>
  <c r="AG253" i="12"/>
  <c r="AF254" i="12"/>
  <c r="AG254" i="12"/>
  <c r="AF255" i="12"/>
  <c r="AG255" i="12"/>
  <c r="AF256" i="12"/>
  <c r="AG256" i="12"/>
  <c r="AF257" i="12"/>
  <c r="AG257" i="12"/>
  <c r="AF258" i="12"/>
  <c r="AG258" i="12"/>
  <c r="AF259" i="12"/>
  <c r="AG259" i="12"/>
  <c r="AF260" i="12"/>
  <c r="AG260" i="12"/>
  <c r="AF261" i="12"/>
  <c r="AG261" i="12"/>
  <c r="AF262" i="12"/>
  <c r="AG262" i="12"/>
  <c r="AF263" i="12"/>
  <c r="AG263" i="12"/>
  <c r="AF264" i="12"/>
  <c r="AG264" i="12"/>
  <c r="AF265" i="12"/>
  <c r="AG265" i="12"/>
  <c r="AF266" i="12"/>
  <c r="AG266" i="12"/>
  <c r="AF267" i="12"/>
  <c r="AG267" i="12"/>
  <c r="AF268" i="12"/>
  <c r="AG268" i="12"/>
  <c r="AF269" i="12"/>
  <c r="AG269" i="12"/>
  <c r="AF270" i="12"/>
  <c r="AG270" i="12"/>
  <c r="AF271" i="12"/>
  <c r="AG271" i="12"/>
  <c r="AF272" i="12"/>
  <c r="AG272" i="12"/>
  <c r="AF273" i="12"/>
  <c r="AG273" i="12"/>
  <c r="AF274" i="12"/>
  <c r="AG274" i="12"/>
  <c r="AF275" i="12"/>
  <c r="AG275" i="12"/>
  <c r="AF276" i="12"/>
  <c r="AG276" i="12"/>
  <c r="AF277" i="12"/>
  <c r="AG277" i="12"/>
  <c r="AF278" i="12"/>
  <c r="AG278" i="12"/>
  <c r="AF279" i="12"/>
  <c r="AG279" i="12"/>
  <c r="AF280" i="12"/>
  <c r="AG280" i="12"/>
  <c r="AF281" i="12"/>
  <c r="AG281" i="12"/>
  <c r="AF282" i="12"/>
  <c r="AG282" i="12"/>
  <c r="AF283" i="12"/>
  <c r="AG283" i="12"/>
  <c r="AF284" i="12"/>
  <c r="AG284" i="12"/>
  <c r="AF285" i="12"/>
  <c r="AG285" i="12"/>
  <c r="AF286" i="12"/>
  <c r="AG286" i="12"/>
  <c r="AF287" i="12"/>
  <c r="AG287" i="12"/>
  <c r="AF288" i="12"/>
  <c r="AG288" i="12"/>
  <c r="AF289" i="12"/>
  <c r="AG289" i="12"/>
  <c r="AF290" i="12"/>
  <c r="AG290" i="12"/>
  <c r="AF291" i="12"/>
  <c r="AG291" i="12"/>
  <c r="AF292" i="12"/>
  <c r="AG292" i="12"/>
  <c r="AF293" i="12"/>
  <c r="AG293" i="12"/>
  <c r="AF294" i="12"/>
  <c r="AG294" i="12"/>
  <c r="AF295" i="12"/>
  <c r="AG295" i="12"/>
  <c r="AF296" i="12"/>
  <c r="AG296" i="12"/>
  <c r="AF297" i="12"/>
  <c r="AG297" i="12"/>
  <c r="AF298" i="12"/>
  <c r="AG298" i="12"/>
  <c r="AF299" i="12"/>
  <c r="AG299" i="12"/>
  <c r="AF300" i="12"/>
  <c r="AG300" i="12"/>
  <c r="AF301" i="12"/>
  <c r="AG301" i="12"/>
  <c r="AF302" i="12"/>
  <c r="AG302" i="12"/>
  <c r="AF303" i="12"/>
  <c r="AG303" i="12"/>
  <c r="AF304" i="12"/>
  <c r="AG304" i="12"/>
  <c r="AF305" i="12"/>
  <c r="AG305" i="12"/>
  <c r="AF306" i="12"/>
  <c r="AG306" i="12"/>
  <c r="AF307" i="12"/>
  <c r="AG307" i="12"/>
  <c r="AF308" i="12"/>
  <c r="AG308" i="12"/>
  <c r="AF309" i="12"/>
  <c r="AG309" i="12"/>
  <c r="AF310" i="12"/>
  <c r="AG310" i="12"/>
  <c r="AF311" i="12"/>
  <c r="AG311" i="12"/>
  <c r="AF312" i="12"/>
  <c r="AG312" i="12"/>
  <c r="AF313" i="12"/>
  <c r="AG313" i="12"/>
  <c r="AF314" i="12"/>
  <c r="AG314" i="12"/>
  <c r="AF315" i="12"/>
  <c r="AG315" i="12"/>
  <c r="AF316" i="12"/>
  <c r="AG316" i="12"/>
  <c r="AF317" i="12"/>
  <c r="AG317" i="12"/>
  <c r="AF318" i="12"/>
  <c r="AG318" i="12"/>
  <c r="AF319" i="12"/>
  <c r="AG319" i="12"/>
  <c r="AF320" i="12"/>
  <c r="AG320" i="12"/>
  <c r="AF321" i="12"/>
  <c r="AG321" i="12"/>
  <c r="AF322" i="12"/>
  <c r="AG322" i="12"/>
  <c r="AF323" i="12"/>
  <c r="AG323" i="12"/>
  <c r="AF324" i="12"/>
  <c r="AG324" i="12"/>
  <c r="AF325" i="12"/>
  <c r="AG325" i="12"/>
  <c r="AF326" i="12"/>
  <c r="AG326" i="12"/>
  <c r="AF327" i="12"/>
  <c r="AG327" i="12"/>
  <c r="AF328" i="12"/>
  <c r="AG328" i="12"/>
  <c r="AF329" i="12"/>
  <c r="AG329" i="12"/>
  <c r="AF330" i="12"/>
  <c r="AG330" i="12"/>
  <c r="AF331" i="12"/>
  <c r="AG331" i="12"/>
  <c r="AF332" i="12"/>
  <c r="AG332" i="12"/>
  <c r="AF333" i="12"/>
  <c r="AG333" i="12"/>
  <c r="AF334" i="12"/>
  <c r="AG334" i="12"/>
  <c r="AF335" i="12"/>
  <c r="AG335" i="12"/>
  <c r="AF336" i="12"/>
  <c r="AG336" i="12"/>
  <c r="AF337" i="12"/>
  <c r="AG337" i="12"/>
  <c r="AF338" i="12"/>
  <c r="AG338" i="12"/>
  <c r="AF339" i="12"/>
  <c r="AG339" i="12"/>
  <c r="AF340" i="12"/>
  <c r="AG340" i="12"/>
  <c r="AF341" i="12"/>
  <c r="AG341" i="12"/>
  <c r="AF342" i="12"/>
  <c r="AG342" i="12"/>
  <c r="AF343" i="12"/>
  <c r="AG343" i="12"/>
  <c r="AF344" i="12"/>
  <c r="AG344" i="12"/>
  <c r="AF345" i="12"/>
  <c r="AG345" i="12"/>
  <c r="AF346" i="12"/>
  <c r="AG346" i="12"/>
  <c r="AF347" i="12"/>
  <c r="AG347" i="12"/>
  <c r="AF348" i="12"/>
  <c r="AG348" i="12"/>
  <c r="AF349" i="12"/>
  <c r="AG349" i="12"/>
  <c r="AF350" i="12"/>
  <c r="AG350" i="12"/>
  <c r="AF351" i="12"/>
  <c r="AG351" i="12"/>
  <c r="AF352" i="12"/>
  <c r="AG352" i="12"/>
  <c r="AF353" i="12"/>
  <c r="AG353" i="12"/>
  <c r="AF354" i="12"/>
  <c r="AG354" i="12"/>
  <c r="AF355" i="12"/>
  <c r="AG355" i="12"/>
  <c r="AF356" i="12"/>
  <c r="AG356" i="12"/>
  <c r="AF357" i="12"/>
  <c r="AG357" i="12"/>
  <c r="AF358" i="12"/>
  <c r="AG358" i="12"/>
  <c r="AF359" i="12"/>
  <c r="AG359" i="12"/>
  <c r="AF360" i="12"/>
  <c r="AG360" i="12"/>
  <c r="AF361" i="12"/>
  <c r="AG361" i="12"/>
  <c r="AF362" i="12"/>
  <c r="AG362" i="12"/>
  <c r="AF363" i="12"/>
  <c r="AG363" i="12"/>
  <c r="AF364" i="12"/>
  <c r="AG364" i="12"/>
  <c r="AF365" i="12"/>
  <c r="AG365" i="12"/>
  <c r="AF366" i="12"/>
  <c r="AG366" i="12"/>
  <c r="AF367" i="12"/>
  <c r="AG367" i="12"/>
  <c r="AF368" i="12"/>
  <c r="AG368" i="12"/>
  <c r="AF369" i="12"/>
  <c r="AG369" i="12"/>
  <c r="AF370" i="12"/>
  <c r="AG370" i="12"/>
  <c r="AF371" i="12"/>
  <c r="AG371" i="12"/>
  <c r="AF372" i="12"/>
  <c r="AG372" i="12"/>
  <c r="AF373" i="12"/>
  <c r="AG373" i="12"/>
  <c r="AF374" i="12"/>
  <c r="AG374" i="12"/>
  <c r="AF375" i="12"/>
  <c r="AG375" i="12"/>
  <c r="AF376" i="12"/>
  <c r="AG376" i="12"/>
  <c r="AF377" i="12"/>
  <c r="AG377" i="12"/>
  <c r="AF378" i="12"/>
  <c r="AG378" i="12"/>
  <c r="AF379" i="12"/>
  <c r="AG379" i="12"/>
  <c r="AF380" i="12"/>
  <c r="AG380" i="12"/>
  <c r="AF381" i="12"/>
  <c r="AG381" i="12"/>
  <c r="AF382" i="12"/>
  <c r="AG382" i="12"/>
  <c r="AF383" i="12"/>
  <c r="AG383" i="12"/>
  <c r="AF384" i="12"/>
  <c r="AG384" i="12"/>
  <c r="AF385" i="12"/>
  <c r="AG385" i="12"/>
  <c r="AF386" i="12"/>
  <c r="AG386" i="12"/>
  <c r="AF387" i="12"/>
  <c r="AG387" i="12"/>
  <c r="AF388" i="12"/>
  <c r="AG388" i="12"/>
  <c r="AF389" i="12"/>
  <c r="AG389" i="12"/>
  <c r="AF390" i="12"/>
  <c r="AG390" i="12"/>
  <c r="AF391" i="12"/>
  <c r="AG391" i="12"/>
  <c r="AF392" i="12"/>
  <c r="AG392" i="12"/>
  <c r="AF393" i="12"/>
  <c r="AG393" i="12"/>
  <c r="AF394" i="12"/>
  <c r="AG394" i="12"/>
  <c r="AF395" i="12"/>
  <c r="AG395" i="12"/>
  <c r="AF396" i="12"/>
  <c r="AG396" i="12"/>
  <c r="AF397" i="12"/>
  <c r="AG397" i="12"/>
  <c r="AF398" i="12"/>
  <c r="AG398" i="12"/>
  <c r="AF399" i="12"/>
  <c r="AG399" i="12"/>
  <c r="AF400" i="12"/>
  <c r="AG400" i="12"/>
  <c r="AF401" i="12"/>
  <c r="AG401" i="12"/>
  <c r="AF402" i="12"/>
  <c r="AG402" i="12"/>
  <c r="AF403" i="12"/>
  <c r="AG403" i="12"/>
  <c r="AF404" i="12"/>
  <c r="AG404" i="12"/>
  <c r="AF405" i="12"/>
  <c r="AG405" i="12"/>
  <c r="AF406" i="12"/>
  <c r="AG406" i="12"/>
  <c r="AF407" i="12"/>
  <c r="AG407" i="12"/>
  <c r="AF408" i="12"/>
  <c r="AG408" i="12"/>
  <c r="AF409" i="12"/>
  <c r="AG409" i="12"/>
  <c r="AF410" i="12"/>
  <c r="AG410" i="12"/>
  <c r="AF411" i="12"/>
  <c r="AG411" i="12"/>
  <c r="AF412" i="12"/>
  <c r="AG412" i="12"/>
  <c r="AF413" i="12"/>
  <c r="AG413" i="12"/>
  <c r="AF414" i="12"/>
  <c r="AG414" i="12"/>
  <c r="AF415" i="12"/>
  <c r="AG415" i="12"/>
  <c r="AF416" i="12"/>
  <c r="AG416" i="12"/>
  <c r="AF417" i="12"/>
  <c r="AG417" i="12"/>
  <c r="AF418" i="12"/>
  <c r="AG418" i="12"/>
  <c r="AF419" i="12"/>
  <c r="AG419" i="12"/>
  <c r="AF420" i="12"/>
  <c r="AG420" i="12"/>
  <c r="AF421" i="12"/>
  <c r="AG421" i="12"/>
  <c r="AF422" i="12"/>
  <c r="AG422" i="12"/>
  <c r="AF423" i="12"/>
  <c r="AG423" i="12"/>
  <c r="AF424" i="12"/>
  <c r="AG424" i="12"/>
  <c r="AF425" i="12"/>
  <c r="AG425" i="12"/>
  <c r="AF426" i="12"/>
  <c r="AG426" i="12"/>
  <c r="AF427" i="12"/>
  <c r="AG427" i="12"/>
  <c r="AF428" i="12"/>
  <c r="AG428" i="12"/>
  <c r="AF429" i="12"/>
  <c r="AG429" i="12"/>
  <c r="AF430" i="12"/>
  <c r="AG430" i="12"/>
  <c r="AF431" i="12"/>
  <c r="AG431" i="12"/>
  <c r="AF432" i="12"/>
  <c r="AG432" i="12"/>
  <c r="AF433" i="12"/>
  <c r="AG433" i="12"/>
  <c r="AF434" i="12"/>
  <c r="AG434" i="12"/>
  <c r="AF435" i="12"/>
  <c r="AG435" i="12"/>
  <c r="AF436" i="12"/>
  <c r="AG436" i="12"/>
  <c r="AF437" i="12"/>
  <c r="AG437" i="12"/>
  <c r="AF438" i="12"/>
  <c r="AG438" i="12"/>
  <c r="AF439" i="12"/>
  <c r="AG439" i="12"/>
  <c r="AF440" i="12"/>
  <c r="AG440" i="12"/>
  <c r="AF441" i="12"/>
  <c r="AG441" i="12"/>
  <c r="AF442" i="12"/>
  <c r="AG442" i="12"/>
  <c r="AF443" i="12"/>
  <c r="AG443" i="12"/>
  <c r="AF444" i="12"/>
  <c r="AG444" i="12"/>
  <c r="AF445" i="12"/>
  <c r="AG445" i="12"/>
  <c r="AF446" i="12"/>
  <c r="AG446" i="12"/>
  <c r="AF447" i="12"/>
  <c r="AG447" i="12"/>
  <c r="AF448" i="12"/>
  <c r="AG448" i="12"/>
  <c r="AF449" i="12"/>
  <c r="AG449" i="12"/>
  <c r="AF450" i="12"/>
  <c r="AG450" i="12"/>
  <c r="AF451" i="12"/>
  <c r="AG451" i="12"/>
  <c r="AF452" i="12"/>
  <c r="AG452" i="12"/>
  <c r="AF453" i="12"/>
  <c r="AG453" i="12"/>
  <c r="AF454" i="12"/>
  <c r="AG454" i="12"/>
  <c r="AF455" i="12"/>
  <c r="AG455" i="12"/>
  <c r="AF456" i="12"/>
  <c r="AG456" i="12"/>
  <c r="AF457" i="12"/>
  <c r="AG457" i="12"/>
  <c r="AF458" i="12"/>
  <c r="AG458" i="12"/>
  <c r="AF459" i="12"/>
  <c r="AG459" i="12"/>
  <c r="AF460" i="12"/>
  <c r="AG460" i="12"/>
  <c r="AF461" i="12"/>
  <c r="AG461" i="12"/>
  <c r="AF462" i="12"/>
  <c r="AG462" i="12"/>
  <c r="AF463" i="12"/>
  <c r="AG463" i="12"/>
  <c r="AF464" i="12"/>
  <c r="AG464" i="12"/>
  <c r="AF465" i="12"/>
  <c r="AG465" i="12"/>
  <c r="AF466" i="12"/>
  <c r="AG466" i="12"/>
  <c r="AF467" i="12"/>
  <c r="AG467" i="12"/>
  <c r="AF468" i="12"/>
  <c r="AG468" i="12"/>
  <c r="AF469" i="12"/>
  <c r="AG469" i="12"/>
  <c r="AF470" i="12"/>
  <c r="AG470" i="12"/>
  <c r="AF471" i="12"/>
  <c r="AG471" i="12"/>
  <c r="AF472" i="12"/>
  <c r="AG472" i="12"/>
  <c r="AF473" i="12"/>
  <c r="AG473" i="12"/>
  <c r="AF474" i="12"/>
  <c r="AG474" i="12"/>
  <c r="AF475" i="12"/>
  <c r="AG475" i="12"/>
  <c r="AF476" i="12"/>
  <c r="AG476" i="12"/>
  <c r="AF477" i="12"/>
  <c r="AG477" i="12"/>
  <c r="AF478" i="12"/>
  <c r="AG478" i="12"/>
  <c r="AF479" i="12"/>
  <c r="AG479" i="12"/>
  <c r="AF480" i="12"/>
  <c r="AG480" i="12"/>
  <c r="AF481" i="12"/>
  <c r="AG481" i="12"/>
  <c r="AF482" i="12"/>
  <c r="AG482" i="12"/>
  <c r="AF483" i="12"/>
  <c r="AG483" i="12"/>
  <c r="AF484" i="12"/>
  <c r="AG484" i="12"/>
  <c r="AF485" i="12"/>
  <c r="AG485" i="12"/>
  <c r="AF486" i="12"/>
  <c r="AG486" i="12"/>
  <c r="AF487" i="12"/>
  <c r="AG487" i="12"/>
  <c r="AF488" i="12"/>
  <c r="AG488" i="12"/>
  <c r="AF489" i="12"/>
  <c r="AG489" i="12"/>
  <c r="AF490" i="12"/>
  <c r="AG490" i="12"/>
  <c r="AF491" i="12"/>
  <c r="AG491" i="12"/>
  <c r="AF492" i="12"/>
  <c r="AG492" i="12"/>
  <c r="AF493" i="12"/>
  <c r="AG493" i="12"/>
  <c r="AF494" i="12"/>
  <c r="AG494" i="12"/>
  <c r="AF495" i="12"/>
  <c r="AG495" i="12"/>
  <c r="AF496" i="12"/>
  <c r="AG496" i="12"/>
  <c r="AF497" i="12"/>
  <c r="AG497" i="12"/>
  <c r="AF498" i="12"/>
  <c r="AG498" i="12"/>
  <c r="AF499" i="12"/>
  <c r="AG499" i="12"/>
  <c r="AF500" i="12"/>
  <c r="AG500" i="12"/>
  <c r="AF501" i="12"/>
  <c r="AG501" i="12"/>
  <c r="AF502" i="12"/>
  <c r="AG502" i="12"/>
  <c r="AF503" i="12"/>
  <c r="AG503" i="12"/>
  <c r="AF504" i="12"/>
  <c r="AG504" i="12"/>
  <c r="AF505" i="12"/>
  <c r="AG505" i="12"/>
  <c r="AF506" i="12"/>
  <c r="AG506" i="12"/>
  <c r="AF507" i="12"/>
  <c r="AG507" i="12"/>
  <c r="AF508" i="12"/>
  <c r="AG508" i="12"/>
  <c r="AF509" i="12"/>
  <c r="AG509" i="12"/>
  <c r="AF510" i="12"/>
  <c r="AG510" i="12"/>
  <c r="AF511" i="12"/>
  <c r="AG511" i="12"/>
  <c r="AF512" i="12"/>
  <c r="AG512" i="12"/>
  <c r="AF513" i="12"/>
  <c r="AG513" i="12"/>
  <c r="AF514" i="12"/>
  <c r="AG514" i="12"/>
  <c r="AF515" i="12"/>
  <c r="AG515" i="12"/>
  <c r="AF516" i="12"/>
  <c r="AG516" i="12"/>
  <c r="AF517" i="12"/>
  <c r="AG517" i="12"/>
  <c r="AF518" i="12"/>
  <c r="AG518" i="12"/>
  <c r="AF519" i="12"/>
  <c r="AG519" i="12"/>
  <c r="AF520" i="12"/>
  <c r="AG520" i="12"/>
  <c r="AF521" i="12"/>
  <c r="AG521" i="12"/>
  <c r="AF522" i="12"/>
  <c r="AG522" i="12"/>
  <c r="AF523" i="12"/>
  <c r="AG523" i="12"/>
  <c r="AF524" i="12"/>
  <c r="AG524" i="12"/>
  <c r="AF525" i="12"/>
  <c r="AG525" i="12"/>
  <c r="AF526" i="12"/>
  <c r="AG526" i="12"/>
  <c r="AF527" i="12"/>
  <c r="AG527" i="12"/>
  <c r="AF528" i="12"/>
  <c r="AG528" i="12"/>
  <c r="AF529" i="12"/>
  <c r="AG529" i="12"/>
  <c r="AF530" i="12"/>
  <c r="AG530" i="12"/>
  <c r="AF531" i="12"/>
  <c r="AG531" i="12"/>
  <c r="AF532" i="12"/>
  <c r="AG532" i="12"/>
  <c r="AF533" i="12"/>
  <c r="AG533" i="12"/>
  <c r="AF534" i="12"/>
  <c r="AG534" i="12"/>
  <c r="AF535" i="12"/>
  <c r="AG535" i="12"/>
  <c r="AF536" i="12"/>
  <c r="AG536" i="12"/>
  <c r="AF537" i="12"/>
  <c r="AG537" i="12"/>
  <c r="AF538" i="12"/>
  <c r="AG538" i="12"/>
  <c r="AF539" i="12"/>
  <c r="AG539" i="12"/>
  <c r="AF540" i="12"/>
  <c r="AG540" i="12"/>
  <c r="AF541" i="12"/>
  <c r="AG541" i="12"/>
  <c r="AF542" i="12"/>
  <c r="AG542" i="12"/>
  <c r="AF543" i="12"/>
  <c r="AG543" i="12"/>
  <c r="AF544" i="12"/>
  <c r="AG544" i="12"/>
  <c r="AF545" i="12"/>
  <c r="AG545" i="12"/>
  <c r="AF546" i="12"/>
  <c r="AG546" i="12"/>
  <c r="AF547" i="12"/>
  <c r="AG547" i="12"/>
  <c r="AF548" i="12"/>
  <c r="AG548" i="12"/>
  <c r="AF549" i="12"/>
  <c r="AG549" i="12"/>
  <c r="AF550" i="12"/>
  <c r="AG550" i="12"/>
  <c r="AF551" i="12"/>
  <c r="AG551" i="12"/>
  <c r="AF552" i="12"/>
  <c r="AG552" i="12"/>
  <c r="AF553" i="12"/>
  <c r="AG553" i="12"/>
  <c r="AF554" i="12"/>
  <c r="AG554" i="12"/>
  <c r="AF555" i="12"/>
  <c r="AG555" i="12"/>
  <c r="AF556" i="12"/>
  <c r="AG556" i="12"/>
  <c r="AF557" i="12"/>
  <c r="AG557" i="12"/>
  <c r="AF558" i="12"/>
  <c r="AG558" i="12"/>
  <c r="AF559" i="12"/>
  <c r="AG559" i="12"/>
  <c r="AF560" i="12"/>
  <c r="AG560" i="12"/>
  <c r="AF561" i="12"/>
  <c r="AG561" i="12"/>
  <c r="AF562" i="12"/>
  <c r="AG562" i="12"/>
  <c r="AF563" i="12"/>
  <c r="AG563" i="12"/>
  <c r="AF564" i="12"/>
  <c r="AG564" i="12"/>
  <c r="AF565" i="12"/>
  <c r="AG565" i="12"/>
  <c r="AF566" i="12"/>
  <c r="AG566" i="12"/>
  <c r="AF567" i="12"/>
  <c r="AG567" i="12"/>
  <c r="AF568" i="12"/>
  <c r="AG568" i="12"/>
  <c r="AF569" i="12"/>
  <c r="AG569" i="12"/>
  <c r="AF570" i="12"/>
  <c r="AG570" i="12"/>
  <c r="AF571" i="12"/>
  <c r="AG571" i="12"/>
  <c r="AF572" i="12"/>
  <c r="AG572" i="12"/>
  <c r="AF573" i="12"/>
  <c r="AG573" i="12"/>
  <c r="AF574" i="12"/>
  <c r="AG574" i="12"/>
  <c r="AF575" i="12"/>
  <c r="AG575" i="12"/>
  <c r="AF576" i="12"/>
  <c r="AG576" i="12"/>
  <c r="AF577" i="12"/>
  <c r="AG577" i="12"/>
  <c r="AF578" i="12"/>
  <c r="AG578" i="12"/>
  <c r="AF579" i="12"/>
  <c r="AG579" i="12"/>
  <c r="AF580" i="12"/>
  <c r="AG580" i="12"/>
  <c r="AF581" i="12"/>
  <c r="AG581" i="12"/>
  <c r="AF582" i="12"/>
  <c r="AG582" i="12"/>
  <c r="AF583" i="12"/>
  <c r="AG583" i="12"/>
  <c r="AF584" i="12"/>
  <c r="AG584" i="12"/>
  <c r="AF585" i="12"/>
  <c r="AG585" i="12"/>
  <c r="AF586" i="12"/>
  <c r="AG586" i="12"/>
  <c r="AF587" i="12"/>
  <c r="AG587" i="12"/>
  <c r="AF588" i="12"/>
  <c r="AG588" i="12"/>
  <c r="AF589" i="12"/>
  <c r="AG589" i="12"/>
  <c r="AF590" i="12"/>
  <c r="AG590" i="12"/>
  <c r="AF591" i="12"/>
  <c r="AG591" i="12"/>
  <c r="AF592" i="12"/>
  <c r="AG592" i="12"/>
  <c r="AF593" i="12"/>
  <c r="AG593" i="12"/>
  <c r="AF594" i="12"/>
  <c r="AG594" i="12"/>
  <c r="AF595" i="12"/>
  <c r="AG595" i="12"/>
  <c r="AF596" i="12"/>
  <c r="AG596" i="12"/>
  <c r="AF597" i="12"/>
  <c r="AG597" i="12"/>
  <c r="AF598" i="12"/>
  <c r="AG598" i="12"/>
  <c r="AF599" i="12"/>
  <c r="AG599" i="12"/>
  <c r="AF600" i="12"/>
  <c r="AG600" i="12"/>
  <c r="AF601" i="12"/>
  <c r="AG601" i="12"/>
  <c r="AF602" i="12"/>
  <c r="AG602" i="12"/>
  <c r="AF603" i="12"/>
  <c r="AG603" i="12"/>
  <c r="AF604" i="12"/>
  <c r="AG604" i="12"/>
  <c r="AF605" i="12"/>
  <c r="AG605" i="12"/>
  <c r="AF606" i="12"/>
  <c r="AG606" i="12"/>
  <c r="AF607" i="12"/>
  <c r="AG607" i="12"/>
  <c r="AF608" i="12"/>
  <c r="AG608" i="12"/>
  <c r="AF609" i="12"/>
  <c r="AG609" i="12"/>
  <c r="AF610" i="12"/>
  <c r="AG610" i="12"/>
  <c r="AF611" i="12"/>
  <c r="AG611" i="12"/>
  <c r="AF612" i="12"/>
  <c r="AG612" i="12"/>
  <c r="AF613" i="12"/>
  <c r="AG613" i="12"/>
  <c r="AF614" i="12"/>
  <c r="AG614" i="12"/>
  <c r="AF615" i="12"/>
  <c r="AG615" i="12"/>
  <c r="AF616" i="12"/>
  <c r="AG616" i="12"/>
  <c r="AF617" i="12"/>
  <c r="AG617" i="12"/>
  <c r="AF618" i="12"/>
  <c r="AG618" i="12"/>
  <c r="AF619" i="12"/>
  <c r="AG619" i="12"/>
  <c r="AF620" i="12"/>
  <c r="AG620" i="12"/>
  <c r="AF621" i="12"/>
  <c r="AG621" i="12"/>
  <c r="AF622" i="12"/>
  <c r="AG622" i="12"/>
  <c r="AF623" i="12"/>
  <c r="AG623" i="12"/>
  <c r="AF624" i="12"/>
  <c r="AG624" i="12"/>
  <c r="AF625" i="12"/>
  <c r="AG625" i="12"/>
  <c r="AF626" i="12"/>
  <c r="AG626" i="12"/>
  <c r="AF627" i="12"/>
  <c r="AG627" i="12"/>
  <c r="AF628" i="12"/>
  <c r="AG628" i="12"/>
  <c r="AF629" i="12"/>
  <c r="AG629" i="12"/>
  <c r="AF630" i="12"/>
  <c r="AG630" i="12"/>
  <c r="AF631" i="12"/>
  <c r="AG631" i="12"/>
  <c r="AF632" i="12"/>
  <c r="AG632" i="12"/>
  <c r="AF633" i="12"/>
  <c r="AG633" i="12"/>
  <c r="AF634" i="12"/>
  <c r="AG634" i="12"/>
  <c r="AF635" i="12"/>
  <c r="AG635" i="12"/>
  <c r="AF636" i="12"/>
  <c r="AG636" i="12"/>
  <c r="AF637" i="12"/>
  <c r="AG637" i="12"/>
  <c r="AF638" i="12"/>
  <c r="AG638" i="12"/>
  <c r="AF639" i="12"/>
  <c r="AG639" i="12"/>
  <c r="AF640" i="12"/>
  <c r="AG640" i="12"/>
  <c r="AF641" i="12"/>
  <c r="AG641" i="12"/>
  <c r="AF642" i="12"/>
  <c r="AG642" i="12"/>
  <c r="AF643" i="12"/>
  <c r="AG643" i="12"/>
  <c r="AF644" i="12"/>
  <c r="AG644" i="12"/>
  <c r="AF645" i="12"/>
  <c r="AG645" i="12"/>
  <c r="AF646" i="12"/>
  <c r="AG646" i="12"/>
  <c r="AF647" i="12"/>
  <c r="AG647" i="12"/>
  <c r="AF648" i="12"/>
  <c r="AG648" i="12"/>
  <c r="AF649" i="12"/>
  <c r="AG649" i="12"/>
  <c r="AF650" i="12"/>
  <c r="AG650" i="12"/>
  <c r="AF651" i="12"/>
  <c r="AG651" i="12"/>
  <c r="AF652" i="12"/>
  <c r="AG652" i="12"/>
  <c r="AF653" i="12"/>
  <c r="AG653" i="12"/>
  <c r="AF654" i="12"/>
  <c r="AG654" i="12"/>
  <c r="AF655" i="12"/>
  <c r="AG655" i="12"/>
  <c r="AF656" i="12"/>
  <c r="AG656" i="12"/>
  <c r="AF657" i="12"/>
  <c r="AG657" i="12"/>
  <c r="AF658" i="12"/>
  <c r="AG658" i="12"/>
  <c r="AF659" i="12"/>
  <c r="AG659" i="12"/>
  <c r="AF660" i="12"/>
  <c r="AG660" i="12"/>
  <c r="AF661" i="12"/>
  <c r="AG661" i="12"/>
  <c r="AF662" i="12"/>
  <c r="AG662" i="12"/>
  <c r="AF663" i="12"/>
  <c r="AG663" i="12"/>
  <c r="AF664" i="12"/>
  <c r="AG664" i="12"/>
  <c r="AF665" i="12"/>
  <c r="AG665" i="12"/>
  <c r="AF666" i="12"/>
  <c r="AG666" i="12"/>
  <c r="AF667" i="12"/>
  <c r="AG667" i="12"/>
  <c r="AF668" i="12"/>
  <c r="AG668" i="12"/>
  <c r="AF669" i="12"/>
  <c r="AG669" i="12"/>
  <c r="AF670" i="12"/>
  <c r="AG670" i="12"/>
  <c r="AF671" i="12"/>
  <c r="AG671" i="12"/>
  <c r="AF672" i="12"/>
  <c r="AG672" i="12"/>
  <c r="AF673" i="12"/>
  <c r="AG673" i="12"/>
  <c r="AF674" i="12"/>
  <c r="AG674" i="12"/>
  <c r="AF675" i="12"/>
  <c r="AG675" i="12"/>
  <c r="AF676" i="12"/>
  <c r="AG676" i="12"/>
  <c r="AF677" i="12"/>
  <c r="AG677" i="12"/>
  <c r="AF678" i="12"/>
  <c r="AG678" i="12"/>
  <c r="AF679" i="12"/>
  <c r="AG679" i="12"/>
  <c r="AF680" i="12"/>
  <c r="AG680" i="12"/>
  <c r="AF681" i="12"/>
  <c r="AG681" i="12"/>
  <c r="AF682" i="12"/>
  <c r="AG682" i="12"/>
  <c r="AF683" i="12"/>
  <c r="AG683" i="12"/>
  <c r="AF684" i="12"/>
  <c r="AG684" i="12"/>
  <c r="AF685" i="12"/>
  <c r="AG685" i="12"/>
  <c r="AF686" i="12"/>
  <c r="AG686" i="12"/>
  <c r="AF687" i="12"/>
  <c r="AG687" i="12"/>
  <c r="AF688" i="12"/>
  <c r="AG688" i="12"/>
  <c r="AF689" i="12"/>
  <c r="AG689" i="12"/>
  <c r="AF690" i="12"/>
  <c r="AG690" i="12"/>
  <c r="AF691" i="12"/>
  <c r="AG691" i="12"/>
  <c r="AF692" i="12"/>
  <c r="AG692" i="12"/>
  <c r="AF693" i="12"/>
  <c r="AG693" i="12"/>
  <c r="AF694" i="12"/>
  <c r="AG694" i="12"/>
  <c r="AF695" i="12"/>
  <c r="AG695" i="12"/>
  <c r="AF696" i="12"/>
  <c r="AG696" i="12"/>
  <c r="AF697" i="12"/>
  <c r="AG697" i="12"/>
  <c r="AF698" i="12"/>
  <c r="AG698" i="12"/>
  <c r="AF699" i="12"/>
  <c r="AG699" i="12"/>
  <c r="AF700" i="12"/>
  <c r="AG700" i="12"/>
  <c r="AF701" i="12"/>
  <c r="AG701" i="12"/>
  <c r="AF702" i="12"/>
  <c r="AG702" i="12"/>
  <c r="AF703" i="12"/>
  <c r="AG703" i="12"/>
  <c r="AF704" i="12"/>
  <c r="AG704" i="12"/>
  <c r="AF705" i="12"/>
  <c r="AG705" i="12"/>
  <c r="AF706" i="12"/>
  <c r="AG706" i="12"/>
  <c r="AF707" i="12"/>
  <c r="AG707" i="12"/>
  <c r="AF708" i="12"/>
  <c r="AG708" i="12"/>
  <c r="AF709" i="12"/>
  <c r="AG709" i="12"/>
  <c r="AF710" i="12"/>
  <c r="AG710" i="12"/>
  <c r="AF711" i="12"/>
  <c r="AG711" i="12"/>
  <c r="AF712" i="12"/>
  <c r="AG712" i="12"/>
  <c r="AF713" i="12"/>
  <c r="AG713" i="12"/>
  <c r="AF714" i="12"/>
  <c r="AG714" i="12"/>
  <c r="AF715" i="12"/>
  <c r="AG715" i="12"/>
  <c r="AF716" i="12"/>
  <c r="AG716" i="12"/>
  <c r="AF717" i="12"/>
  <c r="AG717" i="12"/>
  <c r="AF718" i="12"/>
  <c r="AG718" i="12"/>
  <c r="AF719" i="12"/>
  <c r="AG719" i="12"/>
  <c r="AF720" i="12"/>
  <c r="AG720" i="12"/>
  <c r="AF721" i="12"/>
  <c r="AG721" i="12"/>
  <c r="AF722" i="12"/>
  <c r="AG722" i="12"/>
  <c r="AF723" i="12"/>
  <c r="AG723" i="12"/>
  <c r="AF724" i="12"/>
  <c r="AG724" i="12"/>
  <c r="AF725" i="12"/>
  <c r="AG725" i="12"/>
  <c r="AF726" i="12"/>
  <c r="AG726" i="12"/>
  <c r="AF727" i="12"/>
  <c r="AG727" i="12"/>
  <c r="AF728" i="12"/>
  <c r="AG728" i="12"/>
  <c r="AF729" i="12"/>
  <c r="AG729" i="12"/>
  <c r="AF730" i="12"/>
  <c r="AG730" i="12"/>
  <c r="AF731" i="12"/>
  <c r="AG731" i="12"/>
  <c r="AF732" i="12"/>
  <c r="AG732" i="12"/>
  <c r="AF733" i="12"/>
  <c r="AG733" i="12"/>
  <c r="AF734" i="12"/>
  <c r="AG734" i="12"/>
  <c r="AF735" i="12"/>
  <c r="AG735" i="12"/>
  <c r="AF736" i="12"/>
  <c r="AG736" i="12"/>
  <c r="AF737" i="12"/>
  <c r="AG737" i="12"/>
  <c r="AF738" i="12"/>
  <c r="AG738" i="12"/>
  <c r="AF739" i="12"/>
  <c r="AG739" i="12"/>
  <c r="AF740" i="12"/>
  <c r="AG740" i="12"/>
  <c r="AF741" i="12"/>
  <c r="AG741" i="12"/>
  <c r="AF742" i="12"/>
  <c r="AG742" i="12"/>
  <c r="AF743" i="12"/>
  <c r="AG743" i="12"/>
  <c r="AF744" i="12"/>
  <c r="AG744" i="12"/>
  <c r="AF745" i="12"/>
  <c r="AG745" i="12"/>
  <c r="AF746" i="12"/>
  <c r="AG746" i="12"/>
  <c r="AF747" i="12"/>
  <c r="AG747" i="12"/>
  <c r="AF748" i="12"/>
  <c r="AG748" i="12"/>
  <c r="AF749" i="12"/>
  <c r="AG749" i="12"/>
  <c r="AF750" i="12"/>
  <c r="AG750" i="12"/>
  <c r="AF751" i="12"/>
  <c r="AG751" i="12"/>
  <c r="AF752" i="12"/>
  <c r="AG752" i="12"/>
  <c r="AF753" i="12"/>
  <c r="AG753" i="12"/>
  <c r="AF754" i="12"/>
  <c r="AG754" i="12"/>
  <c r="AF755" i="12"/>
  <c r="AG755" i="12"/>
  <c r="AF756" i="12"/>
  <c r="AG756" i="12"/>
  <c r="AF757" i="12"/>
  <c r="AG757" i="12"/>
  <c r="AF758" i="12"/>
  <c r="AG758" i="12"/>
  <c r="AF759" i="12"/>
  <c r="AG759" i="12"/>
  <c r="AF760" i="12"/>
  <c r="AG760" i="12"/>
  <c r="AF761" i="12"/>
  <c r="AG761" i="12"/>
  <c r="AF762" i="12"/>
  <c r="AG762" i="12"/>
  <c r="AF763" i="12"/>
  <c r="AG763" i="12"/>
  <c r="AF764" i="12"/>
  <c r="AG764" i="12"/>
  <c r="AF765" i="12"/>
  <c r="AG765" i="12"/>
  <c r="AF766" i="12"/>
  <c r="AG766" i="12"/>
  <c r="AF767" i="12"/>
  <c r="AG767" i="12"/>
  <c r="AF768" i="12"/>
  <c r="AG768" i="12"/>
  <c r="AF769" i="12"/>
  <c r="AG769" i="12"/>
  <c r="AF770" i="12"/>
  <c r="AG770" i="12"/>
  <c r="AF771" i="12"/>
  <c r="AG771" i="12"/>
  <c r="AF772" i="12"/>
  <c r="AG772" i="12"/>
  <c r="AF773" i="12"/>
  <c r="AG773" i="12"/>
  <c r="AF774" i="12"/>
  <c r="AG774" i="12"/>
  <c r="AF775" i="12"/>
  <c r="AG775" i="12"/>
  <c r="AF776" i="12"/>
  <c r="AG776" i="12"/>
  <c r="AF777" i="12"/>
  <c r="AG777" i="12"/>
  <c r="AF778" i="12"/>
  <c r="AG778" i="12"/>
  <c r="AF779" i="12"/>
  <c r="AG779" i="12"/>
  <c r="AF780" i="12"/>
  <c r="AG780" i="12"/>
  <c r="AF781" i="12"/>
  <c r="AG781" i="12"/>
  <c r="AF782" i="12"/>
  <c r="AG782" i="12"/>
  <c r="AF783" i="12"/>
  <c r="AG783" i="12"/>
  <c r="AF784" i="12"/>
  <c r="AG784" i="12"/>
  <c r="AF785" i="12"/>
  <c r="AG785" i="12"/>
  <c r="AF786" i="12"/>
  <c r="AG786" i="12"/>
  <c r="AF787" i="12"/>
  <c r="AG787" i="12"/>
  <c r="AF788" i="12"/>
  <c r="AG788" i="12"/>
  <c r="AF789" i="12"/>
  <c r="AG789" i="12"/>
  <c r="AF790" i="12"/>
  <c r="AG790" i="12"/>
  <c r="AF791" i="12"/>
  <c r="AG791" i="12"/>
  <c r="AF792" i="12"/>
  <c r="AG792" i="12"/>
  <c r="AF793" i="12"/>
  <c r="AG793" i="12"/>
  <c r="AF794" i="12"/>
  <c r="AG794" i="12"/>
  <c r="AF795" i="12"/>
  <c r="AG795" i="12"/>
  <c r="AF796" i="12"/>
  <c r="AG796" i="12"/>
  <c r="AF797" i="12"/>
  <c r="AG797" i="12"/>
  <c r="AF798" i="12"/>
  <c r="AG798" i="12"/>
  <c r="AF799" i="12"/>
  <c r="AG799" i="12"/>
  <c r="AF800" i="12"/>
  <c r="AG800" i="12"/>
  <c r="AF801" i="12"/>
  <c r="AG801" i="12"/>
  <c r="AF802" i="12"/>
  <c r="AG802" i="12"/>
  <c r="AF803" i="12"/>
  <c r="AG803" i="12"/>
  <c r="AF804" i="12"/>
  <c r="AG804" i="12"/>
  <c r="AF805" i="12"/>
  <c r="AG805" i="12"/>
  <c r="AF806" i="12"/>
  <c r="AG806" i="12"/>
  <c r="AF807" i="12"/>
  <c r="AG807" i="12"/>
  <c r="AF808" i="12"/>
  <c r="AG808" i="12"/>
  <c r="AF809" i="12"/>
  <c r="AG809" i="12"/>
  <c r="AF810" i="12"/>
  <c r="AG810" i="12"/>
  <c r="AF811" i="12"/>
  <c r="AG811" i="12"/>
  <c r="AF812" i="12"/>
  <c r="AG812" i="12"/>
  <c r="AF813" i="12"/>
  <c r="AG813" i="12"/>
  <c r="AF814" i="12"/>
  <c r="AG814" i="12"/>
  <c r="AF815" i="12"/>
  <c r="AG815" i="12"/>
  <c r="AF816" i="12"/>
  <c r="AG816" i="12"/>
  <c r="AF817" i="12"/>
  <c r="AG817" i="12"/>
  <c r="AF818" i="12"/>
  <c r="AG818" i="12"/>
  <c r="AF819" i="12"/>
  <c r="AG819" i="12"/>
  <c r="AF820" i="12"/>
  <c r="AG820" i="12"/>
  <c r="AF821" i="12"/>
  <c r="AG821" i="12"/>
  <c r="AF822" i="12"/>
  <c r="AG822" i="12"/>
  <c r="AF823" i="12"/>
  <c r="AG823" i="12"/>
  <c r="AF824" i="12"/>
  <c r="AG824" i="12"/>
  <c r="AF825" i="12"/>
  <c r="AG825" i="12"/>
  <c r="AF826" i="12"/>
  <c r="AG826" i="12"/>
  <c r="AF827" i="12"/>
  <c r="AG827" i="12"/>
  <c r="AF828" i="12"/>
  <c r="AG828" i="12"/>
  <c r="AF829" i="12"/>
  <c r="AG829" i="12"/>
  <c r="AF830" i="12"/>
  <c r="AG830" i="12"/>
  <c r="AF831" i="12"/>
  <c r="AG831" i="12"/>
  <c r="AF832" i="12"/>
  <c r="AG832" i="12"/>
  <c r="AF833" i="12"/>
  <c r="AG833" i="12"/>
  <c r="AF834" i="12"/>
  <c r="AG834" i="12"/>
  <c r="AF835" i="12"/>
  <c r="AG835" i="12"/>
  <c r="AF836" i="12"/>
  <c r="AG836" i="12"/>
  <c r="AF837" i="12"/>
  <c r="AG837" i="12"/>
  <c r="AF838" i="12"/>
  <c r="AG838" i="12"/>
  <c r="AF839" i="12"/>
  <c r="AG839" i="12"/>
  <c r="AF840" i="12"/>
  <c r="AG840" i="12"/>
  <c r="AF841" i="12"/>
  <c r="AG841" i="12"/>
  <c r="AF842" i="12"/>
  <c r="AG842" i="12"/>
  <c r="AF843" i="12"/>
  <c r="AG843" i="12"/>
  <c r="AF844" i="12"/>
  <c r="AG844" i="12"/>
  <c r="AF845" i="12"/>
  <c r="AG845" i="12"/>
  <c r="AF846" i="12"/>
  <c r="AG846" i="12"/>
  <c r="AF847" i="12"/>
  <c r="AG847" i="12"/>
  <c r="AF848" i="12"/>
  <c r="AG848" i="12"/>
  <c r="AF849" i="12"/>
  <c r="AG849" i="12"/>
  <c r="AF850" i="12"/>
  <c r="AG850" i="12"/>
  <c r="AF851" i="12"/>
  <c r="AG851" i="12"/>
  <c r="AF852" i="12"/>
  <c r="AG852" i="12"/>
  <c r="AF853" i="12"/>
  <c r="AG853" i="12"/>
  <c r="AF854" i="12"/>
  <c r="AG854" i="12"/>
  <c r="AF855" i="12"/>
  <c r="AG855" i="12"/>
  <c r="AF856" i="12"/>
  <c r="AG856" i="12"/>
  <c r="AF857" i="12"/>
  <c r="AG857" i="12"/>
  <c r="AF858" i="12"/>
  <c r="AG858" i="12"/>
  <c r="AF859" i="12"/>
  <c r="AG859" i="12"/>
  <c r="AF860" i="12"/>
  <c r="AG860" i="12"/>
  <c r="AF861" i="12"/>
  <c r="AG861" i="12"/>
  <c r="AF862" i="12"/>
  <c r="AG862" i="12"/>
  <c r="AF863" i="12"/>
  <c r="AG863" i="12"/>
  <c r="AF864" i="12"/>
  <c r="AG864" i="12"/>
  <c r="AF865" i="12"/>
  <c r="AG865" i="12"/>
  <c r="AF866" i="12"/>
  <c r="AG866" i="12"/>
  <c r="AF867" i="12"/>
  <c r="AG867" i="12"/>
  <c r="AF868" i="12"/>
  <c r="AG868" i="12"/>
  <c r="AF869" i="12"/>
  <c r="AG869" i="12"/>
  <c r="AF870" i="12"/>
  <c r="AG870" i="12"/>
  <c r="AF871" i="12"/>
  <c r="AG871" i="12"/>
  <c r="AF872" i="12"/>
  <c r="AG872" i="12"/>
  <c r="AF873" i="12"/>
  <c r="AG873" i="12"/>
  <c r="AF874" i="12"/>
  <c r="AG874" i="12"/>
  <c r="AF875" i="12"/>
  <c r="AG875" i="12"/>
  <c r="AF876" i="12"/>
  <c r="AG876" i="12"/>
  <c r="AF877" i="12"/>
  <c r="AG877" i="12"/>
  <c r="AF878" i="12"/>
  <c r="AG878" i="12"/>
  <c r="AF879" i="12"/>
  <c r="AG879" i="12"/>
  <c r="AF880" i="12"/>
  <c r="AG880" i="12"/>
  <c r="AF881" i="12"/>
  <c r="AG881" i="12"/>
  <c r="AF882" i="12"/>
  <c r="AG882" i="12"/>
  <c r="AF883" i="12"/>
  <c r="AG883" i="12"/>
  <c r="AF884" i="12"/>
  <c r="AG884" i="12"/>
  <c r="AF885" i="12"/>
  <c r="AG885" i="12"/>
  <c r="AF886" i="12"/>
  <c r="AG886" i="12"/>
  <c r="AF887" i="12"/>
  <c r="AG887" i="12"/>
  <c r="AF888" i="12"/>
  <c r="AG888" i="12"/>
  <c r="AF889" i="12"/>
  <c r="AG889" i="12"/>
  <c r="AF890" i="12"/>
  <c r="AG890" i="12"/>
  <c r="AF891" i="12"/>
  <c r="AG891" i="12"/>
  <c r="AF892" i="12"/>
  <c r="AG892" i="12"/>
  <c r="AF893" i="12"/>
  <c r="AG893" i="12"/>
  <c r="AF894" i="12"/>
  <c r="AG894" i="12"/>
  <c r="AF895" i="12"/>
  <c r="AG895" i="12"/>
  <c r="AF896" i="12"/>
  <c r="AG896" i="12"/>
  <c r="AF897" i="12"/>
  <c r="AG897" i="12"/>
  <c r="AF898" i="12"/>
  <c r="AG898" i="12"/>
  <c r="AF899" i="12"/>
  <c r="AG899" i="12"/>
  <c r="AF900" i="12"/>
  <c r="AG900" i="12"/>
  <c r="AF901" i="12"/>
  <c r="AG901" i="12"/>
  <c r="AF902" i="12"/>
  <c r="AG902" i="12"/>
  <c r="AF903" i="12"/>
  <c r="AG903" i="12"/>
  <c r="AF904" i="12"/>
  <c r="AG904" i="12"/>
  <c r="AF905" i="12"/>
  <c r="AG905" i="12"/>
  <c r="AF906" i="12"/>
  <c r="AG906" i="12"/>
  <c r="AF907" i="12"/>
  <c r="AG907" i="12"/>
  <c r="AF908" i="12"/>
  <c r="AG908" i="12"/>
  <c r="AF909" i="12"/>
  <c r="AG909" i="12"/>
  <c r="AF910" i="12"/>
  <c r="AG910" i="12"/>
  <c r="AF911" i="12"/>
  <c r="AG911" i="12"/>
  <c r="AF912" i="12"/>
  <c r="AG912" i="12"/>
  <c r="AF913" i="12"/>
  <c r="AG913" i="12"/>
  <c r="AF914" i="12"/>
  <c r="AG914" i="12"/>
  <c r="AF915" i="12"/>
  <c r="AG915" i="12"/>
  <c r="AF916" i="12"/>
  <c r="AG916" i="12"/>
  <c r="AF917" i="12"/>
  <c r="AG917" i="12"/>
  <c r="AF918" i="12"/>
  <c r="AG918" i="12"/>
  <c r="AF919" i="12"/>
  <c r="AG919" i="12"/>
  <c r="AF920" i="12"/>
  <c r="AG920" i="12"/>
  <c r="AF921" i="12"/>
  <c r="AG921" i="12"/>
  <c r="AF922" i="12"/>
  <c r="AG922" i="12"/>
  <c r="AF923" i="12"/>
  <c r="AG923" i="12"/>
  <c r="AF924" i="12"/>
  <c r="AG924" i="12"/>
  <c r="AF925" i="12"/>
  <c r="AG925" i="12"/>
  <c r="AF926" i="12"/>
  <c r="AG926" i="12"/>
  <c r="AF927" i="12"/>
  <c r="AG927" i="12"/>
  <c r="AF928" i="12"/>
  <c r="AG928" i="12"/>
  <c r="AF929" i="12"/>
  <c r="AG929" i="12"/>
  <c r="AF930" i="12"/>
  <c r="AG930" i="12"/>
  <c r="AF931" i="12"/>
  <c r="AG931" i="12"/>
  <c r="AF932" i="12"/>
  <c r="AG932" i="12"/>
  <c r="AF933" i="12"/>
  <c r="AG933" i="12"/>
  <c r="AF934" i="12"/>
  <c r="AG934" i="12"/>
  <c r="AF935" i="12"/>
  <c r="AG935" i="12"/>
  <c r="AF936" i="12"/>
  <c r="AG936" i="12"/>
  <c r="AF937" i="12"/>
  <c r="AG937" i="12"/>
  <c r="AF938" i="12"/>
  <c r="AG938" i="12"/>
  <c r="AF939" i="12"/>
  <c r="AG939" i="12"/>
  <c r="AF940" i="12"/>
  <c r="AG940" i="12"/>
  <c r="AF941" i="12"/>
  <c r="AG941" i="12"/>
  <c r="AF942" i="12"/>
  <c r="AG942" i="12"/>
  <c r="AF943" i="12"/>
  <c r="AG943" i="12"/>
  <c r="AF944" i="12"/>
  <c r="AG944" i="12"/>
  <c r="AF945" i="12"/>
  <c r="AG945" i="12"/>
  <c r="AF946" i="12"/>
  <c r="AG946" i="12"/>
  <c r="AF947" i="12"/>
  <c r="AG947" i="12"/>
  <c r="AF948" i="12"/>
  <c r="AG948" i="12"/>
  <c r="AF949" i="12"/>
  <c r="AG949" i="12"/>
  <c r="AF950" i="12"/>
  <c r="AG950" i="12"/>
  <c r="AF951" i="12"/>
  <c r="AG951" i="12"/>
  <c r="AF952" i="12"/>
  <c r="AG952" i="12"/>
  <c r="AF953" i="12"/>
  <c r="AG953" i="12"/>
  <c r="AF954" i="12"/>
  <c r="AG954" i="12"/>
  <c r="AF955" i="12"/>
  <c r="AG955" i="12"/>
  <c r="AF956" i="12"/>
  <c r="AG956" i="12"/>
  <c r="AF957" i="12"/>
  <c r="AG957" i="12"/>
  <c r="AF958" i="12"/>
  <c r="AG958" i="12"/>
  <c r="AF959" i="12"/>
  <c r="AG959" i="12"/>
  <c r="AF960" i="12"/>
  <c r="AG960" i="12"/>
  <c r="AF961" i="12"/>
  <c r="AG961" i="12"/>
  <c r="AF962" i="12"/>
  <c r="AG962" i="12"/>
  <c r="AF963" i="12"/>
  <c r="AG963" i="12"/>
  <c r="AF964" i="12"/>
  <c r="AG964" i="12"/>
  <c r="AF965" i="12"/>
  <c r="AG965" i="12"/>
  <c r="AF966" i="12"/>
  <c r="AG966" i="12"/>
  <c r="AF967" i="12"/>
  <c r="AG967" i="12"/>
  <c r="AF968" i="12"/>
  <c r="AG968" i="12"/>
  <c r="AF969" i="12"/>
  <c r="AG969" i="12"/>
  <c r="AF970" i="12"/>
  <c r="AG970" i="12"/>
  <c r="AF971" i="12"/>
  <c r="AG971" i="12"/>
  <c r="AF972" i="12"/>
  <c r="AG972" i="12"/>
  <c r="AF973" i="12"/>
  <c r="AG973" i="12"/>
  <c r="AF974" i="12"/>
  <c r="AG974" i="12"/>
  <c r="AF975" i="12"/>
  <c r="AG975" i="12"/>
  <c r="AF976" i="12"/>
  <c r="AG976" i="12"/>
  <c r="AF977" i="12"/>
  <c r="AG977" i="12"/>
  <c r="AF978" i="12"/>
  <c r="AG978" i="12"/>
  <c r="AF979" i="12"/>
  <c r="AG979" i="12"/>
  <c r="AF980" i="12"/>
  <c r="AG980" i="12"/>
  <c r="AF981" i="12"/>
  <c r="AG981" i="12"/>
  <c r="AF982" i="12"/>
  <c r="AG982" i="12"/>
  <c r="AF983" i="12"/>
  <c r="AG983" i="12"/>
  <c r="AF984" i="12"/>
  <c r="AG984" i="12"/>
  <c r="AF985" i="12"/>
  <c r="AG985" i="12"/>
  <c r="AF986" i="12"/>
  <c r="AG986" i="12"/>
  <c r="AF987" i="12"/>
  <c r="AG987" i="12"/>
  <c r="AF988" i="12"/>
  <c r="AG988" i="12"/>
  <c r="AF989" i="12"/>
  <c r="AG989" i="12"/>
  <c r="AF990" i="12"/>
  <c r="AG990" i="12"/>
  <c r="AF991" i="12"/>
  <c r="AG991" i="12"/>
  <c r="AF992" i="12"/>
  <c r="AG992" i="12"/>
  <c r="AF993" i="12"/>
  <c r="AG993" i="12"/>
  <c r="AF994" i="12"/>
  <c r="AG994" i="12"/>
  <c r="AF995" i="12"/>
  <c r="AG995" i="12"/>
  <c r="AF996" i="12"/>
  <c r="AG996" i="12"/>
  <c r="AF997" i="12"/>
  <c r="AG997" i="12"/>
  <c r="AF998" i="12"/>
  <c r="AG998" i="12"/>
  <c r="AF999" i="12"/>
  <c r="AG999" i="12"/>
  <c r="AF1000" i="12"/>
  <c r="AG1000" i="12"/>
  <c r="AF1001" i="12"/>
  <c r="AG1001" i="12"/>
  <c r="AF1002" i="12"/>
  <c r="AG1002" i="12"/>
  <c r="AF1003" i="12"/>
  <c r="AG1003" i="12"/>
  <c r="AF1004" i="12"/>
  <c r="AG1004" i="12"/>
  <c r="AF1005" i="12"/>
  <c r="AG1005" i="12"/>
  <c r="AF1006" i="12"/>
  <c r="AG1006" i="12"/>
  <c r="AF1007" i="12"/>
  <c r="AG1007" i="12"/>
  <c r="AF1008" i="12"/>
  <c r="AG1008" i="12"/>
  <c r="AF1009" i="12"/>
  <c r="AG1009" i="12"/>
  <c r="AF1010" i="12"/>
  <c r="AG1010" i="12"/>
  <c r="AF1011" i="12"/>
  <c r="AG1011" i="12"/>
  <c r="AF1012" i="12"/>
  <c r="AG1012" i="12"/>
  <c r="AF1013" i="12"/>
  <c r="AG1013" i="12"/>
  <c r="AF1014" i="12"/>
  <c r="AG1014" i="12"/>
  <c r="AF1015" i="12"/>
  <c r="AG1015" i="12"/>
  <c r="AF1016" i="12"/>
  <c r="AG1016" i="12"/>
  <c r="AF1017" i="12"/>
  <c r="AG1017" i="12"/>
  <c r="AF1018" i="12"/>
  <c r="AG1018" i="12"/>
  <c r="AF1019" i="12"/>
  <c r="AG1019" i="12"/>
  <c r="AF1020" i="12"/>
  <c r="AG1020" i="12"/>
  <c r="AF1021" i="12"/>
  <c r="AG1021" i="12"/>
  <c r="AF1022" i="12"/>
  <c r="AG1022" i="12"/>
  <c r="AF1023" i="12"/>
  <c r="AG1023" i="12"/>
  <c r="AF1024" i="12"/>
  <c r="AG1024" i="12"/>
  <c r="AF1025" i="12"/>
  <c r="AG1025" i="12"/>
  <c r="AF1026" i="12"/>
  <c r="AG1026" i="12"/>
  <c r="AF1027" i="12"/>
  <c r="AG1027" i="12"/>
  <c r="AF1028" i="12"/>
  <c r="AG1028" i="12"/>
  <c r="AF1029" i="12"/>
  <c r="AG1029" i="12"/>
  <c r="AF1030" i="12"/>
  <c r="AG1030" i="12"/>
  <c r="AF1031" i="12"/>
  <c r="AG1031" i="12"/>
  <c r="AF1032" i="12"/>
  <c r="AG1032" i="12"/>
  <c r="AF1033" i="12"/>
  <c r="AG1033" i="12"/>
  <c r="AF1034" i="12"/>
  <c r="AG1034" i="12"/>
  <c r="AF1035" i="12"/>
  <c r="AG1035" i="12"/>
  <c r="AF1036" i="12"/>
  <c r="AG1036" i="12"/>
  <c r="AF1037" i="12"/>
  <c r="AG1037" i="12"/>
  <c r="AF1038" i="12"/>
  <c r="AG1038" i="12"/>
  <c r="AF1039" i="12"/>
  <c r="AG1039" i="12"/>
  <c r="AF1040" i="12"/>
  <c r="AG1040" i="12"/>
  <c r="AF1041" i="12"/>
  <c r="AG1041" i="12"/>
  <c r="AF1042" i="12"/>
  <c r="AG1042" i="12"/>
  <c r="AF1043" i="12"/>
  <c r="AG1043" i="12"/>
  <c r="AF1044" i="12"/>
  <c r="AG1044" i="12"/>
  <c r="AF1045" i="12"/>
  <c r="AG1045" i="12"/>
  <c r="AF1046" i="12"/>
  <c r="AG1046" i="12"/>
  <c r="AF1047" i="12"/>
  <c r="AG1047" i="12"/>
  <c r="AF1048" i="12"/>
  <c r="AG1048" i="12"/>
  <c r="AF1049" i="12"/>
  <c r="AG1049" i="12"/>
  <c r="AF1050" i="12"/>
  <c r="AG1050" i="12"/>
  <c r="AF1051" i="12"/>
  <c r="AG1051" i="12"/>
  <c r="AF1052" i="12"/>
  <c r="AG1052" i="12"/>
  <c r="AF1053" i="12"/>
  <c r="AG1053" i="12"/>
  <c r="AF1054" i="12"/>
  <c r="AG1054" i="12"/>
  <c r="AF1055" i="12"/>
  <c r="AG1055" i="12"/>
  <c r="AF1056" i="12"/>
  <c r="AG1056" i="12"/>
  <c r="AF1057" i="12"/>
  <c r="AG1057" i="12"/>
  <c r="AF1058" i="12"/>
  <c r="AG1058" i="12"/>
  <c r="AF1059" i="12"/>
  <c r="AG1059" i="12"/>
  <c r="AF1060" i="12"/>
  <c r="AG1060" i="12"/>
  <c r="AF1061" i="12"/>
  <c r="AG1061" i="12"/>
  <c r="AF1062" i="12"/>
  <c r="AG1062" i="12"/>
  <c r="AF1063" i="12"/>
  <c r="AG1063" i="12"/>
  <c r="AF1064" i="12"/>
  <c r="AG1064" i="12"/>
  <c r="AF1065" i="12"/>
  <c r="AG1065" i="12"/>
  <c r="AF1066" i="12"/>
  <c r="AG1066" i="12"/>
  <c r="AF1067" i="12"/>
  <c r="AG1067" i="12"/>
  <c r="AF1068" i="12"/>
  <c r="AG1068" i="12"/>
  <c r="AF1069" i="12"/>
  <c r="AG1069" i="12"/>
  <c r="AF1070" i="12"/>
  <c r="AG1070" i="12"/>
  <c r="AF1071" i="12"/>
  <c r="AG1071" i="12"/>
  <c r="AF1072" i="12"/>
  <c r="AG1072" i="12"/>
  <c r="AF1073" i="12"/>
  <c r="AG1073" i="12"/>
  <c r="AF1074" i="12"/>
  <c r="AG1074" i="12"/>
  <c r="AF1075" i="12"/>
  <c r="AG1075" i="12"/>
  <c r="AF1076" i="12"/>
  <c r="AG1076" i="12"/>
  <c r="AF1077" i="12"/>
  <c r="AG1077" i="12"/>
  <c r="AF1078" i="12"/>
  <c r="AG1078" i="12"/>
  <c r="AF1079" i="12"/>
  <c r="AG1079" i="12"/>
  <c r="AF1080" i="12"/>
  <c r="AG1080" i="12"/>
  <c r="AF1081" i="12"/>
  <c r="AG1081" i="12"/>
  <c r="AF1082" i="12"/>
  <c r="AG1082" i="12"/>
  <c r="AF1083" i="12"/>
  <c r="AG1083" i="12"/>
  <c r="AF1084" i="12"/>
  <c r="AG1084" i="12"/>
  <c r="AF1085" i="12"/>
  <c r="AG1085" i="12"/>
  <c r="AF1086" i="12"/>
  <c r="AG1086" i="12"/>
  <c r="AF1087" i="12"/>
  <c r="AG1087" i="12"/>
  <c r="AF1088" i="12"/>
  <c r="AG1088" i="12"/>
  <c r="AF1089" i="12"/>
  <c r="AG1089" i="12"/>
  <c r="AF1090" i="12"/>
  <c r="AG1090" i="12"/>
  <c r="AF1091" i="12"/>
  <c r="AG1091" i="12"/>
  <c r="AF1092" i="12"/>
  <c r="AG1092" i="12"/>
  <c r="AF1093" i="12"/>
  <c r="AG1093" i="12"/>
  <c r="AF1094" i="12"/>
  <c r="AG1094" i="12"/>
  <c r="AF1095" i="12"/>
  <c r="AG1095" i="12"/>
  <c r="AF1096" i="12"/>
  <c r="AG1096" i="12"/>
  <c r="AF1097" i="12"/>
  <c r="AG1097" i="12"/>
  <c r="AF1098" i="12"/>
  <c r="AG1098" i="12"/>
  <c r="AF1099" i="12"/>
  <c r="AG1099" i="12"/>
  <c r="AF1100" i="12"/>
  <c r="AG1100" i="12"/>
  <c r="AF1101" i="12"/>
  <c r="AG1101" i="12"/>
  <c r="AF1102" i="12"/>
  <c r="AG1102" i="12"/>
  <c r="AF1103" i="12"/>
  <c r="AG1103" i="12"/>
  <c r="AF1104" i="12"/>
  <c r="AG1104" i="12"/>
  <c r="AF1105" i="12"/>
  <c r="AG1105" i="12"/>
  <c r="AF1106" i="12"/>
  <c r="AG1106" i="12"/>
  <c r="AF1107" i="12"/>
  <c r="AG1107" i="12"/>
  <c r="AF1108" i="12"/>
  <c r="AG1108" i="12"/>
  <c r="AF1109" i="12"/>
  <c r="AG1109" i="12"/>
  <c r="AF1110" i="12"/>
  <c r="AG1110" i="12"/>
  <c r="AF1111" i="12"/>
  <c r="AG1111" i="12"/>
  <c r="AF1112" i="12"/>
  <c r="AG1112" i="12"/>
  <c r="AF1113" i="12"/>
  <c r="AG1113" i="12"/>
  <c r="AF1114" i="12"/>
  <c r="AG1114" i="12"/>
  <c r="AF1115" i="12"/>
  <c r="AG1115" i="12"/>
  <c r="AF1116" i="12"/>
  <c r="AG1116" i="12"/>
  <c r="AF1117" i="12"/>
  <c r="AG1117" i="12"/>
  <c r="AF1118" i="12"/>
  <c r="AG1118" i="12"/>
  <c r="AF1119" i="12"/>
  <c r="AG1119" i="12"/>
  <c r="AF1120" i="12"/>
  <c r="AG1120" i="12"/>
  <c r="AF1121" i="12"/>
  <c r="AG1121" i="12"/>
  <c r="AF1122" i="12"/>
  <c r="AG1122" i="12"/>
  <c r="AF1123" i="12"/>
  <c r="AG1123" i="12"/>
  <c r="AF1124" i="12"/>
  <c r="AG1124" i="12"/>
  <c r="AF1125" i="12"/>
  <c r="AG1125" i="12"/>
  <c r="AF1126" i="12"/>
  <c r="AG1126" i="12"/>
  <c r="AF1127" i="12"/>
  <c r="AG1127" i="12"/>
  <c r="AF1128" i="12"/>
  <c r="AG1128" i="12"/>
  <c r="AF1129" i="12"/>
  <c r="AG1129" i="12"/>
  <c r="AF1130" i="12"/>
  <c r="AG1130" i="12"/>
  <c r="AF1131" i="12"/>
  <c r="AG1131" i="12"/>
  <c r="AF1132" i="12"/>
  <c r="AG1132" i="12"/>
  <c r="AF1133" i="12"/>
  <c r="AG1133" i="12"/>
  <c r="AF1134" i="12"/>
  <c r="AG1134" i="12"/>
  <c r="AF1135" i="12"/>
  <c r="AG1135" i="12"/>
  <c r="AF1136" i="12"/>
  <c r="AG1136" i="12"/>
  <c r="AF1137" i="12"/>
  <c r="AG1137" i="12"/>
  <c r="AF1138" i="12"/>
  <c r="AG1138" i="12"/>
  <c r="AF1139" i="12"/>
  <c r="AG1139" i="12"/>
  <c r="AF1140" i="12"/>
  <c r="AG1140" i="12"/>
  <c r="AF1141" i="12"/>
  <c r="AG1141" i="12"/>
  <c r="AF1142" i="12"/>
  <c r="AG1142" i="12"/>
  <c r="AF1143" i="12"/>
  <c r="AG1143" i="12"/>
  <c r="AF1144" i="12"/>
  <c r="AG1144" i="12"/>
  <c r="AF1145" i="12"/>
  <c r="AG1145" i="12"/>
  <c r="AF1146" i="12"/>
  <c r="AG1146" i="12"/>
  <c r="AF1147" i="12"/>
  <c r="AG1147" i="12"/>
  <c r="AF1148" i="12"/>
  <c r="AG1148" i="12"/>
  <c r="AF1149" i="12"/>
  <c r="AG1149" i="12"/>
  <c r="AF1150" i="12"/>
  <c r="AG1150" i="12"/>
  <c r="AF1151" i="12"/>
  <c r="AG1151" i="12"/>
  <c r="AF1152" i="12"/>
  <c r="AG1152" i="12"/>
  <c r="AF1153" i="12"/>
  <c r="AG1153" i="12"/>
  <c r="AF1154" i="12"/>
  <c r="AG1154" i="12"/>
  <c r="AF1155" i="12"/>
  <c r="AG1155" i="12"/>
  <c r="AF1156" i="12"/>
  <c r="AG1156" i="12"/>
  <c r="AF1157" i="12"/>
  <c r="AG1157" i="12"/>
  <c r="AF1158" i="12"/>
  <c r="AG1158" i="12"/>
  <c r="AF1159" i="12"/>
  <c r="AG1159" i="12"/>
  <c r="AF1160" i="12"/>
  <c r="AG1160" i="12"/>
  <c r="AF1161" i="12"/>
  <c r="AG1161" i="12"/>
  <c r="AF1162" i="12"/>
  <c r="AG1162" i="12"/>
  <c r="AF1163" i="12"/>
  <c r="AG1163" i="12"/>
  <c r="AF1164" i="12"/>
  <c r="AG1164" i="12"/>
  <c r="AF1165" i="12"/>
  <c r="AG1165" i="12"/>
  <c r="AF1166" i="12"/>
  <c r="AG1166" i="12"/>
  <c r="AF1167" i="12"/>
  <c r="AG1167" i="12"/>
  <c r="AF1168" i="12"/>
  <c r="AG1168" i="12"/>
  <c r="AF1169" i="12"/>
  <c r="AG1169" i="12"/>
  <c r="AF1170" i="12"/>
  <c r="AG1170" i="12"/>
  <c r="AF1171" i="12"/>
  <c r="AG1171" i="12"/>
  <c r="AF1172" i="12"/>
  <c r="AG1172" i="12"/>
  <c r="AF1173" i="12"/>
  <c r="AG1173" i="12"/>
  <c r="AF1174" i="12"/>
  <c r="AG1174" i="12"/>
  <c r="AF1175" i="12"/>
  <c r="AG1175" i="12"/>
  <c r="AF1176" i="12"/>
  <c r="AG1176" i="12"/>
  <c r="AF1177" i="12"/>
  <c r="AG1177" i="12"/>
  <c r="AF1178" i="12"/>
  <c r="AG1178" i="12"/>
  <c r="AF1179" i="12"/>
  <c r="AG1179" i="12"/>
  <c r="AF1180" i="12"/>
  <c r="AG1180" i="12"/>
  <c r="AF1181" i="12"/>
  <c r="AG1181" i="12"/>
  <c r="AF1182" i="12"/>
  <c r="AG1182" i="12"/>
  <c r="AF1183" i="12"/>
  <c r="AG1183" i="12"/>
  <c r="AF1184" i="12"/>
  <c r="AG1184" i="12"/>
  <c r="AF1185" i="12"/>
  <c r="AG1185" i="12"/>
  <c r="AF1186" i="12"/>
  <c r="AG1186" i="12"/>
  <c r="AF1187" i="12"/>
  <c r="AG1187" i="12"/>
  <c r="AF1188" i="12"/>
  <c r="AG1188" i="12"/>
  <c r="AF1189" i="12"/>
  <c r="AG1189" i="12"/>
  <c r="AF1190" i="12"/>
  <c r="AG1190" i="12"/>
  <c r="AF1191" i="12"/>
  <c r="AG1191" i="12"/>
  <c r="AF1192" i="12"/>
  <c r="AG1192" i="12"/>
  <c r="AF1193" i="12"/>
  <c r="AG1193" i="12"/>
  <c r="AF1194" i="12"/>
  <c r="AG1194" i="12"/>
  <c r="AF1195" i="12"/>
  <c r="AG1195" i="12"/>
  <c r="AF1196" i="12"/>
  <c r="AG1196" i="12"/>
  <c r="AF1197" i="12"/>
  <c r="AG1197" i="12"/>
  <c r="AF1198" i="12"/>
  <c r="AG1198" i="12"/>
  <c r="AF1199" i="12"/>
  <c r="AG1199" i="12"/>
  <c r="AF1200" i="12"/>
  <c r="AG1200" i="12"/>
  <c r="AF1201" i="12"/>
  <c r="AG1201" i="12"/>
  <c r="AF1202" i="12"/>
  <c r="AG1202" i="12"/>
  <c r="AF1203" i="12"/>
  <c r="AG1203" i="12"/>
  <c r="AF1204" i="12"/>
  <c r="AG1204" i="12"/>
  <c r="AF1205" i="12"/>
  <c r="AG1205" i="12"/>
  <c r="AF1206" i="12"/>
  <c r="AG1206" i="12"/>
  <c r="AF1207" i="12"/>
  <c r="AG1207" i="12"/>
  <c r="AF1208" i="12"/>
  <c r="AG1208" i="12"/>
  <c r="AF1209" i="12"/>
  <c r="AG1209" i="12"/>
  <c r="AF1210" i="12"/>
  <c r="AG1210" i="12"/>
  <c r="AF1211" i="12"/>
  <c r="AG1211" i="12"/>
  <c r="AF1212" i="12"/>
  <c r="AG1212" i="12"/>
  <c r="AF1213" i="12"/>
  <c r="AG1213" i="12"/>
  <c r="AF1214" i="12"/>
  <c r="AG1214" i="12"/>
  <c r="AF1215" i="12"/>
  <c r="AG1215" i="12"/>
  <c r="AF1216" i="12"/>
  <c r="AG1216" i="12"/>
  <c r="AF1217" i="12"/>
  <c r="AG1217" i="12"/>
  <c r="AF1218" i="12"/>
  <c r="AG1218" i="12"/>
  <c r="AF1219" i="12"/>
  <c r="AG1219" i="12"/>
  <c r="AF1220" i="12"/>
  <c r="AG1220" i="12"/>
  <c r="AF1221" i="12"/>
  <c r="AG1221" i="12"/>
  <c r="AF1222" i="12"/>
  <c r="AG1222" i="12"/>
  <c r="AF1223" i="12"/>
  <c r="AG1223" i="12"/>
  <c r="AF1224" i="12"/>
  <c r="AG1224" i="12"/>
  <c r="AF1225" i="12"/>
  <c r="AG1225" i="12"/>
  <c r="AF1226" i="12"/>
  <c r="AG1226" i="12"/>
  <c r="AF1227" i="12"/>
  <c r="AG1227" i="12"/>
  <c r="AF1228" i="12"/>
  <c r="AG1228" i="12"/>
  <c r="AF1229" i="12"/>
  <c r="AG1229" i="12"/>
  <c r="AF1230" i="12"/>
  <c r="AG1230" i="12"/>
  <c r="AF1231" i="12"/>
  <c r="AG1231" i="12"/>
  <c r="AF1232" i="12"/>
  <c r="AG1232" i="12"/>
  <c r="AF1233" i="12"/>
  <c r="AG1233" i="12"/>
  <c r="AF1234" i="12"/>
  <c r="AG1234" i="12"/>
  <c r="AF1235" i="12"/>
  <c r="AG1235" i="12"/>
  <c r="AF1236" i="12"/>
  <c r="AG1236" i="12"/>
  <c r="AF1237" i="12"/>
  <c r="AG1237" i="12"/>
  <c r="AF1238" i="12"/>
  <c r="AG1238" i="12"/>
  <c r="AF1239" i="12"/>
  <c r="AG1239" i="12"/>
  <c r="AF1240" i="12"/>
  <c r="AG1240" i="12"/>
  <c r="AF1241" i="12"/>
  <c r="AG1241" i="12"/>
  <c r="AF1242" i="12"/>
  <c r="AG1242" i="12"/>
  <c r="AF1243" i="12"/>
  <c r="AG1243" i="12"/>
  <c r="AF1244" i="12"/>
  <c r="AG1244" i="12"/>
  <c r="AF1245" i="12"/>
  <c r="AG1245" i="12"/>
  <c r="AF1246" i="12"/>
  <c r="AG1246" i="12"/>
  <c r="AF1247" i="12"/>
  <c r="AG1247" i="12"/>
  <c r="AF1248" i="12"/>
  <c r="AG1248" i="12"/>
  <c r="AF1249" i="12"/>
  <c r="AG1249" i="12"/>
  <c r="AF1250" i="12"/>
  <c r="AG1250" i="12"/>
  <c r="AF1251" i="12"/>
  <c r="AG1251" i="12"/>
  <c r="AF1252" i="12"/>
  <c r="AG1252" i="12"/>
  <c r="AF1253" i="12"/>
  <c r="AG1253" i="12"/>
  <c r="AF1254" i="12"/>
  <c r="AG1254" i="12"/>
  <c r="AF1255" i="12"/>
  <c r="AG1255" i="12"/>
  <c r="AF1256" i="12"/>
  <c r="AG1256" i="12"/>
  <c r="AF1257" i="12"/>
  <c r="AG1257" i="12"/>
  <c r="AF1258" i="12"/>
  <c r="AG1258" i="12"/>
  <c r="AF1259" i="12"/>
  <c r="AG1259" i="12"/>
  <c r="AF1260" i="12"/>
  <c r="AG1260" i="12"/>
  <c r="AF1261" i="12"/>
  <c r="AG1261" i="12"/>
  <c r="AF1262" i="12"/>
  <c r="AG1262" i="12"/>
  <c r="AF1263" i="12"/>
  <c r="AG1263" i="12"/>
  <c r="AF1264" i="12"/>
  <c r="AG1264" i="12"/>
  <c r="AF1265" i="12"/>
  <c r="AG1265" i="12"/>
  <c r="AF1266" i="12"/>
  <c r="AG1266" i="12"/>
  <c r="AF1267" i="12"/>
  <c r="AG1267" i="12"/>
  <c r="AF1268" i="12"/>
  <c r="AG1268" i="12"/>
  <c r="AF1269" i="12"/>
  <c r="AG1269" i="12"/>
  <c r="AF1270" i="12"/>
  <c r="AG1270" i="12"/>
  <c r="AF1271" i="12"/>
  <c r="AG1271" i="12"/>
  <c r="AF1272" i="12"/>
  <c r="AG1272" i="12"/>
  <c r="AF1273" i="12"/>
  <c r="AG1273" i="12"/>
  <c r="AF1274" i="12"/>
  <c r="AG1274" i="12"/>
  <c r="AF1275" i="12"/>
  <c r="AG1275" i="12"/>
  <c r="AF1276" i="12"/>
  <c r="AG1276" i="12"/>
  <c r="AF1277" i="12"/>
  <c r="AG1277" i="12"/>
  <c r="AF1278" i="12"/>
  <c r="AG1278" i="12"/>
  <c r="AF1279" i="12"/>
  <c r="AG1279" i="12"/>
  <c r="AF1280" i="12"/>
  <c r="AG1280" i="12"/>
  <c r="AF1281" i="12"/>
  <c r="AG1281" i="12"/>
  <c r="AF1282" i="12"/>
  <c r="AG1282" i="12"/>
  <c r="AF1283" i="12"/>
  <c r="AG1283" i="12"/>
  <c r="AF1284" i="12"/>
  <c r="AG1284" i="12"/>
  <c r="AF1285" i="12"/>
  <c r="AG1285" i="12"/>
  <c r="AF1286" i="12"/>
  <c r="AG1286" i="12"/>
  <c r="AF1287" i="12"/>
  <c r="AG1287" i="12"/>
  <c r="AF1288" i="12"/>
  <c r="AG1288" i="12"/>
  <c r="AF1289" i="12"/>
  <c r="AG1289" i="12"/>
  <c r="AF1290" i="12"/>
  <c r="AG1290" i="12"/>
  <c r="AF1291" i="12"/>
  <c r="AG1291" i="12"/>
  <c r="AF1292" i="12"/>
  <c r="AG1292" i="12"/>
  <c r="AF1293" i="12"/>
  <c r="AG1293" i="12"/>
  <c r="AF1294" i="12"/>
  <c r="AG1294" i="12"/>
  <c r="AF1295" i="12"/>
  <c r="AG1295" i="12"/>
  <c r="AF1296" i="12"/>
  <c r="AG1296" i="12"/>
  <c r="AF1297" i="12"/>
  <c r="AG1297" i="12"/>
  <c r="AF1298" i="12"/>
  <c r="AG1298" i="12"/>
  <c r="AF1299" i="12"/>
  <c r="AG1299" i="12"/>
  <c r="AF1300" i="12"/>
  <c r="AG1300" i="12"/>
  <c r="AF1301" i="12"/>
  <c r="AG1301" i="12"/>
  <c r="AF1302" i="12"/>
  <c r="AG1302" i="12"/>
  <c r="AF1303" i="12"/>
  <c r="AG1303" i="12"/>
  <c r="AF1304" i="12"/>
  <c r="AG1304" i="12"/>
  <c r="AF1305" i="12"/>
  <c r="AG1305" i="12"/>
  <c r="AF1306" i="12"/>
  <c r="AG1306" i="12"/>
  <c r="AF1307" i="12"/>
  <c r="AG1307" i="12"/>
  <c r="AF1308" i="12"/>
  <c r="AG1308" i="12"/>
  <c r="AF1309" i="12"/>
  <c r="AG1309" i="12"/>
  <c r="AF1310" i="12"/>
  <c r="AG1310" i="12"/>
  <c r="AF1311" i="12"/>
  <c r="AG1311" i="12"/>
  <c r="AF1312" i="12"/>
  <c r="AG1312" i="12"/>
  <c r="AF1313" i="12"/>
  <c r="AG1313" i="12"/>
  <c r="AF1314" i="12"/>
  <c r="AG1314" i="12"/>
  <c r="AF1315" i="12"/>
  <c r="AG1315" i="12"/>
  <c r="AF1316" i="12"/>
  <c r="AG1316" i="12"/>
  <c r="AF1317" i="12"/>
  <c r="AG1317" i="12"/>
  <c r="AF1318" i="12"/>
  <c r="AG1318" i="12"/>
  <c r="AF1319" i="12"/>
  <c r="AG1319" i="12"/>
  <c r="AF1320" i="12"/>
  <c r="AG1320" i="12"/>
  <c r="AF1321" i="12"/>
  <c r="AG1321" i="12"/>
  <c r="AF1322" i="12"/>
  <c r="AG1322" i="12"/>
  <c r="AF1323" i="12"/>
  <c r="AG1323" i="12"/>
  <c r="AF1324" i="12"/>
  <c r="AG1324" i="12"/>
  <c r="AF1325" i="12"/>
  <c r="AG1325" i="12"/>
  <c r="AF1326" i="12"/>
  <c r="AG1326" i="12"/>
  <c r="AF1327" i="12"/>
  <c r="AG1327" i="12"/>
  <c r="AF1328" i="12"/>
  <c r="AG1328" i="12"/>
  <c r="AF1329" i="12"/>
  <c r="AG1329" i="12"/>
  <c r="AF1330" i="12"/>
  <c r="AG1330" i="12"/>
  <c r="AF1331" i="12"/>
  <c r="AG1331" i="12"/>
  <c r="AF1332" i="12"/>
  <c r="AG1332" i="12"/>
  <c r="AF1333" i="12"/>
  <c r="AG1333" i="12"/>
  <c r="AF1334" i="12"/>
  <c r="AG1334" i="12"/>
  <c r="AF1335" i="12"/>
  <c r="AG1335" i="12"/>
  <c r="AF1336" i="12"/>
  <c r="AG1336" i="12"/>
  <c r="AF1337" i="12"/>
  <c r="AG1337" i="12"/>
  <c r="AF1338" i="12"/>
  <c r="AG1338" i="12"/>
  <c r="AF1339" i="12"/>
  <c r="AG1339" i="12"/>
  <c r="AG2" i="12"/>
  <c r="AF2" i="12"/>
  <c r="AE2" i="12"/>
  <c r="AE3" i="12"/>
  <c r="AE4" i="12"/>
  <c r="AE5" i="12"/>
  <c r="AE6" i="12"/>
  <c r="AE7" i="12"/>
  <c r="AE8" i="12"/>
  <c r="AE9" i="12"/>
  <c r="AE10" i="12"/>
  <c r="AE11" i="12"/>
  <c r="AE12" i="12"/>
  <c r="AE13" i="12"/>
  <c r="AE14" i="12"/>
  <c r="AE15" i="12"/>
  <c r="AE16" i="12"/>
  <c r="AE17" i="12"/>
  <c r="AE18" i="12"/>
  <c r="AE19" i="12"/>
  <c r="AE20" i="12"/>
  <c r="AE21" i="12"/>
  <c r="AE22" i="12"/>
  <c r="AE23" i="12"/>
  <c r="AE24" i="12"/>
  <c r="AE25" i="12"/>
  <c r="AE26" i="12"/>
  <c r="AE27" i="12"/>
  <c r="AE28" i="12"/>
  <c r="AE29" i="12"/>
  <c r="AE30" i="12"/>
  <c r="AE31" i="12"/>
  <c r="AE32" i="12"/>
  <c r="AE33" i="12"/>
  <c r="AE34" i="12"/>
  <c r="AE35" i="12"/>
  <c r="AE36" i="12"/>
  <c r="AE37" i="12"/>
  <c r="AE38" i="12"/>
  <c r="AE39" i="12"/>
  <c r="AE40" i="12"/>
  <c r="AE41" i="12"/>
  <c r="AE42" i="12"/>
  <c r="AE43" i="12"/>
  <c r="AE44" i="12"/>
  <c r="AE45" i="12"/>
  <c r="AE46" i="12"/>
  <c r="AE47" i="12"/>
  <c r="AE48" i="12"/>
  <c r="AE49" i="12"/>
  <c r="AE50" i="12"/>
  <c r="AE51" i="12"/>
  <c r="AE52" i="12"/>
  <c r="AE53" i="12"/>
  <c r="AE54" i="12"/>
  <c r="AE55" i="12"/>
  <c r="AE56" i="12"/>
  <c r="AE57" i="12"/>
  <c r="AE58" i="12"/>
  <c r="AE59" i="12"/>
  <c r="AE60" i="12"/>
  <c r="AE61" i="12"/>
  <c r="AE62" i="12"/>
  <c r="AE63" i="12"/>
  <c r="AE64" i="12"/>
  <c r="AE65" i="12"/>
  <c r="AE66" i="12"/>
  <c r="AE67" i="12"/>
  <c r="AE68" i="12"/>
  <c r="AE69" i="12"/>
  <c r="AE70" i="12"/>
  <c r="AE71" i="12"/>
  <c r="AE72" i="12"/>
  <c r="AE73" i="12"/>
  <c r="AE74" i="12"/>
  <c r="AE75" i="12"/>
  <c r="AE76" i="12"/>
  <c r="AE77" i="12"/>
  <c r="AE78" i="12"/>
  <c r="AE79" i="12"/>
  <c r="AE80" i="12"/>
  <c r="AE81" i="12"/>
  <c r="AE82" i="12"/>
  <c r="AE83" i="12"/>
  <c r="AE84" i="12"/>
  <c r="AE85" i="12"/>
  <c r="AE86" i="12"/>
  <c r="AE87" i="12"/>
  <c r="AE88" i="12"/>
  <c r="AE89" i="12"/>
  <c r="AE90" i="12"/>
  <c r="AE91" i="12"/>
  <c r="AE92" i="12"/>
  <c r="AE93" i="12"/>
  <c r="AE94" i="12"/>
  <c r="AE95" i="12"/>
  <c r="AE96" i="12"/>
  <c r="AE97" i="12"/>
  <c r="AE98" i="12"/>
  <c r="AE99" i="12"/>
  <c r="AE100" i="12"/>
  <c r="AE101" i="12"/>
  <c r="AE102" i="12"/>
  <c r="AE103" i="12"/>
  <c r="AE104" i="12"/>
  <c r="AE105" i="12"/>
  <c r="AE106" i="12"/>
  <c r="AE107" i="12"/>
  <c r="AE108" i="12"/>
  <c r="AE109" i="12"/>
  <c r="AE110" i="12"/>
  <c r="AE111" i="12"/>
  <c r="AE112" i="12"/>
  <c r="AE113" i="12"/>
  <c r="AE114" i="12"/>
  <c r="AE115" i="12"/>
  <c r="AE116" i="12"/>
  <c r="AE117" i="12"/>
  <c r="AE118" i="12"/>
  <c r="AE119" i="12"/>
  <c r="AE120" i="12"/>
  <c r="AE121" i="12"/>
  <c r="AE122" i="12"/>
  <c r="AE123" i="12"/>
  <c r="AE124" i="12"/>
  <c r="AE125" i="12"/>
  <c r="AE126" i="12"/>
  <c r="AE127" i="12"/>
  <c r="AE128" i="12"/>
  <c r="AE129" i="12"/>
  <c r="AE130" i="12"/>
  <c r="AE131" i="12"/>
  <c r="AE132" i="12"/>
  <c r="AE133" i="12"/>
  <c r="AE134" i="12"/>
  <c r="AE135" i="12"/>
  <c r="AE136" i="12"/>
  <c r="AE137" i="12"/>
  <c r="AE138" i="12"/>
  <c r="AE139" i="12"/>
  <c r="AE140" i="12"/>
  <c r="AE141" i="12"/>
  <c r="AE142" i="12"/>
  <c r="AE143" i="12"/>
  <c r="AE144" i="12"/>
  <c r="AE145" i="12"/>
  <c r="AE146" i="12"/>
  <c r="AE147" i="12"/>
  <c r="AE148" i="12"/>
  <c r="AE149" i="12"/>
  <c r="AE150" i="12"/>
  <c r="AE151" i="12"/>
  <c r="AE152" i="12"/>
  <c r="AE153" i="12"/>
  <c r="AE154" i="12"/>
  <c r="AE155" i="12"/>
  <c r="AE156" i="12"/>
  <c r="AE157" i="12"/>
  <c r="AE158" i="12"/>
  <c r="AE159" i="12"/>
  <c r="AE160" i="12"/>
  <c r="AE161" i="12"/>
  <c r="AE162" i="12"/>
  <c r="AE163" i="12"/>
  <c r="AE164" i="12"/>
  <c r="AE165" i="12"/>
  <c r="AE166" i="12"/>
  <c r="AE167" i="12"/>
  <c r="AE168" i="12"/>
  <c r="AE169" i="12"/>
  <c r="AE170" i="12"/>
  <c r="AE171" i="12"/>
  <c r="AE172" i="12"/>
  <c r="AE173" i="12"/>
  <c r="AE174" i="12"/>
  <c r="AE175" i="12"/>
  <c r="AE176" i="12"/>
  <c r="AE177" i="12"/>
  <c r="AE178" i="12"/>
  <c r="AE179" i="12"/>
  <c r="AE180" i="12"/>
  <c r="AE181" i="12"/>
  <c r="AE182" i="12"/>
  <c r="AE183" i="12"/>
  <c r="AE184" i="12"/>
  <c r="AE185" i="12"/>
  <c r="AE186" i="12"/>
  <c r="AE187" i="12"/>
  <c r="AE188" i="12"/>
  <c r="AE189" i="12"/>
  <c r="AE190" i="12"/>
  <c r="AE191" i="12"/>
  <c r="AE192" i="12"/>
  <c r="AE193" i="12"/>
  <c r="AE194" i="12"/>
  <c r="AE195" i="12"/>
  <c r="AE196" i="12"/>
  <c r="AE197" i="12"/>
  <c r="AE198" i="12"/>
  <c r="AE199" i="12"/>
  <c r="AE200" i="12"/>
  <c r="AE201" i="12"/>
  <c r="AE202" i="12"/>
  <c r="AE203" i="12"/>
  <c r="AE204" i="12"/>
  <c r="AE205" i="12"/>
  <c r="AE206" i="12"/>
  <c r="AE207" i="12"/>
  <c r="AE208" i="12"/>
  <c r="AE209" i="12"/>
  <c r="AE210" i="12"/>
  <c r="AE211" i="12"/>
  <c r="AE212" i="12"/>
  <c r="AE213" i="12"/>
  <c r="AE214" i="12"/>
  <c r="AE215" i="12"/>
  <c r="AE216" i="12"/>
  <c r="AE217" i="12"/>
  <c r="AE218" i="12"/>
  <c r="AE219" i="12"/>
  <c r="AE220" i="12"/>
  <c r="AE221" i="12"/>
  <c r="AE222" i="12"/>
  <c r="AE223" i="12"/>
  <c r="AE224" i="12"/>
  <c r="AE225" i="12"/>
  <c r="AE226" i="12"/>
  <c r="AE227" i="12"/>
  <c r="AE228" i="12"/>
  <c r="AE229" i="12"/>
  <c r="AE230" i="12"/>
  <c r="AE231" i="12"/>
  <c r="AE232" i="12"/>
  <c r="AE233" i="12"/>
  <c r="AE234" i="12"/>
  <c r="AE235" i="12"/>
  <c r="AE236" i="12"/>
  <c r="AE237" i="12"/>
  <c r="AE238" i="12"/>
  <c r="AE239" i="12"/>
  <c r="AE240" i="12"/>
  <c r="AE241" i="12"/>
  <c r="AE242" i="12"/>
  <c r="AE243" i="12"/>
  <c r="AE244" i="12"/>
  <c r="AE245" i="12"/>
  <c r="AE246" i="12"/>
  <c r="AE247" i="12"/>
  <c r="AE248" i="12"/>
  <c r="AE249" i="12"/>
  <c r="AE250" i="12"/>
  <c r="AE251" i="12"/>
  <c r="AE252" i="12"/>
  <c r="AE253" i="12"/>
  <c r="AE254" i="12"/>
  <c r="AE255" i="12"/>
  <c r="AE256" i="12"/>
  <c r="AE257" i="12"/>
  <c r="AE258" i="12"/>
  <c r="AE259" i="12"/>
  <c r="AE260" i="12"/>
  <c r="AE261" i="12"/>
  <c r="AE262" i="12"/>
  <c r="AE263" i="12"/>
  <c r="AE264" i="12"/>
  <c r="AE265" i="12"/>
  <c r="AE266" i="12"/>
  <c r="AE267" i="12"/>
  <c r="AE268" i="12"/>
  <c r="AE269" i="12"/>
  <c r="AE270" i="12"/>
  <c r="AE271" i="12"/>
  <c r="AE272" i="12"/>
  <c r="AE273" i="12"/>
  <c r="AE274" i="12"/>
  <c r="AE275" i="12"/>
  <c r="AE276" i="12"/>
  <c r="AE277" i="12"/>
  <c r="AE278" i="12"/>
  <c r="AE279" i="12"/>
  <c r="AE280" i="12"/>
  <c r="AE281" i="12"/>
  <c r="AE282" i="12"/>
  <c r="AE283" i="12"/>
  <c r="AE284" i="12"/>
  <c r="AE285" i="12"/>
  <c r="AE286" i="12"/>
  <c r="AE287" i="12"/>
  <c r="AE288" i="12"/>
  <c r="AE289" i="12"/>
  <c r="AE290" i="12"/>
  <c r="AE291" i="12"/>
  <c r="AE292" i="12"/>
  <c r="AE293" i="12"/>
  <c r="AE294" i="12"/>
  <c r="AE295" i="12"/>
  <c r="AE296" i="12"/>
  <c r="AE297" i="12"/>
  <c r="AE298" i="12"/>
  <c r="AE299" i="12"/>
  <c r="AE300" i="12"/>
  <c r="AE301" i="12"/>
  <c r="AE302" i="12"/>
  <c r="AE303" i="12"/>
  <c r="AE304" i="12"/>
  <c r="AE305" i="12"/>
  <c r="AE306" i="12"/>
  <c r="AE307" i="12"/>
  <c r="AE308" i="12"/>
  <c r="AE309" i="12"/>
  <c r="AE310" i="12"/>
  <c r="AE311" i="12"/>
  <c r="AE312" i="12"/>
  <c r="AE313" i="12"/>
  <c r="AE314" i="12"/>
  <c r="AE315" i="12"/>
  <c r="AE316" i="12"/>
  <c r="AE317" i="12"/>
  <c r="AE318" i="12"/>
  <c r="AE319" i="12"/>
  <c r="AE320" i="12"/>
  <c r="AE321" i="12"/>
  <c r="AE322" i="12"/>
  <c r="AE323" i="12"/>
  <c r="AE324" i="12"/>
  <c r="AE325" i="12"/>
  <c r="AE326" i="12"/>
  <c r="AE327" i="12"/>
  <c r="AE328" i="12"/>
  <c r="AE329" i="12"/>
  <c r="AE330" i="12"/>
  <c r="AE331" i="12"/>
  <c r="AE332" i="12"/>
  <c r="AE333" i="12"/>
  <c r="AE334" i="12"/>
  <c r="AE335" i="12"/>
  <c r="AE336" i="12"/>
  <c r="AE337" i="12"/>
  <c r="AE338" i="12"/>
  <c r="AE339" i="12"/>
  <c r="AE340" i="12"/>
  <c r="AE341" i="12"/>
  <c r="AE342" i="12"/>
  <c r="AE343" i="12"/>
  <c r="AE344" i="12"/>
  <c r="AE345" i="12"/>
  <c r="AE346" i="12"/>
  <c r="AE347" i="12"/>
  <c r="AE348" i="12"/>
  <c r="AE349" i="12"/>
  <c r="AE350" i="12"/>
  <c r="AE351" i="12"/>
  <c r="AE352" i="12"/>
  <c r="AE353" i="12"/>
  <c r="AE354" i="12"/>
  <c r="AE355" i="12"/>
  <c r="AE356" i="12"/>
  <c r="AE357" i="12"/>
  <c r="AE358" i="12"/>
  <c r="AE359" i="12"/>
  <c r="AE360" i="12"/>
  <c r="AE361" i="12"/>
  <c r="AE362" i="12"/>
  <c r="AE363" i="12"/>
  <c r="AE364" i="12"/>
  <c r="AE365" i="12"/>
  <c r="AE366" i="12"/>
  <c r="AE367" i="12"/>
  <c r="AE368" i="12"/>
  <c r="AE369" i="12"/>
  <c r="AE370" i="12"/>
  <c r="AE371" i="12"/>
  <c r="AE372" i="12"/>
  <c r="AE373" i="12"/>
  <c r="AE374" i="12"/>
  <c r="AE375" i="12"/>
  <c r="AE376" i="12"/>
  <c r="AE377" i="12"/>
  <c r="AE378" i="12"/>
  <c r="AE379" i="12"/>
  <c r="AE380" i="12"/>
  <c r="AE381" i="12"/>
  <c r="AE382" i="12"/>
  <c r="AE383" i="12"/>
  <c r="AE384" i="12"/>
  <c r="AE385" i="12"/>
  <c r="AE386" i="12"/>
  <c r="AE387" i="12"/>
  <c r="AE388" i="12"/>
  <c r="AE389" i="12"/>
  <c r="AE390" i="12"/>
  <c r="AE391" i="12"/>
  <c r="AE392" i="12"/>
  <c r="AE393" i="12"/>
  <c r="AE394" i="12"/>
  <c r="AE395" i="12"/>
  <c r="AE396" i="12"/>
  <c r="AE397" i="12"/>
  <c r="AE398" i="12"/>
  <c r="AE399" i="12"/>
  <c r="AE400" i="12"/>
  <c r="AE401" i="12"/>
  <c r="AE402" i="12"/>
  <c r="AE403" i="12"/>
  <c r="AE404" i="12"/>
  <c r="AE405" i="12"/>
  <c r="AE406" i="12"/>
  <c r="AE407" i="12"/>
  <c r="AE408" i="12"/>
  <c r="AE409" i="12"/>
  <c r="AE410" i="12"/>
  <c r="AE411" i="12"/>
  <c r="AE412" i="12"/>
  <c r="AE413" i="12"/>
  <c r="AE414" i="12"/>
  <c r="AE415" i="12"/>
  <c r="AE416" i="12"/>
  <c r="AE417" i="12"/>
  <c r="AE418" i="12"/>
  <c r="AE419" i="12"/>
  <c r="AE420" i="12"/>
  <c r="AE421" i="12"/>
  <c r="AE422" i="12"/>
  <c r="AE423" i="12"/>
  <c r="AE424" i="12"/>
  <c r="AE425" i="12"/>
  <c r="AE426" i="12"/>
  <c r="AE427" i="12"/>
  <c r="AE428" i="12"/>
  <c r="AE429" i="12"/>
  <c r="AE430" i="12"/>
  <c r="AE431" i="12"/>
  <c r="AE432" i="12"/>
  <c r="AE433" i="12"/>
  <c r="AE434" i="12"/>
  <c r="AE435" i="12"/>
  <c r="AE436" i="12"/>
  <c r="AE437" i="12"/>
  <c r="AE438" i="12"/>
  <c r="AE439" i="12"/>
  <c r="AE440" i="12"/>
  <c r="AE441" i="12"/>
  <c r="AE442" i="12"/>
  <c r="AE443" i="12"/>
  <c r="AE444" i="12"/>
  <c r="AE445" i="12"/>
  <c r="AE446" i="12"/>
  <c r="AE447" i="12"/>
  <c r="AE448" i="12"/>
  <c r="AE449" i="12"/>
  <c r="AE450" i="12"/>
  <c r="AE451" i="12"/>
  <c r="AE452" i="12"/>
  <c r="AE453" i="12"/>
  <c r="AE454" i="12"/>
  <c r="AE455" i="12"/>
  <c r="AE456" i="12"/>
  <c r="AE457" i="12"/>
  <c r="AE458" i="12"/>
  <c r="AE459" i="12"/>
  <c r="AE460" i="12"/>
  <c r="AE461" i="12"/>
  <c r="AE462" i="12"/>
  <c r="AE463" i="12"/>
  <c r="AE464" i="12"/>
  <c r="AE465" i="12"/>
  <c r="AE466" i="12"/>
  <c r="AE467" i="12"/>
  <c r="AE468" i="12"/>
  <c r="AE469" i="12"/>
  <c r="AE470" i="12"/>
  <c r="AE471" i="12"/>
  <c r="AE472" i="12"/>
  <c r="AE473" i="12"/>
  <c r="AE474" i="12"/>
  <c r="AE475" i="12"/>
  <c r="AE476" i="12"/>
  <c r="AE477" i="12"/>
  <c r="AE478" i="12"/>
  <c r="AE479" i="12"/>
  <c r="AE480" i="12"/>
  <c r="AE481" i="12"/>
  <c r="AE482" i="12"/>
  <c r="AE483" i="12"/>
  <c r="AE484" i="12"/>
  <c r="AE485" i="12"/>
  <c r="AE486" i="12"/>
  <c r="AE487" i="12"/>
  <c r="AE488" i="12"/>
  <c r="AE489" i="12"/>
  <c r="AE490" i="12"/>
  <c r="AE491" i="12"/>
  <c r="AE492" i="12"/>
  <c r="AE493" i="12"/>
  <c r="AE494" i="12"/>
  <c r="AE495" i="12"/>
  <c r="AE496" i="12"/>
  <c r="AE497" i="12"/>
  <c r="AE498" i="12"/>
  <c r="AE499" i="12"/>
  <c r="AE500" i="12"/>
  <c r="AE501" i="12"/>
  <c r="AE502" i="12"/>
  <c r="AE503" i="12"/>
  <c r="AE504" i="12"/>
  <c r="AE505" i="12"/>
  <c r="AE506" i="12"/>
  <c r="AE507" i="12"/>
  <c r="AE508" i="12"/>
  <c r="AE509" i="12"/>
  <c r="AE510" i="12"/>
  <c r="AE511" i="12"/>
  <c r="AE512" i="12"/>
  <c r="AE513" i="12"/>
  <c r="AE514" i="12"/>
  <c r="AE515" i="12"/>
  <c r="AE516" i="12"/>
  <c r="AE517" i="12"/>
  <c r="AE518" i="12"/>
  <c r="AE519" i="12"/>
  <c r="AE520" i="12"/>
  <c r="AE521" i="12"/>
  <c r="AE522" i="12"/>
  <c r="AE523" i="12"/>
  <c r="AE524" i="12"/>
  <c r="AE525" i="12"/>
  <c r="AE526" i="12"/>
  <c r="AE527" i="12"/>
  <c r="AE528" i="12"/>
  <c r="AE529" i="12"/>
  <c r="AE530" i="12"/>
  <c r="AE531" i="12"/>
  <c r="AE532" i="12"/>
  <c r="AE533" i="12"/>
  <c r="AE534" i="12"/>
  <c r="AE535" i="12"/>
  <c r="AE536" i="12"/>
  <c r="AE537" i="12"/>
  <c r="AE538" i="12"/>
  <c r="AE539" i="12"/>
  <c r="AE540" i="12"/>
  <c r="AE541" i="12"/>
  <c r="AE542" i="12"/>
  <c r="AE543" i="12"/>
  <c r="AE544" i="12"/>
  <c r="AE545" i="12"/>
  <c r="AE546" i="12"/>
  <c r="AE547" i="12"/>
  <c r="AE548" i="12"/>
  <c r="AE549" i="12"/>
  <c r="AE550" i="12"/>
  <c r="AE551" i="12"/>
  <c r="AE552" i="12"/>
  <c r="AE553" i="12"/>
  <c r="AE554" i="12"/>
  <c r="AE555" i="12"/>
  <c r="AE556" i="12"/>
  <c r="AE557" i="12"/>
  <c r="AE558" i="12"/>
  <c r="AE559" i="12"/>
  <c r="AE560" i="12"/>
  <c r="AE561" i="12"/>
  <c r="AE562" i="12"/>
  <c r="AE563" i="12"/>
  <c r="AE564" i="12"/>
  <c r="AE565" i="12"/>
  <c r="AE566" i="12"/>
  <c r="AE567" i="12"/>
  <c r="AE568" i="12"/>
  <c r="AE569" i="12"/>
  <c r="AE570" i="12"/>
  <c r="AE571" i="12"/>
  <c r="AE572" i="12"/>
  <c r="AE573" i="12"/>
  <c r="AE574" i="12"/>
  <c r="AE575" i="12"/>
  <c r="AE576" i="12"/>
  <c r="AE577" i="12"/>
  <c r="AE578" i="12"/>
  <c r="AE579" i="12"/>
  <c r="AE580" i="12"/>
  <c r="AE581" i="12"/>
  <c r="AE582" i="12"/>
  <c r="AE583" i="12"/>
  <c r="AE584" i="12"/>
  <c r="AE585" i="12"/>
  <c r="AE586" i="12"/>
  <c r="AE587" i="12"/>
  <c r="AE588" i="12"/>
  <c r="AE589" i="12"/>
  <c r="AE590" i="12"/>
  <c r="AE591" i="12"/>
  <c r="AE592" i="12"/>
  <c r="AE593" i="12"/>
  <c r="AE594" i="12"/>
  <c r="AE595" i="12"/>
  <c r="AE596" i="12"/>
  <c r="AE597" i="12"/>
  <c r="AE598" i="12"/>
  <c r="AE599" i="12"/>
  <c r="AE600" i="12"/>
  <c r="AE601" i="12"/>
  <c r="AE602" i="12"/>
  <c r="AE603" i="12"/>
  <c r="AE604" i="12"/>
  <c r="AE605" i="12"/>
  <c r="AE606" i="12"/>
  <c r="AE607" i="12"/>
  <c r="AE608" i="12"/>
  <c r="AE609" i="12"/>
  <c r="AE610" i="12"/>
  <c r="AE611" i="12"/>
  <c r="AE612" i="12"/>
  <c r="AE613" i="12"/>
  <c r="AE614" i="12"/>
  <c r="AE615" i="12"/>
  <c r="AE616" i="12"/>
  <c r="AE617" i="12"/>
  <c r="AE618" i="12"/>
  <c r="AE619" i="12"/>
  <c r="AE620" i="12"/>
  <c r="AE621" i="12"/>
  <c r="AE622" i="12"/>
  <c r="AE623" i="12"/>
  <c r="AE624" i="12"/>
  <c r="AE625" i="12"/>
  <c r="AE626" i="12"/>
  <c r="AE627" i="12"/>
  <c r="AE628" i="12"/>
  <c r="AE629" i="12"/>
  <c r="AE630" i="12"/>
  <c r="AE631" i="12"/>
  <c r="AE632" i="12"/>
  <c r="AE633" i="12"/>
  <c r="AE634" i="12"/>
  <c r="AE635" i="12"/>
  <c r="AE636" i="12"/>
  <c r="AE637" i="12"/>
  <c r="AE638" i="12"/>
  <c r="AE639" i="12"/>
  <c r="AE640" i="12"/>
  <c r="AE641" i="12"/>
  <c r="AE642" i="12"/>
  <c r="AE643" i="12"/>
  <c r="AE644" i="12"/>
  <c r="AE645" i="12"/>
  <c r="AE646" i="12"/>
  <c r="AE647" i="12"/>
  <c r="AE648" i="12"/>
  <c r="AE649" i="12"/>
  <c r="AE650" i="12"/>
  <c r="AE651" i="12"/>
  <c r="AE652" i="12"/>
  <c r="AE653" i="12"/>
  <c r="AE654" i="12"/>
  <c r="AE655" i="12"/>
  <c r="AE656" i="12"/>
  <c r="AE657" i="12"/>
  <c r="AE658" i="12"/>
  <c r="AE659" i="12"/>
  <c r="AE660" i="12"/>
  <c r="AE661" i="12"/>
  <c r="AE662" i="12"/>
  <c r="AE663" i="12"/>
  <c r="AE664" i="12"/>
  <c r="AE665" i="12"/>
  <c r="AE666" i="12"/>
  <c r="AE667" i="12"/>
  <c r="AE668" i="12"/>
  <c r="AE669" i="12"/>
  <c r="AE670" i="12"/>
  <c r="AE671" i="12"/>
  <c r="AE672" i="12"/>
  <c r="AE673" i="12"/>
  <c r="AE674" i="12"/>
  <c r="AE675" i="12"/>
  <c r="AE676" i="12"/>
  <c r="AE677" i="12"/>
  <c r="AE678" i="12"/>
  <c r="AE679" i="12"/>
  <c r="AE680" i="12"/>
  <c r="AE681" i="12"/>
  <c r="AE682" i="12"/>
  <c r="AE683" i="12"/>
  <c r="AE684" i="12"/>
  <c r="AE685" i="12"/>
  <c r="AE686" i="12"/>
  <c r="AE687" i="12"/>
  <c r="AE688" i="12"/>
  <c r="AE689" i="12"/>
  <c r="AE690" i="12"/>
  <c r="AE691" i="12"/>
  <c r="AE692" i="12"/>
  <c r="AE693" i="12"/>
  <c r="AE694" i="12"/>
  <c r="AE695" i="12"/>
  <c r="AE696" i="12"/>
  <c r="AE697" i="12"/>
  <c r="AE698" i="12"/>
  <c r="AE699" i="12"/>
  <c r="AE700" i="12"/>
  <c r="AE701" i="12"/>
  <c r="AE702" i="12"/>
  <c r="AE703" i="12"/>
  <c r="AE704" i="12"/>
  <c r="AE705" i="12"/>
  <c r="AE706" i="12"/>
  <c r="AE707" i="12"/>
  <c r="AE708" i="12"/>
  <c r="AE709" i="12"/>
  <c r="AE710" i="12"/>
  <c r="AE711" i="12"/>
  <c r="AE712" i="12"/>
  <c r="AE713" i="12"/>
  <c r="AE714" i="12"/>
  <c r="AE715" i="12"/>
  <c r="AE716" i="12"/>
  <c r="AE717" i="12"/>
  <c r="AE718" i="12"/>
  <c r="AE719" i="12"/>
  <c r="AE720" i="12"/>
  <c r="AE721" i="12"/>
  <c r="AE722" i="12"/>
  <c r="AE723" i="12"/>
  <c r="AE724" i="12"/>
  <c r="AE725" i="12"/>
  <c r="AE726" i="12"/>
  <c r="AE727" i="12"/>
  <c r="AE728" i="12"/>
  <c r="AE729" i="12"/>
  <c r="AE730" i="12"/>
  <c r="AE731" i="12"/>
  <c r="AE732" i="12"/>
  <c r="AE733" i="12"/>
  <c r="AE734" i="12"/>
  <c r="AE735" i="12"/>
  <c r="AE736" i="12"/>
  <c r="AE737" i="12"/>
  <c r="AE738" i="12"/>
  <c r="AE739" i="12"/>
  <c r="AE740" i="12"/>
  <c r="AE741" i="12"/>
  <c r="AE742" i="12"/>
  <c r="AE743" i="12"/>
  <c r="AE744" i="12"/>
  <c r="AE745" i="12"/>
  <c r="AE746" i="12"/>
  <c r="AE747" i="12"/>
  <c r="AE748" i="12"/>
  <c r="AE749" i="12"/>
  <c r="AE750" i="12"/>
  <c r="AE751" i="12"/>
  <c r="AE752" i="12"/>
  <c r="AE753" i="12"/>
  <c r="AE754" i="12"/>
  <c r="AE755" i="12"/>
  <c r="AE756" i="12"/>
  <c r="AE757" i="12"/>
  <c r="AE758" i="12"/>
  <c r="AE759" i="12"/>
  <c r="AE760" i="12"/>
  <c r="AE761" i="12"/>
  <c r="AE762" i="12"/>
  <c r="AE763" i="12"/>
  <c r="AE764" i="12"/>
  <c r="AE765" i="12"/>
  <c r="AE766" i="12"/>
  <c r="AE767" i="12"/>
  <c r="AE768" i="12"/>
  <c r="AE769" i="12"/>
  <c r="AE770" i="12"/>
  <c r="AE771" i="12"/>
  <c r="AE772" i="12"/>
  <c r="AE773" i="12"/>
  <c r="AE774" i="12"/>
  <c r="AE775" i="12"/>
  <c r="AE776" i="12"/>
  <c r="AE777" i="12"/>
  <c r="AE778" i="12"/>
  <c r="AE779" i="12"/>
  <c r="AE780" i="12"/>
  <c r="AE781" i="12"/>
  <c r="AE782" i="12"/>
  <c r="AE783" i="12"/>
  <c r="AE784" i="12"/>
  <c r="AE785" i="12"/>
  <c r="AE786" i="12"/>
  <c r="AE787" i="12"/>
  <c r="AE788" i="12"/>
  <c r="AE789" i="12"/>
  <c r="AE790" i="12"/>
  <c r="AE791" i="12"/>
  <c r="AE792" i="12"/>
  <c r="AE793" i="12"/>
  <c r="AE794" i="12"/>
  <c r="AE795" i="12"/>
  <c r="AE796" i="12"/>
  <c r="AE797" i="12"/>
  <c r="AE798" i="12"/>
  <c r="AE799" i="12"/>
  <c r="AE800" i="12"/>
  <c r="AE801" i="12"/>
  <c r="AE802" i="12"/>
  <c r="AE803" i="12"/>
  <c r="AE804" i="12"/>
  <c r="AE805" i="12"/>
  <c r="AE806" i="12"/>
  <c r="AE807" i="12"/>
  <c r="AE808" i="12"/>
  <c r="AE809" i="12"/>
  <c r="AE810" i="12"/>
  <c r="AE811" i="12"/>
  <c r="AE812" i="12"/>
  <c r="AE813" i="12"/>
  <c r="AE814" i="12"/>
  <c r="AE815" i="12"/>
  <c r="AE816" i="12"/>
  <c r="AE817" i="12"/>
  <c r="AE818" i="12"/>
  <c r="AE819" i="12"/>
  <c r="AE820" i="12"/>
  <c r="AE821" i="12"/>
  <c r="AE822" i="12"/>
  <c r="AE823" i="12"/>
  <c r="AE824" i="12"/>
  <c r="AE825" i="12"/>
  <c r="AE826" i="12"/>
  <c r="AE827" i="12"/>
  <c r="AE828" i="12"/>
  <c r="AE829" i="12"/>
  <c r="AE830" i="12"/>
  <c r="AE831" i="12"/>
  <c r="AE832" i="12"/>
  <c r="AE833" i="12"/>
  <c r="AE834" i="12"/>
  <c r="AE835" i="12"/>
  <c r="AE836" i="12"/>
  <c r="AE837" i="12"/>
  <c r="AE838" i="12"/>
  <c r="AE839" i="12"/>
  <c r="AE840" i="12"/>
  <c r="AE841" i="12"/>
  <c r="AE842" i="12"/>
  <c r="AE843" i="12"/>
  <c r="AE844" i="12"/>
  <c r="AE845" i="12"/>
  <c r="AE846" i="12"/>
  <c r="AE847" i="12"/>
  <c r="AE848" i="12"/>
  <c r="AE849" i="12"/>
  <c r="AE850" i="12"/>
  <c r="AE851" i="12"/>
  <c r="AE852" i="12"/>
  <c r="AE853" i="12"/>
  <c r="AE854" i="12"/>
  <c r="AE855" i="12"/>
  <c r="AE856" i="12"/>
  <c r="AE857" i="12"/>
  <c r="AE858" i="12"/>
  <c r="AE859" i="12"/>
  <c r="AE860" i="12"/>
  <c r="AE861" i="12"/>
  <c r="AE862" i="12"/>
  <c r="AE863" i="12"/>
  <c r="AE864" i="12"/>
  <c r="AE865" i="12"/>
  <c r="AE866" i="12"/>
  <c r="AE867" i="12"/>
  <c r="AE868" i="12"/>
  <c r="AE869" i="12"/>
  <c r="AE870" i="12"/>
  <c r="AE871" i="12"/>
  <c r="AE872" i="12"/>
  <c r="AE873" i="12"/>
  <c r="AE874" i="12"/>
  <c r="AE875" i="12"/>
  <c r="AE876" i="12"/>
  <c r="AE877" i="12"/>
  <c r="AE878" i="12"/>
  <c r="AE879" i="12"/>
  <c r="AE880" i="12"/>
  <c r="AE881" i="12"/>
  <c r="AE882" i="12"/>
  <c r="AE883" i="12"/>
  <c r="AE884" i="12"/>
  <c r="AE885" i="12"/>
  <c r="AE886" i="12"/>
  <c r="AE887" i="12"/>
  <c r="AE888" i="12"/>
  <c r="AE889" i="12"/>
  <c r="AE890" i="12"/>
  <c r="AE891" i="12"/>
  <c r="AE892" i="12"/>
  <c r="AE893" i="12"/>
  <c r="AE894" i="12"/>
  <c r="AE895" i="12"/>
  <c r="AE896" i="12"/>
  <c r="AE897" i="12"/>
  <c r="AE898" i="12"/>
  <c r="AE899" i="12"/>
  <c r="AE900" i="12"/>
  <c r="AE901" i="12"/>
  <c r="AE902" i="12"/>
  <c r="AE903" i="12"/>
  <c r="AE904" i="12"/>
  <c r="AE905" i="12"/>
  <c r="AE906" i="12"/>
  <c r="AE907" i="12"/>
  <c r="AE908" i="12"/>
  <c r="AE909" i="12"/>
  <c r="AE910" i="12"/>
  <c r="AE911" i="12"/>
  <c r="AE912" i="12"/>
  <c r="AE913" i="12"/>
  <c r="AE914" i="12"/>
  <c r="AE915" i="12"/>
  <c r="AE916" i="12"/>
  <c r="AE917" i="12"/>
  <c r="AE918" i="12"/>
  <c r="AE919" i="12"/>
  <c r="AE920" i="12"/>
  <c r="AE921" i="12"/>
  <c r="AE922" i="12"/>
  <c r="AE923" i="12"/>
  <c r="AE924" i="12"/>
  <c r="AE925" i="12"/>
  <c r="AE926" i="12"/>
  <c r="AE927" i="12"/>
  <c r="AE928" i="12"/>
  <c r="AE929" i="12"/>
  <c r="AE930" i="12"/>
  <c r="AE931" i="12"/>
  <c r="AE932" i="12"/>
  <c r="AE933" i="12"/>
  <c r="AE934" i="12"/>
  <c r="AE935" i="12"/>
  <c r="AE936" i="12"/>
  <c r="AE937" i="12"/>
  <c r="AE938" i="12"/>
  <c r="AE939" i="12"/>
  <c r="AE940" i="12"/>
  <c r="AE941" i="12"/>
  <c r="AE942" i="12"/>
  <c r="AE943" i="12"/>
  <c r="AE944" i="12"/>
  <c r="AE945" i="12"/>
  <c r="AE946" i="12"/>
  <c r="AE947" i="12"/>
  <c r="AE948" i="12"/>
  <c r="AE949" i="12"/>
  <c r="AE950" i="12"/>
  <c r="AE951" i="12"/>
  <c r="AE952" i="12"/>
  <c r="AE953" i="12"/>
  <c r="AE954" i="12"/>
  <c r="AE955" i="12"/>
  <c r="AE956" i="12"/>
  <c r="AE957" i="12"/>
  <c r="AE958" i="12"/>
  <c r="AE959" i="12"/>
  <c r="AE960" i="12"/>
  <c r="AE961" i="12"/>
  <c r="AE962" i="12"/>
  <c r="AE963" i="12"/>
  <c r="AE964" i="12"/>
  <c r="AE965" i="12"/>
  <c r="AE966" i="12"/>
  <c r="AE967" i="12"/>
  <c r="AE968" i="12"/>
  <c r="AE969" i="12"/>
  <c r="AE970" i="12"/>
  <c r="AE971" i="12"/>
  <c r="AE972" i="12"/>
  <c r="AE973" i="12"/>
  <c r="AE974" i="12"/>
  <c r="AE975" i="12"/>
  <c r="AE976" i="12"/>
  <c r="AE977" i="12"/>
  <c r="AE978" i="12"/>
  <c r="AE979" i="12"/>
  <c r="AE980" i="12"/>
  <c r="AE981" i="12"/>
  <c r="AE982" i="12"/>
  <c r="AE983" i="12"/>
  <c r="AE984" i="12"/>
  <c r="AE985" i="12"/>
  <c r="AE986" i="12"/>
  <c r="AE987" i="12"/>
  <c r="AE988" i="12"/>
  <c r="AE989" i="12"/>
  <c r="AE990" i="12"/>
  <c r="AE991" i="12"/>
  <c r="AE992" i="12"/>
  <c r="AE993" i="12"/>
  <c r="AE994" i="12"/>
  <c r="AE995" i="12"/>
  <c r="AE996" i="12"/>
  <c r="AE997" i="12"/>
  <c r="AE998" i="12"/>
  <c r="AE999" i="12"/>
  <c r="AE1000" i="12"/>
  <c r="AE1001" i="12"/>
  <c r="AE1002" i="12"/>
  <c r="AE1003" i="12"/>
  <c r="AE1004" i="12"/>
  <c r="AE1005" i="12"/>
  <c r="AE1006" i="12"/>
  <c r="AE1007" i="12"/>
  <c r="AE1008" i="12"/>
  <c r="AE1009" i="12"/>
  <c r="AE1010" i="12"/>
  <c r="AE1011" i="12"/>
  <c r="AE1012" i="12"/>
  <c r="AE1013" i="12"/>
  <c r="AE1014" i="12"/>
  <c r="AE1015" i="12"/>
  <c r="AE1016" i="12"/>
  <c r="AE1017" i="12"/>
  <c r="AE1018" i="12"/>
  <c r="AE1019" i="12"/>
  <c r="AE1020" i="12"/>
  <c r="AE1021" i="12"/>
  <c r="AE1022" i="12"/>
  <c r="AE1023" i="12"/>
  <c r="AE1024" i="12"/>
  <c r="AE1025" i="12"/>
  <c r="AE1026" i="12"/>
  <c r="AE1027" i="12"/>
  <c r="AE1028" i="12"/>
  <c r="AE1029" i="12"/>
  <c r="AE1030" i="12"/>
  <c r="AE1031" i="12"/>
  <c r="AE1032" i="12"/>
  <c r="AE1033" i="12"/>
  <c r="AE1034" i="12"/>
  <c r="AE1035" i="12"/>
  <c r="AE1036" i="12"/>
  <c r="AE1037" i="12"/>
  <c r="AE1038" i="12"/>
  <c r="AE1039" i="12"/>
  <c r="AE1040" i="12"/>
  <c r="AE1041" i="12"/>
  <c r="AE1042" i="12"/>
  <c r="AE1043" i="12"/>
  <c r="AE1044" i="12"/>
  <c r="AE1045" i="12"/>
  <c r="AE1046" i="12"/>
  <c r="AE1047" i="12"/>
  <c r="AE1048" i="12"/>
  <c r="AE1049" i="12"/>
  <c r="AE1050" i="12"/>
  <c r="AE1051" i="12"/>
  <c r="AE1052" i="12"/>
  <c r="AE1053" i="12"/>
  <c r="AE1054" i="12"/>
  <c r="AE1055" i="12"/>
  <c r="AE1056" i="12"/>
  <c r="AE1057" i="12"/>
  <c r="AE1058" i="12"/>
  <c r="AE1059" i="12"/>
  <c r="AE1060" i="12"/>
  <c r="AE1061" i="12"/>
  <c r="AE1062" i="12"/>
  <c r="AE1063" i="12"/>
  <c r="AE1064" i="12"/>
  <c r="AE1065" i="12"/>
  <c r="AE1066" i="12"/>
  <c r="AE1067" i="12"/>
  <c r="AE1068" i="12"/>
  <c r="AE1069" i="12"/>
  <c r="AE1070" i="12"/>
  <c r="AE1071" i="12"/>
  <c r="AE1072" i="12"/>
  <c r="AE1073" i="12"/>
  <c r="AE1074" i="12"/>
  <c r="AE1075" i="12"/>
  <c r="AE1076" i="12"/>
  <c r="AE1077" i="12"/>
  <c r="AE1078" i="12"/>
  <c r="AE1079" i="12"/>
  <c r="AE1080" i="12"/>
  <c r="AE1081" i="12"/>
  <c r="AE1082" i="12"/>
  <c r="AE1083" i="12"/>
  <c r="AE1084" i="12"/>
  <c r="AE1085" i="12"/>
  <c r="AE1086" i="12"/>
  <c r="AE1087" i="12"/>
  <c r="AE1088" i="12"/>
  <c r="AE1089" i="12"/>
  <c r="AE1090" i="12"/>
  <c r="AE1091" i="12"/>
  <c r="AE1092" i="12"/>
  <c r="AE1093" i="12"/>
  <c r="AE1094" i="12"/>
  <c r="AE1095" i="12"/>
  <c r="AE1096" i="12"/>
  <c r="AE1097" i="12"/>
  <c r="AE1098" i="12"/>
  <c r="AE1099" i="12"/>
  <c r="AE1100" i="12"/>
  <c r="AE1101" i="12"/>
  <c r="AE1102" i="12"/>
  <c r="AE1103" i="12"/>
  <c r="AE1104" i="12"/>
  <c r="AE1105" i="12"/>
  <c r="AE1106" i="12"/>
  <c r="AE1107" i="12"/>
  <c r="AE1108" i="12"/>
  <c r="AE1109" i="12"/>
  <c r="AE1110" i="12"/>
  <c r="AE1111" i="12"/>
  <c r="AE1112" i="12"/>
  <c r="AE1113" i="12"/>
  <c r="AE1114" i="12"/>
  <c r="AE1115" i="12"/>
  <c r="AE1116" i="12"/>
  <c r="AE1117" i="12"/>
  <c r="AE1118" i="12"/>
  <c r="AE1119" i="12"/>
  <c r="AE1120" i="12"/>
  <c r="AE1121" i="12"/>
  <c r="AE1122" i="12"/>
  <c r="AE1123" i="12"/>
  <c r="AE1124" i="12"/>
  <c r="AE1125" i="12"/>
  <c r="AE1126" i="12"/>
  <c r="AE1127" i="12"/>
  <c r="AE1128" i="12"/>
  <c r="AE1129" i="12"/>
  <c r="AE1130" i="12"/>
  <c r="AE1131" i="12"/>
  <c r="AE1132" i="12"/>
  <c r="AE1133" i="12"/>
  <c r="AE1134" i="12"/>
  <c r="AE1135" i="12"/>
  <c r="AE1136" i="12"/>
  <c r="AE1137" i="12"/>
  <c r="AE1138" i="12"/>
  <c r="AE1139" i="12"/>
  <c r="AE1140" i="12"/>
  <c r="AE1141" i="12"/>
  <c r="AE1142" i="12"/>
  <c r="AE1143" i="12"/>
  <c r="AE1144" i="12"/>
  <c r="AE1145" i="12"/>
  <c r="AE1146" i="12"/>
  <c r="AE1147" i="12"/>
  <c r="AE1148" i="12"/>
  <c r="AE1149" i="12"/>
  <c r="AE1150" i="12"/>
  <c r="AE1151" i="12"/>
  <c r="AE1152" i="12"/>
  <c r="AE1153" i="12"/>
  <c r="AE1154" i="12"/>
  <c r="AE1155" i="12"/>
  <c r="AE1156" i="12"/>
  <c r="AE1157" i="12"/>
  <c r="AE1158" i="12"/>
  <c r="AE1159" i="12"/>
  <c r="AE1160" i="12"/>
  <c r="AE1161" i="12"/>
  <c r="AE1162" i="12"/>
  <c r="AE1163" i="12"/>
  <c r="AE1164" i="12"/>
  <c r="AE1165" i="12"/>
  <c r="AE1166" i="12"/>
  <c r="AE1167" i="12"/>
  <c r="AE1168" i="12"/>
  <c r="AE1169" i="12"/>
  <c r="AE1170" i="12"/>
  <c r="AE1171" i="12"/>
  <c r="AE1172" i="12"/>
  <c r="AE1173" i="12"/>
  <c r="AE1174" i="12"/>
  <c r="AE1175" i="12"/>
  <c r="AE1176" i="12"/>
  <c r="AE1177" i="12"/>
  <c r="AE1178" i="12"/>
  <c r="AE1179" i="12"/>
  <c r="AE1180" i="12"/>
  <c r="AE1181" i="12"/>
  <c r="AE1182" i="12"/>
  <c r="AE1183" i="12"/>
  <c r="AE1184" i="12"/>
  <c r="AE1185" i="12"/>
  <c r="AE1186" i="12"/>
  <c r="AE1187" i="12"/>
  <c r="AE1188" i="12"/>
  <c r="AE1189" i="12"/>
  <c r="AE1190" i="12"/>
  <c r="AE1191" i="12"/>
  <c r="AE1192" i="12"/>
  <c r="AE1193" i="12"/>
  <c r="AE1194" i="12"/>
  <c r="AE1195" i="12"/>
  <c r="AE1196" i="12"/>
  <c r="AE1197" i="12"/>
  <c r="AE1198" i="12"/>
  <c r="AE1199" i="12"/>
  <c r="AE1200" i="12"/>
  <c r="AE1201" i="12"/>
  <c r="AE1202" i="12"/>
  <c r="AE1203" i="12"/>
  <c r="AE1204" i="12"/>
  <c r="AE1205" i="12"/>
  <c r="AE1206" i="12"/>
  <c r="AE1207" i="12"/>
  <c r="AE1208" i="12"/>
  <c r="AE1209" i="12"/>
  <c r="AE1210" i="12"/>
  <c r="AE1211" i="12"/>
  <c r="AE1212" i="12"/>
  <c r="AE1213" i="12"/>
  <c r="AE1214" i="12"/>
  <c r="AE1215" i="12"/>
  <c r="AE1216" i="12"/>
  <c r="AE1217" i="12"/>
  <c r="AE1218" i="12"/>
  <c r="AE1219" i="12"/>
  <c r="AE1220" i="12"/>
  <c r="AE1221" i="12"/>
  <c r="AE1222" i="12"/>
  <c r="AE1223" i="12"/>
  <c r="AE1224" i="12"/>
  <c r="AE1225" i="12"/>
  <c r="AE1226" i="12"/>
  <c r="AE1227" i="12"/>
  <c r="AE1228" i="12"/>
  <c r="AE1229" i="12"/>
  <c r="AE1230" i="12"/>
  <c r="AE1231" i="12"/>
  <c r="AE1232" i="12"/>
  <c r="AE1233" i="12"/>
  <c r="AE1234" i="12"/>
  <c r="AE1235" i="12"/>
  <c r="AE1236" i="12"/>
  <c r="AE1237" i="12"/>
  <c r="AE1238" i="12"/>
  <c r="AE1239" i="12"/>
  <c r="AE1240" i="12"/>
  <c r="AE1241" i="12"/>
  <c r="AE1242" i="12"/>
  <c r="AE1243" i="12"/>
  <c r="AE1244" i="12"/>
  <c r="AE1245" i="12"/>
  <c r="AE1246" i="12"/>
  <c r="AE1247" i="12"/>
  <c r="AE1248" i="12"/>
  <c r="AE1249" i="12"/>
  <c r="AE1250" i="12"/>
  <c r="AE1251" i="12"/>
  <c r="AE1252" i="12"/>
  <c r="AE1253" i="12"/>
  <c r="AE1254" i="12"/>
  <c r="AE1255" i="12"/>
  <c r="AE1256" i="12"/>
  <c r="AE1257" i="12"/>
  <c r="AE1258" i="12"/>
  <c r="AE1259" i="12"/>
  <c r="AE1260" i="12"/>
  <c r="AE1261" i="12"/>
  <c r="AE1262" i="12"/>
  <c r="AE1263" i="12"/>
  <c r="AE1264" i="12"/>
  <c r="AE1265" i="12"/>
  <c r="AE1266" i="12"/>
  <c r="AE1267" i="12"/>
  <c r="AE1268" i="12"/>
  <c r="AE1269" i="12"/>
  <c r="AE1270" i="12"/>
  <c r="AE1271" i="12"/>
  <c r="AE1272" i="12"/>
  <c r="AE1273" i="12"/>
  <c r="AE1274" i="12"/>
  <c r="AE1275" i="12"/>
  <c r="AE1276" i="12"/>
  <c r="AE1277" i="12"/>
  <c r="AE1278" i="12"/>
  <c r="AE1279" i="12"/>
  <c r="AE1280" i="12"/>
  <c r="AE1281" i="12"/>
  <c r="AE1282" i="12"/>
  <c r="AE1283" i="12"/>
  <c r="AE1284" i="12"/>
  <c r="AE1285" i="12"/>
  <c r="AE1286" i="12"/>
  <c r="AE1287" i="12"/>
  <c r="AE1288" i="12"/>
  <c r="AE1289" i="12"/>
  <c r="AE1290" i="12"/>
  <c r="AE1291" i="12"/>
  <c r="AE1292" i="12"/>
  <c r="AE1293" i="12"/>
  <c r="AE1294" i="12"/>
  <c r="AE1295" i="12"/>
  <c r="AE1296" i="12"/>
  <c r="AE1297" i="12"/>
  <c r="AE1298" i="12"/>
  <c r="AE1299" i="12"/>
  <c r="AE1300" i="12"/>
  <c r="AE1301" i="12"/>
  <c r="AE1302" i="12"/>
  <c r="AE1303" i="12"/>
  <c r="AE1304" i="12"/>
  <c r="AE1305" i="12"/>
  <c r="AE1306" i="12"/>
  <c r="AE1307" i="12"/>
  <c r="AE1308" i="12"/>
  <c r="AE1309" i="12"/>
  <c r="AE1310" i="12"/>
  <c r="AE1311" i="12"/>
  <c r="AE1312" i="12"/>
  <c r="AE1313" i="12"/>
  <c r="AE1314" i="12"/>
  <c r="AE1315" i="12"/>
  <c r="AE1316" i="12"/>
  <c r="AE1317" i="12"/>
  <c r="AE1318" i="12"/>
  <c r="AE1319" i="12"/>
  <c r="AE1320" i="12"/>
  <c r="AE1321" i="12"/>
  <c r="AE1322" i="12"/>
  <c r="AE1323" i="12"/>
  <c r="AE1324" i="12"/>
  <c r="AE1325" i="12"/>
  <c r="AE1326" i="12"/>
  <c r="AE1327" i="12"/>
  <c r="AE1328" i="12"/>
  <c r="AE1329" i="12"/>
  <c r="AE1330" i="12"/>
  <c r="AE1331" i="12"/>
  <c r="AE1332" i="12"/>
  <c r="AE1333" i="12"/>
  <c r="AE1334" i="12"/>
  <c r="AE1335" i="12"/>
  <c r="AE1336" i="12"/>
  <c r="AE1337" i="12"/>
  <c r="AE1338" i="12"/>
  <c r="AE1339" i="12"/>
  <c r="AD2" i="12"/>
  <c r="AD3" i="12"/>
  <c r="AD4" i="12"/>
  <c r="AD5" i="12"/>
  <c r="AD6" i="12"/>
  <c r="AD7" i="12"/>
  <c r="AD8" i="12"/>
  <c r="AD9" i="12"/>
  <c r="AD10" i="12"/>
  <c r="AD11" i="12"/>
  <c r="AD12" i="12"/>
  <c r="AD13" i="12"/>
  <c r="AD14" i="12"/>
  <c r="AD15" i="12"/>
  <c r="AD16" i="12"/>
  <c r="AD17" i="12"/>
  <c r="AD18" i="12"/>
  <c r="AD19" i="12"/>
  <c r="AD20" i="12"/>
  <c r="AD21" i="12"/>
  <c r="AD22" i="12"/>
  <c r="AD23" i="12"/>
  <c r="AD24" i="12"/>
  <c r="AD25" i="12"/>
  <c r="AD26" i="12"/>
  <c r="AD27" i="12"/>
  <c r="AD28" i="12"/>
  <c r="AD29" i="12"/>
  <c r="AD30" i="12"/>
  <c r="AD31" i="12"/>
  <c r="AD32" i="12"/>
  <c r="AD33" i="12"/>
  <c r="AD34" i="12"/>
  <c r="AD35" i="12"/>
  <c r="AD36" i="12"/>
  <c r="AD37" i="12"/>
  <c r="AD38" i="12"/>
  <c r="AD39" i="12"/>
  <c r="AD40" i="12"/>
  <c r="AD41" i="12"/>
  <c r="AD42" i="12"/>
  <c r="AD43" i="12"/>
  <c r="AD44" i="12"/>
  <c r="AD45" i="12"/>
  <c r="AD46" i="12"/>
  <c r="AD47" i="12"/>
  <c r="AD48" i="12"/>
  <c r="AD49" i="12"/>
  <c r="AD50" i="12"/>
  <c r="AD51" i="12"/>
  <c r="AD52" i="12"/>
  <c r="AD53" i="12"/>
  <c r="AD54" i="12"/>
  <c r="AD55" i="12"/>
  <c r="AD56" i="12"/>
  <c r="AD57" i="12"/>
  <c r="AD58" i="12"/>
  <c r="AD59" i="12"/>
  <c r="AD60" i="12"/>
  <c r="AD61" i="12"/>
  <c r="AD62" i="12"/>
  <c r="AD63" i="12"/>
  <c r="AD64" i="12"/>
  <c r="AD65" i="12"/>
  <c r="AD66" i="12"/>
  <c r="AD67" i="12"/>
  <c r="AD68" i="12"/>
  <c r="AD69" i="12"/>
  <c r="AD70" i="12"/>
  <c r="AD71" i="12"/>
  <c r="AD72" i="12"/>
  <c r="AD73" i="12"/>
  <c r="AD74" i="12"/>
  <c r="AD75" i="12"/>
  <c r="AD76" i="12"/>
  <c r="AD77" i="12"/>
  <c r="AD78" i="12"/>
  <c r="AD79" i="12"/>
  <c r="AD80" i="12"/>
  <c r="AD81" i="12"/>
  <c r="AD82" i="12"/>
  <c r="AD83" i="12"/>
  <c r="AD84" i="12"/>
  <c r="AD85" i="12"/>
  <c r="AD86" i="12"/>
  <c r="AD87" i="12"/>
  <c r="AD88" i="12"/>
  <c r="AD89" i="12"/>
  <c r="AD90" i="12"/>
  <c r="AD91" i="12"/>
  <c r="AD92" i="12"/>
  <c r="AD93" i="12"/>
  <c r="AD94" i="12"/>
  <c r="AD95" i="12"/>
  <c r="AD96" i="12"/>
  <c r="AD97" i="12"/>
  <c r="AD98" i="12"/>
  <c r="AD99" i="12"/>
  <c r="AD100" i="12"/>
  <c r="AD101" i="12"/>
  <c r="AD102" i="12"/>
  <c r="AD103" i="12"/>
  <c r="AD104" i="12"/>
  <c r="AD105" i="12"/>
  <c r="AD106" i="12"/>
  <c r="AD107" i="12"/>
  <c r="AD108" i="12"/>
  <c r="AD109" i="12"/>
  <c r="AD110" i="12"/>
  <c r="AD111" i="12"/>
  <c r="AD112" i="12"/>
  <c r="AD113" i="12"/>
  <c r="AD114" i="12"/>
  <c r="AD115" i="12"/>
  <c r="AD116" i="12"/>
  <c r="AD117" i="12"/>
  <c r="AD118" i="12"/>
  <c r="AD119" i="12"/>
  <c r="AD120" i="12"/>
  <c r="AD121" i="12"/>
  <c r="AD122" i="12"/>
  <c r="AD123" i="12"/>
  <c r="AD124" i="12"/>
  <c r="AD125" i="12"/>
  <c r="AD126" i="12"/>
  <c r="AD127" i="12"/>
  <c r="AD128" i="12"/>
  <c r="AD129" i="12"/>
  <c r="AD130" i="12"/>
  <c r="AD131" i="12"/>
  <c r="AD132" i="12"/>
  <c r="AD133" i="12"/>
  <c r="AD134" i="12"/>
  <c r="AD135" i="12"/>
  <c r="AD136" i="12"/>
  <c r="AD137" i="12"/>
  <c r="AD138" i="12"/>
  <c r="AD139" i="12"/>
  <c r="AD140" i="12"/>
  <c r="AD141" i="12"/>
  <c r="AD142" i="12"/>
  <c r="AD143" i="12"/>
  <c r="AD144" i="12"/>
  <c r="AD145" i="12"/>
  <c r="AD146" i="12"/>
  <c r="AD147" i="12"/>
  <c r="AD148" i="12"/>
  <c r="AD149" i="12"/>
  <c r="AD150" i="12"/>
  <c r="AD151" i="12"/>
  <c r="AD152" i="12"/>
  <c r="AD153" i="12"/>
  <c r="AD154" i="12"/>
  <c r="AD155" i="12"/>
  <c r="AD156" i="12"/>
  <c r="AD157" i="12"/>
  <c r="AD158" i="12"/>
  <c r="AD159" i="12"/>
  <c r="AD160" i="12"/>
  <c r="AD161" i="12"/>
  <c r="AD162" i="12"/>
  <c r="AD163" i="12"/>
  <c r="AD164" i="12"/>
  <c r="AD165" i="12"/>
  <c r="AD166" i="12"/>
  <c r="AD167" i="12"/>
  <c r="AD168" i="12"/>
  <c r="AD169" i="12"/>
  <c r="AD170" i="12"/>
  <c r="AD171" i="12"/>
  <c r="AD172" i="12"/>
  <c r="AD173" i="12"/>
  <c r="AD174" i="12"/>
  <c r="AD175" i="12"/>
  <c r="AD176" i="12"/>
  <c r="AD177" i="12"/>
  <c r="AD178" i="12"/>
  <c r="AD179" i="12"/>
  <c r="AD180" i="12"/>
  <c r="AD181" i="12"/>
  <c r="AD182" i="12"/>
  <c r="AD183" i="12"/>
  <c r="AD184" i="12"/>
  <c r="AD185" i="12"/>
  <c r="AD186" i="12"/>
  <c r="AD187" i="12"/>
  <c r="AD188" i="12"/>
  <c r="AD189" i="12"/>
  <c r="AD190" i="12"/>
  <c r="AD191" i="12"/>
  <c r="AD192" i="12"/>
  <c r="AD193" i="12"/>
  <c r="AD194" i="12"/>
  <c r="AD195" i="12"/>
  <c r="AD196" i="12"/>
  <c r="AD197" i="12"/>
  <c r="AD198" i="12"/>
  <c r="AD199" i="12"/>
  <c r="AD200" i="12"/>
  <c r="AD201" i="12"/>
  <c r="AD202" i="12"/>
  <c r="AD203" i="12"/>
  <c r="AD204" i="12"/>
  <c r="AD205" i="12"/>
  <c r="AD206" i="12"/>
  <c r="AD207" i="12"/>
  <c r="AD208" i="12"/>
  <c r="AD209" i="12"/>
  <c r="AD210" i="12"/>
  <c r="AD211" i="12"/>
  <c r="AD212" i="12"/>
  <c r="AD213" i="12"/>
  <c r="AD214" i="12"/>
  <c r="AD215" i="12"/>
  <c r="AD216" i="12"/>
  <c r="AD217" i="12"/>
  <c r="AD218" i="12"/>
  <c r="AD219" i="12"/>
  <c r="AD220" i="12"/>
  <c r="AD221" i="12"/>
  <c r="AD222" i="12"/>
  <c r="AD223" i="12"/>
  <c r="AD224" i="12"/>
  <c r="AD225" i="12"/>
  <c r="AD226" i="12"/>
  <c r="AD227" i="12"/>
  <c r="AD228" i="12"/>
  <c r="AD229" i="12"/>
  <c r="AD230" i="12"/>
  <c r="AD231" i="12"/>
  <c r="AD232" i="12"/>
  <c r="AD233" i="12"/>
  <c r="AD234" i="12"/>
  <c r="AD235" i="12"/>
  <c r="AD236" i="12"/>
  <c r="AD237" i="12"/>
  <c r="AD238" i="12"/>
  <c r="AD239" i="12"/>
  <c r="AD240" i="12"/>
  <c r="AD241" i="12"/>
  <c r="AD242" i="12"/>
  <c r="AD243" i="12"/>
  <c r="AD244" i="12"/>
  <c r="AD245" i="12"/>
  <c r="AD246" i="12"/>
  <c r="AD247" i="12"/>
  <c r="AD248" i="12"/>
  <c r="AD249" i="12"/>
  <c r="AD250" i="12"/>
  <c r="AD251" i="12"/>
  <c r="AD252" i="12"/>
  <c r="AD253" i="12"/>
  <c r="AD254" i="12"/>
  <c r="AD255" i="12"/>
  <c r="AD256" i="12"/>
  <c r="AD257" i="12"/>
  <c r="AD258" i="12"/>
  <c r="AD259" i="12"/>
  <c r="AD260" i="12"/>
  <c r="AD261" i="12"/>
  <c r="AD262" i="12"/>
  <c r="AD263" i="12"/>
  <c r="AD264" i="12"/>
  <c r="AD265" i="12"/>
  <c r="AD266" i="12"/>
  <c r="AD267" i="12"/>
  <c r="AD268" i="12"/>
  <c r="AD269" i="12"/>
  <c r="AD270" i="12"/>
  <c r="AD271" i="12"/>
  <c r="AD272" i="12"/>
  <c r="AD273" i="12"/>
  <c r="AD274" i="12"/>
  <c r="AD275" i="12"/>
  <c r="AD276" i="12"/>
  <c r="AD277" i="12"/>
  <c r="AD278" i="12"/>
  <c r="AD279" i="12"/>
  <c r="AD280" i="12"/>
  <c r="AD281" i="12"/>
  <c r="AD282" i="12"/>
  <c r="AD283" i="12"/>
  <c r="AD284" i="12"/>
  <c r="AD285" i="12"/>
  <c r="AD286" i="12"/>
  <c r="AD287" i="12"/>
  <c r="AD288" i="12"/>
  <c r="AD289" i="12"/>
  <c r="AD290" i="12"/>
  <c r="AD291" i="12"/>
  <c r="AD292" i="12"/>
  <c r="AD293" i="12"/>
  <c r="AD294" i="12"/>
  <c r="AD295" i="12"/>
  <c r="AD296" i="12"/>
  <c r="AD297" i="12"/>
  <c r="AD298" i="12"/>
  <c r="AD299" i="12"/>
  <c r="AD300" i="12"/>
  <c r="AD301" i="12"/>
  <c r="AD302" i="12"/>
  <c r="AD303" i="12"/>
  <c r="AD304" i="12"/>
  <c r="AD305" i="12"/>
  <c r="AD306" i="12"/>
  <c r="AD307" i="12"/>
  <c r="AD308" i="12"/>
  <c r="AD309" i="12"/>
  <c r="AD310" i="12"/>
  <c r="AD311" i="12"/>
  <c r="AD312" i="12"/>
  <c r="AD313" i="12"/>
  <c r="AD314" i="12"/>
  <c r="AD315" i="12"/>
  <c r="AD316" i="12"/>
  <c r="AD317" i="12"/>
  <c r="AD318" i="12"/>
  <c r="AD319" i="12"/>
  <c r="AD320" i="12"/>
  <c r="AD321" i="12"/>
  <c r="AD322" i="12"/>
  <c r="AD323" i="12"/>
  <c r="AD324" i="12"/>
  <c r="AD325" i="12"/>
  <c r="AD326" i="12"/>
  <c r="AD327" i="12"/>
  <c r="AD328" i="12"/>
  <c r="AD329" i="12"/>
  <c r="AD330" i="12"/>
  <c r="AD331" i="12"/>
  <c r="AD332" i="12"/>
  <c r="AD333" i="12"/>
  <c r="AD334" i="12"/>
  <c r="AD335" i="12"/>
  <c r="AD336" i="12"/>
  <c r="AD337" i="12"/>
  <c r="AD338" i="12"/>
  <c r="AD339" i="12"/>
  <c r="AD340" i="12"/>
  <c r="AD341" i="12"/>
  <c r="AD342" i="12"/>
  <c r="AD343" i="12"/>
  <c r="AD344" i="12"/>
  <c r="AD345" i="12"/>
  <c r="AD346" i="12"/>
  <c r="AD347" i="12"/>
  <c r="AD348" i="12"/>
  <c r="AD349" i="12"/>
  <c r="AD350" i="12"/>
  <c r="AD351" i="12"/>
  <c r="AD352" i="12"/>
  <c r="AD353" i="12"/>
  <c r="AD354" i="12"/>
  <c r="AD355" i="12"/>
  <c r="AD356" i="12"/>
  <c r="AD357" i="12"/>
  <c r="AD358" i="12"/>
  <c r="AD359" i="12"/>
  <c r="AD360" i="12"/>
  <c r="AD361" i="12"/>
  <c r="AD362" i="12"/>
  <c r="AD363" i="12"/>
  <c r="AD364" i="12"/>
  <c r="AD365" i="12"/>
  <c r="AD366" i="12"/>
  <c r="AD367" i="12"/>
  <c r="AD368" i="12"/>
  <c r="AD369" i="12"/>
  <c r="AD370" i="12"/>
  <c r="AD371" i="12"/>
  <c r="AD372" i="12"/>
  <c r="AD373" i="12"/>
  <c r="AD374" i="12"/>
  <c r="AD375" i="12"/>
  <c r="AD376" i="12"/>
  <c r="AD377" i="12"/>
  <c r="AD378" i="12"/>
  <c r="AD379" i="12"/>
  <c r="AD380" i="12"/>
  <c r="AD381" i="12"/>
  <c r="AD382" i="12"/>
  <c r="AD383" i="12"/>
  <c r="AD384" i="12"/>
  <c r="AD385" i="12"/>
  <c r="AD386" i="12"/>
  <c r="AD387" i="12"/>
  <c r="AD388" i="12"/>
  <c r="AD389" i="12"/>
  <c r="AD390" i="12"/>
  <c r="AD391" i="12"/>
  <c r="AD392" i="12"/>
  <c r="AD393" i="12"/>
  <c r="AD394" i="12"/>
  <c r="AD395" i="12"/>
  <c r="AD396" i="12"/>
  <c r="AD397" i="12"/>
  <c r="AD398" i="12"/>
  <c r="AD399" i="12"/>
  <c r="AD400" i="12"/>
  <c r="AD401" i="12"/>
  <c r="AD402" i="12"/>
  <c r="AD403" i="12"/>
  <c r="AD404" i="12"/>
  <c r="AD405" i="12"/>
  <c r="AD406" i="12"/>
  <c r="AD407" i="12"/>
  <c r="AD408" i="12"/>
  <c r="AD409" i="12"/>
  <c r="AD410" i="12"/>
  <c r="AD411" i="12"/>
  <c r="AD412" i="12"/>
  <c r="AD413" i="12"/>
  <c r="AD414" i="12"/>
  <c r="AD415" i="12"/>
  <c r="AD416" i="12"/>
  <c r="AD417" i="12"/>
  <c r="AD418" i="12"/>
  <c r="AD419" i="12"/>
  <c r="AD420" i="12"/>
  <c r="AD421" i="12"/>
  <c r="AD422" i="12"/>
  <c r="AD423" i="12"/>
  <c r="AD424" i="12"/>
  <c r="AD425" i="12"/>
  <c r="AD426" i="12"/>
  <c r="AD427" i="12"/>
  <c r="AD428" i="12"/>
  <c r="AD429" i="12"/>
  <c r="AD430" i="12"/>
  <c r="AD431" i="12"/>
  <c r="AD432" i="12"/>
  <c r="AD433" i="12"/>
  <c r="AD434" i="12"/>
  <c r="AD435" i="12"/>
  <c r="AD436" i="12"/>
  <c r="AD437" i="12"/>
  <c r="AD438" i="12"/>
  <c r="AD439" i="12"/>
  <c r="AD440" i="12"/>
  <c r="AD441" i="12"/>
  <c r="AD442" i="12"/>
  <c r="AD443" i="12"/>
  <c r="AD444" i="12"/>
  <c r="AD445" i="12"/>
  <c r="AD446" i="12"/>
  <c r="AD447" i="12"/>
  <c r="AD448" i="12"/>
  <c r="AD449" i="12"/>
  <c r="AD450" i="12"/>
  <c r="AD451" i="12"/>
  <c r="AD452" i="12"/>
  <c r="AD453" i="12"/>
  <c r="AD454" i="12"/>
  <c r="AD455" i="12"/>
  <c r="AD456" i="12"/>
  <c r="AD457" i="12"/>
  <c r="AD458" i="12"/>
  <c r="AD459" i="12"/>
  <c r="AD460" i="12"/>
  <c r="AD461" i="12"/>
  <c r="AD462" i="12"/>
  <c r="AD463" i="12"/>
  <c r="AD464" i="12"/>
  <c r="AD465" i="12"/>
  <c r="AD466" i="12"/>
  <c r="AD467" i="12"/>
  <c r="AD468" i="12"/>
  <c r="AD469" i="12"/>
  <c r="AD470" i="12"/>
  <c r="AD471" i="12"/>
  <c r="AD472" i="12"/>
  <c r="AD473" i="12"/>
  <c r="AD474" i="12"/>
  <c r="AD475" i="12"/>
  <c r="AD476" i="12"/>
  <c r="AD477" i="12"/>
  <c r="AD478" i="12"/>
  <c r="AD479" i="12"/>
  <c r="AD480" i="12"/>
  <c r="AD481" i="12"/>
  <c r="AD482" i="12"/>
  <c r="AD483" i="12"/>
  <c r="AD484" i="12"/>
  <c r="AD485" i="12"/>
  <c r="AD486" i="12"/>
  <c r="AD487" i="12"/>
  <c r="AD488" i="12"/>
  <c r="AD489" i="12"/>
  <c r="AD490" i="12"/>
  <c r="AD491" i="12"/>
  <c r="AD492" i="12"/>
  <c r="AD493" i="12"/>
  <c r="AD494" i="12"/>
  <c r="AD495" i="12"/>
  <c r="AD496" i="12"/>
  <c r="AD497" i="12"/>
  <c r="AD498" i="12"/>
  <c r="AD499" i="12"/>
  <c r="AD500" i="12"/>
  <c r="AD501" i="12"/>
  <c r="AD502" i="12"/>
  <c r="AD503" i="12"/>
  <c r="AD504" i="12"/>
  <c r="AD505" i="12"/>
  <c r="AD506" i="12"/>
  <c r="AD507" i="12"/>
  <c r="AD508" i="12"/>
  <c r="AD509" i="12"/>
  <c r="AD510" i="12"/>
  <c r="AD511" i="12"/>
  <c r="AD512" i="12"/>
  <c r="AD513" i="12"/>
  <c r="AD514" i="12"/>
  <c r="AD515" i="12"/>
  <c r="AD516" i="12"/>
  <c r="AD517" i="12"/>
  <c r="AD518" i="12"/>
  <c r="AD519" i="12"/>
  <c r="AD520" i="12"/>
  <c r="AD521" i="12"/>
  <c r="AD522" i="12"/>
  <c r="AD523" i="12"/>
  <c r="AD524" i="12"/>
  <c r="AD525" i="12"/>
  <c r="AD526" i="12"/>
  <c r="AD527" i="12"/>
  <c r="AD528" i="12"/>
  <c r="AD529" i="12"/>
  <c r="AD530" i="12"/>
  <c r="AD531" i="12"/>
  <c r="AD532" i="12"/>
  <c r="AD533" i="12"/>
  <c r="AD534" i="12"/>
  <c r="AD535" i="12"/>
  <c r="AD536" i="12"/>
  <c r="AD537" i="12"/>
  <c r="AD538" i="12"/>
  <c r="AD539" i="12"/>
  <c r="AD540" i="12"/>
  <c r="AD541" i="12"/>
  <c r="AD542" i="12"/>
  <c r="AD543" i="12"/>
  <c r="AD544" i="12"/>
  <c r="AD545" i="12"/>
  <c r="AD546" i="12"/>
  <c r="AD547" i="12"/>
  <c r="AD548" i="12"/>
  <c r="AD549" i="12"/>
  <c r="AD550" i="12"/>
  <c r="AD551" i="12"/>
  <c r="AD552" i="12"/>
  <c r="AD553" i="12"/>
  <c r="AD554" i="12"/>
  <c r="AD555" i="12"/>
  <c r="AD556" i="12"/>
  <c r="AD557" i="12"/>
  <c r="AD558" i="12"/>
  <c r="AD559" i="12"/>
  <c r="AD560" i="12"/>
  <c r="AD561" i="12"/>
  <c r="AD562" i="12"/>
  <c r="AD563" i="12"/>
  <c r="AD564" i="12"/>
  <c r="AD565" i="12"/>
  <c r="AD566" i="12"/>
  <c r="AD567" i="12"/>
  <c r="AD568" i="12"/>
  <c r="AD569" i="12"/>
  <c r="AD570" i="12"/>
  <c r="AD571" i="12"/>
  <c r="AD572" i="12"/>
  <c r="AD573" i="12"/>
  <c r="AD574" i="12"/>
  <c r="AD575" i="12"/>
  <c r="AD576" i="12"/>
  <c r="AD577" i="12"/>
  <c r="AD578" i="12"/>
  <c r="AD579" i="12"/>
  <c r="AD580" i="12"/>
  <c r="AD581" i="12"/>
  <c r="AD582" i="12"/>
  <c r="AD583" i="12"/>
  <c r="AD584" i="12"/>
  <c r="AD585" i="12"/>
  <c r="AD586" i="12"/>
  <c r="AD587" i="12"/>
  <c r="AD588" i="12"/>
  <c r="AD589" i="12"/>
  <c r="AD590" i="12"/>
  <c r="AD591" i="12"/>
  <c r="AD592" i="12"/>
  <c r="AD593" i="12"/>
  <c r="AD594" i="12"/>
  <c r="AD595" i="12"/>
  <c r="AD596" i="12"/>
  <c r="AD597" i="12"/>
  <c r="AD598" i="12"/>
  <c r="AD599" i="12"/>
  <c r="AD600" i="12"/>
  <c r="AD601" i="12"/>
  <c r="AD602" i="12"/>
  <c r="AD603" i="12"/>
  <c r="AD604" i="12"/>
  <c r="AD605" i="12"/>
  <c r="AD606" i="12"/>
  <c r="AD607" i="12"/>
  <c r="AD608" i="12"/>
  <c r="AD609" i="12"/>
  <c r="AD610" i="12"/>
  <c r="AD611" i="12"/>
  <c r="AD612" i="12"/>
  <c r="AD613" i="12"/>
  <c r="AD614" i="12"/>
  <c r="AD615" i="12"/>
  <c r="AD616" i="12"/>
  <c r="AD617" i="12"/>
  <c r="AD618" i="12"/>
  <c r="AD619" i="12"/>
  <c r="AD620" i="12"/>
  <c r="AD621" i="12"/>
  <c r="AD622" i="12"/>
  <c r="AD623" i="12"/>
  <c r="AD624" i="12"/>
  <c r="AD625" i="12"/>
  <c r="AD626" i="12"/>
  <c r="AD627" i="12"/>
  <c r="AD628" i="12"/>
  <c r="AD629" i="12"/>
  <c r="AD630" i="12"/>
  <c r="AD631" i="12"/>
  <c r="AD632" i="12"/>
  <c r="AD633" i="12"/>
  <c r="AD634" i="12"/>
  <c r="AD635" i="12"/>
  <c r="AD636" i="12"/>
  <c r="AD637" i="12"/>
  <c r="AD638" i="12"/>
  <c r="AD639" i="12"/>
  <c r="AD640" i="12"/>
  <c r="AD641" i="12"/>
  <c r="AD642" i="12"/>
  <c r="AD643" i="12"/>
  <c r="AD644" i="12"/>
  <c r="AD645" i="12"/>
  <c r="AD646" i="12"/>
  <c r="AD647" i="12"/>
  <c r="AD648" i="12"/>
  <c r="AD649" i="12"/>
  <c r="AD650" i="12"/>
  <c r="AD651" i="12"/>
  <c r="AD652" i="12"/>
  <c r="AD653" i="12"/>
  <c r="AD654" i="12"/>
  <c r="AD655" i="12"/>
  <c r="AD656" i="12"/>
  <c r="AD657" i="12"/>
  <c r="AD658" i="12"/>
  <c r="AD659" i="12"/>
  <c r="AD660" i="12"/>
  <c r="AD661" i="12"/>
  <c r="AD662" i="12"/>
  <c r="AD663" i="12"/>
  <c r="AD664" i="12"/>
  <c r="AD665" i="12"/>
  <c r="AD666" i="12"/>
  <c r="AD667" i="12"/>
  <c r="AD668" i="12"/>
  <c r="AD669" i="12"/>
  <c r="AD670" i="12"/>
  <c r="AD671" i="12"/>
  <c r="AD672" i="12"/>
  <c r="AD673" i="12"/>
  <c r="AD674" i="12"/>
  <c r="AD675" i="12"/>
  <c r="AD676" i="12"/>
  <c r="AD677" i="12"/>
  <c r="AD678" i="12"/>
  <c r="AD679" i="12"/>
  <c r="AD680" i="12"/>
  <c r="AD681" i="12"/>
  <c r="AD682" i="12"/>
  <c r="AD683" i="12"/>
  <c r="AD684" i="12"/>
  <c r="AD685" i="12"/>
  <c r="AD686" i="12"/>
  <c r="AD687" i="12"/>
  <c r="AD688" i="12"/>
  <c r="AD689" i="12"/>
  <c r="AD690" i="12"/>
  <c r="AD691" i="12"/>
  <c r="AD692" i="12"/>
  <c r="AD693" i="12"/>
  <c r="AD694" i="12"/>
  <c r="AD695" i="12"/>
  <c r="AD696" i="12"/>
  <c r="AD697" i="12"/>
  <c r="AD698" i="12"/>
  <c r="AD699" i="12"/>
  <c r="AD700" i="12"/>
  <c r="AD701" i="12"/>
  <c r="AD702" i="12"/>
  <c r="AD703" i="12"/>
  <c r="AD704" i="12"/>
  <c r="AD705" i="12"/>
  <c r="AD706" i="12"/>
  <c r="AD707" i="12"/>
  <c r="AD708" i="12"/>
  <c r="AD709" i="12"/>
  <c r="AD710" i="12"/>
  <c r="AD711" i="12"/>
  <c r="AD712" i="12"/>
  <c r="AD713" i="12"/>
  <c r="AD714" i="12"/>
  <c r="AD715" i="12"/>
  <c r="AD716" i="12"/>
  <c r="AD717" i="12"/>
  <c r="AD718" i="12"/>
  <c r="AD719" i="12"/>
  <c r="AD720" i="12"/>
  <c r="AD721" i="12"/>
  <c r="AD722" i="12"/>
  <c r="AD723" i="12"/>
  <c r="AD724" i="12"/>
  <c r="AD725" i="12"/>
  <c r="AD726" i="12"/>
  <c r="AD727" i="12"/>
  <c r="AD728" i="12"/>
  <c r="AD729" i="12"/>
  <c r="AD730" i="12"/>
  <c r="AD731" i="12"/>
  <c r="AD732" i="12"/>
  <c r="AD733" i="12"/>
  <c r="AD734" i="12"/>
  <c r="AD735" i="12"/>
  <c r="AD736" i="12"/>
  <c r="AD737" i="12"/>
  <c r="AD738" i="12"/>
  <c r="AD739" i="12"/>
  <c r="AD740" i="12"/>
  <c r="AD741" i="12"/>
  <c r="AD742" i="12"/>
  <c r="AD743" i="12"/>
  <c r="AD744" i="12"/>
  <c r="AD745" i="12"/>
  <c r="AD746" i="12"/>
  <c r="AD747" i="12"/>
  <c r="AD748" i="12"/>
  <c r="AD749" i="12"/>
  <c r="AD750" i="12"/>
  <c r="AD751" i="12"/>
  <c r="AD752" i="12"/>
  <c r="AD753" i="12"/>
  <c r="AD754" i="12"/>
  <c r="AD755" i="12"/>
  <c r="AD756" i="12"/>
  <c r="AD757" i="12"/>
  <c r="AD758" i="12"/>
  <c r="AD759" i="12"/>
  <c r="AD760" i="12"/>
  <c r="AD761" i="12"/>
  <c r="AD762" i="12"/>
  <c r="AD763" i="12"/>
  <c r="AD764" i="12"/>
  <c r="AD765" i="12"/>
  <c r="AD766" i="12"/>
  <c r="AD767" i="12"/>
  <c r="AD768" i="12"/>
  <c r="AD769" i="12"/>
  <c r="AD770" i="12"/>
  <c r="AD771" i="12"/>
  <c r="AD772" i="12"/>
  <c r="AD773" i="12"/>
  <c r="AD774" i="12"/>
  <c r="AD775" i="12"/>
  <c r="AD776" i="12"/>
  <c r="AD777" i="12"/>
  <c r="AD778" i="12"/>
  <c r="AD779" i="12"/>
  <c r="AD780" i="12"/>
  <c r="AD781" i="12"/>
  <c r="AD782" i="12"/>
  <c r="AD783" i="12"/>
  <c r="AD784" i="12"/>
  <c r="AD785" i="12"/>
  <c r="AD786" i="12"/>
  <c r="AD787" i="12"/>
  <c r="AD788" i="12"/>
  <c r="AD789" i="12"/>
  <c r="AD790" i="12"/>
  <c r="AD791" i="12"/>
  <c r="AD792" i="12"/>
  <c r="AD793" i="12"/>
  <c r="AD794" i="12"/>
  <c r="AD795" i="12"/>
  <c r="AD796" i="12"/>
  <c r="AD797" i="12"/>
  <c r="AD798" i="12"/>
  <c r="AD799" i="12"/>
  <c r="AD800" i="12"/>
  <c r="AD801" i="12"/>
  <c r="AD802" i="12"/>
  <c r="AD803" i="12"/>
  <c r="AD804" i="12"/>
  <c r="AD805" i="12"/>
  <c r="AD806" i="12"/>
  <c r="AD807" i="12"/>
  <c r="AD808" i="12"/>
  <c r="AD809" i="12"/>
  <c r="AD810" i="12"/>
  <c r="AD811" i="12"/>
  <c r="AD812" i="12"/>
  <c r="AD813" i="12"/>
  <c r="AD814" i="12"/>
  <c r="AD815" i="12"/>
  <c r="AD816" i="12"/>
  <c r="AD817" i="12"/>
  <c r="AD818" i="12"/>
  <c r="AD819" i="12"/>
  <c r="AD820" i="12"/>
  <c r="AD821" i="12"/>
  <c r="AD822" i="12"/>
  <c r="AD823" i="12"/>
  <c r="AD824" i="12"/>
  <c r="AD825" i="12"/>
  <c r="AD826" i="12"/>
  <c r="AD827" i="12"/>
  <c r="AD828" i="12"/>
  <c r="AD829" i="12"/>
  <c r="AD830" i="12"/>
  <c r="AD831" i="12"/>
  <c r="AD832" i="12"/>
  <c r="AD833" i="12"/>
  <c r="AD834" i="12"/>
  <c r="AD835" i="12"/>
  <c r="AD836" i="12"/>
  <c r="AD837" i="12"/>
  <c r="AD838" i="12"/>
  <c r="AD839" i="12"/>
  <c r="AD840" i="12"/>
  <c r="AD841" i="12"/>
  <c r="AD842" i="12"/>
  <c r="AD843" i="12"/>
  <c r="AD844" i="12"/>
  <c r="AD845" i="12"/>
  <c r="AD846" i="12"/>
  <c r="AD847" i="12"/>
  <c r="AD848" i="12"/>
  <c r="AD849" i="12"/>
  <c r="AD850" i="12"/>
  <c r="AD851" i="12"/>
  <c r="AD852" i="12"/>
  <c r="AD853" i="12"/>
  <c r="AD854" i="12"/>
  <c r="AD855" i="12"/>
  <c r="AD856" i="12"/>
  <c r="AD857" i="12"/>
  <c r="AD858" i="12"/>
  <c r="AD859" i="12"/>
  <c r="AD860" i="12"/>
  <c r="AD861" i="12"/>
  <c r="AD862" i="12"/>
  <c r="AD863" i="12"/>
  <c r="AD864" i="12"/>
  <c r="AD865" i="12"/>
  <c r="AD866" i="12"/>
  <c r="AD867" i="12"/>
  <c r="AD868" i="12"/>
  <c r="AD869" i="12"/>
  <c r="AD870" i="12"/>
  <c r="AD871" i="12"/>
  <c r="AD872" i="12"/>
  <c r="AD873" i="12"/>
  <c r="AD874" i="12"/>
  <c r="AD875" i="12"/>
  <c r="AD876" i="12"/>
  <c r="AD877" i="12"/>
  <c r="AD878" i="12"/>
  <c r="AD879" i="12"/>
  <c r="AD880" i="12"/>
  <c r="AD881" i="12"/>
  <c r="AD882" i="12"/>
  <c r="AD883" i="12"/>
  <c r="AD884" i="12"/>
  <c r="AD885" i="12"/>
  <c r="AD886" i="12"/>
  <c r="AD887" i="12"/>
  <c r="AD888" i="12"/>
  <c r="AD889" i="12"/>
  <c r="AD890" i="12"/>
  <c r="AD891" i="12"/>
  <c r="AD892" i="12"/>
  <c r="AD893" i="12"/>
  <c r="AD894" i="12"/>
  <c r="AD895" i="12"/>
  <c r="AD896" i="12"/>
  <c r="AD897" i="12"/>
  <c r="AD898" i="12"/>
  <c r="AD899" i="12"/>
  <c r="AD900" i="12"/>
  <c r="AD901" i="12"/>
  <c r="AD902" i="12"/>
  <c r="AD903" i="12"/>
  <c r="AD904" i="12"/>
  <c r="AD905" i="12"/>
  <c r="AD906" i="12"/>
  <c r="AD907" i="12"/>
  <c r="AD908" i="12"/>
  <c r="AD909" i="12"/>
  <c r="AD910" i="12"/>
  <c r="AD911" i="12"/>
  <c r="AD912" i="12"/>
  <c r="AD913" i="12"/>
  <c r="AD914" i="12"/>
  <c r="AD915" i="12"/>
  <c r="AD916" i="12"/>
  <c r="AD917" i="12"/>
  <c r="AD918" i="12"/>
  <c r="AD919" i="12"/>
  <c r="AD920" i="12"/>
  <c r="AD921" i="12"/>
  <c r="AD922" i="12"/>
  <c r="AD923" i="12"/>
  <c r="AD924" i="12"/>
  <c r="AD925" i="12"/>
  <c r="AD926" i="12"/>
  <c r="AD927" i="12"/>
  <c r="AD928" i="12"/>
  <c r="AD929" i="12"/>
  <c r="AD930" i="12"/>
  <c r="AD931" i="12"/>
  <c r="AD932" i="12"/>
  <c r="AD933" i="12"/>
  <c r="AD934" i="12"/>
  <c r="AD935" i="12"/>
  <c r="AD936" i="12"/>
  <c r="AD937" i="12"/>
  <c r="AD938" i="12"/>
  <c r="AD939" i="12"/>
  <c r="AD940" i="12"/>
  <c r="AD941" i="12"/>
  <c r="AD942" i="12"/>
  <c r="AD943" i="12"/>
  <c r="AD944" i="12"/>
  <c r="AD945" i="12"/>
  <c r="AD946" i="12"/>
  <c r="AD947" i="12"/>
  <c r="AD948" i="12"/>
  <c r="AD949" i="12"/>
  <c r="AD950" i="12"/>
  <c r="AD951" i="12"/>
  <c r="AD952" i="12"/>
  <c r="AD953" i="12"/>
  <c r="AD954" i="12"/>
  <c r="AD955" i="12"/>
  <c r="AD956" i="12"/>
  <c r="AD957" i="12"/>
  <c r="AD958" i="12"/>
  <c r="AD959" i="12"/>
  <c r="AD960" i="12"/>
  <c r="AD961" i="12"/>
  <c r="AD962" i="12"/>
  <c r="AD963" i="12"/>
  <c r="AD964" i="12"/>
  <c r="AD965" i="12"/>
  <c r="AD966" i="12"/>
  <c r="AD967" i="12"/>
  <c r="AD968" i="12"/>
  <c r="AD969" i="12"/>
  <c r="AD970" i="12"/>
  <c r="AD971" i="12"/>
  <c r="AD972" i="12"/>
  <c r="AD973" i="12"/>
  <c r="AD974" i="12"/>
  <c r="AD975" i="12"/>
  <c r="AD976" i="12"/>
  <c r="AD977" i="12"/>
  <c r="AD978" i="12"/>
  <c r="AD979" i="12"/>
  <c r="AD980" i="12"/>
  <c r="AD981" i="12"/>
  <c r="AD982" i="12"/>
  <c r="AD983" i="12"/>
  <c r="AD984" i="12"/>
  <c r="AD985" i="12"/>
  <c r="AD986" i="12"/>
  <c r="AD987" i="12"/>
  <c r="AD988" i="12"/>
  <c r="AD989" i="12"/>
  <c r="AD990" i="12"/>
  <c r="AD991" i="12"/>
  <c r="AD992" i="12"/>
  <c r="AD993" i="12"/>
  <c r="AD994" i="12"/>
  <c r="AD995" i="12"/>
  <c r="AD996" i="12"/>
  <c r="AD997" i="12"/>
  <c r="AD998" i="12"/>
  <c r="AD999" i="12"/>
  <c r="AD1000" i="12"/>
  <c r="AD1001" i="12"/>
  <c r="AD1002" i="12"/>
  <c r="AD1003" i="12"/>
  <c r="AD1004" i="12"/>
  <c r="AD1005" i="12"/>
  <c r="AD1006" i="12"/>
  <c r="AD1007" i="12"/>
  <c r="AD1008" i="12"/>
  <c r="AD1009" i="12"/>
  <c r="AD1010" i="12"/>
  <c r="AD1011" i="12"/>
  <c r="AD1012" i="12"/>
  <c r="AD1013" i="12"/>
  <c r="AD1014" i="12"/>
  <c r="AD1015" i="12"/>
  <c r="AD1016" i="12"/>
  <c r="AD1017" i="12"/>
  <c r="AD1018" i="12"/>
  <c r="AD1019" i="12"/>
  <c r="AD1020" i="12"/>
  <c r="AD1021" i="12"/>
  <c r="AD1022" i="12"/>
  <c r="AD1023" i="12"/>
  <c r="AD1024" i="12"/>
  <c r="AD1025" i="12"/>
  <c r="AD1026" i="12"/>
  <c r="AD1027" i="12"/>
  <c r="AD1028" i="12"/>
  <c r="AD1029" i="12"/>
  <c r="AD1030" i="12"/>
  <c r="AD1031" i="12"/>
  <c r="AD1032" i="12"/>
  <c r="AD1033" i="12"/>
  <c r="AD1034" i="12"/>
  <c r="AD1035" i="12"/>
  <c r="AD1036" i="12"/>
  <c r="AD1037" i="12"/>
  <c r="AD1038" i="12"/>
  <c r="AD1039" i="12"/>
  <c r="AD1040" i="12"/>
  <c r="AD1041" i="12"/>
  <c r="AD1042" i="12"/>
  <c r="AD1043" i="12"/>
  <c r="AD1044" i="12"/>
  <c r="AD1045" i="12"/>
  <c r="AD1046" i="12"/>
  <c r="AD1047" i="12"/>
  <c r="AD1048" i="12"/>
  <c r="AD1049" i="12"/>
  <c r="AD1050" i="12"/>
  <c r="AD1051" i="12"/>
  <c r="AD1052" i="12"/>
  <c r="AD1053" i="12"/>
  <c r="AD1054" i="12"/>
  <c r="AD1055" i="12"/>
  <c r="AD1056" i="12"/>
  <c r="AD1057" i="12"/>
  <c r="AD1058" i="12"/>
  <c r="AD1059" i="12"/>
  <c r="AD1060" i="12"/>
  <c r="AD1061" i="12"/>
  <c r="AD1062" i="12"/>
  <c r="AD1063" i="12"/>
  <c r="AD1064" i="12"/>
  <c r="AD1065" i="12"/>
  <c r="AD1066" i="12"/>
  <c r="AD1067" i="12"/>
  <c r="AD1068" i="12"/>
  <c r="AD1069" i="12"/>
  <c r="AD1070" i="12"/>
  <c r="AD1071" i="12"/>
  <c r="AD1072" i="12"/>
  <c r="AD1073" i="12"/>
  <c r="AD1074" i="12"/>
  <c r="AD1075" i="12"/>
  <c r="AD1076" i="12"/>
  <c r="AD1077" i="12"/>
  <c r="AD1078" i="12"/>
  <c r="AD1079" i="12"/>
  <c r="AD1080" i="12"/>
  <c r="AD1081" i="12"/>
  <c r="AD1082" i="12"/>
  <c r="AD1083" i="12"/>
  <c r="AD1084" i="12"/>
  <c r="AD1085" i="12"/>
  <c r="AD1086" i="12"/>
  <c r="AD1087" i="12"/>
  <c r="AD1088" i="12"/>
  <c r="AD1089" i="12"/>
  <c r="AD1090" i="12"/>
  <c r="AD1091" i="12"/>
  <c r="AD1092" i="12"/>
  <c r="AD1093" i="12"/>
  <c r="AD1094" i="12"/>
  <c r="AD1095" i="12"/>
  <c r="AD1096" i="12"/>
  <c r="AD1097" i="12"/>
  <c r="AD1098" i="12"/>
  <c r="AD1099" i="12"/>
  <c r="AD1100" i="12"/>
  <c r="AD1101" i="12"/>
  <c r="AD1102" i="12"/>
  <c r="AD1103" i="12"/>
  <c r="AD1104" i="12"/>
  <c r="AD1105" i="12"/>
  <c r="AD1106" i="12"/>
  <c r="AD1107" i="12"/>
  <c r="AD1108" i="12"/>
  <c r="AD1109" i="12"/>
  <c r="AD1110" i="12"/>
  <c r="AD1111" i="12"/>
  <c r="AD1112" i="12"/>
  <c r="AD1113" i="12"/>
  <c r="AD1114" i="12"/>
  <c r="AD1115" i="12"/>
  <c r="AD1116" i="12"/>
  <c r="AD1117" i="12"/>
  <c r="AD1118" i="12"/>
  <c r="AD1119" i="12"/>
  <c r="AD1120" i="12"/>
  <c r="AD1121" i="12"/>
  <c r="AD1122" i="12"/>
  <c r="AD1123" i="12"/>
  <c r="AD1124" i="12"/>
  <c r="AD1125" i="12"/>
  <c r="AD1126" i="12"/>
  <c r="AD1127" i="12"/>
  <c r="AD1128" i="12"/>
  <c r="AD1129" i="12"/>
  <c r="AD1130" i="12"/>
  <c r="AD1131" i="12"/>
  <c r="AD1132" i="12"/>
  <c r="AD1133" i="12"/>
  <c r="AD1134" i="12"/>
  <c r="AD1135" i="12"/>
  <c r="AD1136" i="12"/>
  <c r="AD1137" i="12"/>
  <c r="AD1138" i="12"/>
  <c r="AD1139" i="12"/>
  <c r="AD1140" i="12"/>
  <c r="AD1141" i="12"/>
  <c r="AD1142" i="12"/>
  <c r="AD1143" i="12"/>
  <c r="AD1144" i="12"/>
  <c r="AD1145" i="12"/>
  <c r="AD1146" i="12"/>
  <c r="AD1147" i="12"/>
  <c r="AD1148" i="12"/>
  <c r="AD1149" i="12"/>
  <c r="AD1150" i="12"/>
  <c r="AD1151" i="12"/>
  <c r="AD1152" i="12"/>
  <c r="AD1153" i="12"/>
  <c r="AD1154" i="12"/>
  <c r="AD1155" i="12"/>
  <c r="AD1156" i="12"/>
  <c r="AD1157" i="12"/>
  <c r="AD1158" i="12"/>
  <c r="AD1159" i="12"/>
  <c r="AD1160" i="12"/>
  <c r="AD1161" i="12"/>
  <c r="AD1162" i="12"/>
  <c r="AD1163" i="12"/>
  <c r="AD1164" i="12"/>
  <c r="AD1165" i="12"/>
  <c r="AD1166" i="12"/>
  <c r="AD1167" i="12"/>
  <c r="AD1168" i="12"/>
  <c r="AD1169" i="12"/>
  <c r="AD1170" i="12"/>
  <c r="AD1171" i="12"/>
  <c r="AD1172" i="12"/>
  <c r="AD1173" i="12"/>
  <c r="AD1174" i="12"/>
  <c r="AD1175" i="12"/>
  <c r="AD1176" i="12"/>
  <c r="AD1177" i="12"/>
  <c r="AD1178" i="12"/>
  <c r="AD1179" i="12"/>
  <c r="AD1180" i="12"/>
  <c r="AD1181" i="12"/>
  <c r="AD1182" i="12"/>
  <c r="AD1183" i="12"/>
  <c r="AD1184" i="12"/>
  <c r="AD1185" i="12"/>
  <c r="AD1186" i="12"/>
  <c r="AD1187" i="12"/>
  <c r="AD1188" i="12"/>
  <c r="AD1189" i="12"/>
  <c r="AD1190" i="12"/>
  <c r="AD1191" i="12"/>
  <c r="AD1192" i="12"/>
  <c r="AD1193" i="12"/>
  <c r="AD1194" i="12"/>
  <c r="AD1195" i="12"/>
  <c r="AD1196" i="12"/>
  <c r="AD1197" i="12"/>
  <c r="AD1198" i="12"/>
  <c r="AD1199" i="12"/>
  <c r="AD1200" i="12"/>
  <c r="AD1201" i="12"/>
  <c r="AD1202" i="12"/>
  <c r="AD1203" i="12"/>
  <c r="AD1204" i="12"/>
  <c r="AD1205" i="12"/>
  <c r="AD1206" i="12"/>
  <c r="AD1207" i="12"/>
  <c r="AD1208" i="12"/>
  <c r="AD1209" i="12"/>
  <c r="AD1210" i="12"/>
  <c r="AD1211" i="12"/>
  <c r="AD1212" i="12"/>
  <c r="AD1213" i="12"/>
  <c r="AD1214" i="12"/>
  <c r="AD1215" i="12"/>
  <c r="AD1216" i="12"/>
  <c r="AD1217" i="12"/>
  <c r="AD1218" i="12"/>
  <c r="AD1219" i="12"/>
  <c r="AD1220" i="12"/>
  <c r="AD1221" i="12"/>
  <c r="AD1222" i="12"/>
  <c r="AD1223" i="12"/>
  <c r="AD1224" i="12"/>
  <c r="AD1225" i="12"/>
  <c r="AD1226" i="12"/>
  <c r="AD1227" i="12"/>
  <c r="AD1228" i="12"/>
  <c r="AD1229" i="12"/>
  <c r="AD1230" i="12"/>
  <c r="AD1231" i="12"/>
  <c r="AD1232" i="12"/>
  <c r="AD1233" i="12"/>
  <c r="AD1234" i="12"/>
  <c r="AD1235" i="12"/>
  <c r="AD1236" i="12"/>
  <c r="AD1237" i="12"/>
  <c r="AD1238" i="12"/>
  <c r="AD1239" i="12"/>
  <c r="AD1240" i="12"/>
  <c r="AD1241" i="12"/>
  <c r="AD1242" i="12"/>
  <c r="AD1243" i="12"/>
  <c r="AD1244" i="12"/>
  <c r="AD1245" i="12"/>
  <c r="AD1246" i="12"/>
  <c r="AD1247" i="12"/>
  <c r="AD1248" i="12"/>
  <c r="AD1249" i="12"/>
  <c r="AD1250" i="12"/>
  <c r="AD1251" i="12"/>
  <c r="AD1252" i="12"/>
  <c r="AD1253" i="12"/>
  <c r="AD1254" i="12"/>
  <c r="AD1255" i="12"/>
  <c r="AD1256" i="12"/>
  <c r="AD1257" i="12"/>
  <c r="AD1258" i="12"/>
  <c r="AD1259" i="12"/>
  <c r="AD1260" i="12"/>
  <c r="AD1261" i="12"/>
  <c r="AD1262" i="12"/>
  <c r="AD1263" i="12"/>
  <c r="AD1264" i="12"/>
  <c r="AD1265" i="12"/>
  <c r="AD1266" i="12"/>
  <c r="AD1267" i="12"/>
  <c r="AD1268" i="12"/>
  <c r="AD1269" i="12"/>
  <c r="AD1270" i="12"/>
  <c r="AD1271" i="12"/>
  <c r="AD1272" i="12"/>
  <c r="AD1273" i="12"/>
  <c r="AD1274" i="12"/>
  <c r="AD1275" i="12"/>
  <c r="AD1276" i="12"/>
  <c r="AD1277" i="12"/>
  <c r="AD1278" i="12"/>
  <c r="AD1279" i="12"/>
  <c r="AD1280" i="12"/>
  <c r="AD1281" i="12"/>
  <c r="AD1282" i="12"/>
  <c r="AD1283" i="12"/>
  <c r="AD1284" i="12"/>
  <c r="AD1285" i="12"/>
  <c r="AD1286" i="12"/>
  <c r="AD1287" i="12"/>
  <c r="AD1288" i="12"/>
  <c r="AD1289" i="12"/>
  <c r="AD1290" i="12"/>
  <c r="AD1291" i="12"/>
  <c r="AD1292" i="12"/>
  <c r="AD1293" i="12"/>
  <c r="AD1294" i="12"/>
  <c r="AD1295" i="12"/>
  <c r="AD1296" i="12"/>
  <c r="AD1297" i="12"/>
  <c r="AD1298" i="12"/>
  <c r="AD1299" i="12"/>
  <c r="AD1300" i="12"/>
  <c r="AD1301" i="12"/>
  <c r="AD1302" i="12"/>
  <c r="AD1303" i="12"/>
  <c r="AD1304" i="12"/>
  <c r="AD1305" i="12"/>
  <c r="AD1306" i="12"/>
  <c r="AD1307" i="12"/>
  <c r="AD1308" i="12"/>
  <c r="AD1309" i="12"/>
  <c r="AD1310" i="12"/>
  <c r="AD1311" i="12"/>
  <c r="AD1312" i="12"/>
  <c r="AD1313" i="12"/>
  <c r="AD1314" i="12"/>
  <c r="AD1315" i="12"/>
  <c r="AD1316" i="12"/>
  <c r="AD1317" i="12"/>
  <c r="AD1318" i="12"/>
  <c r="AD1319" i="12"/>
  <c r="AD1320" i="12"/>
  <c r="AD1321" i="12"/>
  <c r="AD1322" i="12"/>
  <c r="AD1323" i="12"/>
  <c r="AD1324" i="12"/>
  <c r="AD1325" i="12"/>
  <c r="AD1326" i="12"/>
  <c r="AD1327" i="12"/>
  <c r="AD1328" i="12"/>
  <c r="AD1329" i="12"/>
  <c r="AD1330" i="12"/>
  <c r="AD1331" i="12"/>
  <c r="AD1332" i="12"/>
  <c r="AD1333" i="12"/>
  <c r="AD1334" i="12"/>
  <c r="AD1335" i="12"/>
  <c r="AD1336" i="12"/>
  <c r="AD1337" i="12"/>
  <c r="AD1338" i="12"/>
  <c r="AD1339" i="12"/>
  <c r="AC2" i="12"/>
  <c r="AC3" i="12"/>
  <c r="AC4" i="12"/>
  <c r="AC5" i="12"/>
  <c r="AC6" i="12"/>
  <c r="AC7" i="12"/>
  <c r="AC8" i="12"/>
  <c r="AC9" i="12"/>
  <c r="AC10" i="12"/>
  <c r="AC11" i="12"/>
  <c r="AC12" i="12"/>
  <c r="AC13" i="12"/>
  <c r="AC14" i="12"/>
  <c r="AC15" i="12"/>
  <c r="AC16" i="12"/>
  <c r="AC17" i="12"/>
  <c r="AC18" i="12"/>
  <c r="AC19" i="12"/>
  <c r="AC20" i="12"/>
  <c r="AC21" i="12"/>
  <c r="AC22" i="12"/>
  <c r="AC23" i="12"/>
  <c r="AC24" i="12"/>
  <c r="AC25" i="12"/>
  <c r="AC26" i="12"/>
  <c r="AC27" i="12"/>
  <c r="AC28" i="12"/>
  <c r="AC29" i="12"/>
  <c r="AC30" i="12"/>
  <c r="AC31" i="12"/>
  <c r="AC32" i="12"/>
  <c r="AC33" i="12"/>
  <c r="AC34" i="12"/>
  <c r="AC35" i="12"/>
  <c r="AC36" i="12"/>
  <c r="AC37" i="12"/>
  <c r="AC38" i="12"/>
  <c r="AC39" i="12"/>
  <c r="AC40" i="12"/>
  <c r="AC41" i="12"/>
  <c r="AC42" i="12"/>
  <c r="AC43" i="12"/>
  <c r="AC44" i="12"/>
  <c r="AC45" i="12"/>
  <c r="AC46" i="12"/>
  <c r="AC47" i="12"/>
  <c r="AC48" i="12"/>
  <c r="AC49" i="12"/>
  <c r="AC50" i="12"/>
  <c r="AC51" i="12"/>
  <c r="AC52" i="12"/>
  <c r="AC53" i="12"/>
  <c r="AC54" i="12"/>
  <c r="AC55" i="12"/>
  <c r="AC56" i="12"/>
  <c r="AC57" i="12"/>
  <c r="AC58" i="12"/>
  <c r="AC59" i="12"/>
  <c r="AC60" i="12"/>
  <c r="AC61" i="12"/>
  <c r="AC62" i="12"/>
  <c r="AC63" i="12"/>
  <c r="AC64" i="12"/>
  <c r="AC65" i="12"/>
  <c r="AC66" i="12"/>
  <c r="AC67" i="12"/>
  <c r="AC68" i="12"/>
  <c r="AC69" i="12"/>
  <c r="AC70" i="12"/>
  <c r="AC71" i="12"/>
  <c r="AC72" i="12"/>
  <c r="AC73" i="12"/>
  <c r="AC74" i="12"/>
  <c r="AC75" i="12"/>
  <c r="AC76" i="12"/>
  <c r="AC77" i="12"/>
  <c r="AC78" i="12"/>
  <c r="AC79" i="12"/>
  <c r="AC80" i="12"/>
  <c r="AC81" i="12"/>
  <c r="AC82" i="12"/>
  <c r="AC83" i="12"/>
  <c r="AC84" i="12"/>
  <c r="AC85" i="12"/>
  <c r="AC86" i="12"/>
  <c r="AC87" i="12"/>
  <c r="AC88" i="12"/>
  <c r="AC89" i="12"/>
  <c r="AC90" i="12"/>
  <c r="AC91" i="12"/>
  <c r="AC92" i="12"/>
  <c r="AC93" i="12"/>
  <c r="AC94" i="12"/>
  <c r="AC95" i="12"/>
  <c r="AC96" i="12"/>
  <c r="AC97" i="12"/>
  <c r="AC98" i="12"/>
  <c r="AC99" i="12"/>
  <c r="AC100" i="12"/>
  <c r="AC101" i="12"/>
  <c r="AC102" i="12"/>
  <c r="AC103" i="12"/>
  <c r="AC104" i="12"/>
  <c r="AC105" i="12"/>
  <c r="AC106" i="12"/>
  <c r="AC107" i="12"/>
  <c r="AC108" i="12"/>
  <c r="AC109" i="12"/>
  <c r="AC110" i="12"/>
  <c r="AC111" i="12"/>
  <c r="AC112" i="12"/>
  <c r="AC113" i="12"/>
  <c r="AC114" i="12"/>
  <c r="AC115" i="12"/>
  <c r="AC116" i="12"/>
  <c r="AC117" i="12"/>
  <c r="AC118" i="12"/>
  <c r="AC119" i="12"/>
  <c r="AC120" i="12"/>
  <c r="AC121" i="12"/>
  <c r="AC122" i="12"/>
  <c r="AC123" i="12"/>
  <c r="AC124" i="12"/>
  <c r="AC125" i="12"/>
  <c r="AC126" i="12"/>
  <c r="AC127" i="12"/>
  <c r="AC128" i="12"/>
  <c r="AC129" i="12"/>
  <c r="AC130" i="12"/>
  <c r="AC131" i="12"/>
  <c r="AC132" i="12"/>
  <c r="AC133" i="12"/>
  <c r="AC134" i="12"/>
  <c r="AC135" i="12"/>
  <c r="AC136" i="12"/>
  <c r="AC137" i="12"/>
  <c r="AC138" i="12"/>
  <c r="AC139" i="12"/>
  <c r="AC140" i="12"/>
  <c r="AC141" i="12"/>
  <c r="AC142" i="12"/>
  <c r="AC143" i="12"/>
  <c r="AC144" i="12"/>
  <c r="AC145" i="12"/>
  <c r="AC146" i="12"/>
  <c r="AC147" i="12"/>
  <c r="AC148" i="12"/>
  <c r="AC149" i="12"/>
  <c r="AC150" i="12"/>
  <c r="AC151" i="12"/>
  <c r="AC152" i="12"/>
  <c r="AC153" i="12"/>
  <c r="AC154" i="12"/>
  <c r="AC155" i="12"/>
  <c r="AC156" i="12"/>
  <c r="AC157" i="12"/>
  <c r="AC158" i="12"/>
  <c r="AC159" i="12"/>
  <c r="AC160" i="12"/>
  <c r="AC161" i="12"/>
  <c r="AC162" i="12"/>
  <c r="AC163" i="12"/>
  <c r="AC164" i="12"/>
  <c r="AC165" i="12"/>
  <c r="AC166" i="12"/>
  <c r="AC167" i="12"/>
  <c r="AC168" i="12"/>
  <c r="AC169" i="12"/>
  <c r="AC170" i="12"/>
  <c r="AC171" i="12"/>
  <c r="AC172" i="12"/>
  <c r="AC173" i="12"/>
  <c r="AC174" i="12"/>
  <c r="AC175" i="12"/>
  <c r="AC176" i="12"/>
  <c r="AC177" i="12"/>
  <c r="AC178" i="12"/>
  <c r="AC179" i="12"/>
  <c r="AC180" i="12"/>
  <c r="AC181" i="12"/>
  <c r="AC182" i="12"/>
  <c r="AC183" i="12"/>
  <c r="AC184" i="12"/>
  <c r="AC185" i="12"/>
  <c r="AC186" i="12"/>
  <c r="AC187" i="12"/>
  <c r="AC188" i="12"/>
  <c r="AC189" i="12"/>
  <c r="AC190" i="12"/>
  <c r="AC191" i="12"/>
  <c r="AC192" i="12"/>
  <c r="AC193" i="12"/>
  <c r="AC194" i="12"/>
  <c r="AC195" i="12"/>
  <c r="AC196" i="12"/>
  <c r="AC197" i="12"/>
  <c r="AC198" i="12"/>
  <c r="AC199" i="12"/>
  <c r="AC200" i="12"/>
  <c r="AC201" i="12"/>
  <c r="AC202" i="12"/>
  <c r="AC203" i="12"/>
  <c r="AC204" i="12"/>
  <c r="AC205" i="12"/>
  <c r="AC206" i="12"/>
  <c r="AC207" i="12"/>
  <c r="AC208" i="12"/>
  <c r="AC209" i="12"/>
  <c r="AC210" i="12"/>
  <c r="AC211" i="12"/>
  <c r="AC212" i="12"/>
  <c r="AC213" i="12"/>
  <c r="AC214" i="12"/>
  <c r="AC215" i="12"/>
  <c r="AC216" i="12"/>
  <c r="AC217" i="12"/>
  <c r="AC218" i="12"/>
  <c r="AC219" i="12"/>
  <c r="AC220" i="12"/>
  <c r="AC221" i="12"/>
  <c r="AC222" i="12"/>
  <c r="AC223" i="12"/>
  <c r="AC224" i="12"/>
  <c r="AC225" i="12"/>
  <c r="AC226" i="12"/>
  <c r="AC227" i="12"/>
  <c r="AC228" i="12"/>
  <c r="AC229" i="12"/>
  <c r="AC230" i="12"/>
  <c r="AC231" i="12"/>
  <c r="AC232" i="12"/>
  <c r="AC233" i="12"/>
  <c r="AC234" i="12"/>
  <c r="AC235" i="12"/>
  <c r="AC236" i="12"/>
  <c r="AC237" i="12"/>
  <c r="AC238" i="12"/>
  <c r="AC239" i="12"/>
  <c r="AC240" i="12"/>
  <c r="AC241" i="12"/>
  <c r="AC242" i="12"/>
  <c r="AC243" i="12"/>
  <c r="AC244" i="12"/>
  <c r="AC245" i="12"/>
  <c r="AC246" i="12"/>
  <c r="AC247" i="12"/>
  <c r="AC248" i="12"/>
  <c r="AC249" i="12"/>
  <c r="AC250" i="12"/>
  <c r="AC251" i="12"/>
  <c r="AC252" i="12"/>
  <c r="AC253" i="12"/>
  <c r="AC254" i="12"/>
  <c r="AC255" i="12"/>
  <c r="AC256" i="12"/>
  <c r="AC257" i="12"/>
  <c r="AC258" i="12"/>
  <c r="AC259" i="12"/>
  <c r="AC260" i="12"/>
  <c r="AC261" i="12"/>
  <c r="AC262" i="12"/>
  <c r="AC263" i="12"/>
  <c r="AC264" i="12"/>
  <c r="AC265" i="12"/>
  <c r="AC266" i="12"/>
  <c r="AC267" i="12"/>
  <c r="AC268" i="12"/>
  <c r="AC269" i="12"/>
  <c r="AC270" i="12"/>
  <c r="AC271" i="12"/>
  <c r="AC272" i="12"/>
  <c r="AC273" i="12"/>
  <c r="AC274" i="12"/>
  <c r="AC275" i="12"/>
  <c r="AC276" i="12"/>
  <c r="AC277" i="12"/>
  <c r="AC278" i="12"/>
  <c r="AC279" i="12"/>
  <c r="AC280" i="12"/>
  <c r="AC281" i="12"/>
  <c r="AC282" i="12"/>
  <c r="AC283" i="12"/>
  <c r="AC284" i="12"/>
  <c r="AC285" i="12"/>
  <c r="AC286" i="12"/>
  <c r="AC287" i="12"/>
  <c r="AC288" i="12"/>
  <c r="AC289" i="12"/>
  <c r="AC290" i="12"/>
  <c r="AC291" i="12"/>
  <c r="AC292" i="12"/>
  <c r="AC293" i="12"/>
  <c r="AC294" i="12"/>
  <c r="AC295" i="12"/>
  <c r="AC296" i="12"/>
  <c r="AC297" i="12"/>
  <c r="AC298" i="12"/>
  <c r="AC299" i="12"/>
  <c r="AC300" i="12"/>
  <c r="AC301" i="12"/>
  <c r="AC302" i="12"/>
  <c r="AC303" i="12"/>
  <c r="AC304" i="12"/>
  <c r="AC305" i="12"/>
  <c r="AC306" i="12"/>
  <c r="AC307" i="12"/>
  <c r="AC308" i="12"/>
  <c r="AC309" i="12"/>
  <c r="AC310" i="12"/>
  <c r="AC311" i="12"/>
  <c r="AC312" i="12"/>
  <c r="AC313" i="12"/>
  <c r="AC314" i="12"/>
  <c r="AC315" i="12"/>
  <c r="AC316" i="12"/>
  <c r="AC317" i="12"/>
  <c r="AC318" i="12"/>
  <c r="AC319" i="12"/>
  <c r="AC320" i="12"/>
  <c r="AC321" i="12"/>
  <c r="AC322" i="12"/>
  <c r="AC323" i="12"/>
  <c r="AC324" i="12"/>
  <c r="AC325" i="12"/>
  <c r="AC326" i="12"/>
  <c r="AC327" i="12"/>
  <c r="AC328" i="12"/>
  <c r="AC329" i="12"/>
  <c r="AC330" i="12"/>
  <c r="AC331" i="12"/>
  <c r="AC332" i="12"/>
  <c r="AC333" i="12"/>
  <c r="AC334" i="12"/>
  <c r="AC335" i="12"/>
  <c r="AC336" i="12"/>
  <c r="AC337" i="12"/>
  <c r="AC338" i="12"/>
  <c r="AC339" i="12"/>
  <c r="AC340" i="12"/>
  <c r="AC341" i="12"/>
  <c r="AC342" i="12"/>
  <c r="AC343" i="12"/>
  <c r="AC344" i="12"/>
  <c r="AC345" i="12"/>
  <c r="AC346" i="12"/>
  <c r="AC347" i="12"/>
  <c r="AC348" i="12"/>
  <c r="AC349" i="12"/>
  <c r="AC350" i="12"/>
  <c r="AC351" i="12"/>
  <c r="AC352" i="12"/>
  <c r="AC353" i="12"/>
  <c r="AC354" i="12"/>
  <c r="AC355" i="12"/>
  <c r="AC356" i="12"/>
  <c r="AC357" i="12"/>
  <c r="AC358" i="12"/>
  <c r="AC359" i="12"/>
  <c r="AC360" i="12"/>
  <c r="AC361" i="12"/>
  <c r="AC362" i="12"/>
  <c r="AC363" i="12"/>
  <c r="AC364" i="12"/>
  <c r="AC365" i="12"/>
  <c r="AC366" i="12"/>
  <c r="AC367" i="12"/>
  <c r="AC368" i="12"/>
  <c r="AC369" i="12"/>
  <c r="AC370" i="12"/>
  <c r="AC371" i="12"/>
  <c r="AC372" i="12"/>
  <c r="AC373" i="12"/>
  <c r="AC374" i="12"/>
  <c r="AC375" i="12"/>
  <c r="AC376" i="12"/>
  <c r="AC377" i="12"/>
  <c r="AC378" i="12"/>
  <c r="AC379" i="12"/>
  <c r="AC380" i="12"/>
  <c r="AC381" i="12"/>
  <c r="AC382" i="12"/>
  <c r="AC383" i="12"/>
  <c r="AC384" i="12"/>
  <c r="AC385" i="12"/>
  <c r="AC386" i="12"/>
  <c r="AC387" i="12"/>
  <c r="AC388" i="12"/>
  <c r="AC389" i="12"/>
  <c r="AC390" i="12"/>
  <c r="AC391" i="12"/>
  <c r="AC392" i="12"/>
  <c r="AC393" i="12"/>
  <c r="AC394" i="12"/>
  <c r="AC395" i="12"/>
  <c r="AC396" i="12"/>
  <c r="AC397" i="12"/>
  <c r="AC398" i="12"/>
  <c r="AC399" i="12"/>
  <c r="AC400" i="12"/>
  <c r="AC401" i="12"/>
  <c r="AC402" i="12"/>
  <c r="AC403" i="12"/>
  <c r="AC404" i="12"/>
  <c r="AC405" i="12"/>
  <c r="AC406" i="12"/>
  <c r="AC407" i="12"/>
  <c r="AC408" i="12"/>
  <c r="AC409" i="12"/>
  <c r="AC410" i="12"/>
  <c r="AC411" i="12"/>
  <c r="AC412" i="12"/>
  <c r="AC413" i="12"/>
  <c r="AC414" i="12"/>
  <c r="AC415" i="12"/>
  <c r="AC416" i="12"/>
  <c r="AC417" i="12"/>
  <c r="AC418" i="12"/>
  <c r="AC419" i="12"/>
  <c r="AC420" i="12"/>
  <c r="AC421" i="12"/>
  <c r="AC422" i="12"/>
  <c r="AC423" i="12"/>
  <c r="AC424" i="12"/>
  <c r="AC425" i="12"/>
  <c r="AC426" i="12"/>
  <c r="AC427" i="12"/>
  <c r="AC428" i="12"/>
  <c r="AC429" i="12"/>
  <c r="AC430" i="12"/>
  <c r="AC431" i="12"/>
  <c r="AC432" i="12"/>
  <c r="AC433" i="12"/>
  <c r="AC434" i="12"/>
  <c r="AC435" i="12"/>
  <c r="AC436" i="12"/>
  <c r="AC437" i="12"/>
  <c r="AC438" i="12"/>
  <c r="AC439" i="12"/>
  <c r="AC440" i="12"/>
  <c r="AC441" i="12"/>
  <c r="AC442" i="12"/>
  <c r="AC443" i="12"/>
  <c r="AC444" i="12"/>
  <c r="AC445" i="12"/>
  <c r="AC446" i="12"/>
  <c r="AC447" i="12"/>
  <c r="AC448" i="12"/>
  <c r="AC449" i="12"/>
  <c r="AC450" i="12"/>
  <c r="AC451" i="12"/>
  <c r="AC452" i="12"/>
  <c r="AC453" i="12"/>
  <c r="AC454" i="12"/>
  <c r="AC455" i="12"/>
  <c r="AC456" i="12"/>
  <c r="AC457" i="12"/>
  <c r="AC458" i="12"/>
  <c r="AC459" i="12"/>
  <c r="AC460" i="12"/>
  <c r="AC461" i="12"/>
  <c r="AC462" i="12"/>
  <c r="AC463" i="12"/>
  <c r="AC464" i="12"/>
  <c r="AC465" i="12"/>
  <c r="AC466" i="12"/>
  <c r="AC467" i="12"/>
  <c r="AC468" i="12"/>
  <c r="AC469" i="12"/>
  <c r="AC470" i="12"/>
  <c r="AC471" i="12"/>
  <c r="AC472" i="12"/>
  <c r="AC473" i="12"/>
  <c r="AC474" i="12"/>
  <c r="AC475" i="12"/>
  <c r="AC476" i="12"/>
  <c r="AC477" i="12"/>
  <c r="AC478" i="12"/>
  <c r="AC479" i="12"/>
  <c r="AC480" i="12"/>
  <c r="AC481" i="12"/>
  <c r="AC482" i="12"/>
  <c r="AC483" i="12"/>
  <c r="AC484" i="12"/>
  <c r="AC485" i="12"/>
  <c r="AC486" i="12"/>
  <c r="AC487" i="12"/>
  <c r="AC488" i="12"/>
  <c r="AC489" i="12"/>
  <c r="AC490" i="12"/>
  <c r="AC491" i="12"/>
  <c r="AC492" i="12"/>
  <c r="AC493" i="12"/>
  <c r="AC494" i="12"/>
  <c r="AC495" i="12"/>
  <c r="AC496" i="12"/>
  <c r="AC497" i="12"/>
  <c r="AC498" i="12"/>
  <c r="AC499" i="12"/>
  <c r="AC500" i="12"/>
  <c r="AC501" i="12"/>
  <c r="AC502" i="12"/>
  <c r="AC503" i="12"/>
  <c r="AC504" i="12"/>
  <c r="AC505" i="12"/>
  <c r="AC506" i="12"/>
  <c r="AC507" i="12"/>
  <c r="AC508" i="12"/>
  <c r="AC509" i="12"/>
  <c r="AC510" i="12"/>
  <c r="AC511" i="12"/>
  <c r="AC512" i="12"/>
  <c r="AC513" i="12"/>
  <c r="AC514" i="12"/>
  <c r="AC515" i="12"/>
  <c r="AC516" i="12"/>
  <c r="AC517" i="12"/>
  <c r="AC518" i="12"/>
  <c r="AC519" i="12"/>
  <c r="AC520" i="12"/>
  <c r="AC521" i="12"/>
  <c r="AC522" i="12"/>
  <c r="AC523" i="12"/>
  <c r="AC524" i="12"/>
  <c r="AC525" i="12"/>
  <c r="AC526" i="12"/>
  <c r="AC527" i="12"/>
  <c r="AC528" i="12"/>
  <c r="AC529" i="12"/>
  <c r="AC530" i="12"/>
  <c r="AC531" i="12"/>
  <c r="AC532" i="12"/>
  <c r="AC533" i="12"/>
  <c r="AC534" i="12"/>
  <c r="AC535" i="12"/>
  <c r="AC536" i="12"/>
  <c r="AC537" i="12"/>
  <c r="AC538" i="12"/>
  <c r="AC539" i="12"/>
  <c r="AC540" i="12"/>
  <c r="AC541" i="12"/>
  <c r="AC542" i="12"/>
  <c r="AC543" i="12"/>
  <c r="AC544" i="12"/>
  <c r="AC545" i="12"/>
  <c r="AC546" i="12"/>
  <c r="AC547" i="12"/>
  <c r="AC548" i="12"/>
  <c r="AC549" i="12"/>
  <c r="AC550" i="12"/>
  <c r="AC551" i="12"/>
  <c r="AC552" i="12"/>
  <c r="AC553" i="12"/>
  <c r="AC554" i="12"/>
  <c r="AC555" i="12"/>
  <c r="AC556" i="12"/>
  <c r="AC557" i="12"/>
  <c r="AC558" i="12"/>
  <c r="AC559" i="12"/>
  <c r="AC560" i="12"/>
  <c r="AC561" i="12"/>
  <c r="AC562" i="12"/>
  <c r="AC563" i="12"/>
  <c r="AC564" i="12"/>
  <c r="AC565" i="12"/>
  <c r="AC566" i="12"/>
  <c r="AC567" i="12"/>
  <c r="AC568" i="12"/>
  <c r="AC569" i="12"/>
  <c r="AC570" i="12"/>
  <c r="AC571" i="12"/>
  <c r="AC572" i="12"/>
  <c r="AC573" i="12"/>
  <c r="AC574" i="12"/>
  <c r="AC575" i="12"/>
  <c r="AC576" i="12"/>
  <c r="AC577" i="12"/>
  <c r="AC578" i="12"/>
  <c r="AC579" i="12"/>
  <c r="AC580" i="12"/>
  <c r="AC581" i="12"/>
  <c r="AC582" i="12"/>
  <c r="AC583" i="12"/>
  <c r="AC584" i="12"/>
  <c r="AC585" i="12"/>
  <c r="AC586" i="12"/>
  <c r="AC587" i="12"/>
  <c r="AC588" i="12"/>
  <c r="AC589" i="12"/>
  <c r="AC590" i="12"/>
  <c r="AC591" i="12"/>
  <c r="AC592" i="12"/>
  <c r="AC593" i="12"/>
  <c r="AC594" i="12"/>
  <c r="AC595" i="12"/>
  <c r="AC596" i="12"/>
  <c r="AC597" i="12"/>
  <c r="AC598" i="12"/>
  <c r="AC599" i="12"/>
  <c r="AC600" i="12"/>
  <c r="AC601" i="12"/>
  <c r="AC602" i="12"/>
  <c r="AC603" i="12"/>
  <c r="AC604" i="12"/>
  <c r="AC605" i="12"/>
  <c r="AC606" i="12"/>
  <c r="AC607" i="12"/>
  <c r="AC608" i="12"/>
  <c r="AC609" i="12"/>
  <c r="AC610" i="12"/>
  <c r="AC611" i="12"/>
  <c r="AC612" i="12"/>
  <c r="AC613" i="12"/>
  <c r="AC614" i="12"/>
  <c r="AC615" i="12"/>
  <c r="AC616" i="12"/>
  <c r="AC617" i="12"/>
  <c r="AC618" i="12"/>
  <c r="AC619" i="12"/>
  <c r="AC620" i="12"/>
  <c r="AC621" i="12"/>
  <c r="AC622" i="12"/>
  <c r="AC623" i="12"/>
  <c r="AC624" i="12"/>
  <c r="AC625" i="12"/>
  <c r="AC626" i="12"/>
  <c r="AC627" i="12"/>
  <c r="AC628" i="12"/>
  <c r="AC629" i="12"/>
  <c r="AC630" i="12"/>
  <c r="AC631" i="12"/>
  <c r="AC632" i="12"/>
  <c r="AC633" i="12"/>
  <c r="AC634" i="12"/>
  <c r="AC635" i="12"/>
  <c r="AC636" i="12"/>
  <c r="AC637" i="12"/>
  <c r="AC638" i="12"/>
  <c r="AC639" i="12"/>
  <c r="AC640" i="12"/>
  <c r="AC641" i="12"/>
  <c r="AC642" i="12"/>
  <c r="AC643" i="12"/>
  <c r="AC644" i="12"/>
  <c r="AC645" i="12"/>
  <c r="AC646" i="12"/>
  <c r="AC647" i="12"/>
  <c r="AC648" i="12"/>
  <c r="AC649" i="12"/>
  <c r="AC650" i="12"/>
  <c r="AC651" i="12"/>
  <c r="AC652" i="12"/>
  <c r="AC653" i="12"/>
  <c r="AC654" i="12"/>
  <c r="AC655" i="12"/>
  <c r="AC656" i="12"/>
  <c r="AC657" i="12"/>
  <c r="AC658" i="12"/>
  <c r="AC659" i="12"/>
  <c r="AC660" i="12"/>
  <c r="AC661" i="12"/>
  <c r="AC662" i="12"/>
  <c r="AC663" i="12"/>
  <c r="AC664" i="12"/>
  <c r="AC665" i="12"/>
  <c r="AC666" i="12"/>
  <c r="AC667" i="12"/>
  <c r="AC668" i="12"/>
  <c r="AC669" i="12"/>
  <c r="AC670" i="12"/>
  <c r="AC671" i="12"/>
  <c r="AC672" i="12"/>
  <c r="AC673" i="12"/>
  <c r="AC674" i="12"/>
  <c r="AC675" i="12"/>
  <c r="AC676" i="12"/>
  <c r="AC677" i="12"/>
  <c r="AC678" i="12"/>
  <c r="AC679" i="12"/>
  <c r="AC680" i="12"/>
  <c r="AC681" i="12"/>
  <c r="AC682" i="12"/>
  <c r="AC683" i="12"/>
  <c r="AC684" i="12"/>
  <c r="AC685" i="12"/>
  <c r="AC686" i="12"/>
  <c r="AC687" i="12"/>
  <c r="AC688" i="12"/>
  <c r="AC689" i="12"/>
  <c r="AC690" i="12"/>
  <c r="AC691" i="12"/>
  <c r="AC692" i="12"/>
  <c r="AC693" i="12"/>
  <c r="AC694" i="12"/>
  <c r="AC695" i="12"/>
  <c r="AC696" i="12"/>
  <c r="AC697" i="12"/>
  <c r="AC698" i="12"/>
  <c r="AC699" i="12"/>
  <c r="AC700" i="12"/>
  <c r="AC701" i="12"/>
  <c r="AC702" i="12"/>
  <c r="AC703" i="12"/>
  <c r="AC704" i="12"/>
  <c r="AC705" i="12"/>
  <c r="AC706" i="12"/>
  <c r="AC707" i="12"/>
  <c r="AC708" i="12"/>
  <c r="AC709" i="12"/>
  <c r="AC710" i="12"/>
  <c r="AC711" i="12"/>
  <c r="AC712" i="12"/>
  <c r="AC713" i="12"/>
  <c r="AC714" i="12"/>
  <c r="AC715" i="12"/>
  <c r="AC716" i="12"/>
  <c r="AC717" i="12"/>
  <c r="AC718" i="12"/>
  <c r="AC719" i="12"/>
  <c r="AC720" i="12"/>
  <c r="AC721" i="12"/>
  <c r="AC722" i="12"/>
  <c r="AC723" i="12"/>
  <c r="AC724" i="12"/>
  <c r="AC725" i="12"/>
  <c r="AC726" i="12"/>
  <c r="AC727" i="12"/>
  <c r="AC728" i="12"/>
  <c r="AC729" i="12"/>
  <c r="AC730" i="12"/>
  <c r="AC731" i="12"/>
  <c r="AC732" i="12"/>
  <c r="AC733" i="12"/>
  <c r="AC734" i="12"/>
  <c r="AC735" i="12"/>
  <c r="AC736" i="12"/>
  <c r="AC737" i="12"/>
  <c r="AC738" i="12"/>
  <c r="AC739" i="12"/>
  <c r="AC740" i="12"/>
  <c r="AC741" i="12"/>
  <c r="AC742" i="12"/>
  <c r="AC743" i="12"/>
  <c r="AC744" i="12"/>
  <c r="AC745" i="12"/>
  <c r="AC746" i="12"/>
  <c r="AC747" i="12"/>
  <c r="AC748" i="12"/>
  <c r="AC749" i="12"/>
  <c r="AC750" i="12"/>
  <c r="AC751" i="12"/>
  <c r="AC752" i="12"/>
  <c r="AC753" i="12"/>
  <c r="AC754" i="12"/>
  <c r="AC755" i="12"/>
  <c r="AC756" i="12"/>
  <c r="AC757" i="12"/>
  <c r="AC758" i="12"/>
  <c r="AC759" i="12"/>
  <c r="AC760" i="12"/>
  <c r="AC761" i="12"/>
  <c r="AC762" i="12"/>
  <c r="AC763" i="12"/>
  <c r="AC764" i="12"/>
  <c r="AC765" i="12"/>
  <c r="AC766" i="12"/>
  <c r="AC767" i="12"/>
  <c r="AC768" i="12"/>
  <c r="AC769" i="12"/>
  <c r="AC770" i="12"/>
  <c r="AC771" i="12"/>
  <c r="AC772" i="12"/>
  <c r="AC773" i="12"/>
  <c r="AC774" i="12"/>
  <c r="AC775" i="12"/>
  <c r="AC776" i="12"/>
  <c r="AC777" i="12"/>
  <c r="AC778" i="12"/>
  <c r="AC779" i="12"/>
  <c r="AC780" i="12"/>
  <c r="AC781" i="12"/>
  <c r="AC782" i="12"/>
  <c r="AC783" i="12"/>
  <c r="AC784" i="12"/>
  <c r="AC785" i="12"/>
  <c r="AC786" i="12"/>
  <c r="AC787" i="12"/>
  <c r="AC788" i="12"/>
  <c r="AC789" i="12"/>
  <c r="AC790" i="12"/>
  <c r="AC791" i="12"/>
  <c r="AC792" i="12"/>
  <c r="AC793" i="12"/>
  <c r="AC794" i="12"/>
  <c r="AC795" i="12"/>
  <c r="AC796" i="12"/>
  <c r="AC797" i="12"/>
  <c r="AC798" i="12"/>
  <c r="AC799" i="12"/>
  <c r="AC800" i="12"/>
  <c r="AC801" i="12"/>
  <c r="AC802" i="12"/>
  <c r="AC803" i="12"/>
  <c r="AC804" i="12"/>
  <c r="AC805" i="12"/>
  <c r="AC806" i="12"/>
  <c r="AC807" i="12"/>
  <c r="AC808" i="12"/>
  <c r="AC809" i="12"/>
  <c r="AC810" i="12"/>
  <c r="AC811" i="12"/>
  <c r="AC812" i="12"/>
  <c r="AC813" i="12"/>
  <c r="AC814" i="12"/>
  <c r="AC815" i="12"/>
  <c r="AC816" i="12"/>
  <c r="AC817" i="12"/>
  <c r="AC818" i="12"/>
  <c r="AC819" i="12"/>
  <c r="AC820" i="12"/>
  <c r="AC821" i="12"/>
  <c r="AC822" i="12"/>
  <c r="AC823" i="12"/>
  <c r="AC824" i="12"/>
  <c r="AC825" i="12"/>
  <c r="AC826" i="12"/>
  <c r="AC827" i="12"/>
  <c r="AC828" i="12"/>
  <c r="AC829" i="12"/>
  <c r="AC830" i="12"/>
  <c r="AC831" i="12"/>
  <c r="AC832" i="12"/>
  <c r="AC833" i="12"/>
  <c r="AC834" i="12"/>
  <c r="AC835" i="12"/>
  <c r="AC836" i="12"/>
  <c r="AC837" i="12"/>
  <c r="AC838" i="12"/>
  <c r="AC839" i="12"/>
  <c r="AC840" i="12"/>
  <c r="AC841" i="12"/>
  <c r="AC842" i="12"/>
  <c r="AC843" i="12"/>
  <c r="AC844" i="12"/>
  <c r="AC845" i="12"/>
  <c r="AC846" i="12"/>
  <c r="AC847" i="12"/>
  <c r="AC848" i="12"/>
  <c r="AC849" i="12"/>
  <c r="AC850" i="12"/>
  <c r="AC851" i="12"/>
  <c r="AC852" i="12"/>
  <c r="AC853" i="12"/>
  <c r="AC854" i="12"/>
  <c r="AC855" i="12"/>
  <c r="AC856" i="12"/>
  <c r="AC857" i="12"/>
  <c r="AC858" i="12"/>
  <c r="AC859" i="12"/>
  <c r="AC860" i="12"/>
  <c r="AC861" i="12"/>
  <c r="AC862" i="12"/>
  <c r="AC863" i="12"/>
  <c r="AC864" i="12"/>
  <c r="AC865" i="12"/>
  <c r="AC866" i="12"/>
  <c r="AC867" i="12"/>
  <c r="AC868" i="12"/>
  <c r="AC869" i="12"/>
  <c r="AC870" i="12"/>
  <c r="AC871" i="12"/>
  <c r="AC872" i="12"/>
  <c r="AC873" i="12"/>
  <c r="AC874" i="12"/>
  <c r="AC875" i="12"/>
  <c r="AC876" i="12"/>
  <c r="AC877" i="12"/>
  <c r="AC878" i="12"/>
  <c r="AC879" i="12"/>
  <c r="AC880" i="12"/>
  <c r="AC881" i="12"/>
  <c r="AC882" i="12"/>
  <c r="AC883" i="12"/>
  <c r="AC884" i="12"/>
  <c r="AC885" i="12"/>
  <c r="AC886" i="12"/>
  <c r="AC887" i="12"/>
  <c r="AC888" i="12"/>
  <c r="AC889" i="12"/>
  <c r="AC890" i="12"/>
  <c r="AC891" i="12"/>
  <c r="AC892" i="12"/>
  <c r="AC893" i="12"/>
  <c r="AC894" i="12"/>
  <c r="AC895" i="12"/>
  <c r="AC896" i="12"/>
  <c r="AC897" i="12"/>
  <c r="AC898" i="12"/>
  <c r="AC899" i="12"/>
  <c r="AC900" i="12"/>
  <c r="AC901" i="12"/>
  <c r="AC902" i="12"/>
  <c r="AC903" i="12"/>
  <c r="AC904" i="12"/>
  <c r="AC905" i="12"/>
  <c r="AC906" i="12"/>
  <c r="AC907" i="12"/>
  <c r="AC908" i="12"/>
  <c r="AC909" i="12"/>
  <c r="AC910" i="12"/>
  <c r="AC911" i="12"/>
  <c r="AC912" i="12"/>
  <c r="AC913" i="12"/>
  <c r="AC914" i="12"/>
  <c r="AC915" i="12"/>
  <c r="AC916" i="12"/>
  <c r="AC917" i="12"/>
  <c r="AC918" i="12"/>
  <c r="AC919" i="12"/>
  <c r="AC920" i="12"/>
  <c r="AC921" i="12"/>
  <c r="AC922" i="12"/>
  <c r="AC923" i="12"/>
  <c r="AC924" i="12"/>
  <c r="AC925" i="12"/>
  <c r="AC926" i="12"/>
  <c r="AC927" i="12"/>
  <c r="AC928" i="12"/>
  <c r="AC929" i="12"/>
  <c r="AC930" i="12"/>
  <c r="AC931" i="12"/>
  <c r="AC932" i="12"/>
  <c r="AC933" i="12"/>
  <c r="AC934" i="12"/>
  <c r="AC935" i="12"/>
  <c r="AC936" i="12"/>
  <c r="AC937" i="12"/>
  <c r="AC938" i="12"/>
  <c r="AC939" i="12"/>
  <c r="AC940" i="12"/>
  <c r="AC941" i="12"/>
  <c r="AC942" i="12"/>
  <c r="AC943" i="12"/>
  <c r="AC944" i="12"/>
  <c r="AC945" i="12"/>
  <c r="AC946" i="12"/>
  <c r="AC947" i="12"/>
  <c r="AC948" i="12"/>
  <c r="AC949" i="12"/>
  <c r="AC950" i="12"/>
  <c r="AC951" i="12"/>
  <c r="AC952" i="12"/>
  <c r="AC953" i="12"/>
  <c r="AC954" i="12"/>
  <c r="AC955" i="12"/>
  <c r="AC956" i="12"/>
  <c r="AC957" i="12"/>
  <c r="AC958" i="12"/>
  <c r="AC959" i="12"/>
  <c r="AC960" i="12"/>
  <c r="AC961" i="12"/>
  <c r="AC962" i="12"/>
  <c r="AC963" i="12"/>
  <c r="AC964" i="12"/>
  <c r="AC965" i="12"/>
  <c r="AC966" i="12"/>
  <c r="AC967" i="12"/>
  <c r="AC968" i="12"/>
  <c r="AC969" i="12"/>
  <c r="AC970" i="12"/>
  <c r="AC971" i="12"/>
  <c r="AC972" i="12"/>
  <c r="AC973" i="12"/>
  <c r="AC974" i="12"/>
  <c r="AC975" i="12"/>
  <c r="AC976" i="12"/>
  <c r="AC977" i="12"/>
  <c r="AC978" i="12"/>
  <c r="AC979" i="12"/>
  <c r="AC980" i="12"/>
  <c r="AC981" i="12"/>
  <c r="AC982" i="12"/>
  <c r="AC983" i="12"/>
  <c r="AC984" i="12"/>
  <c r="AC985" i="12"/>
  <c r="AC986" i="12"/>
  <c r="AC987" i="12"/>
  <c r="AC988" i="12"/>
  <c r="AC989" i="12"/>
  <c r="AC990" i="12"/>
  <c r="AC991" i="12"/>
  <c r="AC992" i="12"/>
  <c r="AC993" i="12"/>
  <c r="AC994" i="12"/>
  <c r="AC995" i="12"/>
  <c r="AC996" i="12"/>
  <c r="AC997" i="12"/>
  <c r="AC998" i="12"/>
  <c r="AC999" i="12"/>
  <c r="AC1000" i="12"/>
  <c r="AC1001" i="12"/>
  <c r="AC1002" i="12"/>
  <c r="AC1003" i="12"/>
  <c r="AC1004" i="12"/>
  <c r="AC1005" i="12"/>
  <c r="AC1006" i="12"/>
  <c r="AC1007" i="12"/>
  <c r="AC1008" i="12"/>
  <c r="AC1009" i="12"/>
  <c r="AC1010" i="12"/>
  <c r="AC1011" i="12"/>
  <c r="AC1012" i="12"/>
  <c r="AC1013" i="12"/>
  <c r="AC1014" i="12"/>
  <c r="AC1015" i="12"/>
  <c r="AC1016" i="12"/>
  <c r="AC1017" i="12"/>
  <c r="AC1018" i="12"/>
  <c r="AC1019" i="12"/>
  <c r="AC1020" i="12"/>
  <c r="AC1021" i="12"/>
  <c r="AC1022" i="12"/>
  <c r="AC1023" i="12"/>
  <c r="AC1024" i="12"/>
  <c r="AC1025" i="12"/>
  <c r="AC1026" i="12"/>
  <c r="AC1027" i="12"/>
  <c r="AC1028" i="12"/>
  <c r="AC1029" i="12"/>
  <c r="AC1030" i="12"/>
  <c r="AC1031" i="12"/>
  <c r="AC1032" i="12"/>
  <c r="AC1033" i="12"/>
  <c r="AC1034" i="12"/>
  <c r="AC1035" i="12"/>
  <c r="AC1036" i="12"/>
  <c r="AC1037" i="12"/>
  <c r="AC1038" i="12"/>
  <c r="AC1039" i="12"/>
  <c r="AC1040" i="12"/>
  <c r="AC1041" i="12"/>
  <c r="AC1042" i="12"/>
  <c r="AC1043" i="12"/>
  <c r="AC1044" i="12"/>
  <c r="AC1045" i="12"/>
  <c r="AC1046" i="12"/>
  <c r="AC1047" i="12"/>
  <c r="AC1048" i="12"/>
  <c r="AC1049" i="12"/>
  <c r="AC1050" i="12"/>
  <c r="AC1051" i="12"/>
  <c r="AC1052" i="12"/>
  <c r="AC1053" i="12"/>
  <c r="AC1054" i="12"/>
  <c r="AC1055" i="12"/>
  <c r="AC1056" i="12"/>
  <c r="AC1057" i="12"/>
  <c r="AC1058" i="12"/>
  <c r="AC1059" i="12"/>
  <c r="AC1060" i="12"/>
  <c r="AC1061" i="12"/>
  <c r="AC1062" i="12"/>
  <c r="AC1063" i="12"/>
  <c r="AC1064" i="12"/>
  <c r="AC1065" i="12"/>
  <c r="AC1066" i="12"/>
  <c r="AC1067" i="12"/>
  <c r="AC1068" i="12"/>
  <c r="AC1069" i="12"/>
  <c r="AC1070" i="12"/>
  <c r="AC1071" i="12"/>
  <c r="AC1072" i="12"/>
  <c r="AC1073" i="12"/>
  <c r="AC1074" i="12"/>
  <c r="AC1075" i="12"/>
  <c r="AC1076" i="12"/>
  <c r="AC1077" i="12"/>
  <c r="AC1078" i="12"/>
  <c r="AC1079" i="12"/>
  <c r="AC1080" i="12"/>
  <c r="AC1081" i="12"/>
  <c r="AC1082" i="12"/>
  <c r="AC1083" i="12"/>
  <c r="AC1084" i="12"/>
  <c r="AC1085" i="12"/>
  <c r="AC1086" i="12"/>
  <c r="AC1087" i="12"/>
  <c r="AC1088" i="12"/>
  <c r="AC1089" i="12"/>
  <c r="AC1090" i="12"/>
  <c r="AC1091" i="12"/>
  <c r="AC1092" i="12"/>
  <c r="AC1093" i="12"/>
  <c r="AC1094" i="12"/>
  <c r="AC1095" i="12"/>
  <c r="AC1096" i="12"/>
  <c r="AC1097" i="12"/>
  <c r="AC1098" i="12"/>
  <c r="AC1099" i="12"/>
  <c r="AC1100" i="12"/>
  <c r="AC1101" i="12"/>
  <c r="AC1102" i="12"/>
  <c r="AC1103" i="12"/>
  <c r="AC1104" i="12"/>
  <c r="AC1105" i="12"/>
  <c r="AC1106" i="12"/>
  <c r="AC1107" i="12"/>
  <c r="AC1108" i="12"/>
  <c r="AC1109" i="12"/>
  <c r="AC1110" i="12"/>
  <c r="AC1111" i="12"/>
  <c r="AC1112" i="12"/>
  <c r="AC1113" i="12"/>
  <c r="AC1114" i="12"/>
  <c r="AC1115" i="12"/>
  <c r="AC1116" i="12"/>
  <c r="AC1117" i="12"/>
  <c r="AC1118" i="12"/>
  <c r="AC1119" i="12"/>
  <c r="AC1120" i="12"/>
  <c r="AC1121" i="12"/>
  <c r="AC1122" i="12"/>
  <c r="AC1123" i="12"/>
  <c r="AC1124" i="12"/>
  <c r="AC1125" i="12"/>
  <c r="AC1126" i="12"/>
  <c r="AC1127" i="12"/>
  <c r="AC1128" i="12"/>
  <c r="AC1129" i="12"/>
  <c r="AC1130" i="12"/>
  <c r="AC1131" i="12"/>
  <c r="AC1132" i="12"/>
  <c r="AC1133" i="12"/>
  <c r="AC1134" i="12"/>
  <c r="AC1135" i="12"/>
  <c r="AC1136" i="12"/>
  <c r="AC1137" i="12"/>
  <c r="AC1138" i="12"/>
  <c r="AC1139" i="12"/>
  <c r="AC1140" i="12"/>
  <c r="AC1141" i="12"/>
  <c r="AC1142" i="12"/>
  <c r="AC1143" i="12"/>
  <c r="AC1144" i="12"/>
  <c r="AC1145" i="12"/>
  <c r="AC1146" i="12"/>
  <c r="AC1147" i="12"/>
  <c r="AC1148" i="12"/>
  <c r="AC1149" i="12"/>
  <c r="AC1150" i="12"/>
  <c r="AC1151" i="12"/>
  <c r="AC1152" i="12"/>
  <c r="AC1153" i="12"/>
  <c r="AC1154" i="12"/>
  <c r="AC1155" i="12"/>
  <c r="AC1156" i="12"/>
  <c r="AC1157" i="12"/>
  <c r="AC1158" i="12"/>
  <c r="AC1159" i="12"/>
  <c r="AC1160" i="12"/>
  <c r="AC1161" i="12"/>
  <c r="AC1162" i="12"/>
  <c r="AC1163" i="12"/>
  <c r="AC1164" i="12"/>
  <c r="AC1165" i="12"/>
  <c r="AC1166" i="12"/>
  <c r="AC1167" i="12"/>
  <c r="AC1168" i="12"/>
  <c r="AC1169" i="12"/>
  <c r="AC1170" i="12"/>
  <c r="AC1171" i="12"/>
  <c r="AC1172" i="12"/>
  <c r="AC1173" i="12"/>
  <c r="AC1174" i="12"/>
  <c r="AC1175" i="12"/>
  <c r="AC1176" i="12"/>
  <c r="AC1177" i="12"/>
  <c r="AC1178" i="12"/>
  <c r="AC1179" i="12"/>
  <c r="AC1180" i="12"/>
  <c r="AC1181" i="12"/>
  <c r="AC1182" i="12"/>
  <c r="AC1183" i="12"/>
  <c r="AC1184" i="12"/>
  <c r="AC1185" i="12"/>
  <c r="AC1186" i="12"/>
  <c r="AC1187" i="12"/>
  <c r="AC1188" i="12"/>
  <c r="AC1189" i="12"/>
  <c r="AC1190" i="12"/>
  <c r="AC1191" i="12"/>
  <c r="AC1192" i="12"/>
  <c r="AC1193" i="12"/>
  <c r="AC1194" i="12"/>
  <c r="AC1195" i="12"/>
  <c r="AC1196" i="12"/>
  <c r="AC1197" i="12"/>
  <c r="AC1198" i="12"/>
  <c r="AC1199" i="12"/>
  <c r="AC1200" i="12"/>
  <c r="AC1201" i="12"/>
  <c r="AC1202" i="12"/>
  <c r="AC1203" i="12"/>
  <c r="AC1204" i="12"/>
  <c r="AC1205" i="12"/>
  <c r="AC1206" i="12"/>
  <c r="AC1207" i="12"/>
  <c r="AC1208" i="12"/>
  <c r="AC1209" i="12"/>
  <c r="AC1210" i="12"/>
  <c r="AC1211" i="12"/>
  <c r="AC1212" i="12"/>
  <c r="AC1213" i="12"/>
  <c r="AC1214" i="12"/>
  <c r="AC1215" i="12"/>
  <c r="AC1216" i="12"/>
  <c r="AC1217" i="12"/>
  <c r="AC1218" i="12"/>
  <c r="AC1219" i="12"/>
  <c r="AC1220" i="12"/>
  <c r="AC1221" i="12"/>
  <c r="AC1222" i="12"/>
  <c r="AC1223" i="12"/>
  <c r="AC1224" i="12"/>
  <c r="AC1225" i="12"/>
  <c r="AC1226" i="12"/>
  <c r="AC1227" i="12"/>
  <c r="AC1228" i="12"/>
  <c r="AC1229" i="12"/>
  <c r="AC1230" i="12"/>
  <c r="AC1231" i="12"/>
  <c r="AC1232" i="12"/>
  <c r="AC1233" i="12"/>
  <c r="AC1234" i="12"/>
  <c r="AC1235" i="12"/>
  <c r="AC1236" i="12"/>
  <c r="AC1237" i="12"/>
  <c r="AC1238" i="12"/>
  <c r="AC1239" i="12"/>
  <c r="AC1240" i="12"/>
  <c r="AC1241" i="12"/>
  <c r="AC1242" i="12"/>
  <c r="AC1243" i="12"/>
  <c r="AC1244" i="12"/>
  <c r="AC1245" i="12"/>
  <c r="AC1246" i="12"/>
  <c r="AC1247" i="12"/>
  <c r="AC1248" i="12"/>
  <c r="AC1249" i="12"/>
  <c r="AC1250" i="12"/>
  <c r="AC1251" i="12"/>
  <c r="AC1252" i="12"/>
  <c r="AC1253" i="12"/>
  <c r="AC1254" i="12"/>
  <c r="AC1255" i="12"/>
  <c r="AC1256" i="12"/>
  <c r="AC1257" i="12"/>
  <c r="AC1258" i="12"/>
  <c r="AC1259" i="12"/>
  <c r="AC1260" i="12"/>
  <c r="AC1261" i="12"/>
  <c r="AC1262" i="12"/>
  <c r="AC1263" i="12"/>
  <c r="AC1264" i="12"/>
  <c r="AC1265" i="12"/>
  <c r="AC1266" i="12"/>
  <c r="AC1267" i="12"/>
  <c r="AC1268" i="12"/>
  <c r="AC1269" i="12"/>
  <c r="AC1270" i="12"/>
  <c r="AC1271" i="12"/>
  <c r="AC1272" i="12"/>
  <c r="AC1273" i="12"/>
  <c r="AC1274" i="12"/>
  <c r="AC1275" i="12"/>
  <c r="AC1276" i="12"/>
  <c r="AC1277" i="12"/>
  <c r="AC1278" i="12"/>
  <c r="AC1279" i="12"/>
  <c r="AC1280" i="12"/>
  <c r="AC1281" i="12"/>
  <c r="AC1282" i="12"/>
  <c r="AC1283" i="12"/>
  <c r="AC1284" i="12"/>
  <c r="AC1285" i="12"/>
  <c r="AC1286" i="12"/>
  <c r="AC1287" i="12"/>
  <c r="AC1288" i="12"/>
  <c r="AC1289" i="12"/>
  <c r="AC1290" i="12"/>
  <c r="AC1291" i="12"/>
  <c r="AC1292" i="12"/>
  <c r="AC1293" i="12"/>
  <c r="AC1294" i="12"/>
  <c r="AC1295" i="12"/>
  <c r="AC1296" i="12"/>
  <c r="AC1297" i="12"/>
  <c r="AC1298" i="12"/>
  <c r="AC1299" i="12"/>
  <c r="AC1300" i="12"/>
  <c r="AC1301" i="12"/>
  <c r="AC1302" i="12"/>
  <c r="AC1303" i="12"/>
  <c r="AC1304" i="12"/>
  <c r="AC1305" i="12"/>
  <c r="AC1306" i="12"/>
  <c r="AC1307" i="12"/>
  <c r="AC1308" i="12"/>
  <c r="AC1309" i="12"/>
  <c r="AC1310" i="12"/>
  <c r="AC1311" i="12"/>
  <c r="AC1312" i="12"/>
  <c r="AC1313" i="12"/>
  <c r="AC1314" i="12"/>
  <c r="AC1315" i="12"/>
  <c r="AC1316" i="12"/>
  <c r="AC1317" i="12"/>
  <c r="AC1318" i="12"/>
  <c r="AC1319" i="12"/>
  <c r="AC1320" i="12"/>
  <c r="AC1321" i="12"/>
  <c r="AC1322" i="12"/>
  <c r="AC1323" i="12"/>
  <c r="AC1324" i="12"/>
  <c r="AC1325" i="12"/>
  <c r="AC1326" i="12"/>
  <c r="AC1327" i="12"/>
  <c r="AC1328" i="12"/>
  <c r="AC1329" i="12"/>
  <c r="AC1330" i="12"/>
  <c r="AC1331" i="12"/>
  <c r="AC1332" i="12"/>
  <c r="AC1333" i="12"/>
  <c r="AC1334" i="12"/>
  <c r="AC1335" i="12"/>
  <c r="AC1336" i="12"/>
  <c r="AC1337" i="12"/>
  <c r="AC1338" i="12"/>
  <c r="AC1339" i="12"/>
  <c r="AB3" i="12"/>
  <c r="AB2" i="12"/>
  <c r="AB4" i="12"/>
  <c r="AB5" i="12"/>
  <c r="AB6" i="12"/>
  <c r="AB7" i="12"/>
  <c r="AB8" i="12"/>
  <c r="AB9" i="12"/>
  <c r="AB10" i="12"/>
  <c r="AB11" i="12"/>
  <c r="AB12" i="12"/>
  <c r="AB13" i="12"/>
  <c r="AB14" i="12"/>
  <c r="AB15" i="12"/>
  <c r="AB16" i="12"/>
  <c r="AB17" i="12"/>
  <c r="AB18" i="12"/>
  <c r="AB19" i="12"/>
  <c r="AB20" i="12"/>
  <c r="AB21" i="12"/>
  <c r="AB22" i="12"/>
  <c r="AB23" i="12"/>
  <c r="AB24" i="12"/>
  <c r="AB25" i="12"/>
  <c r="AB26" i="12"/>
  <c r="AB27" i="12"/>
  <c r="AB28" i="12"/>
  <c r="AB29" i="12"/>
  <c r="AB30" i="12"/>
  <c r="AB31" i="12"/>
  <c r="AB32" i="12"/>
  <c r="AB33" i="12"/>
  <c r="AB34" i="12"/>
  <c r="AB35" i="12"/>
  <c r="AB36" i="12"/>
  <c r="AB37" i="12"/>
  <c r="AB38" i="12"/>
  <c r="AB39" i="12"/>
  <c r="AB40" i="12"/>
  <c r="AB41" i="12"/>
  <c r="AB42" i="12"/>
  <c r="AB43" i="12"/>
  <c r="AB44" i="12"/>
  <c r="AB45" i="12"/>
  <c r="AB46" i="12"/>
  <c r="AB47" i="12"/>
  <c r="AB48" i="12"/>
  <c r="AB49" i="12"/>
  <c r="AB50" i="12"/>
  <c r="AB51" i="12"/>
  <c r="AB52" i="12"/>
  <c r="AB53" i="12"/>
  <c r="AB54" i="12"/>
  <c r="AB55" i="12"/>
  <c r="AB56" i="12"/>
  <c r="AB57" i="12"/>
  <c r="AB58" i="12"/>
  <c r="AB59" i="12"/>
  <c r="AB60" i="12"/>
  <c r="AB61" i="12"/>
  <c r="AB62" i="12"/>
  <c r="AB63" i="12"/>
  <c r="AB64" i="12"/>
  <c r="AB65" i="12"/>
  <c r="AB66" i="12"/>
  <c r="AB67" i="12"/>
  <c r="AB68" i="12"/>
  <c r="AB69" i="12"/>
  <c r="AB70" i="12"/>
  <c r="AB71" i="12"/>
  <c r="AB72" i="12"/>
  <c r="AB73" i="12"/>
  <c r="AB74" i="12"/>
  <c r="AB75" i="12"/>
  <c r="AB76" i="12"/>
  <c r="AB77" i="12"/>
  <c r="AB78" i="12"/>
  <c r="AB79" i="12"/>
  <c r="AB80" i="12"/>
  <c r="AB81" i="12"/>
  <c r="AB82" i="12"/>
  <c r="AB83" i="12"/>
  <c r="AB84" i="12"/>
  <c r="AB85" i="12"/>
  <c r="AB86" i="12"/>
  <c r="AB87" i="12"/>
  <c r="AB88" i="12"/>
  <c r="AB89" i="12"/>
  <c r="AB90" i="12"/>
  <c r="AB91" i="12"/>
  <c r="AB92" i="12"/>
  <c r="AB93" i="12"/>
  <c r="AB94" i="12"/>
  <c r="AB95" i="12"/>
  <c r="AB96" i="12"/>
  <c r="AB97" i="12"/>
  <c r="AB98" i="12"/>
  <c r="AB99" i="12"/>
  <c r="AB100" i="12"/>
  <c r="AB101" i="12"/>
  <c r="AB102" i="12"/>
  <c r="AB103" i="12"/>
  <c r="AB104" i="12"/>
  <c r="AB105" i="12"/>
  <c r="AB106" i="12"/>
  <c r="AB107" i="12"/>
  <c r="AB108" i="12"/>
  <c r="AB109" i="12"/>
  <c r="AB110" i="12"/>
  <c r="AB111" i="12"/>
  <c r="AB112" i="12"/>
  <c r="AB113" i="12"/>
  <c r="AB114" i="12"/>
  <c r="AB115" i="12"/>
  <c r="AB116" i="12"/>
  <c r="AB117" i="12"/>
  <c r="AB118" i="12"/>
  <c r="AB119" i="12"/>
  <c r="AB120" i="12"/>
  <c r="AB121" i="12"/>
  <c r="AB122" i="12"/>
  <c r="AB123" i="12"/>
  <c r="AB124" i="12"/>
  <c r="AB125" i="12"/>
  <c r="AB126" i="12"/>
  <c r="AB127" i="12"/>
  <c r="AB128" i="12"/>
  <c r="AB129" i="12"/>
  <c r="AB130" i="12"/>
  <c r="AB131" i="12"/>
  <c r="AB132" i="12"/>
  <c r="AB133" i="12"/>
  <c r="AB134" i="12"/>
  <c r="AB135" i="12"/>
  <c r="AB136" i="12"/>
  <c r="AB137" i="12"/>
  <c r="AB138" i="12"/>
  <c r="AB139" i="12"/>
  <c r="AB140" i="12"/>
  <c r="AB141" i="12"/>
  <c r="AB142" i="12"/>
  <c r="AB143" i="12"/>
  <c r="AB144" i="12"/>
  <c r="AB145" i="12"/>
  <c r="AB146" i="12"/>
  <c r="AB147" i="12"/>
  <c r="AB148" i="12"/>
  <c r="AB149" i="12"/>
  <c r="AB150" i="12"/>
  <c r="AB151" i="12"/>
  <c r="AB152" i="12"/>
  <c r="AB153" i="12"/>
  <c r="AB154" i="12"/>
  <c r="AB155" i="12"/>
  <c r="AB156" i="12"/>
  <c r="AB157" i="12"/>
  <c r="AB158" i="12"/>
  <c r="AB159" i="12"/>
  <c r="AB160" i="12"/>
  <c r="AB161" i="12"/>
  <c r="AB162" i="12"/>
  <c r="AB163" i="12"/>
  <c r="AB164" i="12"/>
  <c r="AB165" i="12"/>
  <c r="AB166" i="12"/>
  <c r="AB167" i="12"/>
  <c r="AB168" i="12"/>
  <c r="AB169" i="12"/>
  <c r="AB170" i="12"/>
  <c r="AB171" i="12"/>
  <c r="AB172" i="12"/>
  <c r="AB173" i="12"/>
  <c r="AB174" i="12"/>
  <c r="AB175" i="12"/>
  <c r="AB176" i="12"/>
  <c r="AB177" i="12"/>
  <c r="AB178" i="12"/>
  <c r="AB179" i="12"/>
  <c r="AB180" i="12"/>
  <c r="AB181" i="12"/>
  <c r="AB182" i="12"/>
  <c r="AB183" i="12"/>
  <c r="AB184" i="12"/>
  <c r="AB185" i="12"/>
  <c r="AB186" i="12"/>
  <c r="AB187" i="12"/>
  <c r="AB188" i="12"/>
  <c r="AB189" i="12"/>
  <c r="AB190" i="12"/>
  <c r="AB191" i="12"/>
  <c r="AB192" i="12"/>
  <c r="AB193" i="12"/>
  <c r="AB194" i="12"/>
  <c r="AB195" i="12"/>
  <c r="AB196" i="12"/>
  <c r="AB197" i="12"/>
  <c r="AB198" i="12"/>
  <c r="AB199" i="12"/>
  <c r="AB200" i="12"/>
  <c r="AB201" i="12"/>
  <c r="AB202" i="12"/>
  <c r="AB203" i="12"/>
  <c r="AB204" i="12"/>
  <c r="AB205" i="12"/>
  <c r="AB206" i="12"/>
  <c r="AB207" i="12"/>
  <c r="AB208" i="12"/>
  <c r="AB209" i="12"/>
  <c r="AB210" i="12"/>
  <c r="AB211" i="12"/>
  <c r="AB212" i="12"/>
  <c r="AB213" i="12"/>
  <c r="AB214" i="12"/>
  <c r="AB215" i="12"/>
  <c r="AB216" i="12"/>
  <c r="AB217" i="12"/>
  <c r="AB218" i="12"/>
  <c r="AB219" i="12"/>
  <c r="AB220" i="12"/>
  <c r="AB221" i="12"/>
  <c r="AB222" i="12"/>
  <c r="AB223" i="12"/>
  <c r="AB224" i="12"/>
  <c r="AB225" i="12"/>
  <c r="AB226" i="12"/>
  <c r="AB227" i="12"/>
  <c r="AB228" i="12"/>
  <c r="AB229" i="12"/>
  <c r="AB230" i="12"/>
  <c r="AB231" i="12"/>
  <c r="AB232" i="12"/>
  <c r="AB233" i="12"/>
  <c r="AB234" i="12"/>
  <c r="AB235" i="12"/>
  <c r="AB236" i="12"/>
  <c r="AB237" i="12"/>
  <c r="AB238" i="12"/>
  <c r="AB239" i="12"/>
  <c r="AB240" i="12"/>
  <c r="AB241" i="12"/>
  <c r="AB242" i="12"/>
  <c r="AB243" i="12"/>
  <c r="AB244" i="12"/>
  <c r="AB245" i="12"/>
  <c r="AB246" i="12"/>
  <c r="AB247" i="12"/>
  <c r="AB248" i="12"/>
  <c r="AB249" i="12"/>
  <c r="AB250" i="12"/>
  <c r="AB251" i="12"/>
  <c r="AB252" i="12"/>
  <c r="AB253" i="12"/>
  <c r="AB254" i="12"/>
  <c r="AB255" i="12"/>
  <c r="AB256" i="12"/>
  <c r="AB257" i="12"/>
  <c r="AB258" i="12"/>
  <c r="AB259" i="12"/>
  <c r="AB260" i="12"/>
  <c r="AB261" i="12"/>
  <c r="AB262" i="12"/>
  <c r="AB263" i="12"/>
  <c r="AB264" i="12"/>
  <c r="AB265" i="12"/>
  <c r="AB266" i="12"/>
  <c r="AB267" i="12"/>
  <c r="AB268" i="12"/>
  <c r="AB269" i="12"/>
  <c r="AB270" i="12"/>
  <c r="AB271" i="12"/>
  <c r="AB272" i="12"/>
  <c r="AB273" i="12"/>
  <c r="AB274" i="12"/>
  <c r="AB275" i="12"/>
  <c r="AB276" i="12"/>
  <c r="AB277" i="12"/>
  <c r="AB278" i="12"/>
  <c r="AB279" i="12"/>
  <c r="AB280" i="12"/>
  <c r="AB281" i="12"/>
  <c r="AB282" i="12"/>
  <c r="AB283" i="12"/>
  <c r="AB284" i="12"/>
  <c r="AB285" i="12"/>
  <c r="AB286" i="12"/>
  <c r="AB287" i="12"/>
  <c r="AB288" i="12"/>
  <c r="AB289" i="12"/>
  <c r="AB290" i="12"/>
  <c r="AB291" i="12"/>
  <c r="AB292" i="12"/>
  <c r="AB293" i="12"/>
  <c r="AB294" i="12"/>
  <c r="AB295" i="12"/>
  <c r="AB296" i="12"/>
  <c r="AB297" i="12"/>
  <c r="AB298" i="12"/>
  <c r="AB299" i="12"/>
  <c r="AB300" i="12"/>
  <c r="AB301" i="12"/>
  <c r="AB302" i="12"/>
  <c r="AB303" i="12"/>
  <c r="AB304" i="12"/>
  <c r="AB305" i="12"/>
  <c r="AB306" i="12"/>
  <c r="AB307" i="12"/>
  <c r="AB308" i="12"/>
  <c r="AB309" i="12"/>
  <c r="AB310" i="12"/>
  <c r="AB311" i="12"/>
  <c r="AB312" i="12"/>
  <c r="AB313" i="12"/>
  <c r="AB314" i="12"/>
  <c r="AB315" i="12"/>
  <c r="AB316" i="12"/>
  <c r="AB317" i="12"/>
  <c r="AB318" i="12"/>
  <c r="AB319" i="12"/>
  <c r="AB320" i="12"/>
  <c r="AB321" i="12"/>
  <c r="AB322" i="12"/>
  <c r="AB323" i="12"/>
  <c r="AB324" i="12"/>
  <c r="AB325" i="12"/>
  <c r="AB326" i="12"/>
  <c r="AB327" i="12"/>
  <c r="AB328" i="12"/>
  <c r="AB329" i="12"/>
  <c r="AB330" i="12"/>
  <c r="AB331" i="12"/>
  <c r="AB332" i="12"/>
  <c r="AB333" i="12"/>
  <c r="AB334" i="12"/>
  <c r="AB335" i="12"/>
  <c r="AB336" i="12"/>
  <c r="AB337" i="12"/>
  <c r="AB338" i="12"/>
  <c r="AB339" i="12"/>
  <c r="AB340" i="12"/>
  <c r="AB341" i="12"/>
  <c r="AB342" i="12"/>
  <c r="AB343" i="12"/>
  <c r="AB344" i="12"/>
  <c r="AB345" i="12"/>
  <c r="AB346" i="12"/>
  <c r="AB347" i="12"/>
  <c r="AB348" i="12"/>
  <c r="AB349" i="12"/>
  <c r="AB350" i="12"/>
  <c r="AB351" i="12"/>
  <c r="AB352" i="12"/>
  <c r="AB353" i="12"/>
  <c r="AB354" i="12"/>
  <c r="AB355" i="12"/>
  <c r="AB356" i="12"/>
  <c r="AB357" i="12"/>
  <c r="AB358" i="12"/>
  <c r="AB359" i="12"/>
  <c r="AB360" i="12"/>
  <c r="AB361" i="12"/>
  <c r="AB362" i="12"/>
  <c r="AB363" i="12"/>
  <c r="AB364" i="12"/>
  <c r="AB365" i="12"/>
  <c r="AB366" i="12"/>
  <c r="AB367" i="12"/>
  <c r="AB368" i="12"/>
  <c r="AB369" i="12"/>
  <c r="AB370" i="12"/>
  <c r="AB371" i="12"/>
  <c r="AB372" i="12"/>
  <c r="AB373" i="12"/>
  <c r="AB374" i="12"/>
  <c r="AB375" i="12"/>
  <c r="AB376" i="12"/>
  <c r="AB377" i="12"/>
  <c r="AB378" i="12"/>
  <c r="AB379" i="12"/>
  <c r="AB380" i="12"/>
  <c r="AB381" i="12"/>
  <c r="AB382" i="12"/>
  <c r="AB383" i="12"/>
  <c r="AB384" i="12"/>
  <c r="AB385" i="12"/>
  <c r="AB386" i="12"/>
  <c r="AB387" i="12"/>
  <c r="AB388" i="12"/>
  <c r="AB389" i="12"/>
  <c r="AB390" i="12"/>
  <c r="AB391" i="12"/>
  <c r="AB392" i="12"/>
  <c r="AB393" i="12"/>
  <c r="AB394" i="12"/>
  <c r="AB395" i="12"/>
  <c r="AB396" i="12"/>
  <c r="AB397" i="12"/>
  <c r="AB398" i="12"/>
  <c r="AB399" i="12"/>
  <c r="AB400" i="12"/>
  <c r="AB401" i="12"/>
  <c r="AB402" i="12"/>
  <c r="AB403" i="12"/>
  <c r="AB404" i="12"/>
  <c r="AB405" i="12"/>
  <c r="AB406" i="12"/>
  <c r="AB407" i="12"/>
  <c r="AB408" i="12"/>
  <c r="AB409" i="12"/>
  <c r="AB410" i="12"/>
  <c r="AB411" i="12"/>
  <c r="AB412" i="12"/>
  <c r="AB413" i="12"/>
  <c r="AB414" i="12"/>
  <c r="AB415" i="12"/>
  <c r="AB416" i="12"/>
  <c r="AB417" i="12"/>
  <c r="AB418" i="12"/>
  <c r="AB419" i="12"/>
  <c r="AB420" i="12"/>
  <c r="AB421" i="12"/>
  <c r="AB422" i="12"/>
  <c r="AB423" i="12"/>
  <c r="AB424" i="12"/>
  <c r="AB425" i="12"/>
  <c r="AB426" i="12"/>
  <c r="AB427" i="12"/>
  <c r="AB428" i="12"/>
  <c r="AB429" i="12"/>
  <c r="AB430" i="12"/>
  <c r="AB431" i="12"/>
  <c r="AB432" i="12"/>
  <c r="AB433" i="12"/>
  <c r="AB434" i="12"/>
  <c r="AB435" i="12"/>
  <c r="AB436" i="12"/>
  <c r="AB437" i="12"/>
  <c r="AB438" i="12"/>
  <c r="AB439" i="12"/>
  <c r="AB440" i="12"/>
  <c r="AB441" i="12"/>
  <c r="AB442" i="12"/>
  <c r="AB443" i="12"/>
  <c r="AB444" i="12"/>
  <c r="AB445" i="12"/>
  <c r="AB446" i="12"/>
  <c r="AB447" i="12"/>
  <c r="AB448" i="12"/>
  <c r="AB449" i="12"/>
  <c r="AB450" i="12"/>
  <c r="AB451" i="12"/>
  <c r="AB452" i="12"/>
  <c r="AB453" i="12"/>
  <c r="AB454" i="12"/>
  <c r="AB455" i="12"/>
  <c r="AB456" i="12"/>
  <c r="AB457" i="12"/>
  <c r="AB458" i="12"/>
  <c r="AB459" i="12"/>
  <c r="AB460" i="12"/>
  <c r="AB461" i="12"/>
  <c r="AB462" i="12"/>
  <c r="AB463" i="12"/>
  <c r="AB464" i="12"/>
  <c r="AB465" i="12"/>
  <c r="AB466" i="12"/>
  <c r="AB467" i="12"/>
  <c r="AB468" i="12"/>
  <c r="AB469" i="12"/>
  <c r="AB470" i="12"/>
  <c r="AB471" i="12"/>
  <c r="AB472" i="12"/>
  <c r="AB473" i="12"/>
  <c r="AB474" i="12"/>
  <c r="AB475" i="12"/>
  <c r="AB476" i="12"/>
  <c r="AB477" i="12"/>
  <c r="AB478" i="12"/>
  <c r="AB479" i="12"/>
  <c r="AB480" i="12"/>
  <c r="AB481" i="12"/>
  <c r="AB482" i="12"/>
  <c r="AB483" i="12"/>
  <c r="AB484" i="12"/>
  <c r="AB485" i="12"/>
  <c r="AB486" i="12"/>
  <c r="AB487" i="12"/>
  <c r="AB488" i="12"/>
  <c r="AB489" i="12"/>
  <c r="AB490" i="12"/>
  <c r="AB491" i="12"/>
  <c r="AB492" i="12"/>
  <c r="AB493" i="12"/>
  <c r="AB494" i="12"/>
  <c r="AB495" i="12"/>
  <c r="AB496" i="12"/>
  <c r="AB497" i="12"/>
  <c r="AB498" i="12"/>
  <c r="AB499" i="12"/>
  <c r="AB500" i="12"/>
  <c r="AB501" i="12"/>
  <c r="AB502" i="12"/>
  <c r="AB503" i="12"/>
  <c r="AB504" i="12"/>
  <c r="AB505" i="12"/>
  <c r="AB506" i="12"/>
  <c r="AB507" i="12"/>
  <c r="AB508" i="12"/>
  <c r="AB509" i="12"/>
  <c r="AB510" i="12"/>
  <c r="AB511" i="12"/>
  <c r="AB512" i="12"/>
  <c r="AB513" i="12"/>
  <c r="AB514" i="12"/>
  <c r="AB515" i="12"/>
  <c r="AB516" i="12"/>
  <c r="AB517" i="12"/>
  <c r="AB518" i="12"/>
  <c r="AB519" i="12"/>
  <c r="AB520" i="12"/>
  <c r="AB521" i="12"/>
  <c r="AB522" i="12"/>
  <c r="AB523" i="12"/>
  <c r="AB524" i="12"/>
  <c r="AB525" i="12"/>
  <c r="AB526" i="12"/>
  <c r="AB527" i="12"/>
  <c r="AB528" i="12"/>
  <c r="AB529" i="12"/>
  <c r="AB530" i="12"/>
  <c r="AB531" i="12"/>
  <c r="AB532" i="12"/>
  <c r="AB533" i="12"/>
  <c r="AB534" i="12"/>
  <c r="AB535" i="12"/>
  <c r="AB536" i="12"/>
  <c r="AB537" i="12"/>
  <c r="AB538" i="12"/>
  <c r="AB539" i="12"/>
  <c r="AB540" i="12"/>
  <c r="AB541" i="12"/>
  <c r="AB542" i="12"/>
  <c r="AB543" i="12"/>
  <c r="AB544" i="12"/>
  <c r="AB545" i="12"/>
  <c r="AB546" i="12"/>
  <c r="AB547" i="12"/>
  <c r="AB548" i="12"/>
  <c r="AB549" i="12"/>
  <c r="AB550" i="12"/>
  <c r="AB551" i="12"/>
  <c r="AB552" i="12"/>
  <c r="AB553" i="12"/>
  <c r="AB554" i="12"/>
  <c r="AB555" i="12"/>
  <c r="AB556" i="12"/>
  <c r="AB557" i="12"/>
  <c r="AB558" i="12"/>
  <c r="AB559" i="12"/>
  <c r="AB560" i="12"/>
  <c r="AB561" i="12"/>
  <c r="AB562" i="12"/>
  <c r="AB563" i="12"/>
  <c r="AB564" i="12"/>
  <c r="AB565" i="12"/>
  <c r="AB566" i="12"/>
  <c r="AB567" i="12"/>
  <c r="AB568" i="12"/>
  <c r="AB569" i="12"/>
  <c r="AB570" i="12"/>
  <c r="AB571" i="12"/>
  <c r="AB572" i="12"/>
  <c r="AB573" i="12"/>
  <c r="AB574" i="12"/>
  <c r="AB575" i="12"/>
  <c r="AB576" i="12"/>
  <c r="AB577" i="12"/>
  <c r="AB578" i="12"/>
  <c r="AB579" i="12"/>
  <c r="AB580" i="12"/>
  <c r="AB581" i="12"/>
  <c r="AB582" i="12"/>
  <c r="AB583" i="12"/>
  <c r="AB584" i="12"/>
  <c r="AB585" i="12"/>
  <c r="AB586" i="12"/>
  <c r="AB587" i="12"/>
  <c r="AB588" i="12"/>
  <c r="AB589" i="12"/>
  <c r="AB590" i="12"/>
  <c r="AB591" i="12"/>
  <c r="AB592" i="12"/>
  <c r="AB593" i="12"/>
  <c r="AB594" i="12"/>
  <c r="AB595" i="12"/>
  <c r="AB596" i="12"/>
  <c r="AB597" i="12"/>
  <c r="AB598" i="12"/>
  <c r="AB599" i="12"/>
  <c r="AB600" i="12"/>
  <c r="AB601" i="12"/>
  <c r="AB602" i="12"/>
  <c r="AB603" i="12"/>
  <c r="AB604" i="12"/>
  <c r="AB605" i="12"/>
  <c r="AB606" i="12"/>
  <c r="AB607" i="12"/>
  <c r="AB608" i="12"/>
  <c r="AB609" i="12"/>
  <c r="AB610" i="12"/>
  <c r="AB611" i="12"/>
  <c r="AB612" i="12"/>
  <c r="AB613" i="12"/>
  <c r="AB614" i="12"/>
  <c r="AB615" i="12"/>
  <c r="AB616" i="12"/>
  <c r="AB617" i="12"/>
  <c r="AB618" i="12"/>
  <c r="AB619" i="12"/>
  <c r="AB620" i="12"/>
  <c r="AB621" i="12"/>
  <c r="AB622" i="12"/>
  <c r="AB623" i="12"/>
  <c r="AB624" i="12"/>
  <c r="AB625" i="12"/>
  <c r="AB626" i="12"/>
  <c r="AB627" i="12"/>
  <c r="AB628" i="12"/>
  <c r="AB629" i="12"/>
  <c r="AB630" i="12"/>
  <c r="AB631" i="12"/>
  <c r="AB632" i="12"/>
  <c r="AB633" i="12"/>
  <c r="AB634" i="12"/>
  <c r="AB635" i="12"/>
  <c r="AB636" i="12"/>
  <c r="AB637" i="12"/>
  <c r="AB638" i="12"/>
  <c r="AB639" i="12"/>
  <c r="AB640" i="12"/>
  <c r="AB641" i="12"/>
  <c r="AB642" i="12"/>
  <c r="AB643" i="12"/>
  <c r="AB644" i="12"/>
  <c r="AB645" i="12"/>
  <c r="AB646" i="12"/>
  <c r="AB647" i="12"/>
  <c r="AB648" i="12"/>
  <c r="AB649" i="12"/>
  <c r="AB650" i="12"/>
  <c r="AB651" i="12"/>
  <c r="AB652" i="12"/>
  <c r="AB653" i="12"/>
  <c r="AB654" i="12"/>
  <c r="AB655" i="12"/>
  <c r="AB656" i="12"/>
  <c r="AB657" i="12"/>
  <c r="AB658" i="12"/>
  <c r="AB659" i="12"/>
  <c r="AB660" i="12"/>
  <c r="AB661" i="12"/>
  <c r="AB662" i="12"/>
  <c r="AB663" i="12"/>
  <c r="AB664" i="12"/>
  <c r="AB665" i="12"/>
  <c r="AB666" i="12"/>
  <c r="AB667" i="12"/>
  <c r="AB668" i="12"/>
  <c r="AB669" i="12"/>
  <c r="AB670" i="12"/>
  <c r="AB671" i="12"/>
  <c r="AB672" i="12"/>
  <c r="AB673" i="12"/>
  <c r="AB674" i="12"/>
  <c r="AB675" i="12"/>
  <c r="AB676" i="12"/>
  <c r="AB677" i="12"/>
  <c r="AB678" i="12"/>
  <c r="AB679" i="12"/>
  <c r="AB680" i="12"/>
  <c r="AB681" i="12"/>
  <c r="AB682" i="12"/>
  <c r="AB683" i="12"/>
  <c r="AB684" i="12"/>
  <c r="AB685" i="12"/>
  <c r="AB686" i="12"/>
  <c r="AB687" i="12"/>
  <c r="AB688" i="12"/>
  <c r="AB689" i="12"/>
  <c r="AB690" i="12"/>
  <c r="AB691" i="12"/>
  <c r="AB692" i="12"/>
  <c r="AB693" i="12"/>
  <c r="AB694" i="12"/>
  <c r="AB695" i="12"/>
  <c r="AB696" i="12"/>
  <c r="AB697" i="12"/>
  <c r="AB698" i="12"/>
  <c r="AB699" i="12"/>
  <c r="AB700" i="12"/>
  <c r="AB701" i="12"/>
  <c r="AB702" i="12"/>
  <c r="AB703" i="12"/>
  <c r="AB704" i="12"/>
  <c r="AB705" i="12"/>
  <c r="AB706" i="12"/>
  <c r="AB707" i="12"/>
  <c r="AB708" i="12"/>
  <c r="AB709" i="12"/>
  <c r="AB710" i="12"/>
  <c r="AB711" i="12"/>
  <c r="AB712" i="12"/>
  <c r="AB713" i="12"/>
  <c r="AB714" i="12"/>
  <c r="AB715" i="12"/>
  <c r="AB716" i="12"/>
  <c r="AB717" i="12"/>
  <c r="AB718" i="12"/>
  <c r="AB719" i="12"/>
  <c r="AB720" i="12"/>
  <c r="AB721" i="12"/>
  <c r="AB722" i="12"/>
  <c r="AB723" i="12"/>
  <c r="AB724" i="12"/>
  <c r="AB725" i="12"/>
  <c r="AB726" i="12"/>
  <c r="AB727" i="12"/>
  <c r="AB728" i="12"/>
  <c r="AB729" i="12"/>
  <c r="AB730" i="12"/>
  <c r="AB731" i="12"/>
  <c r="AB732" i="12"/>
  <c r="AB733" i="12"/>
  <c r="AB734" i="12"/>
  <c r="AB735" i="12"/>
  <c r="AB736" i="12"/>
  <c r="AB737" i="12"/>
  <c r="AB738" i="12"/>
  <c r="AB739" i="12"/>
  <c r="AB740" i="12"/>
  <c r="AB741" i="12"/>
  <c r="AB742" i="12"/>
  <c r="AB743" i="12"/>
  <c r="AB744" i="12"/>
  <c r="AB745" i="12"/>
  <c r="AB746" i="12"/>
  <c r="AB747" i="12"/>
  <c r="AB748" i="12"/>
  <c r="AB749" i="12"/>
  <c r="AB750" i="12"/>
  <c r="AB751" i="12"/>
  <c r="AB752" i="12"/>
  <c r="AB753" i="12"/>
  <c r="AB754" i="12"/>
  <c r="AB755" i="12"/>
  <c r="AB756" i="12"/>
  <c r="AB757" i="12"/>
  <c r="AB758" i="12"/>
  <c r="AB759" i="12"/>
  <c r="AB760" i="12"/>
  <c r="AB761" i="12"/>
  <c r="AB762" i="12"/>
  <c r="AB763" i="12"/>
  <c r="AB764" i="12"/>
  <c r="AB765" i="12"/>
  <c r="AB766" i="12"/>
  <c r="AB767" i="12"/>
  <c r="AB768" i="12"/>
  <c r="AB769" i="12"/>
  <c r="AB770" i="12"/>
  <c r="AB771" i="12"/>
  <c r="AB772" i="12"/>
  <c r="AB773" i="12"/>
  <c r="AB774" i="12"/>
  <c r="AB775" i="12"/>
  <c r="AB776" i="12"/>
  <c r="AB777" i="12"/>
  <c r="AB778" i="12"/>
  <c r="AB779" i="12"/>
  <c r="AB780" i="12"/>
  <c r="AB781" i="12"/>
  <c r="AB782" i="12"/>
  <c r="AB783" i="12"/>
  <c r="AB784" i="12"/>
  <c r="AB785" i="12"/>
  <c r="AB786" i="12"/>
  <c r="AB787" i="12"/>
  <c r="AB788" i="12"/>
  <c r="AB789" i="12"/>
  <c r="AB790" i="12"/>
  <c r="AB791" i="12"/>
  <c r="AB792" i="12"/>
  <c r="AB793" i="12"/>
  <c r="AB794" i="12"/>
  <c r="AB795" i="12"/>
  <c r="AB796" i="12"/>
  <c r="AB797" i="12"/>
  <c r="AB798" i="12"/>
  <c r="AB799" i="12"/>
  <c r="AB800" i="12"/>
  <c r="AB801" i="12"/>
  <c r="AB802" i="12"/>
  <c r="AB803" i="12"/>
  <c r="AB804" i="12"/>
  <c r="AB805" i="12"/>
  <c r="AB806" i="12"/>
  <c r="AB807" i="12"/>
  <c r="AB808" i="12"/>
  <c r="AB809" i="12"/>
  <c r="AB810" i="12"/>
  <c r="AB811" i="12"/>
  <c r="AB812" i="12"/>
  <c r="AB813" i="12"/>
  <c r="AB814" i="12"/>
  <c r="AB815" i="12"/>
  <c r="AB816" i="12"/>
  <c r="AB817" i="12"/>
  <c r="AB818" i="12"/>
  <c r="AB819" i="12"/>
  <c r="AB820" i="12"/>
  <c r="AB821" i="12"/>
  <c r="AB822" i="12"/>
  <c r="AB823" i="12"/>
  <c r="AB824" i="12"/>
  <c r="AB825" i="12"/>
  <c r="AB826" i="12"/>
  <c r="AB827" i="12"/>
  <c r="AB828" i="12"/>
  <c r="AB829" i="12"/>
  <c r="AB830" i="12"/>
  <c r="AB831" i="12"/>
  <c r="AB832" i="12"/>
  <c r="AB833" i="12"/>
  <c r="AB834" i="12"/>
  <c r="AB835" i="12"/>
  <c r="AB836" i="12"/>
  <c r="AB837" i="12"/>
  <c r="AB838" i="12"/>
  <c r="AB839" i="12"/>
  <c r="AB840" i="12"/>
  <c r="AB841" i="12"/>
  <c r="AB842" i="12"/>
  <c r="AB843" i="12"/>
  <c r="AB844" i="12"/>
  <c r="AB845" i="12"/>
  <c r="AB846" i="12"/>
  <c r="AB847" i="12"/>
  <c r="AB848" i="12"/>
  <c r="AB849" i="12"/>
  <c r="AB850" i="12"/>
  <c r="AB851" i="12"/>
  <c r="AB852" i="12"/>
  <c r="AB853" i="12"/>
  <c r="AB854" i="12"/>
  <c r="AB855" i="12"/>
  <c r="AB856" i="12"/>
  <c r="AB857" i="12"/>
  <c r="AB858" i="12"/>
  <c r="AB859" i="12"/>
  <c r="AB860" i="12"/>
  <c r="AB861" i="12"/>
  <c r="AB862" i="12"/>
  <c r="AB863" i="12"/>
  <c r="AB864" i="12"/>
  <c r="AB865" i="12"/>
  <c r="AB866" i="12"/>
  <c r="AB867" i="12"/>
  <c r="AB868" i="12"/>
  <c r="AB869" i="12"/>
  <c r="AB870" i="12"/>
  <c r="AB871" i="12"/>
  <c r="AB872" i="12"/>
  <c r="AB873" i="12"/>
  <c r="AB874" i="12"/>
  <c r="AB875" i="12"/>
  <c r="AB876" i="12"/>
  <c r="AB877" i="12"/>
  <c r="AB878" i="12"/>
  <c r="AB879" i="12"/>
  <c r="AB880" i="12"/>
  <c r="AB881" i="12"/>
  <c r="AB882" i="12"/>
  <c r="AB883" i="12"/>
  <c r="AB884" i="12"/>
  <c r="AB885" i="12"/>
  <c r="AB886" i="12"/>
  <c r="AB887" i="12"/>
  <c r="AB888" i="12"/>
  <c r="AB889" i="12"/>
  <c r="AB890" i="12"/>
  <c r="AB891" i="12"/>
  <c r="AB892" i="12"/>
  <c r="AB893" i="12"/>
  <c r="AB894" i="12"/>
  <c r="AB895" i="12"/>
  <c r="AB896" i="12"/>
  <c r="AB897" i="12"/>
  <c r="AB898" i="12"/>
  <c r="AB899" i="12"/>
  <c r="AB900" i="12"/>
  <c r="AB901" i="12"/>
  <c r="AB902" i="12"/>
  <c r="AB903" i="12"/>
  <c r="AB904" i="12"/>
  <c r="AB905" i="12"/>
  <c r="AB906" i="12"/>
  <c r="AB907" i="12"/>
  <c r="AB908" i="12"/>
  <c r="AB909" i="12"/>
  <c r="AB910" i="12"/>
  <c r="AB911" i="12"/>
  <c r="AB912" i="12"/>
  <c r="AB913" i="12"/>
  <c r="AB914" i="12"/>
  <c r="AB915" i="12"/>
  <c r="AB916" i="12"/>
  <c r="AB917" i="12"/>
  <c r="AB918" i="12"/>
  <c r="AB919" i="12"/>
  <c r="AB920" i="12"/>
  <c r="AB921" i="12"/>
  <c r="AB922" i="12"/>
  <c r="AB923" i="12"/>
  <c r="AB924" i="12"/>
  <c r="AB925" i="12"/>
  <c r="AB926" i="12"/>
  <c r="AB927" i="12"/>
  <c r="AB928" i="12"/>
  <c r="AB929" i="12"/>
  <c r="AB930" i="12"/>
  <c r="AB931" i="12"/>
  <c r="AB932" i="12"/>
  <c r="AB933" i="12"/>
  <c r="AB934" i="12"/>
  <c r="AB935" i="12"/>
  <c r="AB936" i="12"/>
  <c r="AB937" i="12"/>
  <c r="AB938" i="12"/>
  <c r="AB939" i="12"/>
  <c r="AB940" i="12"/>
  <c r="AB941" i="12"/>
  <c r="AB942" i="12"/>
  <c r="AB943" i="12"/>
  <c r="AB944" i="12"/>
  <c r="AB945" i="12"/>
  <c r="AB946" i="12"/>
  <c r="AB947" i="12"/>
  <c r="AB948" i="12"/>
  <c r="AB949" i="12"/>
  <c r="AB950" i="12"/>
  <c r="AB951" i="12"/>
  <c r="AB952" i="12"/>
  <c r="AB953" i="12"/>
  <c r="AB954" i="12"/>
  <c r="AB955" i="12"/>
  <c r="AB956" i="12"/>
  <c r="AB957" i="12"/>
  <c r="AB958" i="12"/>
  <c r="AB959" i="12"/>
  <c r="AB960" i="12"/>
  <c r="AB961" i="12"/>
  <c r="AB962" i="12"/>
  <c r="AB963" i="12"/>
  <c r="AB964" i="12"/>
  <c r="AB965" i="12"/>
  <c r="AB966" i="12"/>
  <c r="AB967" i="12"/>
  <c r="AB968" i="12"/>
  <c r="AB969" i="12"/>
  <c r="AB970" i="12"/>
  <c r="AB971" i="12"/>
  <c r="AB972" i="12"/>
  <c r="AB973" i="12"/>
  <c r="AB974" i="12"/>
  <c r="AB975" i="12"/>
  <c r="AB976" i="12"/>
  <c r="AB977" i="12"/>
  <c r="AB978" i="12"/>
  <c r="AB979" i="12"/>
  <c r="AB980" i="12"/>
  <c r="AB981" i="12"/>
  <c r="AB982" i="12"/>
  <c r="AB983" i="12"/>
  <c r="AB984" i="12"/>
  <c r="AB985" i="12"/>
  <c r="AB986" i="12"/>
  <c r="AB987" i="12"/>
  <c r="AB988" i="12"/>
  <c r="AB989" i="12"/>
  <c r="AB990" i="12"/>
  <c r="AB991" i="12"/>
  <c r="AB992" i="12"/>
  <c r="AB993" i="12"/>
  <c r="AB994" i="12"/>
  <c r="AB995" i="12"/>
  <c r="AB996" i="12"/>
  <c r="AB997" i="12"/>
  <c r="AB998" i="12"/>
  <c r="AB999" i="12"/>
  <c r="AB1000" i="12"/>
  <c r="AB1001" i="12"/>
  <c r="AB1002" i="12"/>
  <c r="AB1003" i="12"/>
  <c r="AB1004" i="12"/>
  <c r="AB1005" i="12"/>
  <c r="AB1006" i="12"/>
  <c r="AB1007" i="12"/>
  <c r="AB1008" i="12"/>
  <c r="AB1009" i="12"/>
  <c r="AB1010" i="12"/>
  <c r="AB1011" i="12"/>
  <c r="AB1012" i="12"/>
  <c r="AB1013" i="12"/>
  <c r="AB1014" i="12"/>
  <c r="AB1015" i="12"/>
  <c r="AB1016" i="12"/>
  <c r="AB1017" i="12"/>
  <c r="AB1018" i="12"/>
  <c r="AB1019" i="12"/>
  <c r="AB1020" i="12"/>
  <c r="AB1021" i="12"/>
  <c r="AB1022" i="12"/>
  <c r="AB1023" i="12"/>
  <c r="AB1024" i="12"/>
  <c r="AB1025" i="12"/>
  <c r="AB1026" i="12"/>
  <c r="AB1027" i="12"/>
  <c r="AB1028" i="12"/>
  <c r="AB1029" i="12"/>
  <c r="AB1030" i="12"/>
  <c r="AB1031" i="12"/>
  <c r="AB1032" i="12"/>
  <c r="AB1033" i="12"/>
  <c r="AB1034" i="12"/>
  <c r="AB1035" i="12"/>
  <c r="AB1036" i="12"/>
  <c r="AB1037" i="12"/>
  <c r="AB1038" i="12"/>
  <c r="AB1039" i="12"/>
  <c r="AB1040" i="12"/>
  <c r="AB1041" i="12"/>
  <c r="AB1042" i="12"/>
  <c r="AB1043" i="12"/>
  <c r="AB1044" i="12"/>
  <c r="AB1045" i="12"/>
  <c r="AB1046" i="12"/>
  <c r="AB1047" i="12"/>
  <c r="AB1048" i="12"/>
  <c r="AB1049" i="12"/>
  <c r="AB1050" i="12"/>
  <c r="AB1051" i="12"/>
  <c r="AB1052" i="12"/>
  <c r="AB1053" i="12"/>
  <c r="AB1054" i="12"/>
  <c r="AB1055" i="12"/>
  <c r="AB1056" i="12"/>
  <c r="AB1057" i="12"/>
  <c r="AB1058" i="12"/>
  <c r="AB1059" i="12"/>
  <c r="AB1060" i="12"/>
  <c r="AB1061" i="12"/>
  <c r="AB1062" i="12"/>
  <c r="AB1063" i="12"/>
  <c r="AB1064" i="12"/>
  <c r="AB1065" i="12"/>
  <c r="AB1066" i="12"/>
  <c r="AB1067" i="12"/>
  <c r="AB1068" i="12"/>
  <c r="AB1069" i="12"/>
  <c r="AB1070" i="12"/>
  <c r="AB1071" i="12"/>
  <c r="AB1072" i="12"/>
  <c r="AB1073" i="12"/>
  <c r="AB1074" i="12"/>
  <c r="AB1075" i="12"/>
  <c r="AB1076" i="12"/>
  <c r="AB1077" i="12"/>
  <c r="AB1078" i="12"/>
  <c r="AB1079" i="12"/>
  <c r="AB1080" i="12"/>
  <c r="AB1081" i="12"/>
  <c r="AB1082" i="12"/>
  <c r="AB1083" i="12"/>
  <c r="AB1084" i="12"/>
  <c r="AB1085" i="12"/>
  <c r="AB1086" i="12"/>
  <c r="AB1087" i="12"/>
  <c r="AB1088" i="12"/>
  <c r="AB1089" i="12"/>
  <c r="AB1090" i="12"/>
  <c r="AB1091" i="12"/>
  <c r="AB1092" i="12"/>
  <c r="AB1093" i="12"/>
  <c r="AB1094" i="12"/>
  <c r="AB1095" i="12"/>
  <c r="AB1096" i="12"/>
  <c r="AB1097" i="12"/>
  <c r="AB1098" i="12"/>
  <c r="AB1099" i="12"/>
  <c r="AB1100" i="12"/>
  <c r="AB1101" i="12"/>
  <c r="AB1102" i="12"/>
  <c r="AB1103" i="12"/>
  <c r="AB1104" i="12"/>
  <c r="AB1105" i="12"/>
  <c r="AB1106" i="12"/>
  <c r="AB1107" i="12"/>
  <c r="AB1108" i="12"/>
  <c r="AB1109" i="12"/>
  <c r="AB1110" i="12"/>
  <c r="AB1111" i="12"/>
  <c r="AB1112" i="12"/>
  <c r="AB1113" i="12"/>
  <c r="AB1114" i="12"/>
  <c r="AB1115" i="12"/>
  <c r="AB1116" i="12"/>
  <c r="AB1117" i="12"/>
  <c r="AB1118" i="12"/>
  <c r="AB1119" i="12"/>
  <c r="AB1120" i="12"/>
  <c r="AB1121" i="12"/>
  <c r="AB1122" i="12"/>
  <c r="AB1123" i="12"/>
  <c r="AB1124" i="12"/>
  <c r="AB1125" i="12"/>
  <c r="AB1126" i="12"/>
  <c r="AB1127" i="12"/>
  <c r="AB1128" i="12"/>
  <c r="AB1129" i="12"/>
  <c r="AB1130" i="12"/>
  <c r="AB1131" i="12"/>
  <c r="AB1132" i="12"/>
  <c r="AB1133" i="12"/>
  <c r="AB1134" i="12"/>
  <c r="AB1135" i="12"/>
  <c r="AB1136" i="12"/>
  <c r="AB1137" i="12"/>
  <c r="AB1138" i="12"/>
  <c r="AB1139" i="12"/>
  <c r="AB1140" i="12"/>
  <c r="AB1141" i="12"/>
  <c r="AB1142" i="12"/>
  <c r="AB1143" i="12"/>
  <c r="AB1144" i="12"/>
  <c r="AB1145" i="12"/>
  <c r="AB1146" i="12"/>
  <c r="AB1147" i="12"/>
  <c r="AB1148" i="12"/>
  <c r="AB1149" i="12"/>
  <c r="AB1150" i="12"/>
  <c r="AB1151" i="12"/>
  <c r="AB1152" i="12"/>
  <c r="AB1153" i="12"/>
  <c r="AB1154" i="12"/>
  <c r="AB1155" i="12"/>
  <c r="AB1156" i="12"/>
  <c r="AB1157" i="12"/>
  <c r="AB1158" i="12"/>
  <c r="AB1159" i="12"/>
  <c r="AB1160" i="12"/>
  <c r="AB1161" i="12"/>
  <c r="AB1162" i="12"/>
  <c r="AB1163" i="12"/>
  <c r="AB1164" i="12"/>
  <c r="AB1165" i="12"/>
  <c r="AB1166" i="12"/>
  <c r="AB1167" i="12"/>
  <c r="AB1168" i="12"/>
  <c r="AB1169" i="12"/>
  <c r="AB1170" i="12"/>
  <c r="AB1171" i="12"/>
  <c r="AB1172" i="12"/>
  <c r="AB1173" i="12"/>
  <c r="AB1174" i="12"/>
  <c r="AB1175" i="12"/>
  <c r="AB1176" i="12"/>
  <c r="AB1177" i="12"/>
  <c r="AB1178" i="12"/>
  <c r="AB1179" i="12"/>
  <c r="AB1180" i="12"/>
  <c r="AB1181" i="12"/>
  <c r="AB1182" i="12"/>
  <c r="AB1183" i="12"/>
  <c r="AB1184" i="12"/>
  <c r="AB1185" i="12"/>
  <c r="AB1186" i="12"/>
  <c r="AB1187" i="12"/>
  <c r="AB1188" i="12"/>
  <c r="AB1189" i="12"/>
  <c r="AB1190" i="12"/>
  <c r="AB1191" i="12"/>
  <c r="AB1192" i="12"/>
  <c r="AB1193" i="12"/>
  <c r="AB1194" i="12"/>
  <c r="AB1195" i="12"/>
  <c r="AB1196" i="12"/>
  <c r="AB1197" i="12"/>
  <c r="AB1198" i="12"/>
  <c r="AB1199" i="12"/>
  <c r="AB1200" i="12"/>
  <c r="AB1201" i="12"/>
  <c r="AB1202" i="12"/>
  <c r="AB1203" i="12"/>
  <c r="AB1204" i="12"/>
  <c r="AB1205" i="12"/>
  <c r="AB1206" i="12"/>
  <c r="AB1207" i="12"/>
  <c r="AB1208" i="12"/>
  <c r="AB1209" i="12"/>
  <c r="AB1210" i="12"/>
  <c r="AB1211" i="12"/>
  <c r="AB1212" i="12"/>
  <c r="AB1213" i="12"/>
  <c r="AB1214" i="12"/>
  <c r="AB1215" i="12"/>
  <c r="AB1216" i="12"/>
  <c r="AB1217" i="12"/>
  <c r="AB1218" i="12"/>
  <c r="AB1219" i="12"/>
  <c r="AB1220" i="12"/>
  <c r="AB1221" i="12"/>
  <c r="AB1222" i="12"/>
  <c r="AB1223" i="12"/>
  <c r="AB1224" i="12"/>
  <c r="AB1225" i="12"/>
  <c r="AB1226" i="12"/>
  <c r="AB1227" i="12"/>
  <c r="AB1228" i="12"/>
  <c r="AB1229" i="12"/>
  <c r="AB1230" i="12"/>
  <c r="AB1231" i="12"/>
  <c r="AB1232" i="12"/>
  <c r="AB1233" i="12"/>
  <c r="AB1234" i="12"/>
  <c r="AB1235" i="12"/>
  <c r="AB1236" i="12"/>
  <c r="AB1237" i="12"/>
  <c r="AB1238" i="12"/>
  <c r="AB1239" i="12"/>
  <c r="AB1240" i="12"/>
  <c r="AB1241" i="12"/>
  <c r="AB1242" i="12"/>
  <c r="AB1243" i="12"/>
  <c r="AB1244" i="12"/>
  <c r="AB1245" i="12"/>
  <c r="AB1246" i="12"/>
  <c r="AB1247" i="12"/>
  <c r="AB1248" i="12"/>
  <c r="AB1249" i="12"/>
  <c r="AB1250" i="12"/>
  <c r="AB1251" i="12"/>
  <c r="AB1252" i="12"/>
  <c r="AB1253" i="12"/>
  <c r="AB1254" i="12"/>
  <c r="AB1255" i="12"/>
  <c r="AB1256" i="12"/>
  <c r="AB1257" i="12"/>
  <c r="AB1258" i="12"/>
  <c r="AB1259" i="12"/>
  <c r="AB1260" i="12"/>
  <c r="AB1261" i="12"/>
  <c r="AB1262" i="12"/>
  <c r="AB1263" i="12"/>
  <c r="AB1264" i="12"/>
  <c r="AB1265" i="12"/>
  <c r="AB1266" i="12"/>
  <c r="AB1267" i="12"/>
  <c r="AB1268" i="12"/>
  <c r="AB1269" i="12"/>
  <c r="AB1270" i="12"/>
  <c r="AB1271" i="12"/>
  <c r="AB1272" i="12"/>
  <c r="AB1273" i="12"/>
  <c r="AB1274" i="12"/>
  <c r="AB1275" i="12"/>
  <c r="AB1276" i="12"/>
  <c r="AB1277" i="12"/>
  <c r="AB1278" i="12"/>
  <c r="AB1279" i="12"/>
  <c r="AB1280" i="12"/>
  <c r="AB1281" i="12"/>
  <c r="AB1282" i="12"/>
  <c r="AB1283" i="12"/>
  <c r="AB1284" i="12"/>
  <c r="AB1285" i="12"/>
  <c r="AB1286" i="12"/>
  <c r="AB1287" i="12"/>
  <c r="AB1288" i="12"/>
  <c r="AB1289" i="12"/>
  <c r="AB1290" i="12"/>
  <c r="AB1291" i="12"/>
  <c r="AB1292" i="12"/>
  <c r="AB1293" i="12"/>
  <c r="AB1294" i="12"/>
  <c r="AB1295" i="12"/>
  <c r="AB1296" i="12"/>
  <c r="AB1297" i="12"/>
  <c r="AB1298" i="12"/>
  <c r="AB1299" i="12"/>
  <c r="AB1300" i="12"/>
  <c r="AB1301" i="12"/>
  <c r="AB1302" i="12"/>
  <c r="AB1303" i="12"/>
  <c r="AB1304" i="12"/>
  <c r="AB1305" i="12"/>
  <c r="AB1306" i="12"/>
  <c r="AB1307" i="12"/>
  <c r="AB1308" i="12"/>
  <c r="AB1309" i="12"/>
  <c r="AB1310" i="12"/>
  <c r="AB1311" i="12"/>
  <c r="AB1312" i="12"/>
  <c r="AB1313" i="12"/>
  <c r="AB1314" i="12"/>
  <c r="AB1315" i="12"/>
  <c r="AB1316" i="12"/>
  <c r="AB1317" i="12"/>
  <c r="AB1318" i="12"/>
  <c r="AB1319" i="12"/>
  <c r="AB1320" i="12"/>
  <c r="AB1321" i="12"/>
  <c r="AB1322" i="12"/>
  <c r="AB1323" i="12"/>
  <c r="AB1324" i="12"/>
  <c r="AB1325" i="12"/>
  <c r="AB1326" i="12"/>
  <c r="AB1327" i="12"/>
  <c r="AB1328" i="12"/>
  <c r="AB1329" i="12"/>
  <c r="AB1330" i="12"/>
  <c r="AB1331" i="12"/>
  <c r="AB1332" i="12"/>
  <c r="AB1333" i="12"/>
  <c r="AB1334" i="12"/>
  <c r="AB1335" i="12"/>
  <c r="AB1336" i="12"/>
  <c r="AB1337" i="12"/>
  <c r="AB1338" i="12"/>
  <c r="AB1339" i="12"/>
  <c r="G136" i="10"/>
  <c r="G137" i="10"/>
  <c r="G135" i="10"/>
  <c r="C139" i="10"/>
  <c r="P125" i="10"/>
  <c r="F116" i="10"/>
  <c r="G125" i="10" s="1"/>
  <c r="C146" i="10" s="1"/>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 r="G1099" i="3"/>
  <c r="G1100" i="3"/>
  <c r="G1101" i="3"/>
  <c r="G1102" i="3"/>
  <c r="G1103" i="3"/>
  <c r="G1104" i="3"/>
  <c r="G1105" i="3"/>
  <c r="G1106" i="3"/>
  <c r="G1107" i="3"/>
  <c r="G1108" i="3"/>
  <c r="G1109" i="3"/>
  <c r="G1110" i="3"/>
  <c r="G1111" i="3"/>
  <c r="G1112" i="3"/>
  <c r="G1113" i="3"/>
  <c r="G1114" i="3"/>
  <c r="G1115" i="3"/>
  <c r="G1116" i="3"/>
  <c r="G1117" i="3"/>
  <c r="G1118" i="3"/>
  <c r="G1119" i="3"/>
  <c r="G1120" i="3"/>
  <c r="G1121" i="3"/>
  <c r="G1122" i="3"/>
  <c r="G1123" i="3"/>
  <c r="G1124" i="3"/>
  <c r="G1125" i="3"/>
  <c r="G1126" i="3"/>
  <c r="G1127" i="3"/>
  <c r="G1128" i="3"/>
  <c r="G1129" i="3"/>
  <c r="G1130" i="3"/>
  <c r="G1131" i="3"/>
  <c r="G1132" i="3"/>
  <c r="G1133" i="3"/>
  <c r="G1134" i="3"/>
  <c r="G1135" i="3"/>
  <c r="G1136" i="3"/>
  <c r="G1137" i="3"/>
  <c r="G1138" i="3"/>
  <c r="G1139" i="3"/>
  <c r="G1140" i="3"/>
  <c r="G1141" i="3"/>
  <c r="G1142" i="3"/>
  <c r="G1143" i="3"/>
  <c r="G1144" i="3"/>
  <c r="G1145" i="3"/>
  <c r="G1146" i="3"/>
  <c r="G1147" i="3"/>
  <c r="G1148" i="3"/>
  <c r="G1149" i="3"/>
  <c r="G1150" i="3"/>
  <c r="G1151" i="3"/>
  <c r="G1152" i="3"/>
  <c r="G1153" i="3"/>
  <c r="G1154" i="3"/>
  <c r="G1155" i="3"/>
  <c r="G1156" i="3"/>
  <c r="G1157" i="3"/>
  <c r="G1158" i="3"/>
  <c r="G1159" i="3"/>
  <c r="G1160" i="3"/>
  <c r="G1161" i="3"/>
  <c r="G1162" i="3"/>
  <c r="G1163" i="3"/>
  <c r="G1164" i="3"/>
  <c r="G1165" i="3"/>
  <c r="G1166" i="3"/>
  <c r="G1167" i="3"/>
  <c r="G1168" i="3"/>
  <c r="G1169" i="3"/>
  <c r="G1170" i="3"/>
  <c r="G1171" i="3"/>
  <c r="G1172" i="3"/>
  <c r="G1173" i="3"/>
  <c r="G1174" i="3"/>
  <c r="G1175" i="3"/>
  <c r="G1176" i="3"/>
  <c r="G1177" i="3"/>
  <c r="G1178" i="3"/>
  <c r="G1179" i="3"/>
  <c r="G1180" i="3"/>
  <c r="G1181" i="3"/>
  <c r="G1182" i="3"/>
  <c r="G1183" i="3"/>
  <c r="G1184" i="3"/>
  <c r="G1185" i="3"/>
  <c r="G1186" i="3"/>
  <c r="G1187" i="3"/>
  <c r="G1188" i="3"/>
  <c r="G1189" i="3"/>
  <c r="G1190" i="3"/>
  <c r="G1191" i="3"/>
  <c r="G1192" i="3"/>
  <c r="G1193" i="3"/>
  <c r="G1194" i="3"/>
  <c r="G1195" i="3"/>
  <c r="G1196" i="3"/>
  <c r="G1197" i="3"/>
  <c r="G1198" i="3"/>
  <c r="G1199" i="3"/>
  <c r="G1200" i="3"/>
  <c r="G1201" i="3"/>
  <c r="G1202" i="3"/>
  <c r="G1203" i="3"/>
  <c r="G1204" i="3"/>
  <c r="G1205" i="3"/>
  <c r="G1206" i="3"/>
  <c r="G1207" i="3"/>
  <c r="G1208" i="3"/>
  <c r="G1209" i="3"/>
  <c r="G1210" i="3"/>
  <c r="G1211" i="3"/>
  <c r="G1212" i="3"/>
  <c r="G1213" i="3"/>
  <c r="G1214" i="3"/>
  <c r="G1215" i="3"/>
  <c r="G1216" i="3"/>
  <c r="G1217" i="3"/>
  <c r="G1218" i="3"/>
  <c r="G1219" i="3"/>
  <c r="G1220" i="3"/>
  <c r="G1221" i="3"/>
  <c r="G1222" i="3"/>
  <c r="G1223" i="3"/>
  <c r="G1224" i="3"/>
  <c r="G1225" i="3"/>
  <c r="G1226" i="3"/>
  <c r="G1227" i="3"/>
  <c r="G1228" i="3"/>
  <c r="G1229" i="3"/>
  <c r="G1230" i="3"/>
  <c r="G1231" i="3"/>
  <c r="G1232" i="3"/>
  <c r="G1233" i="3"/>
  <c r="G1234" i="3"/>
  <c r="G1235" i="3"/>
  <c r="G1236" i="3"/>
  <c r="G1237" i="3"/>
  <c r="G1238" i="3"/>
  <c r="G1239" i="3"/>
  <c r="G1240" i="3"/>
  <c r="G1241" i="3"/>
  <c r="G1242" i="3"/>
  <c r="G1243" i="3"/>
  <c r="G1244" i="3"/>
  <c r="G1245" i="3"/>
  <c r="G1246" i="3"/>
  <c r="G1247" i="3"/>
  <c r="G1248" i="3"/>
  <c r="G1249" i="3"/>
  <c r="G1250" i="3"/>
  <c r="G1251" i="3"/>
  <c r="G1252" i="3"/>
  <c r="G1253" i="3"/>
  <c r="G1254" i="3"/>
  <c r="G1255" i="3"/>
  <c r="G1256" i="3"/>
  <c r="G1257" i="3"/>
  <c r="G1258" i="3"/>
  <c r="G1259" i="3"/>
  <c r="G1260" i="3"/>
  <c r="G1261" i="3"/>
  <c r="G1262" i="3"/>
  <c r="G1263" i="3"/>
  <c r="G1264" i="3"/>
  <c r="G1265" i="3"/>
  <c r="G1266" i="3"/>
  <c r="G1267" i="3"/>
  <c r="G1268" i="3"/>
  <c r="G1269" i="3"/>
  <c r="G1270" i="3"/>
  <c r="G1271" i="3"/>
  <c r="G1272" i="3"/>
  <c r="G1273" i="3"/>
  <c r="G1274" i="3"/>
  <c r="G1275" i="3"/>
  <c r="G1276" i="3"/>
  <c r="G1277" i="3"/>
  <c r="G1278" i="3"/>
  <c r="G1279" i="3"/>
  <c r="G1280" i="3"/>
  <c r="G1281" i="3"/>
  <c r="G1282" i="3"/>
  <c r="G1283" i="3"/>
  <c r="G1284" i="3"/>
  <c r="G1285" i="3"/>
  <c r="G1286" i="3"/>
  <c r="G1287" i="3"/>
  <c r="G1288" i="3"/>
  <c r="G1289" i="3"/>
  <c r="G1290" i="3"/>
  <c r="G1291" i="3"/>
  <c r="G1292" i="3"/>
  <c r="G1293" i="3"/>
  <c r="G1294" i="3"/>
  <c r="G1295" i="3"/>
  <c r="G1296" i="3"/>
  <c r="G1297" i="3"/>
  <c r="G1298" i="3"/>
  <c r="G1299" i="3"/>
  <c r="G1300" i="3"/>
  <c r="G1301" i="3"/>
  <c r="G1302" i="3"/>
  <c r="G1303" i="3"/>
  <c r="G1304" i="3"/>
  <c r="G1305" i="3"/>
  <c r="G1306" i="3"/>
  <c r="G1307" i="3"/>
  <c r="G1308" i="3"/>
  <c r="G1309" i="3"/>
  <c r="G1310" i="3"/>
  <c r="G1311" i="3"/>
  <c r="G1312" i="3"/>
  <c r="G1313" i="3"/>
  <c r="G1314" i="3"/>
  <c r="G1315" i="3"/>
  <c r="G1316" i="3"/>
  <c r="G1317" i="3"/>
  <c r="G1318" i="3"/>
  <c r="G1319" i="3"/>
  <c r="G1320" i="3"/>
  <c r="G1321" i="3"/>
  <c r="G1322" i="3"/>
  <c r="G1323" i="3"/>
  <c r="G1324" i="3"/>
  <c r="G1325" i="3"/>
  <c r="G1326" i="3"/>
  <c r="G1327" i="3"/>
  <c r="G1328" i="3"/>
  <c r="G1329" i="3"/>
  <c r="G1330" i="3"/>
  <c r="G1331" i="3"/>
  <c r="G1332" i="3"/>
  <c r="G1333" i="3"/>
  <c r="G1334" i="3"/>
  <c r="G1335" i="3"/>
  <c r="G1336" i="3"/>
  <c r="G1337" i="3"/>
  <c r="G1338" i="3"/>
  <c r="G1339" i="3"/>
  <c r="O125" i="10"/>
  <c r="C147" i="10" s="1"/>
  <c r="D147" i="10" s="1"/>
  <c r="R125" i="10"/>
  <c r="C134" i="10" s="1"/>
  <c r="Q125" i="10"/>
  <c r="M125" i="10"/>
  <c r="L125" i="10"/>
  <c r="N125" i="10"/>
  <c r="C140" i="10" s="1"/>
  <c r="K125" i="10"/>
  <c r="C138" i="10" s="1"/>
  <c r="J125" i="10"/>
  <c r="C132" i="10" s="1"/>
  <c r="D132" i="10" s="1"/>
  <c r="I125" i="10"/>
  <c r="H125" i="10"/>
  <c r="C143" i="10" s="1"/>
  <c r="E125" i="10"/>
  <c r="C144" i="10" s="1"/>
  <c r="D125" i="10"/>
  <c r="C135" i="10" s="1"/>
  <c r="C125" i="10"/>
  <c r="C133" i="10" s="1"/>
  <c r="G116" i="10"/>
  <c r="E116" i="10"/>
  <c r="F125" i="10" s="1"/>
  <c r="C136" i="10" s="1"/>
  <c r="D116" i="10"/>
  <c r="C116" i="10"/>
  <c r="C106" i="10"/>
  <c r="AA2" i="12"/>
  <c r="AA3" i="12"/>
  <c r="AA4" i="12"/>
  <c r="AA5" i="12"/>
  <c r="AA6" i="12"/>
  <c r="AA7" i="12"/>
  <c r="AA8" i="12"/>
  <c r="AA9" i="12"/>
  <c r="AA10" i="12"/>
  <c r="AA11" i="12"/>
  <c r="AA12" i="12"/>
  <c r="AA13" i="12"/>
  <c r="AA14" i="12"/>
  <c r="AA15" i="12"/>
  <c r="AA16" i="12"/>
  <c r="AA17" i="12"/>
  <c r="AA18" i="12"/>
  <c r="AA19" i="12"/>
  <c r="AA20" i="12"/>
  <c r="AA21" i="12"/>
  <c r="AA22" i="12"/>
  <c r="AA23" i="12"/>
  <c r="AA24" i="12"/>
  <c r="AA25" i="12"/>
  <c r="AA26" i="12"/>
  <c r="AA27" i="12"/>
  <c r="AA28" i="12"/>
  <c r="AA29" i="12"/>
  <c r="AA30" i="12"/>
  <c r="AA31" i="12"/>
  <c r="AA32" i="12"/>
  <c r="AA33" i="12"/>
  <c r="AA34" i="12"/>
  <c r="AA35" i="12"/>
  <c r="AA36" i="12"/>
  <c r="AA37" i="12"/>
  <c r="AA38" i="12"/>
  <c r="AA39" i="12"/>
  <c r="AA40" i="12"/>
  <c r="AA41" i="12"/>
  <c r="AA42" i="12"/>
  <c r="AA43" i="12"/>
  <c r="AA44" i="12"/>
  <c r="AA45" i="12"/>
  <c r="AA46" i="12"/>
  <c r="AA47" i="12"/>
  <c r="AA48" i="12"/>
  <c r="AA49" i="12"/>
  <c r="AA50" i="12"/>
  <c r="AA51" i="12"/>
  <c r="AA52" i="12"/>
  <c r="AA53" i="12"/>
  <c r="AA54" i="12"/>
  <c r="AA55" i="12"/>
  <c r="AA56" i="12"/>
  <c r="AA57" i="12"/>
  <c r="AA58" i="12"/>
  <c r="AA59" i="12"/>
  <c r="AA60" i="12"/>
  <c r="AA61" i="12"/>
  <c r="AA62" i="12"/>
  <c r="AA63" i="12"/>
  <c r="AA64" i="12"/>
  <c r="AA65" i="12"/>
  <c r="AA66" i="12"/>
  <c r="AA67" i="12"/>
  <c r="AA68" i="12"/>
  <c r="AA69" i="12"/>
  <c r="AA70" i="12"/>
  <c r="AA71" i="12"/>
  <c r="AA72" i="12"/>
  <c r="AA73" i="12"/>
  <c r="AA74" i="12"/>
  <c r="AA75" i="12"/>
  <c r="AA76" i="12"/>
  <c r="AA77" i="12"/>
  <c r="AA78" i="12"/>
  <c r="AA79" i="12"/>
  <c r="AA80" i="12"/>
  <c r="AA81" i="12"/>
  <c r="AA82" i="12"/>
  <c r="AA83" i="12"/>
  <c r="AA84" i="12"/>
  <c r="AA85" i="12"/>
  <c r="AA86" i="12"/>
  <c r="AA87" i="12"/>
  <c r="AA88" i="12"/>
  <c r="AA89" i="12"/>
  <c r="AA90" i="12"/>
  <c r="AA91" i="12"/>
  <c r="AA92" i="12"/>
  <c r="AA93" i="12"/>
  <c r="AA94" i="12"/>
  <c r="AA95" i="12"/>
  <c r="AA96" i="12"/>
  <c r="AA97" i="12"/>
  <c r="AA98" i="12"/>
  <c r="AA99" i="12"/>
  <c r="AA100" i="12"/>
  <c r="AA101" i="12"/>
  <c r="AA102" i="12"/>
  <c r="AA103" i="12"/>
  <c r="AA104" i="12"/>
  <c r="AA105" i="12"/>
  <c r="AA106" i="12"/>
  <c r="AA107" i="12"/>
  <c r="AA108" i="12"/>
  <c r="AA109" i="12"/>
  <c r="AA110" i="12"/>
  <c r="AA111" i="12"/>
  <c r="AA112" i="12"/>
  <c r="AA113" i="12"/>
  <c r="AA114" i="12"/>
  <c r="AA115" i="12"/>
  <c r="AA116" i="12"/>
  <c r="AA117" i="12"/>
  <c r="AA118" i="12"/>
  <c r="AA119" i="12"/>
  <c r="AA120" i="12"/>
  <c r="AA121" i="12"/>
  <c r="AA122" i="12"/>
  <c r="AA123" i="12"/>
  <c r="AA124" i="12"/>
  <c r="AA125" i="12"/>
  <c r="AA126" i="12"/>
  <c r="AA127" i="12"/>
  <c r="AA128" i="12"/>
  <c r="AA129" i="12"/>
  <c r="AA130" i="12"/>
  <c r="AA131" i="12"/>
  <c r="AA132" i="12"/>
  <c r="AA133" i="12"/>
  <c r="AA134" i="12"/>
  <c r="AA135" i="12"/>
  <c r="AA136" i="12"/>
  <c r="AA137" i="12"/>
  <c r="AA138" i="12"/>
  <c r="AA139" i="12"/>
  <c r="AA140" i="12"/>
  <c r="AA141" i="12"/>
  <c r="AA142" i="12"/>
  <c r="AA143" i="12"/>
  <c r="AA144" i="12"/>
  <c r="AA145" i="12"/>
  <c r="AA146" i="12"/>
  <c r="AA147" i="12"/>
  <c r="AA148" i="12"/>
  <c r="AA149" i="12"/>
  <c r="AA150" i="12"/>
  <c r="AA151" i="12"/>
  <c r="AA152" i="12"/>
  <c r="AA153" i="12"/>
  <c r="AA154" i="12"/>
  <c r="AA155" i="12"/>
  <c r="AA156" i="12"/>
  <c r="AA157" i="12"/>
  <c r="AA158" i="12"/>
  <c r="AA159" i="12"/>
  <c r="AA160" i="12"/>
  <c r="AA161" i="12"/>
  <c r="AA162" i="12"/>
  <c r="AA163" i="12"/>
  <c r="AA164" i="12"/>
  <c r="AA165" i="12"/>
  <c r="AA166" i="12"/>
  <c r="AA167" i="12"/>
  <c r="AA168" i="12"/>
  <c r="AA169" i="12"/>
  <c r="AA170" i="12"/>
  <c r="AA171" i="12"/>
  <c r="AA172" i="12"/>
  <c r="AA173" i="12"/>
  <c r="AA174" i="12"/>
  <c r="AA175" i="12"/>
  <c r="AA176" i="12"/>
  <c r="AA177" i="12"/>
  <c r="AA178" i="12"/>
  <c r="AA179" i="12"/>
  <c r="AA180" i="12"/>
  <c r="AA181" i="12"/>
  <c r="AA182" i="12"/>
  <c r="AA183" i="12"/>
  <c r="AA184" i="12"/>
  <c r="AA185" i="12"/>
  <c r="AA186" i="12"/>
  <c r="AA187" i="12"/>
  <c r="AA188" i="12"/>
  <c r="AA189" i="12"/>
  <c r="AA190" i="12"/>
  <c r="AA191" i="12"/>
  <c r="AA192" i="12"/>
  <c r="AA193" i="12"/>
  <c r="AA194" i="12"/>
  <c r="AA195" i="12"/>
  <c r="AA196" i="12"/>
  <c r="AA197" i="12"/>
  <c r="AA198" i="12"/>
  <c r="AA199" i="12"/>
  <c r="AA200" i="12"/>
  <c r="AA201" i="12"/>
  <c r="AA202" i="12"/>
  <c r="AA203" i="12"/>
  <c r="AA204" i="12"/>
  <c r="AA205" i="12"/>
  <c r="AA206" i="12"/>
  <c r="AA207" i="12"/>
  <c r="AA208" i="12"/>
  <c r="AA209" i="12"/>
  <c r="AA210" i="12"/>
  <c r="AA211" i="12"/>
  <c r="AA212" i="12"/>
  <c r="AA213" i="12"/>
  <c r="AA214" i="12"/>
  <c r="AA215" i="12"/>
  <c r="AA216" i="12"/>
  <c r="AA217" i="12"/>
  <c r="AA218" i="12"/>
  <c r="AA219" i="12"/>
  <c r="AA220" i="12"/>
  <c r="AA221" i="12"/>
  <c r="AA222" i="12"/>
  <c r="AA223" i="12"/>
  <c r="AA224" i="12"/>
  <c r="AA225" i="12"/>
  <c r="AA226" i="12"/>
  <c r="AA227" i="12"/>
  <c r="AA228" i="12"/>
  <c r="AA229" i="12"/>
  <c r="AA230" i="12"/>
  <c r="AA231" i="12"/>
  <c r="AA232" i="12"/>
  <c r="AA233" i="12"/>
  <c r="AA234" i="12"/>
  <c r="AA235" i="12"/>
  <c r="AA236" i="12"/>
  <c r="AA237" i="12"/>
  <c r="AA238" i="12"/>
  <c r="AA239" i="12"/>
  <c r="AA240" i="12"/>
  <c r="AA241" i="12"/>
  <c r="AA242" i="12"/>
  <c r="AA243" i="12"/>
  <c r="AA244" i="12"/>
  <c r="AA245" i="12"/>
  <c r="AA246" i="12"/>
  <c r="AA247" i="12"/>
  <c r="AA248" i="12"/>
  <c r="AA249" i="12"/>
  <c r="AA250" i="12"/>
  <c r="AA251" i="12"/>
  <c r="AA252" i="12"/>
  <c r="AA253" i="12"/>
  <c r="AA254" i="12"/>
  <c r="AA255" i="12"/>
  <c r="AA256" i="12"/>
  <c r="AA257" i="12"/>
  <c r="AA258" i="12"/>
  <c r="AA259" i="12"/>
  <c r="AA260" i="12"/>
  <c r="AA261" i="12"/>
  <c r="AA262" i="12"/>
  <c r="AA263" i="12"/>
  <c r="AA264" i="12"/>
  <c r="AA265" i="12"/>
  <c r="AA266" i="12"/>
  <c r="AA267" i="12"/>
  <c r="AA268" i="12"/>
  <c r="AA269" i="12"/>
  <c r="AA270" i="12"/>
  <c r="AA271" i="12"/>
  <c r="AA272" i="12"/>
  <c r="AA273" i="12"/>
  <c r="AA274" i="12"/>
  <c r="AA275" i="12"/>
  <c r="AA276" i="12"/>
  <c r="AA277" i="12"/>
  <c r="AA278" i="12"/>
  <c r="AA279" i="12"/>
  <c r="AA280" i="12"/>
  <c r="AA281" i="12"/>
  <c r="AA282" i="12"/>
  <c r="AA283" i="12"/>
  <c r="AA284" i="12"/>
  <c r="AA285" i="12"/>
  <c r="AA286" i="12"/>
  <c r="AA287" i="12"/>
  <c r="AA288" i="12"/>
  <c r="AA289" i="12"/>
  <c r="AA290" i="12"/>
  <c r="AA291" i="12"/>
  <c r="AA292" i="12"/>
  <c r="AA293" i="12"/>
  <c r="AA294" i="12"/>
  <c r="AA295" i="12"/>
  <c r="AA296" i="12"/>
  <c r="AA297" i="12"/>
  <c r="AA298" i="12"/>
  <c r="AA299" i="12"/>
  <c r="AA300" i="12"/>
  <c r="AA301" i="12"/>
  <c r="AA302" i="12"/>
  <c r="AA303" i="12"/>
  <c r="AA304" i="12"/>
  <c r="AA305" i="12"/>
  <c r="AA306" i="12"/>
  <c r="AA307" i="12"/>
  <c r="AA308" i="12"/>
  <c r="AA309" i="12"/>
  <c r="AA310" i="12"/>
  <c r="AA311" i="12"/>
  <c r="AA312" i="12"/>
  <c r="AA313" i="12"/>
  <c r="AA314" i="12"/>
  <c r="AA315" i="12"/>
  <c r="AA316" i="12"/>
  <c r="AA317" i="12"/>
  <c r="AA318" i="12"/>
  <c r="AA319" i="12"/>
  <c r="AA320" i="12"/>
  <c r="AA321" i="12"/>
  <c r="AA322" i="12"/>
  <c r="AA323" i="12"/>
  <c r="AA324" i="12"/>
  <c r="AA325" i="12"/>
  <c r="AA326" i="12"/>
  <c r="AA327" i="12"/>
  <c r="AA328" i="12"/>
  <c r="AA329" i="12"/>
  <c r="AA330" i="12"/>
  <c r="AA331" i="12"/>
  <c r="AA332" i="12"/>
  <c r="AA333" i="12"/>
  <c r="AA334" i="12"/>
  <c r="AA335" i="12"/>
  <c r="AA336" i="12"/>
  <c r="AA337" i="12"/>
  <c r="AA338" i="12"/>
  <c r="AA339" i="12"/>
  <c r="AA340" i="12"/>
  <c r="AA341" i="12"/>
  <c r="AA342" i="12"/>
  <c r="AA343" i="12"/>
  <c r="AA344" i="12"/>
  <c r="AA345" i="12"/>
  <c r="AA346" i="12"/>
  <c r="AA347" i="12"/>
  <c r="AA348" i="12"/>
  <c r="AA349" i="12"/>
  <c r="AA350" i="12"/>
  <c r="AA351" i="12"/>
  <c r="AA352" i="12"/>
  <c r="AA353" i="12"/>
  <c r="AA354" i="12"/>
  <c r="AA355" i="12"/>
  <c r="AA356" i="12"/>
  <c r="AA357" i="12"/>
  <c r="AA358" i="12"/>
  <c r="AA359" i="12"/>
  <c r="AA360" i="12"/>
  <c r="AA361" i="12"/>
  <c r="AA362" i="12"/>
  <c r="AA363" i="12"/>
  <c r="AA364" i="12"/>
  <c r="AA365" i="12"/>
  <c r="AA366" i="12"/>
  <c r="AA367" i="12"/>
  <c r="AA368" i="12"/>
  <c r="AA369" i="12"/>
  <c r="AA370" i="12"/>
  <c r="AA371" i="12"/>
  <c r="AA372" i="12"/>
  <c r="AA373" i="12"/>
  <c r="AA374" i="12"/>
  <c r="AA375" i="12"/>
  <c r="AA376" i="12"/>
  <c r="AA377" i="12"/>
  <c r="AA378" i="12"/>
  <c r="AA379" i="12"/>
  <c r="AA380" i="12"/>
  <c r="AA381" i="12"/>
  <c r="AA382" i="12"/>
  <c r="AA383" i="12"/>
  <c r="AA384" i="12"/>
  <c r="AA385" i="12"/>
  <c r="AA386" i="12"/>
  <c r="AA387" i="12"/>
  <c r="AA388" i="12"/>
  <c r="AA389" i="12"/>
  <c r="AA390" i="12"/>
  <c r="AA391" i="12"/>
  <c r="AA392" i="12"/>
  <c r="AA393" i="12"/>
  <c r="AA394" i="12"/>
  <c r="AA395" i="12"/>
  <c r="AA396" i="12"/>
  <c r="AA397" i="12"/>
  <c r="AA398" i="12"/>
  <c r="AA399" i="12"/>
  <c r="AA400" i="12"/>
  <c r="AA401" i="12"/>
  <c r="AA402" i="12"/>
  <c r="AA403" i="12"/>
  <c r="AA404" i="12"/>
  <c r="AA405" i="12"/>
  <c r="AA406" i="12"/>
  <c r="AA407" i="12"/>
  <c r="AA408" i="12"/>
  <c r="AA409" i="12"/>
  <c r="AA410" i="12"/>
  <c r="AA411" i="12"/>
  <c r="AA412" i="12"/>
  <c r="AA413" i="12"/>
  <c r="AA414" i="12"/>
  <c r="AA415" i="12"/>
  <c r="AA416" i="12"/>
  <c r="AA417" i="12"/>
  <c r="AA418" i="12"/>
  <c r="AA419" i="12"/>
  <c r="AA420" i="12"/>
  <c r="AA421" i="12"/>
  <c r="AA422" i="12"/>
  <c r="AA423" i="12"/>
  <c r="AA424" i="12"/>
  <c r="AA425" i="12"/>
  <c r="AA426" i="12"/>
  <c r="AA427" i="12"/>
  <c r="AA428" i="12"/>
  <c r="AA429" i="12"/>
  <c r="AA430" i="12"/>
  <c r="AA431" i="12"/>
  <c r="AA432" i="12"/>
  <c r="AA433" i="12"/>
  <c r="AA434" i="12"/>
  <c r="AA435" i="12"/>
  <c r="AA436" i="12"/>
  <c r="AA437" i="12"/>
  <c r="AA438" i="12"/>
  <c r="AA439" i="12"/>
  <c r="AA440" i="12"/>
  <c r="AA441" i="12"/>
  <c r="AA442" i="12"/>
  <c r="AA443" i="12"/>
  <c r="AA444" i="12"/>
  <c r="AA445" i="12"/>
  <c r="AA446" i="12"/>
  <c r="AA447" i="12"/>
  <c r="AA448" i="12"/>
  <c r="AA449" i="12"/>
  <c r="AA450" i="12"/>
  <c r="AA451" i="12"/>
  <c r="AA452" i="12"/>
  <c r="AA453" i="12"/>
  <c r="AA454" i="12"/>
  <c r="AA455" i="12"/>
  <c r="AA456" i="12"/>
  <c r="AA457" i="12"/>
  <c r="AA458" i="12"/>
  <c r="AA459" i="12"/>
  <c r="AA460" i="12"/>
  <c r="AA461" i="12"/>
  <c r="AA462" i="12"/>
  <c r="AA463" i="12"/>
  <c r="AA464" i="12"/>
  <c r="AA465" i="12"/>
  <c r="AA466" i="12"/>
  <c r="AA467" i="12"/>
  <c r="AA468" i="12"/>
  <c r="AA469" i="12"/>
  <c r="AA470" i="12"/>
  <c r="AA471" i="12"/>
  <c r="AA472" i="12"/>
  <c r="AA473" i="12"/>
  <c r="AA474" i="12"/>
  <c r="AA475" i="12"/>
  <c r="AA476" i="12"/>
  <c r="AA477" i="12"/>
  <c r="AA478" i="12"/>
  <c r="AA479" i="12"/>
  <c r="AA480" i="12"/>
  <c r="AA481" i="12"/>
  <c r="AA482" i="12"/>
  <c r="AA483" i="12"/>
  <c r="AA484" i="12"/>
  <c r="AA485" i="12"/>
  <c r="AA486" i="12"/>
  <c r="AA487" i="12"/>
  <c r="AA488" i="12"/>
  <c r="AA489" i="12"/>
  <c r="AA490" i="12"/>
  <c r="AA491" i="12"/>
  <c r="AA492" i="12"/>
  <c r="AA493" i="12"/>
  <c r="AA494" i="12"/>
  <c r="AA495" i="12"/>
  <c r="AA496" i="12"/>
  <c r="AA497" i="12"/>
  <c r="AA498" i="12"/>
  <c r="AA499" i="12"/>
  <c r="AA500" i="12"/>
  <c r="AA501" i="12"/>
  <c r="AA502" i="12"/>
  <c r="AA503" i="12"/>
  <c r="AA504" i="12"/>
  <c r="AA505" i="12"/>
  <c r="AA506" i="12"/>
  <c r="AA507" i="12"/>
  <c r="AA508" i="12"/>
  <c r="AA509" i="12"/>
  <c r="AA510" i="12"/>
  <c r="AA511" i="12"/>
  <c r="AA512" i="12"/>
  <c r="AA513" i="12"/>
  <c r="AA514" i="12"/>
  <c r="AA515" i="12"/>
  <c r="AA516" i="12"/>
  <c r="AA517" i="12"/>
  <c r="AA518" i="12"/>
  <c r="AA519" i="12"/>
  <c r="AA520" i="12"/>
  <c r="AA521" i="12"/>
  <c r="AA522" i="12"/>
  <c r="AA523" i="12"/>
  <c r="AA524" i="12"/>
  <c r="AA525" i="12"/>
  <c r="AA526" i="12"/>
  <c r="AA527" i="12"/>
  <c r="AA528" i="12"/>
  <c r="AA529" i="12"/>
  <c r="AA530" i="12"/>
  <c r="AA531" i="12"/>
  <c r="AA532" i="12"/>
  <c r="AA533" i="12"/>
  <c r="AA534" i="12"/>
  <c r="AA535" i="12"/>
  <c r="AA536" i="12"/>
  <c r="AA537" i="12"/>
  <c r="AA538" i="12"/>
  <c r="AA539" i="12"/>
  <c r="AA540" i="12"/>
  <c r="AA541" i="12"/>
  <c r="AA542" i="12"/>
  <c r="AA543" i="12"/>
  <c r="AA544" i="12"/>
  <c r="AA545" i="12"/>
  <c r="AA546" i="12"/>
  <c r="AA547" i="12"/>
  <c r="AA548" i="12"/>
  <c r="AA549" i="12"/>
  <c r="AA550" i="12"/>
  <c r="AA551" i="12"/>
  <c r="AA552" i="12"/>
  <c r="AA553" i="12"/>
  <c r="AA554" i="12"/>
  <c r="AA555" i="12"/>
  <c r="AA556" i="12"/>
  <c r="AA557" i="12"/>
  <c r="AA558" i="12"/>
  <c r="AA559" i="12"/>
  <c r="AA560" i="12"/>
  <c r="AA561" i="12"/>
  <c r="AA562" i="12"/>
  <c r="AA563" i="12"/>
  <c r="AA564" i="12"/>
  <c r="AA565" i="12"/>
  <c r="AA566" i="12"/>
  <c r="AA567" i="12"/>
  <c r="AA568" i="12"/>
  <c r="AA569" i="12"/>
  <c r="AA570" i="12"/>
  <c r="AA571" i="12"/>
  <c r="AA572" i="12"/>
  <c r="AA573" i="12"/>
  <c r="AA574" i="12"/>
  <c r="AA575" i="12"/>
  <c r="AA576" i="12"/>
  <c r="AA577" i="12"/>
  <c r="AA578" i="12"/>
  <c r="AA579" i="12"/>
  <c r="AA580" i="12"/>
  <c r="AA581" i="12"/>
  <c r="AA582" i="12"/>
  <c r="AA583" i="12"/>
  <c r="AA584" i="12"/>
  <c r="AA585" i="12"/>
  <c r="AA586" i="12"/>
  <c r="AA587" i="12"/>
  <c r="AA588" i="12"/>
  <c r="AA589" i="12"/>
  <c r="AA590" i="12"/>
  <c r="AA591" i="12"/>
  <c r="AA592" i="12"/>
  <c r="AA593" i="12"/>
  <c r="AA594" i="12"/>
  <c r="AA595" i="12"/>
  <c r="AA596" i="12"/>
  <c r="AA597" i="12"/>
  <c r="AA598" i="12"/>
  <c r="AA599" i="12"/>
  <c r="AA600" i="12"/>
  <c r="AA601" i="12"/>
  <c r="AA602" i="12"/>
  <c r="AA603" i="12"/>
  <c r="AA604" i="12"/>
  <c r="AA605" i="12"/>
  <c r="AA606" i="12"/>
  <c r="AA607" i="12"/>
  <c r="AA608" i="12"/>
  <c r="AA609" i="12"/>
  <c r="AA610" i="12"/>
  <c r="AA611" i="12"/>
  <c r="AA612" i="12"/>
  <c r="AA613" i="12"/>
  <c r="AA614" i="12"/>
  <c r="AA615" i="12"/>
  <c r="AA616" i="12"/>
  <c r="AA617" i="12"/>
  <c r="AA618" i="12"/>
  <c r="AA619" i="12"/>
  <c r="AA620" i="12"/>
  <c r="AA621" i="12"/>
  <c r="AA622" i="12"/>
  <c r="AA623" i="12"/>
  <c r="AA624" i="12"/>
  <c r="AA625" i="12"/>
  <c r="AA626" i="12"/>
  <c r="AA627" i="12"/>
  <c r="AA628" i="12"/>
  <c r="AA629" i="12"/>
  <c r="AA630" i="12"/>
  <c r="AA631" i="12"/>
  <c r="AA632" i="12"/>
  <c r="AA633" i="12"/>
  <c r="AA634" i="12"/>
  <c r="AA635" i="12"/>
  <c r="AA636" i="12"/>
  <c r="AA637" i="12"/>
  <c r="AA638" i="12"/>
  <c r="AA639" i="12"/>
  <c r="AA640" i="12"/>
  <c r="AA641" i="12"/>
  <c r="AA642" i="12"/>
  <c r="AA643" i="12"/>
  <c r="AA644" i="12"/>
  <c r="AA645" i="12"/>
  <c r="AA646" i="12"/>
  <c r="AA647" i="12"/>
  <c r="AA648" i="12"/>
  <c r="AA649" i="12"/>
  <c r="AA650" i="12"/>
  <c r="AA651" i="12"/>
  <c r="AA652" i="12"/>
  <c r="AA653" i="12"/>
  <c r="AA654" i="12"/>
  <c r="AA655" i="12"/>
  <c r="AA656" i="12"/>
  <c r="AA657" i="12"/>
  <c r="AA658" i="12"/>
  <c r="AA659" i="12"/>
  <c r="AA660" i="12"/>
  <c r="AA661" i="12"/>
  <c r="AA662" i="12"/>
  <c r="AA663" i="12"/>
  <c r="AA664" i="12"/>
  <c r="AA665" i="12"/>
  <c r="AA666" i="12"/>
  <c r="AA667" i="12"/>
  <c r="AA668" i="12"/>
  <c r="AA669" i="12"/>
  <c r="AA670" i="12"/>
  <c r="AA671" i="12"/>
  <c r="AA672" i="12"/>
  <c r="AA673" i="12"/>
  <c r="AA674" i="12"/>
  <c r="AA675" i="12"/>
  <c r="AA676" i="12"/>
  <c r="AA677" i="12"/>
  <c r="AA678" i="12"/>
  <c r="AA679" i="12"/>
  <c r="AA680" i="12"/>
  <c r="AA681" i="12"/>
  <c r="AA682" i="12"/>
  <c r="AA683" i="12"/>
  <c r="AA684" i="12"/>
  <c r="AA685" i="12"/>
  <c r="AA686" i="12"/>
  <c r="AA687" i="12"/>
  <c r="AA688" i="12"/>
  <c r="AA689" i="12"/>
  <c r="AA690" i="12"/>
  <c r="AA691" i="12"/>
  <c r="AA692" i="12"/>
  <c r="AA693" i="12"/>
  <c r="AA694" i="12"/>
  <c r="AA695" i="12"/>
  <c r="AA696" i="12"/>
  <c r="AA697" i="12"/>
  <c r="AA698" i="12"/>
  <c r="AA699" i="12"/>
  <c r="AA700" i="12"/>
  <c r="AA701" i="12"/>
  <c r="AA702" i="12"/>
  <c r="AA703" i="12"/>
  <c r="AA704" i="12"/>
  <c r="AA705" i="12"/>
  <c r="AA706" i="12"/>
  <c r="AA707" i="12"/>
  <c r="AA708" i="12"/>
  <c r="AA709" i="12"/>
  <c r="AA710" i="12"/>
  <c r="AA711" i="12"/>
  <c r="AA712" i="12"/>
  <c r="AA713" i="12"/>
  <c r="AA714" i="12"/>
  <c r="AA715" i="12"/>
  <c r="AA716" i="12"/>
  <c r="AA717" i="12"/>
  <c r="AA718" i="12"/>
  <c r="AA719" i="12"/>
  <c r="AA720" i="12"/>
  <c r="AA721" i="12"/>
  <c r="AA722" i="12"/>
  <c r="AA723" i="12"/>
  <c r="AA724" i="12"/>
  <c r="AA725" i="12"/>
  <c r="AA726" i="12"/>
  <c r="AA727" i="12"/>
  <c r="AA728" i="12"/>
  <c r="AA729" i="12"/>
  <c r="AA730" i="12"/>
  <c r="AA731" i="12"/>
  <c r="AA732" i="12"/>
  <c r="AA733" i="12"/>
  <c r="AA734" i="12"/>
  <c r="AA735" i="12"/>
  <c r="AA736" i="12"/>
  <c r="AA737" i="12"/>
  <c r="AA738" i="12"/>
  <c r="AA739" i="12"/>
  <c r="AA740" i="12"/>
  <c r="AA741" i="12"/>
  <c r="AA742" i="12"/>
  <c r="AA743" i="12"/>
  <c r="AA744" i="12"/>
  <c r="AA745" i="12"/>
  <c r="AA746" i="12"/>
  <c r="AA747" i="12"/>
  <c r="AA748" i="12"/>
  <c r="AA749" i="12"/>
  <c r="AA750" i="12"/>
  <c r="AA751" i="12"/>
  <c r="AA752" i="12"/>
  <c r="AA753" i="12"/>
  <c r="AA754" i="12"/>
  <c r="AA755" i="12"/>
  <c r="AA756" i="12"/>
  <c r="AA757" i="12"/>
  <c r="AA758" i="12"/>
  <c r="AA759" i="12"/>
  <c r="AA760" i="12"/>
  <c r="AA761" i="12"/>
  <c r="AA762" i="12"/>
  <c r="AA763" i="12"/>
  <c r="AA764" i="12"/>
  <c r="AA765" i="12"/>
  <c r="AA766" i="12"/>
  <c r="AA767" i="12"/>
  <c r="AA768" i="12"/>
  <c r="AA769" i="12"/>
  <c r="AA770" i="12"/>
  <c r="AA771" i="12"/>
  <c r="AA772" i="12"/>
  <c r="AA773" i="12"/>
  <c r="AA774" i="12"/>
  <c r="AA775" i="12"/>
  <c r="AA776" i="12"/>
  <c r="AA777" i="12"/>
  <c r="AA778" i="12"/>
  <c r="AA779" i="12"/>
  <c r="AA780" i="12"/>
  <c r="AA781" i="12"/>
  <c r="AA782" i="12"/>
  <c r="AA783" i="12"/>
  <c r="AA784" i="12"/>
  <c r="AA785" i="12"/>
  <c r="AA786" i="12"/>
  <c r="AA787" i="12"/>
  <c r="AA788" i="12"/>
  <c r="AA789" i="12"/>
  <c r="AA790" i="12"/>
  <c r="AA791" i="12"/>
  <c r="AA792" i="12"/>
  <c r="AA793" i="12"/>
  <c r="AA794" i="12"/>
  <c r="AA795" i="12"/>
  <c r="AA796" i="12"/>
  <c r="AA797" i="12"/>
  <c r="AA798" i="12"/>
  <c r="AA799" i="12"/>
  <c r="AA800" i="12"/>
  <c r="AA801" i="12"/>
  <c r="AA802" i="12"/>
  <c r="AA803" i="12"/>
  <c r="AA804" i="12"/>
  <c r="AA805" i="12"/>
  <c r="AA806" i="12"/>
  <c r="AA807" i="12"/>
  <c r="AA808" i="12"/>
  <c r="AA809" i="12"/>
  <c r="AA810" i="12"/>
  <c r="AA811" i="12"/>
  <c r="AA812" i="12"/>
  <c r="AA813" i="12"/>
  <c r="AA814" i="12"/>
  <c r="AA815" i="12"/>
  <c r="AA816" i="12"/>
  <c r="AA817" i="12"/>
  <c r="AA818" i="12"/>
  <c r="AA819" i="12"/>
  <c r="AA820" i="12"/>
  <c r="AA821" i="12"/>
  <c r="AA822" i="12"/>
  <c r="AA823" i="12"/>
  <c r="AA824" i="12"/>
  <c r="AA825" i="12"/>
  <c r="AA826" i="12"/>
  <c r="AA827" i="12"/>
  <c r="AA828" i="12"/>
  <c r="AA829" i="12"/>
  <c r="AA830" i="12"/>
  <c r="AA831" i="12"/>
  <c r="AA832" i="12"/>
  <c r="AA833" i="12"/>
  <c r="AA834" i="12"/>
  <c r="AA835" i="12"/>
  <c r="AA836" i="12"/>
  <c r="AA837" i="12"/>
  <c r="AA838" i="12"/>
  <c r="AA839" i="12"/>
  <c r="AA840" i="12"/>
  <c r="AA841" i="12"/>
  <c r="AA842" i="12"/>
  <c r="AA843" i="12"/>
  <c r="AA844" i="12"/>
  <c r="AA845" i="12"/>
  <c r="AA846" i="12"/>
  <c r="AA847" i="12"/>
  <c r="AA848" i="12"/>
  <c r="AA849" i="12"/>
  <c r="AA850" i="12"/>
  <c r="AA851" i="12"/>
  <c r="AA852" i="12"/>
  <c r="AA853" i="12"/>
  <c r="AA854" i="12"/>
  <c r="AA855" i="12"/>
  <c r="AA856" i="12"/>
  <c r="AA857" i="12"/>
  <c r="AA858" i="12"/>
  <c r="AA859" i="12"/>
  <c r="AA860" i="12"/>
  <c r="AA861" i="12"/>
  <c r="AA862" i="12"/>
  <c r="AA863" i="12"/>
  <c r="AA864" i="12"/>
  <c r="AA865" i="12"/>
  <c r="AA866" i="12"/>
  <c r="AA867" i="12"/>
  <c r="AA868" i="12"/>
  <c r="AA869" i="12"/>
  <c r="AA870" i="12"/>
  <c r="AA871" i="12"/>
  <c r="AA872" i="12"/>
  <c r="AA873" i="12"/>
  <c r="AA874" i="12"/>
  <c r="AA875" i="12"/>
  <c r="AA876" i="12"/>
  <c r="AA877" i="12"/>
  <c r="AA878" i="12"/>
  <c r="AA879" i="12"/>
  <c r="AA880" i="12"/>
  <c r="AA881" i="12"/>
  <c r="AA882" i="12"/>
  <c r="AA883" i="12"/>
  <c r="AA884" i="12"/>
  <c r="AA885" i="12"/>
  <c r="AA886" i="12"/>
  <c r="AA887" i="12"/>
  <c r="AA888" i="12"/>
  <c r="AA889" i="12"/>
  <c r="AA890" i="12"/>
  <c r="AA891" i="12"/>
  <c r="AA892" i="12"/>
  <c r="AA893" i="12"/>
  <c r="AA894" i="12"/>
  <c r="AA895" i="12"/>
  <c r="AA896" i="12"/>
  <c r="AA897" i="12"/>
  <c r="AA898" i="12"/>
  <c r="AA899" i="12"/>
  <c r="AA900" i="12"/>
  <c r="AA901" i="12"/>
  <c r="AA902" i="12"/>
  <c r="AA903" i="12"/>
  <c r="AA904" i="12"/>
  <c r="AA905" i="12"/>
  <c r="AA906" i="12"/>
  <c r="AA907" i="12"/>
  <c r="AA908" i="12"/>
  <c r="AA909" i="12"/>
  <c r="AA910" i="12"/>
  <c r="AA911" i="12"/>
  <c r="AA912" i="12"/>
  <c r="AA913" i="12"/>
  <c r="AA914" i="12"/>
  <c r="AA915" i="12"/>
  <c r="AA916" i="12"/>
  <c r="AA917" i="12"/>
  <c r="AA918" i="12"/>
  <c r="AA919" i="12"/>
  <c r="AA920" i="12"/>
  <c r="AA921" i="12"/>
  <c r="AA922" i="12"/>
  <c r="AA923" i="12"/>
  <c r="AA924" i="12"/>
  <c r="AA925" i="12"/>
  <c r="AA926" i="12"/>
  <c r="AA927" i="12"/>
  <c r="AA928" i="12"/>
  <c r="AA929" i="12"/>
  <c r="AA930" i="12"/>
  <c r="AA931" i="12"/>
  <c r="AA932" i="12"/>
  <c r="AA933" i="12"/>
  <c r="AA934" i="12"/>
  <c r="AA935" i="12"/>
  <c r="AA936" i="12"/>
  <c r="AA937" i="12"/>
  <c r="AA938" i="12"/>
  <c r="AA939" i="12"/>
  <c r="AA940" i="12"/>
  <c r="AA941" i="12"/>
  <c r="AA942" i="12"/>
  <c r="AA943" i="12"/>
  <c r="AA944" i="12"/>
  <c r="AA945" i="12"/>
  <c r="AA946" i="12"/>
  <c r="AA947" i="12"/>
  <c r="AA948" i="12"/>
  <c r="AA949" i="12"/>
  <c r="AA950" i="12"/>
  <c r="AA951" i="12"/>
  <c r="AA952" i="12"/>
  <c r="AA953" i="12"/>
  <c r="AA954" i="12"/>
  <c r="AA955" i="12"/>
  <c r="AA956" i="12"/>
  <c r="AA957" i="12"/>
  <c r="AA958" i="12"/>
  <c r="AA959" i="12"/>
  <c r="AA960" i="12"/>
  <c r="AA961" i="12"/>
  <c r="AA962" i="12"/>
  <c r="AA963" i="12"/>
  <c r="AA964" i="12"/>
  <c r="AA965" i="12"/>
  <c r="AA966" i="12"/>
  <c r="AA967" i="12"/>
  <c r="AA968" i="12"/>
  <c r="AA969" i="12"/>
  <c r="AA970" i="12"/>
  <c r="AA971" i="12"/>
  <c r="AA972" i="12"/>
  <c r="AA973" i="12"/>
  <c r="AA974" i="12"/>
  <c r="AA975" i="12"/>
  <c r="AA976" i="12"/>
  <c r="AA977" i="12"/>
  <c r="AA978" i="12"/>
  <c r="AA979" i="12"/>
  <c r="AA980" i="12"/>
  <c r="AA981" i="12"/>
  <c r="AA982" i="12"/>
  <c r="AA983" i="12"/>
  <c r="AA984" i="12"/>
  <c r="AA985" i="12"/>
  <c r="AA986" i="12"/>
  <c r="AA987" i="12"/>
  <c r="AA988" i="12"/>
  <c r="AA989" i="12"/>
  <c r="AA990" i="12"/>
  <c r="AA991" i="12"/>
  <c r="AA992" i="12"/>
  <c r="AA993" i="12"/>
  <c r="AA994" i="12"/>
  <c r="AA995" i="12"/>
  <c r="AA996" i="12"/>
  <c r="AA997" i="12"/>
  <c r="AA998" i="12"/>
  <c r="AA999" i="12"/>
  <c r="AA1000" i="12"/>
  <c r="AA1001" i="12"/>
  <c r="AA1002" i="12"/>
  <c r="AA1003" i="12"/>
  <c r="AA1004" i="12"/>
  <c r="AA1005" i="12"/>
  <c r="AA1006" i="12"/>
  <c r="AA1007" i="12"/>
  <c r="AA1008" i="12"/>
  <c r="AA1009" i="12"/>
  <c r="AA1010" i="12"/>
  <c r="AA1011" i="12"/>
  <c r="AA1012" i="12"/>
  <c r="AA1013" i="12"/>
  <c r="AA1014" i="12"/>
  <c r="AA1015" i="12"/>
  <c r="AA1016" i="12"/>
  <c r="AA1017" i="12"/>
  <c r="AA1018" i="12"/>
  <c r="AA1019" i="12"/>
  <c r="AA1020" i="12"/>
  <c r="AA1021" i="12"/>
  <c r="AA1022" i="12"/>
  <c r="AA1023" i="12"/>
  <c r="AA1024" i="12"/>
  <c r="AA1025" i="12"/>
  <c r="AA1026" i="12"/>
  <c r="AA1027" i="12"/>
  <c r="AA1028" i="12"/>
  <c r="AA1029" i="12"/>
  <c r="AA1030" i="12"/>
  <c r="AA1031" i="12"/>
  <c r="AA1032" i="12"/>
  <c r="AA1033" i="12"/>
  <c r="AA1034" i="12"/>
  <c r="AA1035" i="12"/>
  <c r="AA1036" i="12"/>
  <c r="AA1037" i="12"/>
  <c r="AA1038" i="12"/>
  <c r="AA1039" i="12"/>
  <c r="AA1040" i="12"/>
  <c r="AA1041" i="12"/>
  <c r="AA1042" i="12"/>
  <c r="AA1043" i="12"/>
  <c r="AA1044" i="12"/>
  <c r="AA1045" i="12"/>
  <c r="AA1046" i="12"/>
  <c r="AA1047" i="12"/>
  <c r="AA1048" i="12"/>
  <c r="AA1049" i="12"/>
  <c r="AA1050" i="12"/>
  <c r="AA1051" i="12"/>
  <c r="AA1052" i="12"/>
  <c r="AA1053" i="12"/>
  <c r="AA1054" i="12"/>
  <c r="AA1055" i="12"/>
  <c r="AA1056" i="12"/>
  <c r="AA1057" i="12"/>
  <c r="AA1058" i="12"/>
  <c r="AA1059" i="12"/>
  <c r="AA1060" i="12"/>
  <c r="AA1061" i="12"/>
  <c r="AA1062" i="12"/>
  <c r="AA1063" i="12"/>
  <c r="AA1064" i="12"/>
  <c r="AA1065" i="12"/>
  <c r="AA1066" i="12"/>
  <c r="AA1067" i="12"/>
  <c r="AA1068" i="12"/>
  <c r="AA1069" i="12"/>
  <c r="AA1070" i="12"/>
  <c r="AA1071" i="12"/>
  <c r="AA1072" i="12"/>
  <c r="AA1073" i="12"/>
  <c r="AA1074" i="12"/>
  <c r="AA1075" i="12"/>
  <c r="AA1076" i="12"/>
  <c r="AA1077" i="12"/>
  <c r="AA1078" i="12"/>
  <c r="AA1079" i="12"/>
  <c r="AA1080" i="12"/>
  <c r="AA1081" i="12"/>
  <c r="AA1082" i="12"/>
  <c r="AA1083" i="12"/>
  <c r="AA1084" i="12"/>
  <c r="AA1085" i="12"/>
  <c r="AA1086" i="12"/>
  <c r="AA1087" i="12"/>
  <c r="AA1088" i="12"/>
  <c r="AA1089" i="12"/>
  <c r="AA1090" i="12"/>
  <c r="AA1091" i="12"/>
  <c r="AA1092" i="12"/>
  <c r="AA1093" i="12"/>
  <c r="AA1094" i="12"/>
  <c r="AA1095" i="12"/>
  <c r="AA1096" i="12"/>
  <c r="AA1097" i="12"/>
  <c r="AA1098" i="12"/>
  <c r="AA1099" i="12"/>
  <c r="AA1100" i="12"/>
  <c r="AA1101" i="12"/>
  <c r="AA1102" i="12"/>
  <c r="AA1103" i="12"/>
  <c r="AA1104" i="12"/>
  <c r="AA1105" i="12"/>
  <c r="AA1106" i="12"/>
  <c r="AA1107" i="12"/>
  <c r="AA1108" i="12"/>
  <c r="AA1109" i="12"/>
  <c r="AA1110" i="12"/>
  <c r="AA1111" i="12"/>
  <c r="AA1112" i="12"/>
  <c r="AA1113" i="12"/>
  <c r="AA1114" i="12"/>
  <c r="AA1115" i="12"/>
  <c r="AA1116" i="12"/>
  <c r="AA1117" i="12"/>
  <c r="AA1118" i="12"/>
  <c r="AA1119" i="12"/>
  <c r="AA1120" i="12"/>
  <c r="AA1121" i="12"/>
  <c r="AA1122" i="12"/>
  <c r="AA1123" i="12"/>
  <c r="AA1124" i="12"/>
  <c r="AA1125" i="12"/>
  <c r="AA1126" i="12"/>
  <c r="AA1127" i="12"/>
  <c r="AA1128" i="12"/>
  <c r="AA1129" i="12"/>
  <c r="AA1130" i="12"/>
  <c r="AA1131" i="12"/>
  <c r="AA1132" i="12"/>
  <c r="AA1133" i="12"/>
  <c r="AA1134" i="12"/>
  <c r="AA1135" i="12"/>
  <c r="AA1136" i="12"/>
  <c r="AA1137" i="12"/>
  <c r="AA1138" i="12"/>
  <c r="AA1139" i="12"/>
  <c r="AA1140" i="12"/>
  <c r="AA1141" i="12"/>
  <c r="AA1142" i="12"/>
  <c r="AA1143" i="12"/>
  <c r="AA1144" i="12"/>
  <c r="AA1145" i="12"/>
  <c r="AA1146" i="12"/>
  <c r="AA1147" i="12"/>
  <c r="AA1148" i="12"/>
  <c r="AA1149" i="12"/>
  <c r="AA1150" i="12"/>
  <c r="AA1151" i="12"/>
  <c r="AA1152" i="12"/>
  <c r="AA1153" i="12"/>
  <c r="AA1154" i="12"/>
  <c r="AA1155" i="12"/>
  <c r="AA1156" i="12"/>
  <c r="AA1157" i="12"/>
  <c r="AA1158" i="12"/>
  <c r="AA1159" i="12"/>
  <c r="AA1160" i="12"/>
  <c r="AA1161" i="12"/>
  <c r="AA1162" i="12"/>
  <c r="AA1163" i="12"/>
  <c r="AA1164" i="12"/>
  <c r="AA1165" i="12"/>
  <c r="AA1166" i="12"/>
  <c r="AA1167" i="12"/>
  <c r="AA1168" i="12"/>
  <c r="AA1169" i="12"/>
  <c r="AA1170" i="12"/>
  <c r="AA1171" i="12"/>
  <c r="AA1172" i="12"/>
  <c r="AA1173" i="12"/>
  <c r="AA1174" i="12"/>
  <c r="AA1175" i="12"/>
  <c r="AA1176" i="12"/>
  <c r="AA1177" i="12"/>
  <c r="AA1178" i="12"/>
  <c r="AA1179" i="12"/>
  <c r="AA1180" i="12"/>
  <c r="AA1181" i="12"/>
  <c r="AA1182" i="12"/>
  <c r="AA1183" i="12"/>
  <c r="AA1184" i="12"/>
  <c r="AA1185" i="12"/>
  <c r="AA1186" i="12"/>
  <c r="AA1187" i="12"/>
  <c r="AA1188" i="12"/>
  <c r="AA1189" i="12"/>
  <c r="AA1190" i="12"/>
  <c r="AA1191" i="12"/>
  <c r="AA1192" i="12"/>
  <c r="AA1193" i="12"/>
  <c r="AA1194" i="12"/>
  <c r="AA1195" i="12"/>
  <c r="AA1196" i="12"/>
  <c r="AA1197" i="12"/>
  <c r="AA1198" i="12"/>
  <c r="AA1199" i="12"/>
  <c r="AA1200" i="12"/>
  <c r="AA1201" i="12"/>
  <c r="AA1202" i="12"/>
  <c r="AA1203" i="12"/>
  <c r="AA1204" i="12"/>
  <c r="AA1205" i="12"/>
  <c r="AA1206" i="12"/>
  <c r="AA1207" i="12"/>
  <c r="AA1208" i="12"/>
  <c r="AA1209" i="12"/>
  <c r="AA1210" i="12"/>
  <c r="AA1211" i="12"/>
  <c r="AA1212" i="12"/>
  <c r="AA1213" i="12"/>
  <c r="AA1214" i="12"/>
  <c r="AA1215" i="12"/>
  <c r="AA1216" i="12"/>
  <c r="AA1217" i="12"/>
  <c r="AA1218" i="12"/>
  <c r="AA1219" i="12"/>
  <c r="AA1220" i="12"/>
  <c r="AA1221" i="12"/>
  <c r="AA1222" i="12"/>
  <c r="AA1223" i="12"/>
  <c r="AA1224" i="12"/>
  <c r="AA1225" i="12"/>
  <c r="AA1226" i="12"/>
  <c r="AA1227" i="12"/>
  <c r="AA1228" i="12"/>
  <c r="AA1229" i="12"/>
  <c r="AA1230" i="12"/>
  <c r="AA1231" i="12"/>
  <c r="AA1232" i="12"/>
  <c r="AA1233" i="12"/>
  <c r="AA1234" i="12"/>
  <c r="AA1235" i="12"/>
  <c r="AA1236" i="12"/>
  <c r="AA1237" i="12"/>
  <c r="AA1238" i="12"/>
  <c r="AA1239" i="12"/>
  <c r="AA1240" i="12"/>
  <c r="AA1241" i="12"/>
  <c r="AA1242" i="12"/>
  <c r="AA1243" i="12"/>
  <c r="AA1244" i="12"/>
  <c r="AA1245" i="12"/>
  <c r="AA1246" i="12"/>
  <c r="AA1247" i="12"/>
  <c r="AA1248" i="12"/>
  <c r="AA1249" i="12"/>
  <c r="AA1250" i="12"/>
  <c r="AA1251" i="12"/>
  <c r="AA1252" i="12"/>
  <c r="AA1253" i="12"/>
  <c r="AA1254" i="12"/>
  <c r="AA1255" i="12"/>
  <c r="AA1256" i="12"/>
  <c r="AA1257" i="12"/>
  <c r="AA1258" i="12"/>
  <c r="AA1259" i="12"/>
  <c r="AA1260" i="12"/>
  <c r="AA1261" i="12"/>
  <c r="AA1262" i="12"/>
  <c r="AA1263" i="12"/>
  <c r="AA1264" i="12"/>
  <c r="AA1265" i="12"/>
  <c r="AA1266" i="12"/>
  <c r="AA1267" i="12"/>
  <c r="AA1268" i="12"/>
  <c r="AA1269" i="12"/>
  <c r="AA1270" i="12"/>
  <c r="AA1271" i="12"/>
  <c r="AA1272" i="12"/>
  <c r="AA1273" i="12"/>
  <c r="AA1274" i="12"/>
  <c r="AA1275" i="12"/>
  <c r="AA1276" i="12"/>
  <c r="AA1277" i="12"/>
  <c r="AA1278" i="12"/>
  <c r="AA1279" i="12"/>
  <c r="AA1280" i="12"/>
  <c r="AA1281" i="12"/>
  <c r="AA1282" i="12"/>
  <c r="AA1283" i="12"/>
  <c r="AA1284" i="12"/>
  <c r="AA1285" i="12"/>
  <c r="AA1286" i="12"/>
  <c r="AA1287" i="12"/>
  <c r="AA1288" i="12"/>
  <c r="AA1289" i="12"/>
  <c r="AA1290" i="12"/>
  <c r="AA1291" i="12"/>
  <c r="AA1292" i="12"/>
  <c r="AA1293" i="12"/>
  <c r="AA1294" i="12"/>
  <c r="AA1295" i="12"/>
  <c r="AA1296" i="12"/>
  <c r="AA1297" i="12"/>
  <c r="AA1298" i="12"/>
  <c r="AA1299" i="12"/>
  <c r="AA1300" i="12"/>
  <c r="AA1301" i="12"/>
  <c r="AA1302" i="12"/>
  <c r="AA1303" i="12"/>
  <c r="AA1304" i="12"/>
  <c r="AA1305" i="12"/>
  <c r="AA1306" i="12"/>
  <c r="AA1307" i="12"/>
  <c r="AA1308" i="12"/>
  <c r="AA1309" i="12"/>
  <c r="AA1310" i="12"/>
  <c r="AA1311" i="12"/>
  <c r="AA1312" i="12"/>
  <c r="AA1313" i="12"/>
  <c r="AA1314" i="12"/>
  <c r="AA1315" i="12"/>
  <c r="AA1316" i="12"/>
  <c r="AA1317" i="12"/>
  <c r="AA1318" i="12"/>
  <c r="AA1319" i="12"/>
  <c r="AA1320" i="12"/>
  <c r="AA1321" i="12"/>
  <c r="AA1322" i="12"/>
  <c r="AA1323" i="12"/>
  <c r="AA1324" i="12"/>
  <c r="AA1325" i="12"/>
  <c r="AA1326" i="12"/>
  <c r="AA1327" i="12"/>
  <c r="AA1328" i="12"/>
  <c r="AA1329" i="12"/>
  <c r="AA1330" i="12"/>
  <c r="AA1331" i="12"/>
  <c r="AA1332" i="12"/>
  <c r="AA1333" i="12"/>
  <c r="AA1334" i="12"/>
  <c r="AA1335" i="12"/>
  <c r="AA1336" i="12"/>
  <c r="AA1337" i="12"/>
  <c r="AA1338" i="12"/>
  <c r="AA1339" i="12"/>
  <c r="Z2" i="12"/>
  <c r="Z3" i="12"/>
  <c r="Z4" i="12"/>
  <c r="Z5" i="12"/>
  <c r="Z6" i="12"/>
  <c r="Z7" i="12"/>
  <c r="Z8" i="12"/>
  <c r="Z9" i="12"/>
  <c r="Z10" i="12"/>
  <c r="Z11" i="12"/>
  <c r="Z12" i="12"/>
  <c r="Z13" i="12"/>
  <c r="Z14" i="12"/>
  <c r="Z15" i="12"/>
  <c r="Z16" i="12"/>
  <c r="Z17" i="12"/>
  <c r="Z18" i="12"/>
  <c r="Z19" i="12"/>
  <c r="Z20" i="12"/>
  <c r="Z21" i="12"/>
  <c r="Z22" i="12"/>
  <c r="Z23" i="12"/>
  <c r="Z24" i="12"/>
  <c r="Z25" i="12"/>
  <c r="Z26" i="12"/>
  <c r="Z27" i="12"/>
  <c r="Z28" i="12"/>
  <c r="Z29" i="12"/>
  <c r="Z30" i="12"/>
  <c r="Z31" i="12"/>
  <c r="Z32" i="12"/>
  <c r="Z33" i="12"/>
  <c r="Z34" i="12"/>
  <c r="Z35" i="12"/>
  <c r="Z36" i="12"/>
  <c r="Z37" i="12"/>
  <c r="Z38" i="12"/>
  <c r="Z39" i="12"/>
  <c r="Z40" i="12"/>
  <c r="Z41" i="12"/>
  <c r="Z42" i="12"/>
  <c r="Z43" i="12"/>
  <c r="Z44" i="12"/>
  <c r="Z45" i="12"/>
  <c r="Z46" i="12"/>
  <c r="Z47" i="12"/>
  <c r="Z48" i="12"/>
  <c r="Z49" i="12"/>
  <c r="Z50" i="12"/>
  <c r="Z51" i="12"/>
  <c r="Z52" i="12"/>
  <c r="Z53" i="12"/>
  <c r="Z54" i="12"/>
  <c r="Z55" i="12"/>
  <c r="Z56" i="12"/>
  <c r="Z57" i="12"/>
  <c r="Z58" i="12"/>
  <c r="Z59" i="12"/>
  <c r="Z60" i="12"/>
  <c r="Z61" i="12"/>
  <c r="Z62" i="12"/>
  <c r="Z63" i="12"/>
  <c r="Z64" i="12"/>
  <c r="Z65" i="12"/>
  <c r="Z66" i="12"/>
  <c r="Z67" i="12"/>
  <c r="Z68" i="12"/>
  <c r="Z69" i="12"/>
  <c r="Z70" i="12"/>
  <c r="Z71" i="12"/>
  <c r="Z72" i="12"/>
  <c r="Z73" i="12"/>
  <c r="Z74" i="12"/>
  <c r="Z75" i="12"/>
  <c r="Z76" i="12"/>
  <c r="Z77" i="12"/>
  <c r="Z78" i="12"/>
  <c r="Z79" i="12"/>
  <c r="Z80" i="12"/>
  <c r="Z81" i="12"/>
  <c r="Z82" i="12"/>
  <c r="Z83" i="12"/>
  <c r="Z84" i="12"/>
  <c r="Z85" i="12"/>
  <c r="Z86" i="12"/>
  <c r="Z87" i="12"/>
  <c r="Z88" i="12"/>
  <c r="Z89" i="12"/>
  <c r="Z90" i="12"/>
  <c r="Z91" i="12"/>
  <c r="Z92" i="12"/>
  <c r="Z93" i="12"/>
  <c r="Z94" i="12"/>
  <c r="Z95" i="12"/>
  <c r="Z96" i="12"/>
  <c r="Z97" i="12"/>
  <c r="Z98" i="12"/>
  <c r="Z99" i="12"/>
  <c r="Z100" i="12"/>
  <c r="Z101" i="12"/>
  <c r="Z102" i="12"/>
  <c r="Z103" i="12"/>
  <c r="Z104" i="12"/>
  <c r="Z105" i="12"/>
  <c r="Z106" i="12"/>
  <c r="Z107" i="12"/>
  <c r="Z108" i="12"/>
  <c r="Z109" i="12"/>
  <c r="Z110" i="12"/>
  <c r="Z111" i="12"/>
  <c r="Z112" i="12"/>
  <c r="Z113" i="12"/>
  <c r="Z114" i="12"/>
  <c r="Z115" i="12"/>
  <c r="Z116" i="12"/>
  <c r="Z117" i="12"/>
  <c r="Z118" i="12"/>
  <c r="Z119" i="12"/>
  <c r="Z120" i="12"/>
  <c r="Z121" i="12"/>
  <c r="Z122" i="12"/>
  <c r="Z123" i="12"/>
  <c r="Z124" i="12"/>
  <c r="Z125" i="12"/>
  <c r="Z126" i="12"/>
  <c r="Z127" i="12"/>
  <c r="Z128" i="12"/>
  <c r="Z129" i="12"/>
  <c r="Z130" i="12"/>
  <c r="Z131" i="12"/>
  <c r="Z132" i="12"/>
  <c r="Z133" i="12"/>
  <c r="Z134" i="12"/>
  <c r="Z135" i="12"/>
  <c r="Z136" i="12"/>
  <c r="Z137" i="12"/>
  <c r="Z138" i="12"/>
  <c r="Z139" i="12"/>
  <c r="Z140" i="12"/>
  <c r="Z141" i="12"/>
  <c r="Z142" i="12"/>
  <c r="Z143" i="12"/>
  <c r="Z144" i="12"/>
  <c r="Z145" i="12"/>
  <c r="Z146" i="12"/>
  <c r="Z147" i="12"/>
  <c r="Z148" i="12"/>
  <c r="Z149" i="12"/>
  <c r="Z150" i="12"/>
  <c r="Z151" i="12"/>
  <c r="Z152" i="12"/>
  <c r="Z153" i="12"/>
  <c r="Z154" i="12"/>
  <c r="Z155" i="12"/>
  <c r="Z156" i="12"/>
  <c r="Z157" i="12"/>
  <c r="Z158" i="12"/>
  <c r="Z159" i="12"/>
  <c r="Z160" i="12"/>
  <c r="Z161" i="12"/>
  <c r="Z162" i="12"/>
  <c r="Z163" i="12"/>
  <c r="Z164" i="12"/>
  <c r="Z165" i="12"/>
  <c r="Z166" i="12"/>
  <c r="Z167" i="12"/>
  <c r="Z168" i="12"/>
  <c r="Z169" i="12"/>
  <c r="Z170" i="12"/>
  <c r="Z171" i="12"/>
  <c r="Z172" i="12"/>
  <c r="Z173" i="12"/>
  <c r="Z174" i="12"/>
  <c r="Z175" i="12"/>
  <c r="Z176" i="12"/>
  <c r="Z177" i="12"/>
  <c r="Z178" i="12"/>
  <c r="Z179" i="12"/>
  <c r="Z180" i="12"/>
  <c r="Z181" i="12"/>
  <c r="Z182" i="12"/>
  <c r="Z183" i="12"/>
  <c r="Z184" i="12"/>
  <c r="Z185" i="12"/>
  <c r="Z186" i="12"/>
  <c r="Z187" i="12"/>
  <c r="Z188" i="12"/>
  <c r="Z189" i="12"/>
  <c r="Z190" i="12"/>
  <c r="Z191" i="12"/>
  <c r="Z192" i="12"/>
  <c r="Z193" i="12"/>
  <c r="Z194" i="12"/>
  <c r="Z195" i="12"/>
  <c r="Z196" i="12"/>
  <c r="Z197" i="12"/>
  <c r="Z198" i="12"/>
  <c r="Z199" i="12"/>
  <c r="Z200" i="12"/>
  <c r="Z201" i="12"/>
  <c r="Z202" i="12"/>
  <c r="Z203" i="12"/>
  <c r="Z204" i="12"/>
  <c r="Z205" i="12"/>
  <c r="Z206" i="12"/>
  <c r="Z207" i="12"/>
  <c r="Z208" i="12"/>
  <c r="Z209" i="12"/>
  <c r="Z210" i="12"/>
  <c r="Z211" i="12"/>
  <c r="Z212" i="12"/>
  <c r="Z213" i="12"/>
  <c r="Z214" i="12"/>
  <c r="Z215" i="12"/>
  <c r="Z216" i="12"/>
  <c r="Z217" i="12"/>
  <c r="Z218" i="12"/>
  <c r="Z219" i="12"/>
  <c r="Z220" i="12"/>
  <c r="Z221" i="12"/>
  <c r="Z222" i="12"/>
  <c r="Z223" i="12"/>
  <c r="Z224" i="12"/>
  <c r="Z225" i="12"/>
  <c r="Z226" i="12"/>
  <c r="Z227" i="12"/>
  <c r="Z228" i="12"/>
  <c r="Z229" i="12"/>
  <c r="Z230" i="12"/>
  <c r="Z231" i="12"/>
  <c r="Z232" i="12"/>
  <c r="Z233" i="12"/>
  <c r="Z234" i="12"/>
  <c r="Z235" i="12"/>
  <c r="Z236" i="12"/>
  <c r="Z237" i="12"/>
  <c r="Z238" i="12"/>
  <c r="Z239" i="12"/>
  <c r="Z240" i="12"/>
  <c r="Z241" i="12"/>
  <c r="Z242" i="12"/>
  <c r="Z243" i="12"/>
  <c r="Z244" i="12"/>
  <c r="Z245" i="12"/>
  <c r="Z246" i="12"/>
  <c r="Z247" i="12"/>
  <c r="Z248" i="12"/>
  <c r="Z249" i="12"/>
  <c r="Z250" i="12"/>
  <c r="Z251" i="12"/>
  <c r="Z252" i="12"/>
  <c r="Z253" i="12"/>
  <c r="Z254" i="12"/>
  <c r="Z255" i="12"/>
  <c r="Z256" i="12"/>
  <c r="Z257" i="12"/>
  <c r="Z258" i="12"/>
  <c r="Z259" i="12"/>
  <c r="Z260" i="12"/>
  <c r="Z261" i="12"/>
  <c r="Z262" i="12"/>
  <c r="Z263" i="12"/>
  <c r="Z264" i="12"/>
  <c r="Z265" i="12"/>
  <c r="Z266" i="12"/>
  <c r="Z267" i="12"/>
  <c r="Z268" i="12"/>
  <c r="Z269" i="12"/>
  <c r="Z270" i="12"/>
  <c r="Z271" i="12"/>
  <c r="Z272" i="12"/>
  <c r="Z273" i="12"/>
  <c r="Z274" i="12"/>
  <c r="Z275" i="12"/>
  <c r="Z276" i="12"/>
  <c r="Z277" i="12"/>
  <c r="Z278" i="12"/>
  <c r="Z279" i="12"/>
  <c r="Z280" i="12"/>
  <c r="Z281" i="12"/>
  <c r="Z282" i="12"/>
  <c r="Z283" i="12"/>
  <c r="Z284" i="12"/>
  <c r="Z285" i="12"/>
  <c r="Z286" i="12"/>
  <c r="Z287" i="12"/>
  <c r="Z288" i="12"/>
  <c r="Z289" i="12"/>
  <c r="Z290" i="12"/>
  <c r="Z291" i="12"/>
  <c r="Z292" i="12"/>
  <c r="Z293" i="12"/>
  <c r="Z294" i="12"/>
  <c r="Z295" i="12"/>
  <c r="Z296" i="12"/>
  <c r="Z297" i="12"/>
  <c r="Z298" i="12"/>
  <c r="Z299" i="12"/>
  <c r="Z300" i="12"/>
  <c r="Z301" i="12"/>
  <c r="Z302" i="12"/>
  <c r="Z303" i="12"/>
  <c r="Z304" i="12"/>
  <c r="Z305" i="12"/>
  <c r="Z306" i="12"/>
  <c r="Z307" i="12"/>
  <c r="Z308" i="12"/>
  <c r="Z309" i="12"/>
  <c r="Z310" i="12"/>
  <c r="Z311" i="12"/>
  <c r="Z312" i="12"/>
  <c r="Z313" i="12"/>
  <c r="Z314" i="12"/>
  <c r="Z315" i="12"/>
  <c r="Z316" i="12"/>
  <c r="Z317" i="12"/>
  <c r="Z318" i="12"/>
  <c r="Z319" i="12"/>
  <c r="Z320" i="12"/>
  <c r="Z321" i="12"/>
  <c r="Z322" i="12"/>
  <c r="Z323" i="12"/>
  <c r="Z324" i="12"/>
  <c r="Z325" i="12"/>
  <c r="Z326" i="12"/>
  <c r="Z327" i="12"/>
  <c r="Z328" i="12"/>
  <c r="Z329" i="12"/>
  <c r="Z330" i="12"/>
  <c r="Z331" i="12"/>
  <c r="Z332" i="12"/>
  <c r="Z333" i="12"/>
  <c r="Z334" i="12"/>
  <c r="Z335" i="12"/>
  <c r="Z336" i="12"/>
  <c r="Z337" i="12"/>
  <c r="Z338" i="12"/>
  <c r="Z339" i="12"/>
  <c r="Z340" i="12"/>
  <c r="Z341" i="12"/>
  <c r="Z342" i="12"/>
  <c r="Z343" i="12"/>
  <c r="Z344" i="12"/>
  <c r="Z345" i="12"/>
  <c r="Z346" i="12"/>
  <c r="Z347" i="12"/>
  <c r="Z348" i="12"/>
  <c r="Z349" i="12"/>
  <c r="Z350" i="12"/>
  <c r="Z351" i="12"/>
  <c r="Z352" i="12"/>
  <c r="Z353" i="12"/>
  <c r="Z354" i="12"/>
  <c r="Z355" i="12"/>
  <c r="Z356" i="12"/>
  <c r="Z357" i="12"/>
  <c r="Z358" i="12"/>
  <c r="Z359" i="12"/>
  <c r="Z360" i="12"/>
  <c r="Z361" i="12"/>
  <c r="Z362" i="12"/>
  <c r="Z363" i="12"/>
  <c r="Z364" i="12"/>
  <c r="Z365" i="12"/>
  <c r="Z366" i="12"/>
  <c r="Z367" i="12"/>
  <c r="Z368" i="12"/>
  <c r="Z369" i="12"/>
  <c r="Z370" i="12"/>
  <c r="Z371" i="12"/>
  <c r="Z372" i="12"/>
  <c r="Z373" i="12"/>
  <c r="Z374" i="12"/>
  <c r="Z375" i="12"/>
  <c r="Z376" i="12"/>
  <c r="Z377" i="12"/>
  <c r="Z378" i="12"/>
  <c r="Z379" i="12"/>
  <c r="Z380" i="12"/>
  <c r="Z381" i="12"/>
  <c r="Z382" i="12"/>
  <c r="Z383" i="12"/>
  <c r="Z384" i="12"/>
  <c r="Z385" i="12"/>
  <c r="Z386" i="12"/>
  <c r="Z387" i="12"/>
  <c r="Z388" i="12"/>
  <c r="Z389" i="12"/>
  <c r="Z390" i="12"/>
  <c r="Z391" i="12"/>
  <c r="Z392" i="12"/>
  <c r="Z393" i="12"/>
  <c r="Z394" i="12"/>
  <c r="Z395" i="12"/>
  <c r="Z396" i="12"/>
  <c r="Z397" i="12"/>
  <c r="Z398" i="12"/>
  <c r="Z399" i="12"/>
  <c r="Z400" i="12"/>
  <c r="Z401" i="12"/>
  <c r="Z402" i="12"/>
  <c r="Z403" i="12"/>
  <c r="Z404" i="12"/>
  <c r="Z405" i="12"/>
  <c r="Z406" i="12"/>
  <c r="Z407" i="12"/>
  <c r="Z408" i="12"/>
  <c r="Z409" i="12"/>
  <c r="Z410" i="12"/>
  <c r="Z411" i="12"/>
  <c r="Z412" i="12"/>
  <c r="Z413" i="12"/>
  <c r="Z414" i="12"/>
  <c r="Z415" i="12"/>
  <c r="Z416" i="12"/>
  <c r="Z417" i="12"/>
  <c r="Z418" i="12"/>
  <c r="Z419" i="12"/>
  <c r="Z420" i="12"/>
  <c r="Z421" i="12"/>
  <c r="Z422" i="12"/>
  <c r="Z423" i="12"/>
  <c r="Z424" i="12"/>
  <c r="Z425" i="12"/>
  <c r="Z426" i="12"/>
  <c r="Z427" i="12"/>
  <c r="Z428" i="12"/>
  <c r="Z429" i="12"/>
  <c r="Z430" i="12"/>
  <c r="Z431" i="12"/>
  <c r="Z432" i="12"/>
  <c r="Z433" i="12"/>
  <c r="Z434" i="12"/>
  <c r="Z435" i="12"/>
  <c r="Z436" i="12"/>
  <c r="Z437" i="12"/>
  <c r="Z438" i="12"/>
  <c r="Z439" i="12"/>
  <c r="Z440" i="12"/>
  <c r="Z441" i="12"/>
  <c r="Z442" i="12"/>
  <c r="Z443" i="12"/>
  <c r="Z444" i="12"/>
  <c r="Z445" i="12"/>
  <c r="Z446" i="12"/>
  <c r="Z447" i="12"/>
  <c r="Z448" i="12"/>
  <c r="Z449" i="12"/>
  <c r="Z450" i="12"/>
  <c r="Z451" i="12"/>
  <c r="Z452" i="12"/>
  <c r="Z453" i="12"/>
  <c r="Z454" i="12"/>
  <c r="Z455" i="12"/>
  <c r="Z456" i="12"/>
  <c r="Z457" i="12"/>
  <c r="Z458" i="12"/>
  <c r="Z459" i="12"/>
  <c r="Z460" i="12"/>
  <c r="Z461" i="12"/>
  <c r="Z462" i="12"/>
  <c r="Z463" i="12"/>
  <c r="Z464" i="12"/>
  <c r="Z465" i="12"/>
  <c r="Z466" i="12"/>
  <c r="Z467" i="12"/>
  <c r="Z468" i="12"/>
  <c r="Z469" i="12"/>
  <c r="Z470" i="12"/>
  <c r="Z471" i="12"/>
  <c r="Z472" i="12"/>
  <c r="Z473" i="12"/>
  <c r="Z474" i="12"/>
  <c r="Z475" i="12"/>
  <c r="Z476" i="12"/>
  <c r="Z477" i="12"/>
  <c r="Z478" i="12"/>
  <c r="Z479" i="12"/>
  <c r="Z480" i="12"/>
  <c r="Z481" i="12"/>
  <c r="Z482" i="12"/>
  <c r="Z483" i="12"/>
  <c r="Z484" i="12"/>
  <c r="Z485" i="12"/>
  <c r="Z486" i="12"/>
  <c r="Z487" i="12"/>
  <c r="Z488" i="12"/>
  <c r="Z489" i="12"/>
  <c r="Z490" i="12"/>
  <c r="Z491" i="12"/>
  <c r="Z492" i="12"/>
  <c r="Z493" i="12"/>
  <c r="Z494" i="12"/>
  <c r="Z495" i="12"/>
  <c r="Z496" i="12"/>
  <c r="Z497" i="12"/>
  <c r="Z498" i="12"/>
  <c r="Z499" i="12"/>
  <c r="Z500" i="12"/>
  <c r="Z501" i="12"/>
  <c r="Z502" i="12"/>
  <c r="Z503" i="12"/>
  <c r="Z504" i="12"/>
  <c r="Z505" i="12"/>
  <c r="Z506" i="12"/>
  <c r="Z507" i="12"/>
  <c r="Z508" i="12"/>
  <c r="Z509" i="12"/>
  <c r="Z510" i="12"/>
  <c r="Z511" i="12"/>
  <c r="Z512" i="12"/>
  <c r="Z513" i="12"/>
  <c r="Z514" i="12"/>
  <c r="Z515" i="12"/>
  <c r="Z516" i="12"/>
  <c r="Z517" i="12"/>
  <c r="Z518" i="12"/>
  <c r="Z519" i="12"/>
  <c r="Z520" i="12"/>
  <c r="Z521" i="12"/>
  <c r="Z522" i="12"/>
  <c r="Z523" i="12"/>
  <c r="Z524" i="12"/>
  <c r="Z525" i="12"/>
  <c r="Z526" i="12"/>
  <c r="Z527" i="12"/>
  <c r="Z528" i="12"/>
  <c r="Z529" i="12"/>
  <c r="Z530" i="12"/>
  <c r="Z531" i="12"/>
  <c r="Z532" i="12"/>
  <c r="Z533" i="12"/>
  <c r="Z534" i="12"/>
  <c r="Z535" i="12"/>
  <c r="Z536" i="12"/>
  <c r="Z537" i="12"/>
  <c r="Z538" i="12"/>
  <c r="Z539" i="12"/>
  <c r="Z540" i="12"/>
  <c r="Z541" i="12"/>
  <c r="Z542" i="12"/>
  <c r="Z543" i="12"/>
  <c r="Z544" i="12"/>
  <c r="Z545" i="12"/>
  <c r="Z546" i="12"/>
  <c r="Z547" i="12"/>
  <c r="Z548" i="12"/>
  <c r="Z549" i="12"/>
  <c r="Z550" i="12"/>
  <c r="Z551" i="12"/>
  <c r="Z552" i="12"/>
  <c r="Z553" i="12"/>
  <c r="Z554" i="12"/>
  <c r="Z555" i="12"/>
  <c r="Z556" i="12"/>
  <c r="Z557" i="12"/>
  <c r="Z558" i="12"/>
  <c r="Z559" i="12"/>
  <c r="Z560" i="12"/>
  <c r="Z561" i="12"/>
  <c r="Z562" i="12"/>
  <c r="Z563" i="12"/>
  <c r="Z564" i="12"/>
  <c r="Z565" i="12"/>
  <c r="Z566" i="12"/>
  <c r="Z567" i="12"/>
  <c r="Z568" i="12"/>
  <c r="Z569" i="12"/>
  <c r="Z570" i="12"/>
  <c r="Z571" i="12"/>
  <c r="Z572" i="12"/>
  <c r="Z573" i="12"/>
  <c r="Z574" i="12"/>
  <c r="Z575" i="12"/>
  <c r="Z576" i="12"/>
  <c r="Z577" i="12"/>
  <c r="Z578" i="12"/>
  <c r="Z579" i="12"/>
  <c r="Z580" i="12"/>
  <c r="Z581" i="12"/>
  <c r="Z582" i="12"/>
  <c r="Z583" i="12"/>
  <c r="Z584" i="12"/>
  <c r="Z585" i="12"/>
  <c r="Z586" i="12"/>
  <c r="Z587" i="12"/>
  <c r="Z588" i="12"/>
  <c r="Z589" i="12"/>
  <c r="Z590" i="12"/>
  <c r="Z591" i="12"/>
  <c r="Z592" i="12"/>
  <c r="Z593" i="12"/>
  <c r="Z594" i="12"/>
  <c r="Z595" i="12"/>
  <c r="Z596" i="12"/>
  <c r="Z597" i="12"/>
  <c r="Z598" i="12"/>
  <c r="Z599" i="12"/>
  <c r="Z600" i="12"/>
  <c r="Z601" i="12"/>
  <c r="Z602" i="12"/>
  <c r="Z603" i="12"/>
  <c r="Z604" i="12"/>
  <c r="Z605" i="12"/>
  <c r="Z606" i="12"/>
  <c r="Z607" i="12"/>
  <c r="Z608" i="12"/>
  <c r="Z609" i="12"/>
  <c r="Z610" i="12"/>
  <c r="Z611" i="12"/>
  <c r="Z612" i="12"/>
  <c r="Z613" i="12"/>
  <c r="Z614" i="12"/>
  <c r="Z615" i="12"/>
  <c r="Z616" i="12"/>
  <c r="Z617" i="12"/>
  <c r="Z618" i="12"/>
  <c r="Z619" i="12"/>
  <c r="Z620" i="12"/>
  <c r="Z621" i="12"/>
  <c r="Z622" i="12"/>
  <c r="Z623" i="12"/>
  <c r="Z624" i="12"/>
  <c r="Z625" i="12"/>
  <c r="Z626" i="12"/>
  <c r="Z627" i="12"/>
  <c r="Z628" i="12"/>
  <c r="Z629" i="12"/>
  <c r="Z630" i="12"/>
  <c r="Z631" i="12"/>
  <c r="Z632" i="12"/>
  <c r="Z633" i="12"/>
  <c r="Z634" i="12"/>
  <c r="Z635" i="12"/>
  <c r="Z636" i="12"/>
  <c r="Z637" i="12"/>
  <c r="Z638" i="12"/>
  <c r="Z639" i="12"/>
  <c r="Z640" i="12"/>
  <c r="Z641" i="12"/>
  <c r="Z642" i="12"/>
  <c r="Z643" i="12"/>
  <c r="Z644" i="12"/>
  <c r="Z645" i="12"/>
  <c r="Z646" i="12"/>
  <c r="Z647" i="12"/>
  <c r="Z648" i="12"/>
  <c r="Z649" i="12"/>
  <c r="Z650" i="12"/>
  <c r="Z651" i="12"/>
  <c r="Z652" i="12"/>
  <c r="Z653" i="12"/>
  <c r="Z654" i="12"/>
  <c r="Z655" i="12"/>
  <c r="Z656" i="12"/>
  <c r="Z657" i="12"/>
  <c r="Z658" i="12"/>
  <c r="Z659" i="12"/>
  <c r="Z660" i="12"/>
  <c r="Z661" i="12"/>
  <c r="Z662" i="12"/>
  <c r="Z663" i="12"/>
  <c r="Z664" i="12"/>
  <c r="Z665" i="12"/>
  <c r="Z666" i="12"/>
  <c r="Z667" i="12"/>
  <c r="Z668" i="12"/>
  <c r="Z669" i="12"/>
  <c r="Z670" i="12"/>
  <c r="Z671" i="12"/>
  <c r="Z672" i="12"/>
  <c r="Z673" i="12"/>
  <c r="Z674" i="12"/>
  <c r="Z675" i="12"/>
  <c r="Z676" i="12"/>
  <c r="Z677" i="12"/>
  <c r="Z678" i="12"/>
  <c r="Z679" i="12"/>
  <c r="Z680" i="12"/>
  <c r="Z681" i="12"/>
  <c r="Z682" i="12"/>
  <c r="Z683" i="12"/>
  <c r="Z684" i="12"/>
  <c r="Z685" i="12"/>
  <c r="Z686" i="12"/>
  <c r="Z687" i="12"/>
  <c r="Z688" i="12"/>
  <c r="Z689" i="12"/>
  <c r="Z690" i="12"/>
  <c r="Z691" i="12"/>
  <c r="Z692" i="12"/>
  <c r="Z693" i="12"/>
  <c r="Z694" i="12"/>
  <c r="Z695" i="12"/>
  <c r="Z696" i="12"/>
  <c r="Z697" i="12"/>
  <c r="Z698" i="12"/>
  <c r="Z699" i="12"/>
  <c r="Z700" i="12"/>
  <c r="Z701" i="12"/>
  <c r="Z702" i="12"/>
  <c r="Z703" i="12"/>
  <c r="Z704" i="12"/>
  <c r="Z705" i="12"/>
  <c r="Z706" i="12"/>
  <c r="Z707" i="12"/>
  <c r="Z708" i="12"/>
  <c r="Z709" i="12"/>
  <c r="Z710" i="12"/>
  <c r="Z711" i="12"/>
  <c r="Z712" i="12"/>
  <c r="Z713" i="12"/>
  <c r="Z714" i="12"/>
  <c r="Z715" i="12"/>
  <c r="Z716" i="12"/>
  <c r="Z717" i="12"/>
  <c r="Z718" i="12"/>
  <c r="Z719" i="12"/>
  <c r="Z720" i="12"/>
  <c r="Z721" i="12"/>
  <c r="Z722" i="12"/>
  <c r="Z723" i="12"/>
  <c r="Z724" i="12"/>
  <c r="Z725" i="12"/>
  <c r="Z726" i="12"/>
  <c r="Z727" i="12"/>
  <c r="Z728" i="12"/>
  <c r="Z729" i="12"/>
  <c r="Z730" i="12"/>
  <c r="Z731" i="12"/>
  <c r="Z732" i="12"/>
  <c r="Z733" i="12"/>
  <c r="Z734" i="12"/>
  <c r="Z735" i="12"/>
  <c r="Z736" i="12"/>
  <c r="Z737" i="12"/>
  <c r="Z738" i="12"/>
  <c r="Z739" i="12"/>
  <c r="Z740" i="12"/>
  <c r="Z741" i="12"/>
  <c r="Z742" i="12"/>
  <c r="Z743" i="12"/>
  <c r="Z744" i="12"/>
  <c r="Z745" i="12"/>
  <c r="Z746" i="12"/>
  <c r="Z747" i="12"/>
  <c r="Z748" i="12"/>
  <c r="Z749" i="12"/>
  <c r="Z750" i="12"/>
  <c r="Z751" i="12"/>
  <c r="Z752" i="12"/>
  <c r="Z753" i="12"/>
  <c r="Z754" i="12"/>
  <c r="Z755" i="12"/>
  <c r="Z756" i="12"/>
  <c r="Z757" i="12"/>
  <c r="Z758" i="12"/>
  <c r="Z759" i="12"/>
  <c r="Z760" i="12"/>
  <c r="Z761" i="12"/>
  <c r="Z762" i="12"/>
  <c r="Z763" i="12"/>
  <c r="Z764" i="12"/>
  <c r="Z765" i="12"/>
  <c r="Z766" i="12"/>
  <c r="Z767" i="12"/>
  <c r="Z768" i="12"/>
  <c r="Z769" i="12"/>
  <c r="Z770" i="12"/>
  <c r="Z771" i="12"/>
  <c r="Z772" i="12"/>
  <c r="Z773" i="12"/>
  <c r="Z774" i="12"/>
  <c r="Z775" i="12"/>
  <c r="Z776" i="12"/>
  <c r="Z777" i="12"/>
  <c r="Z778" i="12"/>
  <c r="Z779" i="12"/>
  <c r="Z780" i="12"/>
  <c r="Z781" i="12"/>
  <c r="Z782" i="12"/>
  <c r="Z783" i="12"/>
  <c r="Z784" i="12"/>
  <c r="Z785" i="12"/>
  <c r="Z786" i="12"/>
  <c r="Z787" i="12"/>
  <c r="Z788" i="12"/>
  <c r="Z789" i="12"/>
  <c r="Z790" i="12"/>
  <c r="Z791" i="12"/>
  <c r="Z792" i="12"/>
  <c r="Z793" i="12"/>
  <c r="Z794" i="12"/>
  <c r="Z795" i="12"/>
  <c r="Z796" i="12"/>
  <c r="Z797" i="12"/>
  <c r="Z798" i="12"/>
  <c r="Z799" i="12"/>
  <c r="Z800" i="12"/>
  <c r="Z801" i="12"/>
  <c r="Z802" i="12"/>
  <c r="Z803" i="12"/>
  <c r="Z804" i="12"/>
  <c r="Z805" i="12"/>
  <c r="Z806" i="12"/>
  <c r="Z807" i="12"/>
  <c r="Z808" i="12"/>
  <c r="Z809" i="12"/>
  <c r="Z810" i="12"/>
  <c r="Z811" i="12"/>
  <c r="Z812" i="12"/>
  <c r="Z813" i="12"/>
  <c r="Z814" i="12"/>
  <c r="Z815" i="12"/>
  <c r="Z816" i="12"/>
  <c r="Z817" i="12"/>
  <c r="Z818" i="12"/>
  <c r="Z819" i="12"/>
  <c r="Z820" i="12"/>
  <c r="Z821" i="12"/>
  <c r="Z822" i="12"/>
  <c r="Z823" i="12"/>
  <c r="Z824" i="12"/>
  <c r="Z825" i="12"/>
  <c r="Z826" i="12"/>
  <c r="Z827" i="12"/>
  <c r="Z828" i="12"/>
  <c r="Z829" i="12"/>
  <c r="Z830" i="12"/>
  <c r="Z831" i="12"/>
  <c r="Z832" i="12"/>
  <c r="Z833" i="12"/>
  <c r="Z834" i="12"/>
  <c r="Z835" i="12"/>
  <c r="Z836" i="12"/>
  <c r="Z837" i="12"/>
  <c r="Z838" i="12"/>
  <c r="Z839" i="12"/>
  <c r="Z840" i="12"/>
  <c r="Z841" i="12"/>
  <c r="Z842" i="12"/>
  <c r="Z843" i="12"/>
  <c r="Z844" i="12"/>
  <c r="Z845" i="12"/>
  <c r="Z846" i="12"/>
  <c r="Z847" i="12"/>
  <c r="Z848" i="12"/>
  <c r="Z849" i="12"/>
  <c r="Z850" i="12"/>
  <c r="Z851" i="12"/>
  <c r="Z852" i="12"/>
  <c r="Z853" i="12"/>
  <c r="Z854" i="12"/>
  <c r="Z855" i="12"/>
  <c r="Z856" i="12"/>
  <c r="Z857" i="12"/>
  <c r="Z858" i="12"/>
  <c r="Z859" i="12"/>
  <c r="Z860" i="12"/>
  <c r="Z861" i="12"/>
  <c r="Z862" i="12"/>
  <c r="Z863" i="12"/>
  <c r="Z864" i="12"/>
  <c r="Z865" i="12"/>
  <c r="Z866" i="12"/>
  <c r="Z867" i="12"/>
  <c r="Z868" i="12"/>
  <c r="Z869" i="12"/>
  <c r="Z870" i="12"/>
  <c r="Z871" i="12"/>
  <c r="Z872" i="12"/>
  <c r="Z873" i="12"/>
  <c r="Z874" i="12"/>
  <c r="Z875" i="12"/>
  <c r="Z876" i="12"/>
  <c r="Z877" i="12"/>
  <c r="Z878" i="12"/>
  <c r="Z879" i="12"/>
  <c r="Z880" i="12"/>
  <c r="Z881" i="12"/>
  <c r="Z882" i="12"/>
  <c r="Z883" i="12"/>
  <c r="Z884" i="12"/>
  <c r="Z885" i="12"/>
  <c r="Z886" i="12"/>
  <c r="Z887" i="12"/>
  <c r="Z888" i="12"/>
  <c r="Z889" i="12"/>
  <c r="Z890" i="12"/>
  <c r="Z891" i="12"/>
  <c r="Z892" i="12"/>
  <c r="Z893" i="12"/>
  <c r="Z894" i="12"/>
  <c r="Z895" i="12"/>
  <c r="Z896" i="12"/>
  <c r="Z897" i="12"/>
  <c r="Z898" i="12"/>
  <c r="Z899" i="12"/>
  <c r="Z900" i="12"/>
  <c r="Z901" i="12"/>
  <c r="Z902" i="12"/>
  <c r="Z903" i="12"/>
  <c r="Z904" i="12"/>
  <c r="Z905" i="12"/>
  <c r="Z906" i="12"/>
  <c r="Z907" i="12"/>
  <c r="Z908" i="12"/>
  <c r="Z909" i="12"/>
  <c r="Z910" i="12"/>
  <c r="Z911" i="12"/>
  <c r="Z912" i="12"/>
  <c r="Z913" i="12"/>
  <c r="Z914" i="12"/>
  <c r="Z915" i="12"/>
  <c r="Z916" i="12"/>
  <c r="Z917" i="12"/>
  <c r="Z918" i="12"/>
  <c r="Z919" i="12"/>
  <c r="Z920" i="12"/>
  <c r="Z921" i="12"/>
  <c r="Z922" i="12"/>
  <c r="Z923" i="12"/>
  <c r="Z924" i="12"/>
  <c r="Z925" i="12"/>
  <c r="Z926" i="12"/>
  <c r="Z927" i="12"/>
  <c r="Z928" i="12"/>
  <c r="Z929" i="12"/>
  <c r="Z930" i="12"/>
  <c r="Z931" i="12"/>
  <c r="Z932" i="12"/>
  <c r="Z933" i="12"/>
  <c r="Z934" i="12"/>
  <c r="Z935" i="12"/>
  <c r="Z936" i="12"/>
  <c r="Z937" i="12"/>
  <c r="Z938" i="12"/>
  <c r="Z939" i="12"/>
  <c r="Z940" i="12"/>
  <c r="Z941" i="12"/>
  <c r="Z942" i="12"/>
  <c r="Z943" i="12"/>
  <c r="Z944" i="12"/>
  <c r="Z945" i="12"/>
  <c r="Z946" i="12"/>
  <c r="Z947" i="12"/>
  <c r="Z948" i="12"/>
  <c r="Z949" i="12"/>
  <c r="Z950" i="12"/>
  <c r="Z951" i="12"/>
  <c r="Z952" i="12"/>
  <c r="Z953" i="12"/>
  <c r="Z954" i="12"/>
  <c r="Z955" i="12"/>
  <c r="Z956" i="12"/>
  <c r="Z957" i="12"/>
  <c r="Z958" i="12"/>
  <c r="Z959" i="12"/>
  <c r="Z960" i="12"/>
  <c r="Z961" i="12"/>
  <c r="Z962" i="12"/>
  <c r="Z963" i="12"/>
  <c r="Z964" i="12"/>
  <c r="Z965" i="12"/>
  <c r="Z966" i="12"/>
  <c r="Z967" i="12"/>
  <c r="Z968" i="12"/>
  <c r="Z969" i="12"/>
  <c r="Z970" i="12"/>
  <c r="Z971" i="12"/>
  <c r="Z972" i="12"/>
  <c r="Z973" i="12"/>
  <c r="Z974" i="12"/>
  <c r="Z975" i="12"/>
  <c r="Z976" i="12"/>
  <c r="Z977" i="12"/>
  <c r="Z978" i="12"/>
  <c r="Z979" i="12"/>
  <c r="Z980" i="12"/>
  <c r="Z981" i="12"/>
  <c r="Z982" i="12"/>
  <c r="Z983" i="12"/>
  <c r="Z984" i="12"/>
  <c r="Z985" i="12"/>
  <c r="Z986" i="12"/>
  <c r="Z987" i="12"/>
  <c r="Z988" i="12"/>
  <c r="Z989" i="12"/>
  <c r="Z990" i="12"/>
  <c r="Z991" i="12"/>
  <c r="Z992" i="12"/>
  <c r="Z993" i="12"/>
  <c r="Z994" i="12"/>
  <c r="Z995" i="12"/>
  <c r="Z996" i="12"/>
  <c r="Z997" i="12"/>
  <c r="Z998" i="12"/>
  <c r="Z999" i="12"/>
  <c r="Z1000" i="12"/>
  <c r="Z1001" i="12"/>
  <c r="Z1002" i="12"/>
  <c r="Z1003" i="12"/>
  <c r="Z1004" i="12"/>
  <c r="Z1005" i="12"/>
  <c r="Z1006" i="12"/>
  <c r="Z1007" i="12"/>
  <c r="Z1008" i="12"/>
  <c r="Z1009" i="12"/>
  <c r="Z1010" i="12"/>
  <c r="Z1011" i="12"/>
  <c r="Z1012" i="12"/>
  <c r="Z1013" i="12"/>
  <c r="Z1014" i="12"/>
  <c r="Z1015" i="12"/>
  <c r="Z1016" i="12"/>
  <c r="Z1017" i="12"/>
  <c r="Z1018" i="12"/>
  <c r="Z1019" i="12"/>
  <c r="Z1020" i="12"/>
  <c r="Z1021" i="12"/>
  <c r="Z1022" i="12"/>
  <c r="Z1023" i="12"/>
  <c r="Z1024" i="12"/>
  <c r="Z1025" i="12"/>
  <c r="Z1026" i="12"/>
  <c r="Z1027" i="12"/>
  <c r="Z1028" i="12"/>
  <c r="Z1029" i="12"/>
  <c r="Z1030" i="12"/>
  <c r="Z1031" i="12"/>
  <c r="Z1032" i="12"/>
  <c r="Z1033" i="12"/>
  <c r="Z1034" i="12"/>
  <c r="Z1035" i="12"/>
  <c r="Z1036" i="12"/>
  <c r="Z1037" i="12"/>
  <c r="Z1038" i="12"/>
  <c r="Z1039" i="12"/>
  <c r="Z1040" i="12"/>
  <c r="Z1041" i="12"/>
  <c r="Z1042" i="12"/>
  <c r="Z1043" i="12"/>
  <c r="Z1044" i="12"/>
  <c r="Z1045" i="12"/>
  <c r="Z1046" i="12"/>
  <c r="Z1047" i="12"/>
  <c r="Z1048" i="12"/>
  <c r="Z1049" i="12"/>
  <c r="Z1050" i="12"/>
  <c r="Z1051" i="12"/>
  <c r="Z1052" i="12"/>
  <c r="Z1053" i="12"/>
  <c r="Z1054" i="12"/>
  <c r="Z1055" i="12"/>
  <c r="Z1056" i="12"/>
  <c r="Z1057" i="12"/>
  <c r="Z1058" i="12"/>
  <c r="Z1059" i="12"/>
  <c r="Z1060" i="12"/>
  <c r="Z1061" i="12"/>
  <c r="Z1062" i="12"/>
  <c r="Z1063" i="12"/>
  <c r="Z1064" i="12"/>
  <c r="Z1065" i="12"/>
  <c r="Z1066" i="12"/>
  <c r="Z1067" i="12"/>
  <c r="Z1068" i="12"/>
  <c r="Z1069" i="12"/>
  <c r="Z1070" i="12"/>
  <c r="Z1071" i="12"/>
  <c r="Z1072" i="12"/>
  <c r="Z1073" i="12"/>
  <c r="Z1074" i="12"/>
  <c r="Z1075" i="12"/>
  <c r="Z1076" i="12"/>
  <c r="Z1077" i="12"/>
  <c r="Z1078" i="12"/>
  <c r="Z1079" i="12"/>
  <c r="Z1080" i="12"/>
  <c r="Z1081" i="12"/>
  <c r="Z1082" i="12"/>
  <c r="Z1083" i="12"/>
  <c r="Z1084" i="12"/>
  <c r="Z1085" i="12"/>
  <c r="Z1086" i="12"/>
  <c r="Z1087" i="12"/>
  <c r="Z1088" i="12"/>
  <c r="Z1089" i="12"/>
  <c r="Z1090" i="12"/>
  <c r="Z1091" i="12"/>
  <c r="Z1092" i="12"/>
  <c r="Z1093" i="12"/>
  <c r="Z1094" i="12"/>
  <c r="Z1095" i="12"/>
  <c r="Z1096" i="12"/>
  <c r="Z1097" i="12"/>
  <c r="Z1098" i="12"/>
  <c r="Z1099" i="12"/>
  <c r="Z1100" i="12"/>
  <c r="Z1101" i="12"/>
  <c r="Z1102" i="12"/>
  <c r="Z1103" i="12"/>
  <c r="Z1104" i="12"/>
  <c r="Z1105" i="12"/>
  <c r="Z1106" i="12"/>
  <c r="Z1107" i="12"/>
  <c r="Z1108" i="12"/>
  <c r="Z1109" i="12"/>
  <c r="Z1110" i="12"/>
  <c r="Z1111" i="12"/>
  <c r="Z1112" i="12"/>
  <c r="Z1113" i="12"/>
  <c r="Z1114" i="12"/>
  <c r="Z1115" i="12"/>
  <c r="Z1116" i="12"/>
  <c r="Z1117" i="12"/>
  <c r="Z1118" i="12"/>
  <c r="Z1119" i="12"/>
  <c r="Z1120" i="12"/>
  <c r="Z1121" i="12"/>
  <c r="Z1122" i="12"/>
  <c r="Z1123" i="12"/>
  <c r="Z1124" i="12"/>
  <c r="Z1125" i="12"/>
  <c r="Z1126" i="12"/>
  <c r="Z1127" i="12"/>
  <c r="Z1128" i="12"/>
  <c r="Z1129" i="12"/>
  <c r="Z1130" i="12"/>
  <c r="Z1131" i="12"/>
  <c r="Z1132" i="12"/>
  <c r="Z1133" i="12"/>
  <c r="Z1134" i="12"/>
  <c r="Z1135" i="12"/>
  <c r="Z1136" i="12"/>
  <c r="Z1137" i="12"/>
  <c r="Z1138" i="12"/>
  <c r="Z1139" i="12"/>
  <c r="Z1140" i="12"/>
  <c r="Z1141" i="12"/>
  <c r="Z1142" i="12"/>
  <c r="Z1143" i="12"/>
  <c r="Z1144" i="12"/>
  <c r="Z1145" i="12"/>
  <c r="Z1146" i="12"/>
  <c r="Z1147" i="12"/>
  <c r="Z1148" i="12"/>
  <c r="Z1149" i="12"/>
  <c r="Z1150" i="12"/>
  <c r="Z1151" i="12"/>
  <c r="Z1152" i="12"/>
  <c r="Z1153" i="12"/>
  <c r="Z1154" i="12"/>
  <c r="Z1155" i="12"/>
  <c r="Z1156" i="12"/>
  <c r="Z1157" i="12"/>
  <c r="Z1158" i="12"/>
  <c r="Z1159" i="12"/>
  <c r="Z1160" i="12"/>
  <c r="Z1161" i="12"/>
  <c r="Z1162" i="12"/>
  <c r="Z1163" i="12"/>
  <c r="Z1164" i="12"/>
  <c r="Z1165" i="12"/>
  <c r="Z1166" i="12"/>
  <c r="Z1167" i="12"/>
  <c r="Z1168" i="12"/>
  <c r="Z1169" i="12"/>
  <c r="Z1170" i="12"/>
  <c r="Z1171" i="12"/>
  <c r="Z1172" i="12"/>
  <c r="Z1173" i="12"/>
  <c r="Z1174" i="12"/>
  <c r="Z1175" i="12"/>
  <c r="Z1176" i="12"/>
  <c r="Z1177" i="12"/>
  <c r="Z1178" i="12"/>
  <c r="Z1179" i="12"/>
  <c r="Z1180" i="12"/>
  <c r="Z1181" i="12"/>
  <c r="Z1182" i="12"/>
  <c r="Z1183" i="12"/>
  <c r="Z1184" i="12"/>
  <c r="Z1185" i="12"/>
  <c r="Z1186" i="12"/>
  <c r="Z1187" i="12"/>
  <c r="Z1188" i="12"/>
  <c r="Z1189" i="12"/>
  <c r="Z1190" i="12"/>
  <c r="Z1191" i="12"/>
  <c r="Z1192" i="12"/>
  <c r="Z1193" i="12"/>
  <c r="Z1194" i="12"/>
  <c r="Z1195" i="12"/>
  <c r="Z1196" i="12"/>
  <c r="Z1197" i="12"/>
  <c r="Z1198" i="12"/>
  <c r="Z1199" i="12"/>
  <c r="Z1200" i="12"/>
  <c r="Z1201" i="12"/>
  <c r="Z1202" i="12"/>
  <c r="Z1203" i="12"/>
  <c r="Z1204" i="12"/>
  <c r="Z1205" i="12"/>
  <c r="Z1206" i="12"/>
  <c r="Z1207" i="12"/>
  <c r="Z1208" i="12"/>
  <c r="Z1209" i="12"/>
  <c r="Z1210" i="12"/>
  <c r="Z1211" i="12"/>
  <c r="Z1212" i="12"/>
  <c r="Z1213" i="12"/>
  <c r="Z1214" i="12"/>
  <c r="Z1215" i="12"/>
  <c r="Z1216" i="12"/>
  <c r="Z1217" i="12"/>
  <c r="Z1218" i="12"/>
  <c r="Z1219" i="12"/>
  <c r="Z1220" i="12"/>
  <c r="Z1221" i="12"/>
  <c r="Z1222" i="12"/>
  <c r="Z1223" i="12"/>
  <c r="Z1224" i="12"/>
  <c r="Z1225" i="12"/>
  <c r="Z1226" i="12"/>
  <c r="Z1227" i="12"/>
  <c r="Z1228" i="12"/>
  <c r="Z1229" i="12"/>
  <c r="Z1230" i="12"/>
  <c r="Z1231" i="12"/>
  <c r="Z1232" i="12"/>
  <c r="Z1233" i="12"/>
  <c r="Z1234" i="12"/>
  <c r="Z1235" i="12"/>
  <c r="Z1236" i="12"/>
  <c r="Z1237" i="12"/>
  <c r="Z1238" i="12"/>
  <c r="Z1239" i="12"/>
  <c r="Z1240" i="12"/>
  <c r="Z1241" i="12"/>
  <c r="Z1242" i="12"/>
  <c r="Z1243" i="12"/>
  <c r="Z1244" i="12"/>
  <c r="Z1245" i="12"/>
  <c r="Z1246" i="12"/>
  <c r="Z1247" i="12"/>
  <c r="Z1248" i="12"/>
  <c r="Z1249" i="12"/>
  <c r="Z1250" i="12"/>
  <c r="Z1251" i="12"/>
  <c r="Z1252" i="12"/>
  <c r="Z1253" i="12"/>
  <c r="Z1254" i="12"/>
  <c r="Z1255" i="12"/>
  <c r="Z1256" i="12"/>
  <c r="Z1257" i="12"/>
  <c r="Z1258" i="12"/>
  <c r="Z1259" i="12"/>
  <c r="Z1260" i="12"/>
  <c r="Z1261" i="12"/>
  <c r="Z1262" i="12"/>
  <c r="Z1263" i="12"/>
  <c r="Z1264" i="12"/>
  <c r="Z1265" i="12"/>
  <c r="Z1266" i="12"/>
  <c r="Z1267" i="12"/>
  <c r="Z1268" i="12"/>
  <c r="Z1269" i="12"/>
  <c r="Z1270" i="12"/>
  <c r="Z1271" i="12"/>
  <c r="Z1272" i="12"/>
  <c r="Z1273" i="12"/>
  <c r="Z1274" i="12"/>
  <c r="Z1275" i="12"/>
  <c r="Z1276" i="12"/>
  <c r="Z1277" i="12"/>
  <c r="Z1278" i="12"/>
  <c r="Z1279" i="12"/>
  <c r="Z1280" i="12"/>
  <c r="Z1281" i="12"/>
  <c r="Z1282" i="12"/>
  <c r="Z1283" i="12"/>
  <c r="Z1284" i="12"/>
  <c r="Z1285" i="12"/>
  <c r="Z1286" i="12"/>
  <c r="Z1287" i="12"/>
  <c r="Z1288" i="12"/>
  <c r="Z1289" i="12"/>
  <c r="Z1290" i="12"/>
  <c r="Z1291" i="12"/>
  <c r="Z1292" i="12"/>
  <c r="Z1293" i="12"/>
  <c r="Z1294" i="12"/>
  <c r="Z1295" i="12"/>
  <c r="Z1296" i="12"/>
  <c r="Z1297" i="12"/>
  <c r="Z1298" i="12"/>
  <c r="Z1299" i="12"/>
  <c r="Z1300" i="12"/>
  <c r="Z1301" i="12"/>
  <c r="Z1302" i="12"/>
  <c r="Z1303" i="12"/>
  <c r="Z1304" i="12"/>
  <c r="Z1305" i="12"/>
  <c r="Z1306" i="12"/>
  <c r="Z1307" i="12"/>
  <c r="Z1308" i="12"/>
  <c r="Z1309" i="12"/>
  <c r="Z1310" i="12"/>
  <c r="Z1311" i="12"/>
  <c r="Z1312" i="12"/>
  <c r="Z1313" i="12"/>
  <c r="Z1314" i="12"/>
  <c r="Z1315" i="12"/>
  <c r="Z1316" i="12"/>
  <c r="Z1317" i="12"/>
  <c r="Z1318" i="12"/>
  <c r="Z1319" i="12"/>
  <c r="Z1320" i="12"/>
  <c r="Z1321" i="12"/>
  <c r="Z1322" i="12"/>
  <c r="Z1323" i="12"/>
  <c r="Z1324" i="12"/>
  <c r="Z1325" i="12"/>
  <c r="Z1326" i="12"/>
  <c r="Z1327" i="12"/>
  <c r="Z1328" i="12"/>
  <c r="Z1329" i="12"/>
  <c r="Z1330" i="12"/>
  <c r="Z1331" i="12"/>
  <c r="Z1332" i="12"/>
  <c r="Z1333" i="12"/>
  <c r="Z1334" i="12"/>
  <c r="Z1335" i="12"/>
  <c r="Z1336" i="12"/>
  <c r="Z1337" i="12"/>
  <c r="Z1338" i="12"/>
  <c r="Z1339" i="12"/>
  <c r="Y2" i="12"/>
  <c r="Y3" i="12"/>
  <c r="Y4" i="12"/>
  <c r="Y5" i="12"/>
  <c r="Y6" i="12"/>
  <c r="Y7" i="12"/>
  <c r="Y8" i="12"/>
  <c r="Y9" i="12"/>
  <c r="Y10" i="12"/>
  <c r="Y11" i="12"/>
  <c r="Y12" i="12"/>
  <c r="Y13" i="12"/>
  <c r="Y14" i="12"/>
  <c r="Y15" i="12"/>
  <c r="Y16" i="12"/>
  <c r="Y17" i="12"/>
  <c r="Y18" i="12"/>
  <c r="Y19" i="12"/>
  <c r="Y20" i="12"/>
  <c r="Y21" i="12"/>
  <c r="Y22" i="12"/>
  <c r="Y23" i="12"/>
  <c r="Y24" i="12"/>
  <c r="Y25" i="12"/>
  <c r="Y26" i="12"/>
  <c r="Y27" i="12"/>
  <c r="Y28" i="12"/>
  <c r="Y29" i="12"/>
  <c r="Y30" i="12"/>
  <c r="Y31" i="12"/>
  <c r="Y32" i="12"/>
  <c r="Y33" i="12"/>
  <c r="Y34" i="12"/>
  <c r="Y35" i="12"/>
  <c r="Y36" i="12"/>
  <c r="Y37" i="12"/>
  <c r="Y38" i="12"/>
  <c r="Y39" i="12"/>
  <c r="Y40" i="12"/>
  <c r="Y41" i="12"/>
  <c r="Y42" i="12"/>
  <c r="Y43" i="12"/>
  <c r="Y44" i="12"/>
  <c r="Y45" i="12"/>
  <c r="Y46" i="12"/>
  <c r="Y47" i="12"/>
  <c r="Y48" i="12"/>
  <c r="Y49" i="12"/>
  <c r="Y50" i="12"/>
  <c r="Y51" i="12"/>
  <c r="Y52" i="12"/>
  <c r="Y53" i="12"/>
  <c r="Y54" i="12"/>
  <c r="Y55" i="12"/>
  <c r="Y56" i="12"/>
  <c r="Y57" i="12"/>
  <c r="Y58" i="12"/>
  <c r="Y59" i="12"/>
  <c r="Y60" i="12"/>
  <c r="Y61" i="12"/>
  <c r="Y62" i="12"/>
  <c r="Y63" i="12"/>
  <c r="Y64" i="12"/>
  <c r="Y65" i="12"/>
  <c r="Y66" i="12"/>
  <c r="Y67" i="12"/>
  <c r="Y68" i="12"/>
  <c r="Y69" i="12"/>
  <c r="Y70" i="12"/>
  <c r="Y71" i="12"/>
  <c r="Y72" i="12"/>
  <c r="Y73" i="12"/>
  <c r="Y74" i="12"/>
  <c r="Y75" i="12"/>
  <c r="Y76" i="12"/>
  <c r="Y77" i="12"/>
  <c r="Y78" i="12"/>
  <c r="Y79" i="12"/>
  <c r="Y80" i="12"/>
  <c r="Y81" i="12"/>
  <c r="Y82" i="12"/>
  <c r="Y83" i="12"/>
  <c r="Y84" i="12"/>
  <c r="Y85" i="12"/>
  <c r="Y86" i="12"/>
  <c r="Y87" i="12"/>
  <c r="Y88" i="12"/>
  <c r="Y89" i="12"/>
  <c r="Y90" i="12"/>
  <c r="Y91" i="12"/>
  <c r="Y92" i="12"/>
  <c r="Y93" i="12"/>
  <c r="Y94" i="12"/>
  <c r="Y95" i="12"/>
  <c r="Y96" i="12"/>
  <c r="Y97" i="12"/>
  <c r="Y98" i="12"/>
  <c r="Y99" i="12"/>
  <c r="Y100" i="12"/>
  <c r="Y101" i="12"/>
  <c r="Y102" i="12"/>
  <c r="Y103" i="12"/>
  <c r="Y104" i="12"/>
  <c r="Y105" i="12"/>
  <c r="Y106" i="12"/>
  <c r="Y107" i="12"/>
  <c r="Y108" i="12"/>
  <c r="Y109" i="12"/>
  <c r="Y110" i="12"/>
  <c r="Y111" i="12"/>
  <c r="Y112" i="12"/>
  <c r="Y113" i="12"/>
  <c r="Y114" i="12"/>
  <c r="Y115" i="12"/>
  <c r="Y116" i="12"/>
  <c r="Y117" i="12"/>
  <c r="Y118" i="12"/>
  <c r="Y119" i="12"/>
  <c r="Y120" i="12"/>
  <c r="Y121" i="12"/>
  <c r="Y122" i="12"/>
  <c r="Y123" i="12"/>
  <c r="Y124" i="12"/>
  <c r="Y125" i="12"/>
  <c r="Y126" i="12"/>
  <c r="Y127" i="12"/>
  <c r="Y128" i="12"/>
  <c r="Y129" i="12"/>
  <c r="Y130" i="12"/>
  <c r="Y131" i="12"/>
  <c r="Y132" i="12"/>
  <c r="Y133" i="12"/>
  <c r="Y134" i="12"/>
  <c r="Y135" i="12"/>
  <c r="Y136" i="12"/>
  <c r="Y137" i="12"/>
  <c r="Y138" i="12"/>
  <c r="Y139" i="12"/>
  <c r="Y140" i="12"/>
  <c r="Y141" i="12"/>
  <c r="Y142" i="12"/>
  <c r="Y143" i="12"/>
  <c r="Y144" i="12"/>
  <c r="Y145" i="12"/>
  <c r="Y146" i="12"/>
  <c r="Y147" i="12"/>
  <c r="Y148" i="12"/>
  <c r="Y149" i="12"/>
  <c r="Y150" i="12"/>
  <c r="Y151" i="12"/>
  <c r="Y152" i="12"/>
  <c r="Y153" i="12"/>
  <c r="Y154" i="12"/>
  <c r="Y155" i="12"/>
  <c r="Y156" i="12"/>
  <c r="Y157" i="12"/>
  <c r="Y158" i="12"/>
  <c r="Y159" i="12"/>
  <c r="Y160" i="12"/>
  <c r="Y161" i="12"/>
  <c r="Y162" i="12"/>
  <c r="Y163" i="12"/>
  <c r="Y164" i="12"/>
  <c r="Y165" i="12"/>
  <c r="Y166" i="12"/>
  <c r="Y167" i="12"/>
  <c r="Y168" i="12"/>
  <c r="Y169" i="12"/>
  <c r="Y170" i="12"/>
  <c r="Y171" i="12"/>
  <c r="Y172" i="12"/>
  <c r="Y173" i="12"/>
  <c r="Y174" i="12"/>
  <c r="Y175" i="12"/>
  <c r="Y176" i="12"/>
  <c r="Y177" i="12"/>
  <c r="Y178" i="12"/>
  <c r="Y179" i="12"/>
  <c r="Y180" i="12"/>
  <c r="Y181" i="12"/>
  <c r="Y182" i="12"/>
  <c r="Y183" i="12"/>
  <c r="Y184" i="12"/>
  <c r="Y185" i="12"/>
  <c r="Y186" i="12"/>
  <c r="Y187" i="12"/>
  <c r="Y188" i="12"/>
  <c r="Y189" i="12"/>
  <c r="Y190" i="12"/>
  <c r="Y191" i="12"/>
  <c r="Y192" i="12"/>
  <c r="Y193" i="12"/>
  <c r="Y194" i="12"/>
  <c r="Y195" i="12"/>
  <c r="Y196" i="12"/>
  <c r="Y197" i="12"/>
  <c r="Y198" i="12"/>
  <c r="Y199" i="12"/>
  <c r="Y200" i="12"/>
  <c r="Y201" i="12"/>
  <c r="Y202" i="12"/>
  <c r="Y203" i="12"/>
  <c r="Y204" i="12"/>
  <c r="Y205" i="12"/>
  <c r="Y206" i="12"/>
  <c r="Y207" i="12"/>
  <c r="Y208" i="12"/>
  <c r="Y209" i="12"/>
  <c r="Y210" i="12"/>
  <c r="Y211" i="12"/>
  <c r="Y212" i="12"/>
  <c r="Y213" i="12"/>
  <c r="Y214" i="12"/>
  <c r="Y215" i="12"/>
  <c r="Y216" i="12"/>
  <c r="Y217" i="12"/>
  <c r="Y218" i="12"/>
  <c r="Y219" i="12"/>
  <c r="Y220" i="12"/>
  <c r="Y221" i="12"/>
  <c r="Y222" i="12"/>
  <c r="Y223" i="12"/>
  <c r="Y224" i="12"/>
  <c r="Y225" i="12"/>
  <c r="Y226" i="12"/>
  <c r="Y227" i="12"/>
  <c r="Y228" i="12"/>
  <c r="Y229" i="12"/>
  <c r="Y230" i="12"/>
  <c r="Y231" i="12"/>
  <c r="Y232" i="12"/>
  <c r="Y233" i="12"/>
  <c r="Y234" i="12"/>
  <c r="Y235" i="12"/>
  <c r="Y236" i="12"/>
  <c r="Y237" i="12"/>
  <c r="Y238" i="12"/>
  <c r="Y239" i="12"/>
  <c r="Y240" i="12"/>
  <c r="Y241" i="12"/>
  <c r="Y242" i="12"/>
  <c r="Y243" i="12"/>
  <c r="Y244" i="12"/>
  <c r="Y245" i="12"/>
  <c r="Y246" i="12"/>
  <c r="Y247" i="12"/>
  <c r="Y248" i="12"/>
  <c r="Y249" i="12"/>
  <c r="Y250" i="12"/>
  <c r="Y251" i="12"/>
  <c r="Y252" i="12"/>
  <c r="Y253" i="12"/>
  <c r="Y254" i="12"/>
  <c r="Y255" i="12"/>
  <c r="Y256" i="12"/>
  <c r="Y257" i="12"/>
  <c r="Y258" i="12"/>
  <c r="Y259" i="12"/>
  <c r="Y260" i="12"/>
  <c r="Y261" i="12"/>
  <c r="Y262" i="12"/>
  <c r="Y263" i="12"/>
  <c r="Y264" i="12"/>
  <c r="Y265" i="12"/>
  <c r="Y266" i="12"/>
  <c r="Y267" i="12"/>
  <c r="Y268" i="12"/>
  <c r="Y269" i="12"/>
  <c r="Y270" i="12"/>
  <c r="Y271" i="12"/>
  <c r="Y272" i="12"/>
  <c r="Y273" i="12"/>
  <c r="Y274" i="12"/>
  <c r="Y275" i="12"/>
  <c r="Y276" i="12"/>
  <c r="Y277" i="12"/>
  <c r="Y278" i="12"/>
  <c r="Y279" i="12"/>
  <c r="Y280" i="12"/>
  <c r="Y281" i="12"/>
  <c r="Y282" i="12"/>
  <c r="Y283" i="12"/>
  <c r="Y284" i="12"/>
  <c r="Y285" i="12"/>
  <c r="Y286" i="12"/>
  <c r="Y287" i="12"/>
  <c r="Y288" i="12"/>
  <c r="Y289" i="12"/>
  <c r="Y290" i="12"/>
  <c r="Y291" i="12"/>
  <c r="Y292" i="12"/>
  <c r="Y293" i="12"/>
  <c r="Y294" i="12"/>
  <c r="Y295" i="12"/>
  <c r="Y296" i="12"/>
  <c r="Y297" i="12"/>
  <c r="Y298" i="12"/>
  <c r="Y299" i="12"/>
  <c r="Y300" i="12"/>
  <c r="Y301" i="12"/>
  <c r="Y302" i="12"/>
  <c r="Y303" i="12"/>
  <c r="Y304" i="12"/>
  <c r="Y305" i="12"/>
  <c r="Y306" i="12"/>
  <c r="Y307" i="12"/>
  <c r="Y308" i="12"/>
  <c r="Y309" i="12"/>
  <c r="Y310" i="12"/>
  <c r="Y311" i="12"/>
  <c r="Y312" i="12"/>
  <c r="Y313" i="12"/>
  <c r="Y314" i="12"/>
  <c r="Y315" i="12"/>
  <c r="Y316" i="12"/>
  <c r="Y317" i="12"/>
  <c r="Y318" i="12"/>
  <c r="Y319" i="12"/>
  <c r="Y320" i="12"/>
  <c r="Y321" i="12"/>
  <c r="Y322" i="12"/>
  <c r="Y323" i="12"/>
  <c r="Y324" i="12"/>
  <c r="Y325" i="12"/>
  <c r="Y326" i="12"/>
  <c r="Y327" i="12"/>
  <c r="Y328" i="12"/>
  <c r="Y329" i="12"/>
  <c r="Y330" i="12"/>
  <c r="Y331" i="12"/>
  <c r="Y332" i="12"/>
  <c r="Y333" i="12"/>
  <c r="Y334" i="12"/>
  <c r="Y335" i="12"/>
  <c r="Y336" i="12"/>
  <c r="Y337" i="12"/>
  <c r="Y338" i="12"/>
  <c r="Y339" i="12"/>
  <c r="Y340" i="12"/>
  <c r="Y341" i="12"/>
  <c r="Y342" i="12"/>
  <c r="Y343" i="12"/>
  <c r="Y344" i="12"/>
  <c r="Y345" i="12"/>
  <c r="Y346" i="12"/>
  <c r="Y347" i="12"/>
  <c r="Y348" i="12"/>
  <c r="Y349" i="12"/>
  <c r="Y350" i="12"/>
  <c r="Y351" i="12"/>
  <c r="Y352" i="12"/>
  <c r="Y353" i="12"/>
  <c r="Y354" i="12"/>
  <c r="Y355" i="12"/>
  <c r="Y356" i="12"/>
  <c r="Y357" i="12"/>
  <c r="Y358" i="12"/>
  <c r="Y359" i="12"/>
  <c r="Y360" i="12"/>
  <c r="Y361" i="12"/>
  <c r="Y362" i="12"/>
  <c r="Y363" i="12"/>
  <c r="Y364" i="12"/>
  <c r="Y365" i="12"/>
  <c r="Y366" i="12"/>
  <c r="Y367" i="12"/>
  <c r="Y368" i="12"/>
  <c r="Y369" i="12"/>
  <c r="Y370" i="12"/>
  <c r="Y371" i="12"/>
  <c r="Y372" i="12"/>
  <c r="Y373" i="12"/>
  <c r="Y374" i="12"/>
  <c r="Y375" i="12"/>
  <c r="Y376" i="12"/>
  <c r="Y377" i="12"/>
  <c r="Y378" i="12"/>
  <c r="Y379" i="12"/>
  <c r="Y380" i="12"/>
  <c r="Y381" i="12"/>
  <c r="Y382" i="12"/>
  <c r="Y383" i="12"/>
  <c r="Y384" i="12"/>
  <c r="Y385" i="12"/>
  <c r="Y386" i="12"/>
  <c r="Y387" i="12"/>
  <c r="Y388" i="12"/>
  <c r="Y389" i="12"/>
  <c r="Y390" i="12"/>
  <c r="Y391" i="12"/>
  <c r="Y392" i="12"/>
  <c r="Y393" i="12"/>
  <c r="Y394" i="12"/>
  <c r="Y395" i="12"/>
  <c r="Y396" i="12"/>
  <c r="Y397" i="12"/>
  <c r="Y398" i="12"/>
  <c r="Y399" i="12"/>
  <c r="Y400" i="12"/>
  <c r="Y401" i="12"/>
  <c r="Y402" i="12"/>
  <c r="Y403" i="12"/>
  <c r="Y404" i="12"/>
  <c r="Y405" i="12"/>
  <c r="Y406" i="12"/>
  <c r="Y407" i="12"/>
  <c r="Y408" i="12"/>
  <c r="Y409" i="12"/>
  <c r="Y410" i="12"/>
  <c r="Y411" i="12"/>
  <c r="Y412" i="12"/>
  <c r="Y413" i="12"/>
  <c r="Y414" i="12"/>
  <c r="Y415" i="12"/>
  <c r="Y416" i="12"/>
  <c r="Y417" i="12"/>
  <c r="Y418" i="12"/>
  <c r="Y419" i="12"/>
  <c r="Y420" i="12"/>
  <c r="Y421" i="12"/>
  <c r="Y422" i="12"/>
  <c r="Y423" i="12"/>
  <c r="Y424" i="12"/>
  <c r="Y425" i="12"/>
  <c r="Y426" i="12"/>
  <c r="Y427" i="12"/>
  <c r="Y428" i="12"/>
  <c r="Y429" i="12"/>
  <c r="Y430" i="12"/>
  <c r="Y431" i="12"/>
  <c r="Y432" i="12"/>
  <c r="Y433" i="12"/>
  <c r="Y434" i="12"/>
  <c r="Y435" i="12"/>
  <c r="Y436" i="12"/>
  <c r="Y437" i="12"/>
  <c r="Y438" i="12"/>
  <c r="Y439" i="12"/>
  <c r="Y440" i="12"/>
  <c r="Y441" i="12"/>
  <c r="Y442" i="12"/>
  <c r="Y443" i="12"/>
  <c r="Y444" i="12"/>
  <c r="Y445" i="12"/>
  <c r="Y446" i="12"/>
  <c r="Y447" i="12"/>
  <c r="Y448" i="12"/>
  <c r="Y449" i="12"/>
  <c r="Y450" i="12"/>
  <c r="Y451" i="12"/>
  <c r="Y452" i="12"/>
  <c r="Y453" i="12"/>
  <c r="Y454" i="12"/>
  <c r="Y455" i="12"/>
  <c r="Y456" i="12"/>
  <c r="Y457" i="12"/>
  <c r="Y458" i="12"/>
  <c r="Y459" i="12"/>
  <c r="Y460" i="12"/>
  <c r="Y461" i="12"/>
  <c r="Y462" i="12"/>
  <c r="Y463" i="12"/>
  <c r="Y464" i="12"/>
  <c r="Y465" i="12"/>
  <c r="Y466" i="12"/>
  <c r="Y467" i="12"/>
  <c r="Y468" i="12"/>
  <c r="Y469" i="12"/>
  <c r="Y470" i="12"/>
  <c r="Y471" i="12"/>
  <c r="Y472" i="12"/>
  <c r="Y473" i="12"/>
  <c r="Y474" i="12"/>
  <c r="Y475" i="12"/>
  <c r="Y476" i="12"/>
  <c r="Y477" i="12"/>
  <c r="Y478" i="12"/>
  <c r="Y479" i="12"/>
  <c r="Y480" i="12"/>
  <c r="Y481" i="12"/>
  <c r="Y482" i="12"/>
  <c r="Y483" i="12"/>
  <c r="Y484" i="12"/>
  <c r="Y485" i="12"/>
  <c r="Y486" i="12"/>
  <c r="Y487" i="12"/>
  <c r="Y488" i="12"/>
  <c r="Y489" i="12"/>
  <c r="Y490" i="12"/>
  <c r="Y491" i="12"/>
  <c r="Y492" i="12"/>
  <c r="Y493" i="12"/>
  <c r="Y494" i="12"/>
  <c r="Y495" i="12"/>
  <c r="Y496" i="12"/>
  <c r="Y497" i="12"/>
  <c r="Y498" i="12"/>
  <c r="Y499" i="12"/>
  <c r="Y500" i="12"/>
  <c r="Y501" i="12"/>
  <c r="Y502" i="12"/>
  <c r="Y503" i="12"/>
  <c r="Y504" i="12"/>
  <c r="Y505" i="12"/>
  <c r="Y506" i="12"/>
  <c r="Y507" i="12"/>
  <c r="Y508" i="12"/>
  <c r="Y509" i="12"/>
  <c r="Y510" i="12"/>
  <c r="Y511" i="12"/>
  <c r="Y512" i="12"/>
  <c r="Y513" i="12"/>
  <c r="Y514" i="12"/>
  <c r="Y515" i="12"/>
  <c r="Y516" i="12"/>
  <c r="Y517" i="12"/>
  <c r="Y518" i="12"/>
  <c r="Y519" i="12"/>
  <c r="Y520" i="12"/>
  <c r="Y521" i="12"/>
  <c r="Y522" i="12"/>
  <c r="Y523" i="12"/>
  <c r="Y524" i="12"/>
  <c r="Y525" i="12"/>
  <c r="Y526" i="12"/>
  <c r="Y527" i="12"/>
  <c r="Y528" i="12"/>
  <c r="Y529" i="12"/>
  <c r="Y530" i="12"/>
  <c r="Y531" i="12"/>
  <c r="Y532" i="12"/>
  <c r="Y533" i="12"/>
  <c r="Y534" i="12"/>
  <c r="Y535" i="12"/>
  <c r="Y536" i="12"/>
  <c r="Y537" i="12"/>
  <c r="Y538" i="12"/>
  <c r="Y539" i="12"/>
  <c r="Y540" i="12"/>
  <c r="Y541" i="12"/>
  <c r="Y542" i="12"/>
  <c r="Y543" i="12"/>
  <c r="Y544" i="12"/>
  <c r="Y545" i="12"/>
  <c r="Y546" i="12"/>
  <c r="Y547" i="12"/>
  <c r="Y548" i="12"/>
  <c r="Y549" i="12"/>
  <c r="Y550" i="12"/>
  <c r="Y551" i="12"/>
  <c r="Y552" i="12"/>
  <c r="Y553" i="12"/>
  <c r="Y554" i="12"/>
  <c r="Y555" i="12"/>
  <c r="Y556" i="12"/>
  <c r="Y557" i="12"/>
  <c r="Y558" i="12"/>
  <c r="Y559" i="12"/>
  <c r="Y560" i="12"/>
  <c r="Y561" i="12"/>
  <c r="Y562" i="12"/>
  <c r="Y563" i="12"/>
  <c r="Y564" i="12"/>
  <c r="Y565" i="12"/>
  <c r="Y566" i="12"/>
  <c r="Y567" i="12"/>
  <c r="Y568" i="12"/>
  <c r="Y569" i="12"/>
  <c r="Y570" i="12"/>
  <c r="Y571" i="12"/>
  <c r="Y572" i="12"/>
  <c r="Y573" i="12"/>
  <c r="Y574" i="12"/>
  <c r="Y575" i="12"/>
  <c r="Y576" i="12"/>
  <c r="Y577" i="12"/>
  <c r="Y578" i="12"/>
  <c r="Y579" i="12"/>
  <c r="Y580" i="12"/>
  <c r="Y581" i="12"/>
  <c r="Y582" i="12"/>
  <c r="Y583" i="12"/>
  <c r="Y584" i="12"/>
  <c r="Y585" i="12"/>
  <c r="Y586" i="12"/>
  <c r="Y587" i="12"/>
  <c r="Y588" i="12"/>
  <c r="Y589" i="12"/>
  <c r="Y590" i="12"/>
  <c r="Y591" i="12"/>
  <c r="Y592" i="12"/>
  <c r="Y593" i="12"/>
  <c r="Y594" i="12"/>
  <c r="Y595" i="12"/>
  <c r="Y596" i="12"/>
  <c r="Y597" i="12"/>
  <c r="Y598" i="12"/>
  <c r="Y599" i="12"/>
  <c r="Y600" i="12"/>
  <c r="Y601" i="12"/>
  <c r="Y602" i="12"/>
  <c r="Y603" i="12"/>
  <c r="Y604" i="12"/>
  <c r="Y605" i="12"/>
  <c r="Y606" i="12"/>
  <c r="Y607" i="12"/>
  <c r="Y608" i="12"/>
  <c r="Y609" i="12"/>
  <c r="Y610" i="12"/>
  <c r="Y611" i="12"/>
  <c r="Y612" i="12"/>
  <c r="Y613" i="12"/>
  <c r="Y614" i="12"/>
  <c r="Y615" i="12"/>
  <c r="Y616" i="12"/>
  <c r="Y617" i="12"/>
  <c r="Y618" i="12"/>
  <c r="Y619" i="12"/>
  <c r="Y620" i="12"/>
  <c r="Y621" i="12"/>
  <c r="Y622" i="12"/>
  <c r="Y623" i="12"/>
  <c r="Y624" i="12"/>
  <c r="Y625" i="12"/>
  <c r="Y626" i="12"/>
  <c r="Y627" i="12"/>
  <c r="Y628" i="12"/>
  <c r="Y629" i="12"/>
  <c r="Y630" i="12"/>
  <c r="Y631" i="12"/>
  <c r="Y632" i="12"/>
  <c r="Y633" i="12"/>
  <c r="Y634" i="12"/>
  <c r="Y635" i="12"/>
  <c r="Y636" i="12"/>
  <c r="Y637" i="12"/>
  <c r="Y638" i="12"/>
  <c r="Y639" i="12"/>
  <c r="Y640" i="12"/>
  <c r="Y641" i="12"/>
  <c r="Y642" i="12"/>
  <c r="Y643" i="12"/>
  <c r="Y644" i="12"/>
  <c r="Y645" i="12"/>
  <c r="Y646" i="12"/>
  <c r="Y647" i="12"/>
  <c r="Y648" i="12"/>
  <c r="Y649" i="12"/>
  <c r="Y650" i="12"/>
  <c r="Y651" i="12"/>
  <c r="Y652" i="12"/>
  <c r="Y653" i="12"/>
  <c r="Y654" i="12"/>
  <c r="Y655" i="12"/>
  <c r="Y656" i="12"/>
  <c r="Y657" i="12"/>
  <c r="Y658" i="12"/>
  <c r="Y659" i="12"/>
  <c r="Y660" i="12"/>
  <c r="Y661" i="12"/>
  <c r="Y662" i="12"/>
  <c r="Y663" i="12"/>
  <c r="Y664" i="12"/>
  <c r="Y665" i="12"/>
  <c r="Y666" i="12"/>
  <c r="Y667" i="12"/>
  <c r="Y668" i="12"/>
  <c r="Y669" i="12"/>
  <c r="Y670" i="12"/>
  <c r="Y671" i="12"/>
  <c r="Y672" i="12"/>
  <c r="Y673" i="12"/>
  <c r="Y674" i="12"/>
  <c r="Y675" i="12"/>
  <c r="Y676" i="12"/>
  <c r="Y677" i="12"/>
  <c r="Y678" i="12"/>
  <c r="Y679" i="12"/>
  <c r="Y680" i="12"/>
  <c r="Y681" i="12"/>
  <c r="Y682" i="12"/>
  <c r="Y683" i="12"/>
  <c r="Y684" i="12"/>
  <c r="Y685" i="12"/>
  <c r="Y686" i="12"/>
  <c r="Y687" i="12"/>
  <c r="Y688" i="12"/>
  <c r="Y689" i="12"/>
  <c r="Y690" i="12"/>
  <c r="Y691" i="12"/>
  <c r="Y692" i="12"/>
  <c r="Y693" i="12"/>
  <c r="Y694" i="12"/>
  <c r="Y695" i="12"/>
  <c r="Y696" i="12"/>
  <c r="Y697" i="12"/>
  <c r="Y698" i="12"/>
  <c r="Y699" i="12"/>
  <c r="Y700" i="12"/>
  <c r="Y701" i="12"/>
  <c r="Y702" i="12"/>
  <c r="Y703" i="12"/>
  <c r="Y704" i="12"/>
  <c r="Y705" i="12"/>
  <c r="Y706" i="12"/>
  <c r="Y707" i="12"/>
  <c r="Y708" i="12"/>
  <c r="Y709" i="12"/>
  <c r="Y710" i="12"/>
  <c r="Y711" i="12"/>
  <c r="Y712" i="12"/>
  <c r="Y713" i="12"/>
  <c r="Y714" i="12"/>
  <c r="Y715" i="12"/>
  <c r="Y716" i="12"/>
  <c r="Y717" i="12"/>
  <c r="Y718" i="12"/>
  <c r="Y719" i="12"/>
  <c r="Y720" i="12"/>
  <c r="Y721" i="12"/>
  <c r="Y722" i="12"/>
  <c r="Y723" i="12"/>
  <c r="Y724" i="12"/>
  <c r="Y725" i="12"/>
  <c r="Y726" i="12"/>
  <c r="Y727" i="12"/>
  <c r="Y728" i="12"/>
  <c r="Y729" i="12"/>
  <c r="Y730" i="12"/>
  <c r="Y731" i="12"/>
  <c r="Y732" i="12"/>
  <c r="Y733" i="12"/>
  <c r="Y734" i="12"/>
  <c r="Y735" i="12"/>
  <c r="Y736" i="12"/>
  <c r="Y737" i="12"/>
  <c r="Y738" i="12"/>
  <c r="Y739" i="12"/>
  <c r="Y740" i="12"/>
  <c r="Y741" i="12"/>
  <c r="Y742" i="12"/>
  <c r="Y743" i="12"/>
  <c r="Y744" i="12"/>
  <c r="Y745" i="12"/>
  <c r="Y746" i="12"/>
  <c r="Y747" i="12"/>
  <c r="Y748" i="12"/>
  <c r="Y749" i="12"/>
  <c r="Y750" i="12"/>
  <c r="Y751" i="12"/>
  <c r="Y752" i="12"/>
  <c r="Y753" i="12"/>
  <c r="Y754" i="12"/>
  <c r="Y755" i="12"/>
  <c r="Y756" i="12"/>
  <c r="Y757" i="12"/>
  <c r="Y758" i="12"/>
  <c r="Y759" i="12"/>
  <c r="Y760" i="12"/>
  <c r="Y761" i="12"/>
  <c r="Y762" i="12"/>
  <c r="Y763" i="12"/>
  <c r="Y764" i="12"/>
  <c r="Y765" i="12"/>
  <c r="Y766" i="12"/>
  <c r="Y767" i="12"/>
  <c r="Y768" i="12"/>
  <c r="Y769" i="12"/>
  <c r="Y770" i="12"/>
  <c r="Y771" i="12"/>
  <c r="Y772" i="12"/>
  <c r="Y773" i="12"/>
  <c r="Y774" i="12"/>
  <c r="Y775" i="12"/>
  <c r="Y776" i="12"/>
  <c r="Y777" i="12"/>
  <c r="Y778" i="12"/>
  <c r="Y779" i="12"/>
  <c r="Y780" i="12"/>
  <c r="Y781" i="12"/>
  <c r="Y782" i="12"/>
  <c r="Y783" i="12"/>
  <c r="Y784" i="12"/>
  <c r="Y785" i="12"/>
  <c r="Y786" i="12"/>
  <c r="Y787" i="12"/>
  <c r="Y788" i="12"/>
  <c r="Y789" i="12"/>
  <c r="Y790" i="12"/>
  <c r="Y791" i="12"/>
  <c r="Y792" i="12"/>
  <c r="Y793" i="12"/>
  <c r="Y794" i="12"/>
  <c r="Y795" i="12"/>
  <c r="Y796" i="12"/>
  <c r="Y797" i="12"/>
  <c r="Y798" i="12"/>
  <c r="Y799" i="12"/>
  <c r="Y800" i="12"/>
  <c r="Y801" i="12"/>
  <c r="Y802" i="12"/>
  <c r="Y803" i="12"/>
  <c r="Y804" i="12"/>
  <c r="Y805" i="12"/>
  <c r="Y806" i="12"/>
  <c r="Y807" i="12"/>
  <c r="Y808" i="12"/>
  <c r="Y809" i="12"/>
  <c r="Y810" i="12"/>
  <c r="Y811" i="12"/>
  <c r="Y812" i="12"/>
  <c r="Y813" i="12"/>
  <c r="Y814" i="12"/>
  <c r="Y815" i="12"/>
  <c r="Y816" i="12"/>
  <c r="Y817" i="12"/>
  <c r="Y818" i="12"/>
  <c r="Y819" i="12"/>
  <c r="Y820" i="12"/>
  <c r="Y821" i="12"/>
  <c r="Y822" i="12"/>
  <c r="Y823" i="12"/>
  <c r="Y824" i="12"/>
  <c r="Y825" i="12"/>
  <c r="Y826" i="12"/>
  <c r="Y827" i="12"/>
  <c r="Y828" i="12"/>
  <c r="Y829" i="12"/>
  <c r="Y830" i="12"/>
  <c r="Y831" i="12"/>
  <c r="Y832" i="12"/>
  <c r="Y833" i="12"/>
  <c r="Y834" i="12"/>
  <c r="Y835" i="12"/>
  <c r="Y836" i="12"/>
  <c r="Y837" i="12"/>
  <c r="Y838" i="12"/>
  <c r="Y839" i="12"/>
  <c r="Y840" i="12"/>
  <c r="Y841" i="12"/>
  <c r="Y842" i="12"/>
  <c r="Y843" i="12"/>
  <c r="Y844" i="12"/>
  <c r="Y845" i="12"/>
  <c r="Y846" i="12"/>
  <c r="Y847" i="12"/>
  <c r="Y848" i="12"/>
  <c r="Y849" i="12"/>
  <c r="Y850" i="12"/>
  <c r="Y851" i="12"/>
  <c r="Y852" i="12"/>
  <c r="Y853" i="12"/>
  <c r="Y854" i="12"/>
  <c r="Y855" i="12"/>
  <c r="Y856" i="12"/>
  <c r="Y857" i="12"/>
  <c r="Y858" i="12"/>
  <c r="Y859" i="12"/>
  <c r="Y860" i="12"/>
  <c r="Y861" i="12"/>
  <c r="Y862" i="12"/>
  <c r="Y863" i="12"/>
  <c r="Y864" i="12"/>
  <c r="Y865" i="12"/>
  <c r="Y866" i="12"/>
  <c r="Y867" i="12"/>
  <c r="Y868" i="12"/>
  <c r="Y869" i="12"/>
  <c r="Y870" i="12"/>
  <c r="Y871" i="12"/>
  <c r="Y872" i="12"/>
  <c r="Y873" i="12"/>
  <c r="Y874" i="12"/>
  <c r="Y875" i="12"/>
  <c r="Y876" i="12"/>
  <c r="Y877" i="12"/>
  <c r="Y878" i="12"/>
  <c r="Y879" i="12"/>
  <c r="Y880" i="12"/>
  <c r="Y881" i="12"/>
  <c r="Y882" i="12"/>
  <c r="Y883" i="12"/>
  <c r="Y884" i="12"/>
  <c r="Y885" i="12"/>
  <c r="Y886" i="12"/>
  <c r="Y887" i="12"/>
  <c r="Y888" i="12"/>
  <c r="Y889" i="12"/>
  <c r="Y890" i="12"/>
  <c r="Y891" i="12"/>
  <c r="Y892" i="12"/>
  <c r="Y893" i="12"/>
  <c r="Y894" i="12"/>
  <c r="Y895" i="12"/>
  <c r="Y896" i="12"/>
  <c r="Y897" i="12"/>
  <c r="Y898" i="12"/>
  <c r="Y899" i="12"/>
  <c r="Y900" i="12"/>
  <c r="Y901" i="12"/>
  <c r="Y902" i="12"/>
  <c r="Y903" i="12"/>
  <c r="Y904" i="12"/>
  <c r="Y905" i="12"/>
  <c r="Y906" i="12"/>
  <c r="Y907" i="12"/>
  <c r="Y908" i="12"/>
  <c r="Y909" i="12"/>
  <c r="Y910" i="12"/>
  <c r="Y911" i="12"/>
  <c r="Y912" i="12"/>
  <c r="Y913" i="12"/>
  <c r="Y914" i="12"/>
  <c r="Y915" i="12"/>
  <c r="Y916" i="12"/>
  <c r="Y917" i="12"/>
  <c r="Y918" i="12"/>
  <c r="Y919" i="12"/>
  <c r="Y920" i="12"/>
  <c r="Y921" i="12"/>
  <c r="Y922" i="12"/>
  <c r="Y923" i="12"/>
  <c r="Y924" i="12"/>
  <c r="Y925" i="12"/>
  <c r="Y926" i="12"/>
  <c r="Y927" i="12"/>
  <c r="Y928" i="12"/>
  <c r="Y929" i="12"/>
  <c r="Y930" i="12"/>
  <c r="Y931" i="12"/>
  <c r="Y932" i="12"/>
  <c r="Y933" i="12"/>
  <c r="Y934" i="12"/>
  <c r="Y935" i="12"/>
  <c r="Y936" i="12"/>
  <c r="Y937" i="12"/>
  <c r="Y938" i="12"/>
  <c r="Y939" i="12"/>
  <c r="Y940" i="12"/>
  <c r="Y941" i="12"/>
  <c r="Y942" i="12"/>
  <c r="Y943" i="12"/>
  <c r="Y944" i="12"/>
  <c r="Y945" i="12"/>
  <c r="Y946" i="12"/>
  <c r="Y947" i="12"/>
  <c r="Y948" i="12"/>
  <c r="Y949" i="12"/>
  <c r="Y950" i="12"/>
  <c r="Y951" i="12"/>
  <c r="Y952" i="12"/>
  <c r="Y953" i="12"/>
  <c r="Y954" i="12"/>
  <c r="Y955" i="12"/>
  <c r="Y956" i="12"/>
  <c r="Y957" i="12"/>
  <c r="Y958" i="12"/>
  <c r="Y959" i="12"/>
  <c r="Y960" i="12"/>
  <c r="Y961" i="12"/>
  <c r="Y962" i="12"/>
  <c r="Y963" i="12"/>
  <c r="Y964" i="12"/>
  <c r="Y965" i="12"/>
  <c r="Y966" i="12"/>
  <c r="Y967" i="12"/>
  <c r="Y968" i="12"/>
  <c r="Y969" i="12"/>
  <c r="Y970" i="12"/>
  <c r="Y971" i="12"/>
  <c r="Y972" i="12"/>
  <c r="Y973" i="12"/>
  <c r="Y974" i="12"/>
  <c r="Y975" i="12"/>
  <c r="Y976" i="12"/>
  <c r="Y977" i="12"/>
  <c r="Y978" i="12"/>
  <c r="Y979" i="12"/>
  <c r="Y980" i="12"/>
  <c r="Y981" i="12"/>
  <c r="Y982" i="12"/>
  <c r="Y983" i="12"/>
  <c r="Y984" i="12"/>
  <c r="Y985" i="12"/>
  <c r="Y986" i="12"/>
  <c r="Y987" i="12"/>
  <c r="Y988" i="12"/>
  <c r="Y989" i="12"/>
  <c r="Y990" i="12"/>
  <c r="Y991" i="12"/>
  <c r="Y992" i="12"/>
  <c r="Y993" i="12"/>
  <c r="Y994" i="12"/>
  <c r="Y995" i="12"/>
  <c r="Y996" i="12"/>
  <c r="Y997" i="12"/>
  <c r="Y998" i="12"/>
  <c r="Y999" i="12"/>
  <c r="Y1000" i="12"/>
  <c r="Y1001" i="12"/>
  <c r="Y1002" i="12"/>
  <c r="Y1003" i="12"/>
  <c r="Y1004" i="12"/>
  <c r="Y1005" i="12"/>
  <c r="Y1006" i="12"/>
  <c r="Y1007" i="12"/>
  <c r="Y1008" i="12"/>
  <c r="Y1009" i="12"/>
  <c r="Y1010" i="12"/>
  <c r="Y1011" i="12"/>
  <c r="Y1012" i="12"/>
  <c r="Y1013" i="12"/>
  <c r="Y1014" i="12"/>
  <c r="Y1015" i="12"/>
  <c r="Y1016" i="12"/>
  <c r="Y1017" i="12"/>
  <c r="Y1018" i="12"/>
  <c r="Y1019" i="12"/>
  <c r="Y1020" i="12"/>
  <c r="Y1021" i="12"/>
  <c r="Y1022" i="12"/>
  <c r="Y1023" i="12"/>
  <c r="Y1024" i="12"/>
  <c r="Y1025" i="12"/>
  <c r="Y1026" i="12"/>
  <c r="Y1027" i="12"/>
  <c r="Y1028" i="12"/>
  <c r="Y1029" i="12"/>
  <c r="Y1030" i="12"/>
  <c r="Y1031" i="12"/>
  <c r="Y1032" i="12"/>
  <c r="Y1033" i="12"/>
  <c r="Y1034" i="12"/>
  <c r="Y1035" i="12"/>
  <c r="Y1036" i="12"/>
  <c r="Y1037" i="12"/>
  <c r="Y1038" i="12"/>
  <c r="Y1039" i="12"/>
  <c r="Y1040" i="12"/>
  <c r="Y1041" i="12"/>
  <c r="Y1042" i="12"/>
  <c r="Y1043" i="12"/>
  <c r="Y1044" i="12"/>
  <c r="Y1045" i="12"/>
  <c r="Y1046" i="12"/>
  <c r="Y1047" i="12"/>
  <c r="Y1048" i="12"/>
  <c r="Y1049" i="12"/>
  <c r="Y1050" i="12"/>
  <c r="Y1051" i="12"/>
  <c r="Y1052" i="12"/>
  <c r="Y1053" i="12"/>
  <c r="Y1054" i="12"/>
  <c r="Y1055" i="12"/>
  <c r="Y1056" i="12"/>
  <c r="Y1057" i="12"/>
  <c r="Y1058" i="12"/>
  <c r="Y1059" i="12"/>
  <c r="Y1060" i="12"/>
  <c r="Y1061" i="12"/>
  <c r="Y1062" i="12"/>
  <c r="Y1063" i="12"/>
  <c r="Y1064" i="12"/>
  <c r="Y1065" i="12"/>
  <c r="Y1066" i="12"/>
  <c r="Y1067" i="12"/>
  <c r="Y1068" i="12"/>
  <c r="Y1069" i="12"/>
  <c r="Y1070" i="12"/>
  <c r="Y1071" i="12"/>
  <c r="Y1072" i="12"/>
  <c r="Y1073" i="12"/>
  <c r="Y1074" i="12"/>
  <c r="Y1075" i="12"/>
  <c r="Y1076" i="12"/>
  <c r="Y1077" i="12"/>
  <c r="Y1078" i="12"/>
  <c r="Y1079" i="12"/>
  <c r="Y1080" i="12"/>
  <c r="Y1081" i="12"/>
  <c r="Y1082" i="12"/>
  <c r="Y1083" i="12"/>
  <c r="Y1084" i="12"/>
  <c r="Y1085" i="12"/>
  <c r="Y1086" i="12"/>
  <c r="Y1087" i="12"/>
  <c r="Y1088" i="12"/>
  <c r="Y1089" i="12"/>
  <c r="Y1090" i="12"/>
  <c r="Y1091" i="12"/>
  <c r="Y1092" i="12"/>
  <c r="Y1093" i="12"/>
  <c r="Y1094" i="12"/>
  <c r="Y1095" i="12"/>
  <c r="Y1096" i="12"/>
  <c r="Y1097" i="12"/>
  <c r="Y1098" i="12"/>
  <c r="Y1099" i="12"/>
  <c r="Y1100" i="12"/>
  <c r="Y1101" i="12"/>
  <c r="Y1102" i="12"/>
  <c r="Y1103" i="12"/>
  <c r="Y1104" i="12"/>
  <c r="Y1105" i="12"/>
  <c r="Y1106" i="12"/>
  <c r="Y1107" i="12"/>
  <c r="Y1108" i="12"/>
  <c r="Y1109" i="12"/>
  <c r="Y1110" i="12"/>
  <c r="Y1111" i="12"/>
  <c r="Y1112" i="12"/>
  <c r="Y1113" i="12"/>
  <c r="Y1114" i="12"/>
  <c r="Y1115" i="12"/>
  <c r="Y1116" i="12"/>
  <c r="Y1117" i="12"/>
  <c r="Y1118" i="12"/>
  <c r="Y1119" i="12"/>
  <c r="Y1120" i="12"/>
  <c r="Y1121" i="12"/>
  <c r="Y1122" i="12"/>
  <c r="Y1123" i="12"/>
  <c r="Y1124" i="12"/>
  <c r="Y1125" i="12"/>
  <c r="Y1126" i="12"/>
  <c r="Y1127" i="12"/>
  <c r="Y1128" i="12"/>
  <c r="Y1129" i="12"/>
  <c r="Y1130" i="12"/>
  <c r="Y1131" i="12"/>
  <c r="Y1132" i="12"/>
  <c r="Y1133" i="12"/>
  <c r="Y1134" i="12"/>
  <c r="Y1135" i="12"/>
  <c r="Y1136" i="12"/>
  <c r="Y1137" i="12"/>
  <c r="Y1138" i="12"/>
  <c r="Y1139" i="12"/>
  <c r="Y1140" i="12"/>
  <c r="Y1141" i="12"/>
  <c r="Y1142" i="12"/>
  <c r="Y1143" i="12"/>
  <c r="Y1144" i="12"/>
  <c r="Y1145" i="12"/>
  <c r="Y1146" i="12"/>
  <c r="Y1147" i="12"/>
  <c r="Y1148" i="12"/>
  <c r="Y1149" i="12"/>
  <c r="Y1150" i="12"/>
  <c r="Y1151" i="12"/>
  <c r="Y1152" i="12"/>
  <c r="Y1153" i="12"/>
  <c r="Y1154" i="12"/>
  <c r="Y1155" i="12"/>
  <c r="Y1156" i="12"/>
  <c r="Y1157" i="12"/>
  <c r="Y1158" i="12"/>
  <c r="Y1159" i="12"/>
  <c r="Y1160" i="12"/>
  <c r="Y1161" i="12"/>
  <c r="Y1162" i="12"/>
  <c r="Y1163" i="12"/>
  <c r="Y1164" i="12"/>
  <c r="Y1165" i="12"/>
  <c r="Y1166" i="12"/>
  <c r="Y1167" i="12"/>
  <c r="Y1168" i="12"/>
  <c r="Y1169" i="12"/>
  <c r="Y1170" i="12"/>
  <c r="Y1171" i="12"/>
  <c r="Y1172" i="12"/>
  <c r="Y1173" i="12"/>
  <c r="Y1174" i="12"/>
  <c r="Y1175" i="12"/>
  <c r="Y1176" i="12"/>
  <c r="Y1177" i="12"/>
  <c r="Y1178" i="12"/>
  <c r="Y1179" i="12"/>
  <c r="Y1180" i="12"/>
  <c r="Y1181" i="12"/>
  <c r="Y1182" i="12"/>
  <c r="Y1183" i="12"/>
  <c r="Y1184" i="12"/>
  <c r="Y1185" i="12"/>
  <c r="Y1186" i="12"/>
  <c r="Y1187" i="12"/>
  <c r="Y1188" i="12"/>
  <c r="Y1189" i="12"/>
  <c r="Y1190" i="12"/>
  <c r="Y1191" i="12"/>
  <c r="Y1192" i="12"/>
  <c r="Y1193" i="12"/>
  <c r="Y1194" i="12"/>
  <c r="Y1195" i="12"/>
  <c r="Y1196" i="12"/>
  <c r="Y1197" i="12"/>
  <c r="Y1198" i="12"/>
  <c r="Y1199" i="12"/>
  <c r="Y1200" i="12"/>
  <c r="Y1201" i="12"/>
  <c r="Y1202" i="12"/>
  <c r="Y1203" i="12"/>
  <c r="Y1204" i="12"/>
  <c r="Y1205" i="12"/>
  <c r="Y1206" i="12"/>
  <c r="Y1207" i="12"/>
  <c r="Y1208" i="12"/>
  <c r="Y1209" i="12"/>
  <c r="Y1210" i="12"/>
  <c r="Y1211" i="12"/>
  <c r="Y1212" i="12"/>
  <c r="Y1213" i="12"/>
  <c r="Y1214" i="12"/>
  <c r="Y1215" i="12"/>
  <c r="Y1216" i="12"/>
  <c r="Y1217" i="12"/>
  <c r="Y1218" i="12"/>
  <c r="Y1219" i="12"/>
  <c r="Y1220" i="12"/>
  <c r="Y1221" i="12"/>
  <c r="Y1222" i="12"/>
  <c r="Y1223" i="12"/>
  <c r="Y1224" i="12"/>
  <c r="Y1225" i="12"/>
  <c r="Y1226" i="12"/>
  <c r="Y1227" i="12"/>
  <c r="Y1228" i="12"/>
  <c r="Y1229" i="12"/>
  <c r="Y1230" i="12"/>
  <c r="Y1231" i="12"/>
  <c r="Y1232" i="12"/>
  <c r="Y1233" i="12"/>
  <c r="Y1234" i="12"/>
  <c r="Y1235" i="12"/>
  <c r="Y1236" i="12"/>
  <c r="Y1237" i="12"/>
  <c r="Y1238" i="12"/>
  <c r="Y1239" i="12"/>
  <c r="Y1240" i="12"/>
  <c r="Y1241" i="12"/>
  <c r="Y1242" i="12"/>
  <c r="Y1243" i="12"/>
  <c r="Y1244" i="12"/>
  <c r="Y1245" i="12"/>
  <c r="Y1246" i="12"/>
  <c r="Y1247" i="12"/>
  <c r="Y1248" i="12"/>
  <c r="Y1249" i="12"/>
  <c r="Y1250" i="12"/>
  <c r="Y1251" i="12"/>
  <c r="Y1252" i="12"/>
  <c r="Y1253" i="12"/>
  <c r="Y1254" i="12"/>
  <c r="Y1255" i="12"/>
  <c r="Y1256" i="12"/>
  <c r="Y1257" i="12"/>
  <c r="Y1258" i="12"/>
  <c r="Y1259" i="12"/>
  <c r="Y1260" i="12"/>
  <c r="Y1261" i="12"/>
  <c r="Y1262" i="12"/>
  <c r="Y1263" i="12"/>
  <c r="Y1264" i="12"/>
  <c r="Y1265" i="12"/>
  <c r="Y1266" i="12"/>
  <c r="Y1267" i="12"/>
  <c r="Y1268" i="12"/>
  <c r="Y1269" i="12"/>
  <c r="Y1270" i="12"/>
  <c r="Y1271" i="12"/>
  <c r="Y1272" i="12"/>
  <c r="Y1273" i="12"/>
  <c r="Y1274" i="12"/>
  <c r="Y1275" i="12"/>
  <c r="Y1276" i="12"/>
  <c r="Y1277" i="12"/>
  <c r="Y1278" i="12"/>
  <c r="Y1279" i="12"/>
  <c r="Y1280" i="12"/>
  <c r="Y1281" i="12"/>
  <c r="Y1282" i="12"/>
  <c r="Y1283" i="12"/>
  <c r="Y1284" i="12"/>
  <c r="Y1285" i="12"/>
  <c r="Y1286" i="12"/>
  <c r="Y1287" i="12"/>
  <c r="Y1288" i="12"/>
  <c r="Y1289" i="12"/>
  <c r="Y1290" i="12"/>
  <c r="Y1291" i="12"/>
  <c r="Y1292" i="12"/>
  <c r="Y1293" i="12"/>
  <c r="Y1294" i="12"/>
  <c r="Y1295" i="12"/>
  <c r="Y1296" i="12"/>
  <c r="Y1297" i="12"/>
  <c r="Y1298" i="12"/>
  <c r="Y1299" i="12"/>
  <c r="Y1300" i="12"/>
  <c r="Y1301" i="12"/>
  <c r="Y1302" i="12"/>
  <c r="Y1303" i="12"/>
  <c r="Y1304" i="12"/>
  <c r="Y1305" i="12"/>
  <c r="Y1306" i="12"/>
  <c r="Y1307" i="12"/>
  <c r="Y1308" i="12"/>
  <c r="Y1309" i="12"/>
  <c r="Y1310" i="12"/>
  <c r="Y1311" i="12"/>
  <c r="Y1312" i="12"/>
  <c r="Y1313" i="12"/>
  <c r="Y1314" i="12"/>
  <c r="Y1315" i="12"/>
  <c r="Y1316" i="12"/>
  <c r="Y1317" i="12"/>
  <c r="Y1318" i="12"/>
  <c r="Y1319" i="12"/>
  <c r="Y1320" i="12"/>
  <c r="Y1321" i="12"/>
  <c r="Y1322" i="12"/>
  <c r="Y1323" i="12"/>
  <c r="Y1324" i="12"/>
  <c r="Y1325" i="12"/>
  <c r="Y1326" i="12"/>
  <c r="Y1327" i="12"/>
  <c r="Y1328" i="12"/>
  <c r="Y1329" i="12"/>
  <c r="Y1330" i="12"/>
  <c r="Y1331" i="12"/>
  <c r="Y1332" i="12"/>
  <c r="Y1333" i="12"/>
  <c r="Y1334" i="12"/>
  <c r="Y1335" i="12"/>
  <c r="Y1336" i="12"/>
  <c r="Y1337" i="12"/>
  <c r="Y1338" i="12"/>
  <c r="Y1339" i="12"/>
  <c r="X2" i="12"/>
  <c r="X3" i="12"/>
  <c r="X4" i="12"/>
  <c r="X5" i="12"/>
  <c r="X6" i="12"/>
  <c r="X7" i="12"/>
  <c r="X8" i="12"/>
  <c r="X9" i="12"/>
  <c r="X10" i="12"/>
  <c r="X11" i="12"/>
  <c r="X12" i="12"/>
  <c r="X13" i="12"/>
  <c r="X14" i="12"/>
  <c r="X15" i="12"/>
  <c r="X16" i="12"/>
  <c r="X17" i="12"/>
  <c r="X18" i="12"/>
  <c r="X19" i="12"/>
  <c r="X20" i="12"/>
  <c r="X21" i="12"/>
  <c r="X22" i="12"/>
  <c r="X23" i="12"/>
  <c r="X24" i="12"/>
  <c r="X25" i="12"/>
  <c r="X26" i="12"/>
  <c r="X27" i="12"/>
  <c r="X28" i="12"/>
  <c r="X29" i="12"/>
  <c r="X30" i="12"/>
  <c r="X31" i="12"/>
  <c r="X32" i="12"/>
  <c r="X33" i="12"/>
  <c r="X34" i="12"/>
  <c r="X35" i="12"/>
  <c r="X36" i="12"/>
  <c r="X37" i="12"/>
  <c r="X38" i="12"/>
  <c r="X39" i="12"/>
  <c r="X40" i="12"/>
  <c r="X41" i="12"/>
  <c r="X42" i="12"/>
  <c r="X43" i="12"/>
  <c r="X44" i="12"/>
  <c r="X45" i="12"/>
  <c r="X46" i="12"/>
  <c r="X47" i="12"/>
  <c r="X48" i="12"/>
  <c r="X49" i="12"/>
  <c r="X50" i="12"/>
  <c r="X51" i="12"/>
  <c r="X52" i="12"/>
  <c r="X53" i="12"/>
  <c r="X54" i="12"/>
  <c r="X55" i="12"/>
  <c r="X56" i="12"/>
  <c r="X57" i="12"/>
  <c r="X58" i="12"/>
  <c r="X59" i="12"/>
  <c r="X60" i="12"/>
  <c r="X61" i="12"/>
  <c r="X62" i="12"/>
  <c r="X63" i="12"/>
  <c r="X64" i="12"/>
  <c r="X65" i="12"/>
  <c r="X66" i="12"/>
  <c r="X67" i="12"/>
  <c r="X68" i="12"/>
  <c r="X69" i="12"/>
  <c r="X70" i="12"/>
  <c r="X71" i="12"/>
  <c r="X72" i="12"/>
  <c r="X73" i="12"/>
  <c r="X74" i="12"/>
  <c r="X75" i="12"/>
  <c r="X76" i="12"/>
  <c r="X77" i="12"/>
  <c r="X78" i="12"/>
  <c r="X79" i="12"/>
  <c r="X80" i="12"/>
  <c r="X81" i="12"/>
  <c r="X82" i="12"/>
  <c r="X83" i="12"/>
  <c r="X84" i="12"/>
  <c r="X85" i="12"/>
  <c r="X86" i="12"/>
  <c r="X87" i="12"/>
  <c r="X88" i="12"/>
  <c r="X89" i="12"/>
  <c r="X90" i="12"/>
  <c r="X91" i="12"/>
  <c r="X92" i="12"/>
  <c r="X93" i="12"/>
  <c r="X94" i="12"/>
  <c r="X95" i="12"/>
  <c r="X96" i="12"/>
  <c r="X97" i="12"/>
  <c r="X98" i="12"/>
  <c r="X99" i="12"/>
  <c r="X100" i="12"/>
  <c r="X101" i="12"/>
  <c r="X102" i="12"/>
  <c r="X103" i="12"/>
  <c r="X104" i="12"/>
  <c r="X105" i="12"/>
  <c r="X106" i="12"/>
  <c r="X107" i="12"/>
  <c r="X108" i="12"/>
  <c r="X109" i="12"/>
  <c r="X110" i="12"/>
  <c r="X111" i="12"/>
  <c r="X112" i="12"/>
  <c r="X113" i="12"/>
  <c r="X114" i="12"/>
  <c r="X115" i="12"/>
  <c r="X116" i="12"/>
  <c r="X117" i="12"/>
  <c r="X118" i="12"/>
  <c r="X119" i="12"/>
  <c r="X120" i="12"/>
  <c r="X121" i="12"/>
  <c r="X122" i="12"/>
  <c r="X123" i="12"/>
  <c r="X124" i="12"/>
  <c r="X125" i="12"/>
  <c r="X126" i="12"/>
  <c r="X127" i="12"/>
  <c r="X128" i="12"/>
  <c r="X129" i="12"/>
  <c r="X130" i="12"/>
  <c r="X131" i="12"/>
  <c r="X132" i="12"/>
  <c r="X133" i="12"/>
  <c r="X134" i="12"/>
  <c r="X135" i="12"/>
  <c r="X136" i="12"/>
  <c r="X137" i="12"/>
  <c r="X138" i="12"/>
  <c r="X139" i="12"/>
  <c r="X140" i="12"/>
  <c r="X141" i="12"/>
  <c r="X142" i="12"/>
  <c r="X143" i="12"/>
  <c r="X144" i="12"/>
  <c r="X145" i="12"/>
  <c r="X146" i="12"/>
  <c r="X147" i="12"/>
  <c r="X148" i="12"/>
  <c r="X149" i="12"/>
  <c r="X150" i="12"/>
  <c r="X151" i="12"/>
  <c r="X152" i="12"/>
  <c r="X153" i="12"/>
  <c r="X154" i="12"/>
  <c r="X155" i="12"/>
  <c r="X156" i="12"/>
  <c r="X157" i="12"/>
  <c r="X158" i="12"/>
  <c r="X159" i="12"/>
  <c r="X160" i="12"/>
  <c r="X161" i="12"/>
  <c r="X162" i="12"/>
  <c r="X163" i="12"/>
  <c r="X164" i="12"/>
  <c r="X165" i="12"/>
  <c r="X166" i="12"/>
  <c r="X167" i="12"/>
  <c r="X168" i="12"/>
  <c r="X169" i="12"/>
  <c r="X170" i="12"/>
  <c r="X171" i="12"/>
  <c r="X172" i="12"/>
  <c r="X173" i="12"/>
  <c r="X174" i="12"/>
  <c r="X175" i="12"/>
  <c r="X176" i="12"/>
  <c r="X177" i="12"/>
  <c r="X178" i="12"/>
  <c r="X179" i="12"/>
  <c r="X180" i="12"/>
  <c r="X181" i="12"/>
  <c r="X182" i="12"/>
  <c r="X183" i="12"/>
  <c r="X184" i="12"/>
  <c r="X185" i="12"/>
  <c r="X186" i="12"/>
  <c r="X187" i="12"/>
  <c r="X188" i="12"/>
  <c r="X189" i="12"/>
  <c r="X190" i="12"/>
  <c r="X191" i="12"/>
  <c r="X192" i="12"/>
  <c r="X193" i="12"/>
  <c r="X194" i="12"/>
  <c r="X195" i="12"/>
  <c r="X196" i="12"/>
  <c r="X197" i="12"/>
  <c r="X198" i="12"/>
  <c r="X199" i="12"/>
  <c r="X200" i="12"/>
  <c r="X201" i="12"/>
  <c r="X202" i="12"/>
  <c r="X203" i="12"/>
  <c r="X204" i="12"/>
  <c r="X205" i="12"/>
  <c r="X206" i="12"/>
  <c r="X207" i="12"/>
  <c r="X208" i="12"/>
  <c r="X209" i="12"/>
  <c r="X210" i="12"/>
  <c r="X211" i="12"/>
  <c r="X212" i="12"/>
  <c r="X213" i="12"/>
  <c r="X214" i="12"/>
  <c r="X215" i="12"/>
  <c r="X216" i="12"/>
  <c r="X217" i="12"/>
  <c r="X218" i="12"/>
  <c r="X219" i="12"/>
  <c r="X220" i="12"/>
  <c r="X221" i="12"/>
  <c r="X222" i="12"/>
  <c r="X223" i="12"/>
  <c r="X224" i="12"/>
  <c r="X225" i="12"/>
  <c r="X226" i="12"/>
  <c r="X227" i="12"/>
  <c r="X228" i="12"/>
  <c r="X229" i="12"/>
  <c r="X230" i="12"/>
  <c r="X231" i="12"/>
  <c r="X232" i="12"/>
  <c r="X233" i="12"/>
  <c r="X234" i="12"/>
  <c r="X235" i="12"/>
  <c r="X236" i="12"/>
  <c r="X237" i="12"/>
  <c r="X238" i="12"/>
  <c r="X239" i="12"/>
  <c r="X240" i="12"/>
  <c r="X241" i="12"/>
  <c r="X242" i="12"/>
  <c r="X243" i="12"/>
  <c r="X244" i="12"/>
  <c r="X245" i="12"/>
  <c r="X246" i="12"/>
  <c r="X247" i="12"/>
  <c r="X248" i="12"/>
  <c r="X249" i="12"/>
  <c r="X250" i="12"/>
  <c r="X251" i="12"/>
  <c r="X252" i="12"/>
  <c r="X253" i="12"/>
  <c r="X254" i="12"/>
  <c r="X255" i="12"/>
  <c r="X256" i="12"/>
  <c r="X257" i="12"/>
  <c r="X258" i="12"/>
  <c r="X259" i="12"/>
  <c r="X260" i="12"/>
  <c r="X261" i="12"/>
  <c r="X262" i="12"/>
  <c r="X263" i="12"/>
  <c r="X264" i="12"/>
  <c r="X265" i="12"/>
  <c r="X266" i="12"/>
  <c r="X267" i="12"/>
  <c r="X268" i="12"/>
  <c r="X269" i="12"/>
  <c r="X270" i="12"/>
  <c r="X271" i="12"/>
  <c r="X272" i="12"/>
  <c r="X273" i="12"/>
  <c r="X274" i="12"/>
  <c r="X275" i="12"/>
  <c r="X276" i="12"/>
  <c r="X277" i="12"/>
  <c r="X278" i="12"/>
  <c r="X279" i="12"/>
  <c r="X280" i="12"/>
  <c r="X281" i="12"/>
  <c r="X282" i="12"/>
  <c r="X283" i="12"/>
  <c r="X284" i="12"/>
  <c r="X285" i="12"/>
  <c r="X286" i="12"/>
  <c r="X287" i="12"/>
  <c r="X288" i="12"/>
  <c r="X289" i="12"/>
  <c r="X290" i="12"/>
  <c r="X291" i="12"/>
  <c r="X292" i="12"/>
  <c r="X293" i="12"/>
  <c r="X294" i="12"/>
  <c r="X295" i="12"/>
  <c r="X296" i="12"/>
  <c r="X297" i="12"/>
  <c r="X298" i="12"/>
  <c r="X299" i="12"/>
  <c r="X300" i="12"/>
  <c r="X301" i="12"/>
  <c r="X302" i="12"/>
  <c r="X303" i="12"/>
  <c r="X304" i="12"/>
  <c r="X305" i="12"/>
  <c r="X306" i="12"/>
  <c r="X307" i="12"/>
  <c r="X308" i="12"/>
  <c r="X309" i="12"/>
  <c r="X310" i="12"/>
  <c r="X311" i="12"/>
  <c r="X312" i="12"/>
  <c r="X313" i="12"/>
  <c r="X314" i="12"/>
  <c r="X315" i="12"/>
  <c r="X316" i="12"/>
  <c r="X317" i="12"/>
  <c r="X318" i="12"/>
  <c r="X319" i="12"/>
  <c r="X320" i="12"/>
  <c r="X321" i="12"/>
  <c r="X322" i="12"/>
  <c r="X323" i="12"/>
  <c r="X324" i="12"/>
  <c r="X325" i="12"/>
  <c r="X326" i="12"/>
  <c r="X327" i="12"/>
  <c r="X328" i="12"/>
  <c r="X329" i="12"/>
  <c r="X330" i="12"/>
  <c r="X331" i="12"/>
  <c r="X332" i="12"/>
  <c r="X333" i="12"/>
  <c r="X334" i="12"/>
  <c r="X335" i="12"/>
  <c r="X336" i="12"/>
  <c r="X337" i="12"/>
  <c r="X338" i="12"/>
  <c r="X339" i="12"/>
  <c r="X340" i="12"/>
  <c r="X341" i="12"/>
  <c r="X342" i="12"/>
  <c r="X343" i="12"/>
  <c r="X344" i="12"/>
  <c r="X345" i="12"/>
  <c r="X346" i="12"/>
  <c r="X347" i="12"/>
  <c r="X348" i="12"/>
  <c r="X349" i="12"/>
  <c r="X350" i="12"/>
  <c r="X351" i="12"/>
  <c r="X352" i="12"/>
  <c r="X353" i="12"/>
  <c r="X354" i="12"/>
  <c r="X355" i="12"/>
  <c r="X356" i="12"/>
  <c r="X357" i="12"/>
  <c r="X358" i="12"/>
  <c r="X359" i="12"/>
  <c r="X360" i="12"/>
  <c r="X361" i="12"/>
  <c r="X362" i="12"/>
  <c r="X363" i="12"/>
  <c r="X364" i="12"/>
  <c r="X365" i="12"/>
  <c r="X366" i="12"/>
  <c r="X367" i="12"/>
  <c r="X368" i="12"/>
  <c r="X369" i="12"/>
  <c r="X370" i="12"/>
  <c r="X371" i="12"/>
  <c r="X372" i="12"/>
  <c r="X373" i="12"/>
  <c r="X374" i="12"/>
  <c r="X375" i="12"/>
  <c r="X376" i="12"/>
  <c r="X377" i="12"/>
  <c r="X378" i="12"/>
  <c r="X379" i="12"/>
  <c r="X380" i="12"/>
  <c r="X381" i="12"/>
  <c r="X382" i="12"/>
  <c r="X383" i="12"/>
  <c r="X384" i="12"/>
  <c r="X385" i="12"/>
  <c r="X386" i="12"/>
  <c r="X387" i="12"/>
  <c r="X388" i="12"/>
  <c r="X389" i="12"/>
  <c r="X390" i="12"/>
  <c r="X391" i="12"/>
  <c r="X392" i="12"/>
  <c r="X393" i="12"/>
  <c r="X394" i="12"/>
  <c r="X395" i="12"/>
  <c r="X396" i="12"/>
  <c r="X397" i="12"/>
  <c r="X398" i="12"/>
  <c r="X399" i="12"/>
  <c r="X400" i="12"/>
  <c r="X401" i="12"/>
  <c r="X402" i="12"/>
  <c r="X403" i="12"/>
  <c r="X404" i="12"/>
  <c r="X405" i="12"/>
  <c r="X406" i="12"/>
  <c r="X407" i="12"/>
  <c r="X408" i="12"/>
  <c r="X409" i="12"/>
  <c r="X410" i="12"/>
  <c r="X411" i="12"/>
  <c r="X412" i="12"/>
  <c r="X413" i="12"/>
  <c r="X414" i="12"/>
  <c r="X415" i="12"/>
  <c r="X416" i="12"/>
  <c r="X417" i="12"/>
  <c r="X418" i="12"/>
  <c r="X419" i="12"/>
  <c r="X420" i="12"/>
  <c r="X421" i="12"/>
  <c r="X422" i="12"/>
  <c r="X423" i="12"/>
  <c r="X424" i="12"/>
  <c r="X425" i="12"/>
  <c r="X426" i="12"/>
  <c r="X427" i="12"/>
  <c r="X428" i="12"/>
  <c r="X429" i="12"/>
  <c r="X430" i="12"/>
  <c r="X431" i="12"/>
  <c r="X432" i="12"/>
  <c r="X433" i="12"/>
  <c r="X434" i="12"/>
  <c r="X435" i="12"/>
  <c r="X436" i="12"/>
  <c r="X437" i="12"/>
  <c r="X438" i="12"/>
  <c r="X439" i="12"/>
  <c r="X440" i="12"/>
  <c r="X441" i="12"/>
  <c r="X442" i="12"/>
  <c r="X443" i="12"/>
  <c r="X444" i="12"/>
  <c r="X445" i="12"/>
  <c r="X446" i="12"/>
  <c r="X447" i="12"/>
  <c r="X448" i="12"/>
  <c r="X449" i="12"/>
  <c r="X450" i="12"/>
  <c r="X451" i="12"/>
  <c r="X452" i="12"/>
  <c r="X453" i="12"/>
  <c r="X454" i="12"/>
  <c r="X455" i="12"/>
  <c r="X456" i="12"/>
  <c r="X457" i="12"/>
  <c r="X458" i="12"/>
  <c r="X459" i="12"/>
  <c r="X460" i="12"/>
  <c r="X461" i="12"/>
  <c r="X462" i="12"/>
  <c r="X463" i="12"/>
  <c r="X464" i="12"/>
  <c r="X465" i="12"/>
  <c r="X466" i="12"/>
  <c r="X467" i="12"/>
  <c r="X468" i="12"/>
  <c r="X469" i="12"/>
  <c r="X470" i="12"/>
  <c r="X471" i="12"/>
  <c r="X472" i="12"/>
  <c r="X473" i="12"/>
  <c r="X474" i="12"/>
  <c r="X475" i="12"/>
  <c r="X476" i="12"/>
  <c r="X477" i="12"/>
  <c r="X478" i="12"/>
  <c r="X479" i="12"/>
  <c r="X480" i="12"/>
  <c r="X481" i="12"/>
  <c r="X482" i="12"/>
  <c r="X483" i="12"/>
  <c r="X484" i="12"/>
  <c r="X485" i="12"/>
  <c r="X486" i="12"/>
  <c r="X487" i="12"/>
  <c r="X488" i="12"/>
  <c r="X489" i="12"/>
  <c r="X490" i="12"/>
  <c r="X491" i="12"/>
  <c r="X492" i="12"/>
  <c r="X493" i="12"/>
  <c r="X494" i="12"/>
  <c r="X495" i="12"/>
  <c r="X496" i="12"/>
  <c r="X497" i="12"/>
  <c r="X498" i="12"/>
  <c r="X499" i="12"/>
  <c r="X500" i="12"/>
  <c r="X501" i="12"/>
  <c r="X502" i="12"/>
  <c r="X503" i="12"/>
  <c r="X504" i="12"/>
  <c r="X505" i="12"/>
  <c r="X506" i="12"/>
  <c r="X507" i="12"/>
  <c r="X508" i="12"/>
  <c r="X509" i="12"/>
  <c r="X510" i="12"/>
  <c r="X511" i="12"/>
  <c r="X512" i="12"/>
  <c r="X513" i="12"/>
  <c r="X514" i="12"/>
  <c r="X515" i="12"/>
  <c r="X516" i="12"/>
  <c r="X517" i="12"/>
  <c r="X518" i="12"/>
  <c r="X519" i="12"/>
  <c r="X520" i="12"/>
  <c r="X521" i="12"/>
  <c r="X522" i="12"/>
  <c r="X523" i="12"/>
  <c r="X524" i="12"/>
  <c r="X525" i="12"/>
  <c r="X526" i="12"/>
  <c r="X527" i="12"/>
  <c r="X528" i="12"/>
  <c r="X529" i="12"/>
  <c r="X530" i="12"/>
  <c r="X531" i="12"/>
  <c r="X532" i="12"/>
  <c r="X533" i="12"/>
  <c r="X534" i="12"/>
  <c r="X535" i="12"/>
  <c r="X536" i="12"/>
  <c r="X537" i="12"/>
  <c r="X538" i="12"/>
  <c r="X539" i="12"/>
  <c r="X540" i="12"/>
  <c r="X541" i="12"/>
  <c r="X542" i="12"/>
  <c r="X543" i="12"/>
  <c r="X544" i="12"/>
  <c r="X545" i="12"/>
  <c r="X546" i="12"/>
  <c r="X547" i="12"/>
  <c r="X548" i="12"/>
  <c r="X549" i="12"/>
  <c r="X550" i="12"/>
  <c r="X551" i="12"/>
  <c r="X552" i="12"/>
  <c r="X553" i="12"/>
  <c r="X554" i="12"/>
  <c r="X555" i="12"/>
  <c r="X556" i="12"/>
  <c r="X557" i="12"/>
  <c r="X558" i="12"/>
  <c r="X559" i="12"/>
  <c r="X560" i="12"/>
  <c r="X561" i="12"/>
  <c r="X562" i="12"/>
  <c r="X563" i="12"/>
  <c r="X564" i="12"/>
  <c r="X565" i="12"/>
  <c r="X566" i="12"/>
  <c r="X567" i="12"/>
  <c r="X568" i="12"/>
  <c r="X569" i="12"/>
  <c r="X570" i="12"/>
  <c r="X571" i="12"/>
  <c r="X572" i="12"/>
  <c r="X573" i="12"/>
  <c r="X574" i="12"/>
  <c r="X575" i="12"/>
  <c r="X576" i="12"/>
  <c r="X577" i="12"/>
  <c r="X578" i="12"/>
  <c r="X579" i="12"/>
  <c r="X580" i="12"/>
  <c r="X581" i="12"/>
  <c r="X582" i="12"/>
  <c r="X583" i="12"/>
  <c r="X584" i="12"/>
  <c r="X585" i="12"/>
  <c r="X586" i="12"/>
  <c r="X587" i="12"/>
  <c r="X588" i="12"/>
  <c r="X589" i="12"/>
  <c r="X590" i="12"/>
  <c r="X591" i="12"/>
  <c r="X592" i="12"/>
  <c r="X593" i="12"/>
  <c r="X594" i="12"/>
  <c r="X595" i="12"/>
  <c r="X596" i="12"/>
  <c r="X597" i="12"/>
  <c r="X598" i="12"/>
  <c r="X599" i="12"/>
  <c r="X600" i="12"/>
  <c r="X601" i="12"/>
  <c r="X602" i="12"/>
  <c r="X603" i="12"/>
  <c r="X604" i="12"/>
  <c r="X605" i="12"/>
  <c r="X606" i="12"/>
  <c r="X607" i="12"/>
  <c r="X608" i="12"/>
  <c r="X609" i="12"/>
  <c r="X610" i="12"/>
  <c r="X611" i="12"/>
  <c r="X612" i="12"/>
  <c r="X613" i="12"/>
  <c r="X614" i="12"/>
  <c r="X615" i="12"/>
  <c r="X616" i="12"/>
  <c r="X617" i="12"/>
  <c r="X618" i="12"/>
  <c r="X619" i="12"/>
  <c r="X620" i="12"/>
  <c r="X621" i="12"/>
  <c r="X622" i="12"/>
  <c r="X623" i="12"/>
  <c r="X624" i="12"/>
  <c r="X625" i="12"/>
  <c r="X626" i="12"/>
  <c r="X627" i="12"/>
  <c r="X628" i="12"/>
  <c r="X629" i="12"/>
  <c r="X630" i="12"/>
  <c r="X631" i="12"/>
  <c r="X632" i="12"/>
  <c r="X633" i="12"/>
  <c r="X634" i="12"/>
  <c r="X635" i="12"/>
  <c r="X636" i="12"/>
  <c r="X637" i="12"/>
  <c r="X638" i="12"/>
  <c r="X639" i="12"/>
  <c r="X640" i="12"/>
  <c r="X641" i="12"/>
  <c r="X642" i="12"/>
  <c r="X643" i="12"/>
  <c r="X644" i="12"/>
  <c r="X645" i="12"/>
  <c r="X646" i="12"/>
  <c r="X647" i="12"/>
  <c r="X648" i="12"/>
  <c r="X649" i="12"/>
  <c r="X650" i="12"/>
  <c r="X651" i="12"/>
  <c r="X652" i="12"/>
  <c r="X653" i="12"/>
  <c r="X654" i="12"/>
  <c r="X655" i="12"/>
  <c r="X656" i="12"/>
  <c r="X657" i="12"/>
  <c r="X658" i="12"/>
  <c r="X659" i="12"/>
  <c r="X660" i="12"/>
  <c r="X661" i="12"/>
  <c r="X662" i="12"/>
  <c r="X663" i="12"/>
  <c r="X664" i="12"/>
  <c r="X665" i="12"/>
  <c r="X666" i="12"/>
  <c r="X667" i="12"/>
  <c r="X668" i="12"/>
  <c r="X669" i="12"/>
  <c r="X670" i="12"/>
  <c r="X671" i="12"/>
  <c r="X672" i="12"/>
  <c r="X673" i="12"/>
  <c r="X674" i="12"/>
  <c r="X675" i="12"/>
  <c r="X676" i="12"/>
  <c r="X677" i="12"/>
  <c r="X678" i="12"/>
  <c r="X679" i="12"/>
  <c r="X680" i="12"/>
  <c r="X681" i="12"/>
  <c r="X682" i="12"/>
  <c r="X683" i="12"/>
  <c r="X684" i="12"/>
  <c r="X685" i="12"/>
  <c r="X686" i="12"/>
  <c r="X687" i="12"/>
  <c r="X688" i="12"/>
  <c r="X689" i="12"/>
  <c r="X690" i="12"/>
  <c r="X691" i="12"/>
  <c r="X692" i="12"/>
  <c r="X693" i="12"/>
  <c r="X694" i="12"/>
  <c r="X695" i="12"/>
  <c r="X696" i="12"/>
  <c r="X697" i="12"/>
  <c r="X698" i="12"/>
  <c r="X699" i="12"/>
  <c r="X700" i="12"/>
  <c r="X701" i="12"/>
  <c r="X702" i="12"/>
  <c r="X703" i="12"/>
  <c r="X704" i="12"/>
  <c r="X705" i="12"/>
  <c r="X706" i="12"/>
  <c r="X707" i="12"/>
  <c r="X708" i="12"/>
  <c r="X709" i="12"/>
  <c r="X710" i="12"/>
  <c r="X711" i="12"/>
  <c r="X712" i="12"/>
  <c r="X713" i="12"/>
  <c r="X714" i="12"/>
  <c r="X715" i="12"/>
  <c r="X716" i="12"/>
  <c r="X717" i="12"/>
  <c r="X718" i="12"/>
  <c r="X719" i="12"/>
  <c r="X720" i="12"/>
  <c r="X721" i="12"/>
  <c r="X722" i="12"/>
  <c r="X723" i="12"/>
  <c r="X724" i="12"/>
  <c r="X725" i="12"/>
  <c r="X726" i="12"/>
  <c r="X727" i="12"/>
  <c r="X728" i="12"/>
  <c r="X729" i="12"/>
  <c r="X730" i="12"/>
  <c r="X731" i="12"/>
  <c r="X732" i="12"/>
  <c r="X733" i="12"/>
  <c r="X734" i="12"/>
  <c r="X735" i="12"/>
  <c r="X736" i="12"/>
  <c r="X737" i="12"/>
  <c r="X738" i="12"/>
  <c r="X739" i="12"/>
  <c r="X740" i="12"/>
  <c r="X741" i="12"/>
  <c r="X742" i="12"/>
  <c r="X743" i="12"/>
  <c r="X744" i="12"/>
  <c r="X745" i="12"/>
  <c r="X746" i="12"/>
  <c r="X747" i="12"/>
  <c r="X748" i="12"/>
  <c r="X749" i="12"/>
  <c r="X750" i="12"/>
  <c r="X751" i="12"/>
  <c r="X752" i="12"/>
  <c r="X753" i="12"/>
  <c r="X754" i="12"/>
  <c r="X755" i="12"/>
  <c r="X756" i="12"/>
  <c r="X757" i="12"/>
  <c r="X758" i="12"/>
  <c r="X759" i="12"/>
  <c r="X760" i="12"/>
  <c r="X761" i="12"/>
  <c r="X762" i="12"/>
  <c r="X763" i="12"/>
  <c r="X764" i="12"/>
  <c r="X765" i="12"/>
  <c r="X766" i="12"/>
  <c r="X767" i="12"/>
  <c r="X768" i="12"/>
  <c r="X769" i="12"/>
  <c r="X770" i="12"/>
  <c r="X771" i="12"/>
  <c r="X772" i="12"/>
  <c r="X773" i="12"/>
  <c r="X774" i="12"/>
  <c r="X775" i="12"/>
  <c r="X776" i="12"/>
  <c r="X777" i="12"/>
  <c r="X778" i="12"/>
  <c r="X779" i="12"/>
  <c r="X780" i="12"/>
  <c r="X781" i="12"/>
  <c r="X782" i="12"/>
  <c r="X783" i="12"/>
  <c r="X784" i="12"/>
  <c r="X785" i="12"/>
  <c r="X786" i="12"/>
  <c r="X787" i="12"/>
  <c r="X788" i="12"/>
  <c r="X789" i="12"/>
  <c r="X790" i="12"/>
  <c r="X791" i="12"/>
  <c r="X792" i="12"/>
  <c r="X793" i="12"/>
  <c r="X794" i="12"/>
  <c r="X795" i="12"/>
  <c r="X796" i="12"/>
  <c r="X797" i="12"/>
  <c r="X798" i="12"/>
  <c r="X799" i="12"/>
  <c r="X800" i="12"/>
  <c r="X801" i="12"/>
  <c r="X802" i="12"/>
  <c r="X803" i="12"/>
  <c r="X804" i="12"/>
  <c r="X805" i="12"/>
  <c r="X806" i="12"/>
  <c r="X807" i="12"/>
  <c r="X808" i="12"/>
  <c r="X809" i="12"/>
  <c r="X810" i="12"/>
  <c r="X811" i="12"/>
  <c r="X812" i="12"/>
  <c r="X813" i="12"/>
  <c r="X814" i="12"/>
  <c r="X815" i="12"/>
  <c r="X816" i="12"/>
  <c r="X817" i="12"/>
  <c r="X818" i="12"/>
  <c r="X819" i="12"/>
  <c r="X820" i="12"/>
  <c r="X821" i="12"/>
  <c r="X822" i="12"/>
  <c r="X823" i="12"/>
  <c r="X824" i="12"/>
  <c r="X825" i="12"/>
  <c r="X826" i="12"/>
  <c r="X827" i="12"/>
  <c r="X828" i="12"/>
  <c r="X829" i="12"/>
  <c r="X830" i="12"/>
  <c r="X831" i="12"/>
  <c r="X832" i="12"/>
  <c r="X833" i="12"/>
  <c r="X834" i="12"/>
  <c r="X835" i="12"/>
  <c r="X836" i="12"/>
  <c r="X837" i="12"/>
  <c r="X838" i="12"/>
  <c r="X839" i="12"/>
  <c r="X840" i="12"/>
  <c r="X841" i="12"/>
  <c r="X842" i="12"/>
  <c r="X843" i="12"/>
  <c r="X844" i="12"/>
  <c r="X845" i="12"/>
  <c r="X846" i="12"/>
  <c r="X847" i="12"/>
  <c r="X848" i="12"/>
  <c r="X849" i="12"/>
  <c r="X850" i="12"/>
  <c r="X851" i="12"/>
  <c r="X852" i="12"/>
  <c r="X853" i="12"/>
  <c r="X854" i="12"/>
  <c r="X855" i="12"/>
  <c r="X856" i="12"/>
  <c r="X857" i="12"/>
  <c r="X858" i="12"/>
  <c r="X859" i="12"/>
  <c r="X860" i="12"/>
  <c r="X861" i="12"/>
  <c r="X862" i="12"/>
  <c r="X863" i="12"/>
  <c r="X864" i="12"/>
  <c r="X865" i="12"/>
  <c r="X866" i="12"/>
  <c r="X867" i="12"/>
  <c r="X868" i="12"/>
  <c r="X869" i="12"/>
  <c r="X870" i="12"/>
  <c r="X871" i="12"/>
  <c r="X872" i="12"/>
  <c r="X873" i="12"/>
  <c r="X874" i="12"/>
  <c r="X875" i="12"/>
  <c r="X876" i="12"/>
  <c r="X877" i="12"/>
  <c r="X878" i="12"/>
  <c r="X879" i="12"/>
  <c r="X880" i="12"/>
  <c r="X881" i="12"/>
  <c r="X882" i="12"/>
  <c r="X883" i="12"/>
  <c r="X884" i="12"/>
  <c r="X885" i="12"/>
  <c r="X886" i="12"/>
  <c r="X887" i="12"/>
  <c r="X888" i="12"/>
  <c r="X889" i="12"/>
  <c r="X890" i="12"/>
  <c r="X891" i="12"/>
  <c r="X892" i="12"/>
  <c r="X893" i="12"/>
  <c r="X894" i="12"/>
  <c r="X895" i="12"/>
  <c r="X896" i="12"/>
  <c r="X897" i="12"/>
  <c r="X898" i="12"/>
  <c r="X899" i="12"/>
  <c r="X900" i="12"/>
  <c r="X901" i="12"/>
  <c r="X902" i="12"/>
  <c r="X903" i="12"/>
  <c r="X904" i="12"/>
  <c r="X905" i="12"/>
  <c r="X906" i="12"/>
  <c r="X907" i="12"/>
  <c r="X908" i="12"/>
  <c r="X909" i="12"/>
  <c r="X910" i="12"/>
  <c r="X911" i="12"/>
  <c r="X912" i="12"/>
  <c r="X913" i="12"/>
  <c r="X914" i="12"/>
  <c r="X915" i="12"/>
  <c r="X916" i="12"/>
  <c r="X917" i="12"/>
  <c r="X918" i="12"/>
  <c r="X919" i="12"/>
  <c r="X920" i="12"/>
  <c r="X921" i="12"/>
  <c r="X922" i="12"/>
  <c r="X923" i="12"/>
  <c r="X924" i="12"/>
  <c r="X925" i="12"/>
  <c r="X926" i="12"/>
  <c r="X927" i="12"/>
  <c r="X928" i="12"/>
  <c r="X929" i="12"/>
  <c r="X930" i="12"/>
  <c r="X931" i="12"/>
  <c r="X932" i="12"/>
  <c r="X933" i="12"/>
  <c r="X934" i="12"/>
  <c r="X935" i="12"/>
  <c r="X936" i="12"/>
  <c r="X937" i="12"/>
  <c r="X938" i="12"/>
  <c r="X939" i="12"/>
  <c r="X940" i="12"/>
  <c r="X941" i="12"/>
  <c r="X942" i="12"/>
  <c r="X943" i="12"/>
  <c r="X944" i="12"/>
  <c r="X945" i="12"/>
  <c r="X946" i="12"/>
  <c r="X947" i="12"/>
  <c r="X948" i="12"/>
  <c r="X949" i="12"/>
  <c r="X950" i="12"/>
  <c r="X951" i="12"/>
  <c r="X952" i="12"/>
  <c r="X953" i="12"/>
  <c r="X954" i="12"/>
  <c r="X955" i="12"/>
  <c r="X956" i="12"/>
  <c r="X957" i="12"/>
  <c r="X958" i="12"/>
  <c r="X959" i="12"/>
  <c r="X960" i="12"/>
  <c r="X961" i="12"/>
  <c r="X962" i="12"/>
  <c r="X963" i="12"/>
  <c r="X964" i="12"/>
  <c r="X965" i="12"/>
  <c r="X966" i="12"/>
  <c r="X967" i="12"/>
  <c r="X968" i="12"/>
  <c r="X969" i="12"/>
  <c r="X970" i="12"/>
  <c r="X971" i="12"/>
  <c r="X972" i="12"/>
  <c r="X973" i="12"/>
  <c r="X974" i="12"/>
  <c r="X975" i="12"/>
  <c r="X976" i="12"/>
  <c r="X977" i="12"/>
  <c r="X978" i="12"/>
  <c r="X979" i="12"/>
  <c r="X980" i="12"/>
  <c r="X981" i="12"/>
  <c r="X982" i="12"/>
  <c r="X983" i="12"/>
  <c r="X984" i="12"/>
  <c r="X985" i="12"/>
  <c r="X986" i="12"/>
  <c r="X987" i="12"/>
  <c r="X988" i="12"/>
  <c r="X989" i="12"/>
  <c r="X990" i="12"/>
  <c r="X991" i="12"/>
  <c r="X992" i="12"/>
  <c r="X993" i="12"/>
  <c r="X994" i="12"/>
  <c r="X995" i="12"/>
  <c r="X996" i="12"/>
  <c r="X997" i="12"/>
  <c r="X998" i="12"/>
  <c r="X999" i="12"/>
  <c r="X1000" i="12"/>
  <c r="X1001" i="12"/>
  <c r="X1002" i="12"/>
  <c r="X1003" i="12"/>
  <c r="X1004" i="12"/>
  <c r="X1005" i="12"/>
  <c r="X1006" i="12"/>
  <c r="X1007" i="12"/>
  <c r="X1008" i="12"/>
  <c r="X1009" i="12"/>
  <c r="X1010" i="12"/>
  <c r="X1011" i="12"/>
  <c r="X1012" i="12"/>
  <c r="X1013" i="12"/>
  <c r="X1014" i="12"/>
  <c r="X1015" i="12"/>
  <c r="X1016" i="12"/>
  <c r="X1017" i="12"/>
  <c r="X1018" i="12"/>
  <c r="X1019" i="12"/>
  <c r="X1020" i="12"/>
  <c r="X1021" i="12"/>
  <c r="X1022" i="12"/>
  <c r="X1023" i="12"/>
  <c r="X1024" i="12"/>
  <c r="X1025" i="12"/>
  <c r="X1026" i="12"/>
  <c r="X1027" i="12"/>
  <c r="X1028" i="12"/>
  <c r="X1029" i="12"/>
  <c r="X1030" i="12"/>
  <c r="X1031" i="12"/>
  <c r="X1032" i="12"/>
  <c r="X1033" i="12"/>
  <c r="X1034" i="12"/>
  <c r="X1035" i="12"/>
  <c r="X1036" i="12"/>
  <c r="X1037" i="12"/>
  <c r="X1038" i="12"/>
  <c r="X1039" i="12"/>
  <c r="X1040" i="12"/>
  <c r="X1041" i="12"/>
  <c r="X1042" i="12"/>
  <c r="X1043" i="12"/>
  <c r="X1044" i="12"/>
  <c r="X1045" i="12"/>
  <c r="X1046" i="12"/>
  <c r="X1047" i="12"/>
  <c r="X1048" i="12"/>
  <c r="X1049" i="12"/>
  <c r="X1050" i="12"/>
  <c r="X1051" i="12"/>
  <c r="X1052" i="12"/>
  <c r="X1053" i="12"/>
  <c r="X1054" i="12"/>
  <c r="X1055" i="12"/>
  <c r="X1056" i="12"/>
  <c r="X1057" i="12"/>
  <c r="X1058" i="12"/>
  <c r="X1059" i="12"/>
  <c r="X1060" i="12"/>
  <c r="X1061" i="12"/>
  <c r="X1062" i="12"/>
  <c r="X1063" i="12"/>
  <c r="X1064" i="12"/>
  <c r="X1065" i="12"/>
  <c r="X1066" i="12"/>
  <c r="X1067" i="12"/>
  <c r="X1068" i="12"/>
  <c r="X1069" i="12"/>
  <c r="X1070" i="12"/>
  <c r="X1071" i="12"/>
  <c r="X1072" i="12"/>
  <c r="X1073" i="12"/>
  <c r="X1074" i="12"/>
  <c r="X1075" i="12"/>
  <c r="X1076" i="12"/>
  <c r="X1077" i="12"/>
  <c r="X1078" i="12"/>
  <c r="X1079" i="12"/>
  <c r="X1080" i="12"/>
  <c r="X1081" i="12"/>
  <c r="X1082" i="12"/>
  <c r="X1083" i="12"/>
  <c r="X1084" i="12"/>
  <c r="X1085" i="12"/>
  <c r="X1086" i="12"/>
  <c r="X1087" i="12"/>
  <c r="X1088" i="12"/>
  <c r="X1089" i="12"/>
  <c r="X1090" i="12"/>
  <c r="X1091" i="12"/>
  <c r="X1092" i="12"/>
  <c r="X1093" i="12"/>
  <c r="X1094" i="12"/>
  <c r="X1095" i="12"/>
  <c r="X1096" i="12"/>
  <c r="X1097" i="12"/>
  <c r="X1098" i="12"/>
  <c r="X1099" i="12"/>
  <c r="X1100" i="12"/>
  <c r="X1101" i="12"/>
  <c r="X1102" i="12"/>
  <c r="X1103" i="12"/>
  <c r="X1104" i="12"/>
  <c r="X1105" i="12"/>
  <c r="X1106" i="12"/>
  <c r="X1107" i="12"/>
  <c r="X1108" i="12"/>
  <c r="X1109" i="12"/>
  <c r="X1110" i="12"/>
  <c r="X1111" i="12"/>
  <c r="X1112" i="12"/>
  <c r="X1113" i="12"/>
  <c r="X1114" i="12"/>
  <c r="X1115" i="12"/>
  <c r="X1116" i="12"/>
  <c r="X1117" i="12"/>
  <c r="X1118" i="12"/>
  <c r="X1119" i="12"/>
  <c r="X1120" i="12"/>
  <c r="X1121" i="12"/>
  <c r="X1122" i="12"/>
  <c r="X1123" i="12"/>
  <c r="X1124" i="12"/>
  <c r="X1125" i="12"/>
  <c r="X1126" i="12"/>
  <c r="X1127" i="12"/>
  <c r="X1128" i="12"/>
  <c r="X1129" i="12"/>
  <c r="X1130" i="12"/>
  <c r="X1131" i="12"/>
  <c r="X1132" i="12"/>
  <c r="X1133" i="12"/>
  <c r="X1134" i="12"/>
  <c r="X1135" i="12"/>
  <c r="X1136" i="12"/>
  <c r="X1137" i="12"/>
  <c r="X1138" i="12"/>
  <c r="X1139" i="12"/>
  <c r="X1140" i="12"/>
  <c r="X1141" i="12"/>
  <c r="X1142" i="12"/>
  <c r="X1143" i="12"/>
  <c r="X1144" i="12"/>
  <c r="X1145" i="12"/>
  <c r="X1146" i="12"/>
  <c r="X1147" i="12"/>
  <c r="X1148" i="12"/>
  <c r="X1149" i="12"/>
  <c r="X1150" i="12"/>
  <c r="X1151" i="12"/>
  <c r="X1152" i="12"/>
  <c r="X1153" i="12"/>
  <c r="X1154" i="12"/>
  <c r="X1155" i="12"/>
  <c r="X1156" i="12"/>
  <c r="X1157" i="12"/>
  <c r="X1158" i="12"/>
  <c r="X1159" i="12"/>
  <c r="X1160" i="12"/>
  <c r="X1161" i="12"/>
  <c r="X1162" i="12"/>
  <c r="X1163" i="12"/>
  <c r="X1164" i="12"/>
  <c r="X1165" i="12"/>
  <c r="X1166" i="12"/>
  <c r="X1167" i="12"/>
  <c r="X1168" i="12"/>
  <c r="X1169" i="12"/>
  <c r="X1170" i="12"/>
  <c r="X1171" i="12"/>
  <c r="X1172" i="12"/>
  <c r="X1173" i="12"/>
  <c r="X1174" i="12"/>
  <c r="X1175" i="12"/>
  <c r="X1176" i="12"/>
  <c r="X1177" i="12"/>
  <c r="X1178" i="12"/>
  <c r="X1179" i="12"/>
  <c r="X1180" i="12"/>
  <c r="X1181" i="12"/>
  <c r="X1182" i="12"/>
  <c r="X1183" i="12"/>
  <c r="X1184" i="12"/>
  <c r="X1185" i="12"/>
  <c r="X1186" i="12"/>
  <c r="X1187" i="12"/>
  <c r="X1188" i="12"/>
  <c r="X1189" i="12"/>
  <c r="X1190" i="12"/>
  <c r="X1191" i="12"/>
  <c r="X1192" i="12"/>
  <c r="X1193" i="12"/>
  <c r="X1194" i="12"/>
  <c r="X1195" i="12"/>
  <c r="X1196" i="12"/>
  <c r="X1197" i="12"/>
  <c r="X1198" i="12"/>
  <c r="X1199" i="12"/>
  <c r="X1200" i="12"/>
  <c r="X1201" i="12"/>
  <c r="X1202" i="12"/>
  <c r="X1203" i="12"/>
  <c r="X1204" i="12"/>
  <c r="X1205" i="12"/>
  <c r="X1206" i="12"/>
  <c r="X1207" i="12"/>
  <c r="X1208" i="12"/>
  <c r="X1209" i="12"/>
  <c r="X1210" i="12"/>
  <c r="X1211" i="12"/>
  <c r="X1212" i="12"/>
  <c r="X1213" i="12"/>
  <c r="X1214" i="12"/>
  <c r="X1215" i="12"/>
  <c r="X1216" i="12"/>
  <c r="X1217" i="12"/>
  <c r="X1218" i="12"/>
  <c r="X1219" i="12"/>
  <c r="X1220" i="12"/>
  <c r="X1221" i="12"/>
  <c r="X1222" i="12"/>
  <c r="X1223" i="12"/>
  <c r="X1224" i="12"/>
  <c r="X1225" i="12"/>
  <c r="X1226" i="12"/>
  <c r="X1227" i="12"/>
  <c r="X1228" i="12"/>
  <c r="X1229" i="12"/>
  <c r="X1230" i="12"/>
  <c r="X1231" i="12"/>
  <c r="X1232" i="12"/>
  <c r="X1233" i="12"/>
  <c r="X1234" i="12"/>
  <c r="X1235" i="12"/>
  <c r="X1236" i="12"/>
  <c r="X1237" i="12"/>
  <c r="X1238" i="12"/>
  <c r="X1239" i="12"/>
  <c r="X1240" i="12"/>
  <c r="X1241" i="12"/>
  <c r="X1242" i="12"/>
  <c r="X1243" i="12"/>
  <c r="X1244" i="12"/>
  <c r="X1245" i="12"/>
  <c r="X1246" i="12"/>
  <c r="X1247" i="12"/>
  <c r="X1248" i="12"/>
  <c r="X1249" i="12"/>
  <c r="X1250" i="12"/>
  <c r="X1251" i="12"/>
  <c r="X1252" i="12"/>
  <c r="X1253" i="12"/>
  <c r="X1254" i="12"/>
  <c r="X1255" i="12"/>
  <c r="X1256" i="12"/>
  <c r="X1257" i="12"/>
  <c r="X1258" i="12"/>
  <c r="X1259" i="12"/>
  <c r="X1260" i="12"/>
  <c r="X1261" i="12"/>
  <c r="X1262" i="12"/>
  <c r="X1263" i="12"/>
  <c r="X1264" i="12"/>
  <c r="X1265" i="12"/>
  <c r="X1266" i="12"/>
  <c r="X1267" i="12"/>
  <c r="X1268" i="12"/>
  <c r="X1269" i="12"/>
  <c r="X1270" i="12"/>
  <c r="X1271" i="12"/>
  <c r="X1272" i="12"/>
  <c r="X1273" i="12"/>
  <c r="X1274" i="12"/>
  <c r="X1275" i="12"/>
  <c r="X1276" i="12"/>
  <c r="X1277" i="12"/>
  <c r="X1278" i="12"/>
  <c r="X1279" i="12"/>
  <c r="X1280" i="12"/>
  <c r="X1281" i="12"/>
  <c r="X1282" i="12"/>
  <c r="X1283" i="12"/>
  <c r="X1284" i="12"/>
  <c r="X1285" i="12"/>
  <c r="X1286" i="12"/>
  <c r="X1287" i="12"/>
  <c r="X1288" i="12"/>
  <c r="X1289" i="12"/>
  <c r="X1290" i="12"/>
  <c r="X1291" i="12"/>
  <c r="X1292" i="12"/>
  <c r="X1293" i="12"/>
  <c r="X1294" i="12"/>
  <c r="X1295" i="12"/>
  <c r="X1296" i="12"/>
  <c r="X1297" i="12"/>
  <c r="X1298" i="12"/>
  <c r="X1299" i="12"/>
  <c r="X1300" i="12"/>
  <c r="X1301" i="12"/>
  <c r="X1302" i="12"/>
  <c r="X1303" i="12"/>
  <c r="X1304" i="12"/>
  <c r="X1305" i="12"/>
  <c r="X1306" i="12"/>
  <c r="X1307" i="12"/>
  <c r="X1308" i="12"/>
  <c r="X1309" i="12"/>
  <c r="X1310" i="12"/>
  <c r="X1311" i="12"/>
  <c r="X1312" i="12"/>
  <c r="X1313" i="12"/>
  <c r="X1314" i="12"/>
  <c r="X1315" i="12"/>
  <c r="X1316" i="12"/>
  <c r="X1317" i="12"/>
  <c r="X1318" i="12"/>
  <c r="X1319" i="12"/>
  <c r="X1320" i="12"/>
  <c r="X1321" i="12"/>
  <c r="X1322" i="12"/>
  <c r="X1323" i="12"/>
  <c r="X1324" i="12"/>
  <c r="X1325" i="12"/>
  <c r="X1326" i="12"/>
  <c r="X1327" i="12"/>
  <c r="X1328" i="12"/>
  <c r="X1329" i="12"/>
  <c r="X1330" i="12"/>
  <c r="X1331" i="12"/>
  <c r="X1332" i="12"/>
  <c r="X1333" i="12"/>
  <c r="X1334" i="12"/>
  <c r="X1335" i="12"/>
  <c r="X1336" i="12"/>
  <c r="X1337" i="12"/>
  <c r="X1338" i="12"/>
  <c r="X1339" i="12"/>
  <c r="W2" i="12"/>
  <c r="W3" i="12"/>
  <c r="W4" i="12"/>
  <c r="W5" i="12"/>
  <c r="W6" i="12"/>
  <c r="W7" i="12"/>
  <c r="W8" i="12"/>
  <c r="W9" i="12"/>
  <c r="W10" i="12"/>
  <c r="W11" i="12"/>
  <c r="W12" i="12"/>
  <c r="W13" i="12"/>
  <c r="W14" i="12"/>
  <c r="W15" i="12"/>
  <c r="W16" i="12"/>
  <c r="W17" i="12"/>
  <c r="W18" i="12"/>
  <c r="W19" i="12"/>
  <c r="W20" i="12"/>
  <c r="W21" i="12"/>
  <c r="W22" i="12"/>
  <c r="W23" i="12"/>
  <c r="W24" i="12"/>
  <c r="W25" i="12"/>
  <c r="W26" i="12"/>
  <c r="W27" i="12"/>
  <c r="W28" i="12"/>
  <c r="W29" i="12"/>
  <c r="W30" i="12"/>
  <c r="W31" i="12"/>
  <c r="W32" i="12"/>
  <c r="W33" i="12"/>
  <c r="W34" i="12"/>
  <c r="W35" i="12"/>
  <c r="W36" i="12"/>
  <c r="W37" i="12"/>
  <c r="W38" i="12"/>
  <c r="W39" i="12"/>
  <c r="W40" i="12"/>
  <c r="W41" i="12"/>
  <c r="W42" i="12"/>
  <c r="W43" i="12"/>
  <c r="W44" i="12"/>
  <c r="W45" i="12"/>
  <c r="W46" i="12"/>
  <c r="W47" i="12"/>
  <c r="W48" i="12"/>
  <c r="W49" i="12"/>
  <c r="W50" i="12"/>
  <c r="W51" i="12"/>
  <c r="W52" i="12"/>
  <c r="W53" i="12"/>
  <c r="W54" i="12"/>
  <c r="W55" i="12"/>
  <c r="W56" i="12"/>
  <c r="W57" i="12"/>
  <c r="W58" i="12"/>
  <c r="W59" i="12"/>
  <c r="W60" i="12"/>
  <c r="W61" i="12"/>
  <c r="W62" i="12"/>
  <c r="W63" i="12"/>
  <c r="W64" i="12"/>
  <c r="W65" i="12"/>
  <c r="W66" i="12"/>
  <c r="W67" i="12"/>
  <c r="W68" i="12"/>
  <c r="W69" i="12"/>
  <c r="W70" i="12"/>
  <c r="W71" i="12"/>
  <c r="W72" i="12"/>
  <c r="W73" i="12"/>
  <c r="W74" i="12"/>
  <c r="W75" i="12"/>
  <c r="W76" i="12"/>
  <c r="W77" i="12"/>
  <c r="W78" i="12"/>
  <c r="W79" i="12"/>
  <c r="W80" i="12"/>
  <c r="W81" i="12"/>
  <c r="W82" i="12"/>
  <c r="W83" i="12"/>
  <c r="W84" i="12"/>
  <c r="W85" i="12"/>
  <c r="W86" i="12"/>
  <c r="W87" i="12"/>
  <c r="W88" i="12"/>
  <c r="W89" i="12"/>
  <c r="W90" i="12"/>
  <c r="W91" i="12"/>
  <c r="W92" i="12"/>
  <c r="W93" i="12"/>
  <c r="W94" i="12"/>
  <c r="W95" i="12"/>
  <c r="W96" i="12"/>
  <c r="W97" i="12"/>
  <c r="W98" i="12"/>
  <c r="W99" i="12"/>
  <c r="W100" i="12"/>
  <c r="W101" i="12"/>
  <c r="W102" i="12"/>
  <c r="W103" i="12"/>
  <c r="W104" i="12"/>
  <c r="W105" i="12"/>
  <c r="W106" i="12"/>
  <c r="W107" i="12"/>
  <c r="W108" i="12"/>
  <c r="W109" i="12"/>
  <c r="W110" i="12"/>
  <c r="W111" i="12"/>
  <c r="W112" i="12"/>
  <c r="W113" i="12"/>
  <c r="W114" i="12"/>
  <c r="W115" i="12"/>
  <c r="W116" i="12"/>
  <c r="W117" i="12"/>
  <c r="W118" i="12"/>
  <c r="W119" i="12"/>
  <c r="W120" i="12"/>
  <c r="W121" i="12"/>
  <c r="W122" i="12"/>
  <c r="W123" i="12"/>
  <c r="W124" i="12"/>
  <c r="W125" i="12"/>
  <c r="W126" i="12"/>
  <c r="W127" i="12"/>
  <c r="W128" i="12"/>
  <c r="W129" i="12"/>
  <c r="W130" i="12"/>
  <c r="W131" i="12"/>
  <c r="W132" i="12"/>
  <c r="W133" i="12"/>
  <c r="W134" i="12"/>
  <c r="W135" i="12"/>
  <c r="W136" i="12"/>
  <c r="W137" i="12"/>
  <c r="W138" i="12"/>
  <c r="W139" i="12"/>
  <c r="W140" i="12"/>
  <c r="W141" i="12"/>
  <c r="W142" i="12"/>
  <c r="W143" i="12"/>
  <c r="W144" i="12"/>
  <c r="W145" i="12"/>
  <c r="W146" i="12"/>
  <c r="W147" i="12"/>
  <c r="W148" i="12"/>
  <c r="W149" i="12"/>
  <c r="W150" i="12"/>
  <c r="W151" i="12"/>
  <c r="W152" i="12"/>
  <c r="W153" i="12"/>
  <c r="W154" i="12"/>
  <c r="W155" i="12"/>
  <c r="W156" i="12"/>
  <c r="W157" i="12"/>
  <c r="W158" i="12"/>
  <c r="W159" i="12"/>
  <c r="W160" i="12"/>
  <c r="W161" i="12"/>
  <c r="W162" i="12"/>
  <c r="W163" i="12"/>
  <c r="W164" i="12"/>
  <c r="W165" i="12"/>
  <c r="W166" i="12"/>
  <c r="W167" i="12"/>
  <c r="W168" i="12"/>
  <c r="W169" i="12"/>
  <c r="W170" i="12"/>
  <c r="W171" i="12"/>
  <c r="W172" i="12"/>
  <c r="W173" i="12"/>
  <c r="W174" i="12"/>
  <c r="W175" i="12"/>
  <c r="W176" i="12"/>
  <c r="W177" i="12"/>
  <c r="W178" i="12"/>
  <c r="W179" i="12"/>
  <c r="W180" i="12"/>
  <c r="W181" i="12"/>
  <c r="W182" i="12"/>
  <c r="W183" i="12"/>
  <c r="W184" i="12"/>
  <c r="W185" i="12"/>
  <c r="W186" i="12"/>
  <c r="W187" i="12"/>
  <c r="W188" i="12"/>
  <c r="W189" i="12"/>
  <c r="W190" i="12"/>
  <c r="W191" i="12"/>
  <c r="W192" i="12"/>
  <c r="W193" i="12"/>
  <c r="W194" i="12"/>
  <c r="W195" i="12"/>
  <c r="W196" i="12"/>
  <c r="W197" i="12"/>
  <c r="W198" i="12"/>
  <c r="W199" i="12"/>
  <c r="W200" i="12"/>
  <c r="W201" i="12"/>
  <c r="W202" i="12"/>
  <c r="W203" i="12"/>
  <c r="W204" i="12"/>
  <c r="W205" i="12"/>
  <c r="W206" i="12"/>
  <c r="W207" i="12"/>
  <c r="W208" i="12"/>
  <c r="W209" i="12"/>
  <c r="W210" i="12"/>
  <c r="W211" i="12"/>
  <c r="W212" i="12"/>
  <c r="W213" i="12"/>
  <c r="W214" i="12"/>
  <c r="W215" i="12"/>
  <c r="W216" i="12"/>
  <c r="W217" i="12"/>
  <c r="W218" i="12"/>
  <c r="W219" i="12"/>
  <c r="W220" i="12"/>
  <c r="W221" i="12"/>
  <c r="W222" i="12"/>
  <c r="W223" i="12"/>
  <c r="W224" i="12"/>
  <c r="W225" i="12"/>
  <c r="W226" i="12"/>
  <c r="W227" i="12"/>
  <c r="W228" i="12"/>
  <c r="W229" i="12"/>
  <c r="W230" i="12"/>
  <c r="W231" i="12"/>
  <c r="W232" i="12"/>
  <c r="W233" i="12"/>
  <c r="W234" i="12"/>
  <c r="W235" i="12"/>
  <c r="W236" i="12"/>
  <c r="W237" i="12"/>
  <c r="W238" i="12"/>
  <c r="W239" i="12"/>
  <c r="W240" i="12"/>
  <c r="W241" i="12"/>
  <c r="W242" i="12"/>
  <c r="W243" i="12"/>
  <c r="W244" i="12"/>
  <c r="W245" i="12"/>
  <c r="W246" i="12"/>
  <c r="W247" i="12"/>
  <c r="W248" i="12"/>
  <c r="W249" i="12"/>
  <c r="W250" i="12"/>
  <c r="W251" i="12"/>
  <c r="W252" i="12"/>
  <c r="W253" i="12"/>
  <c r="W254" i="12"/>
  <c r="W255" i="12"/>
  <c r="W256" i="12"/>
  <c r="W257" i="12"/>
  <c r="W258" i="12"/>
  <c r="W259" i="12"/>
  <c r="W260" i="12"/>
  <c r="W261" i="12"/>
  <c r="W262" i="12"/>
  <c r="W263" i="12"/>
  <c r="W264" i="12"/>
  <c r="W265" i="12"/>
  <c r="W266" i="12"/>
  <c r="W267" i="12"/>
  <c r="W268" i="12"/>
  <c r="W269" i="12"/>
  <c r="W270" i="12"/>
  <c r="W271" i="12"/>
  <c r="W272" i="12"/>
  <c r="W273" i="12"/>
  <c r="W274" i="12"/>
  <c r="W275" i="12"/>
  <c r="W276" i="12"/>
  <c r="W277" i="12"/>
  <c r="W278" i="12"/>
  <c r="W279" i="12"/>
  <c r="W280" i="12"/>
  <c r="W281" i="12"/>
  <c r="W282" i="12"/>
  <c r="W283" i="12"/>
  <c r="W284" i="12"/>
  <c r="W285" i="12"/>
  <c r="W286" i="12"/>
  <c r="W287" i="12"/>
  <c r="W288" i="12"/>
  <c r="W289" i="12"/>
  <c r="W290" i="12"/>
  <c r="W291" i="12"/>
  <c r="W292" i="12"/>
  <c r="W293" i="12"/>
  <c r="W294" i="12"/>
  <c r="W295" i="12"/>
  <c r="W296" i="12"/>
  <c r="W297" i="12"/>
  <c r="W298" i="12"/>
  <c r="W299" i="12"/>
  <c r="W300" i="12"/>
  <c r="W301" i="12"/>
  <c r="W302" i="12"/>
  <c r="W303" i="12"/>
  <c r="W304" i="12"/>
  <c r="W305" i="12"/>
  <c r="W306" i="12"/>
  <c r="W307" i="12"/>
  <c r="W308" i="12"/>
  <c r="W309" i="12"/>
  <c r="W310" i="12"/>
  <c r="W311" i="12"/>
  <c r="W312" i="12"/>
  <c r="W313" i="12"/>
  <c r="W314" i="12"/>
  <c r="W315" i="12"/>
  <c r="W316" i="12"/>
  <c r="W317" i="12"/>
  <c r="W318" i="12"/>
  <c r="W319" i="12"/>
  <c r="W320" i="12"/>
  <c r="W321" i="12"/>
  <c r="W322" i="12"/>
  <c r="W323" i="12"/>
  <c r="W324" i="12"/>
  <c r="W325" i="12"/>
  <c r="W326" i="12"/>
  <c r="W327" i="12"/>
  <c r="W328" i="12"/>
  <c r="W329" i="12"/>
  <c r="W330" i="12"/>
  <c r="W331" i="12"/>
  <c r="W332" i="12"/>
  <c r="W333" i="12"/>
  <c r="W334" i="12"/>
  <c r="W335" i="12"/>
  <c r="W336" i="12"/>
  <c r="W337" i="12"/>
  <c r="W338" i="12"/>
  <c r="W339" i="12"/>
  <c r="W340" i="12"/>
  <c r="W341" i="12"/>
  <c r="W342" i="12"/>
  <c r="W343" i="12"/>
  <c r="W344" i="12"/>
  <c r="W345" i="12"/>
  <c r="W346" i="12"/>
  <c r="W347" i="12"/>
  <c r="W348" i="12"/>
  <c r="W349" i="12"/>
  <c r="W350" i="12"/>
  <c r="W351" i="12"/>
  <c r="W352" i="12"/>
  <c r="W353" i="12"/>
  <c r="W354" i="12"/>
  <c r="W355" i="12"/>
  <c r="W356" i="12"/>
  <c r="W357" i="12"/>
  <c r="W358" i="12"/>
  <c r="W359" i="12"/>
  <c r="W360" i="12"/>
  <c r="W361" i="12"/>
  <c r="W362" i="12"/>
  <c r="W363" i="12"/>
  <c r="W364" i="12"/>
  <c r="W365" i="12"/>
  <c r="W366" i="12"/>
  <c r="W367" i="12"/>
  <c r="W368" i="12"/>
  <c r="W369" i="12"/>
  <c r="W370" i="12"/>
  <c r="W371" i="12"/>
  <c r="W372" i="12"/>
  <c r="W373" i="12"/>
  <c r="W374" i="12"/>
  <c r="W375" i="12"/>
  <c r="W376" i="12"/>
  <c r="W377" i="12"/>
  <c r="W378" i="12"/>
  <c r="W379" i="12"/>
  <c r="W380" i="12"/>
  <c r="W381" i="12"/>
  <c r="W382" i="12"/>
  <c r="W383" i="12"/>
  <c r="W384" i="12"/>
  <c r="W385" i="12"/>
  <c r="W386" i="12"/>
  <c r="W387" i="12"/>
  <c r="W388" i="12"/>
  <c r="W389" i="12"/>
  <c r="W390" i="12"/>
  <c r="W391" i="12"/>
  <c r="W392" i="12"/>
  <c r="W393" i="12"/>
  <c r="W394" i="12"/>
  <c r="W395" i="12"/>
  <c r="W396" i="12"/>
  <c r="W397" i="12"/>
  <c r="W398" i="12"/>
  <c r="W399" i="12"/>
  <c r="W400" i="12"/>
  <c r="W401" i="12"/>
  <c r="W402" i="12"/>
  <c r="W403" i="12"/>
  <c r="W404" i="12"/>
  <c r="W405" i="12"/>
  <c r="W406" i="12"/>
  <c r="W407" i="12"/>
  <c r="W408" i="12"/>
  <c r="W409" i="12"/>
  <c r="W410" i="12"/>
  <c r="W411" i="12"/>
  <c r="W412" i="12"/>
  <c r="W413" i="12"/>
  <c r="W414" i="12"/>
  <c r="W415" i="12"/>
  <c r="W416" i="12"/>
  <c r="W417" i="12"/>
  <c r="W418" i="12"/>
  <c r="W419" i="12"/>
  <c r="W420" i="12"/>
  <c r="W421" i="12"/>
  <c r="W422" i="12"/>
  <c r="W423" i="12"/>
  <c r="W424" i="12"/>
  <c r="W425" i="12"/>
  <c r="W426" i="12"/>
  <c r="W427" i="12"/>
  <c r="W428" i="12"/>
  <c r="W429" i="12"/>
  <c r="W430" i="12"/>
  <c r="W431" i="12"/>
  <c r="W432" i="12"/>
  <c r="W433" i="12"/>
  <c r="W434" i="12"/>
  <c r="W435" i="12"/>
  <c r="W436" i="12"/>
  <c r="W437" i="12"/>
  <c r="W438" i="12"/>
  <c r="W439" i="12"/>
  <c r="W440" i="12"/>
  <c r="W441" i="12"/>
  <c r="W442" i="12"/>
  <c r="W443" i="12"/>
  <c r="W444" i="12"/>
  <c r="W445" i="12"/>
  <c r="W446" i="12"/>
  <c r="W447" i="12"/>
  <c r="W448" i="12"/>
  <c r="W449" i="12"/>
  <c r="W450" i="12"/>
  <c r="W451" i="12"/>
  <c r="W452" i="12"/>
  <c r="W453" i="12"/>
  <c r="W454" i="12"/>
  <c r="W455" i="12"/>
  <c r="W456" i="12"/>
  <c r="W457" i="12"/>
  <c r="W458" i="12"/>
  <c r="W459" i="12"/>
  <c r="W460" i="12"/>
  <c r="W461" i="12"/>
  <c r="W462" i="12"/>
  <c r="W463" i="12"/>
  <c r="W464" i="12"/>
  <c r="W465" i="12"/>
  <c r="W466" i="12"/>
  <c r="W467" i="12"/>
  <c r="W468" i="12"/>
  <c r="W469" i="12"/>
  <c r="W470" i="12"/>
  <c r="W471" i="12"/>
  <c r="W472" i="12"/>
  <c r="W473" i="12"/>
  <c r="W474" i="12"/>
  <c r="W475" i="12"/>
  <c r="W476" i="12"/>
  <c r="W477" i="12"/>
  <c r="W478" i="12"/>
  <c r="W479" i="12"/>
  <c r="W480" i="12"/>
  <c r="W481" i="12"/>
  <c r="W482" i="12"/>
  <c r="W483" i="12"/>
  <c r="W484" i="12"/>
  <c r="W485" i="12"/>
  <c r="W486" i="12"/>
  <c r="W487" i="12"/>
  <c r="W488" i="12"/>
  <c r="W489" i="12"/>
  <c r="W490" i="12"/>
  <c r="W491" i="12"/>
  <c r="W492" i="12"/>
  <c r="W493" i="12"/>
  <c r="W494" i="12"/>
  <c r="W495" i="12"/>
  <c r="W496" i="12"/>
  <c r="W497" i="12"/>
  <c r="W498" i="12"/>
  <c r="W499" i="12"/>
  <c r="W500" i="12"/>
  <c r="W501" i="12"/>
  <c r="W502" i="12"/>
  <c r="W503" i="12"/>
  <c r="W504" i="12"/>
  <c r="W505" i="12"/>
  <c r="W506" i="12"/>
  <c r="W507" i="12"/>
  <c r="W508" i="12"/>
  <c r="W509" i="12"/>
  <c r="W510" i="12"/>
  <c r="W511" i="12"/>
  <c r="W512" i="12"/>
  <c r="W513" i="12"/>
  <c r="W514" i="12"/>
  <c r="W515" i="12"/>
  <c r="W516" i="12"/>
  <c r="W517" i="12"/>
  <c r="W518" i="12"/>
  <c r="W519" i="12"/>
  <c r="W520" i="12"/>
  <c r="W521" i="12"/>
  <c r="W522" i="12"/>
  <c r="W523" i="12"/>
  <c r="W524" i="12"/>
  <c r="W525" i="12"/>
  <c r="W526" i="12"/>
  <c r="W527" i="12"/>
  <c r="W528" i="12"/>
  <c r="W529" i="12"/>
  <c r="W530" i="12"/>
  <c r="W531" i="12"/>
  <c r="W532" i="12"/>
  <c r="W533" i="12"/>
  <c r="W534" i="12"/>
  <c r="W535" i="12"/>
  <c r="W536" i="12"/>
  <c r="W537" i="12"/>
  <c r="W538" i="12"/>
  <c r="W539" i="12"/>
  <c r="W540" i="12"/>
  <c r="W541" i="12"/>
  <c r="W542" i="12"/>
  <c r="W543" i="12"/>
  <c r="W544" i="12"/>
  <c r="W545" i="12"/>
  <c r="W546" i="12"/>
  <c r="W547" i="12"/>
  <c r="W548" i="12"/>
  <c r="W549" i="12"/>
  <c r="W550" i="12"/>
  <c r="W551" i="12"/>
  <c r="W552" i="12"/>
  <c r="W553" i="12"/>
  <c r="W554" i="12"/>
  <c r="W555" i="12"/>
  <c r="W556" i="12"/>
  <c r="W557" i="12"/>
  <c r="W558" i="12"/>
  <c r="W559" i="12"/>
  <c r="W560" i="12"/>
  <c r="W561" i="12"/>
  <c r="W562" i="12"/>
  <c r="W563" i="12"/>
  <c r="W564" i="12"/>
  <c r="W565" i="12"/>
  <c r="W566" i="12"/>
  <c r="W567" i="12"/>
  <c r="W568" i="12"/>
  <c r="W569" i="12"/>
  <c r="W570" i="12"/>
  <c r="W571" i="12"/>
  <c r="W572" i="12"/>
  <c r="W573" i="12"/>
  <c r="W574" i="12"/>
  <c r="W575" i="12"/>
  <c r="W576" i="12"/>
  <c r="W577" i="12"/>
  <c r="W578" i="12"/>
  <c r="W579" i="12"/>
  <c r="W580" i="12"/>
  <c r="W581" i="12"/>
  <c r="W582" i="12"/>
  <c r="W583" i="12"/>
  <c r="W584" i="12"/>
  <c r="W585" i="12"/>
  <c r="W586" i="12"/>
  <c r="W587" i="12"/>
  <c r="W588" i="12"/>
  <c r="W589" i="12"/>
  <c r="W590" i="12"/>
  <c r="W591" i="12"/>
  <c r="W592" i="12"/>
  <c r="W593" i="12"/>
  <c r="W594" i="12"/>
  <c r="W595" i="12"/>
  <c r="W596" i="12"/>
  <c r="W597" i="12"/>
  <c r="W598" i="12"/>
  <c r="W599" i="12"/>
  <c r="W600" i="12"/>
  <c r="W601" i="12"/>
  <c r="W602" i="12"/>
  <c r="W603" i="12"/>
  <c r="W604" i="12"/>
  <c r="W605" i="12"/>
  <c r="W606" i="12"/>
  <c r="W607" i="12"/>
  <c r="W608" i="12"/>
  <c r="W609" i="12"/>
  <c r="W610" i="12"/>
  <c r="W611" i="12"/>
  <c r="W612" i="12"/>
  <c r="W613" i="12"/>
  <c r="W614" i="12"/>
  <c r="W615" i="12"/>
  <c r="W616" i="12"/>
  <c r="W617" i="12"/>
  <c r="W618" i="12"/>
  <c r="W619" i="12"/>
  <c r="W620" i="12"/>
  <c r="W621" i="12"/>
  <c r="W622" i="12"/>
  <c r="W623" i="12"/>
  <c r="W624" i="12"/>
  <c r="W625" i="12"/>
  <c r="W626" i="12"/>
  <c r="W627" i="12"/>
  <c r="W628" i="12"/>
  <c r="W629" i="12"/>
  <c r="W630" i="12"/>
  <c r="W631" i="12"/>
  <c r="W632" i="12"/>
  <c r="W633" i="12"/>
  <c r="W634" i="12"/>
  <c r="W635" i="12"/>
  <c r="W636" i="12"/>
  <c r="W637" i="12"/>
  <c r="W638" i="12"/>
  <c r="W639" i="12"/>
  <c r="W640" i="12"/>
  <c r="W641" i="12"/>
  <c r="W642" i="12"/>
  <c r="W643" i="12"/>
  <c r="W644" i="12"/>
  <c r="W645" i="12"/>
  <c r="W646" i="12"/>
  <c r="W647" i="12"/>
  <c r="W648" i="12"/>
  <c r="W649" i="12"/>
  <c r="W650" i="12"/>
  <c r="W651" i="12"/>
  <c r="W652" i="12"/>
  <c r="W653" i="12"/>
  <c r="W654" i="12"/>
  <c r="W655" i="12"/>
  <c r="W656" i="12"/>
  <c r="W657" i="12"/>
  <c r="W658" i="12"/>
  <c r="W659" i="12"/>
  <c r="W660" i="12"/>
  <c r="W661" i="12"/>
  <c r="W662" i="12"/>
  <c r="W663" i="12"/>
  <c r="W664" i="12"/>
  <c r="W665" i="12"/>
  <c r="W666" i="12"/>
  <c r="W667" i="12"/>
  <c r="W668" i="12"/>
  <c r="W669" i="12"/>
  <c r="W670" i="12"/>
  <c r="W671" i="12"/>
  <c r="W672" i="12"/>
  <c r="W673" i="12"/>
  <c r="W674" i="12"/>
  <c r="W675" i="12"/>
  <c r="W676" i="12"/>
  <c r="W677" i="12"/>
  <c r="W678" i="12"/>
  <c r="W679" i="12"/>
  <c r="W680" i="12"/>
  <c r="W681" i="12"/>
  <c r="W682" i="12"/>
  <c r="W683" i="12"/>
  <c r="W684" i="12"/>
  <c r="W685" i="12"/>
  <c r="W686" i="12"/>
  <c r="W687" i="12"/>
  <c r="W688" i="12"/>
  <c r="W689" i="12"/>
  <c r="W690" i="12"/>
  <c r="W691" i="12"/>
  <c r="W692" i="12"/>
  <c r="W693" i="12"/>
  <c r="W694" i="12"/>
  <c r="W695" i="12"/>
  <c r="W696" i="12"/>
  <c r="W697" i="12"/>
  <c r="W698" i="12"/>
  <c r="W699" i="12"/>
  <c r="W700" i="12"/>
  <c r="W701" i="12"/>
  <c r="W702" i="12"/>
  <c r="W703" i="12"/>
  <c r="W704" i="12"/>
  <c r="W705" i="12"/>
  <c r="W706" i="12"/>
  <c r="W707" i="12"/>
  <c r="W708" i="12"/>
  <c r="W709" i="12"/>
  <c r="W710" i="12"/>
  <c r="W711" i="12"/>
  <c r="W712" i="12"/>
  <c r="W713" i="12"/>
  <c r="W714" i="12"/>
  <c r="W715" i="12"/>
  <c r="W716" i="12"/>
  <c r="W717" i="12"/>
  <c r="W718" i="12"/>
  <c r="W719" i="12"/>
  <c r="W720" i="12"/>
  <c r="W721" i="12"/>
  <c r="W722" i="12"/>
  <c r="W723" i="12"/>
  <c r="W724" i="12"/>
  <c r="W725" i="12"/>
  <c r="W726" i="12"/>
  <c r="W727" i="12"/>
  <c r="W728" i="12"/>
  <c r="W729" i="12"/>
  <c r="W730" i="12"/>
  <c r="W731" i="12"/>
  <c r="W732" i="12"/>
  <c r="W733" i="12"/>
  <c r="W734" i="12"/>
  <c r="W735" i="12"/>
  <c r="W736" i="12"/>
  <c r="W737" i="12"/>
  <c r="W738" i="12"/>
  <c r="W739" i="12"/>
  <c r="W740" i="12"/>
  <c r="W741" i="12"/>
  <c r="W742" i="12"/>
  <c r="W743" i="12"/>
  <c r="W744" i="12"/>
  <c r="W745" i="12"/>
  <c r="W746" i="12"/>
  <c r="W747" i="12"/>
  <c r="W748" i="12"/>
  <c r="W749" i="12"/>
  <c r="W750" i="12"/>
  <c r="W751" i="12"/>
  <c r="W752" i="12"/>
  <c r="W753" i="12"/>
  <c r="W754" i="12"/>
  <c r="W755" i="12"/>
  <c r="W756" i="12"/>
  <c r="W757" i="12"/>
  <c r="W758" i="12"/>
  <c r="W759" i="12"/>
  <c r="W760" i="12"/>
  <c r="W761" i="12"/>
  <c r="W762" i="12"/>
  <c r="W763" i="12"/>
  <c r="W764" i="12"/>
  <c r="W765" i="12"/>
  <c r="W766" i="12"/>
  <c r="W767" i="12"/>
  <c r="W768" i="12"/>
  <c r="W769" i="12"/>
  <c r="W770" i="12"/>
  <c r="W771" i="12"/>
  <c r="W772" i="12"/>
  <c r="W773" i="12"/>
  <c r="W774" i="12"/>
  <c r="W775" i="12"/>
  <c r="W776" i="12"/>
  <c r="W777" i="12"/>
  <c r="W778" i="12"/>
  <c r="W779" i="12"/>
  <c r="W780" i="12"/>
  <c r="W781" i="12"/>
  <c r="W782" i="12"/>
  <c r="W783" i="12"/>
  <c r="W784" i="12"/>
  <c r="W785" i="12"/>
  <c r="W786" i="12"/>
  <c r="W787" i="12"/>
  <c r="W788" i="12"/>
  <c r="W789" i="12"/>
  <c r="W790" i="12"/>
  <c r="W791" i="12"/>
  <c r="W792" i="12"/>
  <c r="W793" i="12"/>
  <c r="W794" i="12"/>
  <c r="W795" i="12"/>
  <c r="W796" i="12"/>
  <c r="W797" i="12"/>
  <c r="W798" i="12"/>
  <c r="W799" i="12"/>
  <c r="W800" i="12"/>
  <c r="W801" i="12"/>
  <c r="W802" i="12"/>
  <c r="W803" i="12"/>
  <c r="W804" i="12"/>
  <c r="W805" i="12"/>
  <c r="W806" i="12"/>
  <c r="W807" i="12"/>
  <c r="W808" i="12"/>
  <c r="W809" i="12"/>
  <c r="W810" i="12"/>
  <c r="W811" i="12"/>
  <c r="W812" i="12"/>
  <c r="W813" i="12"/>
  <c r="W814" i="12"/>
  <c r="W815" i="12"/>
  <c r="W816" i="12"/>
  <c r="W817" i="12"/>
  <c r="W818" i="12"/>
  <c r="W819" i="12"/>
  <c r="W820" i="12"/>
  <c r="W821" i="12"/>
  <c r="W822" i="12"/>
  <c r="W823" i="12"/>
  <c r="W824" i="12"/>
  <c r="W825" i="12"/>
  <c r="W826" i="12"/>
  <c r="W827" i="12"/>
  <c r="W828" i="12"/>
  <c r="W829" i="12"/>
  <c r="W830" i="12"/>
  <c r="W831" i="12"/>
  <c r="W832" i="12"/>
  <c r="W833" i="12"/>
  <c r="W834" i="12"/>
  <c r="W835" i="12"/>
  <c r="W836" i="12"/>
  <c r="W837" i="12"/>
  <c r="W838" i="12"/>
  <c r="W839" i="12"/>
  <c r="W840" i="12"/>
  <c r="W841" i="12"/>
  <c r="W842" i="12"/>
  <c r="W843" i="12"/>
  <c r="W844" i="12"/>
  <c r="W845" i="12"/>
  <c r="W846" i="12"/>
  <c r="W847" i="12"/>
  <c r="W848" i="12"/>
  <c r="W849" i="12"/>
  <c r="W850" i="12"/>
  <c r="W851" i="12"/>
  <c r="W852" i="12"/>
  <c r="W853" i="12"/>
  <c r="W854" i="12"/>
  <c r="W855" i="12"/>
  <c r="W856" i="12"/>
  <c r="W857" i="12"/>
  <c r="W858" i="12"/>
  <c r="W859" i="12"/>
  <c r="W860" i="12"/>
  <c r="W861" i="12"/>
  <c r="W862" i="12"/>
  <c r="W863" i="12"/>
  <c r="W864" i="12"/>
  <c r="W865" i="12"/>
  <c r="W866" i="12"/>
  <c r="W867" i="12"/>
  <c r="W868" i="12"/>
  <c r="W869" i="12"/>
  <c r="W870" i="12"/>
  <c r="W871" i="12"/>
  <c r="W872" i="12"/>
  <c r="W873" i="12"/>
  <c r="W874" i="12"/>
  <c r="W875" i="12"/>
  <c r="W876" i="12"/>
  <c r="W877" i="12"/>
  <c r="W878" i="12"/>
  <c r="W879" i="12"/>
  <c r="W880" i="12"/>
  <c r="W881" i="12"/>
  <c r="W882" i="12"/>
  <c r="W883" i="12"/>
  <c r="W884" i="12"/>
  <c r="W885" i="12"/>
  <c r="W886" i="12"/>
  <c r="W887" i="12"/>
  <c r="W888" i="12"/>
  <c r="W889" i="12"/>
  <c r="W890" i="12"/>
  <c r="W891" i="12"/>
  <c r="W892" i="12"/>
  <c r="W893" i="12"/>
  <c r="W894" i="12"/>
  <c r="W895" i="12"/>
  <c r="W896" i="12"/>
  <c r="W897" i="12"/>
  <c r="W898" i="12"/>
  <c r="W899" i="12"/>
  <c r="W900" i="12"/>
  <c r="W901" i="12"/>
  <c r="W902" i="12"/>
  <c r="W903" i="12"/>
  <c r="W904" i="12"/>
  <c r="W905" i="12"/>
  <c r="W906" i="12"/>
  <c r="W907" i="12"/>
  <c r="W908" i="12"/>
  <c r="W909" i="12"/>
  <c r="W910" i="12"/>
  <c r="W911" i="12"/>
  <c r="W912" i="12"/>
  <c r="W913" i="12"/>
  <c r="W914" i="12"/>
  <c r="W915" i="12"/>
  <c r="W916" i="12"/>
  <c r="W917" i="12"/>
  <c r="W918" i="12"/>
  <c r="W919" i="12"/>
  <c r="W920" i="12"/>
  <c r="W921" i="12"/>
  <c r="W922" i="12"/>
  <c r="W923" i="12"/>
  <c r="W924" i="12"/>
  <c r="W925" i="12"/>
  <c r="W926" i="12"/>
  <c r="W927" i="12"/>
  <c r="W928" i="12"/>
  <c r="W929" i="12"/>
  <c r="W930" i="12"/>
  <c r="W931" i="12"/>
  <c r="W932" i="12"/>
  <c r="W933" i="12"/>
  <c r="W934" i="12"/>
  <c r="W935" i="12"/>
  <c r="W936" i="12"/>
  <c r="W937" i="12"/>
  <c r="W938" i="12"/>
  <c r="W939" i="12"/>
  <c r="W940" i="12"/>
  <c r="W941" i="12"/>
  <c r="W942" i="12"/>
  <c r="W943" i="12"/>
  <c r="W944" i="12"/>
  <c r="W945" i="12"/>
  <c r="W946" i="12"/>
  <c r="W947" i="12"/>
  <c r="W948" i="12"/>
  <c r="W949" i="12"/>
  <c r="W950" i="12"/>
  <c r="W951" i="12"/>
  <c r="W952" i="12"/>
  <c r="W953" i="12"/>
  <c r="W954" i="12"/>
  <c r="W955" i="12"/>
  <c r="W956" i="12"/>
  <c r="W957" i="12"/>
  <c r="W958" i="12"/>
  <c r="W959" i="12"/>
  <c r="W960" i="12"/>
  <c r="W961" i="12"/>
  <c r="W962" i="12"/>
  <c r="W963" i="12"/>
  <c r="W964" i="12"/>
  <c r="W965" i="12"/>
  <c r="W966" i="12"/>
  <c r="W967" i="12"/>
  <c r="W968" i="12"/>
  <c r="W969" i="12"/>
  <c r="W970" i="12"/>
  <c r="W971" i="12"/>
  <c r="W972" i="12"/>
  <c r="W973" i="12"/>
  <c r="W974" i="12"/>
  <c r="W975" i="12"/>
  <c r="W976" i="12"/>
  <c r="W977" i="12"/>
  <c r="W978" i="12"/>
  <c r="W979" i="12"/>
  <c r="W980" i="12"/>
  <c r="W981" i="12"/>
  <c r="W982" i="12"/>
  <c r="W983" i="12"/>
  <c r="W984" i="12"/>
  <c r="W985" i="12"/>
  <c r="W986" i="12"/>
  <c r="W987" i="12"/>
  <c r="W988" i="12"/>
  <c r="W989" i="12"/>
  <c r="W990" i="12"/>
  <c r="W991" i="12"/>
  <c r="W992" i="12"/>
  <c r="W993" i="12"/>
  <c r="W994" i="12"/>
  <c r="W995" i="12"/>
  <c r="W996" i="12"/>
  <c r="W997" i="12"/>
  <c r="W998" i="12"/>
  <c r="W999" i="12"/>
  <c r="W1000" i="12"/>
  <c r="W1001" i="12"/>
  <c r="W1002" i="12"/>
  <c r="W1003" i="12"/>
  <c r="W1004" i="12"/>
  <c r="W1005" i="12"/>
  <c r="W1006" i="12"/>
  <c r="W1007" i="12"/>
  <c r="W1008" i="12"/>
  <c r="W1009" i="12"/>
  <c r="W1010" i="12"/>
  <c r="W1011" i="12"/>
  <c r="W1012" i="12"/>
  <c r="W1013" i="12"/>
  <c r="W1014" i="12"/>
  <c r="W1015" i="12"/>
  <c r="W1016" i="12"/>
  <c r="W1017" i="12"/>
  <c r="W1018" i="12"/>
  <c r="W1019" i="12"/>
  <c r="W1020" i="12"/>
  <c r="W1021" i="12"/>
  <c r="W1022" i="12"/>
  <c r="W1023" i="12"/>
  <c r="W1024" i="12"/>
  <c r="W1025" i="12"/>
  <c r="W1026" i="12"/>
  <c r="W1027" i="12"/>
  <c r="W1028" i="12"/>
  <c r="W1029" i="12"/>
  <c r="W1030" i="12"/>
  <c r="W1031" i="12"/>
  <c r="W1032" i="12"/>
  <c r="W1033" i="12"/>
  <c r="W1034" i="12"/>
  <c r="W1035" i="12"/>
  <c r="W1036" i="12"/>
  <c r="W1037" i="12"/>
  <c r="W1038" i="12"/>
  <c r="W1039" i="12"/>
  <c r="W1040" i="12"/>
  <c r="W1041" i="12"/>
  <c r="W1042" i="12"/>
  <c r="W1043" i="12"/>
  <c r="W1044" i="12"/>
  <c r="W1045" i="12"/>
  <c r="W1046" i="12"/>
  <c r="W1047" i="12"/>
  <c r="W1048" i="12"/>
  <c r="W1049" i="12"/>
  <c r="W1050" i="12"/>
  <c r="W1051" i="12"/>
  <c r="W1052" i="12"/>
  <c r="W1053" i="12"/>
  <c r="W1054" i="12"/>
  <c r="W1055" i="12"/>
  <c r="W1056" i="12"/>
  <c r="W1057" i="12"/>
  <c r="W1058" i="12"/>
  <c r="W1059" i="12"/>
  <c r="W1060" i="12"/>
  <c r="W1061" i="12"/>
  <c r="W1062" i="12"/>
  <c r="W1063" i="12"/>
  <c r="W1064" i="12"/>
  <c r="W1065" i="12"/>
  <c r="W1066" i="12"/>
  <c r="W1067" i="12"/>
  <c r="W1068" i="12"/>
  <c r="W1069" i="12"/>
  <c r="W1070" i="12"/>
  <c r="W1071" i="12"/>
  <c r="W1072" i="12"/>
  <c r="W1073" i="12"/>
  <c r="W1074" i="12"/>
  <c r="W1075" i="12"/>
  <c r="W1076" i="12"/>
  <c r="W1077" i="12"/>
  <c r="W1078" i="12"/>
  <c r="W1079" i="12"/>
  <c r="W1080" i="12"/>
  <c r="W1081" i="12"/>
  <c r="W1082" i="12"/>
  <c r="W1083" i="12"/>
  <c r="W1084" i="12"/>
  <c r="W1085" i="12"/>
  <c r="W1086" i="12"/>
  <c r="W1087" i="12"/>
  <c r="W1088" i="12"/>
  <c r="W1089" i="12"/>
  <c r="W1090" i="12"/>
  <c r="W1091" i="12"/>
  <c r="W1092" i="12"/>
  <c r="W1093" i="12"/>
  <c r="W1094" i="12"/>
  <c r="W1095" i="12"/>
  <c r="W1096" i="12"/>
  <c r="W1097" i="12"/>
  <c r="W1098" i="12"/>
  <c r="W1099" i="12"/>
  <c r="W1100" i="12"/>
  <c r="W1101" i="12"/>
  <c r="W1102" i="12"/>
  <c r="W1103" i="12"/>
  <c r="W1104" i="12"/>
  <c r="W1105" i="12"/>
  <c r="W1106" i="12"/>
  <c r="W1107" i="12"/>
  <c r="W1108" i="12"/>
  <c r="W1109" i="12"/>
  <c r="W1110" i="12"/>
  <c r="W1111" i="12"/>
  <c r="W1112" i="12"/>
  <c r="W1113" i="12"/>
  <c r="W1114" i="12"/>
  <c r="W1115" i="12"/>
  <c r="W1116" i="12"/>
  <c r="W1117" i="12"/>
  <c r="W1118" i="12"/>
  <c r="W1119" i="12"/>
  <c r="W1120" i="12"/>
  <c r="W1121" i="12"/>
  <c r="W1122" i="12"/>
  <c r="W1123" i="12"/>
  <c r="W1124" i="12"/>
  <c r="W1125" i="12"/>
  <c r="W1126" i="12"/>
  <c r="W1127" i="12"/>
  <c r="W1128" i="12"/>
  <c r="W1129" i="12"/>
  <c r="W1130" i="12"/>
  <c r="W1131" i="12"/>
  <c r="W1132" i="12"/>
  <c r="W1133" i="12"/>
  <c r="W1134" i="12"/>
  <c r="W1135" i="12"/>
  <c r="W1136" i="12"/>
  <c r="W1137" i="12"/>
  <c r="W1138" i="12"/>
  <c r="W1139" i="12"/>
  <c r="W1140" i="12"/>
  <c r="W1141" i="12"/>
  <c r="W1142" i="12"/>
  <c r="W1143" i="12"/>
  <c r="W1144" i="12"/>
  <c r="W1145" i="12"/>
  <c r="W1146" i="12"/>
  <c r="W1147" i="12"/>
  <c r="W1148" i="12"/>
  <c r="W1149" i="12"/>
  <c r="W1150" i="12"/>
  <c r="W1151" i="12"/>
  <c r="W1152" i="12"/>
  <c r="W1153" i="12"/>
  <c r="W1154" i="12"/>
  <c r="W1155" i="12"/>
  <c r="W1156" i="12"/>
  <c r="W1157" i="12"/>
  <c r="W1158" i="12"/>
  <c r="W1159" i="12"/>
  <c r="W1160" i="12"/>
  <c r="W1161" i="12"/>
  <c r="W1162" i="12"/>
  <c r="W1163" i="12"/>
  <c r="W1164" i="12"/>
  <c r="W1165" i="12"/>
  <c r="W1166" i="12"/>
  <c r="W1167" i="12"/>
  <c r="W1168" i="12"/>
  <c r="W1169" i="12"/>
  <c r="W1170" i="12"/>
  <c r="W1171" i="12"/>
  <c r="W1172" i="12"/>
  <c r="W1173" i="12"/>
  <c r="W1174" i="12"/>
  <c r="W1175" i="12"/>
  <c r="W1176" i="12"/>
  <c r="W1177" i="12"/>
  <c r="W1178" i="12"/>
  <c r="W1179" i="12"/>
  <c r="W1180" i="12"/>
  <c r="W1181" i="12"/>
  <c r="W1182" i="12"/>
  <c r="W1183" i="12"/>
  <c r="W1184" i="12"/>
  <c r="W1185" i="12"/>
  <c r="W1186" i="12"/>
  <c r="W1187" i="12"/>
  <c r="W1188" i="12"/>
  <c r="W1189" i="12"/>
  <c r="W1190" i="12"/>
  <c r="W1191" i="12"/>
  <c r="W1192" i="12"/>
  <c r="W1193" i="12"/>
  <c r="W1194" i="12"/>
  <c r="W1195" i="12"/>
  <c r="W1196" i="12"/>
  <c r="W1197" i="12"/>
  <c r="W1198" i="12"/>
  <c r="W1199" i="12"/>
  <c r="W1200" i="12"/>
  <c r="W1201" i="12"/>
  <c r="W1202" i="12"/>
  <c r="W1203" i="12"/>
  <c r="W1204" i="12"/>
  <c r="W1205" i="12"/>
  <c r="W1206" i="12"/>
  <c r="W1207" i="12"/>
  <c r="W1208" i="12"/>
  <c r="W1209" i="12"/>
  <c r="W1210" i="12"/>
  <c r="W1211" i="12"/>
  <c r="W1212" i="12"/>
  <c r="W1213" i="12"/>
  <c r="W1214" i="12"/>
  <c r="W1215" i="12"/>
  <c r="W1216" i="12"/>
  <c r="W1217" i="12"/>
  <c r="W1218" i="12"/>
  <c r="W1219" i="12"/>
  <c r="W1220" i="12"/>
  <c r="W1221" i="12"/>
  <c r="W1222" i="12"/>
  <c r="W1223" i="12"/>
  <c r="W1224" i="12"/>
  <c r="W1225" i="12"/>
  <c r="W1226" i="12"/>
  <c r="W1227" i="12"/>
  <c r="W1228" i="12"/>
  <c r="W1229" i="12"/>
  <c r="W1230" i="12"/>
  <c r="W1231" i="12"/>
  <c r="W1232" i="12"/>
  <c r="W1233" i="12"/>
  <c r="W1234" i="12"/>
  <c r="W1235" i="12"/>
  <c r="W1236" i="12"/>
  <c r="W1237" i="12"/>
  <c r="W1238" i="12"/>
  <c r="W1239" i="12"/>
  <c r="W1240" i="12"/>
  <c r="W1241" i="12"/>
  <c r="W1242" i="12"/>
  <c r="W1243" i="12"/>
  <c r="W1244" i="12"/>
  <c r="W1245" i="12"/>
  <c r="W1246" i="12"/>
  <c r="W1247" i="12"/>
  <c r="W1248" i="12"/>
  <c r="W1249" i="12"/>
  <c r="W1250" i="12"/>
  <c r="W1251" i="12"/>
  <c r="W1252" i="12"/>
  <c r="W1253" i="12"/>
  <c r="W1254" i="12"/>
  <c r="W1255" i="12"/>
  <c r="W1256" i="12"/>
  <c r="W1257" i="12"/>
  <c r="W1258" i="12"/>
  <c r="W1259" i="12"/>
  <c r="W1260" i="12"/>
  <c r="W1261" i="12"/>
  <c r="W1262" i="12"/>
  <c r="W1263" i="12"/>
  <c r="W1264" i="12"/>
  <c r="W1265" i="12"/>
  <c r="W1266" i="12"/>
  <c r="W1267" i="12"/>
  <c r="W1268" i="12"/>
  <c r="W1269" i="12"/>
  <c r="W1270" i="12"/>
  <c r="W1271" i="12"/>
  <c r="W1272" i="12"/>
  <c r="W1273" i="12"/>
  <c r="W1274" i="12"/>
  <c r="W1275" i="12"/>
  <c r="W1276" i="12"/>
  <c r="W1277" i="12"/>
  <c r="W1278" i="12"/>
  <c r="W1279" i="12"/>
  <c r="W1280" i="12"/>
  <c r="W1281" i="12"/>
  <c r="W1282" i="12"/>
  <c r="W1283" i="12"/>
  <c r="W1284" i="12"/>
  <c r="W1285" i="12"/>
  <c r="W1286" i="12"/>
  <c r="W1287" i="12"/>
  <c r="W1288" i="12"/>
  <c r="W1289" i="12"/>
  <c r="W1290" i="12"/>
  <c r="W1291" i="12"/>
  <c r="W1292" i="12"/>
  <c r="W1293" i="12"/>
  <c r="W1294" i="12"/>
  <c r="W1295" i="12"/>
  <c r="W1296" i="12"/>
  <c r="W1297" i="12"/>
  <c r="W1298" i="12"/>
  <c r="W1299" i="12"/>
  <c r="W1300" i="12"/>
  <c r="W1301" i="12"/>
  <c r="W1302" i="12"/>
  <c r="W1303" i="12"/>
  <c r="W1304" i="12"/>
  <c r="W1305" i="12"/>
  <c r="W1306" i="12"/>
  <c r="W1307" i="12"/>
  <c r="W1308" i="12"/>
  <c r="W1309" i="12"/>
  <c r="W1310" i="12"/>
  <c r="W1311" i="12"/>
  <c r="W1312" i="12"/>
  <c r="W1313" i="12"/>
  <c r="W1314" i="12"/>
  <c r="W1315" i="12"/>
  <c r="W1316" i="12"/>
  <c r="W1317" i="12"/>
  <c r="W1318" i="12"/>
  <c r="W1319" i="12"/>
  <c r="W1320" i="12"/>
  <c r="W1321" i="12"/>
  <c r="W1322" i="12"/>
  <c r="W1323" i="12"/>
  <c r="W1324" i="12"/>
  <c r="W1325" i="12"/>
  <c r="W1326" i="12"/>
  <c r="W1327" i="12"/>
  <c r="W1328" i="12"/>
  <c r="W1329" i="12"/>
  <c r="W1330" i="12"/>
  <c r="W1331" i="12"/>
  <c r="W1332" i="12"/>
  <c r="W1333" i="12"/>
  <c r="W1334" i="12"/>
  <c r="W1335" i="12"/>
  <c r="W1336" i="12"/>
  <c r="W1337" i="12"/>
  <c r="W1338" i="12"/>
  <c r="W1339" i="12"/>
  <c r="V2" i="12"/>
  <c r="V3" i="12"/>
  <c r="V4" i="12"/>
  <c r="V5" i="12"/>
  <c r="V6" i="12"/>
  <c r="V7" i="12"/>
  <c r="V8" i="12"/>
  <c r="V9" i="12"/>
  <c r="V10" i="12"/>
  <c r="V11" i="12"/>
  <c r="V12" i="12"/>
  <c r="V13" i="12"/>
  <c r="V14" i="12"/>
  <c r="V15" i="12"/>
  <c r="V16" i="12"/>
  <c r="V17" i="12"/>
  <c r="V18" i="12"/>
  <c r="V19" i="12"/>
  <c r="V20" i="12"/>
  <c r="V21" i="12"/>
  <c r="V22" i="12"/>
  <c r="V23" i="12"/>
  <c r="V24" i="12"/>
  <c r="V25" i="12"/>
  <c r="V26" i="12"/>
  <c r="V27" i="12"/>
  <c r="V28" i="12"/>
  <c r="V29" i="12"/>
  <c r="V30" i="12"/>
  <c r="V31" i="12"/>
  <c r="V32" i="12"/>
  <c r="V33" i="12"/>
  <c r="V34" i="12"/>
  <c r="V35" i="12"/>
  <c r="V36" i="12"/>
  <c r="V37" i="12"/>
  <c r="V38" i="12"/>
  <c r="V39" i="12"/>
  <c r="V40" i="12"/>
  <c r="V41" i="12"/>
  <c r="V42" i="12"/>
  <c r="V43" i="12"/>
  <c r="V44" i="12"/>
  <c r="V45" i="12"/>
  <c r="V46" i="12"/>
  <c r="V47" i="12"/>
  <c r="V48" i="12"/>
  <c r="V49" i="12"/>
  <c r="V50" i="12"/>
  <c r="V51" i="12"/>
  <c r="V52" i="12"/>
  <c r="V53" i="12"/>
  <c r="V54" i="12"/>
  <c r="V55" i="12"/>
  <c r="V56" i="12"/>
  <c r="V57" i="12"/>
  <c r="V58" i="12"/>
  <c r="V59" i="12"/>
  <c r="V60" i="12"/>
  <c r="V61" i="12"/>
  <c r="V62" i="12"/>
  <c r="V63" i="12"/>
  <c r="V64" i="12"/>
  <c r="V65" i="12"/>
  <c r="V66" i="12"/>
  <c r="V67" i="12"/>
  <c r="V68" i="12"/>
  <c r="V69" i="12"/>
  <c r="V70" i="12"/>
  <c r="V71" i="12"/>
  <c r="V72" i="12"/>
  <c r="V73" i="12"/>
  <c r="V74" i="12"/>
  <c r="V75" i="12"/>
  <c r="V76" i="12"/>
  <c r="V77" i="12"/>
  <c r="V78" i="12"/>
  <c r="V79" i="12"/>
  <c r="V80" i="12"/>
  <c r="V81" i="12"/>
  <c r="V82" i="12"/>
  <c r="V83" i="12"/>
  <c r="V84" i="12"/>
  <c r="V85" i="12"/>
  <c r="V86" i="12"/>
  <c r="V87" i="12"/>
  <c r="V88" i="12"/>
  <c r="V89" i="12"/>
  <c r="V90" i="12"/>
  <c r="V91" i="12"/>
  <c r="V92" i="12"/>
  <c r="V93" i="12"/>
  <c r="V94" i="12"/>
  <c r="V95" i="12"/>
  <c r="V96" i="12"/>
  <c r="V97" i="12"/>
  <c r="V98" i="12"/>
  <c r="V99" i="12"/>
  <c r="V100" i="12"/>
  <c r="V101" i="12"/>
  <c r="V102" i="12"/>
  <c r="V103" i="12"/>
  <c r="V104" i="12"/>
  <c r="V105" i="12"/>
  <c r="V106" i="12"/>
  <c r="V107" i="12"/>
  <c r="V108" i="12"/>
  <c r="V109" i="12"/>
  <c r="V110" i="12"/>
  <c r="V111" i="12"/>
  <c r="V112" i="12"/>
  <c r="V113" i="12"/>
  <c r="V114" i="12"/>
  <c r="V115" i="12"/>
  <c r="V116" i="12"/>
  <c r="V117" i="12"/>
  <c r="V118" i="12"/>
  <c r="V119" i="12"/>
  <c r="V120" i="12"/>
  <c r="V121" i="12"/>
  <c r="V122" i="12"/>
  <c r="V123" i="12"/>
  <c r="V124" i="12"/>
  <c r="V125" i="12"/>
  <c r="V126" i="12"/>
  <c r="V127" i="12"/>
  <c r="V128" i="12"/>
  <c r="V129" i="12"/>
  <c r="V130" i="12"/>
  <c r="V131" i="12"/>
  <c r="V132" i="12"/>
  <c r="V133" i="12"/>
  <c r="V134" i="12"/>
  <c r="V135" i="12"/>
  <c r="V136" i="12"/>
  <c r="V137" i="12"/>
  <c r="V138" i="12"/>
  <c r="V139" i="12"/>
  <c r="V140" i="12"/>
  <c r="V141" i="12"/>
  <c r="V142" i="12"/>
  <c r="V143" i="12"/>
  <c r="V144" i="12"/>
  <c r="V145" i="12"/>
  <c r="V146" i="12"/>
  <c r="V147" i="12"/>
  <c r="V148" i="12"/>
  <c r="V149" i="12"/>
  <c r="V150" i="12"/>
  <c r="V151" i="12"/>
  <c r="V152" i="12"/>
  <c r="V153" i="12"/>
  <c r="V154" i="12"/>
  <c r="V155" i="12"/>
  <c r="V156" i="12"/>
  <c r="V157" i="12"/>
  <c r="V158" i="12"/>
  <c r="V159" i="12"/>
  <c r="V160" i="12"/>
  <c r="V161" i="12"/>
  <c r="V162" i="12"/>
  <c r="V163" i="12"/>
  <c r="V164" i="12"/>
  <c r="V165" i="12"/>
  <c r="V166" i="12"/>
  <c r="V167" i="12"/>
  <c r="V168" i="12"/>
  <c r="V169" i="12"/>
  <c r="V170" i="12"/>
  <c r="V171" i="12"/>
  <c r="V172" i="12"/>
  <c r="V173" i="12"/>
  <c r="V174" i="12"/>
  <c r="V175" i="12"/>
  <c r="V176" i="12"/>
  <c r="V177" i="12"/>
  <c r="V178" i="12"/>
  <c r="V179" i="12"/>
  <c r="V180" i="12"/>
  <c r="V181" i="12"/>
  <c r="V182" i="12"/>
  <c r="V183" i="12"/>
  <c r="V184" i="12"/>
  <c r="V185" i="12"/>
  <c r="V186" i="12"/>
  <c r="V187" i="12"/>
  <c r="V188" i="12"/>
  <c r="V189" i="12"/>
  <c r="V190" i="12"/>
  <c r="V191" i="12"/>
  <c r="V192" i="12"/>
  <c r="V193" i="12"/>
  <c r="V194" i="12"/>
  <c r="V195" i="12"/>
  <c r="V196" i="12"/>
  <c r="V197" i="12"/>
  <c r="V198" i="12"/>
  <c r="V199" i="12"/>
  <c r="V200" i="12"/>
  <c r="V201" i="12"/>
  <c r="V202" i="12"/>
  <c r="V203" i="12"/>
  <c r="V204" i="12"/>
  <c r="V205" i="12"/>
  <c r="V206" i="12"/>
  <c r="V207" i="12"/>
  <c r="V208" i="12"/>
  <c r="V209" i="12"/>
  <c r="V210" i="12"/>
  <c r="V211" i="12"/>
  <c r="V212" i="12"/>
  <c r="V213" i="12"/>
  <c r="V214" i="12"/>
  <c r="V215" i="12"/>
  <c r="V216" i="12"/>
  <c r="V217" i="12"/>
  <c r="V218" i="12"/>
  <c r="V219" i="12"/>
  <c r="V220" i="12"/>
  <c r="V221" i="12"/>
  <c r="V222" i="12"/>
  <c r="V223" i="12"/>
  <c r="V224" i="12"/>
  <c r="V225" i="12"/>
  <c r="V226" i="12"/>
  <c r="V227" i="12"/>
  <c r="V228" i="12"/>
  <c r="V229" i="12"/>
  <c r="V230" i="12"/>
  <c r="V231" i="12"/>
  <c r="V232" i="12"/>
  <c r="V233" i="12"/>
  <c r="V234" i="12"/>
  <c r="V235" i="12"/>
  <c r="V236" i="12"/>
  <c r="V237" i="12"/>
  <c r="V238" i="12"/>
  <c r="V239" i="12"/>
  <c r="V240" i="12"/>
  <c r="V241" i="12"/>
  <c r="V242" i="12"/>
  <c r="V243" i="12"/>
  <c r="V244" i="12"/>
  <c r="V245" i="12"/>
  <c r="V246" i="12"/>
  <c r="V247" i="12"/>
  <c r="V248" i="12"/>
  <c r="V249" i="12"/>
  <c r="V250" i="12"/>
  <c r="V251" i="12"/>
  <c r="V252" i="12"/>
  <c r="V253" i="12"/>
  <c r="V254" i="12"/>
  <c r="V255" i="12"/>
  <c r="V256" i="12"/>
  <c r="V257" i="12"/>
  <c r="V258" i="12"/>
  <c r="V259" i="12"/>
  <c r="V260" i="12"/>
  <c r="V261" i="12"/>
  <c r="V262" i="12"/>
  <c r="V263" i="12"/>
  <c r="V264" i="12"/>
  <c r="V265" i="12"/>
  <c r="V266" i="12"/>
  <c r="V267" i="12"/>
  <c r="V268" i="12"/>
  <c r="V269" i="12"/>
  <c r="V270" i="12"/>
  <c r="V271" i="12"/>
  <c r="V272" i="12"/>
  <c r="V273" i="12"/>
  <c r="V274" i="12"/>
  <c r="V275" i="12"/>
  <c r="V276" i="12"/>
  <c r="V277" i="12"/>
  <c r="V278" i="12"/>
  <c r="V279" i="12"/>
  <c r="V280" i="12"/>
  <c r="V281" i="12"/>
  <c r="V282" i="12"/>
  <c r="V283" i="12"/>
  <c r="V284" i="12"/>
  <c r="V285" i="12"/>
  <c r="V286" i="12"/>
  <c r="V287" i="12"/>
  <c r="V288" i="12"/>
  <c r="V289" i="12"/>
  <c r="V290" i="12"/>
  <c r="V291" i="12"/>
  <c r="V292" i="12"/>
  <c r="V293" i="12"/>
  <c r="V294" i="12"/>
  <c r="V295" i="12"/>
  <c r="V296" i="12"/>
  <c r="V297" i="12"/>
  <c r="V298" i="12"/>
  <c r="V299" i="12"/>
  <c r="V300" i="12"/>
  <c r="V301" i="12"/>
  <c r="V302" i="12"/>
  <c r="V303" i="12"/>
  <c r="V304" i="12"/>
  <c r="V305" i="12"/>
  <c r="V306" i="12"/>
  <c r="V307" i="12"/>
  <c r="V308" i="12"/>
  <c r="V309" i="12"/>
  <c r="V310" i="12"/>
  <c r="V311" i="12"/>
  <c r="V312" i="12"/>
  <c r="V313" i="12"/>
  <c r="V314" i="12"/>
  <c r="V315" i="12"/>
  <c r="V316" i="12"/>
  <c r="V317" i="12"/>
  <c r="V318" i="12"/>
  <c r="V319" i="12"/>
  <c r="V320" i="12"/>
  <c r="V321" i="12"/>
  <c r="V322" i="12"/>
  <c r="V323" i="12"/>
  <c r="V324" i="12"/>
  <c r="V325" i="12"/>
  <c r="V326" i="12"/>
  <c r="V327" i="12"/>
  <c r="V328" i="12"/>
  <c r="V329" i="12"/>
  <c r="V330" i="12"/>
  <c r="V331" i="12"/>
  <c r="V332" i="12"/>
  <c r="V333" i="12"/>
  <c r="V334" i="12"/>
  <c r="V335" i="12"/>
  <c r="V336" i="12"/>
  <c r="V337" i="12"/>
  <c r="V338" i="12"/>
  <c r="V339" i="12"/>
  <c r="V340" i="12"/>
  <c r="V341" i="12"/>
  <c r="V342" i="12"/>
  <c r="V343" i="12"/>
  <c r="V344" i="12"/>
  <c r="V345" i="12"/>
  <c r="V346" i="12"/>
  <c r="V347" i="12"/>
  <c r="V348" i="12"/>
  <c r="V349" i="12"/>
  <c r="V350" i="12"/>
  <c r="V351" i="12"/>
  <c r="V352" i="12"/>
  <c r="V353" i="12"/>
  <c r="V354" i="12"/>
  <c r="V355" i="12"/>
  <c r="V356" i="12"/>
  <c r="V357" i="12"/>
  <c r="V358" i="12"/>
  <c r="V359" i="12"/>
  <c r="V360" i="12"/>
  <c r="V361" i="12"/>
  <c r="V362" i="12"/>
  <c r="V363" i="12"/>
  <c r="V364" i="12"/>
  <c r="V365" i="12"/>
  <c r="V366" i="12"/>
  <c r="V367" i="12"/>
  <c r="V368" i="12"/>
  <c r="V369" i="12"/>
  <c r="V370" i="12"/>
  <c r="V371" i="12"/>
  <c r="V372" i="12"/>
  <c r="V373" i="12"/>
  <c r="V374" i="12"/>
  <c r="V375" i="12"/>
  <c r="V376" i="12"/>
  <c r="V377" i="12"/>
  <c r="V378" i="12"/>
  <c r="V379" i="12"/>
  <c r="V380" i="12"/>
  <c r="V381" i="12"/>
  <c r="V382" i="12"/>
  <c r="V383" i="12"/>
  <c r="V384" i="12"/>
  <c r="V385" i="12"/>
  <c r="V386" i="12"/>
  <c r="V387" i="12"/>
  <c r="V388" i="12"/>
  <c r="V389" i="12"/>
  <c r="V390" i="12"/>
  <c r="V391" i="12"/>
  <c r="V392" i="12"/>
  <c r="V393" i="12"/>
  <c r="V394" i="12"/>
  <c r="V395" i="12"/>
  <c r="V396" i="12"/>
  <c r="V397" i="12"/>
  <c r="V398" i="12"/>
  <c r="V399" i="12"/>
  <c r="V400" i="12"/>
  <c r="V401" i="12"/>
  <c r="V402" i="12"/>
  <c r="V403" i="12"/>
  <c r="V404" i="12"/>
  <c r="V405" i="12"/>
  <c r="V406" i="12"/>
  <c r="V407" i="12"/>
  <c r="V408" i="12"/>
  <c r="V409" i="12"/>
  <c r="V410" i="12"/>
  <c r="V411" i="12"/>
  <c r="V412" i="12"/>
  <c r="V413" i="12"/>
  <c r="V414" i="12"/>
  <c r="V415" i="12"/>
  <c r="V416" i="12"/>
  <c r="V417" i="12"/>
  <c r="V418" i="12"/>
  <c r="V419" i="12"/>
  <c r="V420" i="12"/>
  <c r="V421" i="12"/>
  <c r="V422" i="12"/>
  <c r="V423" i="12"/>
  <c r="V424" i="12"/>
  <c r="V425" i="12"/>
  <c r="V426" i="12"/>
  <c r="V427" i="12"/>
  <c r="V428" i="12"/>
  <c r="V429" i="12"/>
  <c r="V430" i="12"/>
  <c r="V431" i="12"/>
  <c r="V432" i="12"/>
  <c r="V433" i="12"/>
  <c r="V434" i="12"/>
  <c r="V435" i="12"/>
  <c r="V436" i="12"/>
  <c r="V437" i="12"/>
  <c r="V438" i="12"/>
  <c r="V439" i="12"/>
  <c r="V440" i="12"/>
  <c r="V441" i="12"/>
  <c r="V442" i="12"/>
  <c r="V443" i="12"/>
  <c r="V444" i="12"/>
  <c r="V445" i="12"/>
  <c r="V446" i="12"/>
  <c r="V447" i="12"/>
  <c r="V448" i="12"/>
  <c r="V449" i="12"/>
  <c r="V450" i="12"/>
  <c r="V451" i="12"/>
  <c r="V452" i="12"/>
  <c r="V453" i="12"/>
  <c r="V454" i="12"/>
  <c r="V455" i="12"/>
  <c r="V456" i="12"/>
  <c r="V457" i="12"/>
  <c r="V458" i="12"/>
  <c r="V459" i="12"/>
  <c r="V460" i="12"/>
  <c r="V461" i="12"/>
  <c r="V462" i="12"/>
  <c r="V463" i="12"/>
  <c r="V464" i="12"/>
  <c r="V465" i="12"/>
  <c r="V466" i="12"/>
  <c r="V467" i="12"/>
  <c r="V468" i="12"/>
  <c r="V469" i="12"/>
  <c r="V470" i="12"/>
  <c r="V471" i="12"/>
  <c r="V472" i="12"/>
  <c r="V473" i="12"/>
  <c r="V474" i="12"/>
  <c r="V475" i="12"/>
  <c r="V476" i="12"/>
  <c r="V477" i="12"/>
  <c r="V478" i="12"/>
  <c r="V479" i="12"/>
  <c r="V480" i="12"/>
  <c r="V481" i="12"/>
  <c r="V482" i="12"/>
  <c r="V483" i="12"/>
  <c r="V484" i="12"/>
  <c r="V485" i="12"/>
  <c r="V486" i="12"/>
  <c r="V487" i="12"/>
  <c r="V488" i="12"/>
  <c r="V489" i="12"/>
  <c r="V490" i="12"/>
  <c r="V491" i="12"/>
  <c r="V492" i="12"/>
  <c r="V493" i="12"/>
  <c r="V494" i="12"/>
  <c r="V495" i="12"/>
  <c r="V496" i="12"/>
  <c r="V497" i="12"/>
  <c r="V498" i="12"/>
  <c r="V499" i="12"/>
  <c r="V500" i="12"/>
  <c r="V501" i="12"/>
  <c r="V502" i="12"/>
  <c r="V503" i="12"/>
  <c r="V504" i="12"/>
  <c r="V505" i="12"/>
  <c r="V506" i="12"/>
  <c r="V507" i="12"/>
  <c r="V508" i="12"/>
  <c r="V509" i="12"/>
  <c r="V510" i="12"/>
  <c r="V511" i="12"/>
  <c r="V512" i="12"/>
  <c r="V513" i="12"/>
  <c r="V514" i="12"/>
  <c r="V515" i="12"/>
  <c r="V516" i="12"/>
  <c r="V517" i="12"/>
  <c r="V518" i="12"/>
  <c r="V519" i="12"/>
  <c r="V520" i="12"/>
  <c r="V521" i="12"/>
  <c r="V522" i="12"/>
  <c r="V523" i="12"/>
  <c r="V524" i="12"/>
  <c r="V525" i="12"/>
  <c r="V526" i="12"/>
  <c r="V527" i="12"/>
  <c r="V528" i="12"/>
  <c r="V529" i="12"/>
  <c r="V530" i="12"/>
  <c r="V531" i="12"/>
  <c r="V532" i="12"/>
  <c r="V533" i="12"/>
  <c r="V534" i="12"/>
  <c r="V535" i="12"/>
  <c r="V536" i="12"/>
  <c r="V537" i="12"/>
  <c r="V538" i="12"/>
  <c r="V539" i="12"/>
  <c r="V540" i="12"/>
  <c r="V541" i="12"/>
  <c r="V542" i="12"/>
  <c r="V543" i="12"/>
  <c r="V544" i="12"/>
  <c r="V545" i="12"/>
  <c r="V546" i="12"/>
  <c r="V547" i="12"/>
  <c r="V548" i="12"/>
  <c r="V549" i="12"/>
  <c r="V550" i="12"/>
  <c r="V551" i="12"/>
  <c r="V552" i="12"/>
  <c r="V553" i="12"/>
  <c r="V554" i="12"/>
  <c r="V555" i="12"/>
  <c r="V556" i="12"/>
  <c r="V557" i="12"/>
  <c r="V558" i="12"/>
  <c r="V559" i="12"/>
  <c r="V560" i="12"/>
  <c r="V561" i="12"/>
  <c r="V562" i="12"/>
  <c r="V563" i="12"/>
  <c r="V564" i="12"/>
  <c r="V565" i="12"/>
  <c r="V566" i="12"/>
  <c r="V567" i="12"/>
  <c r="V568" i="12"/>
  <c r="V569" i="12"/>
  <c r="V570" i="12"/>
  <c r="V571" i="12"/>
  <c r="V572" i="12"/>
  <c r="V573" i="12"/>
  <c r="V574" i="12"/>
  <c r="V575" i="12"/>
  <c r="V576" i="12"/>
  <c r="V577" i="12"/>
  <c r="V578" i="12"/>
  <c r="V579" i="12"/>
  <c r="V580" i="12"/>
  <c r="V581" i="12"/>
  <c r="V582" i="12"/>
  <c r="V583" i="12"/>
  <c r="V584" i="12"/>
  <c r="V585" i="12"/>
  <c r="V586" i="12"/>
  <c r="V587" i="12"/>
  <c r="V588" i="12"/>
  <c r="V589" i="12"/>
  <c r="V590" i="12"/>
  <c r="V591" i="12"/>
  <c r="V592" i="12"/>
  <c r="V593" i="12"/>
  <c r="V594" i="12"/>
  <c r="V595" i="12"/>
  <c r="V596" i="12"/>
  <c r="V597" i="12"/>
  <c r="V598" i="12"/>
  <c r="V599" i="12"/>
  <c r="V600" i="12"/>
  <c r="V601" i="12"/>
  <c r="V602" i="12"/>
  <c r="V603" i="12"/>
  <c r="V604" i="12"/>
  <c r="V605" i="12"/>
  <c r="V606" i="12"/>
  <c r="V607" i="12"/>
  <c r="V608" i="12"/>
  <c r="V609" i="12"/>
  <c r="V610" i="12"/>
  <c r="V611" i="12"/>
  <c r="V612" i="12"/>
  <c r="V613" i="12"/>
  <c r="V614" i="12"/>
  <c r="V615" i="12"/>
  <c r="V616" i="12"/>
  <c r="V617" i="12"/>
  <c r="V618" i="12"/>
  <c r="V619" i="12"/>
  <c r="V620" i="12"/>
  <c r="V621" i="12"/>
  <c r="V622" i="12"/>
  <c r="V623" i="12"/>
  <c r="V624" i="12"/>
  <c r="V625" i="12"/>
  <c r="V626" i="12"/>
  <c r="V627" i="12"/>
  <c r="V628" i="12"/>
  <c r="V629" i="12"/>
  <c r="V630" i="12"/>
  <c r="V631" i="12"/>
  <c r="V632" i="12"/>
  <c r="V633" i="12"/>
  <c r="V634" i="12"/>
  <c r="V635" i="12"/>
  <c r="V636" i="12"/>
  <c r="V637" i="12"/>
  <c r="V638" i="12"/>
  <c r="V639" i="12"/>
  <c r="V640" i="12"/>
  <c r="V641" i="12"/>
  <c r="V642" i="12"/>
  <c r="V643" i="12"/>
  <c r="V644" i="12"/>
  <c r="V645" i="12"/>
  <c r="V646" i="12"/>
  <c r="V647" i="12"/>
  <c r="V648" i="12"/>
  <c r="V649" i="12"/>
  <c r="V650" i="12"/>
  <c r="V651" i="12"/>
  <c r="V652" i="12"/>
  <c r="V653" i="12"/>
  <c r="V654" i="12"/>
  <c r="V655" i="12"/>
  <c r="V656" i="12"/>
  <c r="V657" i="12"/>
  <c r="V658" i="12"/>
  <c r="V659" i="12"/>
  <c r="V660" i="12"/>
  <c r="V661" i="12"/>
  <c r="V662" i="12"/>
  <c r="V663" i="12"/>
  <c r="V664" i="12"/>
  <c r="V665" i="12"/>
  <c r="V666" i="12"/>
  <c r="V667" i="12"/>
  <c r="V668" i="12"/>
  <c r="V669" i="12"/>
  <c r="V670" i="12"/>
  <c r="V671" i="12"/>
  <c r="V672" i="12"/>
  <c r="V673" i="12"/>
  <c r="V674" i="12"/>
  <c r="V675" i="12"/>
  <c r="V676" i="12"/>
  <c r="V677" i="12"/>
  <c r="V678" i="12"/>
  <c r="V679" i="12"/>
  <c r="V680" i="12"/>
  <c r="V681" i="12"/>
  <c r="V682" i="12"/>
  <c r="V683" i="12"/>
  <c r="V684" i="12"/>
  <c r="V685" i="12"/>
  <c r="V686" i="12"/>
  <c r="V687" i="12"/>
  <c r="V688" i="12"/>
  <c r="V689" i="12"/>
  <c r="V690" i="12"/>
  <c r="V691" i="12"/>
  <c r="V692" i="12"/>
  <c r="V693" i="12"/>
  <c r="V694" i="12"/>
  <c r="V695" i="12"/>
  <c r="V696" i="12"/>
  <c r="V697" i="12"/>
  <c r="V698" i="12"/>
  <c r="V699" i="12"/>
  <c r="V700" i="12"/>
  <c r="V701" i="12"/>
  <c r="V702" i="12"/>
  <c r="V703" i="12"/>
  <c r="V704" i="12"/>
  <c r="V705" i="12"/>
  <c r="V706" i="12"/>
  <c r="V707" i="12"/>
  <c r="V708" i="12"/>
  <c r="V709" i="12"/>
  <c r="V710" i="12"/>
  <c r="V711" i="12"/>
  <c r="V712" i="12"/>
  <c r="V713" i="12"/>
  <c r="V714" i="12"/>
  <c r="V715" i="12"/>
  <c r="V716" i="12"/>
  <c r="V717" i="12"/>
  <c r="V718" i="12"/>
  <c r="V719" i="12"/>
  <c r="V720" i="12"/>
  <c r="V721" i="12"/>
  <c r="V722" i="12"/>
  <c r="V723" i="12"/>
  <c r="V724" i="12"/>
  <c r="V725" i="12"/>
  <c r="V726" i="12"/>
  <c r="V727" i="12"/>
  <c r="V728" i="12"/>
  <c r="V729" i="12"/>
  <c r="V730" i="12"/>
  <c r="V731" i="12"/>
  <c r="V732" i="12"/>
  <c r="V733" i="12"/>
  <c r="V734" i="12"/>
  <c r="V735" i="12"/>
  <c r="V736" i="12"/>
  <c r="V737" i="12"/>
  <c r="V738" i="12"/>
  <c r="V739" i="12"/>
  <c r="V740" i="12"/>
  <c r="V741" i="12"/>
  <c r="V742" i="12"/>
  <c r="V743" i="12"/>
  <c r="V744" i="12"/>
  <c r="V745" i="12"/>
  <c r="V746" i="12"/>
  <c r="V747" i="12"/>
  <c r="V748" i="12"/>
  <c r="V749" i="12"/>
  <c r="V750" i="12"/>
  <c r="V751" i="12"/>
  <c r="V752" i="12"/>
  <c r="V753" i="12"/>
  <c r="V754" i="12"/>
  <c r="V755" i="12"/>
  <c r="V756" i="12"/>
  <c r="V757" i="12"/>
  <c r="V758" i="12"/>
  <c r="V759" i="12"/>
  <c r="V760" i="12"/>
  <c r="V761" i="12"/>
  <c r="V762" i="12"/>
  <c r="V763" i="12"/>
  <c r="V764" i="12"/>
  <c r="V765" i="12"/>
  <c r="V766" i="12"/>
  <c r="V767" i="12"/>
  <c r="V768" i="12"/>
  <c r="V769" i="12"/>
  <c r="V770" i="12"/>
  <c r="V771" i="12"/>
  <c r="V772" i="12"/>
  <c r="V773" i="12"/>
  <c r="V774" i="12"/>
  <c r="V775" i="12"/>
  <c r="V776" i="12"/>
  <c r="V777" i="12"/>
  <c r="V778" i="12"/>
  <c r="V779" i="12"/>
  <c r="V780" i="12"/>
  <c r="V781" i="12"/>
  <c r="V782" i="12"/>
  <c r="V783" i="12"/>
  <c r="V784" i="12"/>
  <c r="V785" i="12"/>
  <c r="V786" i="12"/>
  <c r="V787" i="12"/>
  <c r="V788" i="12"/>
  <c r="V789" i="12"/>
  <c r="V790" i="12"/>
  <c r="V791" i="12"/>
  <c r="V792" i="12"/>
  <c r="V793" i="12"/>
  <c r="V794" i="12"/>
  <c r="V795" i="12"/>
  <c r="V796" i="12"/>
  <c r="V797" i="12"/>
  <c r="V798" i="12"/>
  <c r="V799" i="12"/>
  <c r="V800" i="12"/>
  <c r="V801" i="12"/>
  <c r="V802" i="12"/>
  <c r="V803" i="12"/>
  <c r="V804" i="12"/>
  <c r="V805" i="12"/>
  <c r="V806" i="12"/>
  <c r="V807" i="12"/>
  <c r="V808" i="12"/>
  <c r="V809" i="12"/>
  <c r="V810" i="12"/>
  <c r="V811" i="12"/>
  <c r="V812" i="12"/>
  <c r="V813" i="12"/>
  <c r="V814" i="12"/>
  <c r="V815" i="12"/>
  <c r="V816" i="12"/>
  <c r="V817" i="12"/>
  <c r="V818" i="12"/>
  <c r="V819" i="12"/>
  <c r="V820" i="12"/>
  <c r="V821" i="12"/>
  <c r="V822" i="12"/>
  <c r="V823" i="12"/>
  <c r="V824" i="12"/>
  <c r="V825" i="12"/>
  <c r="V826" i="12"/>
  <c r="V827" i="12"/>
  <c r="V828" i="12"/>
  <c r="V829" i="12"/>
  <c r="V830" i="12"/>
  <c r="V831" i="12"/>
  <c r="V832" i="12"/>
  <c r="V833" i="12"/>
  <c r="V834" i="12"/>
  <c r="V835" i="12"/>
  <c r="V836" i="12"/>
  <c r="V837" i="12"/>
  <c r="V838" i="12"/>
  <c r="V839" i="12"/>
  <c r="V840" i="12"/>
  <c r="V841" i="12"/>
  <c r="V842" i="12"/>
  <c r="V843" i="12"/>
  <c r="V844" i="12"/>
  <c r="V845" i="12"/>
  <c r="V846" i="12"/>
  <c r="V847" i="12"/>
  <c r="V848" i="12"/>
  <c r="V849" i="12"/>
  <c r="V850" i="12"/>
  <c r="V851" i="12"/>
  <c r="V852" i="12"/>
  <c r="V853" i="12"/>
  <c r="V854" i="12"/>
  <c r="V855" i="12"/>
  <c r="V856" i="12"/>
  <c r="V857" i="12"/>
  <c r="V858" i="12"/>
  <c r="V859" i="12"/>
  <c r="V860" i="12"/>
  <c r="V861" i="12"/>
  <c r="V862" i="12"/>
  <c r="V863" i="12"/>
  <c r="V864" i="12"/>
  <c r="V865" i="12"/>
  <c r="V866" i="12"/>
  <c r="V867" i="12"/>
  <c r="V868" i="12"/>
  <c r="V869" i="12"/>
  <c r="V870" i="12"/>
  <c r="V871" i="12"/>
  <c r="V872" i="12"/>
  <c r="V873" i="12"/>
  <c r="V874" i="12"/>
  <c r="V875" i="12"/>
  <c r="V876" i="12"/>
  <c r="V877" i="12"/>
  <c r="V878" i="12"/>
  <c r="V879" i="12"/>
  <c r="V880" i="12"/>
  <c r="V881" i="12"/>
  <c r="V882" i="12"/>
  <c r="V883" i="12"/>
  <c r="V884" i="12"/>
  <c r="V885" i="12"/>
  <c r="V886" i="12"/>
  <c r="V887" i="12"/>
  <c r="V888" i="12"/>
  <c r="V889" i="12"/>
  <c r="V890" i="12"/>
  <c r="V891" i="12"/>
  <c r="V892" i="12"/>
  <c r="V893" i="12"/>
  <c r="V894" i="12"/>
  <c r="V895" i="12"/>
  <c r="V896" i="12"/>
  <c r="V897" i="12"/>
  <c r="V898" i="12"/>
  <c r="V899" i="12"/>
  <c r="V900" i="12"/>
  <c r="V901" i="12"/>
  <c r="V902" i="12"/>
  <c r="V903" i="12"/>
  <c r="V904" i="12"/>
  <c r="V905" i="12"/>
  <c r="V906" i="12"/>
  <c r="V907" i="12"/>
  <c r="V908" i="12"/>
  <c r="V909" i="12"/>
  <c r="V910" i="12"/>
  <c r="V911" i="12"/>
  <c r="V912" i="12"/>
  <c r="V913" i="12"/>
  <c r="V914" i="12"/>
  <c r="V915" i="12"/>
  <c r="V916" i="12"/>
  <c r="V917" i="12"/>
  <c r="V918" i="12"/>
  <c r="V919" i="12"/>
  <c r="V920" i="12"/>
  <c r="V921" i="12"/>
  <c r="V922" i="12"/>
  <c r="V923" i="12"/>
  <c r="V924" i="12"/>
  <c r="V925" i="12"/>
  <c r="V926" i="12"/>
  <c r="V927" i="12"/>
  <c r="V928" i="12"/>
  <c r="V929" i="12"/>
  <c r="V930" i="12"/>
  <c r="V931" i="12"/>
  <c r="V932" i="12"/>
  <c r="V933" i="12"/>
  <c r="V934" i="12"/>
  <c r="V935" i="12"/>
  <c r="V936" i="12"/>
  <c r="V937" i="12"/>
  <c r="V938" i="12"/>
  <c r="V939" i="12"/>
  <c r="V940" i="12"/>
  <c r="V941" i="12"/>
  <c r="V942" i="12"/>
  <c r="V943" i="12"/>
  <c r="V944" i="12"/>
  <c r="V945" i="12"/>
  <c r="V946" i="12"/>
  <c r="V947" i="12"/>
  <c r="V948" i="12"/>
  <c r="V949" i="12"/>
  <c r="V950" i="12"/>
  <c r="V951" i="12"/>
  <c r="V952" i="12"/>
  <c r="V953" i="12"/>
  <c r="V954" i="12"/>
  <c r="V955" i="12"/>
  <c r="V956" i="12"/>
  <c r="V957" i="12"/>
  <c r="V958" i="12"/>
  <c r="V959" i="12"/>
  <c r="V960" i="12"/>
  <c r="V961" i="12"/>
  <c r="V962" i="12"/>
  <c r="V963" i="12"/>
  <c r="V964" i="12"/>
  <c r="V965" i="12"/>
  <c r="V966" i="12"/>
  <c r="V967" i="12"/>
  <c r="V968" i="12"/>
  <c r="V969" i="12"/>
  <c r="V970" i="12"/>
  <c r="V971" i="12"/>
  <c r="V972" i="12"/>
  <c r="V973" i="12"/>
  <c r="V974" i="12"/>
  <c r="V975" i="12"/>
  <c r="V976" i="12"/>
  <c r="V977" i="12"/>
  <c r="V978" i="12"/>
  <c r="V979" i="12"/>
  <c r="V980" i="12"/>
  <c r="V981" i="12"/>
  <c r="V982" i="12"/>
  <c r="V983" i="12"/>
  <c r="V984" i="12"/>
  <c r="V985" i="12"/>
  <c r="V986" i="12"/>
  <c r="V987" i="12"/>
  <c r="V988" i="12"/>
  <c r="V989" i="12"/>
  <c r="V990" i="12"/>
  <c r="V991" i="12"/>
  <c r="V992" i="12"/>
  <c r="V993" i="12"/>
  <c r="V994" i="12"/>
  <c r="V995" i="12"/>
  <c r="V996" i="12"/>
  <c r="V997" i="12"/>
  <c r="V998" i="12"/>
  <c r="V999" i="12"/>
  <c r="V1000" i="12"/>
  <c r="V1001" i="12"/>
  <c r="V1002" i="12"/>
  <c r="V1003" i="12"/>
  <c r="V1004" i="12"/>
  <c r="V1005" i="12"/>
  <c r="V1006" i="12"/>
  <c r="V1007" i="12"/>
  <c r="V1008" i="12"/>
  <c r="V1009" i="12"/>
  <c r="V1010" i="12"/>
  <c r="V1011" i="12"/>
  <c r="V1012" i="12"/>
  <c r="V1013" i="12"/>
  <c r="V1014" i="12"/>
  <c r="V1015" i="12"/>
  <c r="V1016" i="12"/>
  <c r="V1017" i="12"/>
  <c r="V1018" i="12"/>
  <c r="V1019" i="12"/>
  <c r="V1020" i="12"/>
  <c r="V1021" i="12"/>
  <c r="V1022" i="12"/>
  <c r="V1023" i="12"/>
  <c r="V1024" i="12"/>
  <c r="V1025" i="12"/>
  <c r="V1026" i="12"/>
  <c r="V1027" i="12"/>
  <c r="V1028" i="12"/>
  <c r="V1029" i="12"/>
  <c r="V1030" i="12"/>
  <c r="V1031" i="12"/>
  <c r="V1032" i="12"/>
  <c r="V1033" i="12"/>
  <c r="V1034" i="12"/>
  <c r="V1035" i="12"/>
  <c r="V1036" i="12"/>
  <c r="V1037" i="12"/>
  <c r="V1038" i="12"/>
  <c r="V1039" i="12"/>
  <c r="V1040" i="12"/>
  <c r="V1041" i="12"/>
  <c r="V1042" i="12"/>
  <c r="V1043" i="12"/>
  <c r="V1044" i="12"/>
  <c r="V1045" i="12"/>
  <c r="V1046" i="12"/>
  <c r="V1047" i="12"/>
  <c r="V1048" i="12"/>
  <c r="V1049" i="12"/>
  <c r="V1050" i="12"/>
  <c r="V1051" i="12"/>
  <c r="V1052" i="12"/>
  <c r="V1053" i="12"/>
  <c r="V1054" i="12"/>
  <c r="V1055" i="12"/>
  <c r="V1056" i="12"/>
  <c r="V1057" i="12"/>
  <c r="V1058" i="12"/>
  <c r="V1059" i="12"/>
  <c r="V1060" i="12"/>
  <c r="V1061" i="12"/>
  <c r="V1062" i="12"/>
  <c r="V1063" i="12"/>
  <c r="V1064" i="12"/>
  <c r="V1065" i="12"/>
  <c r="V1066" i="12"/>
  <c r="V1067" i="12"/>
  <c r="V1068" i="12"/>
  <c r="V1069" i="12"/>
  <c r="V1070" i="12"/>
  <c r="V1071" i="12"/>
  <c r="V1072" i="12"/>
  <c r="V1073" i="12"/>
  <c r="V1074" i="12"/>
  <c r="V1075" i="12"/>
  <c r="V1076" i="12"/>
  <c r="V1077" i="12"/>
  <c r="V1078" i="12"/>
  <c r="V1079" i="12"/>
  <c r="V1080" i="12"/>
  <c r="V1081" i="12"/>
  <c r="V1082" i="12"/>
  <c r="V1083" i="12"/>
  <c r="V1084" i="12"/>
  <c r="V1085" i="12"/>
  <c r="V1086" i="12"/>
  <c r="V1087" i="12"/>
  <c r="V1088" i="12"/>
  <c r="V1089" i="12"/>
  <c r="V1090" i="12"/>
  <c r="V1091" i="12"/>
  <c r="V1092" i="12"/>
  <c r="V1093" i="12"/>
  <c r="V1094" i="12"/>
  <c r="V1095" i="12"/>
  <c r="V1096" i="12"/>
  <c r="V1097" i="12"/>
  <c r="V1098" i="12"/>
  <c r="V1099" i="12"/>
  <c r="V1100" i="12"/>
  <c r="V1101" i="12"/>
  <c r="V1102" i="12"/>
  <c r="V1103" i="12"/>
  <c r="V1104" i="12"/>
  <c r="V1105" i="12"/>
  <c r="V1106" i="12"/>
  <c r="V1107" i="12"/>
  <c r="V1108" i="12"/>
  <c r="V1109" i="12"/>
  <c r="V1110" i="12"/>
  <c r="V1111" i="12"/>
  <c r="V1112" i="12"/>
  <c r="V1113" i="12"/>
  <c r="V1114" i="12"/>
  <c r="V1115" i="12"/>
  <c r="V1116" i="12"/>
  <c r="V1117" i="12"/>
  <c r="V1118" i="12"/>
  <c r="V1119" i="12"/>
  <c r="V1120" i="12"/>
  <c r="V1121" i="12"/>
  <c r="V1122" i="12"/>
  <c r="V1123" i="12"/>
  <c r="V1124" i="12"/>
  <c r="V1125" i="12"/>
  <c r="V1126" i="12"/>
  <c r="V1127" i="12"/>
  <c r="V1128" i="12"/>
  <c r="V1129" i="12"/>
  <c r="V1130" i="12"/>
  <c r="V1131" i="12"/>
  <c r="V1132" i="12"/>
  <c r="V1133" i="12"/>
  <c r="V1134" i="12"/>
  <c r="V1135" i="12"/>
  <c r="V1136" i="12"/>
  <c r="V1137" i="12"/>
  <c r="V1138" i="12"/>
  <c r="V1139" i="12"/>
  <c r="V1140" i="12"/>
  <c r="V1141" i="12"/>
  <c r="V1142" i="12"/>
  <c r="V1143" i="12"/>
  <c r="V1144" i="12"/>
  <c r="V1145" i="12"/>
  <c r="V1146" i="12"/>
  <c r="V1147" i="12"/>
  <c r="V1148" i="12"/>
  <c r="V1149" i="12"/>
  <c r="V1150" i="12"/>
  <c r="V1151" i="12"/>
  <c r="V1152" i="12"/>
  <c r="V1153" i="12"/>
  <c r="V1154" i="12"/>
  <c r="V1155" i="12"/>
  <c r="V1156" i="12"/>
  <c r="V1157" i="12"/>
  <c r="V1158" i="12"/>
  <c r="V1159" i="12"/>
  <c r="V1160" i="12"/>
  <c r="V1161" i="12"/>
  <c r="V1162" i="12"/>
  <c r="V1163" i="12"/>
  <c r="V1164" i="12"/>
  <c r="V1165" i="12"/>
  <c r="V1166" i="12"/>
  <c r="V1167" i="12"/>
  <c r="V1168" i="12"/>
  <c r="V1169" i="12"/>
  <c r="V1170" i="12"/>
  <c r="V1171" i="12"/>
  <c r="V1172" i="12"/>
  <c r="V1173" i="12"/>
  <c r="V1174" i="12"/>
  <c r="V1175" i="12"/>
  <c r="V1176" i="12"/>
  <c r="V1177" i="12"/>
  <c r="V1178" i="12"/>
  <c r="V1179" i="12"/>
  <c r="V1180" i="12"/>
  <c r="V1181" i="12"/>
  <c r="V1182" i="12"/>
  <c r="V1183" i="12"/>
  <c r="V1184" i="12"/>
  <c r="V1185" i="12"/>
  <c r="V1186" i="12"/>
  <c r="V1187" i="12"/>
  <c r="V1188" i="12"/>
  <c r="V1189" i="12"/>
  <c r="V1190" i="12"/>
  <c r="V1191" i="12"/>
  <c r="V1192" i="12"/>
  <c r="V1193" i="12"/>
  <c r="V1194" i="12"/>
  <c r="V1195" i="12"/>
  <c r="V1196" i="12"/>
  <c r="V1197" i="12"/>
  <c r="V1198" i="12"/>
  <c r="V1199" i="12"/>
  <c r="V1200" i="12"/>
  <c r="V1201" i="12"/>
  <c r="V1202" i="12"/>
  <c r="V1203" i="12"/>
  <c r="V1204" i="12"/>
  <c r="V1205" i="12"/>
  <c r="V1206" i="12"/>
  <c r="V1207" i="12"/>
  <c r="V1208" i="12"/>
  <c r="V1209" i="12"/>
  <c r="V1210" i="12"/>
  <c r="V1211" i="12"/>
  <c r="V1212" i="12"/>
  <c r="V1213" i="12"/>
  <c r="V1214" i="12"/>
  <c r="V1215" i="12"/>
  <c r="V1216" i="12"/>
  <c r="V1217" i="12"/>
  <c r="V1218" i="12"/>
  <c r="V1219" i="12"/>
  <c r="V1220" i="12"/>
  <c r="V1221" i="12"/>
  <c r="V1222" i="12"/>
  <c r="V1223" i="12"/>
  <c r="V1224" i="12"/>
  <c r="V1225" i="12"/>
  <c r="V1226" i="12"/>
  <c r="V1227" i="12"/>
  <c r="V1228" i="12"/>
  <c r="V1229" i="12"/>
  <c r="V1230" i="12"/>
  <c r="V1231" i="12"/>
  <c r="V1232" i="12"/>
  <c r="V1233" i="12"/>
  <c r="V1234" i="12"/>
  <c r="V1235" i="12"/>
  <c r="V1236" i="12"/>
  <c r="V1237" i="12"/>
  <c r="V1238" i="12"/>
  <c r="V1239" i="12"/>
  <c r="V1240" i="12"/>
  <c r="V1241" i="12"/>
  <c r="V1242" i="12"/>
  <c r="V1243" i="12"/>
  <c r="V1244" i="12"/>
  <c r="V1245" i="12"/>
  <c r="V1246" i="12"/>
  <c r="V1247" i="12"/>
  <c r="V1248" i="12"/>
  <c r="V1249" i="12"/>
  <c r="V1250" i="12"/>
  <c r="V1251" i="12"/>
  <c r="V1252" i="12"/>
  <c r="V1253" i="12"/>
  <c r="V1254" i="12"/>
  <c r="V1255" i="12"/>
  <c r="V1256" i="12"/>
  <c r="V1257" i="12"/>
  <c r="V1258" i="12"/>
  <c r="V1259" i="12"/>
  <c r="V1260" i="12"/>
  <c r="V1261" i="12"/>
  <c r="V1262" i="12"/>
  <c r="V1263" i="12"/>
  <c r="V1264" i="12"/>
  <c r="V1265" i="12"/>
  <c r="V1266" i="12"/>
  <c r="V1267" i="12"/>
  <c r="V1268" i="12"/>
  <c r="V1269" i="12"/>
  <c r="V1270" i="12"/>
  <c r="V1271" i="12"/>
  <c r="V1272" i="12"/>
  <c r="V1273" i="12"/>
  <c r="V1274" i="12"/>
  <c r="V1275" i="12"/>
  <c r="V1276" i="12"/>
  <c r="V1277" i="12"/>
  <c r="V1278" i="12"/>
  <c r="V1279" i="12"/>
  <c r="V1280" i="12"/>
  <c r="V1281" i="12"/>
  <c r="V1282" i="12"/>
  <c r="V1283" i="12"/>
  <c r="V1284" i="12"/>
  <c r="V1285" i="12"/>
  <c r="V1286" i="12"/>
  <c r="V1287" i="12"/>
  <c r="V1288" i="12"/>
  <c r="V1289" i="12"/>
  <c r="V1290" i="12"/>
  <c r="V1291" i="12"/>
  <c r="V1292" i="12"/>
  <c r="V1293" i="12"/>
  <c r="V1294" i="12"/>
  <c r="V1295" i="12"/>
  <c r="V1296" i="12"/>
  <c r="V1297" i="12"/>
  <c r="V1298" i="12"/>
  <c r="V1299" i="12"/>
  <c r="V1300" i="12"/>
  <c r="V1301" i="12"/>
  <c r="V1302" i="12"/>
  <c r="V1303" i="12"/>
  <c r="V1304" i="12"/>
  <c r="V1305" i="12"/>
  <c r="V1306" i="12"/>
  <c r="V1307" i="12"/>
  <c r="V1308" i="12"/>
  <c r="V1309" i="12"/>
  <c r="V1310" i="12"/>
  <c r="V1311" i="12"/>
  <c r="V1312" i="12"/>
  <c r="V1313" i="12"/>
  <c r="V1314" i="12"/>
  <c r="V1315" i="12"/>
  <c r="V1316" i="12"/>
  <c r="V1317" i="12"/>
  <c r="V1318" i="12"/>
  <c r="V1319" i="12"/>
  <c r="V1320" i="12"/>
  <c r="V1321" i="12"/>
  <c r="V1322" i="12"/>
  <c r="V1323" i="12"/>
  <c r="V1324" i="12"/>
  <c r="V1325" i="12"/>
  <c r="V1326" i="12"/>
  <c r="V1327" i="12"/>
  <c r="V1328" i="12"/>
  <c r="V1329" i="12"/>
  <c r="V1330" i="12"/>
  <c r="V1331" i="12"/>
  <c r="V1332" i="12"/>
  <c r="V1333" i="12"/>
  <c r="V1334" i="12"/>
  <c r="V1335" i="12"/>
  <c r="V1336" i="12"/>
  <c r="V1337" i="12"/>
  <c r="V1338" i="12"/>
  <c r="V1339" i="12"/>
  <c r="U2" i="12"/>
  <c r="U3" i="12"/>
  <c r="U4" i="12"/>
  <c r="U5" i="12"/>
  <c r="U6" i="12"/>
  <c r="U7" i="12"/>
  <c r="U8" i="12"/>
  <c r="U9" i="12"/>
  <c r="U10" i="12"/>
  <c r="U11" i="12"/>
  <c r="U12" i="12"/>
  <c r="U13" i="12"/>
  <c r="U14" i="12"/>
  <c r="U15" i="12"/>
  <c r="U16" i="12"/>
  <c r="U17" i="12"/>
  <c r="U18" i="12"/>
  <c r="U19" i="12"/>
  <c r="U20" i="12"/>
  <c r="U21" i="12"/>
  <c r="U22" i="12"/>
  <c r="U23" i="12"/>
  <c r="U24" i="12"/>
  <c r="U25" i="12"/>
  <c r="U26" i="12"/>
  <c r="U27" i="12"/>
  <c r="U28" i="12"/>
  <c r="U29" i="12"/>
  <c r="U30" i="12"/>
  <c r="U31" i="12"/>
  <c r="U32" i="12"/>
  <c r="U33" i="12"/>
  <c r="U34" i="12"/>
  <c r="U35" i="12"/>
  <c r="U36" i="12"/>
  <c r="U37" i="12"/>
  <c r="U38" i="12"/>
  <c r="U39" i="12"/>
  <c r="U40" i="12"/>
  <c r="U41" i="12"/>
  <c r="U42" i="12"/>
  <c r="U43" i="12"/>
  <c r="U44" i="12"/>
  <c r="U45" i="12"/>
  <c r="U46" i="12"/>
  <c r="U47" i="12"/>
  <c r="U48" i="12"/>
  <c r="U49" i="12"/>
  <c r="U50" i="12"/>
  <c r="U51" i="12"/>
  <c r="U52" i="12"/>
  <c r="U53" i="12"/>
  <c r="U54" i="12"/>
  <c r="U55" i="12"/>
  <c r="U56" i="12"/>
  <c r="U57" i="12"/>
  <c r="U58" i="12"/>
  <c r="U59" i="12"/>
  <c r="U60" i="12"/>
  <c r="U61" i="12"/>
  <c r="U62" i="12"/>
  <c r="U63" i="12"/>
  <c r="U64" i="12"/>
  <c r="U65" i="12"/>
  <c r="U66" i="12"/>
  <c r="U67" i="12"/>
  <c r="U68" i="12"/>
  <c r="U69" i="12"/>
  <c r="U70" i="12"/>
  <c r="U71" i="12"/>
  <c r="U72" i="12"/>
  <c r="U73" i="12"/>
  <c r="U74" i="12"/>
  <c r="U75" i="12"/>
  <c r="U76" i="12"/>
  <c r="U77" i="12"/>
  <c r="U78" i="12"/>
  <c r="U79" i="12"/>
  <c r="U80" i="12"/>
  <c r="U81" i="12"/>
  <c r="U82" i="12"/>
  <c r="U83" i="12"/>
  <c r="U84" i="12"/>
  <c r="U85" i="12"/>
  <c r="U86" i="12"/>
  <c r="U87" i="12"/>
  <c r="U88" i="12"/>
  <c r="U89" i="12"/>
  <c r="U90" i="12"/>
  <c r="U91" i="12"/>
  <c r="U92" i="12"/>
  <c r="U93" i="12"/>
  <c r="U94" i="12"/>
  <c r="U95" i="12"/>
  <c r="U96" i="12"/>
  <c r="U97" i="12"/>
  <c r="U98" i="12"/>
  <c r="U99" i="12"/>
  <c r="U100" i="12"/>
  <c r="U101" i="12"/>
  <c r="U102" i="12"/>
  <c r="U103" i="12"/>
  <c r="U104" i="12"/>
  <c r="U105" i="12"/>
  <c r="U106" i="12"/>
  <c r="U107" i="12"/>
  <c r="U108" i="12"/>
  <c r="U109" i="12"/>
  <c r="U110" i="12"/>
  <c r="U111" i="12"/>
  <c r="U112" i="12"/>
  <c r="U113" i="12"/>
  <c r="U114" i="12"/>
  <c r="U115" i="12"/>
  <c r="U116" i="12"/>
  <c r="U117" i="12"/>
  <c r="U118" i="12"/>
  <c r="U119" i="12"/>
  <c r="U120" i="12"/>
  <c r="U121" i="12"/>
  <c r="U122" i="12"/>
  <c r="U123" i="12"/>
  <c r="U124" i="12"/>
  <c r="U125" i="12"/>
  <c r="U126" i="12"/>
  <c r="U127" i="12"/>
  <c r="U128" i="12"/>
  <c r="U129" i="12"/>
  <c r="U130" i="12"/>
  <c r="U131" i="12"/>
  <c r="U132" i="12"/>
  <c r="U133" i="12"/>
  <c r="U134" i="12"/>
  <c r="U135" i="12"/>
  <c r="U136" i="12"/>
  <c r="U137" i="12"/>
  <c r="U138" i="12"/>
  <c r="U139" i="12"/>
  <c r="U140" i="12"/>
  <c r="U141" i="12"/>
  <c r="U142" i="12"/>
  <c r="U143" i="12"/>
  <c r="U144" i="12"/>
  <c r="U145" i="12"/>
  <c r="U146" i="12"/>
  <c r="U147" i="12"/>
  <c r="U148" i="12"/>
  <c r="U149" i="12"/>
  <c r="U150" i="12"/>
  <c r="U151" i="12"/>
  <c r="U152" i="12"/>
  <c r="U153" i="12"/>
  <c r="U154" i="12"/>
  <c r="U155" i="12"/>
  <c r="U156" i="12"/>
  <c r="U157" i="12"/>
  <c r="U158" i="12"/>
  <c r="U159" i="12"/>
  <c r="U160" i="12"/>
  <c r="U161" i="12"/>
  <c r="U162" i="12"/>
  <c r="U163" i="12"/>
  <c r="U164" i="12"/>
  <c r="U165" i="12"/>
  <c r="U166" i="12"/>
  <c r="U167" i="12"/>
  <c r="U168" i="12"/>
  <c r="U169" i="12"/>
  <c r="U170" i="12"/>
  <c r="U171" i="12"/>
  <c r="U172" i="12"/>
  <c r="U173" i="12"/>
  <c r="U174" i="12"/>
  <c r="U175" i="12"/>
  <c r="U176" i="12"/>
  <c r="U177" i="12"/>
  <c r="U178" i="12"/>
  <c r="U179" i="12"/>
  <c r="U180" i="12"/>
  <c r="U181" i="12"/>
  <c r="U182" i="12"/>
  <c r="U183" i="12"/>
  <c r="U184" i="12"/>
  <c r="U185" i="12"/>
  <c r="U186" i="12"/>
  <c r="U187" i="12"/>
  <c r="U188" i="12"/>
  <c r="U189" i="12"/>
  <c r="U190" i="12"/>
  <c r="U191" i="12"/>
  <c r="U192" i="12"/>
  <c r="U193" i="12"/>
  <c r="U194" i="12"/>
  <c r="U195" i="12"/>
  <c r="U196" i="12"/>
  <c r="U197" i="12"/>
  <c r="U198" i="12"/>
  <c r="U199" i="12"/>
  <c r="U200" i="12"/>
  <c r="U201" i="12"/>
  <c r="U202" i="12"/>
  <c r="U203" i="12"/>
  <c r="U204" i="12"/>
  <c r="U205" i="12"/>
  <c r="U206" i="12"/>
  <c r="U207" i="12"/>
  <c r="U208" i="12"/>
  <c r="U209" i="12"/>
  <c r="U210" i="12"/>
  <c r="U211" i="12"/>
  <c r="U212" i="12"/>
  <c r="U213" i="12"/>
  <c r="U214" i="12"/>
  <c r="U215" i="12"/>
  <c r="U216" i="12"/>
  <c r="U217" i="12"/>
  <c r="U218" i="12"/>
  <c r="U219" i="12"/>
  <c r="U220" i="12"/>
  <c r="U221" i="12"/>
  <c r="U222" i="12"/>
  <c r="U223" i="12"/>
  <c r="U224" i="12"/>
  <c r="U225" i="12"/>
  <c r="U226" i="12"/>
  <c r="U227" i="12"/>
  <c r="U228" i="12"/>
  <c r="U229" i="12"/>
  <c r="U230" i="12"/>
  <c r="U231" i="12"/>
  <c r="U232" i="12"/>
  <c r="U233" i="12"/>
  <c r="U234" i="12"/>
  <c r="U235" i="12"/>
  <c r="U236" i="12"/>
  <c r="U237" i="12"/>
  <c r="U238" i="12"/>
  <c r="U239" i="12"/>
  <c r="U240" i="12"/>
  <c r="U241" i="12"/>
  <c r="U242" i="12"/>
  <c r="U243" i="12"/>
  <c r="U244" i="12"/>
  <c r="U245" i="12"/>
  <c r="U246" i="12"/>
  <c r="U247" i="12"/>
  <c r="U248" i="12"/>
  <c r="U249" i="12"/>
  <c r="U250" i="12"/>
  <c r="U251" i="12"/>
  <c r="U252" i="12"/>
  <c r="U253" i="12"/>
  <c r="U254" i="12"/>
  <c r="U255" i="12"/>
  <c r="U256" i="12"/>
  <c r="U257" i="12"/>
  <c r="U258" i="12"/>
  <c r="U259" i="12"/>
  <c r="U260" i="12"/>
  <c r="U261" i="12"/>
  <c r="U262" i="12"/>
  <c r="U263" i="12"/>
  <c r="U264" i="12"/>
  <c r="U265" i="12"/>
  <c r="U266" i="12"/>
  <c r="U267" i="12"/>
  <c r="U268" i="12"/>
  <c r="U269" i="12"/>
  <c r="U270" i="12"/>
  <c r="U271" i="12"/>
  <c r="U272" i="12"/>
  <c r="U273" i="12"/>
  <c r="U274" i="12"/>
  <c r="U275" i="12"/>
  <c r="U276" i="12"/>
  <c r="U277" i="12"/>
  <c r="U278" i="12"/>
  <c r="U279" i="12"/>
  <c r="U280" i="12"/>
  <c r="U281" i="12"/>
  <c r="U282" i="12"/>
  <c r="U283" i="12"/>
  <c r="U284" i="12"/>
  <c r="U285" i="12"/>
  <c r="U286" i="12"/>
  <c r="U287" i="12"/>
  <c r="U288" i="12"/>
  <c r="U289" i="12"/>
  <c r="U290" i="12"/>
  <c r="U291" i="12"/>
  <c r="U292" i="12"/>
  <c r="U293" i="12"/>
  <c r="U294" i="12"/>
  <c r="U295" i="12"/>
  <c r="U296" i="12"/>
  <c r="U297" i="12"/>
  <c r="U298" i="12"/>
  <c r="U299" i="12"/>
  <c r="U300" i="12"/>
  <c r="U301" i="12"/>
  <c r="U302" i="12"/>
  <c r="U303" i="12"/>
  <c r="U304" i="12"/>
  <c r="U305" i="12"/>
  <c r="U306" i="12"/>
  <c r="U307" i="12"/>
  <c r="U308" i="12"/>
  <c r="U309" i="12"/>
  <c r="U310" i="12"/>
  <c r="U311" i="12"/>
  <c r="U312" i="12"/>
  <c r="U313" i="12"/>
  <c r="U314" i="12"/>
  <c r="U315" i="12"/>
  <c r="U316" i="12"/>
  <c r="U317" i="12"/>
  <c r="U318" i="12"/>
  <c r="U319" i="12"/>
  <c r="U320" i="12"/>
  <c r="U321" i="12"/>
  <c r="U322" i="12"/>
  <c r="U323" i="12"/>
  <c r="U324" i="12"/>
  <c r="U325" i="12"/>
  <c r="U326" i="12"/>
  <c r="U327" i="12"/>
  <c r="U328" i="12"/>
  <c r="U329" i="12"/>
  <c r="U330" i="12"/>
  <c r="U331" i="12"/>
  <c r="U332" i="12"/>
  <c r="U333" i="12"/>
  <c r="U334" i="12"/>
  <c r="U335" i="12"/>
  <c r="U336" i="12"/>
  <c r="U337" i="12"/>
  <c r="U338" i="12"/>
  <c r="U339" i="12"/>
  <c r="U340" i="12"/>
  <c r="U341" i="12"/>
  <c r="U342" i="12"/>
  <c r="U343" i="12"/>
  <c r="U344" i="12"/>
  <c r="U345" i="12"/>
  <c r="U346" i="12"/>
  <c r="U347" i="12"/>
  <c r="U348" i="12"/>
  <c r="U349" i="12"/>
  <c r="U350" i="12"/>
  <c r="U351" i="12"/>
  <c r="U352" i="12"/>
  <c r="U353" i="12"/>
  <c r="U354" i="12"/>
  <c r="U355" i="12"/>
  <c r="U356" i="12"/>
  <c r="U357" i="12"/>
  <c r="U358" i="12"/>
  <c r="U359" i="12"/>
  <c r="U360" i="12"/>
  <c r="U361" i="12"/>
  <c r="U362" i="12"/>
  <c r="U363" i="12"/>
  <c r="U364" i="12"/>
  <c r="U365" i="12"/>
  <c r="U366" i="12"/>
  <c r="U367" i="12"/>
  <c r="U368" i="12"/>
  <c r="U369" i="12"/>
  <c r="U370" i="12"/>
  <c r="U371" i="12"/>
  <c r="U372" i="12"/>
  <c r="U373" i="12"/>
  <c r="U374" i="12"/>
  <c r="U375" i="12"/>
  <c r="U376" i="12"/>
  <c r="U377" i="12"/>
  <c r="U378" i="12"/>
  <c r="U379" i="12"/>
  <c r="U380" i="12"/>
  <c r="U381" i="12"/>
  <c r="U382" i="12"/>
  <c r="U383" i="12"/>
  <c r="U384" i="12"/>
  <c r="U385" i="12"/>
  <c r="U386" i="12"/>
  <c r="U387" i="12"/>
  <c r="U388" i="12"/>
  <c r="U389" i="12"/>
  <c r="U390" i="12"/>
  <c r="U391" i="12"/>
  <c r="U392" i="12"/>
  <c r="U393" i="12"/>
  <c r="U394" i="12"/>
  <c r="U395" i="12"/>
  <c r="U396" i="12"/>
  <c r="U397" i="12"/>
  <c r="U398" i="12"/>
  <c r="U399" i="12"/>
  <c r="U400" i="12"/>
  <c r="U401" i="12"/>
  <c r="U402" i="12"/>
  <c r="U403" i="12"/>
  <c r="U404" i="12"/>
  <c r="U405" i="12"/>
  <c r="U406" i="12"/>
  <c r="U407" i="12"/>
  <c r="U408" i="12"/>
  <c r="U409" i="12"/>
  <c r="U410" i="12"/>
  <c r="U411" i="12"/>
  <c r="U412" i="12"/>
  <c r="U413" i="12"/>
  <c r="U414" i="12"/>
  <c r="U415" i="12"/>
  <c r="U416" i="12"/>
  <c r="U417" i="12"/>
  <c r="U418" i="12"/>
  <c r="U419" i="12"/>
  <c r="U420" i="12"/>
  <c r="U421" i="12"/>
  <c r="U422" i="12"/>
  <c r="U423" i="12"/>
  <c r="U424" i="12"/>
  <c r="U425" i="12"/>
  <c r="U426" i="12"/>
  <c r="U427" i="12"/>
  <c r="U428" i="12"/>
  <c r="U429" i="12"/>
  <c r="U430" i="12"/>
  <c r="U431" i="12"/>
  <c r="U432" i="12"/>
  <c r="U433" i="12"/>
  <c r="U434" i="12"/>
  <c r="U435" i="12"/>
  <c r="U436" i="12"/>
  <c r="U437" i="12"/>
  <c r="U438" i="12"/>
  <c r="U439" i="12"/>
  <c r="U440" i="12"/>
  <c r="U441" i="12"/>
  <c r="U442" i="12"/>
  <c r="U443" i="12"/>
  <c r="U444" i="12"/>
  <c r="U445" i="12"/>
  <c r="U446" i="12"/>
  <c r="U447" i="12"/>
  <c r="U448" i="12"/>
  <c r="U449" i="12"/>
  <c r="U450" i="12"/>
  <c r="U451" i="12"/>
  <c r="U452" i="12"/>
  <c r="U453" i="12"/>
  <c r="U454" i="12"/>
  <c r="U455" i="12"/>
  <c r="U456" i="12"/>
  <c r="U457" i="12"/>
  <c r="U458" i="12"/>
  <c r="U459" i="12"/>
  <c r="U460" i="12"/>
  <c r="U461" i="12"/>
  <c r="U462" i="12"/>
  <c r="U463" i="12"/>
  <c r="U464" i="12"/>
  <c r="U465" i="12"/>
  <c r="U466" i="12"/>
  <c r="U467" i="12"/>
  <c r="U468" i="12"/>
  <c r="U469" i="12"/>
  <c r="U470" i="12"/>
  <c r="U471" i="12"/>
  <c r="U472" i="12"/>
  <c r="U473" i="12"/>
  <c r="U474" i="12"/>
  <c r="U475" i="12"/>
  <c r="U476" i="12"/>
  <c r="U477" i="12"/>
  <c r="U478" i="12"/>
  <c r="U479" i="12"/>
  <c r="U480" i="12"/>
  <c r="U481" i="12"/>
  <c r="U482" i="12"/>
  <c r="U483" i="12"/>
  <c r="U484" i="12"/>
  <c r="U485" i="12"/>
  <c r="U486" i="12"/>
  <c r="U487" i="12"/>
  <c r="U488" i="12"/>
  <c r="U489" i="12"/>
  <c r="U490" i="12"/>
  <c r="U491" i="12"/>
  <c r="U492" i="12"/>
  <c r="U493" i="12"/>
  <c r="U494" i="12"/>
  <c r="U495" i="12"/>
  <c r="U496" i="12"/>
  <c r="U497" i="12"/>
  <c r="U498" i="12"/>
  <c r="U499" i="12"/>
  <c r="U500" i="12"/>
  <c r="U501" i="12"/>
  <c r="U502" i="12"/>
  <c r="U503" i="12"/>
  <c r="U504" i="12"/>
  <c r="U505" i="12"/>
  <c r="U506" i="12"/>
  <c r="U507" i="12"/>
  <c r="U508" i="12"/>
  <c r="U509" i="12"/>
  <c r="U510" i="12"/>
  <c r="U511" i="12"/>
  <c r="U512" i="12"/>
  <c r="U513" i="12"/>
  <c r="U514" i="12"/>
  <c r="U515" i="12"/>
  <c r="U516" i="12"/>
  <c r="U517" i="12"/>
  <c r="U518" i="12"/>
  <c r="U519" i="12"/>
  <c r="U520" i="12"/>
  <c r="U521" i="12"/>
  <c r="U522" i="12"/>
  <c r="U523" i="12"/>
  <c r="U524" i="12"/>
  <c r="U525" i="12"/>
  <c r="U526" i="12"/>
  <c r="U527" i="12"/>
  <c r="U528" i="12"/>
  <c r="U529" i="12"/>
  <c r="U530" i="12"/>
  <c r="U531" i="12"/>
  <c r="U532" i="12"/>
  <c r="U533" i="12"/>
  <c r="U534" i="12"/>
  <c r="U535" i="12"/>
  <c r="U536" i="12"/>
  <c r="U537" i="12"/>
  <c r="U538" i="12"/>
  <c r="U539" i="12"/>
  <c r="U540" i="12"/>
  <c r="U541" i="12"/>
  <c r="U542" i="12"/>
  <c r="U543" i="12"/>
  <c r="U544" i="12"/>
  <c r="U545" i="12"/>
  <c r="U546" i="12"/>
  <c r="U547" i="12"/>
  <c r="U548" i="12"/>
  <c r="U549" i="12"/>
  <c r="U550" i="12"/>
  <c r="U551" i="12"/>
  <c r="U552" i="12"/>
  <c r="U553" i="12"/>
  <c r="U554" i="12"/>
  <c r="U555" i="12"/>
  <c r="U556" i="12"/>
  <c r="U557" i="12"/>
  <c r="U558" i="12"/>
  <c r="U559" i="12"/>
  <c r="U560" i="12"/>
  <c r="U561" i="12"/>
  <c r="U562" i="12"/>
  <c r="U563" i="12"/>
  <c r="U564" i="12"/>
  <c r="U565" i="12"/>
  <c r="U566" i="12"/>
  <c r="U567" i="12"/>
  <c r="U568" i="12"/>
  <c r="U569" i="12"/>
  <c r="U570" i="12"/>
  <c r="U571" i="12"/>
  <c r="U572" i="12"/>
  <c r="U573" i="12"/>
  <c r="U574" i="12"/>
  <c r="U575" i="12"/>
  <c r="U576" i="12"/>
  <c r="U577" i="12"/>
  <c r="U578" i="12"/>
  <c r="U579" i="12"/>
  <c r="U580" i="12"/>
  <c r="U581" i="12"/>
  <c r="U582" i="12"/>
  <c r="U583" i="12"/>
  <c r="U584" i="12"/>
  <c r="U585" i="12"/>
  <c r="U586" i="12"/>
  <c r="U587" i="12"/>
  <c r="U588" i="12"/>
  <c r="U589" i="12"/>
  <c r="U590" i="12"/>
  <c r="U591" i="12"/>
  <c r="U592" i="12"/>
  <c r="U593" i="12"/>
  <c r="U594" i="12"/>
  <c r="U595" i="12"/>
  <c r="U596" i="12"/>
  <c r="U597" i="12"/>
  <c r="U598" i="12"/>
  <c r="U599" i="12"/>
  <c r="U600" i="12"/>
  <c r="U601" i="12"/>
  <c r="U602" i="12"/>
  <c r="U603" i="12"/>
  <c r="U604" i="12"/>
  <c r="U605" i="12"/>
  <c r="U606" i="12"/>
  <c r="U607" i="12"/>
  <c r="U608" i="12"/>
  <c r="U609" i="12"/>
  <c r="U610" i="12"/>
  <c r="U611" i="12"/>
  <c r="U612" i="12"/>
  <c r="U613" i="12"/>
  <c r="U614" i="12"/>
  <c r="U615" i="12"/>
  <c r="U616" i="12"/>
  <c r="U617" i="12"/>
  <c r="U618" i="12"/>
  <c r="U619" i="12"/>
  <c r="U620" i="12"/>
  <c r="U621" i="12"/>
  <c r="U622" i="12"/>
  <c r="U623" i="12"/>
  <c r="U624" i="12"/>
  <c r="U625" i="12"/>
  <c r="U626" i="12"/>
  <c r="U627" i="12"/>
  <c r="U628" i="12"/>
  <c r="U629" i="12"/>
  <c r="U630" i="12"/>
  <c r="U631" i="12"/>
  <c r="U632" i="12"/>
  <c r="U633" i="12"/>
  <c r="U634" i="12"/>
  <c r="U635" i="12"/>
  <c r="U636" i="12"/>
  <c r="U637" i="12"/>
  <c r="U638" i="12"/>
  <c r="U639" i="12"/>
  <c r="U640" i="12"/>
  <c r="U641" i="12"/>
  <c r="U642" i="12"/>
  <c r="U643" i="12"/>
  <c r="U644" i="12"/>
  <c r="U645" i="12"/>
  <c r="U646" i="12"/>
  <c r="U647" i="12"/>
  <c r="U648" i="12"/>
  <c r="U649" i="12"/>
  <c r="U650" i="12"/>
  <c r="U651" i="12"/>
  <c r="U652" i="12"/>
  <c r="U653" i="12"/>
  <c r="U654" i="12"/>
  <c r="U655" i="12"/>
  <c r="U656" i="12"/>
  <c r="U657" i="12"/>
  <c r="U658" i="12"/>
  <c r="U659" i="12"/>
  <c r="U660" i="12"/>
  <c r="U661" i="12"/>
  <c r="U662" i="12"/>
  <c r="U663" i="12"/>
  <c r="U664" i="12"/>
  <c r="U665" i="12"/>
  <c r="U666" i="12"/>
  <c r="U667" i="12"/>
  <c r="U668" i="12"/>
  <c r="U669" i="12"/>
  <c r="U670" i="12"/>
  <c r="U671" i="12"/>
  <c r="U672" i="12"/>
  <c r="U673" i="12"/>
  <c r="U674" i="12"/>
  <c r="U675" i="12"/>
  <c r="U676" i="12"/>
  <c r="U677" i="12"/>
  <c r="U678" i="12"/>
  <c r="U679" i="12"/>
  <c r="U680" i="12"/>
  <c r="U681" i="12"/>
  <c r="U682" i="12"/>
  <c r="U683" i="12"/>
  <c r="U684" i="12"/>
  <c r="U685" i="12"/>
  <c r="U686" i="12"/>
  <c r="U687" i="12"/>
  <c r="U688" i="12"/>
  <c r="U689" i="12"/>
  <c r="U690" i="12"/>
  <c r="U691" i="12"/>
  <c r="U692" i="12"/>
  <c r="U693" i="12"/>
  <c r="U694" i="12"/>
  <c r="U695" i="12"/>
  <c r="U696" i="12"/>
  <c r="U697" i="12"/>
  <c r="U698" i="12"/>
  <c r="U699" i="12"/>
  <c r="U700" i="12"/>
  <c r="U701" i="12"/>
  <c r="U702" i="12"/>
  <c r="U703" i="12"/>
  <c r="U704" i="12"/>
  <c r="U705" i="12"/>
  <c r="U706" i="12"/>
  <c r="U707" i="12"/>
  <c r="U708" i="12"/>
  <c r="U709" i="12"/>
  <c r="U710" i="12"/>
  <c r="U711" i="12"/>
  <c r="U712" i="12"/>
  <c r="U713" i="12"/>
  <c r="U714" i="12"/>
  <c r="U715" i="12"/>
  <c r="U716" i="12"/>
  <c r="U717" i="12"/>
  <c r="U718" i="12"/>
  <c r="U719" i="12"/>
  <c r="U720" i="12"/>
  <c r="U721" i="12"/>
  <c r="U722" i="12"/>
  <c r="U723" i="12"/>
  <c r="U724" i="12"/>
  <c r="U725" i="12"/>
  <c r="U726" i="12"/>
  <c r="U727" i="12"/>
  <c r="U728" i="12"/>
  <c r="U729" i="12"/>
  <c r="U730" i="12"/>
  <c r="U731" i="12"/>
  <c r="U732" i="12"/>
  <c r="U733" i="12"/>
  <c r="U734" i="12"/>
  <c r="U735" i="12"/>
  <c r="U736" i="12"/>
  <c r="U737" i="12"/>
  <c r="U738" i="12"/>
  <c r="U739" i="12"/>
  <c r="U740" i="12"/>
  <c r="U741" i="12"/>
  <c r="U742" i="12"/>
  <c r="U743" i="12"/>
  <c r="U744" i="12"/>
  <c r="U745" i="12"/>
  <c r="U746" i="12"/>
  <c r="U747" i="12"/>
  <c r="U748" i="12"/>
  <c r="U749" i="12"/>
  <c r="U750" i="12"/>
  <c r="U751" i="12"/>
  <c r="U752" i="12"/>
  <c r="U753" i="12"/>
  <c r="U754" i="12"/>
  <c r="U755" i="12"/>
  <c r="U756" i="12"/>
  <c r="U757" i="12"/>
  <c r="U758" i="12"/>
  <c r="U759" i="12"/>
  <c r="U760" i="12"/>
  <c r="U761" i="12"/>
  <c r="U762" i="12"/>
  <c r="U763" i="12"/>
  <c r="U764" i="12"/>
  <c r="U765" i="12"/>
  <c r="U766" i="12"/>
  <c r="U767" i="12"/>
  <c r="U768" i="12"/>
  <c r="U769" i="12"/>
  <c r="U770" i="12"/>
  <c r="U771" i="12"/>
  <c r="U772" i="12"/>
  <c r="U773" i="12"/>
  <c r="U774" i="12"/>
  <c r="U775" i="12"/>
  <c r="U776" i="12"/>
  <c r="U777" i="12"/>
  <c r="U778" i="12"/>
  <c r="U779" i="12"/>
  <c r="U780" i="12"/>
  <c r="U781" i="12"/>
  <c r="U782" i="12"/>
  <c r="U783" i="12"/>
  <c r="U784" i="12"/>
  <c r="U785" i="12"/>
  <c r="U786" i="12"/>
  <c r="U787" i="12"/>
  <c r="U788" i="12"/>
  <c r="U789" i="12"/>
  <c r="U790" i="12"/>
  <c r="U791" i="12"/>
  <c r="U792" i="12"/>
  <c r="U793" i="12"/>
  <c r="U794" i="12"/>
  <c r="U795" i="12"/>
  <c r="U796" i="12"/>
  <c r="U797" i="12"/>
  <c r="U798" i="12"/>
  <c r="U799" i="12"/>
  <c r="U800" i="12"/>
  <c r="U801" i="12"/>
  <c r="U802" i="12"/>
  <c r="U803" i="12"/>
  <c r="U804" i="12"/>
  <c r="U805" i="12"/>
  <c r="U806" i="12"/>
  <c r="U807" i="12"/>
  <c r="U808" i="12"/>
  <c r="U809" i="12"/>
  <c r="U810" i="12"/>
  <c r="U811" i="12"/>
  <c r="U812" i="12"/>
  <c r="U813" i="12"/>
  <c r="U814" i="12"/>
  <c r="U815" i="12"/>
  <c r="U816" i="12"/>
  <c r="U817" i="12"/>
  <c r="U818" i="12"/>
  <c r="U819" i="12"/>
  <c r="U820" i="12"/>
  <c r="U821" i="12"/>
  <c r="U822" i="12"/>
  <c r="U823" i="12"/>
  <c r="U824" i="12"/>
  <c r="U825" i="12"/>
  <c r="U826" i="12"/>
  <c r="U827" i="12"/>
  <c r="U828" i="12"/>
  <c r="U829" i="12"/>
  <c r="U830" i="12"/>
  <c r="U831" i="12"/>
  <c r="U832" i="12"/>
  <c r="U833" i="12"/>
  <c r="U834" i="12"/>
  <c r="U835" i="12"/>
  <c r="U836" i="12"/>
  <c r="U837" i="12"/>
  <c r="U838" i="12"/>
  <c r="U839" i="12"/>
  <c r="U840" i="12"/>
  <c r="U841" i="12"/>
  <c r="U842" i="12"/>
  <c r="U843" i="12"/>
  <c r="U844" i="12"/>
  <c r="U845" i="12"/>
  <c r="U846" i="12"/>
  <c r="U847" i="12"/>
  <c r="U848" i="12"/>
  <c r="U849" i="12"/>
  <c r="U850" i="12"/>
  <c r="U851" i="12"/>
  <c r="U852" i="12"/>
  <c r="U853" i="12"/>
  <c r="U854" i="12"/>
  <c r="U855" i="12"/>
  <c r="U856" i="12"/>
  <c r="U857" i="12"/>
  <c r="U858" i="12"/>
  <c r="U859" i="12"/>
  <c r="U860" i="12"/>
  <c r="U861" i="12"/>
  <c r="U862" i="12"/>
  <c r="U863" i="12"/>
  <c r="U864" i="12"/>
  <c r="U865" i="12"/>
  <c r="U866" i="12"/>
  <c r="U867" i="12"/>
  <c r="U868" i="12"/>
  <c r="U869" i="12"/>
  <c r="U870" i="12"/>
  <c r="U871" i="12"/>
  <c r="U872" i="12"/>
  <c r="U873" i="12"/>
  <c r="U874" i="12"/>
  <c r="U875" i="12"/>
  <c r="U876" i="12"/>
  <c r="U877" i="12"/>
  <c r="U878" i="12"/>
  <c r="U879" i="12"/>
  <c r="U880" i="12"/>
  <c r="U881" i="12"/>
  <c r="U882" i="12"/>
  <c r="U883" i="12"/>
  <c r="U884" i="12"/>
  <c r="U885" i="12"/>
  <c r="U886" i="12"/>
  <c r="U887" i="12"/>
  <c r="U888" i="12"/>
  <c r="U889" i="12"/>
  <c r="U890" i="12"/>
  <c r="U891" i="12"/>
  <c r="U892" i="12"/>
  <c r="U893" i="12"/>
  <c r="U894" i="12"/>
  <c r="U895" i="12"/>
  <c r="U896" i="12"/>
  <c r="U897" i="12"/>
  <c r="U898" i="12"/>
  <c r="U899" i="12"/>
  <c r="U900" i="12"/>
  <c r="U901" i="12"/>
  <c r="U902" i="12"/>
  <c r="U903" i="12"/>
  <c r="U904" i="12"/>
  <c r="U905" i="12"/>
  <c r="U906" i="12"/>
  <c r="U907" i="12"/>
  <c r="U908" i="12"/>
  <c r="U909" i="12"/>
  <c r="U910" i="12"/>
  <c r="U911" i="12"/>
  <c r="U912" i="12"/>
  <c r="U913" i="12"/>
  <c r="U914" i="12"/>
  <c r="U915" i="12"/>
  <c r="U916" i="12"/>
  <c r="U917" i="12"/>
  <c r="U918" i="12"/>
  <c r="U919" i="12"/>
  <c r="U920" i="12"/>
  <c r="U921" i="12"/>
  <c r="U922" i="12"/>
  <c r="U923" i="12"/>
  <c r="U924" i="12"/>
  <c r="U925" i="12"/>
  <c r="U926" i="12"/>
  <c r="U927" i="12"/>
  <c r="U928" i="12"/>
  <c r="U929" i="12"/>
  <c r="U930" i="12"/>
  <c r="U931" i="12"/>
  <c r="U932" i="12"/>
  <c r="U933" i="12"/>
  <c r="U934" i="12"/>
  <c r="U935" i="12"/>
  <c r="U936" i="12"/>
  <c r="U937" i="12"/>
  <c r="U938" i="12"/>
  <c r="U939" i="12"/>
  <c r="U940" i="12"/>
  <c r="U941" i="12"/>
  <c r="U942" i="12"/>
  <c r="U943" i="12"/>
  <c r="U944" i="12"/>
  <c r="U945" i="12"/>
  <c r="U946" i="12"/>
  <c r="U947" i="12"/>
  <c r="U948" i="12"/>
  <c r="U949" i="12"/>
  <c r="U950" i="12"/>
  <c r="U951" i="12"/>
  <c r="U952" i="12"/>
  <c r="U953" i="12"/>
  <c r="U954" i="12"/>
  <c r="U955" i="12"/>
  <c r="U956" i="12"/>
  <c r="U957" i="12"/>
  <c r="U958" i="12"/>
  <c r="U959" i="12"/>
  <c r="U960" i="12"/>
  <c r="U961" i="12"/>
  <c r="U962" i="12"/>
  <c r="U963" i="12"/>
  <c r="U964" i="12"/>
  <c r="U965" i="12"/>
  <c r="U966" i="12"/>
  <c r="U967" i="12"/>
  <c r="U968" i="12"/>
  <c r="U969" i="12"/>
  <c r="U970" i="12"/>
  <c r="U971" i="12"/>
  <c r="U972" i="12"/>
  <c r="U973" i="12"/>
  <c r="U974" i="12"/>
  <c r="U975" i="12"/>
  <c r="U976" i="12"/>
  <c r="U977" i="12"/>
  <c r="U978" i="12"/>
  <c r="U979" i="12"/>
  <c r="U980" i="12"/>
  <c r="U981" i="12"/>
  <c r="U982" i="12"/>
  <c r="U983" i="12"/>
  <c r="U984" i="12"/>
  <c r="U985" i="12"/>
  <c r="U986" i="12"/>
  <c r="U987" i="12"/>
  <c r="U988" i="12"/>
  <c r="U989" i="12"/>
  <c r="U990" i="12"/>
  <c r="U991" i="12"/>
  <c r="U992" i="12"/>
  <c r="U993" i="12"/>
  <c r="U994" i="12"/>
  <c r="U995" i="12"/>
  <c r="U996" i="12"/>
  <c r="U997" i="12"/>
  <c r="U998" i="12"/>
  <c r="U999" i="12"/>
  <c r="U1000" i="12"/>
  <c r="U1001" i="12"/>
  <c r="U1002" i="12"/>
  <c r="U1003" i="12"/>
  <c r="U1004" i="12"/>
  <c r="U1005" i="12"/>
  <c r="U1006" i="12"/>
  <c r="U1007" i="12"/>
  <c r="U1008" i="12"/>
  <c r="U1009" i="12"/>
  <c r="U1010" i="12"/>
  <c r="U1011" i="12"/>
  <c r="U1012" i="12"/>
  <c r="U1013" i="12"/>
  <c r="U1014" i="12"/>
  <c r="U1015" i="12"/>
  <c r="U1016" i="12"/>
  <c r="U1017" i="12"/>
  <c r="U1018" i="12"/>
  <c r="U1019" i="12"/>
  <c r="U1020" i="12"/>
  <c r="U1021" i="12"/>
  <c r="U1022" i="12"/>
  <c r="U1023" i="12"/>
  <c r="U1024" i="12"/>
  <c r="U1025" i="12"/>
  <c r="U1026" i="12"/>
  <c r="U1027" i="12"/>
  <c r="U1028" i="12"/>
  <c r="U1029" i="12"/>
  <c r="U1030" i="12"/>
  <c r="U1031" i="12"/>
  <c r="U1032" i="12"/>
  <c r="U1033" i="12"/>
  <c r="U1034" i="12"/>
  <c r="U1035" i="12"/>
  <c r="U1036" i="12"/>
  <c r="U1037" i="12"/>
  <c r="U1038" i="12"/>
  <c r="U1039" i="12"/>
  <c r="U1040" i="12"/>
  <c r="U1041" i="12"/>
  <c r="U1042" i="12"/>
  <c r="U1043" i="12"/>
  <c r="U1044" i="12"/>
  <c r="U1045" i="12"/>
  <c r="U1046" i="12"/>
  <c r="U1047" i="12"/>
  <c r="U1048" i="12"/>
  <c r="U1049" i="12"/>
  <c r="U1050" i="12"/>
  <c r="U1051" i="12"/>
  <c r="U1052" i="12"/>
  <c r="U1053" i="12"/>
  <c r="U1054" i="12"/>
  <c r="U1055" i="12"/>
  <c r="U1056" i="12"/>
  <c r="U1057" i="12"/>
  <c r="U1058" i="12"/>
  <c r="U1059" i="12"/>
  <c r="U1060" i="12"/>
  <c r="U1061" i="12"/>
  <c r="U1062" i="12"/>
  <c r="U1063" i="12"/>
  <c r="U1064" i="12"/>
  <c r="U1065" i="12"/>
  <c r="U1066" i="12"/>
  <c r="U1067" i="12"/>
  <c r="U1068" i="12"/>
  <c r="U1069" i="12"/>
  <c r="U1070" i="12"/>
  <c r="U1071" i="12"/>
  <c r="U1072" i="12"/>
  <c r="U1073" i="12"/>
  <c r="U1074" i="12"/>
  <c r="U1075" i="12"/>
  <c r="U1076" i="12"/>
  <c r="U1077" i="12"/>
  <c r="U1078" i="12"/>
  <c r="U1079" i="12"/>
  <c r="U1080" i="12"/>
  <c r="U1081" i="12"/>
  <c r="U1082" i="12"/>
  <c r="U1083" i="12"/>
  <c r="U1084" i="12"/>
  <c r="U1085" i="12"/>
  <c r="U1086" i="12"/>
  <c r="U1087" i="12"/>
  <c r="U1088" i="12"/>
  <c r="U1089" i="12"/>
  <c r="U1090" i="12"/>
  <c r="U1091" i="12"/>
  <c r="U1092" i="12"/>
  <c r="U1093" i="12"/>
  <c r="U1094" i="12"/>
  <c r="U1095" i="12"/>
  <c r="U1096" i="12"/>
  <c r="U1097" i="12"/>
  <c r="U1098" i="12"/>
  <c r="U1099" i="12"/>
  <c r="U1100" i="12"/>
  <c r="U1101" i="12"/>
  <c r="U1102" i="12"/>
  <c r="U1103" i="12"/>
  <c r="U1104" i="12"/>
  <c r="U1105" i="12"/>
  <c r="U1106" i="12"/>
  <c r="U1107" i="12"/>
  <c r="U1108" i="12"/>
  <c r="U1109" i="12"/>
  <c r="U1110" i="12"/>
  <c r="U1111" i="12"/>
  <c r="U1112" i="12"/>
  <c r="U1113" i="12"/>
  <c r="U1114" i="12"/>
  <c r="U1115" i="12"/>
  <c r="U1116" i="12"/>
  <c r="U1117" i="12"/>
  <c r="U1118" i="12"/>
  <c r="U1119" i="12"/>
  <c r="U1120" i="12"/>
  <c r="U1121" i="12"/>
  <c r="U1122" i="12"/>
  <c r="U1123" i="12"/>
  <c r="U1124" i="12"/>
  <c r="U1125" i="12"/>
  <c r="U1126" i="12"/>
  <c r="U1127" i="12"/>
  <c r="U1128" i="12"/>
  <c r="U1129" i="12"/>
  <c r="U1130" i="12"/>
  <c r="U1131" i="12"/>
  <c r="U1132" i="12"/>
  <c r="U1133" i="12"/>
  <c r="U1134" i="12"/>
  <c r="U1135" i="12"/>
  <c r="U1136" i="12"/>
  <c r="U1137" i="12"/>
  <c r="U1138" i="12"/>
  <c r="U1139" i="12"/>
  <c r="U1140" i="12"/>
  <c r="U1141" i="12"/>
  <c r="U1142" i="12"/>
  <c r="U1143" i="12"/>
  <c r="U1144" i="12"/>
  <c r="U1145" i="12"/>
  <c r="U1146" i="12"/>
  <c r="U1147" i="12"/>
  <c r="U1148" i="12"/>
  <c r="U1149" i="12"/>
  <c r="U1150" i="12"/>
  <c r="U1151" i="12"/>
  <c r="U1152" i="12"/>
  <c r="U1153" i="12"/>
  <c r="U1154" i="12"/>
  <c r="U1155" i="12"/>
  <c r="U1156" i="12"/>
  <c r="U1157" i="12"/>
  <c r="U1158" i="12"/>
  <c r="U1159" i="12"/>
  <c r="U1160" i="12"/>
  <c r="U1161" i="12"/>
  <c r="U1162" i="12"/>
  <c r="U1163" i="12"/>
  <c r="U1164" i="12"/>
  <c r="U1165" i="12"/>
  <c r="U1166" i="12"/>
  <c r="U1167" i="12"/>
  <c r="U1168" i="12"/>
  <c r="U1169" i="12"/>
  <c r="U1170" i="12"/>
  <c r="U1171" i="12"/>
  <c r="U1172" i="12"/>
  <c r="U1173" i="12"/>
  <c r="U1174" i="12"/>
  <c r="U1175" i="12"/>
  <c r="U1176" i="12"/>
  <c r="U1177" i="12"/>
  <c r="U1178" i="12"/>
  <c r="U1179" i="12"/>
  <c r="U1180" i="12"/>
  <c r="U1181" i="12"/>
  <c r="U1182" i="12"/>
  <c r="U1183" i="12"/>
  <c r="U1184" i="12"/>
  <c r="U1185" i="12"/>
  <c r="U1186" i="12"/>
  <c r="U1187" i="12"/>
  <c r="U1188" i="12"/>
  <c r="U1189" i="12"/>
  <c r="U1190" i="12"/>
  <c r="U1191" i="12"/>
  <c r="U1192" i="12"/>
  <c r="U1193" i="12"/>
  <c r="U1194" i="12"/>
  <c r="U1195" i="12"/>
  <c r="U1196" i="12"/>
  <c r="U1197" i="12"/>
  <c r="U1198" i="12"/>
  <c r="U1199" i="12"/>
  <c r="U1200" i="12"/>
  <c r="U1201" i="12"/>
  <c r="U1202" i="12"/>
  <c r="U1203" i="12"/>
  <c r="U1204" i="12"/>
  <c r="U1205" i="12"/>
  <c r="U1206" i="12"/>
  <c r="U1207" i="12"/>
  <c r="U1208" i="12"/>
  <c r="U1209" i="12"/>
  <c r="U1210" i="12"/>
  <c r="U1211" i="12"/>
  <c r="U1212" i="12"/>
  <c r="U1213" i="12"/>
  <c r="U1214" i="12"/>
  <c r="U1215" i="12"/>
  <c r="U1216" i="12"/>
  <c r="U1217" i="12"/>
  <c r="U1218" i="12"/>
  <c r="U1219" i="12"/>
  <c r="U1220" i="12"/>
  <c r="U1221" i="12"/>
  <c r="U1222" i="12"/>
  <c r="U1223" i="12"/>
  <c r="U1224" i="12"/>
  <c r="U1225" i="12"/>
  <c r="U1226" i="12"/>
  <c r="U1227" i="12"/>
  <c r="U1228" i="12"/>
  <c r="U1229" i="12"/>
  <c r="U1230" i="12"/>
  <c r="U1231" i="12"/>
  <c r="U1232" i="12"/>
  <c r="U1233" i="12"/>
  <c r="U1234" i="12"/>
  <c r="U1235" i="12"/>
  <c r="U1236" i="12"/>
  <c r="U1237" i="12"/>
  <c r="U1238" i="12"/>
  <c r="U1239" i="12"/>
  <c r="U1240" i="12"/>
  <c r="U1241" i="12"/>
  <c r="U1242" i="12"/>
  <c r="U1243" i="12"/>
  <c r="U1244" i="12"/>
  <c r="U1245" i="12"/>
  <c r="U1246" i="12"/>
  <c r="U1247" i="12"/>
  <c r="U1248" i="12"/>
  <c r="U1249" i="12"/>
  <c r="U1250" i="12"/>
  <c r="U1251" i="12"/>
  <c r="U1252" i="12"/>
  <c r="U1253" i="12"/>
  <c r="U1254" i="12"/>
  <c r="U1255" i="12"/>
  <c r="U1256" i="12"/>
  <c r="U1257" i="12"/>
  <c r="U1258" i="12"/>
  <c r="U1259" i="12"/>
  <c r="U1260" i="12"/>
  <c r="U1261" i="12"/>
  <c r="U1262" i="12"/>
  <c r="U1263" i="12"/>
  <c r="U1264" i="12"/>
  <c r="U1265" i="12"/>
  <c r="U1266" i="12"/>
  <c r="U1267" i="12"/>
  <c r="U1268" i="12"/>
  <c r="U1269" i="12"/>
  <c r="U1270" i="12"/>
  <c r="U1271" i="12"/>
  <c r="U1272" i="12"/>
  <c r="U1273" i="12"/>
  <c r="U1274" i="12"/>
  <c r="U1275" i="12"/>
  <c r="U1276" i="12"/>
  <c r="U1277" i="12"/>
  <c r="U1278" i="12"/>
  <c r="U1279" i="12"/>
  <c r="U1280" i="12"/>
  <c r="U1281" i="12"/>
  <c r="U1282" i="12"/>
  <c r="U1283" i="12"/>
  <c r="U1284" i="12"/>
  <c r="U1285" i="12"/>
  <c r="U1286" i="12"/>
  <c r="U1287" i="12"/>
  <c r="U1288" i="12"/>
  <c r="U1289" i="12"/>
  <c r="U1290" i="12"/>
  <c r="U1291" i="12"/>
  <c r="U1292" i="12"/>
  <c r="U1293" i="12"/>
  <c r="U1294" i="12"/>
  <c r="U1295" i="12"/>
  <c r="U1296" i="12"/>
  <c r="U1297" i="12"/>
  <c r="U1298" i="12"/>
  <c r="U1299" i="12"/>
  <c r="U1300" i="12"/>
  <c r="U1301" i="12"/>
  <c r="U1302" i="12"/>
  <c r="U1303" i="12"/>
  <c r="U1304" i="12"/>
  <c r="U1305" i="12"/>
  <c r="U1306" i="12"/>
  <c r="U1307" i="12"/>
  <c r="U1308" i="12"/>
  <c r="U1309" i="12"/>
  <c r="U1310" i="12"/>
  <c r="U1311" i="12"/>
  <c r="U1312" i="12"/>
  <c r="U1313" i="12"/>
  <c r="U1314" i="12"/>
  <c r="U1315" i="12"/>
  <c r="U1316" i="12"/>
  <c r="U1317" i="12"/>
  <c r="U1318" i="12"/>
  <c r="U1319" i="12"/>
  <c r="U1320" i="12"/>
  <c r="U1321" i="12"/>
  <c r="U1322" i="12"/>
  <c r="U1323" i="12"/>
  <c r="U1324" i="12"/>
  <c r="U1325" i="12"/>
  <c r="U1326" i="12"/>
  <c r="U1327" i="12"/>
  <c r="U1328" i="12"/>
  <c r="U1329" i="12"/>
  <c r="U1330" i="12"/>
  <c r="U1331" i="12"/>
  <c r="U1332" i="12"/>
  <c r="U1333" i="12"/>
  <c r="U1334" i="12"/>
  <c r="U1335" i="12"/>
  <c r="U1336" i="12"/>
  <c r="U1337" i="12"/>
  <c r="U1338" i="12"/>
  <c r="U1339" i="12"/>
  <c r="T2" i="12"/>
  <c r="T3" i="12"/>
  <c r="T4" i="12"/>
  <c r="T5" i="12"/>
  <c r="T6" i="12"/>
  <c r="T7" i="12"/>
  <c r="T8" i="12"/>
  <c r="T9" i="12"/>
  <c r="T10" i="12"/>
  <c r="T11" i="12"/>
  <c r="T12" i="12"/>
  <c r="T13" i="12"/>
  <c r="T14" i="12"/>
  <c r="T15" i="12"/>
  <c r="T16" i="12"/>
  <c r="T17" i="12"/>
  <c r="T18" i="12"/>
  <c r="T19" i="12"/>
  <c r="T20" i="12"/>
  <c r="T21" i="12"/>
  <c r="T22" i="12"/>
  <c r="T23" i="12"/>
  <c r="T24" i="12"/>
  <c r="T25" i="12"/>
  <c r="T26" i="12"/>
  <c r="T27" i="12"/>
  <c r="T28" i="12"/>
  <c r="T29" i="12"/>
  <c r="T30" i="12"/>
  <c r="T31" i="12"/>
  <c r="T32" i="12"/>
  <c r="T33" i="12"/>
  <c r="T34" i="12"/>
  <c r="T35" i="12"/>
  <c r="T36" i="12"/>
  <c r="T37" i="12"/>
  <c r="T38" i="12"/>
  <c r="T39" i="12"/>
  <c r="T40" i="12"/>
  <c r="T41" i="12"/>
  <c r="T42" i="12"/>
  <c r="T43" i="12"/>
  <c r="T44" i="12"/>
  <c r="T45" i="12"/>
  <c r="T46" i="12"/>
  <c r="T47" i="12"/>
  <c r="T48" i="12"/>
  <c r="T49" i="12"/>
  <c r="T50" i="12"/>
  <c r="T51" i="12"/>
  <c r="T52" i="12"/>
  <c r="T53" i="12"/>
  <c r="T54" i="12"/>
  <c r="T55" i="12"/>
  <c r="T56" i="12"/>
  <c r="T57" i="12"/>
  <c r="T58" i="12"/>
  <c r="T59" i="12"/>
  <c r="T60" i="12"/>
  <c r="T61" i="12"/>
  <c r="T62" i="12"/>
  <c r="T63" i="12"/>
  <c r="T64" i="12"/>
  <c r="T65" i="12"/>
  <c r="T66" i="12"/>
  <c r="T67" i="12"/>
  <c r="T68" i="12"/>
  <c r="T69" i="12"/>
  <c r="T70" i="12"/>
  <c r="T71" i="12"/>
  <c r="T72" i="12"/>
  <c r="T73" i="12"/>
  <c r="T74" i="12"/>
  <c r="T75" i="12"/>
  <c r="T76" i="12"/>
  <c r="T77" i="12"/>
  <c r="T78" i="12"/>
  <c r="T79" i="12"/>
  <c r="T80" i="12"/>
  <c r="T81" i="12"/>
  <c r="T82" i="12"/>
  <c r="T83" i="12"/>
  <c r="T84" i="12"/>
  <c r="T85" i="12"/>
  <c r="T86" i="12"/>
  <c r="T87" i="12"/>
  <c r="T88" i="12"/>
  <c r="T89" i="12"/>
  <c r="T90" i="12"/>
  <c r="T91" i="12"/>
  <c r="T92" i="12"/>
  <c r="T93" i="12"/>
  <c r="T94" i="12"/>
  <c r="T95" i="12"/>
  <c r="T96" i="12"/>
  <c r="T97" i="12"/>
  <c r="T98" i="12"/>
  <c r="T99" i="12"/>
  <c r="T100" i="12"/>
  <c r="T101" i="12"/>
  <c r="T102" i="12"/>
  <c r="T103" i="12"/>
  <c r="T104" i="12"/>
  <c r="T105" i="12"/>
  <c r="T106" i="12"/>
  <c r="T107" i="12"/>
  <c r="T108" i="12"/>
  <c r="T109" i="12"/>
  <c r="T110" i="12"/>
  <c r="T111" i="12"/>
  <c r="T112" i="12"/>
  <c r="T113" i="12"/>
  <c r="T114" i="12"/>
  <c r="T115" i="12"/>
  <c r="T116" i="12"/>
  <c r="T117" i="12"/>
  <c r="T118" i="12"/>
  <c r="T119" i="12"/>
  <c r="T120" i="12"/>
  <c r="T121" i="12"/>
  <c r="T122" i="12"/>
  <c r="T123" i="12"/>
  <c r="T124" i="12"/>
  <c r="T125" i="12"/>
  <c r="T126" i="12"/>
  <c r="T127" i="12"/>
  <c r="T128" i="12"/>
  <c r="T129" i="12"/>
  <c r="T130" i="12"/>
  <c r="T131" i="12"/>
  <c r="T132" i="12"/>
  <c r="T133" i="12"/>
  <c r="T134" i="12"/>
  <c r="T135" i="12"/>
  <c r="T136" i="12"/>
  <c r="T137" i="12"/>
  <c r="T138" i="12"/>
  <c r="T139" i="12"/>
  <c r="T140" i="12"/>
  <c r="T141" i="12"/>
  <c r="T142" i="12"/>
  <c r="T143" i="12"/>
  <c r="T144" i="12"/>
  <c r="T145" i="12"/>
  <c r="T146" i="12"/>
  <c r="T147" i="12"/>
  <c r="T148" i="12"/>
  <c r="T149" i="12"/>
  <c r="T150" i="12"/>
  <c r="T151" i="12"/>
  <c r="T152" i="12"/>
  <c r="T153" i="12"/>
  <c r="T154" i="12"/>
  <c r="T155" i="12"/>
  <c r="T156" i="12"/>
  <c r="T157" i="12"/>
  <c r="T158" i="12"/>
  <c r="T159" i="12"/>
  <c r="T160" i="12"/>
  <c r="T161" i="12"/>
  <c r="T162" i="12"/>
  <c r="T163" i="12"/>
  <c r="T164" i="12"/>
  <c r="T165" i="12"/>
  <c r="T166" i="12"/>
  <c r="T167" i="12"/>
  <c r="T168" i="12"/>
  <c r="T169" i="12"/>
  <c r="T170" i="12"/>
  <c r="T171" i="12"/>
  <c r="T172" i="12"/>
  <c r="T173" i="12"/>
  <c r="T174" i="12"/>
  <c r="T175" i="12"/>
  <c r="T176" i="12"/>
  <c r="T177" i="12"/>
  <c r="T178" i="12"/>
  <c r="T179" i="12"/>
  <c r="T180" i="12"/>
  <c r="T181" i="12"/>
  <c r="T182" i="12"/>
  <c r="T183" i="12"/>
  <c r="T184" i="12"/>
  <c r="T185" i="12"/>
  <c r="T186" i="12"/>
  <c r="T187" i="12"/>
  <c r="T188" i="12"/>
  <c r="T189" i="12"/>
  <c r="T190" i="12"/>
  <c r="T191" i="12"/>
  <c r="T192" i="12"/>
  <c r="T193" i="12"/>
  <c r="T194" i="12"/>
  <c r="T195" i="12"/>
  <c r="T196" i="12"/>
  <c r="T197" i="12"/>
  <c r="T198" i="12"/>
  <c r="T199" i="12"/>
  <c r="T200" i="12"/>
  <c r="T201" i="12"/>
  <c r="T202" i="12"/>
  <c r="T203" i="12"/>
  <c r="T204" i="12"/>
  <c r="T205" i="12"/>
  <c r="T206" i="12"/>
  <c r="T207" i="12"/>
  <c r="T208" i="12"/>
  <c r="T209" i="12"/>
  <c r="T210" i="12"/>
  <c r="T211" i="12"/>
  <c r="T212" i="12"/>
  <c r="T213" i="12"/>
  <c r="T214" i="12"/>
  <c r="T215" i="12"/>
  <c r="T216" i="12"/>
  <c r="T217" i="12"/>
  <c r="T218" i="12"/>
  <c r="T219" i="12"/>
  <c r="T220" i="12"/>
  <c r="T221" i="12"/>
  <c r="T222" i="12"/>
  <c r="T223" i="12"/>
  <c r="T224" i="12"/>
  <c r="T225" i="12"/>
  <c r="T226" i="12"/>
  <c r="T227" i="12"/>
  <c r="T228" i="12"/>
  <c r="T229" i="12"/>
  <c r="T230" i="12"/>
  <c r="T231" i="12"/>
  <c r="T232" i="12"/>
  <c r="T233" i="12"/>
  <c r="T234" i="12"/>
  <c r="T235" i="12"/>
  <c r="T236" i="12"/>
  <c r="T237" i="12"/>
  <c r="T238" i="12"/>
  <c r="T239" i="12"/>
  <c r="T240" i="12"/>
  <c r="T241" i="12"/>
  <c r="T242" i="12"/>
  <c r="T243" i="12"/>
  <c r="T244" i="12"/>
  <c r="T245" i="12"/>
  <c r="T246" i="12"/>
  <c r="T247" i="12"/>
  <c r="T248" i="12"/>
  <c r="T249" i="12"/>
  <c r="T250" i="12"/>
  <c r="T251" i="12"/>
  <c r="T252" i="12"/>
  <c r="T253" i="12"/>
  <c r="T254" i="12"/>
  <c r="T255" i="12"/>
  <c r="T256" i="12"/>
  <c r="T257" i="12"/>
  <c r="T258" i="12"/>
  <c r="T259" i="12"/>
  <c r="T260" i="12"/>
  <c r="T261" i="12"/>
  <c r="T262" i="12"/>
  <c r="T263" i="12"/>
  <c r="T264" i="12"/>
  <c r="T265" i="12"/>
  <c r="T266" i="12"/>
  <c r="T267" i="12"/>
  <c r="T268" i="12"/>
  <c r="T269" i="12"/>
  <c r="T270" i="12"/>
  <c r="T271" i="12"/>
  <c r="T272" i="12"/>
  <c r="T273" i="12"/>
  <c r="T274" i="12"/>
  <c r="T275" i="12"/>
  <c r="T276" i="12"/>
  <c r="T277" i="12"/>
  <c r="T278" i="12"/>
  <c r="T279" i="12"/>
  <c r="T280" i="12"/>
  <c r="T281" i="12"/>
  <c r="T282" i="12"/>
  <c r="T283" i="12"/>
  <c r="T284" i="12"/>
  <c r="T285" i="12"/>
  <c r="T286" i="12"/>
  <c r="T287" i="12"/>
  <c r="T288" i="12"/>
  <c r="T289" i="12"/>
  <c r="T290" i="12"/>
  <c r="T291" i="12"/>
  <c r="T292" i="12"/>
  <c r="T293" i="12"/>
  <c r="T294" i="12"/>
  <c r="T295" i="12"/>
  <c r="T296" i="12"/>
  <c r="T297" i="12"/>
  <c r="T298" i="12"/>
  <c r="T299" i="12"/>
  <c r="T300" i="12"/>
  <c r="T301" i="12"/>
  <c r="T302" i="12"/>
  <c r="T303" i="12"/>
  <c r="T304" i="12"/>
  <c r="T305" i="12"/>
  <c r="T306" i="12"/>
  <c r="T307" i="12"/>
  <c r="T308" i="12"/>
  <c r="T309" i="12"/>
  <c r="T310" i="12"/>
  <c r="T311" i="12"/>
  <c r="T312" i="12"/>
  <c r="T313" i="12"/>
  <c r="T314" i="12"/>
  <c r="T315" i="12"/>
  <c r="T316" i="12"/>
  <c r="T317" i="12"/>
  <c r="T318" i="12"/>
  <c r="T319" i="12"/>
  <c r="T320" i="12"/>
  <c r="T321" i="12"/>
  <c r="T322" i="12"/>
  <c r="T323" i="12"/>
  <c r="T324" i="12"/>
  <c r="T325" i="12"/>
  <c r="T326" i="12"/>
  <c r="T327" i="12"/>
  <c r="T328" i="12"/>
  <c r="T329" i="12"/>
  <c r="T330" i="12"/>
  <c r="T331" i="12"/>
  <c r="T332" i="12"/>
  <c r="T333" i="12"/>
  <c r="T334" i="12"/>
  <c r="T335" i="12"/>
  <c r="T336" i="12"/>
  <c r="T337" i="12"/>
  <c r="T338" i="12"/>
  <c r="T339" i="12"/>
  <c r="T340" i="12"/>
  <c r="T341" i="12"/>
  <c r="T342" i="12"/>
  <c r="T343" i="12"/>
  <c r="T344" i="12"/>
  <c r="T345" i="12"/>
  <c r="T346" i="12"/>
  <c r="T347" i="12"/>
  <c r="T348" i="12"/>
  <c r="T349" i="12"/>
  <c r="T350" i="12"/>
  <c r="T351" i="12"/>
  <c r="T352" i="12"/>
  <c r="T353" i="12"/>
  <c r="T354" i="12"/>
  <c r="T355" i="12"/>
  <c r="T356" i="12"/>
  <c r="T357" i="12"/>
  <c r="T358" i="12"/>
  <c r="T359" i="12"/>
  <c r="T360" i="12"/>
  <c r="T361" i="12"/>
  <c r="T362" i="12"/>
  <c r="T363" i="12"/>
  <c r="T364" i="12"/>
  <c r="T365" i="12"/>
  <c r="T366" i="12"/>
  <c r="T367" i="12"/>
  <c r="T368" i="12"/>
  <c r="T369" i="12"/>
  <c r="T370" i="12"/>
  <c r="T371" i="12"/>
  <c r="T372" i="12"/>
  <c r="T373" i="12"/>
  <c r="T374" i="12"/>
  <c r="T375" i="12"/>
  <c r="T376" i="12"/>
  <c r="T377" i="12"/>
  <c r="T378" i="12"/>
  <c r="T379" i="12"/>
  <c r="T380" i="12"/>
  <c r="T381" i="12"/>
  <c r="T382" i="12"/>
  <c r="T383" i="12"/>
  <c r="T384" i="12"/>
  <c r="T385" i="12"/>
  <c r="T386" i="12"/>
  <c r="T387" i="12"/>
  <c r="T388" i="12"/>
  <c r="T389" i="12"/>
  <c r="T390" i="12"/>
  <c r="T391" i="12"/>
  <c r="T392" i="12"/>
  <c r="T393" i="12"/>
  <c r="T394" i="12"/>
  <c r="T395" i="12"/>
  <c r="T396" i="12"/>
  <c r="T397" i="12"/>
  <c r="T398" i="12"/>
  <c r="T399" i="12"/>
  <c r="T400" i="12"/>
  <c r="T401" i="12"/>
  <c r="T402" i="12"/>
  <c r="T403" i="12"/>
  <c r="T404" i="12"/>
  <c r="T405" i="12"/>
  <c r="T406" i="12"/>
  <c r="T407" i="12"/>
  <c r="T408" i="12"/>
  <c r="T409" i="12"/>
  <c r="T410" i="12"/>
  <c r="T411" i="12"/>
  <c r="T412" i="12"/>
  <c r="T413" i="12"/>
  <c r="T414" i="12"/>
  <c r="T415" i="12"/>
  <c r="T416" i="12"/>
  <c r="T417" i="12"/>
  <c r="T418" i="12"/>
  <c r="T419" i="12"/>
  <c r="T420" i="12"/>
  <c r="T421" i="12"/>
  <c r="T422" i="12"/>
  <c r="T423" i="12"/>
  <c r="T424" i="12"/>
  <c r="T425" i="12"/>
  <c r="T426" i="12"/>
  <c r="T427" i="12"/>
  <c r="T428" i="12"/>
  <c r="T429" i="12"/>
  <c r="T430" i="12"/>
  <c r="T431" i="12"/>
  <c r="T432" i="12"/>
  <c r="T433" i="12"/>
  <c r="T434" i="12"/>
  <c r="T435" i="12"/>
  <c r="T436" i="12"/>
  <c r="T437" i="12"/>
  <c r="T438" i="12"/>
  <c r="T439" i="12"/>
  <c r="T440" i="12"/>
  <c r="T441" i="12"/>
  <c r="T442" i="12"/>
  <c r="T443" i="12"/>
  <c r="T444" i="12"/>
  <c r="T445" i="12"/>
  <c r="T446" i="12"/>
  <c r="T447" i="12"/>
  <c r="T448" i="12"/>
  <c r="T449" i="12"/>
  <c r="T450" i="12"/>
  <c r="T451" i="12"/>
  <c r="T452" i="12"/>
  <c r="T453" i="12"/>
  <c r="T454" i="12"/>
  <c r="T455" i="12"/>
  <c r="T456" i="12"/>
  <c r="T457" i="12"/>
  <c r="T458" i="12"/>
  <c r="T459" i="12"/>
  <c r="T460" i="12"/>
  <c r="T461" i="12"/>
  <c r="T462" i="12"/>
  <c r="T463" i="12"/>
  <c r="T464" i="12"/>
  <c r="T465" i="12"/>
  <c r="T466" i="12"/>
  <c r="T467" i="12"/>
  <c r="T468" i="12"/>
  <c r="T469" i="12"/>
  <c r="T470" i="12"/>
  <c r="T471" i="12"/>
  <c r="T472" i="12"/>
  <c r="T473" i="12"/>
  <c r="T474" i="12"/>
  <c r="T475" i="12"/>
  <c r="T476" i="12"/>
  <c r="T477" i="12"/>
  <c r="T478" i="12"/>
  <c r="T479" i="12"/>
  <c r="T480" i="12"/>
  <c r="T481" i="12"/>
  <c r="T482" i="12"/>
  <c r="T483" i="12"/>
  <c r="T484" i="12"/>
  <c r="T485" i="12"/>
  <c r="T486" i="12"/>
  <c r="T487" i="12"/>
  <c r="T488" i="12"/>
  <c r="T489" i="12"/>
  <c r="T490" i="12"/>
  <c r="T491" i="12"/>
  <c r="T492" i="12"/>
  <c r="T493" i="12"/>
  <c r="T494" i="12"/>
  <c r="T495" i="12"/>
  <c r="T496" i="12"/>
  <c r="T497" i="12"/>
  <c r="T498" i="12"/>
  <c r="T499" i="12"/>
  <c r="T500" i="12"/>
  <c r="T501" i="12"/>
  <c r="T502" i="12"/>
  <c r="T503" i="12"/>
  <c r="T504" i="12"/>
  <c r="T505" i="12"/>
  <c r="T506" i="12"/>
  <c r="T507" i="12"/>
  <c r="T508" i="12"/>
  <c r="T509" i="12"/>
  <c r="T510" i="12"/>
  <c r="T511" i="12"/>
  <c r="T512" i="12"/>
  <c r="T513" i="12"/>
  <c r="T514" i="12"/>
  <c r="T515" i="12"/>
  <c r="T516" i="12"/>
  <c r="T517" i="12"/>
  <c r="T518" i="12"/>
  <c r="T519" i="12"/>
  <c r="T520" i="12"/>
  <c r="T521" i="12"/>
  <c r="T522" i="12"/>
  <c r="T523" i="12"/>
  <c r="T524" i="12"/>
  <c r="T525" i="12"/>
  <c r="T526" i="12"/>
  <c r="T527" i="12"/>
  <c r="T528" i="12"/>
  <c r="T529" i="12"/>
  <c r="T530" i="12"/>
  <c r="T531" i="12"/>
  <c r="T532" i="12"/>
  <c r="T533" i="12"/>
  <c r="T534" i="12"/>
  <c r="T535" i="12"/>
  <c r="T536" i="12"/>
  <c r="T537" i="12"/>
  <c r="T538" i="12"/>
  <c r="T539" i="12"/>
  <c r="T540" i="12"/>
  <c r="T541" i="12"/>
  <c r="T542" i="12"/>
  <c r="T543" i="12"/>
  <c r="T544" i="12"/>
  <c r="T545" i="12"/>
  <c r="T546" i="12"/>
  <c r="T547" i="12"/>
  <c r="T548" i="12"/>
  <c r="T549" i="12"/>
  <c r="T550" i="12"/>
  <c r="T551" i="12"/>
  <c r="T552" i="12"/>
  <c r="T553" i="12"/>
  <c r="T554" i="12"/>
  <c r="T555" i="12"/>
  <c r="T556" i="12"/>
  <c r="T557" i="12"/>
  <c r="T558" i="12"/>
  <c r="T559" i="12"/>
  <c r="T560" i="12"/>
  <c r="T561" i="12"/>
  <c r="T562" i="12"/>
  <c r="T563" i="12"/>
  <c r="T564" i="12"/>
  <c r="T565" i="12"/>
  <c r="T566" i="12"/>
  <c r="T567" i="12"/>
  <c r="T568" i="12"/>
  <c r="T569" i="12"/>
  <c r="T570" i="12"/>
  <c r="T571" i="12"/>
  <c r="T572" i="12"/>
  <c r="T573" i="12"/>
  <c r="T574" i="12"/>
  <c r="T575" i="12"/>
  <c r="T576" i="12"/>
  <c r="T577" i="12"/>
  <c r="T578" i="12"/>
  <c r="T579" i="12"/>
  <c r="T580" i="12"/>
  <c r="T581" i="12"/>
  <c r="T582" i="12"/>
  <c r="T583" i="12"/>
  <c r="T584" i="12"/>
  <c r="T585" i="12"/>
  <c r="T586" i="12"/>
  <c r="T587" i="12"/>
  <c r="T588" i="12"/>
  <c r="T589" i="12"/>
  <c r="T590" i="12"/>
  <c r="T591" i="12"/>
  <c r="T592" i="12"/>
  <c r="T593" i="12"/>
  <c r="T594" i="12"/>
  <c r="T595" i="12"/>
  <c r="T596" i="12"/>
  <c r="T597" i="12"/>
  <c r="T598" i="12"/>
  <c r="T599" i="12"/>
  <c r="T600" i="12"/>
  <c r="T601" i="12"/>
  <c r="T602" i="12"/>
  <c r="T603" i="12"/>
  <c r="T604" i="12"/>
  <c r="T605" i="12"/>
  <c r="T606" i="12"/>
  <c r="T607" i="12"/>
  <c r="T608" i="12"/>
  <c r="T609" i="12"/>
  <c r="T610" i="12"/>
  <c r="T611" i="12"/>
  <c r="T612" i="12"/>
  <c r="T613" i="12"/>
  <c r="T614" i="12"/>
  <c r="T615" i="12"/>
  <c r="T616" i="12"/>
  <c r="T617" i="12"/>
  <c r="T618" i="12"/>
  <c r="T619" i="12"/>
  <c r="T620" i="12"/>
  <c r="T621" i="12"/>
  <c r="T622" i="12"/>
  <c r="T623" i="12"/>
  <c r="T624" i="12"/>
  <c r="T625" i="12"/>
  <c r="T626" i="12"/>
  <c r="T627" i="12"/>
  <c r="T628" i="12"/>
  <c r="T629" i="12"/>
  <c r="T630" i="12"/>
  <c r="T631" i="12"/>
  <c r="T632" i="12"/>
  <c r="T633" i="12"/>
  <c r="T634" i="12"/>
  <c r="T635" i="12"/>
  <c r="T636" i="12"/>
  <c r="T637" i="12"/>
  <c r="T638" i="12"/>
  <c r="T639" i="12"/>
  <c r="T640" i="12"/>
  <c r="T641" i="12"/>
  <c r="T642" i="12"/>
  <c r="T643" i="12"/>
  <c r="T644" i="12"/>
  <c r="T645" i="12"/>
  <c r="T646" i="12"/>
  <c r="T647" i="12"/>
  <c r="T648" i="12"/>
  <c r="T649" i="12"/>
  <c r="T650" i="12"/>
  <c r="T651" i="12"/>
  <c r="T652" i="12"/>
  <c r="T653" i="12"/>
  <c r="T654" i="12"/>
  <c r="T655" i="12"/>
  <c r="T656" i="12"/>
  <c r="T657" i="12"/>
  <c r="T658" i="12"/>
  <c r="T659" i="12"/>
  <c r="T660" i="12"/>
  <c r="T661" i="12"/>
  <c r="T662" i="12"/>
  <c r="T663" i="12"/>
  <c r="T664" i="12"/>
  <c r="T665" i="12"/>
  <c r="T666" i="12"/>
  <c r="T667" i="12"/>
  <c r="T668" i="12"/>
  <c r="T669" i="12"/>
  <c r="T670" i="12"/>
  <c r="T671" i="12"/>
  <c r="T672" i="12"/>
  <c r="T673" i="12"/>
  <c r="T674" i="12"/>
  <c r="T675" i="12"/>
  <c r="T676" i="12"/>
  <c r="T677" i="12"/>
  <c r="T678" i="12"/>
  <c r="T679" i="12"/>
  <c r="T680" i="12"/>
  <c r="T681" i="12"/>
  <c r="T682" i="12"/>
  <c r="T683" i="12"/>
  <c r="T684" i="12"/>
  <c r="T685" i="12"/>
  <c r="T686" i="12"/>
  <c r="T687" i="12"/>
  <c r="T688" i="12"/>
  <c r="T689" i="12"/>
  <c r="T690" i="12"/>
  <c r="T691" i="12"/>
  <c r="T692" i="12"/>
  <c r="T693" i="12"/>
  <c r="T694" i="12"/>
  <c r="T695" i="12"/>
  <c r="T696" i="12"/>
  <c r="T697" i="12"/>
  <c r="T698" i="12"/>
  <c r="T699" i="12"/>
  <c r="T700" i="12"/>
  <c r="T701" i="12"/>
  <c r="T702" i="12"/>
  <c r="T703" i="12"/>
  <c r="T704" i="12"/>
  <c r="T705" i="12"/>
  <c r="T706" i="12"/>
  <c r="T707" i="12"/>
  <c r="T708" i="12"/>
  <c r="T709" i="12"/>
  <c r="T710" i="12"/>
  <c r="T711" i="12"/>
  <c r="T712" i="12"/>
  <c r="T713" i="12"/>
  <c r="T714" i="12"/>
  <c r="T715" i="12"/>
  <c r="T716" i="12"/>
  <c r="T717" i="12"/>
  <c r="T718" i="12"/>
  <c r="T719" i="12"/>
  <c r="T720" i="12"/>
  <c r="T721" i="12"/>
  <c r="T722" i="12"/>
  <c r="T723" i="12"/>
  <c r="T724" i="12"/>
  <c r="T725" i="12"/>
  <c r="T726" i="12"/>
  <c r="T727" i="12"/>
  <c r="T728" i="12"/>
  <c r="T729" i="12"/>
  <c r="T730" i="12"/>
  <c r="T731" i="12"/>
  <c r="T732" i="12"/>
  <c r="T733" i="12"/>
  <c r="T734" i="12"/>
  <c r="T735" i="12"/>
  <c r="T736" i="12"/>
  <c r="T737" i="12"/>
  <c r="T738" i="12"/>
  <c r="T739" i="12"/>
  <c r="T740" i="12"/>
  <c r="T741" i="12"/>
  <c r="T742" i="12"/>
  <c r="T743" i="12"/>
  <c r="T744" i="12"/>
  <c r="T745" i="12"/>
  <c r="T746" i="12"/>
  <c r="T747" i="12"/>
  <c r="T748" i="12"/>
  <c r="T749" i="12"/>
  <c r="T750" i="12"/>
  <c r="T751" i="12"/>
  <c r="T752" i="12"/>
  <c r="T753" i="12"/>
  <c r="T754" i="12"/>
  <c r="T755" i="12"/>
  <c r="T756" i="12"/>
  <c r="T757" i="12"/>
  <c r="T758" i="12"/>
  <c r="T759" i="12"/>
  <c r="T760" i="12"/>
  <c r="T761" i="12"/>
  <c r="T762" i="12"/>
  <c r="T763" i="12"/>
  <c r="T764" i="12"/>
  <c r="T765" i="12"/>
  <c r="T766" i="12"/>
  <c r="T767" i="12"/>
  <c r="T768" i="12"/>
  <c r="T769" i="12"/>
  <c r="T770" i="12"/>
  <c r="T771" i="12"/>
  <c r="T772" i="12"/>
  <c r="T773" i="12"/>
  <c r="T774" i="12"/>
  <c r="T775" i="12"/>
  <c r="T776" i="12"/>
  <c r="T777" i="12"/>
  <c r="T778" i="12"/>
  <c r="T779" i="12"/>
  <c r="T780" i="12"/>
  <c r="T781" i="12"/>
  <c r="T782" i="12"/>
  <c r="T783" i="12"/>
  <c r="T784" i="12"/>
  <c r="T785" i="12"/>
  <c r="T786" i="12"/>
  <c r="T787" i="12"/>
  <c r="T788" i="12"/>
  <c r="T789" i="12"/>
  <c r="T790" i="12"/>
  <c r="T791" i="12"/>
  <c r="T792" i="12"/>
  <c r="T793" i="12"/>
  <c r="T794" i="12"/>
  <c r="T795" i="12"/>
  <c r="T796" i="12"/>
  <c r="T797" i="12"/>
  <c r="T798" i="12"/>
  <c r="T799" i="12"/>
  <c r="T800" i="12"/>
  <c r="T801" i="12"/>
  <c r="T802" i="12"/>
  <c r="T803" i="12"/>
  <c r="T804" i="12"/>
  <c r="T805" i="12"/>
  <c r="T806" i="12"/>
  <c r="T807" i="12"/>
  <c r="T808" i="12"/>
  <c r="T809" i="12"/>
  <c r="T810" i="12"/>
  <c r="T811" i="12"/>
  <c r="T812" i="12"/>
  <c r="T813" i="12"/>
  <c r="T814" i="12"/>
  <c r="T815" i="12"/>
  <c r="T816" i="12"/>
  <c r="T817" i="12"/>
  <c r="T818" i="12"/>
  <c r="T819" i="12"/>
  <c r="T820" i="12"/>
  <c r="T821" i="12"/>
  <c r="T822" i="12"/>
  <c r="T823" i="12"/>
  <c r="T824" i="12"/>
  <c r="T825" i="12"/>
  <c r="T826" i="12"/>
  <c r="T827" i="12"/>
  <c r="T828" i="12"/>
  <c r="T829" i="12"/>
  <c r="T830" i="12"/>
  <c r="T831" i="12"/>
  <c r="T832" i="12"/>
  <c r="T833" i="12"/>
  <c r="T834" i="12"/>
  <c r="T835" i="12"/>
  <c r="T836" i="12"/>
  <c r="T837" i="12"/>
  <c r="T838" i="12"/>
  <c r="T839" i="12"/>
  <c r="T840" i="12"/>
  <c r="T841" i="12"/>
  <c r="T842" i="12"/>
  <c r="T843" i="12"/>
  <c r="T844" i="12"/>
  <c r="T845" i="12"/>
  <c r="T846" i="12"/>
  <c r="T847" i="12"/>
  <c r="T848" i="12"/>
  <c r="T849" i="12"/>
  <c r="T850" i="12"/>
  <c r="T851" i="12"/>
  <c r="T852" i="12"/>
  <c r="T853" i="12"/>
  <c r="T854" i="12"/>
  <c r="T855" i="12"/>
  <c r="T856" i="12"/>
  <c r="T857" i="12"/>
  <c r="T858" i="12"/>
  <c r="T859" i="12"/>
  <c r="T860" i="12"/>
  <c r="T861" i="12"/>
  <c r="T862" i="12"/>
  <c r="T863" i="12"/>
  <c r="T864" i="12"/>
  <c r="T865" i="12"/>
  <c r="T866" i="12"/>
  <c r="T867" i="12"/>
  <c r="T868" i="12"/>
  <c r="T869" i="12"/>
  <c r="T870" i="12"/>
  <c r="T871" i="12"/>
  <c r="T872" i="12"/>
  <c r="T873" i="12"/>
  <c r="T874" i="12"/>
  <c r="T875" i="12"/>
  <c r="T876" i="12"/>
  <c r="T877" i="12"/>
  <c r="T878" i="12"/>
  <c r="T879" i="12"/>
  <c r="T880" i="12"/>
  <c r="T881" i="12"/>
  <c r="T882" i="12"/>
  <c r="T883" i="12"/>
  <c r="T884" i="12"/>
  <c r="T885" i="12"/>
  <c r="T886" i="12"/>
  <c r="T887" i="12"/>
  <c r="T888" i="12"/>
  <c r="T889" i="12"/>
  <c r="T890" i="12"/>
  <c r="T891" i="12"/>
  <c r="T892" i="12"/>
  <c r="T893" i="12"/>
  <c r="T894" i="12"/>
  <c r="T895" i="12"/>
  <c r="T896" i="12"/>
  <c r="T897" i="12"/>
  <c r="T898" i="12"/>
  <c r="T899" i="12"/>
  <c r="T900" i="12"/>
  <c r="T901" i="12"/>
  <c r="T902" i="12"/>
  <c r="T903" i="12"/>
  <c r="T904" i="12"/>
  <c r="T905" i="12"/>
  <c r="T906" i="12"/>
  <c r="T907" i="12"/>
  <c r="T908" i="12"/>
  <c r="T909" i="12"/>
  <c r="T910" i="12"/>
  <c r="T911" i="12"/>
  <c r="T912" i="12"/>
  <c r="T913" i="12"/>
  <c r="T914" i="12"/>
  <c r="T915" i="12"/>
  <c r="T916" i="12"/>
  <c r="T917" i="12"/>
  <c r="T918" i="12"/>
  <c r="T919" i="12"/>
  <c r="T920" i="12"/>
  <c r="T921" i="12"/>
  <c r="T922" i="12"/>
  <c r="T923" i="12"/>
  <c r="T924" i="12"/>
  <c r="T925" i="12"/>
  <c r="T926" i="12"/>
  <c r="T927" i="12"/>
  <c r="T928" i="12"/>
  <c r="T929" i="12"/>
  <c r="T930" i="12"/>
  <c r="T931" i="12"/>
  <c r="T932" i="12"/>
  <c r="T933" i="12"/>
  <c r="T934" i="12"/>
  <c r="T935" i="12"/>
  <c r="T936" i="12"/>
  <c r="T937" i="12"/>
  <c r="T938" i="12"/>
  <c r="T939" i="12"/>
  <c r="T940" i="12"/>
  <c r="T941" i="12"/>
  <c r="T942" i="12"/>
  <c r="T943" i="12"/>
  <c r="T944" i="12"/>
  <c r="T945" i="12"/>
  <c r="T946" i="12"/>
  <c r="T947" i="12"/>
  <c r="T948" i="12"/>
  <c r="T949" i="12"/>
  <c r="T950" i="12"/>
  <c r="T951" i="12"/>
  <c r="T952" i="12"/>
  <c r="T953" i="12"/>
  <c r="T954" i="12"/>
  <c r="T955" i="12"/>
  <c r="T956" i="12"/>
  <c r="T957" i="12"/>
  <c r="T958" i="12"/>
  <c r="T959" i="12"/>
  <c r="T960" i="12"/>
  <c r="T961" i="12"/>
  <c r="T962" i="12"/>
  <c r="T963" i="12"/>
  <c r="T964" i="12"/>
  <c r="T965" i="12"/>
  <c r="T966" i="12"/>
  <c r="T967" i="12"/>
  <c r="T968" i="12"/>
  <c r="T969" i="12"/>
  <c r="T970" i="12"/>
  <c r="T971" i="12"/>
  <c r="T972" i="12"/>
  <c r="T973" i="12"/>
  <c r="T974" i="12"/>
  <c r="T975" i="12"/>
  <c r="T976" i="12"/>
  <c r="T977" i="12"/>
  <c r="T978" i="12"/>
  <c r="T979" i="12"/>
  <c r="T980" i="12"/>
  <c r="T981" i="12"/>
  <c r="T982" i="12"/>
  <c r="T983" i="12"/>
  <c r="T984" i="12"/>
  <c r="T985" i="12"/>
  <c r="T986" i="12"/>
  <c r="T987" i="12"/>
  <c r="T988" i="12"/>
  <c r="T989" i="12"/>
  <c r="T990" i="12"/>
  <c r="T991" i="12"/>
  <c r="T992" i="12"/>
  <c r="T993" i="12"/>
  <c r="T994" i="12"/>
  <c r="T995" i="12"/>
  <c r="T996" i="12"/>
  <c r="T997" i="12"/>
  <c r="T998" i="12"/>
  <c r="T999" i="12"/>
  <c r="T1000" i="12"/>
  <c r="T1001" i="12"/>
  <c r="T1002" i="12"/>
  <c r="T1003" i="12"/>
  <c r="T1004" i="12"/>
  <c r="T1005" i="12"/>
  <c r="T1006" i="12"/>
  <c r="T1007" i="12"/>
  <c r="T1008" i="12"/>
  <c r="T1009" i="12"/>
  <c r="T1010" i="12"/>
  <c r="T1011" i="12"/>
  <c r="T1012" i="12"/>
  <c r="T1013" i="12"/>
  <c r="T1014" i="12"/>
  <c r="T1015" i="12"/>
  <c r="T1016" i="12"/>
  <c r="T1017" i="12"/>
  <c r="T1018" i="12"/>
  <c r="T1019" i="12"/>
  <c r="T1020" i="12"/>
  <c r="T1021" i="12"/>
  <c r="T1022" i="12"/>
  <c r="T1023" i="12"/>
  <c r="T1024" i="12"/>
  <c r="T1025" i="12"/>
  <c r="T1026" i="12"/>
  <c r="T1027" i="12"/>
  <c r="T1028" i="12"/>
  <c r="T1029" i="12"/>
  <c r="T1030" i="12"/>
  <c r="T1031" i="12"/>
  <c r="T1032" i="12"/>
  <c r="T1033" i="12"/>
  <c r="T1034" i="12"/>
  <c r="T1035" i="12"/>
  <c r="T1036" i="12"/>
  <c r="T1037" i="12"/>
  <c r="T1038" i="12"/>
  <c r="T1039" i="12"/>
  <c r="T1040" i="12"/>
  <c r="T1041" i="12"/>
  <c r="T1042" i="12"/>
  <c r="T1043" i="12"/>
  <c r="T1044" i="12"/>
  <c r="T1045" i="12"/>
  <c r="T1046" i="12"/>
  <c r="T1047" i="12"/>
  <c r="T1048" i="12"/>
  <c r="T1049" i="12"/>
  <c r="T1050" i="12"/>
  <c r="T1051" i="12"/>
  <c r="T1052" i="12"/>
  <c r="T1053" i="12"/>
  <c r="T1054" i="12"/>
  <c r="T1055" i="12"/>
  <c r="T1056" i="12"/>
  <c r="T1057" i="12"/>
  <c r="T1058" i="12"/>
  <c r="T1059" i="12"/>
  <c r="T1060" i="12"/>
  <c r="T1061" i="12"/>
  <c r="T1062" i="12"/>
  <c r="T1063" i="12"/>
  <c r="T1064" i="12"/>
  <c r="T1065" i="12"/>
  <c r="T1066" i="12"/>
  <c r="T1067" i="12"/>
  <c r="T1068" i="12"/>
  <c r="T1069" i="12"/>
  <c r="T1070" i="12"/>
  <c r="T1071" i="12"/>
  <c r="T1072" i="12"/>
  <c r="T1073" i="12"/>
  <c r="T1074" i="12"/>
  <c r="T1075" i="12"/>
  <c r="T1076" i="12"/>
  <c r="T1077" i="12"/>
  <c r="T1078" i="12"/>
  <c r="T1079" i="12"/>
  <c r="T1080" i="12"/>
  <c r="T1081" i="12"/>
  <c r="T1082" i="12"/>
  <c r="T1083" i="12"/>
  <c r="T1084" i="12"/>
  <c r="T1085" i="12"/>
  <c r="T1086" i="12"/>
  <c r="T1087" i="12"/>
  <c r="T1088" i="12"/>
  <c r="T1089" i="12"/>
  <c r="T1090" i="12"/>
  <c r="T1091" i="12"/>
  <c r="T1092" i="12"/>
  <c r="T1093" i="12"/>
  <c r="T1094" i="12"/>
  <c r="T1095" i="12"/>
  <c r="T1096" i="12"/>
  <c r="T1097" i="12"/>
  <c r="T1098" i="12"/>
  <c r="T1099" i="12"/>
  <c r="T1100" i="12"/>
  <c r="T1101" i="12"/>
  <c r="T1102" i="12"/>
  <c r="T1103" i="12"/>
  <c r="T1104" i="12"/>
  <c r="T1105" i="12"/>
  <c r="T1106" i="12"/>
  <c r="T1107" i="12"/>
  <c r="T1108" i="12"/>
  <c r="T1109" i="12"/>
  <c r="T1110" i="12"/>
  <c r="T1111" i="12"/>
  <c r="T1112" i="12"/>
  <c r="T1113" i="12"/>
  <c r="T1114" i="12"/>
  <c r="T1115" i="12"/>
  <c r="T1116" i="12"/>
  <c r="T1117" i="12"/>
  <c r="T1118" i="12"/>
  <c r="T1119" i="12"/>
  <c r="T1120" i="12"/>
  <c r="T1121" i="12"/>
  <c r="T1122" i="12"/>
  <c r="T1123" i="12"/>
  <c r="T1124" i="12"/>
  <c r="T1125" i="12"/>
  <c r="T1126" i="12"/>
  <c r="T1127" i="12"/>
  <c r="T1128" i="12"/>
  <c r="T1129" i="12"/>
  <c r="T1130" i="12"/>
  <c r="T1131" i="12"/>
  <c r="T1132" i="12"/>
  <c r="T1133" i="12"/>
  <c r="T1134" i="12"/>
  <c r="T1135" i="12"/>
  <c r="T1136" i="12"/>
  <c r="T1137" i="12"/>
  <c r="T1138" i="12"/>
  <c r="T1139" i="12"/>
  <c r="T1140" i="12"/>
  <c r="T1141" i="12"/>
  <c r="T1142" i="12"/>
  <c r="T1143" i="12"/>
  <c r="T1144" i="12"/>
  <c r="T1145" i="12"/>
  <c r="T1146" i="12"/>
  <c r="T1147" i="12"/>
  <c r="T1148" i="12"/>
  <c r="T1149" i="12"/>
  <c r="T1150" i="12"/>
  <c r="T1151" i="12"/>
  <c r="T1152" i="12"/>
  <c r="T1153" i="12"/>
  <c r="T1154" i="12"/>
  <c r="T1155" i="12"/>
  <c r="T1156" i="12"/>
  <c r="T1157" i="12"/>
  <c r="T1158" i="12"/>
  <c r="T1159" i="12"/>
  <c r="T1160" i="12"/>
  <c r="T1161" i="12"/>
  <c r="T1162" i="12"/>
  <c r="T1163" i="12"/>
  <c r="T1164" i="12"/>
  <c r="T1165" i="12"/>
  <c r="T1166" i="12"/>
  <c r="T1167" i="12"/>
  <c r="T1168" i="12"/>
  <c r="T1169" i="12"/>
  <c r="T1170" i="12"/>
  <c r="T1171" i="12"/>
  <c r="T1172" i="12"/>
  <c r="T1173" i="12"/>
  <c r="T1174" i="12"/>
  <c r="T1175" i="12"/>
  <c r="T1176" i="12"/>
  <c r="T1177" i="12"/>
  <c r="T1178" i="12"/>
  <c r="T1179" i="12"/>
  <c r="T1180" i="12"/>
  <c r="T1181" i="12"/>
  <c r="T1182" i="12"/>
  <c r="T1183" i="12"/>
  <c r="T1184" i="12"/>
  <c r="T1185" i="12"/>
  <c r="T1186" i="12"/>
  <c r="T1187" i="12"/>
  <c r="T1188" i="12"/>
  <c r="T1189" i="12"/>
  <c r="T1190" i="12"/>
  <c r="T1191" i="12"/>
  <c r="T1192" i="12"/>
  <c r="T1193" i="12"/>
  <c r="T1194" i="12"/>
  <c r="T1195" i="12"/>
  <c r="T1196" i="12"/>
  <c r="T1197" i="12"/>
  <c r="T1198" i="12"/>
  <c r="T1199" i="12"/>
  <c r="T1200" i="12"/>
  <c r="T1201" i="12"/>
  <c r="T1202" i="12"/>
  <c r="T1203" i="12"/>
  <c r="T1204" i="12"/>
  <c r="T1205" i="12"/>
  <c r="T1206" i="12"/>
  <c r="T1207" i="12"/>
  <c r="T1208" i="12"/>
  <c r="T1209" i="12"/>
  <c r="T1210" i="12"/>
  <c r="T1211" i="12"/>
  <c r="T1212" i="12"/>
  <c r="T1213" i="12"/>
  <c r="T1214" i="12"/>
  <c r="T1215" i="12"/>
  <c r="T1216" i="12"/>
  <c r="T1217" i="12"/>
  <c r="T1218" i="12"/>
  <c r="T1219" i="12"/>
  <c r="T1220" i="12"/>
  <c r="T1221" i="12"/>
  <c r="T1222" i="12"/>
  <c r="T1223" i="12"/>
  <c r="T1224" i="12"/>
  <c r="T1225" i="12"/>
  <c r="T1226" i="12"/>
  <c r="T1227" i="12"/>
  <c r="T1228" i="12"/>
  <c r="T1229" i="12"/>
  <c r="T1230" i="12"/>
  <c r="T1231" i="12"/>
  <c r="T1232" i="12"/>
  <c r="T1233" i="12"/>
  <c r="T1234" i="12"/>
  <c r="T1235" i="12"/>
  <c r="T1236" i="12"/>
  <c r="T1237" i="12"/>
  <c r="T1238" i="12"/>
  <c r="T1239" i="12"/>
  <c r="T1240" i="12"/>
  <c r="T1241" i="12"/>
  <c r="T1242" i="12"/>
  <c r="T1243" i="12"/>
  <c r="T1244" i="12"/>
  <c r="T1245" i="12"/>
  <c r="T1246" i="12"/>
  <c r="T1247" i="12"/>
  <c r="T1248" i="12"/>
  <c r="T1249" i="12"/>
  <c r="T1250" i="12"/>
  <c r="T1251" i="12"/>
  <c r="T1252" i="12"/>
  <c r="T1253" i="12"/>
  <c r="T1254" i="12"/>
  <c r="T1255" i="12"/>
  <c r="T1256" i="12"/>
  <c r="T1257" i="12"/>
  <c r="T1258" i="12"/>
  <c r="T1259" i="12"/>
  <c r="T1260" i="12"/>
  <c r="T1261" i="12"/>
  <c r="T1262" i="12"/>
  <c r="T1263" i="12"/>
  <c r="T1264" i="12"/>
  <c r="T1265" i="12"/>
  <c r="T1266" i="12"/>
  <c r="T1267" i="12"/>
  <c r="T1268" i="12"/>
  <c r="T1269" i="12"/>
  <c r="T1270" i="12"/>
  <c r="T1271" i="12"/>
  <c r="T1272" i="12"/>
  <c r="T1273" i="12"/>
  <c r="T1274" i="12"/>
  <c r="T1275" i="12"/>
  <c r="T1276" i="12"/>
  <c r="T1277" i="12"/>
  <c r="T1278" i="12"/>
  <c r="T1279" i="12"/>
  <c r="T1280" i="12"/>
  <c r="T1281" i="12"/>
  <c r="T1282" i="12"/>
  <c r="T1283" i="12"/>
  <c r="T1284" i="12"/>
  <c r="T1285" i="12"/>
  <c r="T1286" i="12"/>
  <c r="T1287" i="12"/>
  <c r="T1288" i="12"/>
  <c r="T1289" i="12"/>
  <c r="T1290" i="12"/>
  <c r="T1291" i="12"/>
  <c r="T1292" i="12"/>
  <c r="T1293" i="12"/>
  <c r="T1294" i="12"/>
  <c r="T1295" i="12"/>
  <c r="T1296" i="12"/>
  <c r="T1297" i="12"/>
  <c r="T1298" i="12"/>
  <c r="T1299" i="12"/>
  <c r="T1300" i="12"/>
  <c r="T1301" i="12"/>
  <c r="T1302" i="12"/>
  <c r="T1303" i="12"/>
  <c r="T1304" i="12"/>
  <c r="T1305" i="12"/>
  <c r="T1306" i="12"/>
  <c r="T1307" i="12"/>
  <c r="T1308" i="12"/>
  <c r="T1309" i="12"/>
  <c r="T1310" i="12"/>
  <c r="T1311" i="12"/>
  <c r="T1312" i="12"/>
  <c r="T1313" i="12"/>
  <c r="T1314" i="12"/>
  <c r="T1315" i="12"/>
  <c r="T1316" i="12"/>
  <c r="T1317" i="12"/>
  <c r="T1318" i="12"/>
  <c r="T1319" i="12"/>
  <c r="T1320" i="12"/>
  <c r="T1321" i="12"/>
  <c r="T1322" i="12"/>
  <c r="T1323" i="12"/>
  <c r="T1324" i="12"/>
  <c r="T1325" i="12"/>
  <c r="T1326" i="12"/>
  <c r="T1327" i="12"/>
  <c r="T1328" i="12"/>
  <c r="T1329" i="12"/>
  <c r="T1330" i="12"/>
  <c r="T1331" i="12"/>
  <c r="T1332" i="12"/>
  <c r="T1333" i="12"/>
  <c r="T1334" i="12"/>
  <c r="T1335" i="12"/>
  <c r="T1336" i="12"/>
  <c r="T1337" i="12"/>
  <c r="T1338" i="12"/>
  <c r="T1339" i="12"/>
  <c r="S2" i="12"/>
  <c r="S3" i="12"/>
  <c r="S4" i="12"/>
  <c r="S5" i="12"/>
  <c r="S6" i="12"/>
  <c r="S7" i="12"/>
  <c r="S8" i="12"/>
  <c r="S9" i="12"/>
  <c r="S10" i="12"/>
  <c r="S11" i="12"/>
  <c r="S12" i="12"/>
  <c r="S13" i="12"/>
  <c r="S14" i="12"/>
  <c r="S15" i="12"/>
  <c r="S16" i="12"/>
  <c r="S17" i="12"/>
  <c r="S18" i="12"/>
  <c r="S19" i="12"/>
  <c r="S20" i="12"/>
  <c r="S21" i="12"/>
  <c r="S22" i="12"/>
  <c r="S23" i="12"/>
  <c r="S24" i="12"/>
  <c r="S25" i="12"/>
  <c r="S26" i="12"/>
  <c r="S27" i="12"/>
  <c r="S28" i="12"/>
  <c r="S29" i="12"/>
  <c r="S30" i="12"/>
  <c r="S31" i="12"/>
  <c r="S32" i="12"/>
  <c r="S33" i="12"/>
  <c r="S34" i="12"/>
  <c r="S35" i="12"/>
  <c r="S36" i="12"/>
  <c r="S37" i="12"/>
  <c r="S38" i="12"/>
  <c r="S39" i="12"/>
  <c r="S40" i="12"/>
  <c r="S41" i="12"/>
  <c r="S42" i="12"/>
  <c r="S43" i="12"/>
  <c r="S44" i="12"/>
  <c r="S45" i="12"/>
  <c r="S46" i="12"/>
  <c r="S47" i="12"/>
  <c r="S48" i="12"/>
  <c r="S49" i="12"/>
  <c r="S50" i="12"/>
  <c r="S51" i="12"/>
  <c r="S52" i="12"/>
  <c r="S53" i="12"/>
  <c r="S54" i="12"/>
  <c r="S55" i="12"/>
  <c r="S56" i="12"/>
  <c r="S57" i="12"/>
  <c r="S58" i="12"/>
  <c r="S59" i="12"/>
  <c r="S60" i="12"/>
  <c r="S61" i="12"/>
  <c r="S62" i="12"/>
  <c r="S63" i="12"/>
  <c r="S64" i="12"/>
  <c r="S65" i="12"/>
  <c r="S66" i="12"/>
  <c r="S67" i="12"/>
  <c r="S68" i="12"/>
  <c r="S69" i="12"/>
  <c r="S70" i="12"/>
  <c r="S71" i="12"/>
  <c r="S72" i="12"/>
  <c r="S73" i="12"/>
  <c r="S74" i="12"/>
  <c r="S75" i="12"/>
  <c r="S76" i="12"/>
  <c r="S77" i="12"/>
  <c r="S78" i="12"/>
  <c r="S79" i="12"/>
  <c r="S80" i="12"/>
  <c r="S81" i="12"/>
  <c r="S82" i="12"/>
  <c r="S83" i="12"/>
  <c r="S84" i="12"/>
  <c r="S85" i="12"/>
  <c r="S86" i="12"/>
  <c r="S87" i="12"/>
  <c r="S88" i="12"/>
  <c r="S89" i="12"/>
  <c r="S90" i="12"/>
  <c r="S91" i="12"/>
  <c r="S92" i="12"/>
  <c r="S93" i="12"/>
  <c r="S94" i="12"/>
  <c r="S95" i="12"/>
  <c r="S96" i="12"/>
  <c r="S97" i="12"/>
  <c r="S98" i="12"/>
  <c r="S99" i="12"/>
  <c r="S100" i="12"/>
  <c r="S101" i="12"/>
  <c r="S102" i="12"/>
  <c r="S103" i="12"/>
  <c r="S104" i="12"/>
  <c r="S105" i="12"/>
  <c r="S106" i="12"/>
  <c r="S107" i="12"/>
  <c r="S108" i="12"/>
  <c r="S109" i="12"/>
  <c r="S110" i="12"/>
  <c r="S111" i="12"/>
  <c r="S112" i="12"/>
  <c r="S113" i="12"/>
  <c r="S114" i="12"/>
  <c r="S115" i="12"/>
  <c r="S116" i="12"/>
  <c r="S117" i="12"/>
  <c r="S118" i="12"/>
  <c r="S119" i="12"/>
  <c r="S120" i="12"/>
  <c r="S121" i="12"/>
  <c r="S122" i="12"/>
  <c r="S123" i="12"/>
  <c r="S124" i="12"/>
  <c r="S125" i="12"/>
  <c r="S126" i="12"/>
  <c r="S127" i="12"/>
  <c r="S128" i="12"/>
  <c r="S129" i="12"/>
  <c r="S130" i="12"/>
  <c r="S131" i="12"/>
  <c r="S132" i="12"/>
  <c r="S133" i="12"/>
  <c r="S134" i="12"/>
  <c r="S135" i="12"/>
  <c r="S136" i="12"/>
  <c r="S137" i="12"/>
  <c r="S138" i="12"/>
  <c r="S139" i="12"/>
  <c r="S140" i="12"/>
  <c r="S141" i="12"/>
  <c r="S142" i="12"/>
  <c r="S143" i="12"/>
  <c r="S144" i="12"/>
  <c r="S145" i="12"/>
  <c r="S146" i="12"/>
  <c r="S147" i="12"/>
  <c r="S148" i="12"/>
  <c r="S149" i="12"/>
  <c r="S150" i="12"/>
  <c r="S151" i="12"/>
  <c r="S152" i="12"/>
  <c r="S153" i="12"/>
  <c r="S154" i="12"/>
  <c r="S155" i="12"/>
  <c r="S156" i="12"/>
  <c r="S157" i="12"/>
  <c r="S158" i="12"/>
  <c r="S159" i="12"/>
  <c r="S160" i="12"/>
  <c r="S161" i="12"/>
  <c r="S162" i="12"/>
  <c r="S163" i="12"/>
  <c r="S164" i="12"/>
  <c r="S165" i="12"/>
  <c r="S166" i="12"/>
  <c r="S167" i="12"/>
  <c r="S168" i="12"/>
  <c r="S169" i="12"/>
  <c r="S170" i="12"/>
  <c r="S171" i="12"/>
  <c r="S172" i="12"/>
  <c r="S173" i="12"/>
  <c r="S174" i="12"/>
  <c r="S175" i="12"/>
  <c r="S176" i="12"/>
  <c r="S177" i="12"/>
  <c r="S178" i="12"/>
  <c r="S179" i="12"/>
  <c r="S180" i="12"/>
  <c r="S181" i="12"/>
  <c r="S182" i="12"/>
  <c r="S183" i="12"/>
  <c r="S184" i="12"/>
  <c r="S185" i="12"/>
  <c r="S186" i="12"/>
  <c r="S187" i="12"/>
  <c r="S188" i="12"/>
  <c r="S189" i="12"/>
  <c r="S190" i="12"/>
  <c r="S191" i="12"/>
  <c r="S192" i="12"/>
  <c r="S193" i="12"/>
  <c r="S194" i="12"/>
  <c r="S195" i="12"/>
  <c r="S196" i="12"/>
  <c r="S197" i="12"/>
  <c r="S198" i="12"/>
  <c r="S199" i="12"/>
  <c r="S200" i="12"/>
  <c r="S201" i="12"/>
  <c r="S202" i="12"/>
  <c r="S203" i="12"/>
  <c r="S204" i="12"/>
  <c r="S205" i="12"/>
  <c r="S206" i="12"/>
  <c r="S207" i="12"/>
  <c r="S208" i="12"/>
  <c r="S209" i="12"/>
  <c r="S210" i="12"/>
  <c r="S211" i="12"/>
  <c r="S212" i="12"/>
  <c r="S213" i="12"/>
  <c r="S214" i="12"/>
  <c r="S215" i="12"/>
  <c r="S216" i="12"/>
  <c r="S217" i="12"/>
  <c r="S218" i="12"/>
  <c r="S219" i="12"/>
  <c r="S220" i="12"/>
  <c r="S221" i="12"/>
  <c r="S222" i="12"/>
  <c r="S223" i="12"/>
  <c r="S224" i="12"/>
  <c r="S225" i="12"/>
  <c r="S226" i="12"/>
  <c r="S227" i="12"/>
  <c r="S228" i="12"/>
  <c r="S229" i="12"/>
  <c r="S230" i="12"/>
  <c r="S231" i="12"/>
  <c r="S232" i="12"/>
  <c r="S233" i="12"/>
  <c r="S234" i="12"/>
  <c r="S235" i="12"/>
  <c r="S236" i="12"/>
  <c r="S237" i="12"/>
  <c r="S238" i="12"/>
  <c r="S239" i="12"/>
  <c r="S240" i="12"/>
  <c r="S241" i="12"/>
  <c r="S242" i="12"/>
  <c r="S243" i="12"/>
  <c r="S244" i="12"/>
  <c r="S245" i="12"/>
  <c r="S246" i="12"/>
  <c r="S247" i="12"/>
  <c r="S248" i="12"/>
  <c r="S249" i="12"/>
  <c r="S250" i="12"/>
  <c r="S251" i="12"/>
  <c r="S252" i="12"/>
  <c r="S253" i="12"/>
  <c r="S254" i="12"/>
  <c r="S255" i="12"/>
  <c r="S256" i="12"/>
  <c r="S257" i="12"/>
  <c r="S258" i="12"/>
  <c r="S259" i="12"/>
  <c r="S260" i="12"/>
  <c r="S261" i="12"/>
  <c r="S262" i="12"/>
  <c r="S263" i="12"/>
  <c r="S264" i="12"/>
  <c r="S265" i="12"/>
  <c r="S266" i="12"/>
  <c r="S267" i="12"/>
  <c r="S268" i="12"/>
  <c r="S269" i="12"/>
  <c r="S270" i="12"/>
  <c r="S271" i="12"/>
  <c r="S272" i="12"/>
  <c r="S273" i="12"/>
  <c r="S274" i="12"/>
  <c r="S275" i="12"/>
  <c r="S276" i="12"/>
  <c r="S277" i="12"/>
  <c r="S278" i="12"/>
  <c r="S279" i="12"/>
  <c r="S280" i="12"/>
  <c r="S281" i="12"/>
  <c r="S282" i="12"/>
  <c r="S283" i="12"/>
  <c r="S284" i="12"/>
  <c r="S285" i="12"/>
  <c r="S286" i="12"/>
  <c r="S287" i="12"/>
  <c r="S288" i="12"/>
  <c r="S289" i="12"/>
  <c r="S290" i="12"/>
  <c r="S291" i="12"/>
  <c r="S292" i="12"/>
  <c r="S293" i="12"/>
  <c r="S294" i="12"/>
  <c r="S295" i="12"/>
  <c r="S296" i="12"/>
  <c r="S297" i="12"/>
  <c r="S298" i="12"/>
  <c r="S299" i="12"/>
  <c r="S300" i="12"/>
  <c r="S301" i="12"/>
  <c r="S302" i="12"/>
  <c r="S303" i="12"/>
  <c r="S304" i="12"/>
  <c r="S305" i="12"/>
  <c r="S306" i="12"/>
  <c r="S307" i="12"/>
  <c r="S308" i="12"/>
  <c r="S309" i="12"/>
  <c r="S310" i="12"/>
  <c r="S311" i="12"/>
  <c r="S312" i="12"/>
  <c r="S313" i="12"/>
  <c r="S314" i="12"/>
  <c r="S315" i="12"/>
  <c r="S316" i="12"/>
  <c r="S317" i="12"/>
  <c r="S318" i="12"/>
  <c r="S319" i="12"/>
  <c r="S320" i="12"/>
  <c r="S321" i="12"/>
  <c r="S322" i="12"/>
  <c r="S323" i="12"/>
  <c r="S324" i="12"/>
  <c r="S325" i="12"/>
  <c r="S326" i="12"/>
  <c r="S327" i="12"/>
  <c r="S328" i="12"/>
  <c r="S329" i="12"/>
  <c r="S330" i="12"/>
  <c r="S331" i="12"/>
  <c r="S332" i="12"/>
  <c r="S333" i="12"/>
  <c r="S334" i="12"/>
  <c r="S335" i="12"/>
  <c r="S336" i="12"/>
  <c r="S337" i="12"/>
  <c r="S338" i="12"/>
  <c r="S339" i="12"/>
  <c r="S340" i="12"/>
  <c r="S341" i="12"/>
  <c r="S342" i="12"/>
  <c r="S343" i="12"/>
  <c r="S344" i="12"/>
  <c r="S345" i="12"/>
  <c r="S346" i="12"/>
  <c r="S347" i="12"/>
  <c r="S348" i="12"/>
  <c r="S349" i="12"/>
  <c r="S350" i="12"/>
  <c r="S351" i="12"/>
  <c r="S352" i="12"/>
  <c r="S353" i="12"/>
  <c r="S354" i="12"/>
  <c r="S355" i="12"/>
  <c r="S356" i="12"/>
  <c r="S357" i="12"/>
  <c r="S358" i="12"/>
  <c r="S359" i="12"/>
  <c r="S360" i="12"/>
  <c r="S361" i="12"/>
  <c r="S362" i="12"/>
  <c r="S363" i="12"/>
  <c r="S364" i="12"/>
  <c r="S365" i="12"/>
  <c r="S366" i="12"/>
  <c r="S367" i="12"/>
  <c r="S368" i="12"/>
  <c r="S369" i="12"/>
  <c r="S370" i="12"/>
  <c r="S371" i="12"/>
  <c r="S372" i="12"/>
  <c r="S373" i="12"/>
  <c r="S374" i="12"/>
  <c r="S375" i="12"/>
  <c r="S376" i="12"/>
  <c r="S377" i="12"/>
  <c r="S378" i="12"/>
  <c r="S379" i="12"/>
  <c r="S380" i="12"/>
  <c r="S381" i="12"/>
  <c r="S382" i="12"/>
  <c r="S383" i="12"/>
  <c r="S384" i="12"/>
  <c r="S385" i="12"/>
  <c r="S386" i="12"/>
  <c r="S387" i="12"/>
  <c r="S388" i="12"/>
  <c r="S389" i="12"/>
  <c r="S390" i="12"/>
  <c r="S391" i="12"/>
  <c r="S392" i="12"/>
  <c r="S393" i="12"/>
  <c r="S394" i="12"/>
  <c r="S395" i="12"/>
  <c r="S396" i="12"/>
  <c r="S397" i="12"/>
  <c r="S398" i="12"/>
  <c r="S399" i="12"/>
  <c r="S400" i="12"/>
  <c r="S401" i="12"/>
  <c r="S402" i="12"/>
  <c r="S403" i="12"/>
  <c r="S404" i="12"/>
  <c r="S405" i="12"/>
  <c r="S406" i="12"/>
  <c r="S407" i="12"/>
  <c r="S408" i="12"/>
  <c r="S409" i="12"/>
  <c r="S410" i="12"/>
  <c r="S411" i="12"/>
  <c r="S412" i="12"/>
  <c r="S413" i="12"/>
  <c r="S414" i="12"/>
  <c r="S415" i="12"/>
  <c r="S416" i="12"/>
  <c r="S417" i="12"/>
  <c r="S418" i="12"/>
  <c r="S419" i="12"/>
  <c r="S420" i="12"/>
  <c r="S421" i="12"/>
  <c r="S422" i="12"/>
  <c r="S423" i="12"/>
  <c r="S424" i="12"/>
  <c r="S425" i="12"/>
  <c r="S426" i="12"/>
  <c r="S427" i="12"/>
  <c r="S428" i="12"/>
  <c r="S429" i="12"/>
  <c r="S430" i="12"/>
  <c r="S431" i="12"/>
  <c r="S432" i="12"/>
  <c r="S433" i="12"/>
  <c r="S434" i="12"/>
  <c r="S435" i="12"/>
  <c r="S436" i="12"/>
  <c r="S437" i="12"/>
  <c r="S438" i="12"/>
  <c r="S439" i="12"/>
  <c r="S440" i="12"/>
  <c r="S441" i="12"/>
  <c r="S442" i="12"/>
  <c r="S443" i="12"/>
  <c r="S444" i="12"/>
  <c r="S445" i="12"/>
  <c r="S446" i="12"/>
  <c r="S447" i="12"/>
  <c r="S448" i="12"/>
  <c r="S449" i="12"/>
  <c r="S450" i="12"/>
  <c r="S451" i="12"/>
  <c r="S452" i="12"/>
  <c r="S453" i="12"/>
  <c r="S454" i="12"/>
  <c r="S455" i="12"/>
  <c r="S456" i="12"/>
  <c r="S457" i="12"/>
  <c r="S458" i="12"/>
  <c r="S459" i="12"/>
  <c r="S460" i="12"/>
  <c r="S461" i="12"/>
  <c r="S462" i="12"/>
  <c r="S463" i="12"/>
  <c r="S464" i="12"/>
  <c r="S465" i="12"/>
  <c r="S466" i="12"/>
  <c r="S467" i="12"/>
  <c r="S468" i="12"/>
  <c r="S469" i="12"/>
  <c r="S470" i="12"/>
  <c r="S471" i="12"/>
  <c r="S472" i="12"/>
  <c r="S473" i="12"/>
  <c r="S474" i="12"/>
  <c r="S475" i="12"/>
  <c r="S476" i="12"/>
  <c r="S477" i="12"/>
  <c r="S478" i="12"/>
  <c r="S479" i="12"/>
  <c r="S480" i="12"/>
  <c r="S481" i="12"/>
  <c r="S482" i="12"/>
  <c r="S483" i="12"/>
  <c r="S484" i="12"/>
  <c r="S485" i="12"/>
  <c r="S486" i="12"/>
  <c r="S487" i="12"/>
  <c r="S488" i="12"/>
  <c r="S489" i="12"/>
  <c r="S490" i="12"/>
  <c r="S491" i="12"/>
  <c r="S492" i="12"/>
  <c r="S493" i="12"/>
  <c r="S494" i="12"/>
  <c r="S495" i="12"/>
  <c r="S496" i="12"/>
  <c r="S497" i="12"/>
  <c r="S498" i="12"/>
  <c r="S499" i="12"/>
  <c r="S500" i="12"/>
  <c r="S501" i="12"/>
  <c r="S502" i="12"/>
  <c r="S503" i="12"/>
  <c r="S504" i="12"/>
  <c r="S505" i="12"/>
  <c r="S506" i="12"/>
  <c r="S507" i="12"/>
  <c r="S508" i="12"/>
  <c r="S509" i="12"/>
  <c r="S510" i="12"/>
  <c r="S511" i="12"/>
  <c r="S512" i="12"/>
  <c r="S513" i="12"/>
  <c r="S514" i="12"/>
  <c r="S515" i="12"/>
  <c r="S516" i="12"/>
  <c r="S517" i="12"/>
  <c r="S518" i="12"/>
  <c r="S519" i="12"/>
  <c r="S520" i="12"/>
  <c r="S521" i="12"/>
  <c r="S522" i="12"/>
  <c r="S523" i="12"/>
  <c r="S524" i="12"/>
  <c r="S525" i="12"/>
  <c r="S526" i="12"/>
  <c r="S527" i="12"/>
  <c r="S528" i="12"/>
  <c r="S529" i="12"/>
  <c r="S530" i="12"/>
  <c r="S531" i="12"/>
  <c r="S532" i="12"/>
  <c r="S533" i="12"/>
  <c r="S534" i="12"/>
  <c r="S535" i="12"/>
  <c r="S536" i="12"/>
  <c r="S537" i="12"/>
  <c r="S538" i="12"/>
  <c r="S539" i="12"/>
  <c r="S540" i="12"/>
  <c r="S541" i="12"/>
  <c r="S542" i="12"/>
  <c r="S543" i="12"/>
  <c r="S544" i="12"/>
  <c r="S545" i="12"/>
  <c r="S546" i="12"/>
  <c r="S547" i="12"/>
  <c r="S548" i="12"/>
  <c r="S549" i="12"/>
  <c r="S550" i="12"/>
  <c r="S551" i="12"/>
  <c r="S552" i="12"/>
  <c r="S553" i="12"/>
  <c r="S554" i="12"/>
  <c r="S555" i="12"/>
  <c r="S556" i="12"/>
  <c r="S557" i="12"/>
  <c r="S558" i="12"/>
  <c r="S559" i="12"/>
  <c r="S560" i="12"/>
  <c r="S561" i="12"/>
  <c r="S562" i="12"/>
  <c r="S563" i="12"/>
  <c r="S564" i="12"/>
  <c r="S565" i="12"/>
  <c r="S566" i="12"/>
  <c r="S567" i="12"/>
  <c r="S568" i="12"/>
  <c r="S569" i="12"/>
  <c r="S570" i="12"/>
  <c r="S571" i="12"/>
  <c r="S572" i="12"/>
  <c r="S573" i="12"/>
  <c r="S574" i="12"/>
  <c r="S575" i="12"/>
  <c r="S576" i="12"/>
  <c r="S577" i="12"/>
  <c r="S578" i="12"/>
  <c r="S579" i="12"/>
  <c r="S580" i="12"/>
  <c r="S581" i="12"/>
  <c r="S582" i="12"/>
  <c r="S583" i="12"/>
  <c r="S584" i="12"/>
  <c r="S585" i="12"/>
  <c r="S586" i="12"/>
  <c r="S587" i="12"/>
  <c r="S588" i="12"/>
  <c r="S589" i="12"/>
  <c r="S590" i="12"/>
  <c r="S591" i="12"/>
  <c r="S592" i="12"/>
  <c r="S593" i="12"/>
  <c r="S594" i="12"/>
  <c r="S595" i="12"/>
  <c r="S596" i="12"/>
  <c r="S597" i="12"/>
  <c r="S598" i="12"/>
  <c r="S599" i="12"/>
  <c r="S600" i="12"/>
  <c r="S601" i="12"/>
  <c r="S602" i="12"/>
  <c r="S603" i="12"/>
  <c r="S604" i="12"/>
  <c r="S605" i="12"/>
  <c r="S606" i="12"/>
  <c r="S607" i="12"/>
  <c r="S608" i="12"/>
  <c r="S609" i="12"/>
  <c r="S610" i="12"/>
  <c r="S611" i="12"/>
  <c r="S612" i="12"/>
  <c r="S613" i="12"/>
  <c r="S614" i="12"/>
  <c r="S615" i="12"/>
  <c r="S616" i="12"/>
  <c r="S617" i="12"/>
  <c r="S618" i="12"/>
  <c r="S619" i="12"/>
  <c r="S620" i="12"/>
  <c r="S621" i="12"/>
  <c r="S622" i="12"/>
  <c r="S623" i="12"/>
  <c r="S624" i="12"/>
  <c r="S625" i="12"/>
  <c r="S626" i="12"/>
  <c r="S627" i="12"/>
  <c r="S628" i="12"/>
  <c r="S629" i="12"/>
  <c r="S630" i="12"/>
  <c r="S631" i="12"/>
  <c r="S632" i="12"/>
  <c r="S633" i="12"/>
  <c r="S634" i="12"/>
  <c r="S635" i="12"/>
  <c r="S636" i="12"/>
  <c r="S637" i="12"/>
  <c r="S638" i="12"/>
  <c r="S639" i="12"/>
  <c r="S640" i="12"/>
  <c r="S641" i="12"/>
  <c r="S642" i="12"/>
  <c r="S643" i="12"/>
  <c r="S644" i="12"/>
  <c r="S645" i="12"/>
  <c r="S646" i="12"/>
  <c r="S647" i="12"/>
  <c r="S648" i="12"/>
  <c r="S649" i="12"/>
  <c r="S650" i="12"/>
  <c r="S651" i="12"/>
  <c r="S652" i="12"/>
  <c r="S653" i="12"/>
  <c r="S654" i="12"/>
  <c r="S655" i="12"/>
  <c r="S656" i="12"/>
  <c r="S657" i="12"/>
  <c r="S658" i="12"/>
  <c r="S659" i="12"/>
  <c r="S660" i="12"/>
  <c r="S661" i="12"/>
  <c r="S662" i="12"/>
  <c r="S663" i="12"/>
  <c r="S664" i="12"/>
  <c r="S665" i="12"/>
  <c r="S666" i="12"/>
  <c r="S667" i="12"/>
  <c r="S668" i="12"/>
  <c r="S669" i="12"/>
  <c r="S670" i="12"/>
  <c r="S671" i="12"/>
  <c r="S672" i="12"/>
  <c r="S673" i="12"/>
  <c r="S674" i="12"/>
  <c r="S675" i="12"/>
  <c r="S676" i="12"/>
  <c r="S677" i="12"/>
  <c r="S678" i="12"/>
  <c r="S679" i="12"/>
  <c r="S680" i="12"/>
  <c r="S681" i="12"/>
  <c r="S682" i="12"/>
  <c r="S683" i="12"/>
  <c r="S684" i="12"/>
  <c r="S685" i="12"/>
  <c r="S686" i="12"/>
  <c r="S687" i="12"/>
  <c r="S688" i="12"/>
  <c r="S689" i="12"/>
  <c r="S690" i="12"/>
  <c r="S691" i="12"/>
  <c r="S692" i="12"/>
  <c r="S693" i="12"/>
  <c r="S694" i="12"/>
  <c r="S695" i="12"/>
  <c r="S696" i="12"/>
  <c r="S697" i="12"/>
  <c r="S698" i="12"/>
  <c r="S699" i="12"/>
  <c r="S700" i="12"/>
  <c r="S701" i="12"/>
  <c r="S702" i="12"/>
  <c r="S703" i="12"/>
  <c r="S704" i="12"/>
  <c r="S705" i="12"/>
  <c r="S706" i="12"/>
  <c r="S707" i="12"/>
  <c r="S708" i="12"/>
  <c r="S709" i="12"/>
  <c r="S710" i="12"/>
  <c r="S711" i="12"/>
  <c r="S712" i="12"/>
  <c r="S713" i="12"/>
  <c r="S714" i="12"/>
  <c r="S715" i="12"/>
  <c r="S716" i="12"/>
  <c r="S717" i="12"/>
  <c r="S718" i="12"/>
  <c r="S719" i="12"/>
  <c r="S720" i="12"/>
  <c r="S721" i="12"/>
  <c r="S722" i="12"/>
  <c r="S723" i="12"/>
  <c r="S724" i="12"/>
  <c r="S725" i="12"/>
  <c r="S726" i="12"/>
  <c r="S727" i="12"/>
  <c r="S728" i="12"/>
  <c r="S729" i="12"/>
  <c r="S730" i="12"/>
  <c r="S731" i="12"/>
  <c r="S732" i="12"/>
  <c r="S733" i="12"/>
  <c r="S734" i="12"/>
  <c r="S735" i="12"/>
  <c r="S736" i="12"/>
  <c r="S737" i="12"/>
  <c r="S738" i="12"/>
  <c r="S739" i="12"/>
  <c r="S740" i="12"/>
  <c r="S741" i="12"/>
  <c r="S742" i="12"/>
  <c r="S743" i="12"/>
  <c r="S744" i="12"/>
  <c r="S745" i="12"/>
  <c r="S746" i="12"/>
  <c r="S747" i="12"/>
  <c r="S748" i="12"/>
  <c r="S749" i="12"/>
  <c r="S750" i="12"/>
  <c r="S751" i="12"/>
  <c r="S752" i="12"/>
  <c r="S753" i="12"/>
  <c r="S754" i="12"/>
  <c r="S755" i="12"/>
  <c r="S756" i="12"/>
  <c r="S757" i="12"/>
  <c r="S758" i="12"/>
  <c r="S759" i="12"/>
  <c r="S760" i="12"/>
  <c r="S761" i="12"/>
  <c r="S762" i="12"/>
  <c r="S763" i="12"/>
  <c r="S764" i="12"/>
  <c r="S765" i="12"/>
  <c r="S766" i="12"/>
  <c r="S767" i="12"/>
  <c r="S768" i="12"/>
  <c r="S769" i="12"/>
  <c r="S770" i="12"/>
  <c r="S771" i="12"/>
  <c r="S772" i="12"/>
  <c r="S773" i="12"/>
  <c r="S774" i="12"/>
  <c r="S775" i="12"/>
  <c r="S776" i="12"/>
  <c r="S777" i="12"/>
  <c r="S778" i="12"/>
  <c r="S779" i="12"/>
  <c r="S780" i="12"/>
  <c r="S781" i="12"/>
  <c r="S782" i="12"/>
  <c r="S783" i="12"/>
  <c r="S784" i="12"/>
  <c r="S785" i="12"/>
  <c r="S786" i="12"/>
  <c r="S787" i="12"/>
  <c r="S788" i="12"/>
  <c r="S789" i="12"/>
  <c r="S790" i="12"/>
  <c r="S791" i="12"/>
  <c r="S792" i="12"/>
  <c r="S793" i="12"/>
  <c r="S794" i="12"/>
  <c r="S795" i="12"/>
  <c r="S796" i="12"/>
  <c r="S797" i="12"/>
  <c r="S798" i="12"/>
  <c r="S799" i="12"/>
  <c r="S800" i="12"/>
  <c r="S801" i="12"/>
  <c r="S802" i="12"/>
  <c r="S803" i="12"/>
  <c r="S804" i="12"/>
  <c r="S805" i="12"/>
  <c r="S806" i="12"/>
  <c r="S807" i="12"/>
  <c r="S808" i="12"/>
  <c r="S809" i="12"/>
  <c r="S810" i="12"/>
  <c r="S811" i="12"/>
  <c r="S812" i="12"/>
  <c r="S813" i="12"/>
  <c r="S814" i="12"/>
  <c r="S815" i="12"/>
  <c r="S816" i="12"/>
  <c r="S817" i="12"/>
  <c r="S818" i="12"/>
  <c r="S819" i="12"/>
  <c r="S820" i="12"/>
  <c r="S821" i="12"/>
  <c r="S822" i="12"/>
  <c r="S823" i="12"/>
  <c r="S824" i="12"/>
  <c r="S825" i="12"/>
  <c r="S826" i="12"/>
  <c r="S827" i="12"/>
  <c r="S828" i="12"/>
  <c r="S829" i="12"/>
  <c r="S830" i="12"/>
  <c r="S831" i="12"/>
  <c r="S832" i="12"/>
  <c r="S833" i="12"/>
  <c r="S834" i="12"/>
  <c r="S835" i="12"/>
  <c r="S836" i="12"/>
  <c r="S837" i="12"/>
  <c r="S838" i="12"/>
  <c r="S839" i="12"/>
  <c r="S840" i="12"/>
  <c r="S841" i="12"/>
  <c r="S842" i="12"/>
  <c r="S843" i="12"/>
  <c r="S844" i="12"/>
  <c r="S845" i="12"/>
  <c r="S846" i="12"/>
  <c r="S847" i="12"/>
  <c r="S848" i="12"/>
  <c r="S849" i="12"/>
  <c r="S850" i="12"/>
  <c r="S851" i="12"/>
  <c r="S852" i="12"/>
  <c r="S853" i="12"/>
  <c r="S854" i="12"/>
  <c r="S855" i="12"/>
  <c r="S856" i="12"/>
  <c r="S857" i="12"/>
  <c r="S858" i="12"/>
  <c r="S859" i="12"/>
  <c r="S860" i="12"/>
  <c r="S861" i="12"/>
  <c r="S862" i="12"/>
  <c r="S863" i="12"/>
  <c r="S864" i="12"/>
  <c r="S865" i="12"/>
  <c r="S866" i="12"/>
  <c r="S867" i="12"/>
  <c r="S868" i="12"/>
  <c r="S869" i="12"/>
  <c r="S870" i="12"/>
  <c r="S871" i="12"/>
  <c r="S872" i="12"/>
  <c r="S873" i="12"/>
  <c r="S874" i="12"/>
  <c r="S875" i="12"/>
  <c r="S876" i="12"/>
  <c r="S877" i="12"/>
  <c r="S878" i="12"/>
  <c r="S879" i="12"/>
  <c r="S880" i="12"/>
  <c r="S881" i="12"/>
  <c r="S882" i="12"/>
  <c r="S883" i="12"/>
  <c r="S884" i="12"/>
  <c r="S885" i="12"/>
  <c r="S886" i="12"/>
  <c r="S887" i="12"/>
  <c r="S888" i="12"/>
  <c r="S889" i="12"/>
  <c r="S890" i="12"/>
  <c r="S891" i="12"/>
  <c r="S892" i="12"/>
  <c r="S893" i="12"/>
  <c r="S894" i="12"/>
  <c r="S895" i="12"/>
  <c r="S896" i="12"/>
  <c r="S897" i="12"/>
  <c r="S898" i="12"/>
  <c r="S899" i="12"/>
  <c r="S900" i="12"/>
  <c r="S901" i="12"/>
  <c r="S902" i="12"/>
  <c r="S903" i="12"/>
  <c r="S904" i="12"/>
  <c r="S905" i="12"/>
  <c r="S906" i="12"/>
  <c r="S907" i="12"/>
  <c r="S908" i="12"/>
  <c r="S909" i="12"/>
  <c r="S910" i="12"/>
  <c r="S911" i="12"/>
  <c r="S912" i="12"/>
  <c r="S913" i="12"/>
  <c r="S914" i="12"/>
  <c r="S915" i="12"/>
  <c r="S916" i="12"/>
  <c r="S917" i="12"/>
  <c r="S918" i="12"/>
  <c r="S919" i="12"/>
  <c r="S920" i="12"/>
  <c r="S921" i="12"/>
  <c r="S922" i="12"/>
  <c r="S923" i="12"/>
  <c r="S924" i="12"/>
  <c r="S925" i="12"/>
  <c r="S926" i="12"/>
  <c r="S927" i="12"/>
  <c r="S928" i="12"/>
  <c r="S929" i="12"/>
  <c r="S930" i="12"/>
  <c r="S931" i="12"/>
  <c r="S932" i="12"/>
  <c r="S933" i="12"/>
  <c r="S934" i="12"/>
  <c r="S935" i="12"/>
  <c r="S936" i="12"/>
  <c r="S937" i="12"/>
  <c r="S938" i="12"/>
  <c r="S939" i="12"/>
  <c r="S940" i="12"/>
  <c r="S941" i="12"/>
  <c r="S942" i="12"/>
  <c r="S943" i="12"/>
  <c r="S944" i="12"/>
  <c r="S945" i="12"/>
  <c r="S946" i="12"/>
  <c r="S947" i="12"/>
  <c r="S948" i="12"/>
  <c r="S949" i="12"/>
  <c r="S950" i="12"/>
  <c r="S951" i="12"/>
  <c r="S952" i="12"/>
  <c r="S953" i="12"/>
  <c r="S954" i="12"/>
  <c r="S955" i="12"/>
  <c r="S956" i="12"/>
  <c r="S957" i="12"/>
  <c r="S958" i="12"/>
  <c r="S959" i="12"/>
  <c r="S960" i="12"/>
  <c r="S961" i="12"/>
  <c r="S962" i="12"/>
  <c r="S963" i="12"/>
  <c r="S964" i="12"/>
  <c r="S965" i="12"/>
  <c r="S966" i="12"/>
  <c r="S967" i="12"/>
  <c r="S968" i="12"/>
  <c r="S969" i="12"/>
  <c r="S970" i="12"/>
  <c r="S971" i="12"/>
  <c r="S972" i="12"/>
  <c r="S973" i="12"/>
  <c r="S974" i="12"/>
  <c r="S975" i="12"/>
  <c r="S976" i="12"/>
  <c r="S977" i="12"/>
  <c r="S978" i="12"/>
  <c r="S979" i="12"/>
  <c r="S980" i="12"/>
  <c r="S981" i="12"/>
  <c r="S982" i="12"/>
  <c r="S983" i="12"/>
  <c r="S984" i="12"/>
  <c r="S985" i="12"/>
  <c r="S986" i="12"/>
  <c r="S987" i="12"/>
  <c r="S988" i="12"/>
  <c r="S989" i="12"/>
  <c r="S990" i="12"/>
  <c r="S991" i="12"/>
  <c r="S992" i="12"/>
  <c r="S993" i="12"/>
  <c r="S994" i="12"/>
  <c r="S995" i="12"/>
  <c r="S996" i="12"/>
  <c r="S997" i="12"/>
  <c r="S998" i="12"/>
  <c r="S999" i="12"/>
  <c r="S1000" i="12"/>
  <c r="S1001" i="12"/>
  <c r="S1002" i="12"/>
  <c r="S1003" i="12"/>
  <c r="S1004" i="12"/>
  <c r="S1005" i="12"/>
  <c r="S1006" i="12"/>
  <c r="S1007" i="12"/>
  <c r="S1008" i="12"/>
  <c r="S1009" i="12"/>
  <c r="S1010" i="12"/>
  <c r="S1011" i="12"/>
  <c r="S1012" i="12"/>
  <c r="S1013" i="12"/>
  <c r="S1014" i="12"/>
  <c r="S1015" i="12"/>
  <c r="S1016" i="12"/>
  <c r="S1017" i="12"/>
  <c r="S1018" i="12"/>
  <c r="S1019" i="12"/>
  <c r="S1020" i="12"/>
  <c r="S1021" i="12"/>
  <c r="S1022" i="12"/>
  <c r="S1023" i="12"/>
  <c r="S1024" i="12"/>
  <c r="S1025" i="12"/>
  <c r="S1026" i="12"/>
  <c r="S1027" i="12"/>
  <c r="S1028" i="12"/>
  <c r="S1029" i="12"/>
  <c r="S1030" i="12"/>
  <c r="S1031" i="12"/>
  <c r="S1032" i="12"/>
  <c r="S1033" i="12"/>
  <c r="S1034" i="12"/>
  <c r="S1035" i="12"/>
  <c r="S1036" i="12"/>
  <c r="S1037" i="12"/>
  <c r="S1038" i="12"/>
  <c r="S1039" i="12"/>
  <c r="S1040" i="12"/>
  <c r="S1041" i="12"/>
  <c r="S1042" i="12"/>
  <c r="S1043" i="12"/>
  <c r="S1044" i="12"/>
  <c r="S1045" i="12"/>
  <c r="S1046" i="12"/>
  <c r="S1047" i="12"/>
  <c r="S1048" i="12"/>
  <c r="S1049" i="12"/>
  <c r="S1050" i="12"/>
  <c r="S1051" i="12"/>
  <c r="S1052" i="12"/>
  <c r="S1053" i="12"/>
  <c r="S1054" i="12"/>
  <c r="S1055" i="12"/>
  <c r="S1056" i="12"/>
  <c r="S1057" i="12"/>
  <c r="S1058" i="12"/>
  <c r="S1059" i="12"/>
  <c r="S1060" i="12"/>
  <c r="S1061" i="12"/>
  <c r="S1062" i="12"/>
  <c r="S1063" i="12"/>
  <c r="S1064" i="12"/>
  <c r="S1065" i="12"/>
  <c r="S1066" i="12"/>
  <c r="S1067" i="12"/>
  <c r="S1068" i="12"/>
  <c r="S1069" i="12"/>
  <c r="S1070" i="12"/>
  <c r="S1071" i="12"/>
  <c r="S1072" i="12"/>
  <c r="S1073" i="12"/>
  <c r="S1074" i="12"/>
  <c r="S1075" i="12"/>
  <c r="S1076" i="12"/>
  <c r="S1077" i="12"/>
  <c r="S1078" i="12"/>
  <c r="S1079" i="12"/>
  <c r="S1080" i="12"/>
  <c r="S1081" i="12"/>
  <c r="S1082" i="12"/>
  <c r="S1083" i="12"/>
  <c r="S1084" i="12"/>
  <c r="S1085" i="12"/>
  <c r="S1086" i="12"/>
  <c r="S1087" i="12"/>
  <c r="S1088" i="12"/>
  <c r="S1089" i="12"/>
  <c r="S1090" i="12"/>
  <c r="S1091" i="12"/>
  <c r="S1092" i="12"/>
  <c r="S1093" i="12"/>
  <c r="S1094" i="12"/>
  <c r="S1095" i="12"/>
  <c r="S1096" i="12"/>
  <c r="S1097" i="12"/>
  <c r="S1098" i="12"/>
  <c r="S1099" i="12"/>
  <c r="S1100" i="12"/>
  <c r="S1101" i="12"/>
  <c r="S1102" i="12"/>
  <c r="S1103" i="12"/>
  <c r="S1104" i="12"/>
  <c r="S1105" i="12"/>
  <c r="S1106" i="12"/>
  <c r="S1107" i="12"/>
  <c r="S1108" i="12"/>
  <c r="S1109" i="12"/>
  <c r="S1110" i="12"/>
  <c r="S1111" i="12"/>
  <c r="S1112" i="12"/>
  <c r="S1113" i="12"/>
  <c r="S1114" i="12"/>
  <c r="S1115" i="12"/>
  <c r="S1116" i="12"/>
  <c r="S1117" i="12"/>
  <c r="S1118" i="12"/>
  <c r="S1119" i="12"/>
  <c r="S1120" i="12"/>
  <c r="S1121" i="12"/>
  <c r="S1122" i="12"/>
  <c r="S1123" i="12"/>
  <c r="S1124" i="12"/>
  <c r="S1125" i="12"/>
  <c r="S1126" i="12"/>
  <c r="S1127" i="12"/>
  <c r="S1128" i="12"/>
  <c r="S1129" i="12"/>
  <c r="S1130" i="12"/>
  <c r="S1131" i="12"/>
  <c r="S1132" i="12"/>
  <c r="S1133" i="12"/>
  <c r="S1134" i="12"/>
  <c r="S1135" i="12"/>
  <c r="S1136" i="12"/>
  <c r="S1137" i="12"/>
  <c r="S1138" i="12"/>
  <c r="S1139" i="12"/>
  <c r="S1140" i="12"/>
  <c r="S1141" i="12"/>
  <c r="S1142" i="12"/>
  <c r="S1143" i="12"/>
  <c r="S1144" i="12"/>
  <c r="S1145" i="12"/>
  <c r="S1146" i="12"/>
  <c r="S1147" i="12"/>
  <c r="S1148" i="12"/>
  <c r="S1149" i="12"/>
  <c r="S1150" i="12"/>
  <c r="S1151" i="12"/>
  <c r="S1152" i="12"/>
  <c r="S1153" i="12"/>
  <c r="S1154" i="12"/>
  <c r="S1155" i="12"/>
  <c r="S1156" i="12"/>
  <c r="S1157" i="12"/>
  <c r="S1158" i="12"/>
  <c r="S1159" i="12"/>
  <c r="S1160" i="12"/>
  <c r="S1161" i="12"/>
  <c r="S1162" i="12"/>
  <c r="S1163" i="12"/>
  <c r="S1164" i="12"/>
  <c r="S1165" i="12"/>
  <c r="S1166" i="12"/>
  <c r="S1167" i="12"/>
  <c r="S1168" i="12"/>
  <c r="S1169" i="12"/>
  <c r="S1170" i="12"/>
  <c r="S1171" i="12"/>
  <c r="S1172" i="12"/>
  <c r="S1173" i="12"/>
  <c r="S1174" i="12"/>
  <c r="S1175" i="12"/>
  <c r="S1176" i="12"/>
  <c r="S1177" i="12"/>
  <c r="S1178" i="12"/>
  <c r="S1179" i="12"/>
  <c r="S1180" i="12"/>
  <c r="S1181" i="12"/>
  <c r="S1182" i="12"/>
  <c r="S1183" i="12"/>
  <c r="S1184" i="12"/>
  <c r="S1185" i="12"/>
  <c r="S1186" i="12"/>
  <c r="S1187" i="12"/>
  <c r="S1188" i="12"/>
  <c r="S1189" i="12"/>
  <c r="S1190" i="12"/>
  <c r="S1191" i="12"/>
  <c r="S1192" i="12"/>
  <c r="S1193" i="12"/>
  <c r="S1194" i="12"/>
  <c r="S1195" i="12"/>
  <c r="S1196" i="12"/>
  <c r="S1197" i="12"/>
  <c r="S1198" i="12"/>
  <c r="S1199" i="12"/>
  <c r="S1200" i="12"/>
  <c r="S1201" i="12"/>
  <c r="S1202" i="12"/>
  <c r="S1203" i="12"/>
  <c r="S1204" i="12"/>
  <c r="S1205" i="12"/>
  <c r="S1206" i="12"/>
  <c r="S1207" i="12"/>
  <c r="S1208" i="12"/>
  <c r="S1209" i="12"/>
  <c r="S1210" i="12"/>
  <c r="S1211" i="12"/>
  <c r="S1212" i="12"/>
  <c r="S1213" i="12"/>
  <c r="S1214" i="12"/>
  <c r="S1215" i="12"/>
  <c r="S1216" i="12"/>
  <c r="S1217" i="12"/>
  <c r="S1218" i="12"/>
  <c r="S1219" i="12"/>
  <c r="S1220" i="12"/>
  <c r="S1221" i="12"/>
  <c r="S1222" i="12"/>
  <c r="S1223" i="12"/>
  <c r="S1224" i="12"/>
  <c r="S1225" i="12"/>
  <c r="S1226" i="12"/>
  <c r="S1227" i="12"/>
  <c r="S1228" i="12"/>
  <c r="S1229" i="12"/>
  <c r="S1230" i="12"/>
  <c r="S1231" i="12"/>
  <c r="S1232" i="12"/>
  <c r="S1233" i="12"/>
  <c r="S1234" i="12"/>
  <c r="S1235" i="12"/>
  <c r="S1236" i="12"/>
  <c r="S1237" i="12"/>
  <c r="S1238" i="12"/>
  <c r="S1239" i="12"/>
  <c r="S1240" i="12"/>
  <c r="S1241" i="12"/>
  <c r="S1242" i="12"/>
  <c r="S1243" i="12"/>
  <c r="S1244" i="12"/>
  <c r="S1245" i="12"/>
  <c r="S1246" i="12"/>
  <c r="S1247" i="12"/>
  <c r="S1248" i="12"/>
  <c r="S1249" i="12"/>
  <c r="S1250" i="12"/>
  <c r="S1251" i="12"/>
  <c r="S1252" i="12"/>
  <c r="S1253" i="12"/>
  <c r="S1254" i="12"/>
  <c r="S1255" i="12"/>
  <c r="S1256" i="12"/>
  <c r="S1257" i="12"/>
  <c r="S1258" i="12"/>
  <c r="S1259" i="12"/>
  <c r="S1260" i="12"/>
  <c r="S1261" i="12"/>
  <c r="S1262" i="12"/>
  <c r="S1263" i="12"/>
  <c r="S1264" i="12"/>
  <c r="S1265" i="12"/>
  <c r="S1266" i="12"/>
  <c r="S1267" i="12"/>
  <c r="S1268" i="12"/>
  <c r="S1269" i="12"/>
  <c r="S1270" i="12"/>
  <c r="S1271" i="12"/>
  <c r="S1272" i="12"/>
  <c r="S1273" i="12"/>
  <c r="S1274" i="12"/>
  <c r="S1275" i="12"/>
  <c r="S1276" i="12"/>
  <c r="S1277" i="12"/>
  <c r="S1278" i="12"/>
  <c r="S1279" i="12"/>
  <c r="S1280" i="12"/>
  <c r="S1281" i="12"/>
  <c r="S1282" i="12"/>
  <c r="S1283" i="12"/>
  <c r="S1284" i="12"/>
  <c r="S1285" i="12"/>
  <c r="S1286" i="12"/>
  <c r="S1287" i="12"/>
  <c r="S1288" i="12"/>
  <c r="S1289" i="12"/>
  <c r="S1290" i="12"/>
  <c r="S1291" i="12"/>
  <c r="S1292" i="12"/>
  <c r="S1293" i="12"/>
  <c r="S1294" i="12"/>
  <c r="S1295" i="12"/>
  <c r="S1296" i="12"/>
  <c r="S1297" i="12"/>
  <c r="S1298" i="12"/>
  <c r="S1299" i="12"/>
  <c r="S1300" i="12"/>
  <c r="S1301" i="12"/>
  <c r="S1302" i="12"/>
  <c r="S1303" i="12"/>
  <c r="S1304" i="12"/>
  <c r="S1305" i="12"/>
  <c r="S1306" i="12"/>
  <c r="S1307" i="12"/>
  <c r="S1308" i="12"/>
  <c r="S1309" i="12"/>
  <c r="S1310" i="12"/>
  <c r="S1311" i="12"/>
  <c r="S1312" i="12"/>
  <c r="S1313" i="12"/>
  <c r="S1314" i="12"/>
  <c r="S1315" i="12"/>
  <c r="S1316" i="12"/>
  <c r="S1317" i="12"/>
  <c r="S1318" i="12"/>
  <c r="S1319" i="12"/>
  <c r="S1320" i="12"/>
  <c r="S1321" i="12"/>
  <c r="S1322" i="12"/>
  <c r="S1323" i="12"/>
  <c r="S1324" i="12"/>
  <c r="S1325" i="12"/>
  <c r="S1326" i="12"/>
  <c r="S1327" i="12"/>
  <c r="S1328" i="12"/>
  <c r="S1329" i="12"/>
  <c r="S1330" i="12"/>
  <c r="S1331" i="12"/>
  <c r="S1332" i="12"/>
  <c r="S1333" i="12"/>
  <c r="S1334" i="12"/>
  <c r="S1335" i="12"/>
  <c r="S1336" i="12"/>
  <c r="S1337" i="12"/>
  <c r="S1338" i="12"/>
  <c r="S1339" i="12"/>
  <c r="R2" i="12"/>
  <c r="R3" i="12"/>
  <c r="R4" i="12"/>
  <c r="R5" i="12"/>
  <c r="R6" i="12"/>
  <c r="R7" i="12"/>
  <c r="R8" i="12"/>
  <c r="R9" i="12"/>
  <c r="R10" i="12"/>
  <c r="R11" i="12"/>
  <c r="R12" i="12"/>
  <c r="R13" i="12"/>
  <c r="R14" i="12"/>
  <c r="R15" i="12"/>
  <c r="R16" i="12"/>
  <c r="R17" i="12"/>
  <c r="R18" i="12"/>
  <c r="R19" i="12"/>
  <c r="R20" i="12"/>
  <c r="R21" i="12"/>
  <c r="R22" i="12"/>
  <c r="R23" i="12"/>
  <c r="R24" i="12"/>
  <c r="R25" i="12"/>
  <c r="R26" i="12"/>
  <c r="R27" i="12"/>
  <c r="R28" i="12"/>
  <c r="R29" i="12"/>
  <c r="R30" i="12"/>
  <c r="R31" i="12"/>
  <c r="R32" i="12"/>
  <c r="R33" i="12"/>
  <c r="R34" i="12"/>
  <c r="R35" i="12"/>
  <c r="R36" i="12"/>
  <c r="R37" i="12"/>
  <c r="R38" i="12"/>
  <c r="R39" i="12"/>
  <c r="R40" i="12"/>
  <c r="R41" i="12"/>
  <c r="R42" i="12"/>
  <c r="R43" i="12"/>
  <c r="R44" i="12"/>
  <c r="R45" i="12"/>
  <c r="R46" i="12"/>
  <c r="R47" i="12"/>
  <c r="R48" i="12"/>
  <c r="R49" i="12"/>
  <c r="R50" i="12"/>
  <c r="R51" i="12"/>
  <c r="R52" i="12"/>
  <c r="R53" i="12"/>
  <c r="R54" i="12"/>
  <c r="R55" i="12"/>
  <c r="R56" i="12"/>
  <c r="R57" i="12"/>
  <c r="R58" i="12"/>
  <c r="R59" i="12"/>
  <c r="R60" i="12"/>
  <c r="R61" i="12"/>
  <c r="R62" i="12"/>
  <c r="R63" i="12"/>
  <c r="R64" i="12"/>
  <c r="R65" i="12"/>
  <c r="R66" i="12"/>
  <c r="R67" i="12"/>
  <c r="R68" i="12"/>
  <c r="R69" i="12"/>
  <c r="R70" i="12"/>
  <c r="R71" i="12"/>
  <c r="R72" i="12"/>
  <c r="R73" i="12"/>
  <c r="R74" i="12"/>
  <c r="R75" i="12"/>
  <c r="R76" i="12"/>
  <c r="R77" i="12"/>
  <c r="R78" i="12"/>
  <c r="R79" i="12"/>
  <c r="R80" i="12"/>
  <c r="R81" i="12"/>
  <c r="R82" i="12"/>
  <c r="R83" i="12"/>
  <c r="R84" i="12"/>
  <c r="R85" i="12"/>
  <c r="R86" i="12"/>
  <c r="R87" i="12"/>
  <c r="R88" i="12"/>
  <c r="R89" i="12"/>
  <c r="R90" i="12"/>
  <c r="R91" i="12"/>
  <c r="R92" i="12"/>
  <c r="R93" i="12"/>
  <c r="R94" i="12"/>
  <c r="R95" i="12"/>
  <c r="R96" i="12"/>
  <c r="R97" i="12"/>
  <c r="R98" i="12"/>
  <c r="R99" i="12"/>
  <c r="R100" i="12"/>
  <c r="R101" i="12"/>
  <c r="R102" i="12"/>
  <c r="R103" i="12"/>
  <c r="R104" i="12"/>
  <c r="R105" i="12"/>
  <c r="R106" i="12"/>
  <c r="R107" i="12"/>
  <c r="R108" i="12"/>
  <c r="R109" i="12"/>
  <c r="R110" i="12"/>
  <c r="R111" i="12"/>
  <c r="R112" i="12"/>
  <c r="R113" i="12"/>
  <c r="R114" i="12"/>
  <c r="R115" i="12"/>
  <c r="R116" i="12"/>
  <c r="R117" i="12"/>
  <c r="R118" i="12"/>
  <c r="R119" i="12"/>
  <c r="R120" i="12"/>
  <c r="R121" i="12"/>
  <c r="R122" i="12"/>
  <c r="R123" i="12"/>
  <c r="R124" i="12"/>
  <c r="R125" i="12"/>
  <c r="R126" i="12"/>
  <c r="R127" i="12"/>
  <c r="R128" i="12"/>
  <c r="R129" i="12"/>
  <c r="R130" i="12"/>
  <c r="R131" i="12"/>
  <c r="R132" i="12"/>
  <c r="R133" i="12"/>
  <c r="R134" i="12"/>
  <c r="R135" i="12"/>
  <c r="R136" i="12"/>
  <c r="R137" i="12"/>
  <c r="R138" i="12"/>
  <c r="R139" i="12"/>
  <c r="R140" i="12"/>
  <c r="R141" i="12"/>
  <c r="R142" i="12"/>
  <c r="R143" i="12"/>
  <c r="R144" i="12"/>
  <c r="R145" i="12"/>
  <c r="R146" i="12"/>
  <c r="R147" i="12"/>
  <c r="R148" i="12"/>
  <c r="R149" i="12"/>
  <c r="R150" i="12"/>
  <c r="R151" i="12"/>
  <c r="R152" i="12"/>
  <c r="R153" i="12"/>
  <c r="R154" i="12"/>
  <c r="R155" i="12"/>
  <c r="R156" i="12"/>
  <c r="R157" i="12"/>
  <c r="R158" i="12"/>
  <c r="R159" i="12"/>
  <c r="R160" i="12"/>
  <c r="R161" i="12"/>
  <c r="R162" i="12"/>
  <c r="R163" i="12"/>
  <c r="R164" i="12"/>
  <c r="R165" i="12"/>
  <c r="R166" i="12"/>
  <c r="R167" i="12"/>
  <c r="R168" i="12"/>
  <c r="R169" i="12"/>
  <c r="R170" i="12"/>
  <c r="R171" i="12"/>
  <c r="R172" i="12"/>
  <c r="R173" i="12"/>
  <c r="R174" i="12"/>
  <c r="R175" i="12"/>
  <c r="R176" i="12"/>
  <c r="R177" i="12"/>
  <c r="R178" i="12"/>
  <c r="R179" i="12"/>
  <c r="R180" i="12"/>
  <c r="R181" i="12"/>
  <c r="R182" i="12"/>
  <c r="R183" i="12"/>
  <c r="R184" i="12"/>
  <c r="R185" i="12"/>
  <c r="R186" i="12"/>
  <c r="R187" i="12"/>
  <c r="R188" i="12"/>
  <c r="R189" i="12"/>
  <c r="R190" i="12"/>
  <c r="R191" i="12"/>
  <c r="R192" i="12"/>
  <c r="R193" i="12"/>
  <c r="R194" i="12"/>
  <c r="R195" i="12"/>
  <c r="R196" i="12"/>
  <c r="R197" i="12"/>
  <c r="R198" i="12"/>
  <c r="R199" i="12"/>
  <c r="R200" i="12"/>
  <c r="R201" i="12"/>
  <c r="R202" i="12"/>
  <c r="R203" i="12"/>
  <c r="R204" i="12"/>
  <c r="R205" i="12"/>
  <c r="R206" i="12"/>
  <c r="R207" i="12"/>
  <c r="R208" i="12"/>
  <c r="R209" i="12"/>
  <c r="R210" i="12"/>
  <c r="R211" i="12"/>
  <c r="R212" i="12"/>
  <c r="R213" i="12"/>
  <c r="R214" i="12"/>
  <c r="R215" i="12"/>
  <c r="R216" i="12"/>
  <c r="R217" i="12"/>
  <c r="R218" i="12"/>
  <c r="R219" i="12"/>
  <c r="R220" i="12"/>
  <c r="R221" i="12"/>
  <c r="R222" i="12"/>
  <c r="R223" i="12"/>
  <c r="R224" i="12"/>
  <c r="R225" i="12"/>
  <c r="R226" i="12"/>
  <c r="R227" i="12"/>
  <c r="R228" i="12"/>
  <c r="R229" i="12"/>
  <c r="R230" i="12"/>
  <c r="R231" i="12"/>
  <c r="R232" i="12"/>
  <c r="R233" i="12"/>
  <c r="R234" i="12"/>
  <c r="R235" i="12"/>
  <c r="R236" i="12"/>
  <c r="R237" i="12"/>
  <c r="R238" i="12"/>
  <c r="R239" i="12"/>
  <c r="R240" i="12"/>
  <c r="R241" i="12"/>
  <c r="R242" i="12"/>
  <c r="R243" i="12"/>
  <c r="R244" i="12"/>
  <c r="R245" i="12"/>
  <c r="R246" i="12"/>
  <c r="R247" i="12"/>
  <c r="R248" i="12"/>
  <c r="R249" i="12"/>
  <c r="R250" i="12"/>
  <c r="R251" i="12"/>
  <c r="R252" i="12"/>
  <c r="R253" i="12"/>
  <c r="R254" i="12"/>
  <c r="R255" i="12"/>
  <c r="R256" i="12"/>
  <c r="R257" i="12"/>
  <c r="R258" i="12"/>
  <c r="R259" i="12"/>
  <c r="R260" i="12"/>
  <c r="R261" i="12"/>
  <c r="R262" i="12"/>
  <c r="R263" i="12"/>
  <c r="R264" i="12"/>
  <c r="R265" i="12"/>
  <c r="R266" i="12"/>
  <c r="R267" i="12"/>
  <c r="R268" i="12"/>
  <c r="R269" i="12"/>
  <c r="R270" i="12"/>
  <c r="R271" i="12"/>
  <c r="R272" i="12"/>
  <c r="R273" i="12"/>
  <c r="R274" i="12"/>
  <c r="R275" i="12"/>
  <c r="R276" i="12"/>
  <c r="R277" i="12"/>
  <c r="R278" i="12"/>
  <c r="R279" i="12"/>
  <c r="R280" i="12"/>
  <c r="R281" i="12"/>
  <c r="R282" i="12"/>
  <c r="R283" i="12"/>
  <c r="R284" i="12"/>
  <c r="R285" i="12"/>
  <c r="R286" i="12"/>
  <c r="R287" i="12"/>
  <c r="R288" i="12"/>
  <c r="R289" i="12"/>
  <c r="R290" i="12"/>
  <c r="R291" i="12"/>
  <c r="R292" i="12"/>
  <c r="R293" i="12"/>
  <c r="R294" i="12"/>
  <c r="R295" i="12"/>
  <c r="R296" i="12"/>
  <c r="R297" i="12"/>
  <c r="R298" i="12"/>
  <c r="R299" i="12"/>
  <c r="R300" i="12"/>
  <c r="R301" i="12"/>
  <c r="R302" i="12"/>
  <c r="R303" i="12"/>
  <c r="R304" i="12"/>
  <c r="R305" i="12"/>
  <c r="R306" i="12"/>
  <c r="R307" i="12"/>
  <c r="R308" i="12"/>
  <c r="R309" i="12"/>
  <c r="R310" i="12"/>
  <c r="R311" i="12"/>
  <c r="R312" i="12"/>
  <c r="R313" i="12"/>
  <c r="R314" i="12"/>
  <c r="R315" i="12"/>
  <c r="R316" i="12"/>
  <c r="R317" i="12"/>
  <c r="R318" i="12"/>
  <c r="R319" i="12"/>
  <c r="R320" i="12"/>
  <c r="R321" i="12"/>
  <c r="R322" i="12"/>
  <c r="R323" i="12"/>
  <c r="R324" i="12"/>
  <c r="R325" i="12"/>
  <c r="R326" i="12"/>
  <c r="R327" i="12"/>
  <c r="R328" i="12"/>
  <c r="R329" i="12"/>
  <c r="R330" i="12"/>
  <c r="R331" i="12"/>
  <c r="R332" i="12"/>
  <c r="R333" i="12"/>
  <c r="R334" i="12"/>
  <c r="R335" i="12"/>
  <c r="R336" i="12"/>
  <c r="R337" i="12"/>
  <c r="R338" i="12"/>
  <c r="R339" i="12"/>
  <c r="R340" i="12"/>
  <c r="R341" i="12"/>
  <c r="R342" i="12"/>
  <c r="R343" i="12"/>
  <c r="R344" i="12"/>
  <c r="R345" i="12"/>
  <c r="R346" i="12"/>
  <c r="R347" i="12"/>
  <c r="R348" i="12"/>
  <c r="R349" i="12"/>
  <c r="R350" i="12"/>
  <c r="R351" i="12"/>
  <c r="R352" i="12"/>
  <c r="R353" i="12"/>
  <c r="R354" i="12"/>
  <c r="R355" i="12"/>
  <c r="R356" i="12"/>
  <c r="R357" i="12"/>
  <c r="R358" i="12"/>
  <c r="R359" i="12"/>
  <c r="R360" i="12"/>
  <c r="R361" i="12"/>
  <c r="R362" i="12"/>
  <c r="R363" i="12"/>
  <c r="R364" i="12"/>
  <c r="R365" i="12"/>
  <c r="R366" i="12"/>
  <c r="R367" i="12"/>
  <c r="R368" i="12"/>
  <c r="R369" i="12"/>
  <c r="R370" i="12"/>
  <c r="R371" i="12"/>
  <c r="R372" i="12"/>
  <c r="R373" i="12"/>
  <c r="R374" i="12"/>
  <c r="R375" i="12"/>
  <c r="R376" i="12"/>
  <c r="R377" i="12"/>
  <c r="R378" i="12"/>
  <c r="R379" i="12"/>
  <c r="R380" i="12"/>
  <c r="R381" i="12"/>
  <c r="R382" i="12"/>
  <c r="R383" i="12"/>
  <c r="R384" i="12"/>
  <c r="R385" i="12"/>
  <c r="R386" i="12"/>
  <c r="R387" i="12"/>
  <c r="R388" i="12"/>
  <c r="R389" i="12"/>
  <c r="R390" i="12"/>
  <c r="R391" i="12"/>
  <c r="R392" i="12"/>
  <c r="R393" i="12"/>
  <c r="R394" i="12"/>
  <c r="R395" i="12"/>
  <c r="R396" i="12"/>
  <c r="R397" i="12"/>
  <c r="R398" i="12"/>
  <c r="R399" i="12"/>
  <c r="R400" i="12"/>
  <c r="R401" i="12"/>
  <c r="R402" i="12"/>
  <c r="R403" i="12"/>
  <c r="R404" i="12"/>
  <c r="R405" i="12"/>
  <c r="R406" i="12"/>
  <c r="R407" i="12"/>
  <c r="R408" i="12"/>
  <c r="R409" i="12"/>
  <c r="R410" i="12"/>
  <c r="R411" i="12"/>
  <c r="R412" i="12"/>
  <c r="R413" i="12"/>
  <c r="R414" i="12"/>
  <c r="R415" i="12"/>
  <c r="R416" i="12"/>
  <c r="R417" i="12"/>
  <c r="R418" i="12"/>
  <c r="R419" i="12"/>
  <c r="R420" i="12"/>
  <c r="R421" i="12"/>
  <c r="R422" i="12"/>
  <c r="R423" i="12"/>
  <c r="R424" i="12"/>
  <c r="R425" i="12"/>
  <c r="R426" i="12"/>
  <c r="R427" i="12"/>
  <c r="R428" i="12"/>
  <c r="R429" i="12"/>
  <c r="R430" i="12"/>
  <c r="R431" i="12"/>
  <c r="R432" i="12"/>
  <c r="R433" i="12"/>
  <c r="R434" i="12"/>
  <c r="R435" i="12"/>
  <c r="R436" i="12"/>
  <c r="R437" i="12"/>
  <c r="R438" i="12"/>
  <c r="R439" i="12"/>
  <c r="R440" i="12"/>
  <c r="R441" i="12"/>
  <c r="R442" i="12"/>
  <c r="R443" i="12"/>
  <c r="R444" i="12"/>
  <c r="R445" i="12"/>
  <c r="R446" i="12"/>
  <c r="R447" i="12"/>
  <c r="R448" i="12"/>
  <c r="R449" i="12"/>
  <c r="R450" i="12"/>
  <c r="R451" i="12"/>
  <c r="R452" i="12"/>
  <c r="R453" i="12"/>
  <c r="R454" i="12"/>
  <c r="R455" i="12"/>
  <c r="R456" i="12"/>
  <c r="R457" i="12"/>
  <c r="R458" i="12"/>
  <c r="R459" i="12"/>
  <c r="R460" i="12"/>
  <c r="R461" i="12"/>
  <c r="R462" i="12"/>
  <c r="R463" i="12"/>
  <c r="R464" i="12"/>
  <c r="R465" i="12"/>
  <c r="R466" i="12"/>
  <c r="R467" i="12"/>
  <c r="R468" i="12"/>
  <c r="R469" i="12"/>
  <c r="R470" i="12"/>
  <c r="R471" i="12"/>
  <c r="R472" i="12"/>
  <c r="R473" i="12"/>
  <c r="R474" i="12"/>
  <c r="R475" i="12"/>
  <c r="R476" i="12"/>
  <c r="R477" i="12"/>
  <c r="R478" i="12"/>
  <c r="R479" i="12"/>
  <c r="R480" i="12"/>
  <c r="R481" i="12"/>
  <c r="R482" i="12"/>
  <c r="R483" i="12"/>
  <c r="R484" i="12"/>
  <c r="R485" i="12"/>
  <c r="R486" i="12"/>
  <c r="R487" i="12"/>
  <c r="R488" i="12"/>
  <c r="R489" i="12"/>
  <c r="R490" i="12"/>
  <c r="R491" i="12"/>
  <c r="R492" i="12"/>
  <c r="R493" i="12"/>
  <c r="R494" i="12"/>
  <c r="R495" i="12"/>
  <c r="R496" i="12"/>
  <c r="R497" i="12"/>
  <c r="R498" i="12"/>
  <c r="R499" i="12"/>
  <c r="R500" i="12"/>
  <c r="R501" i="12"/>
  <c r="R502" i="12"/>
  <c r="R503" i="12"/>
  <c r="R504" i="12"/>
  <c r="R505" i="12"/>
  <c r="R506" i="12"/>
  <c r="R507" i="12"/>
  <c r="R508" i="12"/>
  <c r="R509" i="12"/>
  <c r="R510" i="12"/>
  <c r="R511" i="12"/>
  <c r="R512" i="12"/>
  <c r="R513" i="12"/>
  <c r="R514" i="12"/>
  <c r="R515" i="12"/>
  <c r="R516" i="12"/>
  <c r="R517" i="12"/>
  <c r="R518" i="12"/>
  <c r="R519" i="12"/>
  <c r="R520" i="12"/>
  <c r="R521" i="12"/>
  <c r="R522" i="12"/>
  <c r="R523" i="12"/>
  <c r="R524" i="12"/>
  <c r="R525" i="12"/>
  <c r="R526" i="12"/>
  <c r="R527" i="12"/>
  <c r="R528" i="12"/>
  <c r="R529" i="12"/>
  <c r="R530" i="12"/>
  <c r="R531" i="12"/>
  <c r="R532" i="12"/>
  <c r="R533" i="12"/>
  <c r="R534" i="12"/>
  <c r="R535" i="12"/>
  <c r="R536" i="12"/>
  <c r="R537" i="12"/>
  <c r="R538" i="12"/>
  <c r="R539" i="12"/>
  <c r="R540" i="12"/>
  <c r="R541" i="12"/>
  <c r="R542" i="12"/>
  <c r="R543" i="12"/>
  <c r="R544" i="12"/>
  <c r="R545" i="12"/>
  <c r="R546" i="12"/>
  <c r="R547" i="12"/>
  <c r="R548" i="12"/>
  <c r="R549" i="12"/>
  <c r="R550" i="12"/>
  <c r="R551" i="12"/>
  <c r="R552" i="12"/>
  <c r="R553" i="12"/>
  <c r="R554" i="12"/>
  <c r="R555" i="12"/>
  <c r="R556" i="12"/>
  <c r="R557" i="12"/>
  <c r="R558" i="12"/>
  <c r="R559" i="12"/>
  <c r="R560" i="12"/>
  <c r="R561" i="12"/>
  <c r="R562" i="12"/>
  <c r="R563" i="12"/>
  <c r="R564" i="12"/>
  <c r="R565" i="12"/>
  <c r="R566" i="12"/>
  <c r="R567" i="12"/>
  <c r="R568" i="12"/>
  <c r="R569" i="12"/>
  <c r="R570" i="12"/>
  <c r="R571" i="12"/>
  <c r="R572" i="12"/>
  <c r="R573" i="12"/>
  <c r="R574" i="12"/>
  <c r="R575" i="12"/>
  <c r="R576" i="12"/>
  <c r="R577" i="12"/>
  <c r="R578" i="12"/>
  <c r="R579" i="12"/>
  <c r="R580" i="12"/>
  <c r="R581" i="12"/>
  <c r="R582" i="12"/>
  <c r="R583" i="12"/>
  <c r="R584" i="12"/>
  <c r="R585" i="12"/>
  <c r="R586" i="12"/>
  <c r="R587" i="12"/>
  <c r="R588" i="12"/>
  <c r="R589" i="12"/>
  <c r="R590" i="12"/>
  <c r="R591" i="12"/>
  <c r="R592" i="12"/>
  <c r="R593" i="12"/>
  <c r="R594" i="12"/>
  <c r="R595" i="12"/>
  <c r="R596" i="12"/>
  <c r="R597" i="12"/>
  <c r="R598" i="12"/>
  <c r="R599" i="12"/>
  <c r="R600" i="12"/>
  <c r="R601" i="12"/>
  <c r="R602" i="12"/>
  <c r="R603" i="12"/>
  <c r="R604" i="12"/>
  <c r="R605" i="12"/>
  <c r="R606" i="12"/>
  <c r="R607" i="12"/>
  <c r="R608" i="12"/>
  <c r="R609" i="12"/>
  <c r="R610" i="12"/>
  <c r="R611" i="12"/>
  <c r="R612" i="12"/>
  <c r="R613" i="12"/>
  <c r="R614" i="12"/>
  <c r="R615" i="12"/>
  <c r="R616" i="12"/>
  <c r="R617" i="12"/>
  <c r="R618" i="12"/>
  <c r="R619" i="12"/>
  <c r="R620" i="12"/>
  <c r="R621" i="12"/>
  <c r="R622" i="12"/>
  <c r="R623" i="12"/>
  <c r="R624" i="12"/>
  <c r="R625" i="12"/>
  <c r="R626" i="12"/>
  <c r="R627" i="12"/>
  <c r="R628" i="12"/>
  <c r="R629" i="12"/>
  <c r="R630" i="12"/>
  <c r="R631" i="12"/>
  <c r="R632" i="12"/>
  <c r="R633" i="12"/>
  <c r="R634" i="12"/>
  <c r="R635" i="12"/>
  <c r="R636" i="12"/>
  <c r="R637" i="12"/>
  <c r="R638" i="12"/>
  <c r="R639" i="12"/>
  <c r="R640" i="12"/>
  <c r="R641" i="12"/>
  <c r="R642" i="12"/>
  <c r="R643" i="12"/>
  <c r="R644" i="12"/>
  <c r="R645" i="12"/>
  <c r="R646" i="12"/>
  <c r="R647" i="12"/>
  <c r="R648" i="12"/>
  <c r="R649" i="12"/>
  <c r="R650" i="12"/>
  <c r="R651" i="12"/>
  <c r="R652" i="12"/>
  <c r="R653" i="12"/>
  <c r="R654" i="12"/>
  <c r="R655" i="12"/>
  <c r="R656" i="12"/>
  <c r="R657" i="12"/>
  <c r="R658" i="12"/>
  <c r="R659" i="12"/>
  <c r="R660" i="12"/>
  <c r="R661" i="12"/>
  <c r="R662" i="12"/>
  <c r="R663" i="12"/>
  <c r="R664" i="12"/>
  <c r="R665" i="12"/>
  <c r="R666" i="12"/>
  <c r="R667" i="12"/>
  <c r="R668" i="12"/>
  <c r="R669" i="12"/>
  <c r="R670" i="12"/>
  <c r="R671" i="12"/>
  <c r="R672" i="12"/>
  <c r="R673" i="12"/>
  <c r="R674" i="12"/>
  <c r="R675" i="12"/>
  <c r="R676" i="12"/>
  <c r="R677" i="12"/>
  <c r="R678" i="12"/>
  <c r="R679" i="12"/>
  <c r="R680" i="12"/>
  <c r="R681" i="12"/>
  <c r="R682" i="12"/>
  <c r="R683" i="12"/>
  <c r="R684" i="12"/>
  <c r="R685" i="12"/>
  <c r="R686" i="12"/>
  <c r="R687" i="12"/>
  <c r="R688" i="12"/>
  <c r="R689" i="12"/>
  <c r="R690" i="12"/>
  <c r="R691" i="12"/>
  <c r="R692" i="12"/>
  <c r="R693" i="12"/>
  <c r="R694" i="12"/>
  <c r="R695" i="12"/>
  <c r="R696" i="12"/>
  <c r="R697" i="12"/>
  <c r="R698" i="12"/>
  <c r="R699" i="12"/>
  <c r="R700" i="12"/>
  <c r="R701" i="12"/>
  <c r="R702" i="12"/>
  <c r="R703" i="12"/>
  <c r="R704" i="12"/>
  <c r="R705" i="12"/>
  <c r="R706" i="12"/>
  <c r="R707" i="12"/>
  <c r="R708" i="12"/>
  <c r="R709" i="12"/>
  <c r="R710" i="12"/>
  <c r="R711" i="12"/>
  <c r="R712" i="12"/>
  <c r="R713" i="12"/>
  <c r="R714" i="12"/>
  <c r="R715" i="12"/>
  <c r="R716" i="12"/>
  <c r="R717" i="12"/>
  <c r="R718" i="12"/>
  <c r="R719" i="12"/>
  <c r="R720" i="12"/>
  <c r="R721" i="12"/>
  <c r="R722" i="12"/>
  <c r="R723" i="12"/>
  <c r="R724" i="12"/>
  <c r="R725" i="12"/>
  <c r="R726" i="12"/>
  <c r="R727" i="12"/>
  <c r="R728" i="12"/>
  <c r="R729" i="12"/>
  <c r="R730" i="12"/>
  <c r="R731" i="12"/>
  <c r="R732" i="12"/>
  <c r="R733" i="12"/>
  <c r="R734" i="12"/>
  <c r="R735" i="12"/>
  <c r="R736" i="12"/>
  <c r="R737" i="12"/>
  <c r="R738" i="12"/>
  <c r="R739" i="12"/>
  <c r="R740" i="12"/>
  <c r="R741" i="12"/>
  <c r="R742" i="12"/>
  <c r="R743" i="12"/>
  <c r="R744" i="12"/>
  <c r="R745" i="12"/>
  <c r="R746" i="12"/>
  <c r="R747" i="12"/>
  <c r="R748" i="12"/>
  <c r="R749" i="12"/>
  <c r="R750" i="12"/>
  <c r="R751" i="12"/>
  <c r="R752" i="12"/>
  <c r="R753" i="12"/>
  <c r="R754" i="12"/>
  <c r="R755" i="12"/>
  <c r="R756" i="12"/>
  <c r="R757" i="12"/>
  <c r="R758" i="12"/>
  <c r="R759" i="12"/>
  <c r="R760" i="12"/>
  <c r="R761" i="12"/>
  <c r="R762" i="12"/>
  <c r="R763" i="12"/>
  <c r="R764" i="12"/>
  <c r="R765" i="12"/>
  <c r="R766" i="12"/>
  <c r="R767" i="12"/>
  <c r="R768" i="12"/>
  <c r="R769" i="12"/>
  <c r="R770" i="12"/>
  <c r="R771" i="12"/>
  <c r="R772" i="12"/>
  <c r="R773" i="12"/>
  <c r="R774" i="12"/>
  <c r="R775" i="12"/>
  <c r="R776" i="12"/>
  <c r="R777" i="12"/>
  <c r="R778" i="12"/>
  <c r="R779" i="12"/>
  <c r="R780" i="12"/>
  <c r="R781" i="12"/>
  <c r="R782" i="12"/>
  <c r="R783" i="12"/>
  <c r="R784" i="12"/>
  <c r="R785" i="12"/>
  <c r="R786" i="12"/>
  <c r="R787" i="12"/>
  <c r="R788" i="12"/>
  <c r="R789" i="12"/>
  <c r="R790" i="12"/>
  <c r="R791" i="12"/>
  <c r="R792" i="12"/>
  <c r="R793" i="12"/>
  <c r="R794" i="12"/>
  <c r="R795" i="12"/>
  <c r="R796" i="12"/>
  <c r="R797" i="12"/>
  <c r="R798" i="12"/>
  <c r="R799" i="12"/>
  <c r="R800" i="12"/>
  <c r="R801" i="12"/>
  <c r="R802" i="12"/>
  <c r="R803" i="12"/>
  <c r="R804" i="12"/>
  <c r="R805" i="12"/>
  <c r="R806" i="12"/>
  <c r="R807" i="12"/>
  <c r="R808" i="12"/>
  <c r="R809" i="12"/>
  <c r="R810" i="12"/>
  <c r="R811" i="12"/>
  <c r="R812" i="12"/>
  <c r="R813" i="12"/>
  <c r="R814" i="12"/>
  <c r="R815" i="12"/>
  <c r="R816" i="12"/>
  <c r="R817" i="12"/>
  <c r="R818" i="12"/>
  <c r="R819" i="12"/>
  <c r="R820" i="12"/>
  <c r="R821" i="12"/>
  <c r="R822" i="12"/>
  <c r="R823" i="12"/>
  <c r="R824" i="12"/>
  <c r="R825" i="12"/>
  <c r="R826" i="12"/>
  <c r="R827" i="12"/>
  <c r="R828" i="12"/>
  <c r="R829" i="12"/>
  <c r="R830" i="12"/>
  <c r="R831" i="12"/>
  <c r="R832" i="12"/>
  <c r="R833" i="12"/>
  <c r="R834" i="12"/>
  <c r="R835" i="12"/>
  <c r="R836" i="12"/>
  <c r="R837" i="12"/>
  <c r="R838" i="12"/>
  <c r="R839" i="12"/>
  <c r="R840" i="12"/>
  <c r="R841" i="12"/>
  <c r="R842" i="12"/>
  <c r="R843" i="12"/>
  <c r="R844" i="12"/>
  <c r="R845" i="12"/>
  <c r="R846" i="12"/>
  <c r="R847" i="12"/>
  <c r="R848" i="12"/>
  <c r="R849" i="12"/>
  <c r="R850" i="12"/>
  <c r="R851" i="12"/>
  <c r="R852" i="12"/>
  <c r="R853" i="12"/>
  <c r="R854" i="12"/>
  <c r="R855" i="12"/>
  <c r="R856" i="12"/>
  <c r="R857" i="12"/>
  <c r="R858" i="12"/>
  <c r="R859" i="12"/>
  <c r="R860" i="12"/>
  <c r="R861" i="12"/>
  <c r="R862" i="12"/>
  <c r="R863" i="12"/>
  <c r="R864" i="12"/>
  <c r="R865" i="12"/>
  <c r="R866" i="12"/>
  <c r="R867" i="12"/>
  <c r="R868" i="12"/>
  <c r="R869" i="12"/>
  <c r="R870" i="12"/>
  <c r="R871" i="12"/>
  <c r="R872" i="12"/>
  <c r="R873" i="12"/>
  <c r="R874" i="12"/>
  <c r="R875" i="12"/>
  <c r="R876" i="12"/>
  <c r="R877" i="12"/>
  <c r="R878" i="12"/>
  <c r="R879" i="12"/>
  <c r="R880" i="12"/>
  <c r="R881" i="12"/>
  <c r="R882" i="12"/>
  <c r="R883" i="12"/>
  <c r="R884" i="12"/>
  <c r="R885" i="12"/>
  <c r="R886" i="12"/>
  <c r="R887" i="12"/>
  <c r="R888" i="12"/>
  <c r="R889" i="12"/>
  <c r="R890" i="12"/>
  <c r="R891" i="12"/>
  <c r="R892" i="12"/>
  <c r="R893" i="12"/>
  <c r="R894" i="12"/>
  <c r="R895" i="12"/>
  <c r="R896" i="12"/>
  <c r="R897" i="12"/>
  <c r="R898" i="12"/>
  <c r="R899" i="12"/>
  <c r="R900" i="12"/>
  <c r="R901" i="12"/>
  <c r="R902" i="12"/>
  <c r="R903" i="12"/>
  <c r="R904" i="12"/>
  <c r="R905" i="12"/>
  <c r="R906" i="12"/>
  <c r="R907" i="12"/>
  <c r="R908" i="12"/>
  <c r="R909" i="12"/>
  <c r="R910" i="12"/>
  <c r="R911" i="12"/>
  <c r="R912" i="12"/>
  <c r="R913" i="12"/>
  <c r="R914" i="12"/>
  <c r="R915" i="12"/>
  <c r="R916" i="12"/>
  <c r="R917" i="12"/>
  <c r="R918" i="12"/>
  <c r="R919" i="12"/>
  <c r="R920" i="12"/>
  <c r="R921" i="12"/>
  <c r="R922" i="12"/>
  <c r="R923" i="12"/>
  <c r="R924" i="12"/>
  <c r="R925" i="12"/>
  <c r="R926" i="12"/>
  <c r="R927" i="12"/>
  <c r="R928" i="12"/>
  <c r="R929" i="12"/>
  <c r="R930" i="12"/>
  <c r="R931" i="12"/>
  <c r="R932" i="12"/>
  <c r="R933" i="12"/>
  <c r="R934" i="12"/>
  <c r="R935" i="12"/>
  <c r="R936" i="12"/>
  <c r="R937" i="12"/>
  <c r="R938" i="12"/>
  <c r="R939" i="12"/>
  <c r="R940" i="12"/>
  <c r="R941" i="12"/>
  <c r="R942" i="12"/>
  <c r="R943" i="12"/>
  <c r="R944" i="12"/>
  <c r="R945" i="12"/>
  <c r="R946" i="12"/>
  <c r="R947" i="12"/>
  <c r="R948" i="12"/>
  <c r="R949" i="12"/>
  <c r="R950" i="12"/>
  <c r="R951" i="12"/>
  <c r="R952" i="12"/>
  <c r="R953" i="12"/>
  <c r="R954" i="12"/>
  <c r="R955" i="12"/>
  <c r="R956" i="12"/>
  <c r="R957" i="12"/>
  <c r="R958" i="12"/>
  <c r="R959" i="12"/>
  <c r="R960" i="12"/>
  <c r="R961" i="12"/>
  <c r="R962" i="12"/>
  <c r="R963" i="12"/>
  <c r="R964" i="12"/>
  <c r="R965" i="12"/>
  <c r="R966" i="12"/>
  <c r="R967" i="12"/>
  <c r="R968" i="12"/>
  <c r="R969" i="12"/>
  <c r="R970" i="12"/>
  <c r="R971" i="12"/>
  <c r="R972" i="12"/>
  <c r="R973" i="12"/>
  <c r="R974" i="12"/>
  <c r="R975" i="12"/>
  <c r="R976" i="12"/>
  <c r="R977" i="12"/>
  <c r="R978" i="12"/>
  <c r="R979" i="12"/>
  <c r="R980" i="12"/>
  <c r="R981" i="12"/>
  <c r="R982" i="12"/>
  <c r="R983" i="12"/>
  <c r="R984" i="12"/>
  <c r="R985" i="12"/>
  <c r="R986" i="12"/>
  <c r="R987" i="12"/>
  <c r="R988" i="12"/>
  <c r="R989" i="12"/>
  <c r="R990" i="12"/>
  <c r="R991" i="12"/>
  <c r="R992" i="12"/>
  <c r="R993" i="12"/>
  <c r="R994" i="12"/>
  <c r="R995" i="12"/>
  <c r="R996" i="12"/>
  <c r="R997" i="12"/>
  <c r="R998" i="12"/>
  <c r="R999" i="12"/>
  <c r="R1000" i="12"/>
  <c r="R1001" i="12"/>
  <c r="R1002" i="12"/>
  <c r="R1003" i="12"/>
  <c r="R1004" i="12"/>
  <c r="R1005" i="12"/>
  <c r="R1006" i="12"/>
  <c r="R1007" i="12"/>
  <c r="R1008" i="12"/>
  <c r="R1009" i="12"/>
  <c r="R1010" i="12"/>
  <c r="R1011" i="12"/>
  <c r="R1012" i="12"/>
  <c r="R1013" i="12"/>
  <c r="R1014" i="12"/>
  <c r="R1015" i="12"/>
  <c r="R1016" i="12"/>
  <c r="R1017" i="12"/>
  <c r="R1018" i="12"/>
  <c r="R1019" i="12"/>
  <c r="R1020" i="12"/>
  <c r="R1021" i="12"/>
  <c r="R1022" i="12"/>
  <c r="R1023" i="12"/>
  <c r="R1024" i="12"/>
  <c r="R1025" i="12"/>
  <c r="R1026" i="12"/>
  <c r="R1027" i="12"/>
  <c r="R1028" i="12"/>
  <c r="R1029" i="12"/>
  <c r="R1030" i="12"/>
  <c r="R1031" i="12"/>
  <c r="R1032" i="12"/>
  <c r="R1033" i="12"/>
  <c r="R1034" i="12"/>
  <c r="R1035" i="12"/>
  <c r="R1036" i="12"/>
  <c r="R1037" i="12"/>
  <c r="R1038" i="12"/>
  <c r="R1039" i="12"/>
  <c r="R1040" i="12"/>
  <c r="R1041" i="12"/>
  <c r="R1042" i="12"/>
  <c r="R1043" i="12"/>
  <c r="R1044" i="12"/>
  <c r="R1045" i="12"/>
  <c r="R1046" i="12"/>
  <c r="R1047" i="12"/>
  <c r="R1048" i="12"/>
  <c r="R1049" i="12"/>
  <c r="R1050" i="12"/>
  <c r="R1051" i="12"/>
  <c r="R1052" i="12"/>
  <c r="R1053" i="12"/>
  <c r="R1054" i="12"/>
  <c r="R1055" i="12"/>
  <c r="R1056" i="12"/>
  <c r="R1057" i="12"/>
  <c r="R1058" i="12"/>
  <c r="R1059" i="12"/>
  <c r="R1060" i="12"/>
  <c r="R1061" i="12"/>
  <c r="R1062" i="12"/>
  <c r="R1063" i="12"/>
  <c r="R1064" i="12"/>
  <c r="R1065" i="12"/>
  <c r="R1066" i="12"/>
  <c r="R1067" i="12"/>
  <c r="R1068" i="12"/>
  <c r="R1069" i="12"/>
  <c r="R1070" i="12"/>
  <c r="R1071" i="12"/>
  <c r="R1072" i="12"/>
  <c r="R1073" i="12"/>
  <c r="R1074" i="12"/>
  <c r="R1075" i="12"/>
  <c r="R1076" i="12"/>
  <c r="R1077" i="12"/>
  <c r="R1078" i="12"/>
  <c r="R1079" i="12"/>
  <c r="R1080" i="12"/>
  <c r="R1081" i="12"/>
  <c r="R1082" i="12"/>
  <c r="R1083" i="12"/>
  <c r="R1084" i="12"/>
  <c r="R1085" i="12"/>
  <c r="R1086" i="12"/>
  <c r="R1087" i="12"/>
  <c r="R1088" i="12"/>
  <c r="R1089" i="12"/>
  <c r="R1090" i="12"/>
  <c r="R1091" i="12"/>
  <c r="R1092" i="12"/>
  <c r="R1093" i="12"/>
  <c r="R1094" i="12"/>
  <c r="R1095" i="12"/>
  <c r="R1096" i="12"/>
  <c r="R1097" i="12"/>
  <c r="R1098" i="12"/>
  <c r="R1099" i="12"/>
  <c r="R1100" i="12"/>
  <c r="R1101" i="12"/>
  <c r="R1102" i="12"/>
  <c r="R1103" i="12"/>
  <c r="R1104" i="12"/>
  <c r="R1105" i="12"/>
  <c r="R1106" i="12"/>
  <c r="R1107" i="12"/>
  <c r="R1108" i="12"/>
  <c r="R1109" i="12"/>
  <c r="R1110" i="12"/>
  <c r="R1111" i="12"/>
  <c r="R1112" i="12"/>
  <c r="R1113" i="12"/>
  <c r="R1114" i="12"/>
  <c r="R1115" i="12"/>
  <c r="R1116" i="12"/>
  <c r="R1117" i="12"/>
  <c r="R1118" i="12"/>
  <c r="R1119" i="12"/>
  <c r="R1120" i="12"/>
  <c r="R1121" i="12"/>
  <c r="R1122" i="12"/>
  <c r="R1123" i="12"/>
  <c r="R1124" i="12"/>
  <c r="R1125" i="12"/>
  <c r="R1126" i="12"/>
  <c r="R1127" i="12"/>
  <c r="R1128" i="12"/>
  <c r="R1129" i="12"/>
  <c r="R1130" i="12"/>
  <c r="R1131" i="12"/>
  <c r="R1132" i="12"/>
  <c r="R1133" i="12"/>
  <c r="R1134" i="12"/>
  <c r="R1135" i="12"/>
  <c r="R1136" i="12"/>
  <c r="R1137" i="12"/>
  <c r="R1138" i="12"/>
  <c r="R1139" i="12"/>
  <c r="R1140" i="12"/>
  <c r="R1141" i="12"/>
  <c r="R1142" i="12"/>
  <c r="R1143" i="12"/>
  <c r="R1144" i="12"/>
  <c r="R1145" i="12"/>
  <c r="R1146" i="12"/>
  <c r="R1147" i="12"/>
  <c r="R1148" i="12"/>
  <c r="R1149" i="12"/>
  <c r="R1150" i="12"/>
  <c r="R1151" i="12"/>
  <c r="R1152" i="12"/>
  <c r="R1153" i="12"/>
  <c r="R1154" i="12"/>
  <c r="R1155" i="12"/>
  <c r="R1156" i="12"/>
  <c r="R1157" i="12"/>
  <c r="R1158" i="12"/>
  <c r="R1159" i="12"/>
  <c r="R1160" i="12"/>
  <c r="R1161" i="12"/>
  <c r="R1162" i="12"/>
  <c r="R1163" i="12"/>
  <c r="R1164" i="12"/>
  <c r="R1165" i="12"/>
  <c r="R1166" i="12"/>
  <c r="R1167" i="12"/>
  <c r="R1168" i="12"/>
  <c r="R1169" i="12"/>
  <c r="R1170" i="12"/>
  <c r="R1171" i="12"/>
  <c r="R1172" i="12"/>
  <c r="R1173" i="12"/>
  <c r="R1174" i="12"/>
  <c r="R1175" i="12"/>
  <c r="R1176" i="12"/>
  <c r="R1177" i="12"/>
  <c r="R1178" i="12"/>
  <c r="R1179" i="12"/>
  <c r="R1180" i="12"/>
  <c r="R1181" i="12"/>
  <c r="R1182" i="12"/>
  <c r="R1183" i="12"/>
  <c r="R1184" i="12"/>
  <c r="R1185" i="12"/>
  <c r="R1186" i="12"/>
  <c r="R1187" i="12"/>
  <c r="R1188" i="12"/>
  <c r="R1189" i="12"/>
  <c r="R1190" i="12"/>
  <c r="R1191" i="12"/>
  <c r="R1192" i="12"/>
  <c r="R1193" i="12"/>
  <c r="R1194" i="12"/>
  <c r="R1195" i="12"/>
  <c r="R1196" i="12"/>
  <c r="R1197" i="12"/>
  <c r="R1198" i="12"/>
  <c r="R1199" i="12"/>
  <c r="R1200" i="12"/>
  <c r="R1201" i="12"/>
  <c r="R1202" i="12"/>
  <c r="R1203" i="12"/>
  <c r="R1204" i="12"/>
  <c r="R1205" i="12"/>
  <c r="R1206" i="12"/>
  <c r="R1207" i="12"/>
  <c r="R1208" i="12"/>
  <c r="R1209" i="12"/>
  <c r="R1210" i="12"/>
  <c r="R1211" i="12"/>
  <c r="R1212" i="12"/>
  <c r="R1213" i="12"/>
  <c r="R1214" i="12"/>
  <c r="R1215" i="12"/>
  <c r="R1216" i="12"/>
  <c r="R1217" i="12"/>
  <c r="R1218" i="12"/>
  <c r="R1219" i="12"/>
  <c r="R1220" i="12"/>
  <c r="R1221" i="12"/>
  <c r="R1222" i="12"/>
  <c r="R1223" i="12"/>
  <c r="R1224" i="12"/>
  <c r="R1225" i="12"/>
  <c r="R1226" i="12"/>
  <c r="R1227" i="12"/>
  <c r="R1228" i="12"/>
  <c r="R1229" i="12"/>
  <c r="R1230" i="12"/>
  <c r="R1231" i="12"/>
  <c r="R1232" i="12"/>
  <c r="R1233" i="12"/>
  <c r="R1234" i="12"/>
  <c r="R1235" i="12"/>
  <c r="R1236" i="12"/>
  <c r="R1237" i="12"/>
  <c r="R1238" i="12"/>
  <c r="R1239" i="12"/>
  <c r="R1240" i="12"/>
  <c r="R1241" i="12"/>
  <c r="R1242" i="12"/>
  <c r="R1243" i="12"/>
  <c r="R1244" i="12"/>
  <c r="R1245" i="12"/>
  <c r="R1246" i="12"/>
  <c r="R1247" i="12"/>
  <c r="R1248" i="12"/>
  <c r="R1249" i="12"/>
  <c r="R1250" i="12"/>
  <c r="R1251" i="12"/>
  <c r="R1252" i="12"/>
  <c r="R1253" i="12"/>
  <c r="R1254" i="12"/>
  <c r="R1255" i="12"/>
  <c r="R1256" i="12"/>
  <c r="R1257" i="12"/>
  <c r="R1258" i="12"/>
  <c r="R1259" i="12"/>
  <c r="R1260" i="12"/>
  <c r="R1261" i="12"/>
  <c r="R1262" i="12"/>
  <c r="R1263" i="12"/>
  <c r="R1264" i="12"/>
  <c r="R1265" i="12"/>
  <c r="R1266" i="12"/>
  <c r="R1267" i="12"/>
  <c r="R1268" i="12"/>
  <c r="R1269" i="12"/>
  <c r="R1270" i="12"/>
  <c r="R1271" i="12"/>
  <c r="R1272" i="12"/>
  <c r="R1273" i="12"/>
  <c r="R1274" i="12"/>
  <c r="R1275" i="12"/>
  <c r="R1276" i="12"/>
  <c r="R1277" i="12"/>
  <c r="R1278" i="12"/>
  <c r="R1279" i="12"/>
  <c r="R1280" i="12"/>
  <c r="R1281" i="12"/>
  <c r="R1282" i="12"/>
  <c r="R1283" i="12"/>
  <c r="R1284" i="12"/>
  <c r="R1285" i="12"/>
  <c r="R1286" i="12"/>
  <c r="R1287" i="12"/>
  <c r="R1288" i="12"/>
  <c r="R1289" i="12"/>
  <c r="R1290" i="12"/>
  <c r="R1291" i="12"/>
  <c r="R1292" i="12"/>
  <c r="R1293" i="12"/>
  <c r="R1294" i="12"/>
  <c r="R1295" i="12"/>
  <c r="R1296" i="12"/>
  <c r="R1297" i="12"/>
  <c r="R1298" i="12"/>
  <c r="R1299" i="12"/>
  <c r="R1300" i="12"/>
  <c r="R1301" i="12"/>
  <c r="R1302" i="12"/>
  <c r="R1303" i="12"/>
  <c r="R1304" i="12"/>
  <c r="R1305" i="12"/>
  <c r="R1306" i="12"/>
  <c r="R1307" i="12"/>
  <c r="R1308" i="12"/>
  <c r="R1309" i="12"/>
  <c r="R1310" i="12"/>
  <c r="R1311" i="12"/>
  <c r="R1312" i="12"/>
  <c r="R1313" i="12"/>
  <c r="R1314" i="12"/>
  <c r="R1315" i="12"/>
  <c r="R1316" i="12"/>
  <c r="R1317" i="12"/>
  <c r="R1318" i="12"/>
  <c r="R1319" i="12"/>
  <c r="R1320" i="12"/>
  <c r="R1321" i="12"/>
  <c r="R1322" i="12"/>
  <c r="R1323" i="12"/>
  <c r="R1324" i="12"/>
  <c r="R1325" i="12"/>
  <c r="R1326" i="12"/>
  <c r="R1327" i="12"/>
  <c r="R1328" i="12"/>
  <c r="R1329" i="12"/>
  <c r="R1330" i="12"/>
  <c r="R1331" i="12"/>
  <c r="R1332" i="12"/>
  <c r="R1333" i="12"/>
  <c r="R1334" i="12"/>
  <c r="R1335" i="12"/>
  <c r="R1336" i="12"/>
  <c r="R1337" i="12"/>
  <c r="R1338" i="12"/>
  <c r="R1339" i="12"/>
  <c r="I2682" i="12"/>
  <c r="G2682" i="12"/>
  <c r="E2682" i="12"/>
  <c r="H2682" i="12"/>
  <c r="F2682" i="12"/>
  <c r="D2682" i="12"/>
  <c r="C2682" i="12"/>
  <c r="B2682" i="12"/>
  <c r="G22" i="10"/>
  <c r="G21" i="10"/>
  <c r="G20" i="10"/>
  <c r="C22" i="10"/>
  <c r="F20" i="10"/>
  <c r="E20" i="10"/>
  <c r="D20" i="10"/>
  <c r="C20" i="10"/>
  <c r="A2602" i="12" a="1"/>
  <c r="A2602" i="12" s="1"/>
  <c r="A2603" i="12" a="1"/>
  <c r="A2603" i="12" s="1"/>
  <c r="A2604" i="12" a="1"/>
  <c r="A2604" i="12" s="1"/>
  <c r="A2605" i="12" a="1"/>
  <c r="A2605" i="12" s="1"/>
  <c r="A2606" i="12" a="1"/>
  <c r="A2606" i="12" s="1"/>
  <c r="A2607" i="12" a="1"/>
  <c r="A2607" i="12" s="1"/>
  <c r="A2608" i="12" a="1"/>
  <c r="A2608" i="12" s="1"/>
  <c r="A2609" i="12" a="1"/>
  <c r="A2609" i="12" s="1"/>
  <c r="A2610" i="12" a="1"/>
  <c r="A2610" i="12" s="1"/>
  <c r="A2611" i="12" a="1"/>
  <c r="A2611" i="12" s="1"/>
  <c r="A2612" i="12" a="1"/>
  <c r="A2612" i="12" s="1"/>
  <c r="A2613" i="12" a="1"/>
  <c r="A2613" i="12" s="1"/>
  <c r="A2614" i="12" a="1"/>
  <c r="A2614" i="12" s="1"/>
  <c r="A2615" i="12" a="1"/>
  <c r="A2615" i="12" s="1"/>
  <c r="A2616" i="12" a="1"/>
  <c r="A2616" i="12" s="1"/>
  <c r="A2617" i="12" a="1"/>
  <c r="A2617" i="12" s="1"/>
  <c r="A2618" i="12" a="1"/>
  <c r="A2618" i="12" s="1"/>
  <c r="A2619" i="12" a="1"/>
  <c r="A2619" i="12" s="1"/>
  <c r="A2620" i="12" a="1"/>
  <c r="A2620" i="12" s="1"/>
  <c r="A2621" i="12" a="1"/>
  <c r="A2621" i="12" s="1"/>
  <c r="A2622" i="12" a="1"/>
  <c r="A2622" i="12" s="1"/>
  <c r="A2623" i="12" a="1"/>
  <c r="A2623" i="12" s="1"/>
  <c r="A2624" i="12" a="1"/>
  <c r="A2624" i="12" s="1"/>
  <c r="A2625" i="12" a="1"/>
  <c r="A2625" i="12" s="1"/>
  <c r="A2626" i="12" a="1"/>
  <c r="A2626" i="12" s="1"/>
  <c r="A2627" i="12" a="1"/>
  <c r="A2627" i="12" s="1"/>
  <c r="A2628" i="12" a="1"/>
  <c r="A2628" i="12" s="1"/>
  <c r="A2629" i="12" a="1"/>
  <c r="A2629" i="12" s="1"/>
  <c r="A2630" i="12" a="1"/>
  <c r="A2630" i="12" s="1"/>
  <c r="A2631" i="12" a="1"/>
  <c r="A2631" i="12" s="1"/>
  <c r="A2632" i="12" a="1"/>
  <c r="A2632" i="12" s="1"/>
  <c r="A2633" i="12" a="1"/>
  <c r="A2633" i="12" s="1"/>
  <c r="A2634" i="12" a="1"/>
  <c r="A2634" i="12" s="1"/>
  <c r="A2635" i="12" a="1"/>
  <c r="A2635" i="12" s="1"/>
  <c r="A2636" i="12" a="1"/>
  <c r="A2636" i="12" s="1"/>
  <c r="A2637" i="12" a="1"/>
  <c r="A2637" i="12" s="1"/>
  <c r="A2638" i="12" a="1"/>
  <c r="A2638" i="12" s="1"/>
  <c r="A2639" i="12" a="1"/>
  <c r="A2639" i="12" s="1"/>
  <c r="A2640" i="12" a="1"/>
  <c r="A2640" i="12" s="1"/>
  <c r="A2641" i="12" a="1"/>
  <c r="A2641" i="12" s="1"/>
  <c r="A2642" i="12" a="1"/>
  <c r="A2642" i="12" s="1"/>
  <c r="A2643" i="12" a="1"/>
  <c r="A2643" i="12" s="1"/>
  <c r="A2644" i="12" a="1"/>
  <c r="A2644" i="12" s="1"/>
  <c r="A2645" i="12" a="1"/>
  <c r="A2645" i="12" s="1"/>
  <c r="A2646" i="12" a="1"/>
  <c r="A2646" i="12" s="1"/>
  <c r="A2647" i="12" a="1"/>
  <c r="A2647" i="12" s="1"/>
  <c r="A2648" i="12" a="1"/>
  <c r="A2648" i="12" s="1"/>
  <c r="A2649" i="12" a="1"/>
  <c r="A2649" i="12" s="1"/>
  <c r="A2650" i="12" a="1"/>
  <c r="A2650" i="12" s="1"/>
  <c r="A2651" i="12" a="1"/>
  <c r="A2651" i="12" s="1"/>
  <c r="A2652" i="12" a="1"/>
  <c r="A2652" i="12" s="1"/>
  <c r="A2653" i="12" a="1"/>
  <c r="A2653" i="12" s="1"/>
  <c r="A2654" i="12" a="1"/>
  <c r="A2654" i="12" s="1"/>
  <c r="A2655" i="12" a="1"/>
  <c r="A2655" i="12" s="1"/>
  <c r="A2656" i="12" a="1"/>
  <c r="A2656" i="12" s="1"/>
  <c r="A2657" i="12" a="1"/>
  <c r="A2657" i="12" s="1"/>
  <c r="A2658" i="12" a="1"/>
  <c r="A2658" i="12" s="1"/>
  <c r="A2659" i="12" a="1"/>
  <c r="A2659" i="12" s="1"/>
  <c r="A2660" i="12" a="1"/>
  <c r="A2660" i="12" s="1"/>
  <c r="A2661" i="12" a="1"/>
  <c r="A2661" i="12" s="1"/>
  <c r="A2662" i="12" a="1"/>
  <c r="A2662" i="12" s="1"/>
  <c r="A2663" i="12" a="1"/>
  <c r="A2663" i="12" s="1"/>
  <c r="A2664" i="12" a="1"/>
  <c r="A2664" i="12" s="1"/>
  <c r="A2665" i="12" a="1"/>
  <c r="A2665" i="12" s="1"/>
  <c r="A2666" i="12" a="1"/>
  <c r="A2666" i="12" s="1"/>
  <c r="A2667" i="12" a="1"/>
  <c r="A2667" i="12" s="1"/>
  <c r="A2668" i="12" a="1"/>
  <c r="A2668" i="12" s="1"/>
  <c r="A2669" i="12" a="1"/>
  <c r="A2669" i="12" s="1"/>
  <c r="A2670" i="12" a="1"/>
  <c r="A2670" i="12" s="1"/>
  <c r="A2671" i="12" a="1"/>
  <c r="A2671" i="12" s="1"/>
  <c r="A2672" i="12" a="1"/>
  <c r="A2672" i="12" s="1"/>
  <c r="A2673" i="12" a="1"/>
  <c r="A2673" i="12" s="1"/>
  <c r="A2674" i="12" a="1"/>
  <c r="A2674" i="12" s="1"/>
  <c r="A2675" i="12" a="1"/>
  <c r="A2675" i="12" s="1"/>
  <c r="A2676" i="12" a="1"/>
  <c r="A2676" i="12" s="1"/>
  <c r="A2677" i="12" a="1"/>
  <c r="A2677" i="12" s="1"/>
  <c r="A2678" i="12" a="1"/>
  <c r="A2678" i="12" s="1"/>
  <c r="A2679" i="12" a="1"/>
  <c r="A2679" i="12" s="1"/>
  <c r="A2680" i="12" a="1"/>
  <c r="A2680" i="12" s="1"/>
  <c r="A2388" i="12" a="1"/>
  <c r="A2388" i="12" s="1"/>
  <c r="A2389" i="12" a="1"/>
  <c r="A2389" i="12" s="1"/>
  <c r="A2390" i="12" a="1"/>
  <c r="A2390" i="12" s="1"/>
  <c r="A2391" i="12" a="1"/>
  <c r="A2391" i="12" s="1"/>
  <c r="A2392" i="12" a="1"/>
  <c r="A2392" i="12" s="1"/>
  <c r="A2393" i="12" a="1"/>
  <c r="A2393" i="12" s="1"/>
  <c r="A2394" i="12" a="1"/>
  <c r="A2394" i="12" s="1"/>
  <c r="A2395" i="12" a="1"/>
  <c r="A2395" i="12" s="1"/>
  <c r="A2396" i="12" a="1"/>
  <c r="A2396" i="12" s="1"/>
  <c r="A2397" i="12" a="1"/>
  <c r="A2397" i="12" s="1"/>
  <c r="A2398" i="12" a="1"/>
  <c r="A2398" i="12" s="1"/>
  <c r="A2399" i="12" a="1"/>
  <c r="A2399" i="12" s="1"/>
  <c r="A2400" i="12" a="1"/>
  <c r="A2400" i="12" s="1"/>
  <c r="A2401" i="12" a="1"/>
  <c r="A2401" i="12" s="1"/>
  <c r="A2402" i="12" a="1"/>
  <c r="A2402" i="12" s="1"/>
  <c r="A2403" i="12" a="1"/>
  <c r="A2403" i="12" s="1"/>
  <c r="A2404" i="12" a="1"/>
  <c r="A2404" i="12" s="1"/>
  <c r="A2405" i="12" a="1"/>
  <c r="A2405" i="12" s="1"/>
  <c r="A2406" i="12" a="1"/>
  <c r="A2406" i="12" s="1"/>
  <c r="A2407" i="12" a="1"/>
  <c r="A2407" i="12" s="1"/>
  <c r="A2408" i="12" a="1"/>
  <c r="A2408" i="12" s="1"/>
  <c r="A2409" i="12" a="1"/>
  <c r="A2409" i="12" s="1"/>
  <c r="A2410" i="12" a="1"/>
  <c r="A2410" i="12" s="1"/>
  <c r="A2411" i="12" a="1"/>
  <c r="A2411" i="12" s="1"/>
  <c r="A2412" i="12" a="1"/>
  <c r="A2412" i="12" s="1"/>
  <c r="A2413" i="12" a="1"/>
  <c r="A2413" i="12" s="1"/>
  <c r="A2414" i="12" a="1"/>
  <c r="A2414" i="12" s="1"/>
  <c r="A2415" i="12" a="1"/>
  <c r="A2415" i="12" s="1"/>
  <c r="A2416" i="12" a="1"/>
  <c r="A2416" i="12" s="1"/>
  <c r="A2417" i="12" a="1"/>
  <c r="A2417" i="12" s="1"/>
  <c r="A2418" i="12" a="1"/>
  <c r="A2418" i="12" s="1"/>
  <c r="A2419" i="12" a="1"/>
  <c r="A2419" i="12" s="1"/>
  <c r="A2420" i="12" a="1"/>
  <c r="A2420" i="12" s="1"/>
  <c r="A2421" i="12" a="1"/>
  <c r="A2421" i="12" s="1"/>
  <c r="A2422" i="12" a="1"/>
  <c r="A2422" i="12" s="1"/>
  <c r="A2423" i="12" a="1"/>
  <c r="A2423" i="12" s="1"/>
  <c r="A2424" i="12" a="1"/>
  <c r="A2424" i="12" s="1"/>
  <c r="A2425" i="12" a="1"/>
  <c r="A2425" i="12" s="1"/>
  <c r="A2426" i="12" a="1"/>
  <c r="A2426" i="12" s="1"/>
  <c r="A2427" i="12" a="1"/>
  <c r="A2427" i="12" s="1"/>
  <c r="A2428" i="12" a="1"/>
  <c r="A2428" i="12" s="1"/>
  <c r="A2429" i="12" a="1"/>
  <c r="A2429" i="12" s="1"/>
  <c r="A2430" i="12" a="1"/>
  <c r="A2430" i="12" s="1"/>
  <c r="A2431" i="12" a="1"/>
  <c r="A2431" i="12" s="1"/>
  <c r="A2432" i="12" a="1"/>
  <c r="A2432" i="12" s="1"/>
  <c r="A2433" i="12" a="1"/>
  <c r="A2433" i="12" s="1"/>
  <c r="A2434" i="12" a="1"/>
  <c r="A2434" i="12" s="1"/>
  <c r="A2435" i="12" a="1"/>
  <c r="A2435" i="12" s="1"/>
  <c r="A2436" i="12" a="1"/>
  <c r="A2436" i="12" s="1"/>
  <c r="A2437" i="12" a="1"/>
  <c r="A2437" i="12" s="1"/>
  <c r="A2438" i="12" a="1"/>
  <c r="A2438" i="12" s="1"/>
  <c r="A2439" i="12" a="1"/>
  <c r="A2439" i="12" s="1"/>
  <c r="A2440" i="12" a="1"/>
  <c r="A2440" i="12" s="1"/>
  <c r="A2441" i="12" a="1"/>
  <c r="A2441" i="12" s="1"/>
  <c r="A2442" i="12" a="1"/>
  <c r="A2442" i="12" s="1"/>
  <c r="A2443" i="12" a="1"/>
  <c r="A2443" i="12" s="1"/>
  <c r="A2444" i="12" a="1"/>
  <c r="A2444" i="12" s="1"/>
  <c r="A2445" i="12" a="1"/>
  <c r="A2445" i="12" s="1"/>
  <c r="A2446" i="12" a="1"/>
  <c r="A2446" i="12" s="1"/>
  <c r="A2447" i="12" a="1"/>
  <c r="A2447" i="12" s="1"/>
  <c r="A2448" i="12" a="1"/>
  <c r="A2448" i="12" s="1"/>
  <c r="A2449" i="12" a="1"/>
  <c r="A2449" i="12" s="1"/>
  <c r="A2450" i="12" a="1"/>
  <c r="A2450" i="12" s="1"/>
  <c r="A2451" i="12" a="1"/>
  <c r="A2451" i="12" s="1"/>
  <c r="A2452" i="12" a="1"/>
  <c r="A2452" i="12" s="1"/>
  <c r="A2453" i="12" a="1"/>
  <c r="A2453" i="12" s="1"/>
  <c r="A2454" i="12" a="1"/>
  <c r="A2454" i="12" s="1"/>
  <c r="A2455" i="12" a="1"/>
  <c r="A2455" i="12" s="1"/>
  <c r="A2456" i="12" a="1"/>
  <c r="A2456" i="12" s="1"/>
  <c r="A2457" i="12" a="1"/>
  <c r="A2457" i="12" s="1"/>
  <c r="A2458" i="12" a="1"/>
  <c r="A2458" i="12" s="1"/>
  <c r="A2459" i="12" a="1"/>
  <c r="A2459" i="12" s="1"/>
  <c r="A2460" i="12" a="1"/>
  <c r="A2460" i="12" s="1"/>
  <c r="A2461" i="12" a="1"/>
  <c r="A2461" i="12" s="1"/>
  <c r="A2462" i="12" a="1"/>
  <c r="A2462" i="12" s="1"/>
  <c r="A2463" i="12" a="1"/>
  <c r="A2463" i="12" s="1"/>
  <c r="A2464" i="12" a="1"/>
  <c r="A2464" i="12" s="1"/>
  <c r="A2465" i="12" a="1"/>
  <c r="A2465" i="12" s="1"/>
  <c r="A2466" i="12" a="1"/>
  <c r="A2466" i="12" s="1"/>
  <c r="A2467" i="12" a="1"/>
  <c r="A2467" i="12" s="1"/>
  <c r="A2468" i="12" a="1"/>
  <c r="A2468" i="12" s="1"/>
  <c r="A2469" i="12" a="1"/>
  <c r="A2469" i="12" s="1"/>
  <c r="A2470" i="12" a="1"/>
  <c r="A2470" i="12" s="1"/>
  <c r="A2471" i="12" a="1"/>
  <c r="A2471" i="12" s="1"/>
  <c r="A2472" i="12" a="1"/>
  <c r="A2472" i="12" s="1"/>
  <c r="A2473" i="12" a="1"/>
  <c r="A2473" i="12" s="1"/>
  <c r="A2474" i="12" a="1"/>
  <c r="A2474" i="12" s="1"/>
  <c r="A2475" i="12" a="1"/>
  <c r="A2475" i="12" s="1"/>
  <c r="A2476" i="12" a="1"/>
  <c r="A2476" i="12" s="1"/>
  <c r="A2477" i="12" a="1"/>
  <c r="A2477" i="12" s="1"/>
  <c r="A2478" i="12" a="1"/>
  <c r="A2478" i="12" s="1"/>
  <c r="A2479" i="12" a="1"/>
  <c r="A2479" i="12" s="1"/>
  <c r="A2480" i="12" a="1"/>
  <c r="A2480" i="12" s="1"/>
  <c r="A2481" i="12" a="1"/>
  <c r="A2481" i="12" s="1"/>
  <c r="A2482" i="12" a="1"/>
  <c r="A2482" i="12" s="1"/>
  <c r="A2483" i="12" a="1"/>
  <c r="A2483" i="12" s="1"/>
  <c r="A2484" i="12" a="1"/>
  <c r="A2484" i="12" s="1"/>
  <c r="A2485" i="12" a="1"/>
  <c r="A2485" i="12" s="1"/>
  <c r="A2486" i="12" a="1"/>
  <c r="A2486" i="12" s="1"/>
  <c r="A2487" i="12" a="1"/>
  <c r="A2487" i="12" s="1"/>
  <c r="A2488" i="12" a="1"/>
  <c r="A2488" i="12" s="1"/>
  <c r="A2489" i="12" a="1"/>
  <c r="A2489" i="12" s="1"/>
  <c r="A2490" i="12" a="1"/>
  <c r="A2490" i="12" s="1"/>
  <c r="A2491" i="12" a="1"/>
  <c r="A2491" i="12" s="1"/>
  <c r="A2492" i="12" a="1"/>
  <c r="A2492" i="12" s="1"/>
  <c r="A2493" i="12" a="1"/>
  <c r="A2493" i="12" s="1"/>
  <c r="A2494" i="12" a="1"/>
  <c r="A2494" i="12" s="1"/>
  <c r="A2495" i="12" a="1"/>
  <c r="A2495" i="12" s="1"/>
  <c r="A2496" i="12" a="1"/>
  <c r="A2496" i="12" s="1"/>
  <c r="A2497" i="12" a="1"/>
  <c r="A2497" i="12" s="1"/>
  <c r="A2498" i="12" a="1"/>
  <c r="A2498" i="12" s="1"/>
  <c r="A2499" i="12" a="1"/>
  <c r="A2499" i="12" s="1"/>
  <c r="A2500" i="12" a="1"/>
  <c r="A2500" i="12" s="1"/>
  <c r="A2501" i="12" a="1"/>
  <c r="A2501" i="12" s="1"/>
  <c r="A2502" i="12" a="1"/>
  <c r="A2502" i="12" s="1"/>
  <c r="A2503" i="12" a="1"/>
  <c r="A2503" i="12" s="1"/>
  <c r="A2504" i="12" a="1"/>
  <c r="A2504" i="12" s="1"/>
  <c r="A2505" i="12" a="1"/>
  <c r="A2505" i="12" s="1"/>
  <c r="A2506" i="12" a="1"/>
  <c r="A2506" i="12" s="1"/>
  <c r="A2507" i="12" a="1"/>
  <c r="A2507" i="12" s="1"/>
  <c r="A2508" i="12" a="1"/>
  <c r="A2508" i="12" s="1"/>
  <c r="A2509" i="12" a="1"/>
  <c r="A2509" i="12" s="1"/>
  <c r="A2510" i="12" a="1"/>
  <c r="A2510" i="12" s="1"/>
  <c r="A2511" i="12" a="1"/>
  <c r="A2511" i="12" s="1"/>
  <c r="A2512" i="12" a="1"/>
  <c r="A2512" i="12" s="1"/>
  <c r="A2513" i="12" a="1"/>
  <c r="A2513" i="12" s="1"/>
  <c r="A2514" i="12" a="1"/>
  <c r="A2514" i="12" s="1"/>
  <c r="A2515" i="12" a="1"/>
  <c r="A2515" i="12" s="1"/>
  <c r="A2516" i="12" a="1"/>
  <c r="A2516" i="12" s="1"/>
  <c r="A2517" i="12" a="1"/>
  <c r="A2517" i="12" s="1"/>
  <c r="A2518" i="12" a="1"/>
  <c r="A2518" i="12" s="1"/>
  <c r="A2519" i="12" a="1"/>
  <c r="A2519" i="12" s="1"/>
  <c r="A2520" i="12" a="1"/>
  <c r="A2520" i="12" s="1"/>
  <c r="A2521" i="12" a="1"/>
  <c r="A2521" i="12" s="1"/>
  <c r="A2522" i="12" a="1"/>
  <c r="A2522" i="12" s="1"/>
  <c r="A2523" i="12" a="1"/>
  <c r="A2523" i="12" s="1"/>
  <c r="A2524" i="12" a="1"/>
  <c r="A2524" i="12" s="1"/>
  <c r="A2525" i="12" a="1"/>
  <c r="A2525" i="12" s="1"/>
  <c r="A2526" i="12" a="1"/>
  <c r="A2526" i="12" s="1"/>
  <c r="A2527" i="12" a="1"/>
  <c r="A2527" i="12" s="1"/>
  <c r="A2528" i="12" a="1"/>
  <c r="A2528" i="12" s="1"/>
  <c r="A2529" i="12" a="1"/>
  <c r="A2529" i="12" s="1"/>
  <c r="A2530" i="12" a="1"/>
  <c r="A2530" i="12" s="1"/>
  <c r="A2531" i="12" a="1"/>
  <c r="A2531" i="12" s="1"/>
  <c r="A2532" i="12" a="1"/>
  <c r="A2532" i="12" s="1"/>
  <c r="A2533" i="12" a="1"/>
  <c r="A2533" i="12" s="1"/>
  <c r="A2534" i="12" a="1"/>
  <c r="A2534" i="12" s="1"/>
  <c r="A2535" i="12" a="1"/>
  <c r="A2535" i="12" s="1"/>
  <c r="A2536" i="12" a="1"/>
  <c r="A2536" i="12" s="1"/>
  <c r="A2537" i="12" a="1"/>
  <c r="A2537" i="12" s="1"/>
  <c r="A2538" i="12" a="1"/>
  <c r="A2538" i="12" s="1"/>
  <c r="A2539" i="12" a="1"/>
  <c r="A2539" i="12" s="1"/>
  <c r="A2540" i="12" a="1"/>
  <c r="A2540" i="12" s="1"/>
  <c r="A2541" i="12" a="1"/>
  <c r="A2541" i="12" s="1"/>
  <c r="A2542" i="12" a="1"/>
  <c r="A2542" i="12" s="1"/>
  <c r="A2543" i="12" a="1"/>
  <c r="A2543" i="12" s="1"/>
  <c r="A2544" i="12" a="1"/>
  <c r="A2544" i="12" s="1"/>
  <c r="A2545" i="12" a="1"/>
  <c r="A2545" i="12" s="1"/>
  <c r="A2546" i="12" a="1"/>
  <c r="A2546" i="12" s="1"/>
  <c r="A2547" i="12" a="1"/>
  <c r="A2547" i="12" s="1"/>
  <c r="A2548" i="12" a="1"/>
  <c r="A2548" i="12" s="1"/>
  <c r="A2549" i="12" a="1"/>
  <c r="A2549" i="12" s="1"/>
  <c r="A2550" i="12" a="1"/>
  <c r="A2550" i="12" s="1"/>
  <c r="A2551" i="12" a="1"/>
  <c r="A2551" i="12" s="1"/>
  <c r="A2552" i="12" a="1"/>
  <c r="A2552" i="12" s="1"/>
  <c r="A2553" i="12" a="1"/>
  <c r="A2553" i="12" s="1"/>
  <c r="A2554" i="12" a="1"/>
  <c r="A2554" i="12" s="1"/>
  <c r="A2555" i="12" a="1"/>
  <c r="A2555" i="12" s="1"/>
  <c r="A2556" i="12" a="1"/>
  <c r="A2556" i="12" s="1"/>
  <c r="A2557" i="12" a="1"/>
  <c r="A2557" i="12" s="1"/>
  <c r="A2558" i="12" a="1"/>
  <c r="A2558" i="12" s="1"/>
  <c r="A2559" i="12" a="1"/>
  <c r="A2559" i="12" s="1"/>
  <c r="A2560" i="12" a="1"/>
  <c r="A2560" i="12" s="1"/>
  <c r="A2561" i="12" a="1"/>
  <c r="A2561" i="12" s="1"/>
  <c r="A2562" i="12" a="1"/>
  <c r="A2562" i="12" s="1"/>
  <c r="A2563" i="12" a="1"/>
  <c r="A2563" i="12" s="1"/>
  <c r="A2564" i="12" a="1"/>
  <c r="A2564" i="12" s="1"/>
  <c r="A2565" i="12" a="1"/>
  <c r="A2565" i="12" s="1"/>
  <c r="A2566" i="12" a="1"/>
  <c r="A2566" i="12" s="1"/>
  <c r="A2567" i="12" a="1"/>
  <c r="A2567" i="12" s="1"/>
  <c r="A2568" i="12" a="1"/>
  <c r="A2568" i="12" s="1"/>
  <c r="A2569" i="12" a="1"/>
  <c r="A2569" i="12" s="1"/>
  <c r="A2570" i="12" a="1"/>
  <c r="A2570" i="12" s="1"/>
  <c r="A2571" i="12" a="1"/>
  <c r="A2571" i="12" s="1"/>
  <c r="A2572" i="12" a="1"/>
  <c r="A2572" i="12" s="1"/>
  <c r="A2573" i="12" a="1"/>
  <c r="A2573" i="12" s="1"/>
  <c r="A2574" i="12" a="1"/>
  <c r="A2574" i="12" s="1"/>
  <c r="A2575" i="12" a="1"/>
  <c r="A2575" i="12" s="1"/>
  <c r="A2576" i="12" a="1"/>
  <c r="A2576" i="12" s="1"/>
  <c r="A2577" i="12" a="1"/>
  <c r="A2577" i="12" s="1"/>
  <c r="A2578" i="12" a="1"/>
  <c r="A2578" i="12" s="1"/>
  <c r="A2579" i="12" a="1"/>
  <c r="A2579" i="12" s="1"/>
  <c r="A2580" i="12" a="1"/>
  <c r="A2580" i="12" s="1"/>
  <c r="A2581" i="12" a="1"/>
  <c r="A2581" i="12" s="1"/>
  <c r="A2582" i="12" a="1"/>
  <c r="A2582" i="12" s="1"/>
  <c r="A2583" i="12" a="1"/>
  <c r="A2583" i="12" s="1"/>
  <c r="A2584" i="12" a="1"/>
  <c r="A2584" i="12" s="1"/>
  <c r="A2585" i="12" a="1"/>
  <c r="A2585" i="12" s="1"/>
  <c r="A2586" i="12" a="1"/>
  <c r="A2586" i="12" s="1"/>
  <c r="A2587" i="12" a="1"/>
  <c r="A2587" i="12" s="1"/>
  <c r="A2588" i="12" a="1"/>
  <c r="A2588" i="12" s="1"/>
  <c r="A2589" i="12" a="1"/>
  <c r="A2589" i="12" s="1"/>
  <c r="A2590" i="12" a="1"/>
  <c r="A2590" i="12" s="1"/>
  <c r="A2591" i="12" a="1"/>
  <c r="A2591" i="12" s="1"/>
  <c r="A2592" i="12" a="1"/>
  <c r="A2592" i="12" s="1"/>
  <c r="A2593" i="12" a="1"/>
  <c r="A2593" i="12" s="1"/>
  <c r="A2594" i="12" a="1"/>
  <c r="A2594" i="12" s="1"/>
  <c r="A2595" i="12" a="1"/>
  <c r="A2595" i="12" s="1"/>
  <c r="A2596" i="12" a="1"/>
  <c r="A2596" i="12" s="1"/>
  <c r="A2597" i="12" a="1"/>
  <c r="A2597" i="12" s="1"/>
  <c r="A2598" i="12" a="1"/>
  <c r="A2598" i="12" s="1"/>
  <c r="A2599" i="12" a="1"/>
  <c r="A2599" i="12" s="1"/>
  <c r="A2600" i="12" a="1"/>
  <c r="A2600" i="12" s="1"/>
  <c r="A2601" i="12" a="1"/>
  <c r="A2601" i="12" s="1"/>
  <c r="A2314" i="12" a="1"/>
  <c r="A2314" i="12" s="1"/>
  <c r="A2315" i="12" a="1"/>
  <c r="A2315" i="12" s="1"/>
  <c r="A2316" i="12" a="1"/>
  <c r="A2316" i="12" s="1"/>
  <c r="A2317" i="12" a="1"/>
  <c r="A2317" i="12" s="1"/>
  <c r="A2318" i="12" a="1"/>
  <c r="A2318" i="12" s="1"/>
  <c r="A2319" i="12" a="1"/>
  <c r="A2319" i="12" s="1"/>
  <c r="A2320" i="12" a="1"/>
  <c r="A2320" i="12" s="1"/>
  <c r="A2321" i="12" a="1"/>
  <c r="A2321" i="12" s="1"/>
  <c r="A2322" i="12" a="1"/>
  <c r="A2322" i="12" s="1"/>
  <c r="A2323" i="12" a="1"/>
  <c r="A2323" i="12" s="1"/>
  <c r="A2324" i="12" a="1"/>
  <c r="A2324" i="12" s="1"/>
  <c r="A2325" i="12" a="1"/>
  <c r="A2325" i="12" s="1"/>
  <c r="A2326" i="12" a="1"/>
  <c r="A2326" i="12" s="1"/>
  <c r="A2327" i="12" a="1"/>
  <c r="A2327" i="12" s="1"/>
  <c r="A2328" i="12" a="1"/>
  <c r="A2328" i="12" s="1"/>
  <c r="A2329" i="12" a="1"/>
  <c r="A2329" i="12" s="1"/>
  <c r="A2330" i="12" a="1"/>
  <c r="A2330" i="12" s="1"/>
  <c r="A2331" i="12" a="1"/>
  <c r="A2331" i="12" s="1"/>
  <c r="A2332" i="12" a="1"/>
  <c r="A2332" i="12" s="1"/>
  <c r="A2333" i="12" a="1"/>
  <c r="A2333" i="12" s="1"/>
  <c r="A2334" i="12" a="1"/>
  <c r="A2334" i="12" s="1"/>
  <c r="A2335" i="12" a="1"/>
  <c r="A2335" i="12" s="1"/>
  <c r="A2336" i="12" a="1"/>
  <c r="A2336" i="12" s="1"/>
  <c r="A2337" i="12" a="1"/>
  <c r="A2337" i="12" s="1"/>
  <c r="A2338" i="12" a="1"/>
  <c r="A2338" i="12" s="1"/>
  <c r="A2339" i="12" a="1"/>
  <c r="A2339" i="12" s="1"/>
  <c r="A2340" i="12" a="1"/>
  <c r="A2340" i="12" s="1"/>
  <c r="A2341" i="12" a="1"/>
  <c r="A2341" i="12" s="1"/>
  <c r="A2342" i="12" a="1"/>
  <c r="A2342" i="12" s="1"/>
  <c r="A2343" i="12" a="1"/>
  <c r="A2343" i="12" s="1"/>
  <c r="A2344" i="12" a="1"/>
  <c r="A2344" i="12" s="1"/>
  <c r="A2345" i="12" a="1"/>
  <c r="A2345" i="12" s="1"/>
  <c r="A2346" i="12" a="1"/>
  <c r="A2346" i="12" s="1"/>
  <c r="A2347" i="12" a="1"/>
  <c r="A2347" i="12" s="1"/>
  <c r="A2348" i="12" a="1"/>
  <c r="A2348" i="12" s="1"/>
  <c r="A2349" i="12" a="1"/>
  <c r="A2349" i="12" s="1"/>
  <c r="A2350" i="12" a="1"/>
  <c r="A2350" i="12" s="1"/>
  <c r="A2351" i="12" a="1"/>
  <c r="A2351" i="12" s="1"/>
  <c r="A2352" i="12" a="1"/>
  <c r="A2352" i="12" s="1"/>
  <c r="A2353" i="12" a="1"/>
  <c r="A2353" i="12" s="1"/>
  <c r="A2354" i="12" a="1"/>
  <c r="A2354" i="12" s="1"/>
  <c r="A2355" i="12" a="1"/>
  <c r="A2355" i="12" s="1"/>
  <c r="A2356" i="12" a="1"/>
  <c r="A2356" i="12" s="1"/>
  <c r="A2357" i="12" a="1"/>
  <c r="A2357" i="12" s="1"/>
  <c r="A2358" i="12" a="1"/>
  <c r="A2358" i="12" s="1"/>
  <c r="A2359" i="12" a="1"/>
  <c r="A2359" i="12" s="1"/>
  <c r="A2360" i="12" a="1"/>
  <c r="A2360" i="12" s="1"/>
  <c r="A2361" i="12" a="1"/>
  <c r="A2361" i="12" s="1"/>
  <c r="A2362" i="12" a="1"/>
  <c r="A2362" i="12" s="1"/>
  <c r="A2363" i="12" a="1"/>
  <c r="A2363" i="12" s="1"/>
  <c r="A2364" i="12" a="1"/>
  <c r="A2364" i="12" s="1"/>
  <c r="A2365" i="12" a="1"/>
  <c r="A2365" i="12" s="1"/>
  <c r="A2366" i="12" a="1"/>
  <c r="A2366" i="12" s="1"/>
  <c r="A2367" i="12" a="1"/>
  <c r="A2367" i="12" s="1"/>
  <c r="A2368" i="12" a="1"/>
  <c r="A2368" i="12" s="1"/>
  <c r="A2369" i="12" a="1"/>
  <c r="A2369" i="12" s="1"/>
  <c r="A2370" i="12" a="1"/>
  <c r="A2370" i="12" s="1"/>
  <c r="A2371" i="12" a="1"/>
  <c r="A2371" i="12" s="1"/>
  <c r="A2372" i="12" a="1"/>
  <c r="A2372" i="12" s="1"/>
  <c r="A2373" i="12" a="1"/>
  <c r="A2373" i="12" s="1"/>
  <c r="A2374" i="12" a="1"/>
  <c r="A2374" i="12" s="1"/>
  <c r="A2375" i="12" a="1"/>
  <c r="A2375" i="12" s="1"/>
  <c r="A2376" i="12" a="1"/>
  <c r="A2376" i="12" s="1"/>
  <c r="A2377" i="12" a="1"/>
  <c r="A2377" i="12" s="1"/>
  <c r="A2378" i="12" a="1"/>
  <c r="A2378" i="12" s="1"/>
  <c r="A2379" i="12" a="1"/>
  <c r="A2379" i="12" s="1"/>
  <c r="A2380" i="12" a="1"/>
  <c r="A2380" i="12" s="1"/>
  <c r="A2381" i="12" a="1"/>
  <c r="A2381" i="12" s="1"/>
  <c r="A2382" i="12" a="1"/>
  <c r="A2382" i="12" s="1"/>
  <c r="A2383" i="12" a="1"/>
  <c r="A2383" i="12" s="1"/>
  <c r="A2384" i="12" a="1"/>
  <c r="A2384" i="12" s="1"/>
  <c r="A2385" i="12" a="1"/>
  <c r="A2385" i="12" s="1"/>
  <c r="A2386" i="12" a="1"/>
  <c r="A2386" i="12" s="1"/>
  <c r="A2387" i="12" a="1"/>
  <c r="A2387" i="12" s="1"/>
  <c r="A2218" i="12" a="1"/>
  <c r="A2218" i="12" s="1"/>
  <c r="A2219" i="12" a="1"/>
  <c r="A2219" i="12" s="1"/>
  <c r="A2220" i="12" a="1"/>
  <c r="A2220" i="12" s="1"/>
  <c r="A2221" i="12" a="1"/>
  <c r="A2221" i="12" s="1"/>
  <c r="A2222" i="12" a="1"/>
  <c r="A2222" i="12" s="1"/>
  <c r="A2223" i="12" a="1"/>
  <c r="A2223" i="12" s="1"/>
  <c r="A2224" i="12" a="1"/>
  <c r="A2224" i="12" s="1"/>
  <c r="A2225" i="12" a="1"/>
  <c r="A2225" i="12" s="1"/>
  <c r="A2226" i="12" a="1"/>
  <c r="A2226" i="12" s="1"/>
  <c r="A2227" i="12" a="1"/>
  <c r="A2227" i="12" s="1"/>
  <c r="A2228" i="12" a="1"/>
  <c r="A2228" i="12" s="1"/>
  <c r="A2229" i="12" a="1"/>
  <c r="A2229" i="12" s="1"/>
  <c r="A2230" i="12" a="1"/>
  <c r="A2230" i="12" s="1"/>
  <c r="A2231" i="12" a="1"/>
  <c r="A2231" i="12" s="1"/>
  <c r="A2232" i="12" a="1"/>
  <c r="A2232" i="12" s="1"/>
  <c r="A2233" i="12" a="1"/>
  <c r="A2233" i="12" s="1"/>
  <c r="A2234" i="12" a="1"/>
  <c r="A2234" i="12" s="1"/>
  <c r="A2235" i="12" a="1"/>
  <c r="A2235" i="12" s="1"/>
  <c r="A2236" i="12" a="1"/>
  <c r="A2236" i="12" s="1"/>
  <c r="A2237" i="12" a="1"/>
  <c r="A2237" i="12" s="1"/>
  <c r="A2238" i="12" a="1"/>
  <c r="A2238" i="12" s="1"/>
  <c r="A2239" i="12" a="1"/>
  <c r="A2239" i="12" s="1"/>
  <c r="A2240" i="12" a="1"/>
  <c r="A2240" i="12" s="1"/>
  <c r="A2241" i="12" a="1"/>
  <c r="A2241" i="12" s="1"/>
  <c r="A2242" i="12" a="1"/>
  <c r="A2242" i="12" s="1"/>
  <c r="A2243" i="12" a="1"/>
  <c r="A2243" i="12" s="1"/>
  <c r="A2244" i="12" a="1"/>
  <c r="A2244" i="12" s="1"/>
  <c r="A2245" i="12" a="1"/>
  <c r="A2245" i="12" s="1"/>
  <c r="A2246" i="12" a="1"/>
  <c r="A2246" i="12" s="1"/>
  <c r="A2247" i="12" a="1"/>
  <c r="A2247" i="12" s="1"/>
  <c r="A2248" i="12" a="1"/>
  <c r="A2248" i="12" s="1"/>
  <c r="A2249" i="12" a="1"/>
  <c r="A2249" i="12" s="1"/>
  <c r="A2250" i="12" a="1"/>
  <c r="A2250" i="12" s="1"/>
  <c r="A2251" i="12" a="1"/>
  <c r="A2251" i="12" s="1"/>
  <c r="A2252" i="12" a="1"/>
  <c r="A2252" i="12" s="1"/>
  <c r="A2253" i="12" a="1"/>
  <c r="A2253" i="12" s="1"/>
  <c r="A2254" i="12" a="1"/>
  <c r="A2254" i="12" s="1"/>
  <c r="A2255" i="12" a="1"/>
  <c r="A2255" i="12" s="1"/>
  <c r="A2256" i="12" a="1"/>
  <c r="A2256" i="12" s="1"/>
  <c r="A2257" i="12" a="1"/>
  <c r="A2257" i="12" s="1"/>
  <c r="A2258" i="12" a="1"/>
  <c r="A2258" i="12" s="1"/>
  <c r="A2259" i="12" a="1"/>
  <c r="A2259" i="12" s="1"/>
  <c r="A2260" i="12" a="1"/>
  <c r="A2260" i="12" s="1"/>
  <c r="A2261" i="12" a="1"/>
  <c r="A2261" i="12" s="1"/>
  <c r="A2262" i="12" a="1"/>
  <c r="A2262" i="12" s="1"/>
  <c r="A2263" i="12" a="1"/>
  <c r="A2263" i="12" s="1"/>
  <c r="A2264" i="12" a="1"/>
  <c r="A2264" i="12" s="1"/>
  <c r="A2265" i="12" a="1"/>
  <c r="A2265" i="12" s="1"/>
  <c r="A2266" i="12" a="1"/>
  <c r="A2266" i="12" s="1"/>
  <c r="A2267" i="12" a="1"/>
  <c r="A2267" i="12" s="1"/>
  <c r="A2268" i="12" a="1"/>
  <c r="A2268" i="12" s="1"/>
  <c r="A2269" i="12" a="1"/>
  <c r="A2269" i="12" s="1"/>
  <c r="A2270" i="12" a="1"/>
  <c r="A2270" i="12" s="1"/>
  <c r="A2271" i="12" a="1"/>
  <c r="A2271" i="12" s="1"/>
  <c r="A2272" i="12" a="1"/>
  <c r="A2272" i="12" s="1"/>
  <c r="A2273" i="12" a="1"/>
  <c r="A2273" i="12" s="1"/>
  <c r="A2274" i="12" a="1"/>
  <c r="A2274" i="12" s="1"/>
  <c r="A2275" i="12" a="1"/>
  <c r="A2275" i="12" s="1"/>
  <c r="A2276" i="12" a="1"/>
  <c r="A2276" i="12" s="1"/>
  <c r="A2277" i="12" a="1"/>
  <c r="A2277" i="12" s="1"/>
  <c r="A2278" i="12" a="1"/>
  <c r="A2278" i="12" s="1"/>
  <c r="A2279" i="12" a="1"/>
  <c r="A2279" i="12" s="1"/>
  <c r="A2280" i="12" a="1"/>
  <c r="A2280" i="12" s="1"/>
  <c r="A2281" i="12" a="1"/>
  <c r="A2281" i="12" s="1"/>
  <c r="A2282" i="12" a="1"/>
  <c r="A2282" i="12" s="1"/>
  <c r="A2283" i="12" a="1"/>
  <c r="A2283" i="12" s="1"/>
  <c r="A2284" i="12" a="1"/>
  <c r="A2284" i="12" s="1"/>
  <c r="A2285" i="12" a="1"/>
  <c r="A2285" i="12" s="1"/>
  <c r="A2286" i="12" a="1"/>
  <c r="A2286" i="12" s="1"/>
  <c r="A2287" i="12" a="1"/>
  <c r="A2287" i="12" s="1"/>
  <c r="A2288" i="12" a="1"/>
  <c r="A2288" i="12" s="1"/>
  <c r="A2289" i="12" a="1"/>
  <c r="A2289" i="12" s="1"/>
  <c r="A2290" i="12" a="1"/>
  <c r="A2290" i="12" s="1"/>
  <c r="A2291" i="12" a="1"/>
  <c r="A2291" i="12" s="1"/>
  <c r="A2292" i="12" a="1"/>
  <c r="A2292" i="12" s="1"/>
  <c r="A2293" i="12" a="1"/>
  <c r="A2293" i="12" s="1"/>
  <c r="A2294" i="12" a="1"/>
  <c r="A2294" i="12" s="1"/>
  <c r="A2295" i="12" a="1"/>
  <c r="A2295" i="12" s="1"/>
  <c r="A2296" i="12" a="1"/>
  <c r="A2296" i="12" s="1"/>
  <c r="A2297" i="12" a="1"/>
  <c r="A2297" i="12" s="1"/>
  <c r="A2298" i="12" a="1"/>
  <c r="A2298" i="12" s="1"/>
  <c r="A2299" i="12" a="1"/>
  <c r="A2299" i="12" s="1"/>
  <c r="A2300" i="12" a="1"/>
  <c r="A2300" i="12" s="1"/>
  <c r="A2301" i="12" a="1"/>
  <c r="A2301" i="12" s="1"/>
  <c r="A2302" i="12" a="1"/>
  <c r="A2302" i="12" s="1"/>
  <c r="A2303" i="12" a="1"/>
  <c r="A2303" i="12" s="1"/>
  <c r="A2304" i="12" a="1"/>
  <c r="A2304" i="12" s="1"/>
  <c r="A2305" i="12" a="1"/>
  <c r="A2305" i="12" s="1"/>
  <c r="A2306" i="12" a="1"/>
  <c r="A2306" i="12" s="1"/>
  <c r="A2307" i="12" a="1"/>
  <c r="A2307" i="12" s="1"/>
  <c r="A2308" i="12" a="1"/>
  <c r="A2308" i="12" s="1"/>
  <c r="A2309" i="12" a="1"/>
  <c r="A2309" i="12" s="1"/>
  <c r="A2310" i="12" a="1"/>
  <c r="A2310" i="12" s="1"/>
  <c r="A2311" i="12" a="1"/>
  <c r="A2311" i="12" s="1"/>
  <c r="A2312" i="12" a="1"/>
  <c r="A2312" i="12" s="1"/>
  <c r="A2313" i="12" a="1"/>
  <c r="A2313" i="12" s="1"/>
  <c r="A2158" i="12" a="1"/>
  <c r="A2158" i="12" s="1"/>
  <c r="A2159" i="12" a="1"/>
  <c r="A2159" i="12" s="1"/>
  <c r="A2160" i="12" a="1"/>
  <c r="A2160" i="12" s="1"/>
  <c r="A2161" i="12" a="1"/>
  <c r="A2161" i="12" s="1"/>
  <c r="A2162" i="12" a="1"/>
  <c r="A2162" i="12" s="1"/>
  <c r="A2163" i="12" a="1"/>
  <c r="A2163" i="12" s="1"/>
  <c r="A2164" i="12" a="1"/>
  <c r="A2164" i="12" s="1"/>
  <c r="A2165" i="12" a="1"/>
  <c r="A2165" i="12" s="1"/>
  <c r="A2166" i="12" a="1"/>
  <c r="A2166" i="12" s="1"/>
  <c r="A2167" i="12" a="1"/>
  <c r="A2167" i="12" s="1"/>
  <c r="A2168" i="12" a="1"/>
  <c r="A2168" i="12" s="1"/>
  <c r="A2169" i="12" a="1"/>
  <c r="A2169" i="12" s="1"/>
  <c r="A2170" i="12" a="1"/>
  <c r="A2170" i="12" s="1"/>
  <c r="A2171" i="12" a="1"/>
  <c r="A2171" i="12" s="1"/>
  <c r="A2172" i="12" a="1"/>
  <c r="A2172" i="12" s="1"/>
  <c r="A2173" i="12" a="1"/>
  <c r="A2173" i="12" s="1"/>
  <c r="A2174" i="12" a="1"/>
  <c r="A2174" i="12" s="1"/>
  <c r="A2175" i="12" a="1"/>
  <c r="A2175" i="12" s="1"/>
  <c r="A2176" i="12" a="1"/>
  <c r="A2176" i="12" s="1"/>
  <c r="A2177" i="12" a="1"/>
  <c r="A2177" i="12" s="1"/>
  <c r="A2178" i="12" a="1"/>
  <c r="A2178" i="12" s="1"/>
  <c r="A2179" i="12" a="1"/>
  <c r="A2179" i="12" s="1"/>
  <c r="A2180" i="12" a="1"/>
  <c r="A2180" i="12" s="1"/>
  <c r="A2181" i="12" a="1"/>
  <c r="A2181" i="12" s="1"/>
  <c r="A2182" i="12" a="1"/>
  <c r="A2182" i="12" s="1"/>
  <c r="A2183" i="12" a="1"/>
  <c r="A2183" i="12" s="1"/>
  <c r="A2184" i="12" a="1"/>
  <c r="A2184" i="12" s="1"/>
  <c r="A2185" i="12" a="1"/>
  <c r="A2185" i="12" s="1"/>
  <c r="A2186" i="12" a="1"/>
  <c r="A2186" i="12" s="1"/>
  <c r="A2187" i="12" a="1"/>
  <c r="A2187" i="12" s="1"/>
  <c r="A2188" i="12" a="1"/>
  <c r="A2188" i="12" s="1"/>
  <c r="A2189" i="12" a="1"/>
  <c r="A2189" i="12" s="1"/>
  <c r="A2190" i="12" a="1"/>
  <c r="A2190" i="12" s="1"/>
  <c r="A2191" i="12" a="1"/>
  <c r="A2191" i="12" s="1"/>
  <c r="A2192" i="12" a="1"/>
  <c r="A2192" i="12" s="1"/>
  <c r="A2193" i="12" a="1"/>
  <c r="A2193" i="12" s="1"/>
  <c r="A2194" i="12" a="1"/>
  <c r="A2194" i="12" s="1"/>
  <c r="A2195" i="12" a="1"/>
  <c r="A2195" i="12" s="1"/>
  <c r="A2196" i="12" a="1"/>
  <c r="A2196" i="12" s="1"/>
  <c r="A2197" i="12" a="1"/>
  <c r="A2197" i="12" s="1"/>
  <c r="A2198" i="12" a="1"/>
  <c r="A2198" i="12" s="1"/>
  <c r="A2199" i="12" a="1"/>
  <c r="A2199" i="12" s="1"/>
  <c r="A2200" i="12" a="1"/>
  <c r="A2200" i="12" s="1"/>
  <c r="A2201" i="12" a="1"/>
  <c r="A2201" i="12" s="1"/>
  <c r="A2202" i="12" a="1"/>
  <c r="A2202" i="12" s="1"/>
  <c r="A2203" i="12" a="1"/>
  <c r="A2203" i="12" s="1"/>
  <c r="A2204" i="12" a="1"/>
  <c r="A2204" i="12" s="1"/>
  <c r="A2205" i="12" a="1"/>
  <c r="A2205" i="12" s="1"/>
  <c r="A2206" i="12" a="1"/>
  <c r="A2206" i="12" s="1"/>
  <c r="A2207" i="12" a="1"/>
  <c r="A2207" i="12" s="1"/>
  <c r="A2208" i="12" a="1"/>
  <c r="A2208" i="12" s="1"/>
  <c r="A2209" i="12" a="1"/>
  <c r="A2209" i="12" s="1"/>
  <c r="A2210" i="12" a="1"/>
  <c r="A2210" i="12" s="1"/>
  <c r="A2211" i="12" a="1"/>
  <c r="A2211" i="12" s="1"/>
  <c r="A2212" i="12" a="1"/>
  <c r="A2212" i="12" s="1"/>
  <c r="A2213" i="12" a="1"/>
  <c r="A2213" i="12" s="1"/>
  <c r="A2214" i="12" a="1"/>
  <c r="A2214" i="12" s="1"/>
  <c r="A2215" i="12" a="1"/>
  <c r="A2215" i="12" s="1"/>
  <c r="A2216" i="12" a="1"/>
  <c r="A2216" i="12" s="1"/>
  <c r="A2217" i="12" a="1"/>
  <c r="A2217" i="12" s="1"/>
  <c r="A1620" i="12" a="1"/>
  <c r="A1620" i="12" s="1"/>
  <c r="A1621" i="12" a="1"/>
  <c r="A1621" i="12" s="1"/>
  <c r="A1622" i="12" a="1"/>
  <c r="A1622" i="12" s="1"/>
  <c r="A1623" i="12" a="1"/>
  <c r="A1623" i="12" s="1"/>
  <c r="A1624" i="12" a="1"/>
  <c r="A1624" i="12" s="1"/>
  <c r="A1625" i="12" a="1"/>
  <c r="A1625" i="12" s="1"/>
  <c r="A1626" i="12" a="1"/>
  <c r="A1626" i="12" s="1"/>
  <c r="A1627" i="12" a="1"/>
  <c r="A1627" i="12" s="1"/>
  <c r="A1628" i="12" a="1"/>
  <c r="A1628" i="12" s="1"/>
  <c r="A1629" i="12" a="1"/>
  <c r="A1629" i="12" s="1"/>
  <c r="A1630" i="12" a="1"/>
  <c r="A1630" i="12" s="1"/>
  <c r="A1631" i="12" a="1"/>
  <c r="A1631" i="12" s="1"/>
  <c r="A1632" i="12" a="1"/>
  <c r="A1632" i="12" s="1"/>
  <c r="A1633" i="12" a="1"/>
  <c r="A1633" i="12" s="1"/>
  <c r="A1634" i="12" a="1"/>
  <c r="A1634" i="12" s="1"/>
  <c r="A1635" i="12" a="1"/>
  <c r="A1635" i="12" s="1"/>
  <c r="A1636" i="12" a="1"/>
  <c r="A1636" i="12" s="1"/>
  <c r="A1637" i="12" a="1"/>
  <c r="A1637" i="12" s="1"/>
  <c r="A1638" i="12" a="1"/>
  <c r="A1638" i="12" s="1"/>
  <c r="A1639" i="12" a="1"/>
  <c r="A1639" i="12" s="1"/>
  <c r="A1640" i="12" a="1"/>
  <c r="A1640" i="12" s="1"/>
  <c r="A1641" i="12" a="1"/>
  <c r="A1641" i="12" s="1"/>
  <c r="A1642" i="12" a="1"/>
  <c r="A1642" i="12" s="1"/>
  <c r="A1643" i="12" a="1"/>
  <c r="A1643" i="12" s="1"/>
  <c r="A1644" i="12" a="1"/>
  <c r="A1644" i="12" s="1"/>
  <c r="A1645" i="12" a="1"/>
  <c r="A1645" i="12" s="1"/>
  <c r="A1646" i="12" a="1"/>
  <c r="A1646" i="12" s="1"/>
  <c r="A1647" i="12" a="1"/>
  <c r="A1647" i="12" s="1"/>
  <c r="A1648" i="12" a="1"/>
  <c r="A1648" i="12" s="1"/>
  <c r="A1649" i="12" a="1"/>
  <c r="A1649" i="12" s="1"/>
  <c r="A1650" i="12" a="1"/>
  <c r="A1650" i="12" s="1"/>
  <c r="A1651" i="12" a="1"/>
  <c r="A1651" i="12" s="1"/>
  <c r="A1652" i="12" a="1"/>
  <c r="A1652" i="12" s="1"/>
  <c r="A1653" i="12" a="1"/>
  <c r="A1653" i="12" s="1"/>
  <c r="A1654" i="12" a="1"/>
  <c r="A1654" i="12" s="1"/>
  <c r="A1655" i="12" a="1"/>
  <c r="A1655" i="12" s="1"/>
  <c r="A1656" i="12" a="1"/>
  <c r="A1656" i="12" s="1"/>
  <c r="A1657" i="12" a="1"/>
  <c r="A1657" i="12" s="1"/>
  <c r="A1658" i="12" a="1"/>
  <c r="A1658" i="12" s="1"/>
  <c r="A1659" i="12" a="1"/>
  <c r="A1659" i="12" s="1"/>
  <c r="A1660" i="12" a="1"/>
  <c r="A1660" i="12" s="1"/>
  <c r="A1661" i="12" a="1"/>
  <c r="A1661" i="12" s="1"/>
  <c r="A1662" i="12" a="1"/>
  <c r="A1662" i="12" s="1"/>
  <c r="A1663" i="12" a="1"/>
  <c r="A1663" i="12" s="1"/>
  <c r="A1664" i="12" a="1"/>
  <c r="A1664" i="12" s="1"/>
  <c r="A1665" i="12" a="1"/>
  <c r="A1665" i="12" s="1"/>
  <c r="A1666" i="12" a="1"/>
  <c r="A1666" i="12" s="1"/>
  <c r="A1667" i="12" a="1"/>
  <c r="A1667" i="12" s="1"/>
  <c r="A1668" i="12" a="1"/>
  <c r="A1668" i="12" s="1"/>
  <c r="A1669" i="12" a="1"/>
  <c r="A1669" i="12" s="1"/>
  <c r="A1670" i="12" a="1"/>
  <c r="A1670" i="12" s="1"/>
  <c r="A1671" i="12" a="1"/>
  <c r="A1671" i="12" s="1"/>
  <c r="A1672" i="12" a="1"/>
  <c r="A1672" i="12" s="1"/>
  <c r="A1673" i="12" a="1"/>
  <c r="A1673" i="12" s="1"/>
  <c r="A1674" i="12" a="1"/>
  <c r="A1674" i="12" s="1"/>
  <c r="A1675" i="12" a="1"/>
  <c r="A1675" i="12" s="1"/>
  <c r="A1676" i="12" a="1"/>
  <c r="A1676" i="12" s="1"/>
  <c r="A1677" i="12" a="1"/>
  <c r="A1677" i="12" s="1"/>
  <c r="A1678" i="12" a="1"/>
  <c r="A1678" i="12" s="1"/>
  <c r="A1679" i="12" a="1"/>
  <c r="A1679" i="12" s="1"/>
  <c r="A1680" i="12" a="1"/>
  <c r="A1680" i="12" s="1"/>
  <c r="A1681" i="12" a="1"/>
  <c r="A1681" i="12" s="1"/>
  <c r="A1682" i="12" a="1"/>
  <c r="A1682" i="12" s="1"/>
  <c r="A1683" i="12" a="1"/>
  <c r="A1683" i="12" s="1"/>
  <c r="A1684" i="12" a="1"/>
  <c r="A1684" i="12" s="1"/>
  <c r="A1685" i="12" a="1"/>
  <c r="A1685" i="12" s="1"/>
  <c r="A1686" i="12" a="1"/>
  <c r="A1686" i="12" s="1"/>
  <c r="A1687" i="12" a="1"/>
  <c r="A1687" i="12" s="1"/>
  <c r="A1688" i="12" a="1"/>
  <c r="A1688" i="12" s="1"/>
  <c r="A1689" i="12" a="1"/>
  <c r="A1689" i="12" s="1"/>
  <c r="A1690" i="12" a="1"/>
  <c r="A1690" i="12" s="1"/>
  <c r="A1691" i="12" a="1"/>
  <c r="A1691" i="12" s="1"/>
  <c r="A1692" i="12" a="1"/>
  <c r="A1692" i="12" s="1"/>
  <c r="A1693" i="12" a="1"/>
  <c r="A1693" i="12" s="1"/>
  <c r="A1694" i="12" a="1"/>
  <c r="A1694" i="12" s="1"/>
  <c r="A1695" i="12" a="1"/>
  <c r="A1695" i="12" s="1"/>
  <c r="A1696" i="12" a="1"/>
  <c r="A1696" i="12" s="1"/>
  <c r="A1697" i="12" a="1"/>
  <c r="A1697" i="12" s="1"/>
  <c r="A1698" i="12" a="1"/>
  <c r="A1698" i="12" s="1"/>
  <c r="A1699" i="12" a="1"/>
  <c r="A1699" i="12" s="1"/>
  <c r="A1700" i="12" a="1"/>
  <c r="A1700" i="12" s="1"/>
  <c r="A1701" i="12" a="1"/>
  <c r="A1701" i="12" s="1"/>
  <c r="A1702" i="12" a="1"/>
  <c r="A1702" i="12" s="1"/>
  <c r="A1703" i="12" a="1"/>
  <c r="A1703" i="12" s="1"/>
  <c r="A1704" i="12" a="1"/>
  <c r="A1704" i="12" s="1"/>
  <c r="A1705" i="12" a="1"/>
  <c r="A1705" i="12" s="1"/>
  <c r="A1706" i="12" a="1"/>
  <c r="A1706" i="12" s="1"/>
  <c r="A1707" i="12" a="1"/>
  <c r="A1707" i="12" s="1"/>
  <c r="A1708" i="12" a="1"/>
  <c r="A1708" i="12" s="1"/>
  <c r="A1709" i="12" a="1"/>
  <c r="A1709" i="12" s="1"/>
  <c r="A1710" i="12" a="1"/>
  <c r="A1710" i="12" s="1"/>
  <c r="A1711" i="12" a="1"/>
  <c r="A1711" i="12" s="1"/>
  <c r="A1712" i="12" a="1"/>
  <c r="A1712" i="12" s="1"/>
  <c r="A1713" i="12" a="1"/>
  <c r="A1713" i="12" s="1"/>
  <c r="A1714" i="12" a="1"/>
  <c r="A1714" i="12" s="1"/>
  <c r="A1715" i="12" a="1"/>
  <c r="A1715" i="12" s="1"/>
  <c r="A1716" i="12" a="1"/>
  <c r="A1716" i="12" s="1"/>
  <c r="A1717" i="12" a="1"/>
  <c r="A1717" i="12" s="1"/>
  <c r="A1718" i="12" a="1"/>
  <c r="A1718" i="12" s="1"/>
  <c r="A1719" i="12" a="1"/>
  <c r="A1719" i="12" s="1"/>
  <c r="A1720" i="12" a="1"/>
  <c r="A1720" i="12" s="1"/>
  <c r="A1721" i="12" a="1"/>
  <c r="A1721" i="12" s="1"/>
  <c r="A1722" i="12" a="1"/>
  <c r="A1722" i="12" s="1"/>
  <c r="A1723" i="12" a="1"/>
  <c r="A1723" i="12" s="1"/>
  <c r="A1724" i="12" a="1"/>
  <c r="A1724" i="12" s="1"/>
  <c r="A1725" i="12" a="1"/>
  <c r="A1725" i="12" s="1"/>
  <c r="A1726" i="12" a="1"/>
  <c r="A1726" i="12" s="1"/>
  <c r="A1727" i="12" a="1"/>
  <c r="A1727" i="12" s="1"/>
  <c r="A1728" i="12" a="1"/>
  <c r="A1728" i="12" s="1"/>
  <c r="A1729" i="12" a="1"/>
  <c r="A1729" i="12" s="1"/>
  <c r="A1730" i="12" a="1"/>
  <c r="A1730" i="12" s="1"/>
  <c r="A1731" i="12" a="1"/>
  <c r="A1731" i="12" s="1"/>
  <c r="A1732" i="12" a="1"/>
  <c r="A1732" i="12" s="1"/>
  <c r="A1733" i="12" a="1"/>
  <c r="A1733" i="12" s="1"/>
  <c r="A1734" i="12" a="1"/>
  <c r="A1734" i="12" s="1"/>
  <c r="A1735" i="12" a="1"/>
  <c r="A1735" i="12" s="1"/>
  <c r="A1736" i="12" a="1"/>
  <c r="A1736" i="12" s="1"/>
  <c r="A1737" i="12" a="1"/>
  <c r="A1737" i="12" s="1"/>
  <c r="A1738" i="12" a="1"/>
  <c r="A1738" i="12" s="1"/>
  <c r="A1739" i="12" a="1"/>
  <c r="A1739" i="12" s="1"/>
  <c r="A1740" i="12" a="1"/>
  <c r="A1740" i="12" s="1"/>
  <c r="A1741" i="12" a="1"/>
  <c r="A1741" i="12" s="1"/>
  <c r="A1742" i="12" a="1"/>
  <c r="A1742" i="12" s="1"/>
  <c r="A1743" i="12" a="1"/>
  <c r="A1743" i="12" s="1"/>
  <c r="A1744" i="12" a="1"/>
  <c r="A1744" i="12" s="1"/>
  <c r="A1745" i="12" a="1"/>
  <c r="A1745" i="12" s="1"/>
  <c r="A1746" i="12" a="1"/>
  <c r="A1746" i="12" s="1"/>
  <c r="A1747" i="12" a="1"/>
  <c r="A1747" i="12" s="1"/>
  <c r="A1748" i="12" a="1"/>
  <c r="A1748" i="12" s="1"/>
  <c r="A1749" i="12" a="1"/>
  <c r="A1749" i="12" s="1"/>
  <c r="A1750" i="12" a="1"/>
  <c r="A1750" i="12" s="1"/>
  <c r="A1751" i="12" a="1"/>
  <c r="A1751" i="12" s="1"/>
  <c r="A1752" i="12" a="1"/>
  <c r="A1752" i="12" s="1"/>
  <c r="A1753" i="12" a="1"/>
  <c r="A1753" i="12" s="1"/>
  <c r="A1754" i="12" a="1"/>
  <c r="A1754" i="12" s="1"/>
  <c r="A1755" i="12" a="1"/>
  <c r="A1755" i="12" s="1"/>
  <c r="A1756" i="12" a="1"/>
  <c r="A1756" i="12" s="1"/>
  <c r="A1757" i="12" a="1"/>
  <c r="A1757" i="12" s="1"/>
  <c r="A1758" i="12" a="1"/>
  <c r="A1758" i="12" s="1"/>
  <c r="A1759" i="12" a="1"/>
  <c r="A1759" i="12" s="1"/>
  <c r="A1760" i="12" a="1"/>
  <c r="A1760" i="12" s="1"/>
  <c r="A1761" i="12" a="1"/>
  <c r="A1761" i="12" s="1"/>
  <c r="A1762" i="12" a="1"/>
  <c r="A1762" i="12" s="1"/>
  <c r="A1763" i="12" a="1"/>
  <c r="A1763" i="12" s="1"/>
  <c r="A1764" i="12" a="1"/>
  <c r="A1764" i="12" s="1"/>
  <c r="A1765" i="12" a="1"/>
  <c r="A1765" i="12" s="1"/>
  <c r="A1766" i="12" a="1"/>
  <c r="A1766" i="12" s="1"/>
  <c r="A1767" i="12" a="1"/>
  <c r="A1767" i="12" s="1"/>
  <c r="A1768" i="12" a="1"/>
  <c r="A1768" i="12" s="1"/>
  <c r="A1769" i="12" a="1"/>
  <c r="A1769" i="12" s="1"/>
  <c r="A1770" i="12" a="1"/>
  <c r="A1770" i="12" s="1"/>
  <c r="A1771" i="12" a="1"/>
  <c r="A1771" i="12" s="1"/>
  <c r="A1772" i="12" a="1"/>
  <c r="A1772" i="12" s="1"/>
  <c r="A1773" i="12" a="1"/>
  <c r="A1773" i="12" s="1"/>
  <c r="A1774" i="12" a="1"/>
  <c r="A1774" i="12" s="1"/>
  <c r="A1775" i="12" a="1"/>
  <c r="A1775" i="12" s="1"/>
  <c r="A1776" i="12" a="1"/>
  <c r="A1776" i="12" s="1"/>
  <c r="A1777" i="12" a="1"/>
  <c r="A1777" i="12" s="1"/>
  <c r="A1778" i="12" a="1"/>
  <c r="A1778" i="12" s="1"/>
  <c r="A1779" i="12" a="1"/>
  <c r="A1779" i="12" s="1"/>
  <c r="A1780" i="12" a="1"/>
  <c r="A1780" i="12" s="1"/>
  <c r="A1781" i="12" a="1"/>
  <c r="A1781" i="12" s="1"/>
  <c r="A1782" i="12" a="1"/>
  <c r="A1782" i="12" s="1"/>
  <c r="A1783" i="12" a="1"/>
  <c r="A1783" i="12" s="1"/>
  <c r="A1784" i="12" a="1"/>
  <c r="A1784" i="12" s="1"/>
  <c r="A1785" i="12" a="1"/>
  <c r="A1785" i="12" s="1"/>
  <c r="A1786" i="12" a="1"/>
  <c r="A1786" i="12" s="1"/>
  <c r="A1787" i="12" a="1"/>
  <c r="A1787" i="12" s="1"/>
  <c r="A1788" i="12" a="1"/>
  <c r="A1788" i="12" s="1"/>
  <c r="A1789" i="12" a="1"/>
  <c r="A1789" i="12" s="1"/>
  <c r="A1790" i="12" a="1"/>
  <c r="A1790" i="12" s="1"/>
  <c r="A1791" i="12" a="1"/>
  <c r="A1791" i="12" s="1"/>
  <c r="A1792" i="12" a="1"/>
  <c r="A1792" i="12" s="1"/>
  <c r="A1793" i="12" a="1"/>
  <c r="A1793" i="12" s="1"/>
  <c r="A1794" i="12" a="1"/>
  <c r="A1794" i="12" s="1"/>
  <c r="A1795" i="12" a="1"/>
  <c r="A1795" i="12" s="1"/>
  <c r="A1796" i="12" a="1"/>
  <c r="A1796" i="12" s="1"/>
  <c r="A1797" i="12" a="1"/>
  <c r="A1797" i="12" s="1"/>
  <c r="A1798" i="12" a="1"/>
  <c r="A1798" i="12" s="1"/>
  <c r="A1799" i="12" a="1"/>
  <c r="A1799" i="12" s="1"/>
  <c r="A1800" i="12" a="1"/>
  <c r="A1800" i="12" s="1"/>
  <c r="A1801" i="12" a="1"/>
  <c r="A1801" i="12" s="1"/>
  <c r="A1802" i="12" a="1"/>
  <c r="A1802" i="12" s="1"/>
  <c r="A1803" i="12" a="1"/>
  <c r="A1803" i="12" s="1"/>
  <c r="A1804" i="12" a="1"/>
  <c r="A1804" i="12" s="1"/>
  <c r="A1805" i="12" a="1"/>
  <c r="A1805" i="12" s="1"/>
  <c r="A1806" i="12" a="1"/>
  <c r="A1806" i="12" s="1"/>
  <c r="A1807" i="12" a="1"/>
  <c r="A1807" i="12" s="1"/>
  <c r="A1808" i="12" a="1"/>
  <c r="A1808" i="12" s="1"/>
  <c r="A1809" i="12" a="1"/>
  <c r="A1809" i="12" s="1"/>
  <c r="A1810" i="12" a="1"/>
  <c r="A1810" i="12" s="1"/>
  <c r="A1811" i="12" a="1"/>
  <c r="A1811" i="12" s="1"/>
  <c r="A1812" i="12" a="1"/>
  <c r="A1812" i="12" s="1"/>
  <c r="A1813" i="12" a="1"/>
  <c r="A1813" i="12" s="1"/>
  <c r="A1814" i="12" a="1"/>
  <c r="A1814" i="12" s="1"/>
  <c r="A1815" i="12" a="1"/>
  <c r="A1815" i="12" s="1"/>
  <c r="A1816" i="12" a="1"/>
  <c r="A1816" i="12" s="1"/>
  <c r="A1817" i="12" a="1"/>
  <c r="A1817" i="12" s="1"/>
  <c r="A1818" i="12" a="1"/>
  <c r="A1818" i="12" s="1"/>
  <c r="A1819" i="12" a="1"/>
  <c r="A1819" i="12" s="1"/>
  <c r="A1820" i="12" a="1"/>
  <c r="A1820" i="12" s="1"/>
  <c r="A1821" i="12" a="1"/>
  <c r="A1821" i="12" s="1"/>
  <c r="A1822" i="12" a="1"/>
  <c r="A1822" i="12" s="1"/>
  <c r="A1823" i="12" a="1"/>
  <c r="A1823" i="12" s="1"/>
  <c r="A1824" i="12" a="1"/>
  <c r="A1824" i="12" s="1"/>
  <c r="A1825" i="12" a="1"/>
  <c r="A1825" i="12" s="1"/>
  <c r="A1826" i="12" a="1"/>
  <c r="A1826" i="12" s="1"/>
  <c r="A1827" i="12" a="1"/>
  <c r="A1827" i="12" s="1"/>
  <c r="A1828" i="12" a="1"/>
  <c r="A1828" i="12" s="1"/>
  <c r="A1829" i="12" a="1"/>
  <c r="A1829" i="12" s="1"/>
  <c r="A1830" i="12" a="1"/>
  <c r="A1830" i="12" s="1"/>
  <c r="A1831" i="12" a="1"/>
  <c r="A1831" i="12" s="1"/>
  <c r="A1832" i="12" a="1"/>
  <c r="A1832" i="12" s="1"/>
  <c r="A1833" i="12" a="1"/>
  <c r="A1833" i="12" s="1"/>
  <c r="A1834" i="12" a="1"/>
  <c r="A1834" i="12" s="1"/>
  <c r="A1835" i="12" a="1"/>
  <c r="A1835" i="12" s="1"/>
  <c r="A1836" i="12" a="1"/>
  <c r="A1836" i="12" s="1"/>
  <c r="A1837" i="12" a="1"/>
  <c r="A1837" i="12" s="1"/>
  <c r="A1838" i="12" a="1"/>
  <c r="A1838" i="12" s="1"/>
  <c r="A1839" i="12" a="1"/>
  <c r="A1839" i="12" s="1"/>
  <c r="A1840" i="12" a="1"/>
  <c r="A1840" i="12" s="1"/>
  <c r="A1841" i="12" a="1"/>
  <c r="A1841" i="12" s="1"/>
  <c r="A1842" i="12" a="1"/>
  <c r="A1842" i="12" s="1"/>
  <c r="A1843" i="12" a="1"/>
  <c r="A1843" i="12" s="1"/>
  <c r="A1844" i="12" a="1"/>
  <c r="A1844" i="12" s="1"/>
  <c r="A1845" i="12" a="1"/>
  <c r="A1845" i="12" s="1"/>
  <c r="A1846" i="12" a="1"/>
  <c r="A1846" i="12" s="1"/>
  <c r="A1847" i="12" a="1"/>
  <c r="A1847" i="12" s="1"/>
  <c r="A1848" i="12" a="1"/>
  <c r="A1848" i="12" s="1"/>
  <c r="A1849" i="12" a="1"/>
  <c r="A1849" i="12" s="1"/>
  <c r="A1850" i="12" a="1"/>
  <c r="A1850" i="12" s="1"/>
  <c r="A1851" i="12" a="1"/>
  <c r="A1851" i="12" s="1"/>
  <c r="A1852" i="12" a="1"/>
  <c r="A1852" i="12" s="1"/>
  <c r="A1853" i="12" a="1"/>
  <c r="A1853" i="12" s="1"/>
  <c r="A1854" i="12" a="1"/>
  <c r="A1854" i="12" s="1"/>
  <c r="A1855" i="12" a="1"/>
  <c r="A1855" i="12" s="1"/>
  <c r="A1856" i="12" a="1"/>
  <c r="A1856" i="12" s="1"/>
  <c r="A1857" i="12" a="1"/>
  <c r="A1857" i="12" s="1"/>
  <c r="A1858" i="12" a="1"/>
  <c r="A1858" i="12" s="1"/>
  <c r="A1859" i="12" a="1"/>
  <c r="A1859" i="12" s="1"/>
  <c r="A1860" i="12" a="1"/>
  <c r="A1860" i="12" s="1"/>
  <c r="A1861" i="12" a="1"/>
  <c r="A1861" i="12" s="1"/>
  <c r="A1862" i="12" a="1"/>
  <c r="A1862" i="12" s="1"/>
  <c r="A1863" i="12" a="1"/>
  <c r="A1863" i="12" s="1"/>
  <c r="A1864" i="12" a="1"/>
  <c r="A1864" i="12" s="1"/>
  <c r="A1865" i="12" a="1"/>
  <c r="A1865" i="12" s="1"/>
  <c r="A1866" i="12" a="1"/>
  <c r="A1866" i="12" s="1"/>
  <c r="A1867" i="12" a="1"/>
  <c r="A1867" i="12" s="1"/>
  <c r="A1868" i="12" a="1"/>
  <c r="A1868" i="12" s="1"/>
  <c r="A1869" i="12" a="1"/>
  <c r="A1869" i="12" s="1"/>
  <c r="A1870" i="12" a="1"/>
  <c r="A1870" i="12" s="1"/>
  <c r="A1871" i="12" a="1"/>
  <c r="A1871" i="12" s="1"/>
  <c r="A1872" i="12" a="1"/>
  <c r="A1872" i="12" s="1"/>
  <c r="A1873" i="12" a="1"/>
  <c r="A1873" i="12" s="1"/>
  <c r="A1874" i="12" a="1"/>
  <c r="A1874" i="12" s="1"/>
  <c r="A1875" i="12" a="1"/>
  <c r="A1875" i="12" s="1"/>
  <c r="A1876" i="12" a="1"/>
  <c r="A1876" i="12" s="1"/>
  <c r="A1877" i="12" a="1"/>
  <c r="A1877" i="12" s="1"/>
  <c r="A1878" i="12" a="1"/>
  <c r="A1878" i="12" s="1"/>
  <c r="A1879" i="12" a="1"/>
  <c r="A1879" i="12" s="1"/>
  <c r="A1880" i="12" a="1"/>
  <c r="A1880" i="12" s="1"/>
  <c r="A1881" i="12" a="1"/>
  <c r="A1881" i="12" s="1"/>
  <c r="A1882" i="12" a="1"/>
  <c r="A1882" i="12" s="1"/>
  <c r="A1883" i="12" a="1"/>
  <c r="A1883" i="12" s="1"/>
  <c r="A1884" i="12" a="1"/>
  <c r="A1884" i="12" s="1"/>
  <c r="A1885" i="12" a="1"/>
  <c r="A1885" i="12" s="1"/>
  <c r="A1886" i="12" a="1"/>
  <c r="A1886" i="12" s="1"/>
  <c r="A1887" i="12" a="1"/>
  <c r="A1887" i="12" s="1"/>
  <c r="A1888" i="12" a="1"/>
  <c r="A1888" i="12" s="1"/>
  <c r="A1889" i="12" a="1"/>
  <c r="A1889" i="12" s="1"/>
  <c r="A1890" i="12" a="1"/>
  <c r="A1890" i="12" s="1"/>
  <c r="A1891" i="12" a="1"/>
  <c r="A1891" i="12" s="1"/>
  <c r="A1892" i="12" a="1"/>
  <c r="A1892" i="12" s="1"/>
  <c r="A1893" i="12" a="1"/>
  <c r="A1893" i="12" s="1"/>
  <c r="A1894" i="12" a="1"/>
  <c r="A1894" i="12" s="1"/>
  <c r="A1895" i="12" a="1"/>
  <c r="A1895" i="12" s="1"/>
  <c r="A1896" i="12" a="1"/>
  <c r="A1896" i="12" s="1"/>
  <c r="A1897" i="12" a="1"/>
  <c r="A1897" i="12" s="1"/>
  <c r="A1898" i="12" a="1"/>
  <c r="A1898" i="12" s="1"/>
  <c r="A1899" i="12" a="1"/>
  <c r="A1899" i="12" s="1"/>
  <c r="A1900" i="12" a="1"/>
  <c r="A1900" i="12" s="1"/>
  <c r="A1901" i="12" a="1"/>
  <c r="A1901" i="12" s="1"/>
  <c r="A1902" i="12" a="1"/>
  <c r="A1902" i="12" s="1"/>
  <c r="A1903" i="12" a="1"/>
  <c r="A1903" i="12" s="1"/>
  <c r="A1904" i="12" a="1"/>
  <c r="A1904" i="12" s="1"/>
  <c r="A1905" i="12" a="1"/>
  <c r="A1905" i="12" s="1"/>
  <c r="A1906" i="12" a="1"/>
  <c r="A1906" i="12" s="1"/>
  <c r="A1907" i="12" a="1"/>
  <c r="A1907" i="12" s="1"/>
  <c r="A1908" i="12" a="1"/>
  <c r="A1908" i="12" s="1"/>
  <c r="A1909" i="12" a="1"/>
  <c r="A1909" i="12" s="1"/>
  <c r="A1910" i="12" a="1"/>
  <c r="A1910" i="12" s="1"/>
  <c r="A1911" i="12" a="1"/>
  <c r="A1911" i="12" s="1"/>
  <c r="A1912" i="12" a="1"/>
  <c r="A1912" i="12" s="1"/>
  <c r="A1913" i="12" a="1"/>
  <c r="A1913" i="12" s="1"/>
  <c r="A1914" i="12" a="1"/>
  <c r="A1914" i="12" s="1"/>
  <c r="A1915" i="12" a="1"/>
  <c r="A1915" i="12" s="1"/>
  <c r="A1916" i="12" a="1"/>
  <c r="A1916" i="12" s="1"/>
  <c r="A1917" i="12" a="1"/>
  <c r="A1917" i="12" s="1"/>
  <c r="A1918" i="12" a="1"/>
  <c r="A1918" i="12" s="1"/>
  <c r="A1919" i="12" a="1"/>
  <c r="A1919" i="12" s="1"/>
  <c r="A1920" i="12" a="1"/>
  <c r="A1920" i="12" s="1"/>
  <c r="A1921" i="12" a="1"/>
  <c r="A1921" i="12" s="1"/>
  <c r="A1922" i="12" a="1"/>
  <c r="A1922" i="12" s="1"/>
  <c r="A1923" i="12" a="1"/>
  <c r="A1923" i="12" s="1"/>
  <c r="A1924" i="12" a="1"/>
  <c r="A1924" i="12" s="1"/>
  <c r="A1925" i="12" a="1"/>
  <c r="A1925" i="12" s="1"/>
  <c r="A1926" i="12" a="1"/>
  <c r="A1926" i="12" s="1"/>
  <c r="A1927" i="12" a="1"/>
  <c r="A1927" i="12" s="1"/>
  <c r="A1928" i="12" a="1"/>
  <c r="A1928" i="12" s="1"/>
  <c r="A1929" i="12" a="1"/>
  <c r="A1929" i="12" s="1"/>
  <c r="A1930" i="12" a="1"/>
  <c r="A1930" i="12" s="1"/>
  <c r="A1931" i="12" a="1"/>
  <c r="A1931" i="12" s="1"/>
  <c r="A1932" i="12" a="1"/>
  <c r="A1932" i="12" s="1"/>
  <c r="A1933" i="12" a="1"/>
  <c r="A1933" i="12" s="1"/>
  <c r="A1934" i="12" a="1"/>
  <c r="A1934" i="12" s="1"/>
  <c r="A1935" i="12" a="1"/>
  <c r="A1935" i="12" s="1"/>
  <c r="A1936" i="12" a="1"/>
  <c r="A1936" i="12" s="1"/>
  <c r="A1937" i="12" a="1"/>
  <c r="A1937" i="12" s="1"/>
  <c r="A1938" i="12" a="1"/>
  <c r="A1938" i="12" s="1"/>
  <c r="A1939" i="12" a="1"/>
  <c r="A1939" i="12" s="1"/>
  <c r="A1940" i="12" a="1"/>
  <c r="A1940" i="12" s="1"/>
  <c r="A1941" i="12" a="1"/>
  <c r="A1941" i="12" s="1"/>
  <c r="A1942" i="12" a="1"/>
  <c r="A1942" i="12" s="1"/>
  <c r="A1943" i="12" a="1"/>
  <c r="A1943" i="12" s="1"/>
  <c r="A1944" i="12" a="1"/>
  <c r="A1944" i="12" s="1"/>
  <c r="A1945" i="12" a="1"/>
  <c r="A1945" i="12" s="1"/>
  <c r="A1946" i="12" a="1"/>
  <c r="A1946" i="12" s="1"/>
  <c r="A1947" i="12" a="1"/>
  <c r="A1947" i="12" s="1"/>
  <c r="A1948" i="12" a="1"/>
  <c r="A1948" i="12" s="1"/>
  <c r="A1949" i="12" a="1"/>
  <c r="A1949" i="12" s="1"/>
  <c r="A1950" i="12" a="1"/>
  <c r="A1950" i="12" s="1"/>
  <c r="A1951" i="12" a="1"/>
  <c r="A1951" i="12" s="1"/>
  <c r="A1952" i="12" a="1"/>
  <c r="A1952" i="12" s="1"/>
  <c r="A1953" i="12" a="1"/>
  <c r="A1953" i="12" s="1"/>
  <c r="A1954" i="12" a="1"/>
  <c r="A1954" i="12" s="1"/>
  <c r="A1955" i="12" a="1"/>
  <c r="A1955" i="12" s="1"/>
  <c r="A1956" i="12" a="1"/>
  <c r="A1956" i="12" s="1"/>
  <c r="A1957" i="12" a="1"/>
  <c r="A1957" i="12" s="1"/>
  <c r="A1958" i="12" a="1"/>
  <c r="A1958" i="12" s="1"/>
  <c r="A1959" i="12" a="1"/>
  <c r="A1959" i="12" s="1"/>
  <c r="A1960" i="12" a="1"/>
  <c r="A1960" i="12" s="1"/>
  <c r="A1961" i="12" a="1"/>
  <c r="A1961" i="12" s="1"/>
  <c r="A1962" i="12" a="1"/>
  <c r="A1962" i="12" s="1"/>
  <c r="A1963" i="12" a="1"/>
  <c r="A1963" i="12" s="1"/>
  <c r="A1964" i="12" a="1"/>
  <c r="A1964" i="12" s="1"/>
  <c r="A1965" i="12" a="1"/>
  <c r="A1965" i="12" s="1"/>
  <c r="A1966" i="12" a="1"/>
  <c r="A1966" i="12" s="1"/>
  <c r="A1967" i="12" a="1"/>
  <c r="A1967" i="12" s="1"/>
  <c r="A1968" i="12" a="1"/>
  <c r="A1968" i="12" s="1"/>
  <c r="A1969" i="12" a="1"/>
  <c r="A1969" i="12" s="1"/>
  <c r="A1970" i="12" a="1"/>
  <c r="A1970" i="12" s="1"/>
  <c r="A1971" i="12" a="1"/>
  <c r="A1971" i="12" s="1"/>
  <c r="A1972" i="12" a="1"/>
  <c r="A1972" i="12" s="1"/>
  <c r="A1973" i="12" a="1"/>
  <c r="A1973" i="12" s="1"/>
  <c r="A1974" i="12" a="1"/>
  <c r="A1974" i="12" s="1"/>
  <c r="A1975" i="12" a="1"/>
  <c r="A1975" i="12" s="1"/>
  <c r="A1976" i="12" a="1"/>
  <c r="A1976" i="12" s="1"/>
  <c r="A1977" i="12" a="1"/>
  <c r="A1977" i="12" s="1"/>
  <c r="A1978" i="12" a="1"/>
  <c r="A1978" i="12" s="1"/>
  <c r="A1979" i="12" a="1"/>
  <c r="A1979" i="12" s="1"/>
  <c r="A1980" i="12" a="1"/>
  <c r="A1980" i="12" s="1"/>
  <c r="A1981" i="12" a="1"/>
  <c r="A1981" i="12" s="1"/>
  <c r="A1982" i="12" a="1"/>
  <c r="A1982" i="12" s="1"/>
  <c r="A1983" i="12" a="1"/>
  <c r="A1983" i="12" s="1"/>
  <c r="A1984" i="12" a="1"/>
  <c r="A1984" i="12" s="1"/>
  <c r="A1985" i="12" a="1"/>
  <c r="A1985" i="12" s="1"/>
  <c r="A1986" i="12" a="1"/>
  <c r="A1986" i="12" s="1"/>
  <c r="A1987" i="12" a="1"/>
  <c r="A1987" i="12" s="1"/>
  <c r="A1988" i="12" a="1"/>
  <c r="A1988" i="12" s="1"/>
  <c r="A1989" i="12" a="1"/>
  <c r="A1989" i="12" s="1"/>
  <c r="A1990" i="12" a="1"/>
  <c r="A1990" i="12" s="1"/>
  <c r="A1991" i="12" a="1"/>
  <c r="A1991" i="12" s="1"/>
  <c r="A1992" i="12" a="1"/>
  <c r="A1992" i="12" s="1"/>
  <c r="A1993" i="12" a="1"/>
  <c r="A1993" i="12" s="1"/>
  <c r="A1994" i="12" a="1"/>
  <c r="A1994" i="12" s="1"/>
  <c r="A1995" i="12" a="1"/>
  <c r="A1995" i="12" s="1"/>
  <c r="A1996" i="12" a="1"/>
  <c r="A1996" i="12" s="1"/>
  <c r="A1997" i="12" a="1"/>
  <c r="A1997" i="12" s="1"/>
  <c r="A1998" i="12" a="1"/>
  <c r="A1998" i="12" s="1"/>
  <c r="A1999" i="12" a="1"/>
  <c r="A1999" i="12" s="1"/>
  <c r="A2000" i="12" a="1"/>
  <c r="A2000" i="12" s="1"/>
  <c r="A2001" i="12" a="1"/>
  <c r="A2001" i="12" s="1"/>
  <c r="A2002" i="12" a="1"/>
  <c r="A2002" i="12" s="1"/>
  <c r="A2003" i="12" a="1"/>
  <c r="A2003" i="12" s="1"/>
  <c r="A2004" i="12" a="1"/>
  <c r="A2004" i="12" s="1"/>
  <c r="A2005" i="12" a="1"/>
  <c r="A2005" i="12" s="1"/>
  <c r="A2006" i="12" a="1"/>
  <c r="A2006" i="12" s="1"/>
  <c r="A2007" i="12" a="1"/>
  <c r="A2007" i="12" s="1"/>
  <c r="A2008" i="12" a="1"/>
  <c r="A2008" i="12" s="1"/>
  <c r="A2009" i="12" a="1"/>
  <c r="A2009" i="12" s="1"/>
  <c r="A2010" i="12" a="1"/>
  <c r="A2010" i="12" s="1"/>
  <c r="A2011" i="12" a="1"/>
  <c r="A2011" i="12" s="1"/>
  <c r="A2012" i="12" a="1"/>
  <c r="A2012" i="12" s="1"/>
  <c r="A2013" i="12" a="1"/>
  <c r="A2013" i="12" s="1"/>
  <c r="A2014" i="12" a="1"/>
  <c r="A2014" i="12" s="1"/>
  <c r="A2015" i="12" a="1"/>
  <c r="A2015" i="12" s="1"/>
  <c r="A2016" i="12" a="1"/>
  <c r="A2016" i="12" s="1"/>
  <c r="A2017" i="12" a="1"/>
  <c r="A2017" i="12" s="1"/>
  <c r="A2018" i="12" a="1"/>
  <c r="A2018" i="12" s="1"/>
  <c r="A2019" i="12" a="1"/>
  <c r="A2019" i="12" s="1"/>
  <c r="A2020" i="12" a="1"/>
  <c r="A2020" i="12" s="1"/>
  <c r="A2021" i="12" a="1"/>
  <c r="A2021" i="12" s="1"/>
  <c r="A2022" i="12" a="1"/>
  <c r="A2022" i="12" s="1"/>
  <c r="A2023" i="12" a="1"/>
  <c r="A2023" i="12" s="1"/>
  <c r="A2024" i="12" a="1"/>
  <c r="A2024" i="12" s="1"/>
  <c r="A2025" i="12" a="1"/>
  <c r="A2025" i="12" s="1"/>
  <c r="A2026" i="12" a="1"/>
  <c r="A2026" i="12" s="1"/>
  <c r="A2027" i="12" a="1"/>
  <c r="A2027" i="12" s="1"/>
  <c r="A2028" i="12" a="1"/>
  <c r="A2028" i="12" s="1"/>
  <c r="A2029" i="12" a="1"/>
  <c r="A2029" i="12" s="1"/>
  <c r="A2030" i="12" a="1"/>
  <c r="A2030" i="12" s="1"/>
  <c r="A2031" i="12" a="1"/>
  <c r="A2031" i="12" s="1"/>
  <c r="A2032" i="12" a="1"/>
  <c r="A2032" i="12" s="1"/>
  <c r="A2033" i="12" a="1"/>
  <c r="A2033" i="12" s="1"/>
  <c r="A2034" i="12" a="1"/>
  <c r="A2034" i="12" s="1"/>
  <c r="A2035" i="12" a="1"/>
  <c r="A2035" i="12" s="1"/>
  <c r="A2036" i="12" a="1"/>
  <c r="A2036" i="12" s="1"/>
  <c r="A2037" i="12" a="1"/>
  <c r="A2037" i="12" s="1"/>
  <c r="A2038" i="12" a="1"/>
  <c r="A2038" i="12" s="1"/>
  <c r="A2039" i="12" a="1"/>
  <c r="A2039" i="12" s="1"/>
  <c r="A2040" i="12" a="1"/>
  <c r="A2040" i="12" s="1"/>
  <c r="A2041" i="12" a="1"/>
  <c r="A2041" i="12" s="1"/>
  <c r="A2042" i="12" a="1"/>
  <c r="A2042" i="12" s="1"/>
  <c r="A2043" i="12" a="1"/>
  <c r="A2043" i="12" s="1"/>
  <c r="A2044" i="12" a="1"/>
  <c r="A2044" i="12" s="1"/>
  <c r="A2045" i="12" a="1"/>
  <c r="A2045" i="12" s="1"/>
  <c r="A2046" i="12" a="1"/>
  <c r="A2046" i="12" s="1"/>
  <c r="A2047" i="12" a="1"/>
  <c r="A2047" i="12" s="1"/>
  <c r="A2048" i="12" a="1"/>
  <c r="A2048" i="12" s="1"/>
  <c r="A2049" i="12" a="1"/>
  <c r="A2049" i="12" s="1"/>
  <c r="A2050" i="12" a="1"/>
  <c r="A2050" i="12" s="1"/>
  <c r="A2051" i="12" a="1"/>
  <c r="A2051" i="12" s="1"/>
  <c r="A2052" i="12" a="1"/>
  <c r="A2052" i="12" s="1"/>
  <c r="A2053" i="12" a="1"/>
  <c r="A2053" i="12" s="1"/>
  <c r="A2054" i="12" a="1"/>
  <c r="A2054" i="12" s="1"/>
  <c r="A2055" i="12" a="1"/>
  <c r="A2055" i="12" s="1"/>
  <c r="A2056" i="12" a="1"/>
  <c r="A2056" i="12" s="1"/>
  <c r="A2057" i="12" a="1"/>
  <c r="A2057" i="12" s="1"/>
  <c r="A2058" i="12" a="1"/>
  <c r="A2058" i="12" s="1"/>
  <c r="A2059" i="12" a="1"/>
  <c r="A2059" i="12" s="1"/>
  <c r="A2060" i="12" a="1"/>
  <c r="A2060" i="12" s="1"/>
  <c r="A2061" i="12" a="1"/>
  <c r="A2061" i="12" s="1"/>
  <c r="A2062" i="12" a="1"/>
  <c r="A2062" i="12" s="1"/>
  <c r="A2063" i="12" a="1"/>
  <c r="A2063" i="12" s="1"/>
  <c r="A2064" i="12" a="1"/>
  <c r="A2064" i="12" s="1"/>
  <c r="A2065" i="12" a="1"/>
  <c r="A2065" i="12" s="1"/>
  <c r="A2066" i="12" a="1"/>
  <c r="A2066" i="12" s="1"/>
  <c r="A2067" i="12" a="1"/>
  <c r="A2067" i="12" s="1"/>
  <c r="A2068" i="12" a="1"/>
  <c r="A2068" i="12" s="1"/>
  <c r="A2069" i="12" a="1"/>
  <c r="A2069" i="12" s="1"/>
  <c r="A2070" i="12" a="1"/>
  <c r="A2070" i="12" s="1"/>
  <c r="A2071" i="12" a="1"/>
  <c r="A2071" i="12" s="1"/>
  <c r="A2072" i="12" a="1"/>
  <c r="A2072" i="12" s="1"/>
  <c r="A2073" i="12" a="1"/>
  <c r="A2073" i="12" s="1"/>
  <c r="A2074" i="12" a="1"/>
  <c r="A2074" i="12" s="1"/>
  <c r="A2075" i="12" a="1"/>
  <c r="A2075" i="12" s="1"/>
  <c r="A2076" i="12" a="1"/>
  <c r="A2076" i="12" s="1"/>
  <c r="A2077" i="12" a="1"/>
  <c r="A2077" i="12" s="1"/>
  <c r="A2078" i="12" a="1"/>
  <c r="A2078" i="12" s="1"/>
  <c r="A2079" i="12" a="1"/>
  <c r="A2079" i="12" s="1"/>
  <c r="A2080" i="12" a="1"/>
  <c r="A2080" i="12" s="1"/>
  <c r="A2081" i="12" a="1"/>
  <c r="A2081" i="12" s="1"/>
  <c r="A2082" i="12" a="1"/>
  <c r="A2082" i="12" s="1"/>
  <c r="A2083" i="12" a="1"/>
  <c r="A2083" i="12" s="1"/>
  <c r="A2084" i="12" a="1"/>
  <c r="A2084" i="12" s="1"/>
  <c r="A2085" i="12" a="1"/>
  <c r="A2085" i="12" s="1"/>
  <c r="A2086" i="12" a="1"/>
  <c r="A2086" i="12" s="1"/>
  <c r="A2087" i="12" a="1"/>
  <c r="A2087" i="12" s="1"/>
  <c r="A2088" i="12" a="1"/>
  <c r="A2088" i="12" s="1"/>
  <c r="A2089" i="12" a="1"/>
  <c r="A2089" i="12" s="1"/>
  <c r="A2090" i="12" a="1"/>
  <c r="A2090" i="12" s="1"/>
  <c r="A2091" i="12" a="1"/>
  <c r="A2091" i="12" s="1"/>
  <c r="A2092" i="12" a="1"/>
  <c r="A2092" i="12" s="1"/>
  <c r="A2093" i="12" a="1"/>
  <c r="A2093" i="12" s="1"/>
  <c r="A2094" i="12" a="1"/>
  <c r="A2094" i="12" s="1"/>
  <c r="A2095" i="12" a="1"/>
  <c r="A2095" i="12" s="1"/>
  <c r="A2096" i="12" a="1"/>
  <c r="A2096" i="12" s="1"/>
  <c r="A2097" i="12" a="1"/>
  <c r="A2097" i="12" s="1"/>
  <c r="A2098" i="12" a="1"/>
  <c r="A2098" i="12" s="1"/>
  <c r="A2099" i="12" a="1"/>
  <c r="A2099" i="12" s="1"/>
  <c r="A2100" i="12" a="1"/>
  <c r="A2100" i="12" s="1"/>
  <c r="A2101" i="12" a="1"/>
  <c r="A2101" i="12" s="1"/>
  <c r="A2102" i="12" a="1"/>
  <c r="A2102" i="12" s="1"/>
  <c r="A2103" i="12" a="1"/>
  <c r="A2103" i="12" s="1"/>
  <c r="A2104" i="12" a="1"/>
  <c r="A2104" i="12" s="1"/>
  <c r="A2105" i="12" a="1"/>
  <c r="A2105" i="12" s="1"/>
  <c r="A2106" i="12" a="1"/>
  <c r="A2106" i="12" s="1"/>
  <c r="A2107" i="12" a="1"/>
  <c r="A2107" i="12" s="1"/>
  <c r="A2108" i="12" a="1"/>
  <c r="A2108" i="12" s="1"/>
  <c r="A2109" i="12" a="1"/>
  <c r="A2109" i="12" s="1"/>
  <c r="A2110" i="12" a="1"/>
  <c r="A2110" i="12" s="1"/>
  <c r="A2111" i="12" a="1"/>
  <c r="A2111" i="12" s="1"/>
  <c r="A2112" i="12" a="1"/>
  <c r="A2112" i="12" s="1"/>
  <c r="A2113" i="12" a="1"/>
  <c r="A2113" i="12" s="1"/>
  <c r="A2114" i="12" a="1"/>
  <c r="A2114" i="12" s="1"/>
  <c r="A2115" i="12" a="1"/>
  <c r="A2115" i="12" s="1"/>
  <c r="A2116" i="12" a="1"/>
  <c r="A2116" i="12" s="1"/>
  <c r="A2117" i="12" a="1"/>
  <c r="A2117" i="12" s="1"/>
  <c r="A2118" i="12" a="1"/>
  <c r="A2118" i="12" s="1"/>
  <c r="A2119" i="12" a="1"/>
  <c r="A2119" i="12" s="1"/>
  <c r="A2120" i="12" a="1"/>
  <c r="A2120" i="12" s="1"/>
  <c r="A2121" i="12" a="1"/>
  <c r="A2121" i="12" s="1"/>
  <c r="A2122" i="12" a="1"/>
  <c r="A2122" i="12" s="1"/>
  <c r="A2123" i="12" a="1"/>
  <c r="A2123" i="12" s="1"/>
  <c r="A2124" i="12" a="1"/>
  <c r="A2124" i="12" s="1"/>
  <c r="A2125" i="12" a="1"/>
  <c r="A2125" i="12" s="1"/>
  <c r="A2126" i="12" a="1"/>
  <c r="A2126" i="12" s="1"/>
  <c r="A2127" i="12" a="1"/>
  <c r="A2127" i="12" s="1"/>
  <c r="A2128" i="12" a="1"/>
  <c r="A2128" i="12" s="1"/>
  <c r="A2129" i="12" a="1"/>
  <c r="A2129" i="12" s="1"/>
  <c r="A2130" i="12" a="1"/>
  <c r="A2130" i="12" s="1"/>
  <c r="A2131" i="12" a="1"/>
  <c r="A2131" i="12" s="1"/>
  <c r="A2132" i="12" a="1"/>
  <c r="A2132" i="12" s="1"/>
  <c r="A2133" i="12" a="1"/>
  <c r="A2133" i="12" s="1"/>
  <c r="A2134" i="12" a="1"/>
  <c r="A2134" i="12" s="1"/>
  <c r="A2135" i="12" a="1"/>
  <c r="A2135" i="12" s="1"/>
  <c r="A2136" i="12" a="1"/>
  <c r="A2136" i="12" s="1"/>
  <c r="A2137" i="12" a="1"/>
  <c r="A2137" i="12" s="1"/>
  <c r="A2138" i="12" a="1"/>
  <c r="A2138" i="12" s="1"/>
  <c r="A2139" i="12" a="1"/>
  <c r="A2139" i="12" s="1"/>
  <c r="A2140" i="12" a="1"/>
  <c r="A2140" i="12" s="1"/>
  <c r="A2141" i="12" a="1"/>
  <c r="A2141" i="12" s="1"/>
  <c r="A2142" i="12" a="1"/>
  <c r="A2142" i="12" s="1"/>
  <c r="A2143" i="12" a="1"/>
  <c r="A2143" i="12" s="1"/>
  <c r="A2144" i="12" a="1"/>
  <c r="A2144" i="12" s="1"/>
  <c r="A2145" i="12" a="1"/>
  <c r="A2145" i="12" s="1"/>
  <c r="A2146" i="12" a="1"/>
  <c r="A2146" i="12" s="1"/>
  <c r="A2147" i="12" a="1"/>
  <c r="A2147" i="12" s="1"/>
  <c r="A2148" i="12" a="1"/>
  <c r="A2148" i="12" s="1"/>
  <c r="A2149" i="12" a="1"/>
  <c r="A2149" i="12" s="1"/>
  <c r="A2150" i="12" a="1"/>
  <c r="A2150" i="12" s="1"/>
  <c r="A2151" i="12" a="1"/>
  <c r="A2151" i="12" s="1"/>
  <c r="A2152" i="12" a="1"/>
  <c r="A2152" i="12" s="1"/>
  <c r="A2153" i="12" a="1"/>
  <c r="A2153" i="12" s="1"/>
  <c r="A2154" i="12" a="1"/>
  <c r="A2154" i="12" s="1"/>
  <c r="A2155" i="12" a="1"/>
  <c r="A2155" i="12" s="1"/>
  <c r="A2156" i="12" a="1"/>
  <c r="A2156" i="12" s="1"/>
  <c r="A2157" i="12" a="1"/>
  <c r="A2157" i="12" s="1"/>
  <c r="A1619" i="12" a="1"/>
  <c r="A1619" i="12" s="1"/>
  <c r="D160" i="2"/>
  <c r="C160" i="2"/>
  <c r="D159" i="2"/>
  <c r="C159" i="2"/>
  <c r="C134" i="2"/>
  <c r="C135" i="2"/>
  <c r="C133" i="2"/>
  <c r="F135" i="2"/>
  <c r="E135" i="2"/>
  <c r="D135" i="2"/>
  <c r="F134" i="2"/>
  <c r="E134" i="2"/>
  <c r="D134" i="2"/>
  <c r="D133" i="2"/>
  <c r="E133" i="2"/>
  <c r="F133" i="2"/>
  <c r="B1341" i="12"/>
  <c r="A1390" i="12" s="1" a="1"/>
  <c r="A1390" i="12" s="1"/>
  <c r="L82" i="2"/>
  <c r="H57" i="2"/>
  <c r="E57" i="2"/>
  <c r="D57" i="2"/>
  <c r="F57" i="2"/>
  <c r="C57" i="2"/>
  <c r="H56" i="2"/>
  <c r="E56" i="2"/>
  <c r="F56" i="2"/>
  <c r="D56" i="2"/>
  <c r="C56" i="2"/>
  <c r="G56" i="2" s="1"/>
  <c r="D136" i="10" l="1"/>
  <c r="D144" i="10"/>
  <c r="D133" i="10"/>
  <c r="D140" i="10"/>
  <c r="D143" i="10"/>
  <c r="D139" i="10"/>
  <c r="D135" i="10"/>
  <c r="D146" i="10"/>
  <c r="D138" i="10"/>
  <c r="D134" i="10"/>
  <c r="D145" i="10"/>
  <c r="C142" i="10"/>
  <c r="D142" i="10" s="1"/>
  <c r="C137" i="10"/>
  <c r="D137" i="10" s="1"/>
  <c r="C145" i="10"/>
  <c r="C141" i="10"/>
  <c r="D141" i="10" s="1"/>
  <c r="G57" i="2"/>
  <c r="I57" i="2" s="1"/>
  <c r="K2682" i="12"/>
  <c r="A1498" i="12" a="1"/>
  <c r="A1498" i="12" s="1"/>
  <c r="A1510" i="12" a="1"/>
  <c r="A1510" i="12" s="1"/>
  <c r="A1522" i="12" a="1"/>
  <c r="A1522" i="12" s="1"/>
  <c r="A1529" i="12" a="1"/>
  <c r="A1529" i="12" s="1"/>
  <c r="A1538" i="12" a="1"/>
  <c r="A1538" i="12" s="1"/>
  <c r="A1546" i="12" a="1"/>
  <c r="A1546" i="12" s="1"/>
  <c r="A1553" i="12" a="1"/>
  <c r="A1553" i="12" s="1"/>
  <c r="A1564" i="12" a="1"/>
  <c r="A1564" i="12" s="1"/>
  <c r="A1579" i="12" a="1"/>
  <c r="A1579" i="12" s="1"/>
  <c r="A1589" i="12" a="1"/>
  <c r="A1589" i="12" s="1"/>
  <c r="A1606" i="12" a="1"/>
  <c r="A1606" i="12" s="1"/>
  <c r="A1469" i="12" a="1"/>
  <c r="A1469" i="12" s="1"/>
  <c r="A1475" i="12" a="1"/>
  <c r="A1475" i="12" s="1"/>
  <c r="A1434" i="12" a="1"/>
  <c r="A1434" i="12" s="1"/>
  <c r="A1442" i="12" a="1"/>
  <c r="A1442" i="12" s="1"/>
  <c r="A1453" i="12" a="1"/>
  <c r="A1453" i="12" s="1"/>
  <c r="A1460" i="12" a="1"/>
  <c r="A1460" i="12" s="1"/>
  <c r="A1421" i="12" a="1"/>
  <c r="A1421" i="12" s="1"/>
  <c r="A1427" i="12" a="1"/>
  <c r="A1427" i="12" s="1"/>
  <c r="A1360" i="12" a="1"/>
  <c r="A1360" i="12" s="1"/>
  <c r="A1368" i="12" a="1"/>
  <c r="A1368" i="12" s="1"/>
  <c r="A1379" i="12" a="1"/>
  <c r="A1379" i="12" s="1"/>
  <c r="A1383" i="12" a="1"/>
  <c r="A1383" i="12" s="1"/>
  <c r="A1387" i="12" a="1"/>
  <c r="A1387" i="12" s="1"/>
  <c r="A1391" i="12" a="1"/>
  <c r="A1391" i="12" s="1"/>
  <c r="A1395" i="12" a="1"/>
  <c r="A1395" i="12" s="1"/>
  <c r="A1399" i="12" a="1"/>
  <c r="A1399" i="12" s="1"/>
  <c r="A1403" i="12" a="1"/>
  <c r="A1403" i="12" s="1"/>
  <c r="A1407" i="12" a="1"/>
  <c r="A1407" i="12" s="1"/>
  <c r="A1411" i="12" a="1"/>
  <c r="A1411" i="12" s="1"/>
  <c r="A1496" i="12" a="1"/>
  <c r="A1496" i="12" s="1"/>
  <c r="A1507" i="12" a="1"/>
  <c r="A1507" i="12" s="1"/>
  <c r="A1517" i="12" a="1"/>
  <c r="A1517" i="12" s="1"/>
  <c r="A1535" i="12" a="1"/>
  <c r="A1535" i="12" s="1"/>
  <c r="A1544" i="12" a="1"/>
  <c r="A1544" i="12" s="1"/>
  <c r="A1552" i="12" a="1"/>
  <c r="A1552" i="12" s="1"/>
  <c r="A1576" i="12" a="1"/>
  <c r="A1576" i="12" s="1"/>
  <c r="A1604" i="12" a="1"/>
  <c r="A1604" i="12" s="1"/>
  <c r="A1467" i="12" a="1"/>
  <c r="A1467" i="12" s="1"/>
  <c r="A1474" i="12" a="1"/>
  <c r="A1474" i="12" s="1"/>
  <c r="A1491" i="12" a="1"/>
  <c r="A1491" i="12" s="1"/>
  <c r="A1450" i="12" a="1"/>
  <c r="A1450" i="12" s="1"/>
  <c r="A1419" i="12" a="1"/>
  <c r="A1419" i="12" s="1"/>
  <c r="A1349" i="12" a="1"/>
  <c r="A1349" i="12" s="1"/>
  <c r="A1376" i="12" a="1"/>
  <c r="A1376" i="12" s="1"/>
  <c r="A1398" i="12" a="1"/>
  <c r="A1398" i="12" s="1"/>
  <c r="A1499" i="12" a="1"/>
  <c r="A1499" i="12" s="1"/>
  <c r="A1513" i="12" a="1"/>
  <c r="A1513" i="12" s="1"/>
  <c r="A1523" i="12" a="1"/>
  <c r="A1523" i="12" s="1"/>
  <c r="A1532" i="12" a="1"/>
  <c r="A1532" i="12" s="1"/>
  <c r="A1541" i="12" a="1"/>
  <c r="A1541" i="12" s="1"/>
  <c r="A1547" i="12" a="1"/>
  <c r="A1547" i="12" s="1"/>
  <c r="A1556" i="12" a="1"/>
  <c r="A1556" i="12" s="1"/>
  <c r="A1565" i="12" a="1"/>
  <c r="A1565" i="12" s="1"/>
  <c r="A1582" i="12" a="1"/>
  <c r="A1594" i="12" a="1"/>
  <c r="A1594" i="12" s="1"/>
  <c r="A1607" i="12" a="1"/>
  <c r="A1607" i="12" s="1"/>
  <c r="A1616" i="12" a="1"/>
  <c r="A1616" i="12" s="1"/>
  <c r="A1480" i="12" a="1"/>
  <c r="A1480" i="12" s="1"/>
  <c r="A1488" i="12" a="1"/>
  <c r="A1488" i="12" s="1"/>
  <c r="A1437" i="12" a="1"/>
  <c r="A1437" i="12" s="1"/>
  <c r="A1444" i="12" a="1"/>
  <c r="A1444" i="12" s="1"/>
  <c r="A1455" i="12" a="1"/>
  <c r="A1455" i="12" s="1"/>
  <c r="A1461" i="12" a="1"/>
  <c r="A1461" i="12" s="1"/>
  <c r="A1344" i="12" a="1"/>
  <c r="A1344" i="12" s="1"/>
  <c r="A1352" i="12" a="1"/>
  <c r="A1352" i="12" s="1"/>
  <c r="A1363" i="12" a="1"/>
  <c r="A1363" i="12" s="1"/>
  <c r="A1370" i="12" a="1"/>
  <c r="A1370" i="12" s="1"/>
  <c r="A1384" i="12" a="1"/>
  <c r="A1384" i="12" s="1"/>
  <c r="A1392" i="12" a="1"/>
  <c r="A1392" i="12" s="1"/>
  <c r="A1400" i="12" a="1"/>
  <c r="A1400" i="12" s="1"/>
  <c r="A1408" i="12" a="1"/>
  <c r="A1408" i="12" s="1"/>
  <c r="A1585" i="12" a="1"/>
  <c r="A1472" i="12" a="1"/>
  <c r="A1472" i="12" s="1"/>
  <c r="A1439" i="12" a="1"/>
  <c r="A1439" i="12" s="1"/>
  <c r="A1424" i="12" a="1"/>
  <c r="A1424" i="12" s="1"/>
  <c r="A1365" i="12" a="1"/>
  <c r="A1365" i="12" s="1"/>
  <c r="A1380" i="12" a="1"/>
  <c r="A1380" i="12" s="1"/>
  <c r="A1388" i="12" a="1"/>
  <c r="A1388" i="12" s="1"/>
  <c r="A1401" i="12" a="1"/>
  <c r="A1401" i="12" s="1"/>
  <c r="A1343" i="12" a="1"/>
  <c r="A1343" i="12" s="1"/>
  <c r="A1528" i="12" a="1"/>
  <c r="A1528" i="12" s="1"/>
  <c r="A1559" i="12" a="1"/>
  <c r="A1559" i="12" s="1"/>
  <c r="A1588" i="12" a="1"/>
  <c r="A1588" i="12" s="1"/>
  <c r="A1613" i="12" a="1"/>
  <c r="A1613" i="12" s="1"/>
  <c r="A1485" i="12" a="1"/>
  <c r="A1485" i="12" s="1"/>
  <c r="A1458" i="12" a="1"/>
  <c r="A1458" i="12" s="1"/>
  <c r="A1426" i="12" a="1"/>
  <c r="A1426" i="12" s="1"/>
  <c r="A1355" i="12" a="1"/>
  <c r="A1355" i="12" s="1"/>
  <c r="A1382" i="12" a="1"/>
  <c r="A1382" i="12" s="1"/>
  <c r="A1504" i="12" a="1"/>
  <c r="A1504" i="12" s="1"/>
  <c r="A1516" i="12" a="1"/>
  <c r="A1516" i="12" s="1"/>
  <c r="A1526" i="12" a="1"/>
  <c r="A1526" i="12" s="1"/>
  <c r="A1534" i="12" a="1"/>
  <c r="A1534" i="12" s="1"/>
  <c r="A1550" i="12" a="1"/>
  <c r="A1550" i="12" s="1"/>
  <c r="A1558" i="12" a="1"/>
  <c r="A1558" i="12" s="1"/>
  <c r="A1570" i="12" a="1"/>
  <c r="A1570" i="12" s="1"/>
  <c r="A1600" i="12" a="1"/>
  <c r="A1600" i="12" s="1"/>
  <c r="A1610" i="12" a="1"/>
  <c r="A1610" i="12" s="1"/>
  <c r="A1464" i="12" a="1"/>
  <c r="A1464" i="12" s="1"/>
  <c r="A1483" i="12" a="1"/>
  <c r="A1483" i="12" s="1"/>
  <c r="A1490" i="12" a="1"/>
  <c r="A1490" i="12" s="1"/>
  <c r="A1445" i="12" a="1"/>
  <c r="A1445" i="12" s="1"/>
  <c r="A1416" i="12" a="1"/>
  <c r="A1416" i="12" s="1"/>
  <c r="A1347" i="12" a="1"/>
  <c r="A1347" i="12" s="1"/>
  <c r="A1354" i="12" a="1"/>
  <c r="A1354" i="12" s="1"/>
  <c r="A1371" i="12" a="1"/>
  <c r="A1371" i="12" s="1"/>
  <c r="A1385" i="12" a="1"/>
  <c r="A1385" i="12" s="1"/>
  <c r="A1393" i="12" a="1"/>
  <c r="A1393" i="12" s="1"/>
  <c r="A1396" i="12" a="1"/>
  <c r="A1396" i="12" s="1"/>
  <c r="A1404" i="12" a="1"/>
  <c r="A1404" i="12" s="1"/>
  <c r="A1409" i="12" a="1"/>
  <c r="A1409" i="12" s="1"/>
  <c r="A1406" i="12" a="1"/>
  <c r="A1406" i="12" s="1"/>
  <c r="A1494" i="12" a="1"/>
  <c r="A1494" i="12" s="1"/>
  <c r="A1497" i="12" a="1"/>
  <c r="A1497" i="12" s="1"/>
  <c r="A1502" i="12" a="1"/>
  <c r="A1502" i="12" s="1"/>
  <c r="A1505" i="12" a="1"/>
  <c r="A1505" i="12" s="1"/>
  <c r="A1508" i="12" a="1"/>
  <c r="A1508" i="12" s="1"/>
  <c r="A1511" i="12" a="1"/>
  <c r="A1511" i="12" s="1"/>
  <c r="A1514" i="12" a="1"/>
  <c r="A1514" i="12" s="1"/>
  <c r="A1520" i="12" a="1"/>
  <c r="A1520" i="12" s="1"/>
  <c r="A1524" i="12" a="1"/>
  <c r="A1524" i="12" s="1"/>
  <c r="A1527" i="12" a="1"/>
  <c r="A1527" i="12" s="1"/>
  <c r="A1533" i="12" a="1"/>
  <c r="A1533" i="12" s="1"/>
  <c r="A1539" i="12" a="1"/>
  <c r="A1539" i="12" s="1"/>
  <c r="A1542" i="12" a="1"/>
  <c r="A1542" i="12" s="1"/>
  <c r="A1545" i="12" a="1"/>
  <c r="A1545" i="12" s="1"/>
  <c r="A1548" i="12" a="1"/>
  <c r="A1548" i="12" s="1"/>
  <c r="A1551" i="12" a="1"/>
  <c r="A1551" i="12" s="1"/>
  <c r="A1557" i="12" a="1"/>
  <c r="A1557" i="12" s="1"/>
  <c r="A1562" i="12" a="1"/>
  <c r="A1562" i="12" s="1"/>
  <c r="A1568" i="12" a="1"/>
  <c r="A1568" i="12" s="1"/>
  <c r="A1571" i="12" a="1"/>
  <c r="A1571" i="12" s="1"/>
  <c r="A1574" i="12" a="1"/>
  <c r="A1574" i="12" s="1"/>
  <c r="A1577" i="12" a="1"/>
  <c r="A1577" i="12" s="1"/>
  <c r="A1580" i="12" a="1"/>
  <c r="A1580" i="12" s="1"/>
  <c r="A1583" i="12" a="1"/>
  <c r="A1586" i="12" a="1"/>
  <c r="A1592" i="12" a="1"/>
  <c r="A1592" i="12" s="1"/>
  <c r="A1595" i="12" a="1"/>
  <c r="A1595" i="12" s="1"/>
  <c r="A1598" i="12" a="1"/>
  <c r="A1598" i="12" s="1"/>
  <c r="A1601" i="12" a="1"/>
  <c r="A1601" i="12" s="1"/>
  <c r="A1605" i="12" a="1"/>
  <c r="A1605" i="12" s="1"/>
  <c r="A1611" i="12" a="1"/>
  <c r="A1611" i="12" s="1"/>
  <c r="A1614" i="12" a="1"/>
  <c r="A1614" i="12" s="1"/>
  <c r="A1462" i="12" a="1"/>
  <c r="A1462" i="12" s="1"/>
  <c r="A1465" i="12" a="1"/>
  <c r="A1465" i="12" s="1"/>
  <c r="A1470" i="12" a="1"/>
  <c r="A1470" i="12" s="1"/>
  <c r="A1473" i="12" a="1"/>
  <c r="A1473" i="12" s="1"/>
  <c r="A1478" i="12" a="1"/>
  <c r="A1478" i="12" s="1"/>
  <c r="A1481" i="12" a="1"/>
  <c r="A1481" i="12" s="1"/>
  <c r="A1486" i="12" a="1"/>
  <c r="A1486" i="12" s="1"/>
  <c r="A1489" i="12" a="1"/>
  <c r="A1489" i="12" s="1"/>
  <c r="A1432" i="12" a="1"/>
  <c r="A1432" i="12" s="1"/>
  <c r="A1435" i="12" a="1"/>
  <c r="A1435" i="12" s="1"/>
  <c r="A1440" i="12" a="1"/>
  <c r="A1440" i="12" s="1"/>
  <c r="A1443" i="12" a="1"/>
  <c r="A1443" i="12" s="1"/>
  <c r="A1448" i="12" a="1"/>
  <c r="A1448" i="12" s="1"/>
  <c r="A1451" i="12" a="1"/>
  <c r="A1451" i="12" s="1"/>
  <c r="A1456" i="12" a="1"/>
  <c r="A1456" i="12" s="1"/>
  <c r="A1459" i="12" a="1"/>
  <c r="A1459" i="12" s="1"/>
  <c r="A1414" i="12" a="1"/>
  <c r="A1414" i="12" s="1"/>
  <c r="A1417" i="12" a="1"/>
  <c r="A1417" i="12" s="1"/>
  <c r="A1422" i="12" a="1"/>
  <c r="A1422" i="12" s="1"/>
  <c r="A1425" i="12" a="1"/>
  <c r="A1425" i="12" s="1"/>
  <c r="A1430" i="12" a="1"/>
  <c r="A1430" i="12" s="1"/>
  <c r="A1345" i="12" a="1"/>
  <c r="A1345" i="12" s="1"/>
  <c r="A1350" i="12" a="1"/>
  <c r="A1350" i="12" s="1"/>
  <c r="A1353" i="12" a="1"/>
  <c r="A1353" i="12" s="1"/>
  <c r="A1358" i="12" a="1"/>
  <c r="A1358" i="12" s="1"/>
  <c r="A1361" i="12" a="1"/>
  <c r="A1361" i="12" s="1"/>
  <c r="A1366" i="12" a="1"/>
  <c r="A1366" i="12" s="1"/>
  <c r="A1369" i="12" a="1"/>
  <c r="A1369" i="12" s="1"/>
  <c r="A1374" i="12" a="1"/>
  <c r="A1374" i="12" s="1"/>
  <c r="A1377" i="12" a="1"/>
  <c r="A1377" i="12" s="1"/>
  <c r="A1495" i="12" a="1"/>
  <c r="A1495" i="12" s="1"/>
  <c r="A1500" i="12" a="1"/>
  <c r="A1500" i="12" s="1"/>
  <c r="A1503" i="12" a="1"/>
  <c r="A1503" i="12" s="1"/>
  <c r="A1509" i="12" a="1"/>
  <c r="A1509" i="12" s="1"/>
  <c r="A1515" i="12" a="1"/>
  <c r="A1515" i="12" s="1"/>
  <c r="A1518" i="12" a="1"/>
  <c r="A1518" i="12" s="1"/>
  <c r="A1521" i="12" a="1"/>
  <c r="A1521" i="12" s="1"/>
  <c r="A1525" i="12" a="1"/>
  <c r="A1525" i="12" s="1"/>
  <c r="A1530" i="12" a="1"/>
  <c r="A1530" i="12" s="1"/>
  <c r="A1536" i="12" a="1"/>
  <c r="A1536" i="12" s="1"/>
  <c r="A1540" i="12" a="1"/>
  <c r="A1540" i="12" s="1"/>
  <c r="A1543" i="12" a="1"/>
  <c r="A1543" i="12" s="1"/>
  <c r="A1549" i="12" a="1"/>
  <c r="A1549" i="12" s="1"/>
  <c r="A1554" i="12" a="1"/>
  <c r="A1554" i="12" s="1"/>
  <c r="A1560" i="12" a="1"/>
  <c r="A1560" i="12" s="1"/>
  <c r="A1563" i="12" a="1"/>
  <c r="A1563" i="12" s="1"/>
  <c r="A1566" i="12" a="1"/>
  <c r="A1566" i="12" s="1"/>
  <c r="A1569" i="12" a="1"/>
  <c r="A1569" i="12" s="1"/>
  <c r="A1572" i="12" a="1"/>
  <c r="A1572" i="12" s="1"/>
  <c r="A1575" i="12" a="1"/>
  <c r="A1575" i="12" s="1"/>
  <c r="A1581" i="12" a="1"/>
  <c r="A1587" i="12" a="1"/>
  <c r="A1587" i="12" s="1"/>
  <c r="A1590" i="12" a="1"/>
  <c r="A1590" i="12" s="1"/>
  <c r="A1593" i="12" a="1"/>
  <c r="A1593" i="12" s="1"/>
  <c r="A1596" i="12" a="1"/>
  <c r="A1596" i="12" s="1"/>
  <c r="A1599" i="12" a="1"/>
  <c r="A1599" i="12" s="1"/>
  <c r="A1602" i="12" a="1"/>
  <c r="A1602" i="12" s="1"/>
  <c r="A1608" i="12" a="1"/>
  <c r="A1608" i="12" s="1"/>
  <c r="A1612" i="12" a="1"/>
  <c r="A1612" i="12" s="1"/>
  <c r="A1615" i="12" a="1"/>
  <c r="A1615" i="12" s="1"/>
  <c r="A1463" i="12" a="1"/>
  <c r="A1463" i="12" s="1"/>
  <c r="A1468" i="12" a="1"/>
  <c r="A1468" i="12" s="1"/>
  <c r="A1471" i="12" a="1"/>
  <c r="A1471" i="12" s="1"/>
  <c r="A1476" i="12" a="1"/>
  <c r="A1476" i="12" s="1"/>
  <c r="A1479" i="12" a="1"/>
  <c r="A1479" i="12" s="1"/>
  <c r="A1484" i="12" a="1"/>
  <c r="A1484" i="12" s="1"/>
  <c r="A1487" i="12" a="1"/>
  <c r="A1487" i="12" s="1"/>
  <c r="A1492" i="12" a="1"/>
  <c r="A1492" i="12" s="1"/>
  <c r="A1433" i="12" a="1"/>
  <c r="A1433" i="12" s="1"/>
  <c r="A1438" i="12" a="1"/>
  <c r="A1438" i="12" s="1"/>
  <c r="A1441" i="12" a="1"/>
  <c r="A1441" i="12" s="1"/>
  <c r="A1446" i="12" a="1"/>
  <c r="A1446" i="12" s="1"/>
  <c r="A1449" i="12" a="1"/>
  <c r="A1449" i="12" s="1"/>
  <c r="A1454" i="12" a="1"/>
  <c r="A1454" i="12" s="1"/>
  <c r="A1457" i="12" a="1"/>
  <c r="A1457" i="12" s="1"/>
  <c r="A1412" i="12" a="1"/>
  <c r="A1412" i="12" s="1"/>
  <c r="A1415" i="12" a="1"/>
  <c r="A1415" i="12" s="1"/>
  <c r="A1420" i="12" a="1"/>
  <c r="A1420" i="12" s="1"/>
  <c r="A1423" i="12" a="1"/>
  <c r="A1423" i="12" s="1"/>
  <c r="A1428" i="12" a="1"/>
  <c r="A1428" i="12" s="1"/>
  <c r="A1431" i="12" a="1"/>
  <c r="A1431" i="12" s="1"/>
  <c r="A1348" i="12" a="1"/>
  <c r="A1348" i="12" s="1"/>
  <c r="A1351" i="12" a="1"/>
  <c r="A1351" i="12" s="1"/>
  <c r="A1356" i="12" a="1"/>
  <c r="A1356" i="12" s="1"/>
  <c r="A1359" i="12" a="1"/>
  <c r="A1359" i="12" s="1"/>
  <c r="A1364" i="12" a="1"/>
  <c r="A1364" i="12" s="1"/>
  <c r="A1367" i="12" a="1"/>
  <c r="A1367" i="12" s="1"/>
  <c r="A1372" i="12" a="1"/>
  <c r="A1372" i="12" s="1"/>
  <c r="A1375" i="12" a="1"/>
  <c r="A1375" i="12" s="1"/>
  <c r="A1410" i="12" a="1"/>
  <c r="A1410" i="12" s="1"/>
  <c r="A1405" i="12" a="1"/>
  <c r="A1405" i="12" s="1"/>
  <c r="A1402" i="12" a="1"/>
  <c r="A1402" i="12" s="1"/>
  <c r="A1397" i="12" a="1"/>
  <c r="A1397" i="12" s="1"/>
  <c r="A1394" i="12" a="1"/>
  <c r="A1394" i="12" s="1"/>
  <c r="A1389" i="12" a="1"/>
  <c r="A1389" i="12" s="1"/>
  <c r="A1386" i="12" a="1"/>
  <c r="A1386" i="12" s="1"/>
  <c r="A1381" i="12" a="1"/>
  <c r="A1381" i="12" s="1"/>
  <c r="A1378" i="12" a="1"/>
  <c r="A1378" i="12" s="1"/>
  <c r="A1373" i="12" a="1"/>
  <c r="A1373" i="12" s="1"/>
  <c r="A1362" i="12" a="1"/>
  <c r="A1362" i="12" s="1"/>
  <c r="A1357" i="12" a="1"/>
  <c r="A1357" i="12" s="1"/>
  <c r="A1346" i="12" a="1"/>
  <c r="A1346" i="12" s="1"/>
  <c r="A1429" i="12" a="1"/>
  <c r="A1429" i="12" s="1"/>
  <c r="A1418" i="12" a="1"/>
  <c r="A1418" i="12" s="1"/>
  <c r="A1413" i="12" a="1"/>
  <c r="A1413" i="12" s="1"/>
  <c r="A1452" i="12" a="1"/>
  <c r="A1452" i="12" s="1"/>
  <c r="A1447" i="12" a="1"/>
  <c r="A1447" i="12" s="1"/>
  <c r="A1436" i="12" a="1"/>
  <c r="A1436" i="12" s="1"/>
  <c r="A1493" i="12" a="1"/>
  <c r="A1493" i="12" s="1"/>
  <c r="A1482" i="12" a="1"/>
  <c r="A1482" i="12" s="1"/>
  <c r="A1477" i="12" a="1"/>
  <c r="A1477" i="12" s="1"/>
  <c r="A1466" i="12" a="1"/>
  <c r="A1466" i="12" s="1"/>
  <c r="A1609" i="12" a="1"/>
  <c r="A1609" i="12" s="1"/>
  <c r="A1603" i="12" a="1"/>
  <c r="A1603" i="12" s="1"/>
  <c r="A1597" i="12" a="1"/>
  <c r="A1597" i="12" s="1"/>
  <c r="A1591" i="12" a="1"/>
  <c r="A1591" i="12" s="1"/>
  <c r="A1584" i="12" a="1"/>
  <c r="A1578" i="12" a="1"/>
  <c r="A1578" i="12" s="1"/>
  <c r="A1573" i="12" a="1"/>
  <c r="A1573" i="12" s="1"/>
  <c r="A1567" i="12" a="1"/>
  <c r="A1567" i="12" s="1"/>
  <c r="A1561" i="12" a="1"/>
  <c r="A1561" i="12" s="1"/>
  <c r="A1555" i="12" a="1"/>
  <c r="A1555" i="12" s="1"/>
  <c r="A1537" i="12" a="1"/>
  <c r="A1537" i="12" s="1"/>
  <c r="A1531" i="12" a="1"/>
  <c r="A1531" i="12" s="1"/>
  <c r="A1519" i="12" a="1"/>
  <c r="A1519" i="12" s="1"/>
  <c r="A1512" i="12" a="1"/>
  <c r="A1512" i="12" s="1"/>
  <c r="A1506" i="12" a="1"/>
  <c r="A1506" i="12" s="1"/>
  <c r="A1501" i="12" a="1"/>
  <c r="A1501" i="12" s="1"/>
  <c r="I56" i="2"/>
  <c r="A1582" i="12" l="1"/>
  <c r="A1584" i="12"/>
  <c r="A1586" i="12"/>
  <c r="A1583" i="12"/>
  <c r="A1585" i="12"/>
  <c r="A1581" i="12"/>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tc={13BEA49D-6E2B-4D7E-8E48-34584CD63967}</author>
  </authors>
  <commentList>
    <comment ref="J125" authorId="0" shapeId="0" xr:uid="{13BEA49D-6E2B-4D7E-8E48-34584CD63967}">
      <text>
        <t>[Threaded comment]
Your version of Excel allows you to read this threaded comment; however, any edits to it will get removed if the file is opened in a newer version of Excel. Learn more: https://go.microsoft.com/fwlink/?linkid=870924
Comment:
    The blatant lie!!!!</t>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<sst xmlns="http://schemas.openxmlformats.org/spreadsheetml/2006/main" count="4372" uniqueCount="228">
  <si>
    <t>FamInsureCo Data Analysis</t>
  </si>
  <si>
    <t>Now it's time for us to get started on our Data Analysis for FamInsureCo!</t>
  </si>
  <si>
    <t>As we've mentioned previously, there are a number of questions Management have expressed an interest in answering.</t>
  </si>
  <si>
    <t>We'll seek to tackle this assignment in three parts.</t>
  </si>
  <si>
    <t>Thirdly, you'll then build out your presentation where you'll synthesize your insights for the FamInsureCo team!</t>
  </si>
  <si>
    <t>With this in mind, let's get started!</t>
  </si>
  <si>
    <t>age</t>
  </si>
  <si>
    <t>bmi</t>
  </si>
  <si>
    <t>smoker</t>
  </si>
  <si>
    <t>region</t>
  </si>
  <si>
    <t>medical_insurance_charges</t>
  </si>
  <si>
    <t>female</t>
  </si>
  <si>
    <t>no</t>
  </si>
  <si>
    <t>southeast</t>
  </si>
  <si>
    <t>southwest</t>
  </si>
  <si>
    <t>northwest</t>
  </si>
  <si>
    <t>northeast</t>
  </si>
  <si>
    <t>male</t>
  </si>
  <si>
    <t>yes</t>
  </si>
  <si>
    <t>Descriptive Statistics Analysis - Part I</t>
  </si>
  <si>
    <t>With what you've learned, let's take a look at FamInsureCo's Data and see what trends we can identify using the tools of Descriptive Statistics!</t>
  </si>
  <si>
    <t>Let's get started!</t>
  </si>
  <si>
    <t xml:space="preserve">As with all data analysis exercises, looking at the numbers in a stationary way (i.e. table form as opposed to graphical) can make trend realisation difficult. </t>
  </si>
  <si>
    <t xml:space="preserve">This is especially the case where we have large volumes of data points to visualise. </t>
  </si>
  <si>
    <t>This is why we turn towards a graphical view of our data - viewing the data in this manner enables us to more accurately pick out abnormal periods which we can then hone in on.</t>
  </si>
  <si>
    <t>Note: We've included an example for you so you'll know what to expect when you create your visualisation!</t>
  </si>
  <si>
    <t>Place your Scatter Plot Below</t>
  </si>
  <si>
    <t>The CDC provides the following BMI breakdowns:</t>
  </si>
  <si>
    <t>Q2A. Create a new column titled BMI_Categorisation in the FamInsureCo dataset that categories the BMI Column using the criteria listed above.</t>
  </si>
  <si>
    <t>Place your chart below here!</t>
  </si>
  <si>
    <t>What if we were to dive one level deeper as part of our Micro Analysis and include Smoking Status into the mix? Do we see any observable shift in the relationship between Medical Charges, Smoking Status and BMI? Let's take a look!</t>
  </si>
  <si>
    <t>What do you observe?</t>
  </si>
  <si>
    <t>BMI vs Medical Insurance Charge (Smoking Status = No )</t>
  </si>
  <si>
    <t>BMI vs Medical Insurance Charge (Smoking Status = Yes )</t>
  </si>
  <si>
    <t>How about if we filter on Smoking Status? Do we see any substantial changes here?</t>
  </si>
  <si>
    <t>Place your chart below here (Smoking = No )</t>
  </si>
  <si>
    <t>Place your chart below here (Smoking = Yes )</t>
  </si>
  <si>
    <t>Could it be that the older we get, the higher our insurance charges? This could make sense, but let's verify this with our data to confirm whether or not this is valid!</t>
  </si>
  <si>
    <t>18 - 25 = Young Adult</t>
  </si>
  <si>
    <t>26 - 35 = Adult</t>
  </si>
  <si>
    <t>36 - 59 = Mature Age Adult</t>
  </si>
  <si>
    <t>&gt;=60</t>
  </si>
  <si>
    <t>Senior</t>
  </si>
  <si>
    <t>Age Grouping</t>
  </si>
  <si>
    <t>Young Adult</t>
  </si>
  <si>
    <t>Adult</t>
  </si>
  <si>
    <t>Mature Age Adult</t>
  </si>
  <si>
    <t>Avg. Medical Insurance Charges</t>
  </si>
  <si>
    <t>Avg. Medical Insurance Charges (Smoking = Yes )</t>
  </si>
  <si>
    <t>Avg. Medical Insurance Charges (Smoking = No)</t>
  </si>
  <si>
    <t>Gender</t>
  </si>
  <si>
    <t>Smoker Status = Yes</t>
  </si>
  <si>
    <t>Smoker Status = No</t>
  </si>
  <si>
    <t>Male Medical Insurance Charges</t>
  </si>
  <si>
    <t>Female Medical Insurance Charges</t>
  </si>
  <si>
    <t>SUMMARY OUTPUT</t>
  </si>
  <si>
    <t>Regression Statistics</t>
  </si>
  <si>
    <t>Multiple R</t>
  </si>
  <si>
    <t>R Square</t>
  </si>
  <si>
    <t>Adjusted R Square</t>
  </si>
  <si>
    <t>Standard Error</t>
  </si>
  <si>
    <t>Observations</t>
  </si>
  <si>
    <t>ANOVA</t>
  </si>
  <si>
    <t>df</t>
  </si>
  <si>
    <t>SS</t>
  </si>
  <si>
    <t>MS</t>
  </si>
  <si>
    <t>F</t>
  </si>
  <si>
    <t>Significance F</t>
  </si>
  <si>
    <t>Regression</t>
  </si>
  <si>
    <t>Residual</t>
  </si>
  <si>
    <t>Total</t>
  </si>
  <si>
    <t>Coefficients</t>
  </si>
  <si>
    <t>t Stat</t>
  </si>
  <si>
    <t>P-value</t>
  </si>
  <si>
    <t>Lower 95%</t>
  </si>
  <si>
    <t>Upper 95%</t>
  </si>
  <si>
    <t>Intercept</t>
  </si>
  <si>
    <t>BMI_Healthy</t>
  </si>
  <si>
    <t>BMI_Overweight</t>
  </si>
  <si>
    <t>BMI_Slightly_Overweight</t>
  </si>
  <si>
    <t>BMI_Underweight</t>
  </si>
  <si>
    <t>Smoker</t>
  </si>
  <si>
    <t>Note: If you're stuck, please reference this link: https://support.microsoft.com/en-us/office/correl-function-995dcef7-0c0a-4bed-a3fb-239d7b68ca92</t>
  </si>
  <si>
    <t>What do you observe from the Correlation Value?</t>
  </si>
  <si>
    <t>Fill in the Correlation ( R ) value below</t>
  </si>
  <si>
    <t>BMI</t>
  </si>
  <si>
    <t>Medical Insurance Charges</t>
  </si>
  <si>
    <t xml:space="preserve">Now you might be surprised. Previously we thought we saw some clear relationships between BMI and Medical Insurance Charges. </t>
  </si>
  <si>
    <t>Now you've probably observed that since we've converted some of our textual categories, to numerical columns, we can now calculate some additional correlations.</t>
  </si>
  <si>
    <t>This is what we've done for our remaining textual columns where we've done all the categorical conversions for you!</t>
  </si>
  <si>
    <t>Now that we've got our correlation values calculated against our Medical Insurance Variable. Let's visualise this in an organised manner with a Bar Chart sorting the correlation values in descending order!</t>
  </si>
  <si>
    <t>We've introduced you now to a number of basic statistical concepts.</t>
  </si>
  <si>
    <t>Whilst statistics might seem scary, it's critical in enabling us to identify trends that we can then drill down and ask 'why' with some of our more seasoned colleagues.</t>
  </si>
  <si>
    <r>
      <t xml:space="preserve">Let's break this down by </t>
    </r>
    <r>
      <rPr>
        <b/>
        <sz val="12"/>
        <color theme="0"/>
        <rFont val="Arial"/>
        <family val="2"/>
      </rPr>
      <t xml:space="preserve">reclassifying </t>
    </r>
    <r>
      <rPr>
        <sz val="12"/>
        <color theme="0"/>
        <rFont val="Arial"/>
        <family val="2"/>
      </rPr>
      <t>the BMI data into different categories.</t>
    </r>
  </si>
  <si>
    <t>Hint: You'll have to use the IFS Clause to help you with creating this new column e.g. = IFS(Some_Criteria,"Outcome A", Some_Other_Criteria, "Outcome_B"…)</t>
  </si>
  <si>
    <t>Comparing the two histogram distributions - what do you observe in relation to medical charges?</t>
  </si>
  <si>
    <t>Note: Don't forget that you'll need to filter the data in the FamInsureCo Dataset before creating your Histogram. Once you've filtered the data, don't forget to paste your Histogram as an image so your chart won't change when you modify your filter.</t>
  </si>
  <si>
    <t>Now it appears that there is a clear pricing difference between individuals who smoke and invididuals who don't.</t>
  </si>
  <si>
    <r>
      <t xml:space="preserve">Now we can clearly see there appears to be some </t>
    </r>
    <r>
      <rPr>
        <b/>
        <u/>
        <sz val="11"/>
        <color theme="0"/>
        <rFont val="Arial"/>
        <family val="2"/>
      </rPr>
      <t>very</t>
    </r>
    <r>
      <rPr>
        <b/>
        <sz val="11"/>
        <color theme="0"/>
        <rFont val="Arial"/>
        <family val="2"/>
      </rPr>
      <t xml:space="preserve"> </t>
    </r>
    <r>
      <rPr>
        <sz val="11"/>
        <color theme="0"/>
        <rFont val="Arial"/>
        <family val="2"/>
      </rPr>
      <t>apparent visual trends regarding expenditures, smoking status and age.</t>
    </r>
  </si>
  <si>
    <t>Descriptive Statistics Analysis - Part II</t>
  </si>
  <si>
    <t>We've introduced you now to the concepts of intermediate statistics.</t>
  </si>
  <si>
    <t>Often in our data analysis, we need to move beyond simple statistics covering mean, mode, median and histograms and dive a bit deeper in our analysis.</t>
  </si>
  <si>
    <t>Using our previous Walmart example, say we've identified the average sales on the weekends versus weekdays and we've created a histogram showing the overall distribution of sales.</t>
  </si>
  <si>
    <r>
      <t xml:space="preserve">What if we want to understand just how distributed the data is via the quartiles, or to view </t>
    </r>
    <r>
      <rPr>
        <b/>
        <sz val="11"/>
        <color rgb="FF000000"/>
        <rFont val="Arial"/>
        <family val="2"/>
      </rPr>
      <t>how much variability in sales exist for a specific day?</t>
    </r>
  </si>
  <si>
    <t>Lastly, what about if we want to examine the relationship between sales and the discounts provided?</t>
  </si>
  <si>
    <r>
      <t xml:space="preserve">Well, to answer those questions we'd seek to use </t>
    </r>
    <r>
      <rPr>
        <b/>
        <sz val="11"/>
        <color theme="1"/>
        <rFont val="Arial"/>
        <family val="2"/>
      </rPr>
      <t xml:space="preserve">quartiles, box plots and correlation analyses </t>
    </r>
    <r>
      <rPr>
        <sz val="11"/>
        <color theme="1"/>
        <rFont val="Arial"/>
        <family val="2"/>
      </rPr>
      <t>to better understand how we could answer these questions!</t>
    </r>
  </si>
  <si>
    <t>With that in mind, let's get started!</t>
  </si>
  <si>
    <t>An example of this might be with Walmart; Walmart may have seen a customer trend that shoppers most frequently enter the store on the Saturday Morning. 
As such, they may include more promotional specials over the weekend period and ask the respective analytics team to run some more advanced statistics (i.e. correlation)
to assess whether there is a trend between promotional specials shown on the Saturday Morning and sales over that period.</t>
  </si>
  <si>
    <t>And that's a wrap! Well done on getting through the Basics of descriptive statistics! Now back to the course and onto Intermediate Statistics!</t>
  </si>
  <si>
    <t>Previously we observed the overall distribution of medical insurance charges via a Histogram.</t>
  </si>
  <si>
    <t>While this helped us understand how medical charges were distributed - we don't have a hard metric regarding just how dispersed the medical insurance charges are.</t>
  </si>
  <si>
    <t>Wouldn't it be nice if we had a method to split our medical insurance into 4 neat quartiles, to help us better understand just how distributed our data is?</t>
  </si>
  <si>
    <t>That's exactly what we'll do in this question!</t>
  </si>
  <si>
    <t>Percentile</t>
  </si>
  <si>
    <t>After completing the quartile calculations, calculate the Interquartile Range (3rd Quartile - 1st Quartile).</t>
  </si>
  <si>
    <t>Interquantile Range</t>
  </si>
  <si>
    <t>Having now calculated the Interquartile Range, we have a better idea regarding how distributed the values are in our Medical Insurance Charges dataset.</t>
  </si>
  <si>
    <t xml:space="preserve">You might have recalled that we previously covered Box and Whisker Plots that enable us to see how the data is distributed based off quartiles. </t>
  </si>
  <si>
    <t>We've identified that smoking status, age and gender all seem to impact medical insurance charges to an extent.</t>
  </si>
  <si>
    <t>We haven't yet explored regions - so we'll look at this next with a box plot.</t>
  </si>
  <si>
    <t>Note: We've included an example of what your box and whisker plot should look like below!</t>
  </si>
  <si>
    <r>
      <t xml:space="preserve">Observing our Box Plots, we don't see any particular changes with respect to </t>
    </r>
    <r>
      <rPr>
        <b/>
        <sz val="11"/>
        <color theme="0"/>
        <rFont val="Arial"/>
        <family val="2"/>
      </rPr>
      <t>Median Medical Charges.</t>
    </r>
  </si>
  <si>
    <t>It seems that the prevalence of smoking seems to be quite a substantial factor when taking into lifestyle factors.</t>
  </si>
  <si>
    <t>Whilst we might be tempted to discount looking at gender, we haven't looked at the medical insurance charges of males/females who smoke. Let's investigate!</t>
  </si>
  <si>
    <t>We know that correlation helps us understand the relationship between two variables and whether they share a linear relationship or not.</t>
  </si>
  <si>
    <t>Here we've noted age, BMI classification and regions - all might be related to our medical insurance charges.</t>
  </si>
  <si>
    <t>Great job so far! We're now ready to move onto the last part of our assignment - correlations!</t>
  </si>
  <si>
    <r>
      <t xml:space="preserve">Again, our R Value is a reflection of the </t>
    </r>
    <r>
      <rPr>
        <b/>
        <sz val="12"/>
        <color theme="0"/>
        <rFont val="Arial"/>
        <family val="2"/>
      </rPr>
      <t xml:space="preserve">linear relationship </t>
    </r>
    <r>
      <rPr>
        <sz val="12"/>
        <color theme="0"/>
        <rFont val="Arial"/>
        <family val="2"/>
      </rPr>
      <t>between medical charges and BMI. We have lots of noise in our data.</t>
    </r>
  </si>
  <si>
    <t>And that's a wrap! We've now covered both basic and intermediate statistics! Let's pull together the visualizations you've created into the presentation template and close out this analysis! Well done!</t>
  </si>
  <si>
    <r>
      <t xml:space="preserve">We've already prepared the data for you in the </t>
    </r>
    <r>
      <rPr>
        <b/>
        <u/>
        <sz val="12"/>
        <color theme="0"/>
        <rFont val="Arial"/>
        <family val="2"/>
      </rPr>
      <t>FamInsureCo Int Stats Data Tab</t>
    </r>
    <r>
      <rPr>
        <sz val="12"/>
        <color theme="0"/>
        <rFont val="Arial"/>
        <family val="2"/>
      </rPr>
      <t>, so there's no conversions you need to do.</t>
    </r>
  </si>
  <si>
    <t xml:space="preserve">•	Do individuals who tend to have a higher Body Mass Index (BMI), have higher insurance costs?
•	Does region (geography) appear to have any impact on insurance costs?
•	Does the biological marker have any bearing with insurance costs?
•	Does the biological marker have any impact regarding insurance costs? (i.e. Do Men have higher insurance costs than women?)
•	Does smoking have any impact regarding insurance costs? 
•	Do any correlations exist between medical charges and lifestyle?
</t>
  </si>
  <si>
    <t>biological marker</t>
  </si>
  <si>
    <t>Biological Marker</t>
  </si>
  <si>
    <t>However, what about the individuals biological marker? Does there appear to be any noticeable differences between Male and Female medical expenditures?</t>
  </si>
  <si>
    <t>Definitions</t>
  </si>
  <si>
    <t>We've included a high-level breakdown that explains the different columns you'll deal with in the FamInsureCo Desc. Stats Data Tab</t>
  </si>
  <si>
    <t>Age</t>
  </si>
  <si>
    <t>Region</t>
  </si>
  <si>
    <t>Medical_Insurance_Charges</t>
  </si>
  <si>
    <t>This column provides information on how old the individual is.</t>
  </si>
  <si>
    <t>This is a column filled with the individuals biological marker (i.e. Are they male or female).</t>
  </si>
  <si>
    <t>This is a column that represents the Body Mass Index (BMI) of the respective individual. This is a commonly used metric to assess overhealth.</t>
  </si>
  <si>
    <t>This is a column that indicates whether the individual is a smoker or not.</t>
  </si>
  <si>
    <t>This is a column that indicates the geographical location of where the individual resides (i.e. Northwest, Northeast etc.)</t>
  </si>
  <si>
    <t>This is a column that represents the medical insurance charges incurred by that individual.</t>
  </si>
  <si>
    <r>
      <t xml:space="preserve">Firstly, you'll work on the </t>
    </r>
    <r>
      <rPr>
        <b/>
        <sz val="12"/>
        <color rgb="FF00705B"/>
        <rFont val="Arial"/>
        <family val="2"/>
      </rPr>
      <t xml:space="preserve">Basic Desc. Statistics Tab </t>
    </r>
    <r>
      <rPr>
        <sz val="12"/>
        <color rgb="FF00705B"/>
        <rFont val="Arial"/>
        <family val="2"/>
      </rPr>
      <t xml:space="preserve">where you'll make use of your knowledge of descriptive stats, to visualise the Medical Charges data. You'll be using the data in the </t>
    </r>
    <r>
      <rPr>
        <b/>
        <u/>
        <sz val="12"/>
        <color rgb="FF00705B"/>
        <rFont val="Arial"/>
        <family val="2"/>
      </rPr>
      <t>FamInsureCo. Desc Stats Data Tab.</t>
    </r>
  </si>
  <si>
    <r>
      <t xml:space="preserve">Secondly, you'll work on the </t>
    </r>
    <r>
      <rPr>
        <b/>
        <sz val="12"/>
        <color rgb="FF00705B"/>
        <rFont val="Arial"/>
        <family val="2"/>
      </rPr>
      <t xml:space="preserve">Intermediate Desc. Statistics Tab </t>
    </r>
    <r>
      <rPr>
        <sz val="12"/>
        <color rgb="FF00705B"/>
        <rFont val="Arial"/>
        <family val="2"/>
      </rPr>
      <t xml:space="preserve">where you'll make use of your intermediate statistics knowledge, where you'll apply box and whisker plots and correlation analyses to identify the variables that have a linear relationship with medical charges.  You'll be using the data in the </t>
    </r>
    <r>
      <rPr>
        <b/>
        <u/>
        <sz val="12"/>
        <color rgb="FF00705B"/>
        <rFont val="Arial"/>
        <family val="2"/>
      </rPr>
      <t>FamInsureCo Int. Stats Data Tab.</t>
    </r>
  </si>
  <si>
    <t>BMI &lt;= 18.5: Underweight</t>
  </si>
  <si>
    <t>BMI greater than 18.5 and less than or equal to 24.9: Healthy</t>
  </si>
  <si>
    <t>BMI greater 24.9 and less than or equal to 29.9: Slightly Overweight</t>
  </si>
  <si>
    <t>BMI greater than 29.9 or higher: Overweight</t>
  </si>
  <si>
    <t>Q2B. Using the BMI_Categorization column you've made, complete the table below. Upon completion of this table, create a Scatter Plot showcasing the total # of individuals per BMI_Categorization versus the Average Medical Insurance Charges. Please ensure you have the Y-Axis set to medical_insurance_charges and the X-Axis set to the total # of individuals per BMI_Categorization.</t>
  </si>
  <si>
    <t>Underweight</t>
  </si>
  <si>
    <t>Healthy</t>
  </si>
  <si>
    <t>Slightly Overweight</t>
  </si>
  <si>
    <t>Overweight</t>
  </si>
  <si>
    <t>Average Medical Insurance Charges</t>
  </si>
  <si>
    <t>Total # of Individuals</t>
  </si>
  <si>
    <t>Hint: Think about how you can use COUNTIFS to get the Total # of Individuals per weight classification in your BMI_Categorization column!</t>
  </si>
  <si>
    <t>Q1. Interpret the scatter plot visualization we've created for you here. Using your knowledge of Scatter Plots - what do you observe in terms of the relationship between BMI and Medical Insurance Charges?  Put your answer in the box to the right of the image.</t>
  </si>
  <si>
    <t>What do you observe about the Scatter Plot to the left?</t>
  </si>
  <si>
    <t>Now you might conclude drawing any strong conclusions is challenging due to the granularity of the data.</t>
  </si>
  <si>
    <t>Let's introduce some additional categories to make visualizing these trends a bit easier.</t>
  </si>
  <si>
    <t>Note: We've created the Scatter Plot for you when Smoking = No, to help you get started!</t>
  </si>
  <si>
    <t>Q4. Create two histogram distributions using the Medical Insurance Data, filtered on Smoker = Yes and Smoker = No. Ensure you set the Bin Width to $5,000 for both Histograms.</t>
  </si>
  <si>
    <t>Q5A. Create a new column called Age_Classification which classifies the Age Column based off the following criteria</t>
  </si>
  <si>
    <t>Q5B. Complete the table below and create a Stacked Column Chart showing the Average Medical Insurance Charges per Age Group. What do you observe?</t>
  </si>
  <si>
    <t>Q6. Complete the table below showcasing the Average Medical Insurance Charges for Males and Females, inclusive of their Smoker Status.</t>
  </si>
  <si>
    <t>Q7. Using the quartile function you've learned about previously, calculate the 25th, 50th, 75th and 100th percentile for medical insurance charges.</t>
  </si>
  <si>
    <t>Q8. Create a box plot using the Medical Insurance Charges and the Regions column, showing how costs are distributed across different living regions.</t>
  </si>
  <si>
    <t>Q9. Create 2 Box Plots where Smoking Status = Yes and Smoking Status = No, using the Region and Medical Insurance Charges Columns. Does there appear to be a difference in costs regarding geography?</t>
  </si>
  <si>
    <t>Q10. Create two box plots using the Medical Insurance Column and the Sex Column. Please filter your Box Plots to account for the periods where the Smoking Status = Yes or the Smoking Status = No. From your box plots, what do you observe?</t>
  </si>
  <si>
    <t>Q11. Using the CORREL() function, calculate the Correlation Value using the BMI and Medical Insurance Columns.</t>
  </si>
  <si>
    <t>Q12. Using the CORREL() function, fill out the Corrrelation Table below.</t>
  </si>
  <si>
    <t>Q13. Using the CORREL() function, fill out the Correlation Table below.</t>
  </si>
  <si>
    <r>
      <t xml:space="preserve">Q14. Using the Correlation Table you created in Q14, create a Correlated Bar Plot, with the Correlation Values organised in </t>
    </r>
    <r>
      <rPr>
        <b/>
        <sz val="11"/>
        <color theme="0"/>
        <rFont val="Arial"/>
        <family val="2"/>
      </rPr>
      <t xml:space="preserve">descending </t>
    </r>
    <r>
      <rPr>
        <sz val="11"/>
        <color theme="0"/>
        <rFont val="Arial"/>
        <family val="2"/>
      </rPr>
      <t>order.</t>
    </r>
  </si>
  <si>
    <t>Q3. Create a scatter plot highlighting the Medical Insurance Charge and BMI, when Smoking Status = Yes.</t>
  </si>
  <si>
    <t>Note: We use the phrase quartile and percentile interchangeably. Use the Quartile() function to answer this question.</t>
  </si>
  <si>
    <t>Data shows depending  between BMI and MIC</t>
  </si>
  <si>
    <t>There are no statistical outlets</t>
  </si>
  <si>
    <t>Higest MIC has people with BMI betwee 30 and 50 (less than 0.3%)</t>
  </si>
  <si>
    <t>Average MIC is 12K</t>
  </si>
  <si>
    <t>Represented QUANTATIVE data has normal assymetry (very closer).</t>
  </si>
  <si>
    <t>More than 60% of patients pay less than 20K MIC (average near 10-12K)</t>
  </si>
  <si>
    <t>People with BMI less 30 have MIC less than 30K (outlets less 0.3%)</t>
  </si>
  <si>
    <t xml:space="preserve">Range = 40 point of BMI, Median in 30(32), IRQ = 9(10) </t>
  </si>
  <si>
    <t>Data is multiMODA</t>
  </si>
  <si>
    <t>Standart deviation is near 7(8)</t>
  </si>
  <si>
    <t>Dispersion is lower</t>
  </si>
  <si>
    <t xml:space="preserve">There is a point to use WIGHTED average </t>
  </si>
  <si>
    <t>Linear regression is abcence (almost) no connection between BMI and MIC</t>
  </si>
  <si>
    <t>"Three kinds of deseption…. Little lie, Big lie and Statistic… " AI-Kindi 801-873 years</t>
  </si>
  <si>
    <t>smoking</t>
  </si>
  <si>
    <t>Yes</t>
  </si>
  <si>
    <t>Column1</t>
  </si>
  <si>
    <t>1</t>
  </si>
  <si>
    <t>Smokers</t>
  </si>
  <si>
    <t>We will drink, but do not quit smoking!</t>
  </si>
  <si>
    <t>min</t>
  </si>
  <si>
    <t>max</t>
  </si>
  <si>
    <t>average</t>
  </si>
  <si>
    <t>southeast2</t>
  </si>
  <si>
    <t>southwest3</t>
  </si>
  <si>
    <t>northwest2</t>
  </si>
  <si>
    <t>northeast3</t>
  </si>
  <si>
    <t>southeast22</t>
  </si>
  <si>
    <t>southwest33</t>
  </si>
  <si>
    <t>northwest24</t>
  </si>
  <si>
    <t>northeast35</t>
  </si>
  <si>
    <t>Male</t>
  </si>
  <si>
    <t>Female</t>
  </si>
  <si>
    <t>correlation is positive, but closer to no-correlation data</t>
  </si>
  <si>
    <t>marker sexy</t>
  </si>
  <si>
    <t>correlation</t>
  </si>
  <si>
    <t>strong positive</t>
  </si>
  <si>
    <t>absence</t>
  </si>
  <si>
    <t>medium positive</t>
  </si>
  <si>
    <t>weak positive</t>
  </si>
  <si>
    <t>strong negative</t>
  </si>
  <si>
    <t>medium negative</t>
  </si>
  <si>
    <t>weak negative</t>
  </si>
  <si>
    <t>R value</t>
  </si>
  <si>
    <t>Correlation R value to MCI</t>
  </si>
  <si>
    <t>type of correlation</t>
  </si>
  <si>
    <t>southeast222</t>
  </si>
  <si>
    <t>southwest333</t>
  </si>
  <si>
    <t>northwest244</t>
  </si>
  <si>
    <t>northeast355</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</si>
</sst>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8" formatCode="&quot;$&quot;#,##0.00_);[Red]\(&quot;$&quot;#,##0.00\)"/>
    <numFmt numFmtId="44" formatCode="_(&quot;$&quot;* #,##0.00_);_(&quot;$&quot;* \(#,##0.00\);_(&quot;$&quot;* &quot;-&quot;??_);_(@_)"/>
    <numFmt numFmtId="164" formatCode="&quot;$&quot;#,##0.00;[Red]\-&quot;$&quot;#,##0.00"/>
  </numFmts>
  <fonts count="48" x14ac:knownFonts="1">
    <font>
      <sz val="11"/>
      <color theme="1"/>
      <name val="Calibri"/>
      <family val="2"/>
      <scheme val="minor"/>
    </font>
    <font>
      <sz val="11"/>
      <color theme="1"/>
      <name val="Arial"/>
      <family val="2"/>
    </font>
    <font>
      <sz val="12"/>
      <color theme="1"/>
      <name val="Arial"/>
      <family val="2"/>
    </font>
    <font>
      <sz val="11"/>
      <color rgb="FF000000"/>
      <name val="Arial"/>
      <family val="2"/>
    </font>
    <font>
      <b/>
      <sz val="11"/>
      <color rgb="FF000000"/>
      <name val="Arial"/>
      <family val="2"/>
    </font>
    <font>
      <sz val="12"/>
      <color theme="1"/>
      <name val="Calibri"/>
      <family val="2"/>
      <scheme val="minor"/>
    </font>
    <font>
      <b/>
      <sz val="11"/>
      <color theme="1"/>
      <name val="Arial"/>
      <family val="2"/>
    </font>
    <font>
      <b/>
      <sz val="12"/>
      <color theme="1"/>
      <name val="Arial"/>
      <family val="2"/>
    </font>
    <font>
      <b/>
      <sz val="11"/>
      <color theme="0"/>
      <name val="Arial"/>
      <family val="2"/>
    </font>
    <font>
      <sz val="11"/>
      <color rgb="FFC00000"/>
      <name val="Calibri"/>
      <family val="2"/>
      <scheme val="minor"/>
    </font>
    <font>
      <sz val="12"/>
      <color theme="1"/>
      <name val="Open Sans"/>
      <family val="2"/>
    </font>
    <font>
      <b/>
      <sz val="10"/>
      <color theme="1"/>
      <name val="Arial"/>
      <family val="2"/>
    </font>
    <font>
      <b/>
      <sz val="9"/>
      <color theme="0"/>
      <name val="Arial"/>
      <family val="2"/>
    </font>
    <font>
      <sz val="9"/>
      <color theme="1"/>
      <name val="Arial"/>
      <family val="2"/>
    </font>
    <font>
      <sz val="9"/>
      <color theme="1"/>
      <name val="Calibri"/>
      <family val="2"/>
      <scheme val="minor"/>
    </font>
    <font>
      <i/>
      <sz val="11"/>
      <color theme="1"/>
      <name val="Calibri"/>
      <family val="2"/>
      <scheme val="minor"/>
    </font>
    <font>
      <b/>
      <sz val="11"/>
      <color theme="0"/>
      <name val="Calibri"/>
      <family val="2"/>
      <scheme val="minor"/>
    </font>
    <font>
      <sz val="11"/>
      <color theme="0"/>
      <name val="Calibri"/>
      <family val="2"/>
      <scheme val="minor"/>
    </font>
    <font>
      <b/>
      <sz val="18"/>
      <color theme="0"/>
      <name val="Arial"/>
      <family val="2"/>
    </font>
    <font>
      <sz val="11"/>
      <color theme="0"/>
      <name val="Arial"/>
      <family val="2"/>
    </font>
    <font>
      <sz val="12"/>
      <color theme="0"/>
      <name val="Arial"/>
      <family val="2"/>
    </font>
    <font>
      <sz val="12"/>
      <color theme="0"/>
      <name val="Calibri"/>
      <family val="2"/>
      <scheme val="minor"/>
    </font>
    <font>
      <b/>
      <sz val="12"/>
      <color theme="0"/>
      <name val="Arial"/>
      <family val="2"/>
    </font>
    <font>
      <b/>
      <sz val="20"/>
      <color theme="0"/>
      <name val="Arial"/>
      <family val="2"/>
    </font>
    <font>
      <sz val="20"/>
      <color theme="0"/>
      <name val="Arial"/>
      <family val="2"/>
    </font>
    <font>
      <sz val="20"/>
      <color theme="0"/>
      <name val="Calibri"/>
      <family val="2"/>
      <scheme val="minor"/>
    </font>
    <font>
      <b/>
      <u/>
      <sz val="11"/>
      <color theme="0"/>
      <name val="Arial"/>
      <family val="2"/>
    </font>
    <font>
      <b/>
      <sz val="8"/>
      <color theme="0"/>
      <name val="Arial"/>
      <family val="2"/>
    </font>
    <font>
      <b/>
      <u/>
      <sz val="12"/>
      <color theme="0"/>
      <name val="Arial"/>
      <family val="2"/>
    </font>
    <font>
      <sz val="11"/>
      <color rgb="FF000000"/>
      <name val="Calibri"/>
      <family val="2"/>
    </font>
    <font>
      <b/>
      <sz val="10"/>
      <color theme="0"/>
      <name val="Arial"/>
      <family val="2"/>
    </font>
    <font>
      <b/>
      <sz val="14"/>
      <color theme="0"/>
      <name val="Arial"/>
      <family val="2"/>
    </font>
    <font>
      <sz val="10"/>
      <color rgb="FF000000"/>
      <name val="Arial"/>
      <family val="2"/>
    </font>
    <font>
      <b/>
      <sz val="15.5"/>
      <color theme="1"/>
      <name val="Arial"/>
      <family val="2"/>
    </font>
    <font>
      <sz val="15.5"/>
      <color theme="1"/>
      <name val="Arial"/>
      <family val="2"/>
    </font>
    <font>
      <sz val="14"/>
      <color theme="1"/>
      <name val="Arial"/>
      <family val="2"/>
    </font>
    <font>
      <b/>
      <sz val="12"/>
      <color theme="0"/>
      <name val="Calibri"/>
      <family val="2"/>
      <scheme val="minor"/>
    </font>
    <font>
      <b/>
      <sz val="13"/>
      <name val="Arial"/>
      <family val="2"/>
    </font>
    <font>
      <sz val="13"/>
      <color theme="1"/>
      <name val="Arial"/>
      <family val="2"/>
    </font>
    <font>
      <sz val="13"/>
      <color rgb="FF000000"/>
      <name val="Calibri"/>
      <family val="2"/>
    </font>
    <font>
      <sz val="12"/>
      <color rgb="FF00705B"/>
      <name val="Arial"/>
      <family val="2"/>
    </font>
    <font>
      <sz val="11"/>
      <color rgb="FF00705B"/>
      <name val="Arial"/>
      <family val="2"/>
    </font>
    <font>
      <b/>
      <sz val="12"/>
      <color rgb="FF00705B"/>
      <name val="Arial"/>
      <family val="2"/>
    </font>
    <font>
      <b/>
      <u/>
      <sz val="12"/>
      <color rgb="FF00705B"/>
      <name val="Arial"/>
      <family val="2"/>
    </font>
    <font>
      <b/>
      <sz val="12"/>
      <color rgb="FFFFFFFF"/>
      <name val="Arial"/>
      <family val="2"/>
    </font>
    <font>
      <sz val="11"/>
      <color theme="1"/>
      <name val="Calibri"/>
      <family val="2"/>
      <scheme val="minor"/>
    </font>
    <font>
      <b/>
      <sz val="9"/>
      <color rgb="FFFF0000"/>
      <name val="Arial"/>
      <family val="2"/>
    </font>
    <font>
      <sz val="12"/>
      <color rgb="FFFF0000"/>
      <name val="Open Sans"/>
      <family val="2"/>
    </font>
  </fonts>
  <fills count="17">
    <fill>
      <patternFill patternType="none"/>
    </fill>
    <fill>
      <patternFill patternType="gray125"/>
    </fill>
    <fill>
      <patternFill patternType="solid">
        <fgColor theme="1" tint="0.499984740745262"/>
        <bgColor indexed="64"/>
      </patternFill>
    </fill>
    <fill>
      <patternFill patternType="solid">
        <fgColor theme="3" tint="0.79998168889431442"/>
        <bgColor indexed="64"/>
      </patternFill>
    </fill>
    <fill>
      <patternFill patternType="solid">
        <fgColor theme="7"/>
        <bgColor indexed="64"/>
      </patternFill>
    </fill>
    <fill>
      <patternFill patternType="solid">
        <fgColor theme="0" tint="-0.14999847407452621"/>
        <bgColor indexed="64"/>
      </patternFill>
    </fill>
    <fill>
      <patternFill patternType="solid">
        <fgColor theme="0"/>
        <bgColor indexed="64"/>
      </patternFill>
    </fill>
    <fill>
      <patternFill patternType="solid">
        <fgColor theme="6" tint="0.39997558519241921"/>
        <bgColor indexed="64"/>
      </patternFill>
    </fill>
    <fill>
      <patternFill patternType="solid">
        <fgColor rgb="FF00705B"/>
        <bgColor indexed="64"/>
      </patternFill>
    </fill>
    <fill>
      <patternFill patternType="solid">
        <fgColor rgb="FFC00000"/>
        <bgColor indexed="64"/>
      </patternFill>
    </fill>
    <fill>
      <patternFill patternType="solid">
        <fgColor theme="1" tint="0.249977111117893"/>
        <bgColor indexed="64"/>
      </patternFill>
    </fill>
    <fill>
      <patternFill patternType="solid">
        <fgColor theme="7" tint="0.79998168889431442"/>
        <bgColor indexed="64"/>
      </patternFill>
    </fill>
    <fill>
      <patternFill patternType="solid">
        <fgColor rgb="FFFFFF00"/>
        <bgColor indexed="64"/>
      </patternFill>
    </fill>
    <fill>
      <patternFill patternType="solid">
        <fgColor rgb="FFFFC000"/>
        <bgColor indexed="64"/>
      </patternFill>
    </fill>
    <fill>
      <patternFill patternType="solid">
        <fgColor theme="2" tint="-0.249977111117893"/>
        <bgColor indexed="64"/>
      </patternFill>
    </fill>
    <fill>
      <patternFill patternType="solid">
        <fgColor theme="7" tint="-0.249977111117893"/>
        <bgColor indexed="64"/>
      </patternFill>
    </fill>
    <fill>
      <patternFill patternType="solid">
        <fgColor theme="4" tint="0.39997558519241921"/>
        <bgColor indexed="64"/>
      </patternFill>
    </fill>
  </fills>
  <borders count="21">
    <border>
      <left/>
      <right/>
      <top/>
      <bottom/>
      <diagonal/>
    </border>
    <border>
      <left style="thin">
        <color auto="1"/>
      </left>
      <right style="thin">
        <color auto="1"/>
      </right>
      <top style="thin">
        <color auto="1"/>
      </top>
      <bottom style="thin">
        <color auto="1"/>
      </bottom>
      <diagonal/>
    </border>
    <border>
      <left/>
      <right style="thin">
        <color auto="1"/>
      </right>
      <top/>
      <bottom/>
      <diagonal/>
    </border>
    <border>
      <left/>
      <right style="thick">
        <color auto="1"/>
      </right>
      <top/>
      <bottom style="thick">
        <color auto="1"/>
      </bottom>
      <diagonal/>
    </border>
    <border>
      <left style="thick">
        <color auto="1"/>
      </left>
      <right/>
      <top/>
      <bottom style="thick">
        <color auto="1"/>
      </bottom>
      <diagonal/>
    </border>
    <border>
      <left/>
      <right/>
      <top style="thick">
        <color auto="1"/>
      </top>
      <bottom/>
      <diagonal/>
    </border>
    <border>
      <left style="medium">
        <color auto="1"/>
      </left>
      <right style="medium">
        <color auto="1"/>
      </right>
      <top style="medium">
        <color auto="1"/>
      </top>
      <bottom style="medium">
        <color auto="1"/>
      </bottom>
      <diagonal/>
    </border>
    <border>
      <left style="thick">
        <color auto="1"/>
      </left>
      <right style="medium">
        <color auto="1"/>
      </right>
      <top style="thick">
        <color auto="1"/>
      </top>
      <bottom style="medium">
        <color auto="1"/>
      </bottom>
      <diagonal/>
    </border>
    <border>
      <left style="thick">
        <color auto="1"/>
      </left>
      <right style="thick">
        <color auto="1"/>
      </right>
      <top style="thick">
        <color auto="1"/>
      </top>
      <bottom style="medium">
        <color auto="1"/>
      </bottom>
      <diagonal/>
    </border>
    <border>
      <left/>
      <right/>
      <top/>
      <bottom style="medium">
        <color indexed="64"/>
      </bottom>
      <diagonal/>
    </border>
    <border>
      <left/>
      <right/>
      <top style="medium">
        <color indexed="64"/>
      </top>
      <bottom style="thin">
        <color indexed="64"/>
      </bottom>
      <diagonal/>
    </border>
    <border>
      <left style="thick">
        <color auto="1"/>
      </left>
      <right style="thick">
        <color auto="1"/>
      </right>
      <top style="thick">
        <color auto="1"/>
      </top>
      <bottom style="thick">
        <color auto="1"/>
      </bottom>
      <diagonal/>
    </border>
    <border>
      <left style="thick">
        <color auto="1"/>
      </left>
      <right/>
      <top style="thick">
        <color auto="1"/>
      </top>
      <bottom style="medium">
        <color auto="1"/>
      </bottom>
      <diagonal/>
    </border>
    <border>
      <left/>
      <right/>
      <top style="thick">
        <color auto="1"/>
      </top>
      <bottom style="medium">
        <color auto="1"/>
      </bottom>
      <diagonal/>
    </border>
    <border>
      <left/>
      <right style="thick">
        <color auto="1"/>
      </right>
      <top style="thick">
        <color auto="1"/>
      </top>
      <bottom style="medium">
        <color auto="1"/>
      </bottom>
      <diagonal/>
    </border>
    <border>
      <left/>
      <right/>
      <top style="medium">
        <color auto="1"/>
      </top>
      <bottom/>
      <diagonal/>
    </border>
    <border>
      <left/>
      <right style="medium">
        <color auto="1"/>
      </right>
      <top style="medium">
        <color auto="1"/>
      </top>
      <bottom/>
      <diagonal/>
    </border>
    <border>
      <left style="medium">
        <color auto="1"/>
      </left>
      <right/>
      <top/>
      <bottom/>
      <diagonal/>
    </border>
    <border>
      <left/>
      <right style="medium">
        <color auto="1"/>
      </right>
      <top/>
      <bottom/>
      <diagonal/>
    </border>
    <border>
      <left style="medium">
        <color auto="1"/>
      </left>
      <right/>
      <top/>
      <bottom style="medium">
        <color auto="1"/>
      </bottom>
      <diagonal/>
    </border>
    <border>
      <left/>
      <right style="medium">
        <color auto="1"/>
      </right>
      <top/>
      <bottom style="medium">
        <color auto="1"/>
      </bottom>
      <diagonal/>
    </border>
  </borders>
  <cellStyleXfs count="4">
    <xf numFmtId="0" fontId="0" fillId="0" borderId="0"/>
    <xf numFmtId="0" fontId="29" fillId="0" borderId="0"/>
    <xf numFmtId="9" fontId="45" fillId="0" borderId="0" applyFont="0" applyFill="0" applyBorder="0" applyAlignment="0" applyProtection="0"/>
    <xf numFmtId="44" fontId="45" fillId="0" borderId="0" applyFont="0" applyFill="0" applyBorder="0" applyAlignment="0" applyProtection="0"/>
  </cellStyleXfs>
  <cellXfs count="145">
    <xf numFmtId="0" fontId="0" fillId="0" borderId="0" xfId="0"/>
    <xf numFmtId="0" fontId="1" fillId="0" borderId="0" xfId="0" applyFont="1"/>
    <xf numFmtId="164" fontId="1" fillId="0" borderId="0" xfId="0" applyNumberFormat="1" applyFont="1"/>
    <xf numFmtId="164" fontId="0" fillId="0" borderId="0" xfId="0" applyNumberFormat="1"/>
    <xf numFmtId="0" fontId="3" fillId="0" borderId="0" xfId="0" applyFont="1"/>
    <xf numFmtId="0" fontId="4" fillId="0" borderId="0" xfId="0" applyFont="1"/>
    <xf numFmtId="0" fontId="0" fillId="4" borderId="0" xfId="0" applyFill="1"/>
    <xf numFmtId="0" fontId="6" fillId="3" borderId="0" xfId="0" applyFont="1" applyFill="1"/>
    <xf numFmtId="0" fontId="6" fillId="4" borderId="0" xfId="0" applyFont="1" applyFill="1"/>
    <xf numFmtId="0" fontId="9" fillId="3" borderId="0" xfId="0" applyFont="1" applyFill="1"/>
    <xf numFmtId="0" fontId="6" fillId="5" borderId="0" xfId="0" applyFont="1" applyFill="1"/>
    <xf numFmtId="0" fontId="6" fillId="6" borderId="0" xfId="0" applyFont="1" applyFill="1"/>
    <xf numFmtId="0" fontId="1" fillId="6" borderId="0" xfId="0" applyFont="1" applyFill="1"/>
    <xf numFmtId="164" fontId="1" fillId="0" borderId="1" xfId="0" applyNumberFormat="1" applyFont="1" applyBorder="1"/>
    <xf numFmtId="0" fontId="6" fillId="4" borderId="0" xfId="0" applyFont="1" applyFill="1" applyAlignment="1">
      <alignment horizontal="center"/>
    </xf>
    <xf numFmtId="0" fontId="6" fillId="4" borderId="2" xfId="0" applyFont="1" applyFill="1" applyBorder="1" applyAlignment="1">
      <alignment horizontal="center"/>
    </xf>
    <xf numFmtId="0" fontId="6" fillId="4" borderId="0" xfId="0" applyFont="1" applyFill="1" applyAlignment="1">
      <alignment horizontal="center" wrapText="1"/>
    </xf>
    <xf numFmtId="15" fontId="0" fillId="0" borderId="0" xfId="0" applyNumberFormat="1"/>
    <xf numFmtId="0" fontId="10" fillId="0" borderId="3" xfId="0" applyFont="1" applyBorder="1"/>
    <xf numFmtId="0" fontId="0" fillId="0" borderId="5" xfId="0" applyBorder="1"/>
    <xf numFmtId="0" fontId="1" fillId="0" borderId="5" xfId="0" applyFont="1" applyBorder="1"/>
    <xf numFmtId="0" fontId="0" fillId="6" borderId="0" xfId="0" applyFill="1"/>
    <xf numFmtId="0" fontId="2" fillId="6" borderId="0" xfId="0" applyFont="1" applyFill="1" applyAlignment="1">
      <alignment wrapText="1"/>
    </xf>
    <xf numFmtId="0" fontId="5" fillId="6" borderId="0" xfId="0" applyFont="1" applyFill="1" applyAlignment="1">
      <alignment wrapText="1"/>
    </xf>
    <xf numFmtId="2" fontId="10" fillId="0" borderId="6" xfId="0" applyNumberFormat="1" applyFont="1" applyBorder="1"/>
    <xf numFmtId="2" fontId="2" fillId="6" borderId="6" xfId="0" applyNumberFormat="1" applyFont="1" applyFill="1" applyBorder="1" applyAlignment="1">
      <alignment wrapText="1"/>
    </xf>
    <xf numFmtId="0" fontId="7" fillId="0" borderId="0" xfId="0" applyFont="1" applyAlignment="1">
      <alignment wrapText="1"/>
    </xf>
    <xf numFmtId="2" fontId="10" fillId="0" borderId="0" xfId="0" applyNumberFormat="1" applyFont="1"/>
    <xf numFmtId="2" fontId="2" fillId="6" borderId="0" xfId="0" applyNumberFormat="1" applyFont="1" applyFill="1" applyAlignment="1">
      <alignment wrapText="1"/>
    </xf>
    <xf numFmtId="0" fontId="11" fillId="7" borderId="8" xfId="0" applyFont="1" applyFill="1" applyBorder="1" applyAlignment="1">
      <alignment wrapText="1"/>
    </xf>
    <xf numFmtId="0" fontId="11" fillId="7" borderId="7" xfId="0" applyFont="1" applyFill="1" applyBorder="1" applyAlignment="1">
      <alignment wrapText="1"/>
    </xf>
    <xf numFmtId="0" fontId="13" fillId="0" borderId="0" xfId="0" applyFont="1"/>
    <xf numFmtId="164" fontId="13" fillId="0" borderId="0" xfId="0" applyNumberFormat="1" applyFont="1"/>
    <xf numFmtId="0" fontId="14" fillId="0" borderId="0" xfId="0" applyFont="1"/>
    <xf numFmtId="0" fontId="12" fillId="2" borderId="0" xfId="0" applyFont="1" applyFill="1" applyAlignment="1">
      <alignment horizontal="center" wrapText="1"/>
    </xf>
    <xf numFmtId="0" fontId="0" fillId="0" borderId="9" xfId="0" applyBorder="1"/>
    <xf numFmtId="0" fontId="15" fillId="0" borderId="10" xfId="0" applyFont="1" applyBorder="1" applyAlignment="1">
      <alignment horizontal="center"/>
    </xf>
    <xf numFmtId="0" fontId="15" fillId="0" borderId="10" xfId="0" applyFont="1" applyBorder="1" applyAlignment="1">
      <alignment horizontal="centerContinuous"/>
    </xf>
    <xf numFmtId="0" fontId="6" fillId="0" borderId="0" xfId="0" applyFont="1"/>
    <xf numFmtId="0" fontId="18" fillId="8" borderId="0" xfId="0" applyFont="1" applyFill="1"/>
    <xf numFmtId="0" fontId="19" fillId="8" borderId="0" xfId="0" applyFont="1" applyFill="1"/>
    <xf numFmtId="0" fontId="20" fillId="8" borderId="0" xfId="0" applyFont="1" applyFill="1"/>
    <xf numFmtId="0" fontId="21" fillId="8" borderId="0" xfId="0" applyFont="1" applyFill="1"/>
    <xf numFmtId="0" fontId="21" fillId="8" borderId="0" xfId="0" applyFont="1" applyFill="1" applyAlignment="1">
      <alignment wrapText="1"/>
    </xf>
    <xf numFmtId="0" fontId="23" fillId="8" borderId="0" xfId="0" applyFont="1" applyFill="1"/>
    <xf numFmtId="0" fontId="24" fillId="8" borderId="0" xfId="0" applyFont="1" applyFill="1"/>
    <xf numFmtId="0" fontId="25" fillId="8" borderId="0" xfId="0" applyFont="1" applyFill="1"/>
    <xf numFmtId="0" fontId="8" fillId="8" borderId="0" xfId="0" applyFont="1" applyFill="1"/>
    <xf numFmtId="0" fontId="17" fillId="8" borderId="0" xfId="0" applyFont="1" applyFill="1"/>
    <xf numFmtId="0" fontId="22" fillId="9" borderId="0" xfId="0" applyFont="1" applyFill="1"/>
    <xf numFmtId="0" fontId="17" fillId="9" borderId="0" xfId="0" applyFont="1" applyFill="1"/>
    <xf numFmtId="0" fontId="19" fillId="9" borderId="0" xfId="0" applyFont="1" applyFill="1"/>
    <xf numFmtId="0" fontId="20" fillId="8" borderId="0" xfId="0" applyFont="1" applyFill="1" applyAlignment="1">
      <alignment wrapText="1"/>
    </xf>
    <xf numFmtId="0" fontId="22" fillId="8" borderId="0" xfId="0" applyFont="1" applyFill="1"/>
    <xf numFmtId="0" fontId="20" fillId="9" borderId="0" xfId="0" applyFont="1" applyFill="1"/>
    <xf numFmtId="0" fontId="8" fillId="9" borderId="0" xfId="0" applyFont="1" applyFill="1"/>
    <xf numFmtId="0" fontId="16" fillId="8" borderId="0" xfId="0" applyFont="1" applyFill="1"/>
    <xf numFmtId="164" fontId="3" fillId="5" borderId="0" xfId="0" applyNumberFormat="1" applyFont="1" applyFill="1"/>
    <xf numFmtId="0" fontId="16" fillId="9" borderId="0" xfId="0" applyFont="1" applyFill="1"/>
    <xf numFmtId="0" fontId="8" fillId="10" borderId="0" xfId="0" applyFont="1" applyFill="1"/>
    <xf numFmtId="0" fontId="21" fillId="9" borderId="0" xfId="0" applyFont="1" applyFill="1" applyAlignment="1">
      <alignment wrapText="1"/>
    </xf>
    <xf numFmtId="0" fontId="21" fillId="9" borderId="0" xfId="0" applyFont="1" applyFill="1"/>
    <xf numFmtId="0" fontId="7" fillId="7" borderId="4" xfId="0" applyFont="1" applyFill="1" applyBorder="1" applyAlignment="1">
      <alignment wrapText="1"/>
    </xf>
    <xf numFmtId="2" fontId="10" fillId="6" borderId="11" xfId="0" applyNumberFormat="1" applyFont="1" applyFill="1" applyBorder="1"/>
    <xf numFmtId="0" fontId="7" fillId="7" borderId="11" xfId="0" applyFont="1" applyFill="1" applyBorder="1"/>
    <xf numFmtId="0" fontId="27" fillId="2" borderId="12" xfId="0" applyFont="1" applyFill="1" applyBorder="1" applyAlignment="1">
      <alignment horizontal="center" wrapText="1"/>
    </xf>
    <xf numFmtId="0" fontId="27" fillId="2" borderId="13" xfId="0" applyFont="1" applyFill="1" applyBorder="1" applyAlignment="1">
      <alignment horizontal="center" wrapText="1"/>
    </xf>
    <xf numFmtId="0" fontId="27" fillId="2" borderId="14" xfId="0" applyFont="1" applyFill="1" applyBorder="1" applyAlignment="1">
      <alignment horizontal="center" wrapText="1"/>
    </xf>
    <xf numFmtId="0" fontId="8" fillId="8" borderId="0" xfId="0" applyFont="1" applyFill="1" applyAlignment="1">
      <alignment horizontal="center"/>
    </xf>
    <xf numFmtId="164" fontId="8" fillId="8" borderId="0" xfId="0" applyNumberFormat="1" applyFont="1" applyFill="1" applyAlignment="1">
      <alignment horizontal="center"/>
    </xf>
    <xf numFmtId="0" fontId="0" fillId="8" borderId="0" xfId="0" applyFill="1"/>
    <xf numFmtId="0" fontId="12" fillId="8" borderId="0" xfId="0" applyFont="1" applyFill="1" applyAlignment="1">
      <alignment horizontal="center"/>
    </xf>
    <xf numFmtId="164" fontId="12" fillId="8" borderId="0" xfId="0" applyNumberFormat="1" applyFont="1" applyFill="1" applyAlignment="1">
      <alignment horizontal="center"/>
    </xf>
    <xf numFmtId="0" fontId="18" fillId="8" borderId="0" xfId="1" applyFont="1" applyFill="1"/>
    <xf numFmtId="0" fontId="30" fillId="8" borderId="0" xfId="1" applyFont="1" applyFill="1"/>
    <xf numFmtId="0" fontId="31" fillId="8" borderId="0" xfId="1" applyFont="1" applyFill="1"/>
    <xf numFmtId="0" fontId="32" fillId="0" borderId="0" xfId="1" applyFont="1"/>
    <xf numFmtId="0" fontId="33" fillId="0" borderId="17" xfId="1" applyFont="1" applyBorder="1"/>
    <xf numFmtId="0" fontId="35" fillId="0" borderId="0" xfId="1" applyFont="1"/>
    <xf numFmtId="0" fontId="35" fillId="0" borderId="18" xfId="1" applyFont="1" applyBorder="1"/>
    <xf numFmtId="0" fontId="34" fillId="0" borderId="0" xfId="1" applyFont="1"/>
    <xf numFmtId="0" fontId="33" fillId="0" borderId="17" xfId="1" applyFont="1" applyBorder="1" applyAlignment="1">
      <alignment horizontal="left"/>
    </xf>
    <xf numFmtId="0" fontId="32" fillId="0" borderId="0" xfId="0" applyFont="1"/>
    <xf numFmtId="0" fontId="34" fillId="0" borderId="9" xfId="1" applyFont="1" applyBorder="1"/>
    <xf numFmtId="0" fontId="35" fillId="0" borderId="9" xfId="1" applyFont="1" applyBorder="1"/>
    <xf numFmtId="0" fontId="35" fillId="0" borderId="20" xfId="1" applyFont="1" applyBorder="1"/>
    <xf numFmtId="0" fontId="32" fillId="0" borderId="9" xfId="1" applyFont="1" applyBorder="1"/>
    <xf numFmtId="0" fontId="38" fillId="0" borderId="15" xfId="1" applyFont="1" applyBorder="1"/>
    <xf numFmtId="0" fontId="38" fillId="0" borderId="16" xfId="1" applyFont="1" applyBorder="1"/>
    <xf numFmtId="0" fontId="38" fillId="0" borderId="0" xfId="1" applyFont="1"/>
    <xf numFmtId="0" fontId="38" fillId="0" borderId="18" xfId="1" applyFont="1" applyBorder="1"/>
    <xf numFmtId="0" fontId="33" fillId="0" borderId="19" xfId="1" applyFont="1" applyBorder="1"/>
    <xf numFmtId="0" fontId="40" fillId="0" borderId="0" xfId="0" applyFont="1"/>
    <xf numFmtId="0" fontId="41" fillId="0" borderId="0" xfId="0" applyFont="1"/>
    <xf numFmtId="0" fontId="37" fillId="0" borderId="0" xfId="0" applyFont="1" applyAlignment="1">
      <alignment horizontal="center"/>
    </xf>
    <xf numFmtId="164" fontId="37" fillId="0" borderId="0" xfId="0" applyNumberFormat="1" applyFont="1" applyAlignment="1">
      <alignment horizontal="center"/>
    </xf>
    <xf numFmtId="0" fontId="16" fillId="8" borderId="0" xfId="0" applyFont="1" applyFill="1" applyAlignment="1">
      <alignment wrapText="1"/>
    </xf>
    <xf numFmtId="0" fontId="44" fillId="8" borderId="0" xfId="0" applyFont="1" applyFill="1" applyAlignment="1">
      <alignment horizontal="left" vertical="center" wrapText="1"/>
    </xf>
    <xf numFmtId="4" fontId="1" fillId="0" borderId="1" xfId="0" applyNumberFormat="1" applyFont="1" applyBorder="1"/>
    <xf numFmtId="0" fontId="1" fillId="11" borderId="0" xfId="0" applyFont="1" applyFill="1"/>
    <xf numFmtId="0" fontId="0" fillId="11" borderId="0" xfId="0" applyFill="1"/>
    <xf numFmtId="0" fontId="6" fillId="11" borderId="0" xfId="0" applyFont="1" applyFill="1"/>
    <xf numFmtId="10" fontId="0" fillId="0" borderId="0" xfId="2" applyNumberFormat="1" applyFont="1"/>
    <xf numFmtId="4" fontId="1" fillId="0" borderId="0" xfId="0" applyNumberFormat="1" applyFont="1"/>
    <xf numFmtId="8" fontId="0" fillId="0" borderId="0" xfId="0" applyNumberFormat="1"/>
    <xf numFmtId="44" fontId="0" fillId="0" borderId="0" xfId="3" applyFont="1"/>
    <xf numFmtId="0" fontId="0" fillId="12" borderId="0" xfId="0" applyFill="1"/>
    <xf numFmtId="164" fontId="0" fillId="12" borderId="0" xfId="0" applyNumberFormat="1" applyFill="1"/>
    <xf numFmtId="44" fontId="3" fillId="0" borderId="0" xfId="3" applyFont="1"/>
    <xf numFmtId="0" fontId="12" fillId="13" borderId="0" xfId="0" applyFont="1" applyFill="1" applyAlignment="1">
      <alignment horizontal="center"/>
    </xf>
    <xf numFmtId="0" fontId="0" fillId="13" borderId="0" xfId="0" applyFill="1"/>
    <xf numFmtId="0" fontId="0" fillId="13" borderId="0" xfId="3" applyNumberFormat="1" applyFont="1" applyFill="1"/>
    <xf numFmtId="44" fontId="0" fillId="13" borderId="0" xfId="3" applyFont="1" applyFill="1"/>
    <xf numFmtId="0" fontId="12" fillId="14" borderId="0" xfId="0" applyFont="1" applyFill="1" applyAlignment="1">
      <alignment horizontal="center"/>
    </xf>
    <xf numFmtId="0" fontId="0" fillId="14" borderId="0" xfId="0" applyFill="1"/>
    <xf numFmtId="0" fontId="0" fillId="15" borderId="0" xfId="0" applyFill="1"/>
    <xf numFmtId="2" fontId="1" fillId="0" borderId="0" xfId="0" applyNumberFormat="1" applyFont="1"/>
    <xf numFmtId="0" fontId="46" fillId="2" borderId="0" xfId="0" applyFont="1" applyFill="1" applyAlignment="1">
      <alignment horizontal="center" wrapText="1"/>
    </xf>
    <xf numFmtId="2" fontId="47" fillId="0" borderId="6" xfId="0" applyNumberFormat="1" applyFont="1" applyBorder="1"/>
    <xf numFmtId="0" fontId="22" fillId="8" borderId="0" xfId="0" applyFont="1" applyFill="1" applyAlignment="1">
      <alignment wrapText="1"/>
    </xf>
    <xf numFmtId="0" fontId="36" fillId="8" borderId="0" xfId="0" applyFont="1" applyFill="1" applyAlignment="1">
      <alignment wrapText="1"/>
    </xf>
    <xf numFmtId="0" fontId="38" fillId="0" borderId="15" xfId="1" applyFont="1" applyBorder="1"/>
    <xf numFmtId="0" fontId="39" fillId="0" borderId="15" xfId="1" applyFont="1" applyBorder="1"/>
    <xf numFmtId="0" fontId="38" fillId="0" borderId="0" xfId="1" applyFont="1"/>
    <xf numFmtId="0" fontId="39" fillId="0" borderId="0" xfId="1" applyFont="1"/>
    <xf numFmtId="0" fontId="38" fillId="0" borderId="0" xfId="1" applyFont="1" applyAlignment="1">
      <alignment wrapText="1"/>
    </xf>
    <xf numFmtId="0" fontId="39" fillId="0" borderId="18" xfId="1" applyFont="1" applyBorder="1"/>
    <xf numFmtId="0" fontId="8" fillId="8" borderId="0" xfId="0" applyFont="1" applyFill="1" applyAlignment="1">
      <alignment horizontal="left" vertical="center" wrapText="1"/>
    </xf>
    <xf numFmtId="0" fontId="8" fillId="8" borderId="0" xfId="0" applyFont="1" applyFill="1" applyAlignment="1">
      <alignment wrapText="1"/>
    </xf>
    <xf numFmtId="0" fontId="20" fillId="8" borderId="0" xfId="0" applyFont="1" applyFill="1" applyAlignment="1">
      <alignment wrapText="1"/>
    </xf>
    <xf numFmtId="0" fontId="21" fillId="8" borderId="0" xfId="0" applyFont="1" applyFill="1" applyAlignment="1">
      <alignment wrapText="1"/>
    </xf>
    <xf numFmtId="0" fontId="44" fillId="8" borderId="0" xfId="0" applyFont="1" applyFill="1" applyAlignment="1">
      <alignment horizontal="left" vertical="center" wrapText="1"/>
    </xf>
    <xf numFmtId="0" fontId="16" fillId="8" borderId="0" xfId="0" applyFont="1" applyFill="1" applyAlignment="1">
      <alignment wrapText="1"/>
    </xf>
    <xf numFmtId="0" fontId="3" fillId="0" borderId="0" xfId="0" applyFont="1" applyAlignment="1">
      <alignment wrapText="1"/>
    </xf>
    <xf numFmtId="0" fontId="1" fillId="0" borderId="0" xfId="0" applyFont="1" applyAlignment="1">
      <alignment wrapText="1"/>
    </xf>
    <xf numFmtId="0" fontId="22" fillId="8" borderId="0" xfId="0" applyFont="1" applyFill="1" applyAlignment="1">
      <alignment horizontal="left" vertical="center" wrapText="1"/>
    </xf>
    <xf numFmtId="0" fontId="20" fillId="9" borderId="0" xfId="0" applyFont="1" applyFill="1" applyAlignment="1">
      <alignment wrapText="1"/>
    </xf>
    <xf numFmtId="0" fontId="21" fillId="9" borderId="0" xfId="0" applyFont="1" applyFill="1" applyAlignment="1">
      <alignment wrapText="1"/>
    </xf>
    <xf numFmtId="0" fontId="20" fillId="8" borderId="0" xfId="0" applyFont="1" applyFill="1" applyAlignment="1">
      <alignment horizontal="left" vertical="center" wrapText="1"/>
    </xf>
    <xf numFmtId="0" fontId="17" fillId="8" borderId="0" xfId="0" applyFont="1" applyFill="1" applyAlignment="1">
      <alignment wrapText="1"/>
    </xf>
    <xf numFmtId="0" fontId="22" fillId="9" borderId="0" xfId="0" applyFont="1" applyFill="1" applyAlignment="1">
      <alignment wrapText="1"/>
    </xf>
    <xf numFmtId="0" fontId="17" fillId="9" borderId="0" xfId="0" applyFont="1" applyFill="1" applyAlignment="1">
      <alignment wrapText="1"/>
    </xf>
    <xf numFmtId="0" fontId="12" fillId="16" borderId="0" xfId="0" applyFont="1" applyFill="1" applyAlignment="1">
      <alignment horizontal="center"/>
    </xf>
    <xf numFmtId="0" fontId="0" fillId="16" borderId="0" xfId="0" applyFill="1"/>
    <xf numFmtId="0" fontId="0" fillId="16" borderId="0" xfId="0" applyNumberFormat="1" applyFill="1"/>
  </cellXfs>
  <cellStyles count="4">
    <cellStyle name="Currency" xfId="3" builtinId="4"/>
    <cellStyle name="Normal" xfId="0" builtinId="0"/>
    <cellStyle name="Normal 2" xfId="1" xr:uid="{09364C7B-126D-41B2-A053-E2C1D879BCCB}"/>
    <cellStyle name="Percent" xfId="2" builtinId="5"/>
  </cellStyles>
  <dxfs count="29">
    <dxf>
      <numFmt numFmtId="0" formatCode="General"/>
      <fill>
        <patternFill>
          <fgColor indexed="64"/>
          <bgColor theme="4" tint="0.39997558519241921"/>
        </patternFill>
      </fill>
    </dxf>
    <dxf>
      <numFmt numFmtId="0" formatCode="General"/>
      <fill>
        <patternFill>
          <fgColor indexed="64"/>
          <bgColor theme="4" tint="0.39997558519241921"/>
        </patternFill>
      </fill>
    </dxf>
    <dxf>
      <numFmt numFmtId="0" formatCode="General"/>
      <fill>
        <patternFill>
          <fgColor indexed="64"/>
          <bgColor theme="4" tint="0.39997558519241921"/>
        </patternFill>
      </fill>
    </dxf>
    <dxf>
      <numFmt numFmtId="0" formatCode="General"/>
      <fill>
        <patternFill>
          <fgColor indexed="64"/>
          <bgColor theme="4" tint="0.39997558519241921"/>
        </patternFill>
      </fill>
    </dxf>
    <dxf>
      <numFmt numFmtId="0" formatCode="General"/>
      <fill>
        <patternFill>
          <fgColor indexed="64"/>
          <bgColor theme="7" tint="-0.249977111117893"/>
        </patternFill>
      </fill>
    </dxf>
    <dxf>
      <numFmt numFmtId="0" formatCode="General"/>
      <fill>
        <patternFill>
          <fgColor indexed="64"/>
          <bgColor theme="7" tint="-0.249977111117893"/>
        </patternFill>
      </fill>
    </dxf>
    <dxf>
      <numFmt numFmtId="0" formatCode="General"/>
      <fill>
        <patternFill>
          <fgColor indexed="64"/>
          <bgColor theme="2" tint="-0.249977111117893"/>
        </patternFill>
      </fill>
    </dxf>
    <dxf>
      <numFmt numFmtId="0" formatCode="General"/>
      <fill>
        <patternFill>
          <fgColor indexed="64"/>
          <bgColor theme="2" tint="-0.249977111117893"/>
        </patternFill>
      </fill>
    </dxf>
    <dxf>
      <numFmt numFmtId="0" formatCode="General"/>
      <fill>
        <patternFill>
          <fgColor indexed="64"/>
          <bgColor theme="2" tint="-0.249977111117893"/>
        </patternFill>
      </fill>
    </dxf>
    <dxf>
      <numFmt numFmtId="0" formatCode="General"/>
      <fill>
        <patternFill>
          <fgColor indexed="64"/>
          <bgColor theme="2" tint="-0.249977111117893"/>
        </patternFill>
      </fill>
    </dxf>
    <dxf>
      <numFmt numFmtId="0" formatCode="General"/>
      <fill>
        <patternFill>
          <fgColor indexed="64"/>
          <bgColor rgb="FFFFC000"/>
        </patternFill>
      </fill>
    </dxf>
    <dxf>
      <font>
        <b val="0"/>
        <i val="0"/>
        <strike val="0"/>
        <condense val="0"/>
        <extend val="0"/>
        <outline val="0"/>
        <shadow val="0"/>
        <u val="none"/>
        <vertAlign val="baseline"/>
        <sz val="11"/>
        <color theme="1"/>
        <name val="Calibri"/>
        <family val="2"/>
        <scheme val="minor"/>
      </font>
      <numFmt numFmtId="0" formatCode="General"/>
      <fill>
        <patternFill>
          <fgColor indexed="64"/>
          <bgColor rgb="FFFFC000"/>
        </patternFill>
      </fill>
    </dxf>
    <dxf>
      <numFmt numFmtId="0" formatCode="General"/>
      <fill>
        <patternFill>
          <fgColor indexed="64"/>
          <bgColor rgb="FFFFC000"/>
        </patternFill>
      </fill>
    </dxf>
    <dxf>
      <numFmt numFmtId="0" formatCode="General"/>
      <fill>
        <patternFill>
          <fgColor indexed="64"/>
          <bgColor rgb="FFFFC000"/>
        </patternFill>
      </fill>
    </dxf>
    <dxf>
      <font>
        <b val="0"/>
        <i val="0"/>
        <strike val="0"/>
        <condense val="0"/>
        <extend val="0"/>
        <outline val="0"/>
        <shadow val="0"/>
        <u val="none"/>
        <vertAlign val="baseline"/>
        <sz val="9"/>
        <color theme="1"/>
        <name val="Arial"/>
        <family val="2"/>
        <scheme val="none"/>
      </font>
      <numFmt numFmtId="164" formatCode="&quot;$&quot;#,##0.00;[Red]\-&quot;$&quot;#,##0.00"/>
    </dxf>
    <dxf>
      <font>
        <b val="0"/>
        <i val="0"/>
        <strike val="0"/>
        <condense val="0"/>
        <extend val="0"/>
        <outline val="0"/>
        <shadow val="0"/>
        <u val="none"/>
        <vertAlign val="baseline"/>
        <sz val="9"/>
        <color theme="1"/>
        <name val="Calibri"/>
        <family val="2"/>
        <scheme val="minor"/>
      </font>
    </dxf>
    <dxf>
      <font>
        <b val="0"/>
        <i val="0"/>
        <strike val="0"/>
        <condense val="0"/>
        <extend val="0"/>
        <outline val="0"/>
        <shadow val="0"/>
        <u val="none"/>
        <vertAlign val="baseline"/>
        <sz val="9"/>
        <color theme="1"/>
        <name val="Calibri"/>
        <family val="2"/>
        <scheme val="minor"/>
      </font>
    </dxf>
    <dxf>
      <font>
        <b val="0"/>
        <i val="0"/>
        <strike val="0"/>
        <condense val="0"/>
        <extend val="0"/>
        <outline val="0"/>
        <shadow val="0"/>
        <u val="none"/>
        <vertAlign val="baseline"/>
        <sz val="9"/>
        <color theme="1"/>
        <name val="Calibri"/>
        <family val="2"/>
        <scheme val="minor"/>
      </font>
    </dxf>
    <dxf>
      <font>
        <b val="0"/>
        <i val="0"/>
        <strike val="0"/>
        <condense val="0"/>
        <extend val="0"/>
        <outline val="0"/>
        <shadow val="0"/>
        <u val="none"/>
        <vertAlign val="baseline"/>
        <sz val="9"/>
        <color theme="1"/>
        <name val="Calibri"/>
        <family val="2"/>
        <scheme val="minor"/>
      </font>
    </dxf>
    <dxf>
      <font>
        <b val="0"/>
        <i val="0"/>
        <strike val="0"/>
        <condense val="0"/>
        <extend val="0"/>
        <outline val="0"/>
        <shadow val="0"/>
        <u val="none"/>
        <vertAlign val="baseline"/>
        <sz val="9"/>
        <color theme="1"/>
        <name val="Calibri"/>
        <family val="2"/>
        <scheme val="minor"/>
      </font>
    </dxf>
    <dxf>
      <font>
        <b val="0"/>
        <i val="0"/>
        <strike val="0"/>
        <condense val="0"/>
        <extend val="0"/>
        <outline val="0"/>
        <shadow val="0"/>
        <u val="none"/>
        <vertAlign val="baseline"/>
        <sz val="9"/>
        <color theme="1"/>
        <name val="Arial"/>
        <family val="2"/>
        <scheme val="none"/>
      </font>
    </dxf>
    <dxf>
      <font>
        <b val="0"/>
        <i val="0"/>
        <strike val="0"/>
        <condense val="0"/>
        <extend val="0"/>
        <outline val="0"/>
        <shadow val="0"/>
        <u val="none"/>
        <vertAlign val="baseline"/>
        <sz val="9"/>
        <color theme="1"/>
        <name val="Arial"/>
        <family val="2"/>
        <scheme val="none"/>
      </font>
    </dxf>
    <dxf>
      <numFmt numFmtId="0" formatCode="General"/>
    </dxf>
    <dxf>
      <font>
        <b val="0"/>
        <i val="0"/>
        <strike val="0"/>
        <condense val="0"/>
        <extend val="0"/>
        <outline val="0"/>
        <shadow val="0"/>
        <u val="none"/>
        <vertAlign val="baseline"/>
        <sz val="11"/>
        <color theme="1"/>
        <name val="Arial"/>
        <family val="2"/>
        <scheme val="none"/>
      </font>
      <numFmt numFmtId="164" formatCode="&quot;$&quot;#,##0.00;[Red]\-&quot;$&quot;#,##0.00"/>
    </dxf>
    <dxf>
      <font>
        <b val="0"/>
        <i val="0"/>
        <strike val="0"/>
        <condense val="0"/>
        <extend val="0"/>
        <outline val="0"/>
        <shadow val="0"/>
        <u val="none"/>
        <vertAlign val="baseline"/>
        <sz val="11"/>
        <color theme="1"/>
        <name val="Arial"/>
        <family val="2"/>
        <scheme val="none"/>
      </font>
    </dxf>
    <dxf>
      <font>
        <b val="0"/>
        <i val="0"/>
        <strike val="0"/>
        <condense val="0"/>
        <extend val="0"/>
        <outline val="0"/>
        <shadow val="0"/>
        <u val="none"/>
        <vertAlign val="baseline"/>
        <sz val="11"/>
        <color theme="1"/>
        <name val="Arial"/>
        <family val="2"/>
        <scheme val="none"/>
      </font>
    </dxf>
    <dxf>
      <font>
        <b val="0"/>
        <i val="0"/>
        <strike val="0"/>
        <condense val="0"/>
        <extend val="0"/>
        <outline val="0"/>
        <shadow val="0"/>
        <u val="none"/>
        <vertAlign val="baseline"/>
        <sz val="11"/>
        <color theme="1"/>
        <name val="Arial"/>
        <family val="2"/>
        <scheme val="none"/>
      </font>
    </dxf>
    <dxf>
      <font>
        <b val="0"/>
        <i val="0"/>
        <strike val="0"/>
        <condense val="0"/>
        <extend val="0"/>
        <outline val="0"/>
        <shadow val="0"/>
        <u val="none"/>
        <vertAlign val="baseline"/>
        <sz val="11"/>
        <color theme="1"/>
        <name val="Arial"/>
        <family val="2"/>
        <scheme val="none"/>
      </font>
    </dxf>
    <dxf>
      <font>
        <b val="0"/>
        <i val="0"/>
        <strike val="0"/>
        <condense val="0"/>
        <extend val="0"/>
        <outline val="0"/>
        <shadow val="0"/>
        <u val="none"/>
        <vertAlign val="baseline"/>
        <sz val="11"/>
        <color theme="1"/>
        <name val="Arial"/>
        <family val="2"/>
        <scheme val="none"/>
      </font>
    </dxf>
  </dxfs>
  <tableStyles count="0" defaultTableStyle="TableStyleMedium2" defaultPivotStyle="PivotStyleLight16"/>
  <colors>
    <mruColors>
      <color rgb="FF00705B"/>
      <color rgb="FFEE226E"/>
      <color rgb="FFF14989"/>
      <color rgb="FF7F7F7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17/10/relationships/person" Target="persons/perso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eetMetadata" Target="metadata.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6.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Ex1.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Ex2.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Ex3.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Ex4.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Ex5.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Ex6.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Ex7.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'FamInsureCo Desc. Stats Data'!$F$1</c:f>
              <c:strCache>
                <c:ptCount val="1"/>
                <c:pt idx="0">
                  <c:v>medical_insurance_charges</c:v>
                </c:pt>
              </c:strCache>
            </c:strRef>
          </c:tx>
          <c:spPr>
            <a:ln w="19050" cap="rnd">
              <a:noFill/>
              <a:round/>
            </a:ln>
            <a:effectLst/>
          </c:spPr>
          <c:marker>
            <c:symbol val="circle"/>
            <c:size val="5"/>
            <c:spPr>
              <a:solidFill>
                <a:schemeClr val="accent1"/>
              </a:solidFill>
              <a:ln w="9525">
                <a:solidFill>
                  <a:schemeClr val="accent1"/>
                </a:solidFill>
              </a:ln>
              <a:effectLst/>
            </c:spPr>
          </c:marker>
          <c:xVal>
            <c:numRef>
              <c:f>'FamInsureCo Desc. Stats Data'!$C$2:$C$1339</c:f>
              <c:numCache>
                <c:formatCode>General</c:formatCode>
                <c:ptCount val="1338"/>
                <c:pt idx="0">
                  <c:v>20.79</c:v>
                </c:pt>
                <c:pt idx="1">
                  <c:v>24.09</c:v>
                </c:pt>
                <c:pt idx="2">
                  <c:v>24.7</c:v>
                </c:pt>
                <c:pt idx="3">
                  <c:v>24.51</c:v>
                </c:pt>
                <c:pt idx="4">
                  <c:v>22.515000000000001</c:v>
                </c:pt>
                <c:pt idx="5">
                  <c:v>23.4</c:v>
                </c:pt>
                <c:pt idx="6">
                  <c:v>24.605</c:v>
                </c:pt>
                <c:pt idx="7">
                  <c:v>18.600000000000001</c:v>
                </c:pt>
                <c:pt idx="8">
                  <c:v>20.6</c:v>
                </c:pt>
                <c:pt idx="9">
                  <c:v>21.89</c:v>
                </c:pt>
                <c:pt idx="10">
                  <c:v>22.135000000000002</c:v>
                </c:pt>
                <c:pt idx="11">
                  <c:v>24.3</c:v>
                </c:pt>
                <c:pt idx="12">
                  <c:v>23.18</c:v>
                </c:pt>
                <c:pt idx="13">
                  <c:v>20.234999999999999</c:v>
                </c:pt>
                <c:pt idx="14">
                  <c:v>21.28</c:v>
                </c:pt>
                <c:pt idx="15">
                  <c:v>23.18</c:v>
                </c:pt>
                <c:pt idx="16">
                  <c:v>24.225000000000001</c:v>
                </c:pt>
                <c:pt idx="17">
                  <c:v>23.21</c:v>
                </c:pt>
                <c:pt idx="18">
                  <c:v>22.6</c:v>
                </c:pt>
                <c:pt idx="19">
                  <c:v>24.225000000000001</c:v>
                </c:pt>
                <c:pt idx="20">
                  <c:v>23.465</c:v>
                </c:pt>
                <c:pt idx="21">
                  <c:v>24.3</c:v>
                </c:pt>
                <c:pt idx="22">
                  <c:v>22.515000000000001</c:v>
                </c:pt>
                <c:pt idx="23">
                  <c:v>20.8</c:v>
                </c:pt>
                <c:pt idx="24">
                  <c:v>22.61</c:v>
                </c:pt>
                <c:pt idx="25">
                  <c:v>19.8</c:v>
                </c:pt>
                <c:pt idx="26">
                  <c:v>22.23</c:v>
                </c:pt>
                <c:pt idx="27">
                  <c:v>23.21</c:v>
                </c:pt>
                <c:pt idx="28">
                  <c:v>24.1</c:v>
                </c:pt>
                <c:pt idx="29">
                  <c:v>21.47</c:v>
                </c:pt>
                <c:pt idx="30">
                  <c:v>24.32</c:v>
                </c:pt>
                <c:pt idx="31">
                  <c:v>23.844999999999999</c:v>
                </c:pt>
                <c:pt idx="32">
                  <c:v>20.234999999999999</c:v>
                </c:pt>
                <c:pt idx="33">
                  <c:v>24.6</c:v>
                </c:pt>
                <c:pt idx="34">
                  <c:v>22.895</c:v>
                </c:pt>
                <c:pt idx="35">
                  <c:v>19.95</c:v>
                </c:pt>
                <c:pt idx="36">
                  <c:v>21.945</c:v>
                </c:pt>
                <c:pt idx="37">
                  <c:v>23.6</c:v>
                </c:pt>
                <c:pt idx="38">
                  <c:v>21.754999999999999</c:v>
                </c:pt>
                <c:pt idx="39">
                  <c:v>23.65</c:v>
                </c:pt>
                <c:pt idx="40">
                  <c:v>20.52</c:v>
                </c:pt>
                <c:pt idx="41">
                  <c:v>22.135000000000002</c:v>
                </c:pt>
                <c:pt idx="42">
                  <c:v>24.31</c:v>
                </c:pt>
                <c:pt idx="43">
                  <c:v>18.5</c:v>
                </c:pt>
                <c:pt idx="44">
                  <c:v>19</c:v>
                </c:pt>
                <c:pt idx="45">
                  <c:v>23.56</c:v>
                </c:pt>
                <c:pt idx="46">
                  <c:v>23.465</c:v>
                </c:pt>
                <c:pt idx="47">
                  <c:v>19.855</c:v>
                </c:pt>
                <c:pt idx="48">
                  <c:v>22.135000000000002</c:v>
                </c:pt>
                <c:pt idx="49">
                  <c:v>23.37</c:v>
                </c:pt>
                <c:pt idx="50">
                  <c:v>19.475000000000001</c:v>
                </c:pt>
                <c:pt idx="51">
                  <c:v>19.95</c:v>
                </c:pt>
                <c:pt idx="52">
                  <c:v>22.8</c:v>
                </c:pt>
                <c:pt idx="53">
                  <c:v>24.225000000000001</c:v>
                </c:pt>
                <c:pt idx="54">
                  <c:v>23.274999999999999</c:v>
                </c:pt>
                <c:pt idx="55">
                  <c:v>23.87</c:v>
                </c:pt>
                <c:pt idx="56">
                  <c:v>23.37</c:v>
                </c:pt>
                <c:pt idx="57">
                  <c:v>21.754999999999999</c:v>
                </c:pt>
                <c:pt idx="58">
                  <c:v>23.98</c:v>
                </c:pt>
                <c:pt idx="59">
                  <c:v>19.95</c:v>
                </c:pt>
                <c:pt idx="60">
                  <c:v>23.6</c:v>
                </c:pt>
                <c:pt idx="61">
                  <c:v>24.1</c:v>
                </c:pt>
                <c:pt idx="62">
                  <c:v>24.32</c:v>
                </c:pt>
                <c:pt idx="63">
                  <c:v>22.8</c:v>
                </c:pt>
                <c:pt idx="64">
                  <c:v>21.3</c:v>
                </c:pt>
                <c:pt idx="65">
                  <c:v>23.18</c:v>
                </c:pt>
                <c:pt idx="66">
                  <c:v>22.61</c:v>
                </c:pt>
                <c:pt idx="67">
                  <c:v>23.54</c:v>
                </c:pt>
                <c:pt idx="68">
                  <c:v>21.56</c:v>
                </c:pt>
                <c:pt idx="69">
                  <c:v>20.6</c:v>
                </c:pt>
                <c:pt idx="70">
                  <c:v>24.86</c:v>
                </c:pt>
                <c:pt idx="71">
                  <c:v>23.18</c:v>
                </c:pt>
                <c:pt idx="72">
                  <c:v>24.795000000000002</c:v>
                </c:pt>
                <c:pt idx="73">
                  <c:v>23.75</c:v>
                </c:pt>
                <c:pt idx="74">
                  <c:v>21.47</c:v>
                </c:pt>
                <c:pt idx="75">
                  <c:v>23</c:v>
                </c:pt>
                <c:pt idx="76">
                  <c:v>24.605</c:v>
                </c:pt>
                <c:pt idx="77">
                  <c:v>23.18</c:v>
                </c:pt>
                <c:pt idx="78">
                  <c:v>22.23</c:v>
                </c:pt>
                <c:pt idx="79">
                  <c:v>23.98</c:v>
                </c:pt>
                <c:pt idx="80">
                  <c:v>20.100000000000001</c:v>
                </c:pt>
                <c:pt idx="81">
                  <c:v>22.77</c:v>
                </c:pt>
                <c:pt idx="82">
                  <c:v>24.53</c:v>
                </c:pt>
                <c:pt idx="83">
                  <c:v>24.035</c:v>
                </c:pt>
                <c:pt idx="84">
                  <c:v>22.04</c:v>
                </c:pt>
                <c:pt idx="85">
                  <c:v>21.09</c:v>
                </c:pt>
                <c:pt idx="86">
                  <c:v>23.085000000000001</c:v>
                </c:pt>
                <c:pt idx="87">
                  <c:v>21.66</c:v>
                </c:pt>
                <c:pt idx="88">
                  <c:v>23.75</c:v>
                </c:pt>
                <c:pt idx="89">
                  <c:v>22.99</c:v>
                </c:pt>
                <c:pt idx="90">
                  <c:v>23.21</c:v>
                </c:pt>
                <c:pt idx="91">
                  <c:v>23.32</c:v>
                </c:pt>
                <c:pt idx="92">
                  <c:v>23.085000000000001</c:v>
                </c:pt>
                <c:pt idx="93">
                  <c:v>21.78</c:v>
                </c:pt>
                <c:pt idx="94">
                  <c:v>21.47</c:v>
                </c:pt>
                <c:pt idx="95">
                  <c:v>24.6</c:v>
                </c:pt>
                <c:pt idx="96">
                  <c:v>20.425000000000001</c:v>
                </c:pt>
                <c:pt idx="97">
                  <c:v>20.9</c:v>
                </c:pt>
                <c:pt idx="98">
                  <c:v>20.614999999999998</c:v>
                </c:pt>
                <c:pt idx="99">
                  <c:v>20.7</c:v>
                </c:pt>
                <c:pt idx="100">
                  <c:v>20.3</c:v>
                </c:pt>
                <c:pt idx="101">
                  <c:v>21.754999999999999</c:v>
                </c:pt>
                <c:pt idx="102">
                  <c:v>22.61</c:v>
                </c:pt>
                <c:pt idx="103">
                  <c:v>19.8</c:v>
                </c:pt>
                <c:pt idx="104">
                  <c:v>22</c:v>
                </c:pt>
                <c:pt idx="105">
                  <c:v>23.75</c:v>
                </c:pt>
                <c:pt idx="106">
                  <c:v>20.234999999999999</c:v>
                </c:pt>
                <c:pt idx="107">
                  <c:v>22.3</c:v>
                </c:pt>
                <c:pt idx="108">
                  <c:v>23.21</c:v>
                </c:pt>
                <c:pt idx="109">
                  <c:v>19.95</c:v>
                </c:pt>
                <c:pt idx="110">
                  <c:v>23.844999999999999</c:v>
                </c:pt>
                <c:pt idx="111">
                  <c:v>18.715</c:v>
                </c:pt>
                <c:pt idx="112">
                  <c:v>24.51</c:v>
                </c:pt>
                <c:pt idx="113">
                  <c:v>23.4</c:v>
                </c:pt>
                <c:pt idx="114">
                  <c:v>23.655000000000001</c:v>
                </c:pt>
                <c:pt idx="115">
                  <c:v>23.9</c:v>
                </c:pt>
                <c:pt idx="116">
                  <c:v>20.8</c:v>
                </c:pt>
                <c:pt idx="117">
                  <c:v>23.7</c:v>
                </c:pt>
                <c:pt idx="118">
                  <c:v>18.905000000000001</c:v>
                </c:pt>
                <c:pt idx="119">
                  <c:v>23.1</c:v>
                </c:pt>
                <c:pt idx="120">
                  <c:v>23.8</c:v>
                </c:pt>
                <c:pt idx="121">
                  <c:v>22.515000000000001</c:v>
                </c:pt>
                <c:pt idx="122">
                  <c:v>24.3</c:v>
                </c:pt>
                <c:pt idx="123">
                  <c:v>22.515000000000001</c:v>
                </c:pt>
                <c:pt idx="124">
                  <c:v>24.13</c:v>
                </c:pt>
                <c:pt idx="125">
                  <c:v>20.399999999999999</c:v>
                </c:pt>
                <c:pt idx="126">
                  <c:v>22.704999999999998</c:v>
                </c:pt>
                <c:pt idx="127">
                  <c:v>24.605</c:v>
                </c:pt>
                <c:pt idx="128">
                  <c:v>22.42</c:v>
                </c:pt>
                <c:pt idx="129">
                  <c:v>21.375</c:v>
                </c:pt>
                <c:pt idx="130">
                  <c:v>24.13</c:v>
                </c:pt>
                <c:pt idx="131">
                  <c:v>24.32</c:v>
                </c:pt>
                <c:pt idx="132">
                  <c:v>22.704999999999998</c:v>
                </c:pt>
                <c:pt idx="133">
                  <c:v>21.12</c:v>
                </c:pt>
                <c:pt idx="134">
                  <c:v>19.95</c:v>
                </c:pt>
                <c:pt idx="135">
                  <c:v>24.51</c:v>
                </c:pt>
                <c:pt idx="136">
                  <c:v>21.85</c:v>
                </c:pt>
                <c:pt idx="137">
                  <c:v>22.704999999999998</c:v>
                </c:pt>
                <c:pt idx="138">
                  <c:v>21.78</c:v>
                </c:pt>
                <c:pt idx="139">
                  <c:v>23.94</c:v>
                </c:pt>
                <c:pt idx="140">
                  <c:v>24.86</c:v>
                </c:pt>
                <c:pt idx="141">
                  <c:v>23.2</c:v>
                </c:pt>
                <c:pt idx="142">
                  <c:v>22.135000000000002</c:v>
                </c:pt>
                <c:pt idx="143">
                  <c:v>21.85</c:v>
                </c:pt>
                <c:pt idx="144">
                  <c:v>24.31</c:v>
                </c:pt>
                <c:pt idx="145">
                  <c:v>21.375</c:v>
                </c:pt>
                <c:pt idx="146">
                  <c:v>24.035</c:v>
                </c:pt>
                <c:pt idx="147">
                  <c:v>20.350000000000001</c:v>
                </c:pt>
                <c:pt idx="148">
                  <c:v>23.56</c:v>
                </c:pt>
                <c:pt idx="149">
                  <c:v>22.3</c:v>
                </c:pt>
                <c:pt idx="150">
                  <c:v>19.855</c:v>
                </c:pt>
                <c:pt idx="151">
                  <c:v>24.795000000000002</c:v>
                </c:pt>
                <c:pt idx="152">
                  <c:v>19.57</c:v>
                </c:pt>
                <c:pt idx="153">
                  <c:v>19.190000000000001</c:v>
                </c:pt>
                <c:pt idx="154">
                  <c:v>22.515000000000001</c:v>
                </c:pt>
                <c:pt idx="155">
                  <c:v>24.414999999999999</c:v>
                </c:pt>
                <c:pt idx="156">
                  <c:v>22.42</c:v>
                </c:pt>
                <c:pt idx="157">
                  <c:v>24.32</c:v>
                </c:pt>
                <c:pt idx="158">
                  <c:v>21.4</c:v>
                </c:pt>
                <c:pt idx="159">
                  <c:v>21.01</c:v>
                </c:pt>
                <c:pt idx="160">
                  <c:v>24.035</c:v>
                </c:pt>
                <c:pt idx="161">
                  <c:v>21.5</c:v>
                </c:pt>
                <c:pt idx="162">
                  <c:v>22.1</c:v>
                </c:pt>
                <c:pt idx="163">
                  <c:v>23.7</c:v>
                </c:pt>
                <c:pt idx="164">
                  <c:v>23.3</c:v>
                </c:pt>
                <c:pt idx="165">
                  <c:v>24.7</c:v>
                </c:pt>
                <c:pt idx="166">
                  <c:v>24.32</c:v>
                </c:pt>
                <c:pt idx="167">
                  <c:v>24.32</c:v>
                </c:pt>
                <c:pt idx="168">
                  <c:v>23.655000000000001</c:v>
                </c:pt>
                <c:pt idx="169">
                  <c:v>21.4</c:v>
                </c:pt>
                <c:pt idx="170">
                  <c:v>21.66</c:v>
                </c:pt>
                <c:pt idx="171">
                  <c:v>24.7</c:v>
                </c:pt>
                <c:pt idx="172">
                  <c:v>38.664999999999999</c:v>
                </c:pt>
                <c:pt idx="173">
                  <c:v>35.625</c:v>
                </c:pt>
                <c:pt idx="174">
                  <c:v>30.114999999999998</c:v>
                </c:pt>
                <c:pt idx="175">
                  <c:v>38.28</c:v>
                </c:pt>
                <c:pt idx="176">
                  <c:v>38.28</c:v>
                </c:pt>
                <c:pt idx="177">
                  <c:v>38.17</c:v>
                </c:pt>
                <c:pt idx="178">
                  <c:v>30.114999999999998</c:v>
                </c:pt>
                <c:pt idx="179">
                  <c:v>31.35</c:v>
                </c:pt>
                <c:pt idx="180">
                  <c:v>33.880000000000003</c:v>
                </c:pt>
                <c:pt idx="181">
                  <c:v>32.119999999999997</c:v>
                </c:pt>
                <c:pt idx="182">
                  <c:v>37.29</c:v>
                </c:pt>
                <c:pt idx="183">
                  <c:v>39.159999999999997</c:v>
                </c:pt>
                <c:pt idx="184">
                  <c:v>33.155000000000001</c:v>
                </c:pt>
                <c:pt idx="185">
                  <c:v>40.28</c:v>
                </c:pt>
                <c:pt idx="186">
                  <c:v>31.13</c:v>
                </c:pt>
                <c:pt idx="187">
                  <c:v>40.26</c:v>
                </c:pt>
                <c:pt idx="188">
                  <c:v>40.185000000000002</c:v>
                </c:pt>
                <c:pt idx="189">
                  <c:v>31.35</c:v>
                </c:pt>
                <c:pt idx="190">
                  <c:v>30.305</c:v>
                </c:pt>
                <c:pt idx="191">
                  <c:v>39.82</c:v>
                </c:pt>
                <c:pt idx="192">
                  <c:v>31.92</c:v>
                </c:pt>
                <c:pt idx="193">
                  <c:v>36.85</c:v>
                </c:pt>
                <c:pt idx="194">
                  <c:v>31.824999999999999</c:v>
                </c:pt>
                <c:pt idx="195">
                  <c:v>32.11</c:v>
                </c:pt>
                <c:pt idx="196">
                  <c:v>37.43</c:v>
                </c:pt>
                <c:pt idx="197">
                  <c:v>35.15</c:v>
                </c:pt>
                <c:pt idx="198">
                  <c:v>32.9</c:v>
                </c:pt>
                <c:pt idx="199">
                  <c:v>30.59</c:v>
                </c:pt>
                <c:pt idx="200">
                  <c:v>30.495000000000001</c:v>
                </c:pt>
                <c:pt idx="201">
                  <c:v>36.575000000000003</c:v>
                </c:pt>
                <c:pt idx="202">
                  <c:v>39.615000000000002</c:v>
                </c:pt>
                <c:pt idx="203">
                  <c:v>40.5</c:v>
                </c:pt>
                <c:pt idx="204">
                  <c:v>37</c:v>
                </c:pt>
                <c:pt idx="205">
                  <c:v>31.79</c:v>
                </c:pt>
                <c:pt idx="206">
                  <c:v>33</c:v>
                </c:pt>
                <c:pt idx="207">
                  <c:v>31.46</c:v>
                </c:pt>
                <c:pt idx="208">
                  <c:v>31.92</c:v>
                </c:pt>
                <c:pt idx="209">
                  <c:v>30.59</c:v>
                </c:pt>
                <c:pt idx="210">
                  <c:v>33.299999999999997</c:v>
                </c:pt>
                <c:pt idx="211">
                  <c:v>33.630000000000003</c:v>
                </c:pt>
                <c:pt idx="212">
                  <c:v>39.49</c:v>
                </c:pt>
                <c:pt idx="213">
                  <c:v>35.72</c:v>
                </c:pt>
                <c:pt idx="214">
                  <c:v>34.869999999999997</c:v>
                </c:pt>
                <c:pt idx="215">
                  <c:v>32.68</c:v>
                </c:pt>
                <c:pt idx="216">
                  <c:v>34.6</c:v>
                </c:pt>
                <c:pt idx="217">
                  <c:v>39.805</c:v>
                </c:pt>
                <c:pt idx="218">
                  <c:v>36</c:v>
                </c:pt>
                <c:pt idx="219">
                  <c:v>34.58</c:v>
                </c:pt>
                <c:pt idx="220">
                  <c:v>30.4</c:v>
                </c:pt>
                <c:pt idx="221">
                  <c:v>34.96</c:v>
                </c:pt>
                <c:pt idx="222">
                  <c:v>39.270000000000003</c:v>
                </c:pt>
                <c:pt idx="223">
                  <c:v>34.865000000000002</c:v>
                </c:pt>
                <c:pt idx="224">
                  <c:v>33.4</c:v>
                </c:pt>
                <c:pt idx="225">
                  <c:v>33.344999999999999</c:v>
                </c:pt>
                <c:pt idx="226">
                  <c:v>30.21</c:v>
                </c:pt>
                <c:pt idx="227">
                  <c:v>30.1</c:v>
                </c:pt>
                <c:pt idx="228">
                  <c:v>33.99</c:v>
                </c:pt>
                <c:pt idx="229">
                  <c:v>39.49</c:v>
                </c:pt>
                <c:pt idx="230">
                  <c:v>29.925000000000001</c:v>
                </c:pt>
                <c:pt idx="231">
                  <c:v>41.325000000000003</c:v>
                </c:pt>
                <c:pt idx="232">
                  <c:v>32.229999999999997</c:v>
                </c:pt>
                <c:pt idx="233">
                  <c:v>33.99</c:v>
                </c:pt>
                <c:pt idx="234">
                  <c:v>30.3</c:v>
                </c:pt>
                <c:pt idx="235">
                  <c:v>42.13</c:v>
                </c:pt>
                <c:pt idx="236">
                  <c:v>34.484999999999999</c:v>
                </c:pt>
                <c:pt idx="237">
                  <c:v>29.92</c:v>
                </c:pt>
                <c:pt idx="238">
                  <c:v>29.92</c:v>
                </c:pt>
                <c:pt idx="239">
                  <c:v>42.4</c:v>
                </c:pt>
                <c:pt idx="240">
                  <c:v>40.185000000000002</c:v>
                </c:pt>
                <c:pt idx="241">
                  <c:v>34.200000000000003</c:v>
                </c:pt>
                <c:pt idx="242">
                  <c:v>30.4</c:v>
                </c:pt>
                <c:pt idx="243">
                  <c:v>34.799999999999997</c:v>
                </c:pt>
                <c:pt idx="244">
                  <c:v>30.59</c:v>
                </c:pt>
                <c:pt idx="245">
                  <c:v>32.395000000000003</c:v>
                </c:pt>
                <c:pt idx="246">
                  <c:v>31.254999999999999</c:v>
                </c:pt>
                <c:pt idx="247">
                  <c:v>34.770000000000003</c:v>
                </c:pt>
                <c:pt idx="248">
                  <c:v>37.619999999999997</c:v>
                </c:pt>
                <c:pt idx="249">
                  <c:v>33.4</c:v>
                </c:pt>
                <c:pt idx="250">
                  <c:v>33</c:v>
                </c:pt>
                <c:pt idx="251">
                  <c:v>33.11</c:v>
                </c:pt>
                <c:pt idx="252">
                  <c:v>38.83</c:v>
                </c:pt>
                <c:pt idx="253">
                  <c:v>32.11</c:v>
                </c:pt>
                <c:pt idx="254">
                  <c:v>35.53</c:v>
                </c:pt>
                <c:pt idx="255">
                  <c:v>31.16</c:v>
                </c:pt>
                <c:pt idx="256">
                  <c:v>32.4</c:v>
                </c:pt>
                <c:pt idx="257">
                  <c:v>30.9</c:v>
                </c:pt>
                <c:pt idx="258">
                  <c:v>33.33</c:v>
                </c:pt>
                <c:pt idx="259">
                  <c:v>43.12</c:v>
                </c:pt>
                <c:pt idx="260">
                  <c:v>36.630000000000003</c:v>
                </c:pt>
                <c:pt idx="261">
                  <c:v>32.68</c:v>
                </c:pt>
                <c:pt idx="262">
                  <c:v>31.065000000000001</c:v>
                </c:pt>
                <c:pt idx="263">
                  <c:v>30.495000000000001</c:v>
                </c:pt>
                <c:pt idx="264">
                  <c:v>32.774999999999999</c:v>
                </c:pt>
                <c:pt idx="265">
                  <c:v>37.145000000000003</c:v>
                </c:pt>
                <c:pt idx="266">
                  <c:v>33.155000000000001</c:v>
                </c:pt>
                <c:pt idx="267">
                  <c:v>44.22</c:v>
                </c:pt>
                <c:pt idx="268">
                  <c:v>31.54</c:v>
                </c:pt>
                <c:pt idx="269">
                  <c:v>41.1</c:v>
                </c:pt>
                <c:pt idx="270">
                  <c:v>38.9</c:v>
                </c:pt>
                <c:pt idx="271">
                  <c:v>32.9</c:v>
                </c:pt>
                <c:pt idx="272">
                  <c:v>42.94</c:v>
                </c:pt>
                <c:pt idx="273">
                  <c:v>36.29</c:v>
                </c:pt>
                <c:pt idx="274">
                  <c:v>39.82</c:v>
                </c:pt>
                <c:pt idx="275">
                  <c:v>37.335000000000001</c:v>
                </c:pt>
                <c:pt idx="276">
                  <c:v>33.700000000000003</c:v>
                </c:pt>
                <c:pt idx="277">
                  <c:v>38</c:v>
                </c:pt>
                <c:pt idx="278">
                  <c:v>33.25</c:v>
                </c:pt>
                <c:pt idx="279">
                  <c:v>34.799999999999997</c:v>
                </c:pt>
                <c:pt idx="280">
                  <c:v>43.34</c:v>
                </c:pt>
                <c:pt idx="281">
                  <c:v>31</c:v>
                </c:pt>
                <c:pt idx="282">
                  <c:v>38.094999999999999</c:v>
                </c:pt>
                <c:pt idx="283">
                  <c:v>34.21</c:v>
                </c:pt>
                <c:pt idx="284">
                  <c:v>35.86</c:v>
                </c:pt>
                <c:pt idx="285">
                  <c:v>35.814999999999998</c:v>
                </c:pt>
                <c:pt idx="286">
                  <c:v>29.92</c:v>
                </c:pt>
                <c:pt idx="287">
                  <c:v>30.02</c:v>
                </c:pt>
                <c:pt idx="288">
                  <c:v>29.92</c:v>
                </c:pt>
                <c:pt idx="289">
                  <c:v>30.8</c:v>
                </c:pt>
                <c:pt idx="290">
                  <c:v>34.104999999999997</c:v>
                </c:pt>
                <c:pt idx="291">
                  <c:v>40.15</c:v>
                </c:pt>
                <c:pt idx="292">
                  <c:v>37.729999999999997</c:v>
                </c:pt>
                <c:pt idx="293">
                  <c:v>40.564999999999998</c:v>
                </c:pt>
                <c:pt idx="294">
                  <c:v>30.69</c:v>
                </c:pt>
                <c:pt idx="295">
                  <c:v>34.799999999999997</c:v>
                </c:pt>
                <c:pt idx="296">
                  <c:v>30.21</c:v>
                </c:pt>
                <c:pt idx="297">
                  <c:v>32.799999999999997</c:v>
                </c:pt>
                <c:pt idx="298">
                  <c:v>41.8</c:v>
                </c:pt>
                <c:pt idx="299">
                  <c:v>31.92</c:v>
                </c:pt>
                <c:pt idx="300">
                  <c:v>32.5</c:v>
                </c:pt>
                <c:pt idx="301">
                  <c:v>34.32</c:v>
                </c:pt>
                <c:pt idx="302">
                  <c:v>34.1</c:v>
                </c:pt>
                <c:pt idx="303">
                  <c:v>36.19</c:v>
                </c:pt>
                <c:pt idx="304">
                  <c:v>33</c:v>
                </c:pt>
                <c:pt idx="305">
                  <c:v>41.42</c:v>
                </c:pt>
                <c:pt idx="306">
                  <c:v>32.965000000000003</c:v>
                </c:pt>
                <c:pt idx="307">
                  <c:v>31.6</c:v>
                </c:pt>
                <c:pt idx="308">
                  <c:v>33.155000000000001</c:v>
                </c:pt>
                <c:pt idx="309">
                  <c:v>32.200000000000003</c:v>
                </c:pt>
                <c:pt idx="310">
                  <c:v>37.1</c:v>
                </c:pt>
                <c:pt idx="311">
                  <c:v>31.635000000000002</c:v>
                </c:pt>
                <c:pt idx="312">
                  <c:v>33.06</c:v>
                </c:pt>
                <c:pt idx="313">
                  <c:v>31.02</c:v>
                </c:pt>
                <c:pt idx="314">
                  <c:v>36.08</c:v>
                </c:pt>
                <c:pt idx="315">
                  <c:v>32.6</c:v>
                </c:pt>
                <c:pt idx="316">
                  <c:v>36.195</c:v>
                </c:pt>
                <c:pt idx="317">
                  <c:v>33.155000000000001</c:v>
                </c:pt>
                <c:pt idx="318">
                  <c:v>41.325000000000003</c:v>
                </c:pt>
                <c:pt idx="319">
                  <c:v>37.9</c:v>
                </c:pt>
                <c:pt idx="320">
                  <c:v>32.869999999999997</c:v>
                </c:pt>
                <c:pt idx="321">
                  <c:v>35.72</c:v>
                </c:pt>
                <c:pt idx="322">
                  <c:v>34.4</c:v>
                </c:pt>
                <c:pt idx="323">
                  <c:v>35.64</c:v>
                </c:pt>
                <c:pt idx="324">
                  <c:v>30.684999999999999</c:v>
                </c:pt>
                <c:pt idx="325">
                  <c:v>34.58</c:v>
                </c:pt>
                <c:pt idx="326">
                  <c:v>36.479999999999997</c:v>
                </c:pt>
                <c:pt idx="327">
                  <c:v>32.340000000000003</c:v>
                </c:pt>
                <c:pt idx="328">
                  <c:v>36.954999999999998</c:v>
                </c:pt>
                <c:pt idx="329">
                  <c:v>38.284999999999997</c:v>
                </c:pt>
                <c:pt idx="330">
                  <c:v>30.9</c:v>
                </c:pt>
                <c:pt idx="331">
                  <c:v>33.1</c:v>
                </c:pt>
                <c:pt idx="332">
                  <c:v>36.299999999999997</c:v>
                </c:pt>
                <c:pt idx="333">
                  <c:v>35.814999999999998</c:v>
                </c:pt>
                <c:pt idx="334">
                  <c:v>35.299999999999997</c:v>
                </c:pt>
                <c:pt idx="335">
                  <c:v>39.994999999999997</c:v>
                </c:pt>
                <c:pt idx="336">
                  <c:v>31.79</c:v>
                </c:pt>
                <c:pt idx="337">
                  <c:v>33.44</c:v>
                </c:pt>
                <c:pt idx="338">
                  <c:v>48.07</c:v>
                </c:pt>
                <c:pt idx="339">
                  <c:v>32.299999999999997</c:v>
                </c:pt>
                <c:pt idx="340">
                  <c:v>30.2</c:v>
                </c:pt>
                <c:pt idx="341">
                  <c:v>33.725000000000001</c:v>
                </c:pt>
                <c:pt idx="342">
                  <c:v>30.8</c:v>
                </c:pt>
                <c:pt idx="343">
                  <c:v>33.914999999999999</c:v>
                </c:pt>
                <c:pt idx="344">
                  <c:v>33.344999999999999</c:v>
                </c:pt>
                <c:pt idx="345">
                  <c:v>36</c:v>
                </c:pt>
                <c:pt idx="346">
                  <c:v>45.32</c:v>
                </c:pt>
                <c:pt idx="347">
                  <c:v>32</c:v>
                </c:pt>
                <c:pt idx="348">
                  <c:v>41.23</c:v>
                </c:pt>
                <c:pt idx="349">
                  <c:v>32.229999999999997</c:v>
                </c:pt>
                <c:pt idx="350">
                  <c:v>32.299999999999997</c:v>
                </c:pt>
                <c:pt idx="351">
                  <c:v>31.13</c:v>
                </c:pt>
                <c:pt idx="352">
                  <c:v>35.909999999999997</c:v>
                </c:pt>
                <c:pt idx="353">
                  <c:v>36.575000000000003</c:v>
                </c:pt>
                <c:pt idx="354">
                  <c:v>33.33</c:v>
                </c:pt>
                <c:pt idx="355">
                  <c:v>41.47</c:v>
                </c:pt>
                <c:pt idx="356">
                  <c:v>30.78</c:v>
                </c:pt>
                <c:pt idx="357">
                  <c:v>36.630000000000003</c:v>
                </c:pt>
                <c:pt idx="358">
                  <c:v>31.9</c:v>
                </c:pt>
                <c:pt idx="359">
                  <c:v>42.68</c:v>
                </c:pt>
                <c:pt idx="360">
                  <c:v>34.770000000000003</c:v>
                </c:pt>
                <c:pt idx="361">
                  <c:v>29.925000000000001</c:v>
                </c:pt>
                <c:pt idx="362">
                  <c:v>33.344999999999999</c:v>
                </c:pt>
                <c:pt idx="363">
                  <c:v>44.744999999999997</c:v>
                </c:pt>
                <c:pt idx="364">
                  <c:v>30.114999999999998</c:v>
                </c:pt>
                <c:pt idx="365">
                  <c:v>46.09</c:v>
                </c:pt>
                <c:pt idx="366">
                  <c:v>31.6</c:v>
                </c:pt>
                <c:pt idx="367">
                  <c:v>33.700000000000003</c:v>
                </c:pt>
                <c:pt idx="368">
                  <c:v>37.729999999999997</c:v>
                </c:pt>
                <c:pt idx="369">
                  <c:v>39.5</c:v>
                </c:pt>
                <c:pt idx="370">
                  <c:v>33.914999999999999</c:v>
                </c:pt>
                <c:pt idx="371">
                  <c:v>34.1</c:v>
                </c:pt>
                <c:pt idx="372">
                  <c:v>36.67</c:v>
                </c:pt>
                <c:pt idx="373">
                  <c:v>40.659999999999997</c:v>
                </c:pt>
                <c:pt idx="374">
                  <c:v>34.200000000000003</c:v>
                </c:pt>
                <c:pt idx="375">
                  <c:v>36.384999999999998</c:v>
                </c:pt>
                <c:pt idx="376">
                  <c:v>30.78</c:v>
                </c:pt>
                <c:pt idx="377">
                  <c:v>37.4</c:v>
                </c:pt>
                <c:pt idx="378">
                  <c:v>31.2</c:v>
                </c:pt>
                <c:pt idx="379">
                  <c:v>38.380000000000003</c:v>
                </c:pt>
                <c:pt idx="380">
                  <c:v>46.75</c:v>
                </c:pt>
                <c:pt idx="381">
                  <c:v>31.73</c:v>
                </c:pt>
                <c:pt idx="382">
                  <c:v>37.524999999999999</c:v>
                </c:pt>
                <c:pt idx="383">
                  <c:v>30.875</c:v>
                </c:pt>
                <c:pt idx="384">
                  <c:v>33.299999999999997</c:v>
                </c:pt>
                <c:pt idx="385">
                  <c:v>44.7</c:v>
                </c:pt>
                <c:pt idx="386">
                  <c:v>35.9</c:v>
                </c:pt>
                <c:pt idx="387">
                  <c:v>37.43</c:v>
                </c:pt>
                <c:pt idx="388">
                  <c:v>33.25</c:v>
                </c:pt>
                <c:pt idx="389">
                  <c:v>38.06</c:v>
                </c:pt>
                <c:pt idx="390">
                  <c:v>39.6</c:v>
                </c:pt>
                <c:pt idx="391">
                  <c:v>32.299999999999997</c:v>
                </c:pt>
                <c:pt idx="392">
                  <c:v>30.8</c:v>
                </c:pt>
                <c:pt idx="393">
                  <c:v>31.9</c:v>
                </c:pt>
                <c:pt idx="394">
                  <c:v>46.7</c:v>
                </c:pt>
                <c:pt idx="395">
                  <c:v>32.68</c:v>
                </c:pt>
                <c:pt idx="396">
                  <c:v>35.814999999999998</c:v>
                </c:pt>
                <c:pt idx="397">
                  <c:v>31.9</c:v>
                </c:pt>
                <c:pt idx="398">
                  <c:v>31.24</c:v>
                </c:pt>
                <c:pt idx="399">
                  <c:v>32.299999999999997</c:v>
                </c:pt>
                <c:pt idx="400">
                  <c:v>32.774999999999999</c:v>
                </c:pt>
                <c:pt idx="401">
                  <c:v>32.395000000000003</c:v>
                </c:pt>
                <c:pt idx="402">
                  <c:v>30.14</c:v>
                </c:pt>
                <c:pt idx="403">
                  <c:v>37.1</c:v>
                </c:pt>
                <c:pt idx="404">
                  <c:v>40.81</c:v>
                </c:pt>
                <c:pt idx="405">
                  <c:v>33.534999999999997</c:v>
                </c:pt>
                <c:pt idx="406">
                  <c:v>30.5</c:v>
                </c:pt>
                <c:pt idx="407">
                  <c:v>39.82</c:v>
                </c:pt>
                <c:pt idx="408">
                  <c:v>37.51</c:v>
                </c:pt>
                <c:pt idx="409">
                  <c:v>32.299999999999997</c:v>
                </c:pt>
                <c:pt idx="410">
                  <c:v>33.82</c:v>
                </c:pt>
                <c:pt idx="411">
                  <c:v>35.799999999999997</c:v>
                </c:pt>
                <c:pt idx="412">
                  <c:v>41.91</c:v>
                </c:pt>
                <c:pt idx="413">
                  <c:v>38</c:v>
                </c:pt>
                <c:pt idx="414">
                  <c:v>30.495000000000001</c:v>
                </c:pt>
                <c:pt idx="415">
                  <c:v>34.295000000000002</c:v>
                </c:pt>
                <c:pt idx="416">
                  <c:v>31.824999999999999</c:v>
                </c:pt>
                <c:pt idx="417">
                  <c:v>31.824999999999999</c:v>
                </c:pt>
                <c:pt idx="418">
                  <c:v>41.91</c:v>
                </c:pt>
                <c:pt idx="419">
                  <c:v>39.049999999999997</c:v>
                </c:pt>
                <c:pt idx="420">
                  <c:v>32.965000000000003</c:v>
                </c:pt>
                <c:pt idx="421">
                  <c:v>33.44</c:v>
                </c:pt>
                <c:pt idx="422">
                  <c:v>33.1</c:v>
                </c:pt>
                <c:pt idx="423">
                  <c:v>36.479999999999997</c:v>
                </c:pt>
                <c:pt idx="424">
                  <c:v>32.395000000000003</c:v>
                </c:pt>
                <c:pt idx="425">
                  <c:v>32.395000000000003</c:v>
                </c:pt>
                <c:pt idx="426">
                  <c:v>36.520000000000003</c:v>
                </c:pt>
                <c:pt idx="427">
                  <c:v>35.200000000000003</c:v>
                </c:pt>
                <c:pt idx="428">
                  <c:v>32.1</c:v>
                </c:pt>
                <c:pt idx="429">
                  <c:v>31.35</c:v>
                </c:pt>
                <c:pt idx="430">
                  <c:v>34.799999999999997</c:v>
                </c:pt>
                <c:pt idx="431">
                  <c:v>36.005000000000003</c:v>
                </c:pt>
                <c:pt idx="432">
                  <c:v>38.06</c:v>
                </c:pt>
                <c:pt idx="433">
                  <c:v>30.5</c:v>
                </c:pt>
                <c:pt idx="434">
                  <c:v>35.1</c:v>
                </c:pt>
                <c:pt idx="435">
                  <c:v>39.1</c:v>
                </c:pt>
                <c:pt idx="436">
                  <c:v>31.16</c:v>
                </c:pt>
                <c:pt idx="437">
                  <c:v>35.909999999999997</c:v>
                </c:pt>
                <c:pt idx="438">
                  <c:v>44</c:v>
                </c:pt>
                <c:pt idx="439">
                  <c:v>33.33</c:v>
                </c:pt>
                <c:pt idx="440">
                  <c:v>32.965000000000003</c:v>
                </c:pt>
                <c:pt idx="441">
                  <c:v>38.094999999999999</c:v>
                </c:pt>
                <c:pt idx="442">
                  <c:v>39.200000000000003</c:v>
                </c:pt>
                <c:pt idx="443">
                  <c:v>31.73</c:v>
                </c:pt>
                <c:pt idx="444">
                  <c:v>36.86</c:v>
                </c:pt>
                <c:pt idx="445">
                  <c:v>29.92</c:v>
                </c:pt>
                <c:pt idx="446">
                  <c:v>33.200000000000003</c:v>
                </c:pt>
                <c:pt idx="447">
                  <c:v>39.159999999999997</c:v>
                </c:pt>
                <c:pt idx="448">
                  <c:v>30.495000000000001</c:v>
                </c:pt>
                <c:pt idx="449">
                  <c:v>32.68</c:v>
                </c:pt>
                <c:pt idx="450">
                  <c:v>31.8</c:v>
                </c:pt>
                <c:pt idx="451">
                  <c:v>36.299999999999997</c:v>
                </c:pt>
                <c:pt idx="452">
                  <c:v>35.200000000000003</c:v>
                </c:pt>
                <c:pt idx="453">
                  <c:v>36.85</c:v>
                </c:pt>
                <c:pt idx="454">
                  <c:v>39.33</c:v>
                </c:pt>
                <c:pt idx="455">
                  <c:v>30.114999999999998</c:v>
                </c:pt>
                <c:pt idx="456">
                  <c:v>32.965000000000003</c:v>
                </c:pt>
                <c:pt idx="457">
                  <c:v>39.049999999999997</c:v>
                </c:pt>
                <c:pt idx="458">
                  <c:v>39.700000000000003</c:v>
                </c:pt>
                <c:pt idx="459">
                  <c:v>35.97</c:v>
                </c:pt>
                <c:pt idx="460">
                  <c:v>31.824999999999999</c:v>
                </c:pt>
                <c:pt idx="461">
                  <c:v>33.770000000000003</c:v>
                </c:pt>
                <c:pt idx="462">
                  <c:v>34.1</c:v>
                </c:pt>
                <c:pt idx="463">
                  <c:v>34.43</c:v>
                </c:pt>
                <c:pt idx="464">
                  <c:v>30.4</c:v>
                </c:pt>
                <c:pt idx="465">
                  <c:v>43.01</c:v>
                </c:pt>
                <c:pt idx="466">
                  <c:v>33.659999999999997</c:v>
                </c:pt>
                <c:pt idx="467">
                  <c:v>35.200000000000003</c:v>
                </c:pt>
                <c:pt idx="468">
                  <c:v>41.14</c:v>
                </c:pt>
                <c:pt idx="469">
                  <c:v>30.14</c:v>
                </c:pt>
                <c:pt idx="470">
                  <c:v>37.29</c:v>
                </c:pt>
                <c:pt idx="471">
                  <c:v>39.14</c:v>
                </c:pt>
                <c:pt idx="472">
                  <c:v>33.33</c:v>
                </c:pt>
                <c:pt idx="473">
                  <c:v>30.03</c:v>
                </c:pt>
                <c:pt idx="474">
                  <c:v>53.13</c:v>
                </c:pt>
                <c:pt idx="475">
                  <c:v>34.1</c:v>
                </c:pt>
                <c:pt idx="476">
                  <c:v>30.59</c:v>
                </c:pt>
                <c:pt idx="477">
                  <c:v>34.4</c:v>
                </c:pt>
                <c:pt idx="478">
                  <c:v>33.1</c:v>
                </c:pt>
                <c:pt idx="479">
                  <c:v>30.4</c:v>
                </c:pt>
                <c:pt idx="480">
                  <c:v>35.53</c:v>
                </c:pt>
                <c:pt idx="481">
                  <c:v>30.59</c:v>
                </c:pt>
                <c:pt idx="482">
                  <c:v>35.4</c:v>
                </c:pt>
                <c:pt idx="483">
                  <c:v>33</c:v>
                </c:pt>
                <c:pt idx="484">
                  <c:v>33.33</c:v>
                </c:pt>
                <c:pt idx="485">
                  <c:v>35.31</c:v>
                </c:pt>
                <c:pt idx="486">
                  <c:v>31.13</c:v>
                </c:pt>
                <c:pt idx="487">
                  <c:v>32.395000000000003</c:v>
                </c:pt>
                <c:pt idx="488">
                  <c:v>40.47</c:v>
                </c:pt>
                <c:pt idx="489">
                  <c:v>30.114999999999998</c:v>
                </c:pt>
                <c:pt idx="490">
                  <c:v>35.53</c:v>
                </c:pt>
                <c:pt idx="491">
                  <c:v>31.02</c:v>
                </c:pt>
                <c:pt idx="492">
                  <c:v>36.85</c:v>
                </c:pt>
                <c:pt idx="493">
                  <c:v>36.86</c:v>
                </c:pt>
                <c:pt idx="494">
                  <c:v>31.1</c:v>
                </c:pt>
                <c:pt idx="495">
                  <c:v>31.254999999999999</c:v>
                </c:pt>
                <c:pt idx="496">
                  <c:v>31.73</c:v>
                </c:pt>
                <c:pt idx="497">
                  <c:v>31.35</c:v>
                </c:pt>
                <c:pt idx="498">
                  <c:v>34.799999999999997</c:v>
                </c:pt>
                <c:pt idx="499">
                  <c:v>39.5</c:v>
                </c:pt>
                <c:pt idx="500">
                  <c:v>33.770000000000003</c:v>
                </c:pt>
                <c:pt idx="501">
                  <c:v>32.11</c:v>
                </c:pt>
                <c:pt idx="502">
                  <c:v>34.4</c:v>
                </c:pt>
                <c:pt idx="503">
                  <c:v>41.91</c:v>
                </c:pt>
                <c:pt idx="504">
                  <c:v>32.56</c:v>
                </c:pt>
                <c:pt idx="505">
                  <c:v>35.200000000000003</c:v>
                </c:pt>
                <c:pt idx="506">
                  <c:v>37.1</c:v>
                </c:pt>
                <c:pt idx="507">
                  <c:v>50.38</c:v>
                </c:pt>
                <c:pt idx="508">
                  <c:v>32.700000000000003</c:v>
                </c:pt>
                <c:pt idx="509">
                  <c:v>35.86</c:v>
                </c:pt>
                <c:pt idx="510">
                  <c:v>33.630000000000003</c:v>
                </c:pt>
                <c:pt idx="511">
                  <c:v>32.01</c:v>
                </c:pt>
                <c:pt idx="512">
                  <c:v>33.659999999999997</c:v>
                </c:pt>
                <c:pt idx="513">
                  <c:v>30.59</c:v>
                </c:pt>
                <c:pt idx="514">
                  <c:v>35.625</c:v>
                </c:pt>
                <c:pt idx="515">
                  <c:v>30.875</c:v>
                </c:pt>
                <c:pt idx="516">
                  <c:v>32.49</c:v>
                </c:pt>
                <c:pt idx="517">
                  <c:v>46.53</c:v>
                </c:pt>
                <c:pt idx="518">
                  <c:v>35.42</c:v>
                </c:pt>
                <c:pt idx="519">
                  <c:v>30</c:v>
                </c:pt>
                <c:pt idx="520">
                  <c:v>31.065000000000001</c:v>
                </c:pt>
                <c:pt idx="521">
                  <c:v>33.914999999999999</c:v>
                </c:pt>
                <c:pt idx="522">
                  <c:v>30.3</c:v>
                </c:pt>
                <c:pt idx="523">
                  <c:v>32.67</c:v>
                </c:pt>
                <c:pt idx="524">
                  <c:v>33.659999999999997</c:v>
                </c:pt>
                <c:pt idx="525">
                  <c:v>30.5</c:v>
                </c:pt>
                <c:pt idx="526">
                  <c:v>33.155000000000001</c:v>
                </c:pt>
                <c:pt idx="527">
                  <c:v>32.585000000000001</c:v>
                </c:pt>
                <c:pt idx="528">
                  <c:v>45.9</c:v>
                </c:pt>
                <c:pt idx="529">
                  <c:v>33</c:v>
                </c:pt>
                <c:pt idx="530">
                  <c:v>38.06</c:v>
                </c:pt>
                <c:pt idx="531">
                  <c:v>35.435000000000002</c:v>
                </c:pt>
                <c:pt idx="532">
                  <c:v>30.875</c:v>
                </c:pt>
                <c:pt idx="533">
                  <c:v>33.82</c:v>
                </c:pt>
                <c:pt idx="534">
                  <c:v>37.1</c:v>
                </c:pt>
                <c:pt idx="535">
                  <c:v>33.344999999999999</c:v>
                </c:pt>
                <c:pt idx="536">
                  <c:v>31.73</c:v>
                </c:pt>
                <c:pt idx="537">
                  <c:v>38.94</c:v>
                </c:pt>
                <c:pt idx="538">
                  <c:v>32.11</c:v>
                </c:pt>
                <c:pt idx="539">
                  <c:v>37.29</c:v>
                </c:pt>
                <c:pt idx="540">
                  <c:v>31.4</c:v>
                </c:pt>
                <c:pt idx="541">
                  <c:v>31.57</c:v>
                </c:pt>
                <c:pt idx="542">
                  <c:v>37.43</c:v>
                </c:pt>
                <c:pt idx="543">
                  <c:v>44.22</c:v>
                </c:pt>
                <c:pt idx="544">
                  <c:v>38.83</c:v>
                </c:pt>
                <c:pt idx="545">
                  <c:v>38.39</c:v>
                </c:pt>
                <c:pt idx="546">
                  <c:v>30.875</c:v>
                </c:pt>
                <c:pt idx="547">
                  <c:v>39.49</c:v>
                </c:pt>
                <c:pt idx="548">
                  <c:v>31.065000000000001</c:v>
                </c:pt>
                <c:pt idx="549">
                  <c:v>30.8</c:v>
                </c:pt>
                <c:pt idx="550">
                  <c:v>37.335000000000001</c:v>
                </c:pt>
                <c:pt idx="551">
                  <c:v>30.03</c:v>
                </c:pt>
                <c:pt idx="552">
                  <c:v>46.53</c:v>
                </c:pt>
                <c:pt idx="553">
                  <c:v>37.18</c:v>
                </c:pt>
                <c:pt idx="554">
                  <c:v>33.82</c:v>
                </c:pt>
                <c:pt idx="555">
                  <c:v>31.5</c:v>
                </c:pt>
                <c:pt idx="556">
                  <c:v>35.200000000000003</c:v>
                </c:pt>
                <c:pt idx="557">
                  <c:v>35.75</c:v>
                </c:pt>
                <c:pt idx="558">
                  <c:v>35.244999999999997</c:v>
                </c:pt>
                <c:pt idx="559">
                  <c:v>42.46</c:v>
                </c:pt>
                <c:pt idx="560">
                  <c:v>42.4</c:v>
                </c:pt>
                <c:pt idx="561">
                  <c:v>33.44</c:v>
                </c:pt>
                <c:pt idx="562">
                  <c:v>30.25</c:v>
                </c:pt>
                <c:pt idx="563">
                  <c:v>34.21</c:v>
                </c:pt>
                <c:pt idx="564">
                  <c:v>35.814999999999998</c:v>
                </c:pt>
                <c:pt idx="565">
                  <c:v>34.674999999999997</c:v>
                </c:pt>
                <c:pt idx="566">
                  <c:v>32.799999999999997</c:v>
                </c:pt>
                <c:pt idx="567">
                  <c:v>42.13</c:v>
                </c:pt>
                <c:pt idx="568">
                  <c:v>42.9</c:v>
                </c:pt>
                <c:pt idx="569">
                  <c:v>34.770000000000003</c:v>
                </c:pt>
                <c:pt idx="570">
                  <c:v>30.5</c:v>
                </c:pt>
                <c:pt idx="571">
                  <c:v>38.6</c:v>
                </c:pt>
                <c:pt idx="572">
                  <c:v>34.32</c:v>
                </c:pt>
                <c:pt idx="573">
                  <c:v>39.71</c:v>
                </c:pt>
                <c:pt idx="574">
                  <c:v>34.43</c:v>
                </c:pt>
                <c:pt idx="575">
                  <c:v>33.82</c:v>
                </c:pt>
                <c:pt idx="576">
                  <c:v>31.5</c:v>
                </c:pt>
                <c:pt idx="577">
                  <c:v>30.875</c:v>
                </c:pt>
                <c:pt idx="578">
                  <c:v>30.8</c:v>
                </c:pt>
                <c:pt idx="579">
                  <c:v>30.875</c:v>
                </c:pt>
                <c:pt idx="580">
                  <c:v>36.19</c:v>
                </c:pt>
                <c:pt idx="581">
                  <c:v>46.53</c:v>
                </c:pt>
                <c:pt idx="582">
                  <c:v>37.049999999999997</c:v>
                </c:pt>
                <c:pt idx="583">
                  <c:v>34.700000000000003</c:v>
                </c:pt>
                <c:pt idx="584">
                  <c:v>31</c:v>
                </c:pt>
                <c:pt idx="585">
                  <c:v>45.43</c:v>
                </c:pt>
                <c:pt idx="586">
                  <c:v>42.655000000000001</c:v>
                </c:pt>
                <c:pt idx="587">
                  <c:v>32.340000000000003</c:v>
                </c:pt>
                <c:pt idx="588">
                  <c:v>34.1</c:v>
                </c:pt>
                <c:pt idx="589">
                  <c:v>41.23</c:v>
                </c:pt>
                <c:pt idx="590">
                  <c:v>30.875</c:v>
                </c:pt>
                <c:pt idx="591">
                  <c:v>35.299999999999997</c:v>
                </c:pt>
                <c:pt idx="592">
                  <c:v>34.104999999999997</c:v>
                </c:pt>
                <c:pt idx="593">
                  <c:v>41.69</c:v>
                </c:pt>
                <c:pt idx="594">
                  <c:v>32.299999999999997</c:v>
                </c:pt>
                <c:pt idx="595">
                  <c:v>37.049999999999997</c:v>
                </c:pt>
                <c:pt idx="596">
                  <c:v>30.59</c:v>
                </c:pt>
                <c:pt idx="597">
                  <c:v>40.26</c:v>
                </c:pt>
                <c:pt idx="598">
                  <c:v>34.200000000000003</c:v>
                </c:pt>
                <c:pt idx="599">
                  <c:v>34.21</c:v>
                </c:pt>
                <c:pt idx="600">
                  <c:v>33.549999999999997</c:v>
                </c:pt>
                <c:pt idx="601">
                  <c:v>32.200000000000003</c:v>
                </c:pt>
                <c:pt idx="602">
                  <c:v>35.97</c:v>
                </c:pt>
                <c:pt idx="603">
                  <c:v>35.799999999999997</c:v>
                </c:pt>
                <c:pt idx="604">
                  <c:v>31.254999999999999</c:v>
                </c:pt>
                <c:pt idx="605">
                  <c:v>34.1</c:v>
                </c:pt>
                <c:pt idx="606">
                  <c:v>37.18</c:v>
                </c:pt>
                <c:pt idx="607">
                  <c:v>32.6</c:v>
                </c:pt>
                <c:pt idx="608">
                  <c:v>35.31</c:v>
                </c:pt>
                <c:pt idx="609">
                  <c:v>30.1</c:v>
                </c:pt>
                <c:pt idx="610">
                  <c:v>30.114999999999998</c:v>
                </c:pt>
                <c:pt idx="611">
                  <c:v>37.1</c:v>
                </c:pt>
                <c:pt idx="612">
                  <c:v>39.520000000000003</c:v>
                </c:pt>
                <c:pt idx="613">
                  <c:v>30.69</c:v>
                </c:pt>
                <c:pt idx="614">
                  <c:v>38.06</c:v>
                </c:pt>
                <c:pt idx="615">
                  <c:v>32.015000000000001</c:v>
                </c:pt>
                <c:pt idx="616">
                  <c:v>34.32</c:v>
                </c:pt>
                <c:pt idx="617">
                  <c:v>30.2</c:v>
                </c:pt>
                <c:pt idx="618">
                  <c:v>30.495000000000001</c:v>
                </c:pt>
                <c:pt idx="619">
                  <c:v>39.805</c:v>
                </c:pt>
                <c:pt idx="620">
                  <c:v>33.700000000000003</c:v>
                </c:pt>
                <c:pt idx="621">
                  <c:v>33.344999999999999</c:v>
                </c:pt>
                <c:pt idx="622">
                  <c:v>43.89</c:v>
                </c:pt>
                <c:pt idx="623">
                  <c:v>39.424999999999997</c:v>
                </c:pt>
                <c:pt idx="624">
                  <c:v>33.44</c:v>
                </c:pt>
                <c:pt idx="625">
                  <c:v>38.17</c:v>
                </c:pt>
                <c:pt idx="626">
                  <c:v>40.375</c:v>
                </c:pt>
                <c:pt idx="627">
                  <c:v>47.52</c:v>
                </c:pt>
                <c:pt idx="628">
                  <c:v>36.200000000000003</c:v>
                </c:pt>
                <c:pt idx="629">
                  <c:v>32.299999999999997</c:v>
                </c:pt>
                <c:pt idx="630">
                  <c:v>35.625</c:v>
                </c:pt>
                <c:pt idx="631">
                  <c:v>31.445</c:v>
                </c:pt>
                <c:pt idx="632">
                  <c:v>30.2</c:v>
                </c:pt>
                <c:pt idx="633">
                  <c:v>34.299999999999997</c:v>
                </c:pt>
                <c:pt idx="634">
                  <c:v>30.78</c:v>
                </c:pt>
                <c:pt idx="635">
                  <c:v>36.67</c:v>
                </c:pt>
                <c:pt idx="636">
                  <c:v>40.15</c:v>
                </c:pt>
                <c:pt idx="637">
                  <c:v>32.299999999999997</c:v>
                </c:pt>
                <c:pt idx="638">
                  <c:v>37.29</c:v>
                </c:pt>
                <c:pt idx="639">
                  <c:v>30.3</c:v>
                </c:pt>
                <c:pt idx="640">
                  <c:v>35.86</c:v>
                </c:pt>
                <c:pt idx="641">
                  <c:v>31.35</c:v>
                </c:pt>
                <c:pt idx="642">
                  <c:v>32.299999999999997</c:v>
                </c:pt>
                <c:pt idx="643">
                  <c:v>37.51</c:v>
                </c:pt>
                <c:pt idx="644">
                  <c:v>36.85</c:v>
                </c:pt>
                <c:pt idx="645">
                  <c:v>32.204999999999998</c:v>
                </c:pt>
                <c:pt idx="646">
                  <c:v>44.77</c:v>
                </c:pt>
                <c:pt idx="647">
                  <c:v>36.200000000000003</c:v>
                </c:pt>
                <c:pt idx="648">
                  <c:v>32.11</c:v>
                </c:pt>
                <c:pt idx="649">
                  <c:v>37.07</c:v>
                </c:pt>
                <c:pt idx="650">
                  <c:v>32.299999999999997</c:v>
                </c:pt>
                <c:pt idx="651">
                  <c:v>30.97</c:v>
                </c:pt>
                <c:pt idx="652">
                  <c:v>31.635000000000002</c:v>
                </c:pt>
                <c:pt idx="653">
                  <c:v>39.700000000000003</c:v>
                </c:pt>
                <c:pt idx="654">
                  <c:v>33.33</c:v>
                </c:pt>
                <c:pt idx="655">
                  <c:v>35.97</c:v>
                </c:pt>
                <c:pt idx="656">
                  <c:v>37</c:v>
                </c:pt>
                <c:pt idx="657">
                  <c:v>32.299999999999997</c:v>
                </c:pt>
                <c:pt idx="658">
                  <c:v>30.03</c:v>
                </c:pt>
                <c:pt idx="659">
                  <c:v>32.204999999999998</c:v>
                </c:pt>
                <c:pt idx="660">
                  <c:v>33.25</c:v>
                </c:pt>
                <c:pt idx="661">
                  <c:v>36.700000000000003</c:v>
                </c:pt>
                <c:pt idx="662">
                  <c:v>34.1</c:v>
                </c:pt>
                <c:pt idx="663">
                  <c:v>30.2</c:v>
                </c:pt>
                <c:pt idx="664">
                  <c:v>36.765000000000001</c:v>
                </c:pt>
                <c:pt idx="665">
                  <c:v>47.74</c:v>
                </c:pt>
                <c:pt idx="666">
                  <c:v>32.774999999999999</c:v>
                </c:pt>
                <c:pt idx="667">
                  <c:v>38.6</c:v>
                </c:pt>
                <c:pt idx="668">
                  <c:v>31.16</c:v>
                </c:pt>
                <c:pt idx="669">
                  <c:v>31.35</c:v>
                </c:pt>
                <c:pt idx="670">
                  <c:v>36.1</c:v>
                </c:pt>
                <c:pt idx="671">
                  <c:v>41.47</c:v>
                </c:pt>
                <c:pt idx="672">
                  <c:v>36.6</c:v>
                </c:pt>
                <c:pt idx="673">
                  <c:v>30.495000000000001</c:v>
                </c:pt>
                <c:pt idx="674">
                  <c:v>33.630000000000003</c:v>
                </c:pt>
                <c:pt idx="675">
                  <c:v>39.6</c:v>
                </c:pt>
                <c:pt idx="676">
                  <c:v>30.02</c:v>
                </c:pt>
                <c:pt idx="677">
                  <c:v>32.774999999999999</c:v>
                </c:pt>
                <c:pt idx="678">
                  <c:v>30.21</c:v>
                </c:pt>
                <c:pt idx="679">
                  <c:v>31.6</c:v>
                </c:pt>
                <c:pt idx="680">
                  <c:v>37.299999999999997</c:v>
                </c:pt>
                <c:pt idx="681">
                  <c:v>38.28</c:v>
                </c:pt>
                <c:pt idx="682">
                  <c:v>33.880000000000003</c:v>
                </c:pt>
                <c:pt idx="683">
                  <c:v>33</c:v>
                </c:pt>
                <c:pt idx="684">
                  <c:v>32.774999999999999</c:v>
                </c:pt>
                <c:pt idx="685">
                  <c:v>35.244999999999997</c:v>
                </c:pt>
                <c:pt idx="686">
                  <c:v>32.67</c:v>
                </c:pt>
                <c:pt idx="687">
                  <c:v>37.715000000000003</c:v>
                </c:pt>
                <c:pt idx="688">
                  <c:v>40.299999999999997</c:v>
                </c:pt>
                <c:pt idx="689">
                  <c:v>39.6</c:v>
                </c:pt>
                <c:pt idx="690">
                  <c:v>32.11</c:v>
                </c:pt>
                <c:pt idx="691">
                  <c:v>33.659999999999997</c:v>
                </c:pt>
                <c:pt idx="692">
                  <c:v>36.1</c:v>
                </c:pt>
                <c:pt idx="693">
                  <c:v>33.725000000000001</c:v>
                </c:pt>
                <c:pt idx="694">
                  <c:v>34.43</c:v>
                </c:pt>
                <c:pt idx="695">
                  <c:v>34.01</c:v>
                </c:pt>
                <c:pt idx="696">
                  <c:v>40.945</c:v>
                </c:pt>
                <c:pt idx="697">
                  <c:v>43.7</c:v>
                </c:pt>
                <c:pt idx="698">
                  <c:v>33.630000000000003</c:v>
                </c:pt>
                <c:pt idx="699">
                  <c:v>31.54</c:v>
                </c:pt>
                <c:pt idx="700">
                  <c:v>40.28</c:v>
                </c:pt>
                <c:pt idx="701">
                  <c:v>40.369999999999997</c:v>
                </c:pt>
                <c:pt idx="702">
                  <c:v>32.01</c:v>
                </c:pt>
                <c:pt idx="703">
                  <c:v>49.06</c:v>
                </c:pt>
                <c:pt idx="704">
                  <c:v>34.865000000000002</c:v>
                </c:pt>
                <c:pt idx="705">
                  <c:v>35.700000000000003</c:v>
                </c:pt>
                <c:pt idx="706">
                  <c:v>38</c:v>
                </c:pt>
                <c:pt idx="707">
                  <c:v>34.39</c:v>
                </c:pt>
                <c:pt idx="708">
                  <c:v>36.08</c:v>
                </c:pt>
                <c:pt idx="709">
                  <c:v>30.305</c:v>
                </c:pt>
                <c:pt idx="710">
                  <c:v>31.79</c:v>
                </c:pt>
                <c:pt idx="711">
                  <c:v>37.4</c:v>
                </c:pt>
                <c:pt idx="712">
                  <c:v>37.1</c:v>
                </c:pt>
                <c:pt idx="713">
                  <c:v>33.11</c:v>
                </c:pt>
                <c:pt idx="714">
                  <c:v>36.954999999999998</c:v>
                </c:pt>
                <c:pt idx="715">
                  <c:v>31.57</c:v>
                </c:pt>
                <c:pt idx="716">
                  <c:v>43.4</c:v>
                </c:pt>
                <c:pt idx="717">
                  <c:v>33.914999999999999</c:v>
                </c:pt>
                <c:pt idx="718">
                  <c:v>36.1</c:v>
                </c:pt>
                <c:pt idx="719">
                  <c:v>32.299999999999997</c:v>
                </c:pt>
                <c:pt idx="720">
                  <c:v>38.380000000000003</c:v>
                </c:pt>
                <c:pt idx="721">
                  <c:v>33.534999999999997</c:v>
                </c:pt>
                <c:pt idx="722">
                  <c:v>30.02</c:v>
                </c:pt>
                <c:pt idx="723">
                  <c:v>31.46</c:v>
                </c:pt>
                <c:pt idx="724">
                  <c:v>37.4</c:v>
                </c:pt>
                <c:pt idx="725">
                  <c:v>32.11</c:v>
                </c:pt>
                <c:pt idx="726">
                  <c:v>39.93</c:v>
                </c:pt>
                <c:pt idx="727">
                  <c:v>38.83</c:v>
                </c:pt>
                <c:pt idx="728">
                  <c:v>41.47</c:v>
                </c:pt>
                <c:pt idx="729">
                  <c:v>36.765000000000001</c:v>
                </c:pt>
                <c:pt idx="730">
                  <c:v>41.325000000000003</c:v>
                </c:pt>
                <c:pt idx="731">
                  <c:v>30.8</c:v>
                </c:pt>
                <c:pt idx="732">
                  <c:v>33.1</c:v>
                </c:pt>
                <c:pt idx="733">
                  <c:v>39.799999999999997</c:v>
                </c:pt>
                <c:pt idx="734">
                  <c:v>31.445</c:v>
                </c:pt>
                <c:pt idx="735">
                  <c:v>33.659999999999997</c:v>
                </c:pt>
                <c:pt idx="736">
                  <c:v>34.5</c:v>
                </c:pt>
                <c:pt idx="737">
                  <c:v>39.159999999999997</c:v>
                </c:pt>
                <c:pt idx="738">
                  <c:v>40.479999999999997</c:v>
                </c:pt>
                <c:pt idx="739">
                  <c:v>38.19</c:v>
                </c:pt>
                <c:pt idx="740">
                  <c:v>37.905000000000001</c:v>
                </c:pt>
                <c:pt idx="741">
                  <c:v>26.315000000000001</c:v>
                </c:pt>
                <c:pt idx="742">
                  <c:v>26.73</c:v>
                </c:pt>
                <c:pt idx="743">
                  <c:v>29.164999999999999</c:v>
                </c:pt>
                <c:pt idx="744">
                  <c:v>25.08</c:v>
                </c:pt>
                <c:pt idx="745">
                  <c:v>28.215</c:v>
                </c:pt>
                <c:pt idx="746">
                  <c:v>28.6</c:v>
                </c:pt>
                <c:pt idx="747">
                  <c:v>28.9</c:v>
                </c:pt>
                <c:pt idx="748">
                  <c:v>28.4</c:v>
                </c:pt>
                <c:pt idx="749">
                  <c:v>29.8</c:v>
                </c:pt>
                <c:pt idx="750">
                  <c:v>27.93</c:v>
                </c:pt>
                <c:pt idx="751">
                  <c:v>25.745000000000001</c:v>
                </c:pt>
                <c:pt idx="752">
                  <c:v>28.975000000000001</c:v>
                </c:pt>
                <c:pt idx="753">
                  <c:v>28.785</c:v>
                </c:pt>
                <c:pt idx="754">
                  <c:v>29.6</c:v>
                </c:pt>
                <c:pt idx="755">
                  <c:v>26.4</c:v>
                </c:pt>
                <c:pt idx="756">
                  <c:v>25.8</c:v>
                </c:pt>
                <c:pt idx="757">
                  <c:v>28.05</c:v>
                </c:pt>
                <c:pt idx="758">
                  <c:v>28.82</c:v>
                </c:pt>
                <c:pt idx="759">
                  <c:v>27.1</c:v>
                </c:pt>
                <c:pt idx="760">
                  <c:v>28.12</c:v>
                </c:pt>
                <c:pt idx="761">
                  <c:v>28</c:v>
                </c:pt>
                <c:pt idx="762">
                  <c:v>26.6</c:v>
                </c:pt>
                <c:pt idx="763">
                  <c:v>27.6</c:v>
                </c:pt>
                <c:pt idx="764">
                  <c:v>25.27</c:v>
                </c:pt>
                <c:pt idx="765">
                  <c:v>27.72</c:v>
                </c:pt>
                <c:pt idx="766">
                  <c:v>28.594999999999999</c:v>
                </c:pt>
                <c:pt idx="767">
                  <c:v>26.79</c:v>
                </c:pt>
                <c:pt idx="768">
                  <c:v>28.785</c:v>
                </c:pt>
                <c:pt idx="769">
                  <c:v>29.64</c:v>
                </c:pt>
                <c:pt idx="770">
                  <c:v>29.48</c:v>
                </c:pt>
                <c:pt idx="771">
                  <c:v>29.355</c:v>
                </c:pt>
                <c:pt idx="772">
                  <c:v>25.175000000000001</c:v>
                </c:pt>
                <c:pt idx="773">
                  <c:v>25.934999999999999</c:v>
                </c:pt>
                <c:pt idx="774">
                  <c:v>28.88</c:v>
                </c:pt>
                <c:pt idx="775">
                  <c:v>27.5</c:v>
                </c:pt>
                <c:pt idx="776">
                  <c:v>25.8</c:v>
                </c:pt>
                <c:pt idx="777">
                  <c:v>26.315000000000001</c:v>
                </c:pt>
                <c:pt idx="778">
                  <c:v>26.51</c:v>
                </c:pt>
                <c:pt idx="779">
                  <c:v>29.59</c:v>
                </c:pt>
                <c:pt idx="780">
                  <c:v>26.03</c:v>
                </c:pt>
                <c:pt idx="781">
                  <c:v>25.9</c:v>
                </c:pt>
                <c:pt idx="782">
                  <c:v>25.6</c:v>
                </c:pt>
                <c:pt idx="783">
                  <c:v>27.7</c:v>
                </c:pt>
                <c:pt idx="784">
                  <c:v>28.405000000000001</c:v>
                </c:pt>
                <c:pt idx="785">
                  <c:v>27.93</c:v>
                </c:pt>
                <c:pt idx="786">
                  <c:v>25.74</c:v>
                </c:pt>
                <c:pt idx="787">
                  <c:v>29.1</c:v>
                </c:pt>
                <c:pt idx="788">
                  <c:v>26.62</c:v>
                </c:pt>
                <c:pt idx="789">
                  <c:v>29.26</c:v>
                </c:pt>
                <c:pt idx="790">
                  <c:v>25.8</c:v>
                </c:pt>
                <c:pt idx="791">
                  <c:v>29.8</c:v>
                </c:pt>
                <c:pt idx="792">
                  <c:v>28.93</c:v>
                </c:pt>
                <c:pt idx="793">
                  <c:v>29.59</c:v>
                </c:pt>
                <c:pt idx="794">
                  <c:v>29.734999999999999</c:v>
                </c:pt>
                <c:pt idx="795">
                  <c:v>28.27</c:v>
                </c:pt>
                <c:pt idx="796">
                  <c:v>26.695</c:v>
                </c:pt>
                <c:pt idx="797">
                  <c:v>27.5</c:v>
                </c:pt>
                <c:pt idx="798">
                  <c:v>26.73</c:v>
                </c:pt>
                <c:pt idx="799">
                  <c:v>29.26</c:v>
                </c:pt>
                <c:pt idx="800">
                  <c:v>26.41</c:v>
                </c:pt>
                <c:pt idx="801">
                  <c:v>27.72</c:v>
                </c:pt>
                <c:pt idx="802">
                  <c:v>27.7</c:v>
                </c:pt>
                <c:pt idx="803">
                  <c:v>26.125</c:v>
                </c:pt>
                <c:pt idx="804">
                  <c:v>26.2</c:v>
                </c:pt>
                <c:pt idx="805">
                  <c:v>27.74</c:v>
                </c:pt>
                <c:pt idx="806">
                  <c:v>25.84</c:v>
                </c:pt>
                <c:pt idx="807">
                  <c:v>29.04</c:v>
                </c:pt>
                <c:pt idx="808">
                  <c:v>26.885000000000002</c:v>
                </c:pt>
                <c:pt idx="809">
                  <c:v>25.9</c:v>
                </c:pt>
                <c:pt idx="810">
                  <c:v>27.74</c:v>
                </c:pt>
                <c:pt idx="811">
                  <c:v>29.5</c:v>
                </c:pt>
                <c:pt idx="812">
                  <c:v>27.265000000000001</c:v>
                </c:pt>
                <c:pt idx="813">
                  <c:v>28.93</c:v>
                </c:pt>
                <c:pt idx="814">
                  <c:v>28</c:v>
                </c:pt>
                <c:pt idx="815">
                  <c:v>27.835000000000001</c:v>
                </c:pt>
                <c:pt idx="816">
                  <c:v>27.6</c:v>
                </c:pt>
                <c:pt idx="817">
                  <c:v>26.315000000000001</c:v>
                </c:pt>
                <c:pt idx="818">
                  <c:v>28.69</c:v>
                </c:pt>
                <c:pt idx="819">
                  <c:v>25.46</c:v>
                </c:pt>
                <c:pt idx="820">
                  <c:v>29.6</c:v>
                </c:pt>
                <c:pt idx="821">
                  <c:v>29.81</c:v>
                </c:pt>
                <c:pt idx="822">
                  <c:v>27.4</c:v>
                </c:pt>
                <c:pt idx="823">
                  <c:v>29.3</c:v>
                </c:pt>
                <c:pt idx="824">
                  <c:v>28.31</c:v>
                </c:pt>
                <c:pt idx="825">
                  <c:v>28.05</c:v>
                </c:pt>
                <c:pt idx="826">
                  <c:v>24.984999999999999</c:v>
                </c:pt>
                <c:pt idx="827">
                  <c:v>29.48</c:v>
                </c:pt>
                <c:pt idx="828">
                  <c:v>29</c:v>
                </c:pt>
                <c:pt idx="829">
                  <c:v>26.18</c:v>
                </c:pt>
                <c:pt idx="830">
                  <c:v>25.3</c:v>
                </c:pt>
                <c:pt idx="831">
                  <c:v>25.08</c:v>
                </c:pt>
                <c:pt idx="832">
                  <c:v>29.9</c:v>
                </c:pt>
                <c:pt idx="833">
                  <c:v>26.41</c:v>
                </c:pt>
                <c:pt idx="834">
                  <c:v>27.645</c:v>
                </c:pt>
                <c:pt idx="835">
                  <c:v>29.81</c:v>
                </c:pt>
                <c:pt idx="836">
                  <c:v>27.5</c:v>
                </c:pt>
                <c:pt idx="837">
                  <c:v>25.8</c:v>
                </c:pt>
                <c:pt idx="838">
                  <c:v>25</c:v>
                </c:pt>
                <c:pt idx="839">
                  <c:v>28.6</c:v>
                </c:pt>
                <c:pt idx="840">
                  <c:v>25.175000000000001</c:v>
                </c:pt>
                <c:pt idx="841">
                  <c:v>27.645</c:v>
                </c:pt>
                <c:pt idx="842">
                  <c:v>27.83</c:v>
                </c:pt>
                <c:pt idx="843">
                  <c:v>25.7</c:v>
                </c:pt>
                <c:pt idx="844">
                  <c:v>27.74</c:v>
                </c:pt>
                <c:pt idx="845">
                  <c:v>28.9</c:v>
                </c:pt>
                <c:pt idx="846">
                  <c:v>27.72</c:v>
                </c:pt>
                <c:pt idx="847">
                  <c:v>28.05</c:v>
                </c:pt>
                <c:pt idx="848">
                  <c:v>26.6</c:v>
                </c:pt>
                <c:pt idx="849">
                  <c:v>29.37</c:v>
                </c:pt>
                <c:pt idx="850">
                  <c:v>29.545000000000002</c:v>
                </c:pt>
                <c:pt idx="851">
                  <c:v>28.88</c:v>
                </c:pt>
                <c:pt idx="852">
                  <c:v>27.265000000000001</c:v>
                </c:pt>
                <c:pt idx="853">
                  <c:v>28.9</c:v>
                </c:pt>
                <c:pt idx="854">
                  <c:v>27.93</c:v>
                </c:pt>
                <c:pt idx="855">
                  <c:v>27.36</c:v>
                </c:pt>
                <c:pt idx="856">
                  <c:v>27.17</c:v>
                </c:pt>
                <c:pt idx="857">
                  <c:v>27.1</c:v>
                </c:pt>
                <c:pt idx="858">
                  <c:v>27.83</c:v>
                </c:pt>
                <c:pt idx="859">
                  <c:v>25.6</c:v>
                </c:pt>
                <c:pt idx="860">
                  <c:v>27.36</c:v>
                </c:pt>
                <c:pt idx="861">
                  <c:v>27.074999999999999</c:v>
                </c:pt>
                <c:pt idx="862">
                  <c:v>28.16</c:v>
                </c:pt>
                <c:pt idx="863">
                  <c:v>26.22</c:v>
                </c:pt>
                <c:pt idx="864">
                  <c:v>28.12</c:v>
                </c:pt>
                <c:pt idx="865">
                  <c:v>25.8</c:v>
                </c:pt>
                <c:pt idx="866">
                  <c:v>28.1</c:v>
                </c:pt>
                <c:pt idx="867">
                  <c:v>26.6</c:v>
                </c:pt>
                <c:pt idx="868">
                  <c:v>26.7</c:v>
                </c:pt>
                <c:pt idx="869">
                  <c:v>28.88</c:v>
                </c:pt>
                <c:pt idx="870">
                  <c:v>27.645</c:v>
                </c:pt>
                <c:pt idx="871">
                  <c:v>26.98</c:v>
                </c:pt>
                <c:pt idx="872">
                  <c:v>29.7</c:v>
                </c:pt>
                <c:pt idx="873">
                  <c:v>26.8</c:v>
                </c:pt>
                <c:pt idx="874">
                  <c:v>25.364999999999998</c:v>
                </c:pt>
                <c:pt idx="875">
                  <c:v>29.83</c:v>
                </c:pt>
                <c:pt idx="876">
                  <c:v>27.2</c:v>
                </c:pt>
                <c:pt idx="877">
                  <c:v>26.6</c:v>
                </c:pt>
                <c:pt idx="878">
                  <c:v>28.785</c:v>
                </c:pt>
                <c:pt idx="879">
                  <c:v>25.65</c:v>
                </c:pt>
                <c:pt idx="880">
                  <c:v>25.3</c:v>
                </c:pt>
                <c:pt idx="881">
                  <c:v>28.594999999999999</c:v>
                </c:pt>
                <c:pt idx="882">
                  <c:v>28.31</c:v>
                </c:pt>
                <c:pt idx="883">
                  <c:v>28.7</c:v>
                </c:pt>
                <c:pt idx="884">
                  <c:v>28.785</c:v>
                </c:pt>
                <c:pt idx="885">
                  <c:v>25.74</c:v>
                </c:pt>
                <c:pt idx="886">
                  <c:v>25.2</c:v>
                </c:pt>
                <c:pt idx="887">
                  <c:v>27.17</c:v>
                </c:pt>
                <c:pt idx="888">
                  <c:v>29</c:v>
                </c:pt>
                <c:pt idx="889">
                  <c:v>28.215</c:v>
                </c:pt>
                <c:pt idx="890">
                  <c:v>27.72</c:v>
                </c:pt>
                <c:pt idx="891">
                  <c:v>26.504999999999999</c:v>
                </c:pt>
                <c:pt idx="892">
                  <c:v>27.83</c:v>
                </c:pt>
                <c:pt idx="893">
                  <c:v>26.695</c:v>
                </c:pt>
                <c:pt idx="894">
                  <c:v>27.5</c:v>
                </c:pt>
                <c:pt idx="895">
                  <c:v>25.84</c:v>
                </c:pt>
                <c:pt idx="896">
                  <c:v>27.55</c:v>
                </c:pt>
                <c:pt idx="897">
                  <c:v>28.7</c:v>
                </c:pt>
                <c:pt idx="898">
                  <c:v>25.08</c:v>
                </c:pt>
                <c:pt idx="899">
                  <c:v>28.2</c:v>
                </c:pt>
                <c:pt idx="900">
                  <c:v>25</c:v>
                </c:pt>
                <c:pt idx="901">
                  <c:v>26.22</c:v>
                </c:pt>
                <c:pt idx="902">
                  <c:v>25.08</c:v>
                </c:pt>
                <c:pt idx="903">
                  <c:v>29.37</c:v>
                </c:pt>
                <c:pt idx="904">
                  <c:v>25.46</c:v>
                </c:pt>
                <c:pt idx="905">
                  <c:v>28.5</c:v>
                </c:pt>
                <c:pt idx="906">
                  <c:v>26.18</c:v>
                </c:pt>
                <c:pt idx="907">
                  <c:v>26.125</c:v>
                </c:pt>
                <c:pt idx="908">
                  <c:v>28.31</c:v>
                </c:pt>
                <c:pt idx="909">
                  <c:v>25.555</c:v>
                </c:pt>
                <c:pt idx="910">
                  <c:v>28.4</c:v>
                </c:pt>
                <c:pt idx="911">
                  <c:v>27.835000000000001</c:v>
                </c:pt>
                <c:pt idx="912">
                  <c:v>25.175000000000001</c:v>
                </c:pt>
                <c:pt idx="913">
                  <c:v>28.7</c:v>
                </c:pt>
                <c:pt idx="914">
                  <c:v>27.6</c:v>
                </c:pt>
                <c:pt idx="915">
                  <c:v>25.555</c:v>
                </c:pt>
                <c:pt idx="916">
                  <c:v>27.265000000000001</c:v>
                </c:pt>
                <c:pt idx="917">
                  <c:v>29.734999999999999</c:v>
                </c:pt>
                <c:pt idx="918">
                  <c:v>27.93</c:v>
                </c:pt>
                <c:pt idx="919">
                  <c:v>27.36</c:v>
                </c:pt>
                <c:pt idx="920">
                  <c:v>28.975000000000001</c:v>
                </c:pt>
                <c:pt idx="921">
                  <c:v>25.745000000000001</c:v>
                </c:pt>
                <c:pt idx="922">
                  <c:v>26.03</c:v>
                </c:pt>
                <c:pt idx="923">
                  <c:v>25.175000000000001</c:v>
                </c:pt>
                <c:pt idx="924">
                  <c:v>26.84</c:v>
                </c:pt>
                <c:pt idx="925">
                  <c:v>28.31</c:v>
                </c:pt>
                <c:pt idx="926">
                  <c:v>28.88</c:v>
                </c:pt>
                <c:pt idx="927">
                  <c:v>26.51</c:v>
                </c:pt>
                <c:pt idx="928">
                  <c:v>27.36</c:v>
                </c:pt>
                <c:pt idx="929">
                  <c:v>28.5</c:v>
                </c:pt>
                <c:pt idx="930">
                  <c:v>29.3</c:v>
                </c:pt>
                <c:pt idx="931">
                  <c:v>26.79</c:v>
                </c:pt>
                <c:pt idx="932">
                  <c:v>25.8</c:v>
                </c:pt>
                <c:pt idx="933">
                  <c:v>26.22</c:v>
                </c:pt>
                <c:pt idx="934">
                  <c:v>25.74</c:v>
                </c:pt>
                <c:pt idx="935">
                  <c:v>27.55</c:v>
                </c:pt>
                <c:pt idx="936">
                  <c:v>26.8</c:v>
                </c:pt>
                <c:pt idx="937">
                  <c:v>25.84</c:v>
                </c:pt>
                <c:pt idx="938">
                  <c:v>26.695</c:v>
                </c:pt>
                <c:pt idx="939">
                  <c:v>24.984999999999999</c:v>
                </c:pt>
                <c:pt idx="940">
                  <c:v>29.45</c:v>
                </c:pt>
                <c:pt idx="941">
                  <c:v>27.265000000000001</c:v>
                </c:pt>
                <c:pt idx="942">
                  <c:v>29.15</c:v>
                </c:pt>
                <c:pt idx="943">
                  <c:v>26.03</c:v>
                </c:pt>
                <c:pt idx="944">
                  <c:v>26.98</c:v>
                </c:pt>
                <c:pt idx="945">
                  <c:v>29.26</c:v>
                </c:pt>
                <c:pt idx="946">
                  <c:v>27.94</c:v>
                </c:pt>
                <c:pt idx="947">
                  <c:v>29.734999999999999</c:v>
                </c:pt>
                <c:pt idx="948">
                  <c:v>28.975000000000001</c:v>
                </c:pt>
                <c:pt idx="949">
                  <c:v>29.64</c:v>
                </c:pt>
                <c:pt idx="950">
                  <c:v>27.2</c:v>
                </c:pt>
                <c:pt idx="951">
                  <c:v>25.46</c:v>
                </c:pt>
                <c:pt idx="952">
                  <c:v>27.645</c:v>
                </c:pt>
                <c:pt idx="953">
                  <c:v>28.5</c:v>
                </c:pt>
                <c:pt idx="954">
                  <c:v>26.885000000000002</c:v>
                </c:pt>
                <c:pt idx="955">
                  <c:v>28.594999999999999</c:v>
                </c:pt>
                <c:pt idx="956">
                  <c:v>27.645</c:v>
                </c:pt>
                <c:pt idx="957">
                  <c:v>25.934999999999999</c:v>
                </c:pt>
                <c:pt idx="958">
                  <c:v>28.88</c:v>
                </c:pt>
                <c:pt idx="959">
                  <c:v>27.835000000000001</c:v>
                </c:pt>
                <c:pt idx="960">
                  <c:v>29.4</c:v>
                </c:pt>
                <c:pt idx="961">
                  <c:v>27.454999999999998</c:v>
                </c:pt>
                <c:pt idx="962">
                  <c:v>25.27</c:v>
                </c:pt>
                <c:pt idx="963">
                  <c:v>27</c:v>
                </c:pt>
                <c:pt idx="964">
                  <c:v>28.9</c:v>
                </c:pt>
                <c:pt idx="965">
                  <c:v>27.1</c:v>
                </c:pt>
                <c:pt idx="966">
                  <c:v>27.61</c:v>
                </c:pt>
                <c:pt idx="967">
                  <c:v>27.55</c:v>
                </c:pt>
                <c:pt idx="968">
                  <c:v>28.88</c:v>
                </c:pt>
                <c:pt idx="969">
                  <c:v>29.7</c:v>
                </c:pt>
                <c:pt idx="970">
                  <c:v>28.594999999999999</c:v>
                </c:pt>
                <c:pt idx="971">
                  <c:v>29.83</c:v>
                </c:pt>
                <c:pt idx="972">
                  <c:v>28.024999999999999</c:v>
                </c:pt>
                <c:pt idx="973">
                  <c:v>29.64</c:v>
                </c:pt>
                <c:pt idx="974">
                  <c:v>29.8</c:v>
                </c:pt>
                <c:pt idx="975">
                  <c:v>27.835000000000001</c:v>
                </c:pt>
                <c:pt idx="976">
                  <c:v>28.024999999999999</c:v>
                </c:pt>
                <c:pt idx="977">
                  <c:v>28.27</c:v>
                </c:pt>
                <c:pt idx="978">
                  <c:v>29.26</c:v>
                </c:pt>
                <c:pt idx="979">
                  <c:v>29.6</c:v>
                </c:pt>
                <c:pt idx="980">
                  <c:v>26.22</c:v>
                </c:pt>
                <c:pt idx="981">
                  <c:v>26.315000000000001</c:v>
                </c:pt>
                <c:pt idx="982">
                  <c:v>29.355</c:v>
                </c:pt>
                <c:pt idx="983">
                  <c:v>25.08</c:v>
                </c:pt>
                <c:pt idx="984">
                  <c:v>24.97</c:v>
                </c:pt>
                <c:pt idx="985">
                  <c:v>29.9</c:v>
                </c:pt>
                <c:pt idx="986">
                  <c:v>28.405000000000001</c:v>
                </c:pt>
                <c:pt idx="987">
                  <c:v>28.8</c:v>
                </c:pt>
                <c:pt idx="988">
                  <c:v>29.64</c:v>
                </c:pt>
                <c:pt idx="989">
                  <c:v>26.9</c:v>
                </c:pt>
                <c:pt idx="990">
                  <c:v>26.125</c:v>
                </c:pt>
                <c:pt idx="991">
                  <c:v>26.315000000000001</c:v>
                </c:pt>
                <c:pt idx="992">
                  <c:v>27.36</c:v>
                </c:pt>
                <c:pt idx="993">
                  <c:v>26.03</c:v>
                </c:pt>
                <c:pt idx="994">
                  <c:v>25.52</c:v>
                </c:pt>
                <c:pt idx="995">
                  <c:v>27.4</c:v>
                </c:pt>
                <c:pt idx="996">
                  <c:v>29.734999999999999</c:v>
                </c:pt>
                <c:pt idx="997">
                  <c:v>25.364999999999998</c:v>
                </c:pt>
                <c:pt idx="998">
                  <c:v>28.7</c:v>
                </c:pt>
                <c:pt idx="999">
                  <c:v>27.5</c:v>
                </c:pt>
                <c:pt idx="1000">
                  <c:v>26.62</c:v>
                </c:pt>
                <c:pt idx="1001">
                  <c:v>27.6</c:v>
                </c:pt>
                <c:pt idx="1002">
                  <c:v>25.8</c:v>
                </c:pt>
                <c:pt idx="1003">
                  <c:v>25.745000000000001</c:v>
                </c:pt>
                <c:pt idx="1004">
                  <c:v>28.215</c:v>
                </c:pt>
                <c:pt idx="1005">
                  <c:v>25.46</c:v>
                </c:pt>
                <c:pt idx="1006">
                  <c:v>29.83</c:v>
                </c:pt>
                <c:pt idx="1007">
                  <c:v>29.7</c:v>
                </c:pt>
                <c:pt idx="1008">
                  <c:v>29.6</c:v>
                </c:pt>
                <c:pt idx="1009">
                  <c:v>25.84</c:v>
                </c:pt>
                <c:pt idx="1010">
                  <c:v>28.7</c:v>
                </c:pt>
                <c:pt idx="1011">
                  <c:v>28.69</c:v>
                </c:pt>
                <c:pt idx="1012">
                  <c:v>29.83</c:v>
                </c:pt>
                <c:pt idx="1013">
                  <c:v>27.454999999999998</c:v>
                </c:pt>
                <c:pt idx="1014">
                  <c:v>26.6</c:v>
                </c:pt>
                <c:pt idx="1015">
                  <c:v>25.364999999999998</c:v>
                </c:pt>
                <c:pt idx="1016">
                  <c:v>26.41</c:v>
                </c:pt>
                <c:pt idx="1017">
                  <c:v>25.3</c:v>
                </c:pt>
                <c:pt idx="1018">
                  <c:v>25.4</c:v>
                </c:pt>
                <c:pt idx="1019">
                  <c:v>27.74</c:v>
                </c:pt>
                <c:pt idx="1020">
                  <c:v>26.4</c:v>
                </c:pt>
                <c:pt idx="1021">
                  <c:v>26.41</c:v>
                </c:pt>
                <c:pt idx="1022">
                  <c:v>28.88</c:v>
                </c:pt>
                <c:pt idx="1023">
                  <c:v>29.48</c:v>
                </c:pt>
                <c:pt idx="1024">
                  <c:v>28.6</c:v>
                </c:pt>
                <c:pt idx="1025">
                  <c:v>29.2</c:v>
                </c:pt>
                <c:pt idx="1026">
                  <c:v>25.46</c:v>
                </c:pt>
                <c:pt idx="1027">
                  <c:v>27.645</c:v>
                </c:pt>
                <c:pt idx="1028">
                  <c:v>28.975000000000001</c:v>
                </c:pt>
                <c:pt idx="1029">
                  <c:v>29.9</c:v>
                </c:pt>
                <c:pt idx="1030">
                  <c:v>25.934999999999999</c:v>
                </c:pt>
                <c:pt idx="1031">
                  <c:v>28.1</c:v>
                </c:pt>
                <c:pt idx="1032">
                  <c:v>27.94</c:v>
                </c:pt>
                <c:pt idx="1033">
                  <c:v>28.594999999999999</c:v>
                </c:pt>
                <c:pt idx="1034">
                  <c:v>25.175000000000001</c:v>
                </c:pt>
                <c:pt idx="1035">
                  <c:v>26.4</c:v>
                </c:pt>
                <c:pt idx="1036">
                  <c:v>27.5</c:v>
                </c:pt>
                <c:pt idx="1037">
                  <c:v>29.7</c:v>
                </c:pt>
                <c:pt idx="1038">
                  <c:v>25.46</c:v>
                </c:pt>
                <c:pt idx="1039">
                  <c:v>28.785</c:v>
                </c:pt>
                <c:pt idx="1040">
                  <c:v>25.46</c:v>
                </c:pt>
                <c:pt idx="1041">
                  <c:v>28.594999999999999</c:v>
                </c:pt>
                <c:pt idx="1042">
                  <c:v>25.74</c:v>
                </c:pt>
                <c:pt idx="1043">
                  <c:v>29.64</c:v>
                </c:pt>
                <c:pt idx="1044">
                  <c:v>28.9</c:v>
                </c:pt>
                <c:pt idx="1045">
                  <c:v>27.55</c:v>
                </c:pt>
                <c:pt idx="1046">
                  <c:v>28.31</c:v>
                </c:pt>
                <c:pt idx="1047">
                  <c:v>25.6</c:v>
                </c:pt>
                <c:pt idx="1048">
                  <c:v>26.41</c:v>
                </c:pt>
                <c:pt idx="1049">
                  <c:v>17.8</c:v>
                </c:pt>
                <c:pt idx="1050">
                  <c:v>16.815000000000001</c:v>
                </c:pt>
                <c:pt idx="1051">
                  <c:v>17.399999999999999</c:v>
                </c:pt>
                <c:pt idx="1052">
                  <c:v>17.29</c:v>
                </c:pt>
                <c:pt idx="1053">
                  <c:v>17.29</c:v>
                </c:pt>
                <c:pt idx="1054">
                  <c:v>18.05</c:v>
                </c:pt>
                <c:pt idx="1055">
                  <c:v>18.335000000000001</c:v>
                </c:pt>
                <c:pt idx="1056">
                  <c:v>18.335000000000001</c:v>
                </c:pt>
                <c:pt idx="1057">
                  <c:v>15.96</c:v>
                </c:pt>
                <c:pt idx="1058">
                  <c:v>17.48</c:v>
                </c:pt>
                <c:pt idx="1059">
                  <c:v>17.385000000000002</c:v>
                </c:pt>
                <c:pt idx="1060">
                  <c:v>17.670000000000002</c:v>
                </c:pt>
                <c:pt idx="1061">
                  <c:v>17.86</c:v>
                </c:pt>
                <c:pt idx="1062">
                  <c:v>16.815000000000001</c:v>
                </c:pt>
                <c:pt idx="1063">
                  <c:v>18.335000000000001</c:v>
                </c:pt>
                <c:pt idx="1064">
                  <c:v>22.88</c:v>
                </c:pt>
                <c:pt idx="1065">
                  <c:v>22.42</c:v>
                </c:pt>
                <c:pt idx="1066">
                  <c:v>24.75</c:v>
                </c:pt>
                <c:pt idx="1067">
                  <c:v>23.37</c:v>
                </c:pt>
                <c:pt idx="1068">
                  <c:v>22.22</c:v>
                </c:pt>
                <c:pt idx="1069">
                  <c:v>22.61</c:v>
                </c:pt>
                <c:pt idx="1070">
                  <c:v>21.7</c:v>
                </c:pt>
                <c:pt idx="1071">
                  <c:v>24.89</c:v>
                </c:pt>
                <c:pt idx="1072">
                  <c:v>20.234999999999999</c:v>
                </c:pt>
                <c:pt idx="1073">
                  <c:v>22.6</c:v>
                </c:pt>
                <c:pt idx="1074">
                  <c:v>21.85</c:v>
                </c:pt>
                <c:pt idx="1075">
                  <c:v>23.655000000000001</c:v>
                </c:pt>
                <c:pt idx="1076">
                  <c:v>22.99</c:v>
                </c:pt>
                <c:pt idx="1077">
                  <c:v>21.754999999999999</c:v>
                </c:pt>
                <c:pt idx="1078">
                  <c:v>23.844999999999999</c:v>
                </c:pt>
                <c:pt idx="1079">
                  <c:v>20.045000000000002</c:v>
                </c:pt>
                <c:pt idx="1080">
                  <c:v>24.6</c:v>
                </c:pt>
                <c:pt idx="1081">
                  <c:v>20.52</c:v>
                </c:pt>
                <c:pt idx="1082">
                  <c:v>20.045000000000002</c:v>
                </c:pt>
                <c:pt idx="1083">
                  <c:v>23.655000000000001</c:v>
                </c:pt>
                <c:pt idx="1084">
                  <c:v>24.7</c:v>
                </c:pt>
                <c:pt idx="1085">
                  <c:v>19.094999999999999</c:v>
                </c:pt>
                <c:pt idx="1086">
                  <c:v>24.13</c:v>
                </c:pt>
                <c:pt idx="1087">
                  <c:v>24.42</c:v>
                </c:pt>
                <c:pt idx="1088">
                  <c:v>21.8</c:v>
                </c:pt>
                <c:pt idx="1089">
                  <c:v>21.66</c:v>
                </c:pt>
                <c:pt idx="1090">
                  <c:v>21.85</c:v>
                </c:pt>
                <c:pt idx="1091">
                  <c:v>23.655000000000001</c:v>
                </c:pt>
                <c:pt idx="1092">
                  <c:v>23.98</c:v>
                </c:pt>
                <c:pt idx="1093">
                  <c:v>22.895</c:v>
                </c:pt>
                <c:pt idx="1094">
                  <c:v>19.95</c:v>
                </c:pt>
                <c:pt idx="1095">
                  <c:v>19.3</c:v>
                </c:pt>
                <c:pt idx="1096">
                  <c:v>24.42</c:v>
                </c:pt>
                <c:pt idx="1097">
                  <c:v>24.64</c:v>
                </c:pt>
                <c:pt idx="1098">
                  <c:v>24.32</c:v>
                </c:pt>
                <c:pt idx="1099">
                  <c:v>19.8</c:v>
                </c:pt>
                <c:pt idx="1100">
                  <c:v>23.21</c:v>
                </c:pt>
                <c:pt idx="1101">
                  <c:v>24.42</c:v>
                </c:pt>
                <c:pt idx="1102">
                  <c:v>24.4</c:v>
                </c:pt>
                <c:pt idx="1103">
                  <c:v>20.9</c:v>
                </c:pt>
                <c:pt idx="1104">
                  <c:v>24.795000000000002</c:v>
                </c:pt>
                <c:pt idx="1105">
                  <c:v>24.13</c:v>
                </c:pt>
                <c:pt idx="1106">
                  <c:v>22.895</c:v>
                </c:pt>
                <c:pt idx="1107">
                  <c:v>24.795000000000002</c:v>
                </c:pt>
                <c:pt idx="1108">
                  <c:v>22.895</c:v>
                </c:pt>
                <c:pt idx="1109">
                  <c:v>22.99</c:v>
                </c:pt>
                <c:pt idx="1110">
                  <c:v>20.13</c:v>
                </c:pt>
                <c:pt idx="1111">
                  <c:v>21.565000000000001</c:v>
                </c:pt>
                <c:pt idx="1112">
                  <c:v>23.76</c:v>
                </c:pt>
                <c:pt idx="1113">
                  <c:v>24.605</c:v>
                </c:pt>
                <c:pt idx="1114">
                  <c:v>31.92</c:v>
                </c:pt>
                <c:pt idx="1115">
                  <c:v>34.799999999999997</c:v>
                </c:pt>
                <c:pt idx="1116">
                  <c:v>31.16</c:v>
                </c:pt>
                <c:pt idx="1117">
                  <c:v>31.3</c:v>
                </c:pt>
                <c:pt idx="1118">
                  <c:v>29.92</c:v>
                </c:pt>
                <c:pt idx="1119">
                  <c:v>36.85</c:v>
                </c:pt>
                <c:pt idx="1120">
                  <c:v>37.700000000000003</c:v>
                </c:pt>
                <c:pt idx="1121">
                  <c:v>36.08</c:v>
                </c:pt>
                <c:pt idx="1122">
                  <c:v>36.67</c:v>
                </c:pt>
                <c:pt idx="1123">
                  <c:v>32.200000000000003</c:v>
                </c:pt>
                <c:pt idx="1124">
                  <c:v>36.765000000000001</c:v>
                </c:pt>
                <c:pt idx="1125">
                  <c:v>31.4</c:v>
                </c:pt>
                <c:pt idx="1126">
                  <c:v>33.799999999999997</c:v>
                </c:pt>
                <c:pt idx="1127">
                  <c:v>36.384999999999998</c:v>
                </c:pt>
                <c:pt idx="1128">
                  <c:v>33.5</c:v>
                </c:pt>
                <c:pt idx="1129">
                  <c:v>38.06</c:v>
                </c:pt>
                <c:pt idx="1130">
                  <c:v>47.41</c:v>
                </c:pt>
                <c:pt idx="1131">
                  <c:v>46.2</c:v>
                </c:pt>
                <c:pt idx="1132">
                  <c:v>34.104999999999997</c:v>
                </c:pt>
                <c:pt idx="1133">
                  <c:v>38.094999999999999</c:v>
                </c:pt>
                <c:pt idx="1134">
                  <c:v>30.21</c:v>
                </c:pt>
                <c:pt idx="1135">
                  <c:v>36.630000000000003</c:v>
                </c:pt>
                <c:pt idx="1136">
                  <c:v>33.11</c:v>
                </c:pt>
                <c:pt idx="1137">
                  <c:v>38.950000000000003</c:v>
                </c:pt>
                <c:pt idx="1138">
                  <c:v>32.774999999999999</c:v>
                </c:pt>
                <c:pt idx="1139">
                  <c:v>43.89</c:v>
                </c:pt>
                <c:pt idx="1140">
                  <c:v>38.06</c:v>
                </c:pt>
                <c:pt idx="1141">
                  <c:v>39.049999999999997</c:v>
                </c:pt>
                <c:pt idx="1142">
                  <c:v>38.39</c:v>
                </c:pt>
                <c:pt idx="1143">
                  <c:v>42.24</c:v>
                </c:pt>
                <c:pt idx="1144">
                  <c:v>35.53</c:v>
                </c:pt>
                <c:pt idx="1145">
                  <c:v>32.78</c:v>
                </c:pt>
                <c:pt idx="1146">
                  <c:v>32.450000000000003</c:v>
                </c:pt>
                <c:pt idx="1147">
                  <c:v>30.78</c:v>
                </c:pt>
                <c:pt idx="1148">
                  <c:v>35.53</c:v>
                </c:pt>
                <c:pt idx="1149">
                  <c:v>33.11</c:v>
                </c:pt>
                <c:pt idx="1150">
                  <c:v>47.6</c:v>
                </c:pt>
                <c:pt idx="1151">
                  <c:v>37.049999999999997</c:v>
                </c:pt>
                <c:pt idx="1152">
                  <c:v>31.02</c:v>
                </c:pt>
                <c:pt idx="1153">
                  <c:v>35.200000000000003</c:v>
                </c:pt>
                <c:pt idx="1154">
                  <c:v>30.495000000000001</c:v>
                </c:pt>
                <c:pt idx="1155">
                  <c:v>30.4</c:v>
                </c:pt>
                <c:pt idx="1156">
                  <c:v>34.96</c:v>
                </c:pt>
                <c:pt idx="1157">
                  <c:v>31.4</c:v>
                </c:pt>
                <c:pt idx="1158">
                  <c:v>36.86</c:v>
                </c:pt>
                <c:pt idx="1159">
                  <c:v>42.75</c:v>
                </c:pt>
                <c:pt idx="1160">
                  <c:v>32.49</c:v>
                </c:pt>
                <c:pt idx="1161">
                  <c:v>32.56</c:v>
                </c:pt>
                <c:pt idx="1162">
                  <c:v>30.02</c:v>
                </c:pt>
                <c:pt idx="1163">
                  <c:v>34.6</c:v>
                </c:pt>
                <c:pt idx="1164">
                  <c:v>30.2</c:v>
                </c:pt>
                <c:pt idx="1165">
                  <c:v>34.700000000000003</c:v>
                </c:pt>
                <c:pt idx="1166">
                  <c:v>40.369999999999997</c:v>
                </c:pt>
                <c:pt idx="1167">
                  <c:v>42.13</c:v>
                </c:pt>
                <c:pt idx="1168">
                  <c:v>35.299999999999997</c:v>
                </c:pt>
                <c:pt idx="1169">
                  <c:v>36.299999999999997</c:v>
                </c:pt>
                <c:pt idx="1170">
                  <c:v>35.6</c:v>
                </c:pt>
                <c:pt idx="1171">
                  <c:v>36.4</c:v>
                </c:pt>
                <c:pt idx="1172">
                  <c:v>36.67</c:v>
                </c:pt>
                <c:pt idx="1173">
                  <c:v>39.9</c:v>
                </c:pt>
                <c:pt idx="1174">
                  <c:v>35.200000000000003</c:v>
                </c:pt>
                <c:pt idx="1175">
                  <c:v>34.43</c:v>
                </c:pt>
                <c:pt idx="1176">
                  <c:v>36.954999999999998</c:v>
                </c:pt>
                <c:pt idx="1177">
                  <c:v>31.68</c:v>
                </c:pt>
                <c:pt idx="1178">
                  <c:v>37.619999999999997</c:v>
                </c:pt>
                <c:pt idx="1179">
                  <c:v>35.090000000000003</c:v>
                </c:pt>
                <c:pt idx="1180">
                  <c:v>31.35</c:v>
                </c:pt>
                <c:pt idx="1181">
                  <c:v>30.495000000000001</c:v>
                </c:pt>
                <c:pt idx="1182">
                  <c:v>35.53</c:v>
                </c:pt>
                <c:pt idx="1183">
                  <c:v>41.895000000000003</c:v>
                </c:pt>
                <c:pt idx="1184">
                  <c:v>34.799999999999997</c:v>
                </c:pt>
                <c:pt idx="1185">
                  <c:v>34.21</c:v>
                </c:pt>
                <c:pt idx="1186">
                  <c:v>31.824999999999999</c:v>
                </c:pt>
                <c:pt idx="1187">
                  <c:v>33.630000000000003</c:v>
                </c:pt>
                <c:pt idx="1188">
                  <c:v>31.92</c:v>
                </c:pt>
                <c:pt idx="1189">
                  <c:v>36.954999999999998</c:v>
                </c:pt>
                <c:pt idx="1190">
                  <c:v>42.35</c:v>
                </c:pt>
                <c:pt idx="1191">
                  <c:v>34.200000000000003</c:v>
                </c:pt>
                <c:pt idx="1192">
                  <c:v>40.564999999999998</c:v>
                </c:pt>
                <c:pt idx="1193">
                  <c:v>45.54</c:v>
                </c:pt>
                <c:pt idx="1194">
                  <c:v>34.39</c:v>
                </c:pt>
                <c:pt idx="1195">
                  <c:v>35.97</c:v>
                </c:pt>
                <c:pt idx="1196">
                  <c:v>30.8</c:v>
                </c:pt>
                <c:pt idx="1197">
                  <c:v>36.479999999999997</c:v>
                </c:pt>
                <c:pt idx="1198">
                  <c:v>32.299999999999997</c:v>
                </c:pt>
                <c:pt idx="1199">
                  <c:v>32.9</c:v>
                </c:pt>
                <c:pt idx="1200">
                  <c:v>40.15</c:v>
                </c:pt>
                <c:pt idx="1201">
                  <c:v>30.684999999999999</c:v>
                </c:pt>
                <c:pt idx="1202">
                  <c:v>33.880000000000003</c:v>
                </c:pt>
                <c:pt idx="1203">
                  <c:v>35.86</c:v>
                </c:pt>
                <c:pt idx="1204">
                  <c:v>32.774999999999999</c:v>
                </c:pt>
                <c:pt idx="1205">
                  <c:v>30</c:v>
                </c:pt>
                <c:pt idx="1206">
                  <c:v>34.4</c:v>
                </c:pt>
                <c:pt idx="1207">
                  <c:v>30.25</c:v>
                </c:pt>
                <c:pt idx="1208">
                  <c:v>42.13</c:v>
                </c:pt>
                <c:pt idx="1209">
                  <c:v>40.564999999999998</c:v>
                </c:pt>
                <c:pt idx="1210">
                  <c:v>37.799999999999997</c:v>
                </c:pt>
                <c:pt idx="1211">
                  <c:v>34.1</c:v>
                </c:pt>
                <c:pt idx="1212">
                  <c:v>33.534999999999997</c:v>
                </c:pt>
                <c:pt idx="1213">
                  <c:v>38.06</c:v>
                </c:pt>
                <c:pt idx="1214">
                  <c:v>32.015000000000001</c:v>
                </c:pt>
                <c:pt idx="1215">
                  <c:v>31.35</c:v>
                </c:pt>
                <c:pt idx="1216">
                  <c:v>35.299999999999997</c:v>
                </c:pt>
                <c:pt idx="1217">
                  <c:v>31.13</c:v>
                </c:pt>
                <c:pt idx="1218">
                  <c:v>35.75</c:v>
                </c:pt>
                <c:pt idx="1219">
                  <c:v>31.73</c:v>
                </c:pt>
                <c:pt idx="1220">
                  <c:v>35.5</c:v>
                </c:pt>
                <c:pt idx="1221">
                  <c:v>34.104999999999997</c:v>
                </c:pt>
                <c:pt idx="1222">
                  <c:v>38.17</c:v>
                </c:pt>
                <c:pt idx="1223">
                  <c:v>31.79</c:v>
                </c:pt>
                <c:pt idx="1224">
                  <c:v>30.78</c:v>
                </c:pt>
                <c:pt idx="1225">
                  <c:v>38.94</c:v>
                </c:pt>
                <c:pt idx="1226">
                  <c:v>40.92</c:v>
                </c:pt>
                <c:pt idx="1227">
                  <c:v>31.73</c:v>
                </c:pt>
                <c:pt idx="1228">
                  <c:v>34.200000000000003</c:v>
                </c:pt>
                <c:pt idx="1229">
                  <c:v>42.9</c:v>
                </c:pt>
                <c:pt idx="1230">
                  <c:v>30.2</c:v>
                </c:pt>
                <c:pt idx="1231">
                  <c:v>30.8</c:v>
                </c:pt>
                <c:pt idx="1232">
                  <c:v>34.96</c:v>
                </c:pt>
                <c:pt idx="1233">
                  <c:v>32.700000000000003</c:v>
                </c:pt>
                <c:pt idx="1234">
                  <c:v>36.08</c:v>
                </c:pt>
                <c:pt idx="1235">
                  <c:v>37.07</c:v>
                </c:pt>
                <c:pt idx="1236">
                  <c:v>30.684999999999999</c:v>
                </c:pt>
                <c:pt idx="1237">
                  <c:v>52.58</c:v>
                </c:pt>
                <c:pt idx="1238">
                  <c:v>30.9</c:v>
                </c:pt>
                <c:pt idx="1239">
                  <c:v>41.14</c:v>
                </c:pt>
                <c:pt idx="1240">
                  <c:v>37.07</c:v>
                </c:pt>
                <c:pt idx="1241">
                  <c:v>31.68</c:v>
                </c:pt>
                <c:pt idx="1242">
                  <c:v>36.19</c:v>
                </c:pt>
                <c:pt idx="1243">
                  <c:v>38.39</c:v>
                </c:pt>
                <c:pt idx="1244">
                  <c:v>33.33</c:v>
                </c:pt>
                <c:pt idx="1245">
                  <c:v>35.75</c:v>
                </c:pt>
                <c:pt idx="1246">
                  <c:v>32.799999999999997</c:v>
                </c:pt>
                <c:pt idx="1247">
                  <c:v>44.88</c:v>
                </c:pt>
                <c:pt idx="1248">
                  <c:v>35.625</c:v>
                </c:pt>
                <c:pt idx="1249">
                  <c:v>33.4</c:v>
                </c:pt>
                <c:pt idx="1250">
                  <c:v>34.484999999999999</c:v>
                </c:pt>
                <c:pt idx="1251">
                  <c:v>41.8</c:v>
                </c:pt>
                <c:pt idx="1252">
                  <c:v>36.96</c:v>
                </c:pt>
                <c:pt idx="1253">
                  <c:v>33.630000000000003</c:v>
                </c:pt>
                <c:pt idx="1254">
                  <c:v>31.065000000000001</c:v>
                </c:pt>
                <c:pt idx="1255">
                  <c:v>29.925000000000001</c:v>
                </c:pt>
                <c:pt idx="1256">
                  <c:v>36.299999999999997</c:v>
                </c:pt>
                <c:pt idx="1257">
                  <c:v>39.4</c:v>
                </c:pt>
                <c:pt idx="1258">
                  <c:v>34.9</c:v>
                </c:pt>
                <c:pt idx="1259">
                  <c:v>30.36</c:v>
                </c:pt>
                <c:pt idx="1260">
                  <c:v>30.875</c:v>
                </c:pt>
                <c:pt idx="1261">
                  <c:v>27.9</c:v>
                </c:pt>
                <c:pt idx="1262">
                  <c:v>26.29</c:v>
                </c:pt>
                <c:pt idx="1263">
                  <c:v>27.94</c:v>
                </c:pt>
                <c:pt idx="1264">
                  <c:v>28.3</c:v>
                </c:pt>
                <c:pt idx="1265">
                  <c:v>26.6</c:v>
                </c:pt>
                <c:pt idx="1266">
                  <c:v>27.74</c:v>
                </c:pt>
                <c:pt idx="1267">
                  <c:v>26.84</c:v>
                </c:pt>
                <c:pt idx="1268">
                  <c:v>28.12</c:v>
                </c:pt>
                <c:pt idx="1269">
                  <c:v>28.31</c:v>
                </c:pt>
                <c:pt idx="1270">
                  <c:v>26.98</c:v>
                </c:pt>
                <c:pt idx="1271">
                  <c:v>28.38</c:v>
                </c:pt>
                <c:pt idx="1272">
                  <c:v>28.31</c:v>
                </c:pt>
                <c:pt idx="1273">
                  <c:v>25.3</c:v>
                </c:pt>
                <c:pt idx="1274">
                  <c:v>26.4</c:v>
                </c:pt>
                <c:pt idx="1275">
                  <c:v>27.83</c:v>
                </c:pt>
                <c:pt idx="1276">
                  <c:v>28.88</c:v>
                </c:pt>
                <c:pt idx="1277">
                  <c:v>27.6</c:v>
                </c:pt>
                <c:pt idx="1278">
                  <c:v>26.125</c:v>
                </c:pt>
                <c:pt idx="1279">
                  <c:v>29.81</c:v>
                </c:pt>
                <c:pt idx="1280">
                  <c:v>26.885000000000002</c:v>
                </c:pt>
                <c:pt idx="1281">
                  <c:v>26.885000000000002</c:v>
                </c:pt>
                <c:pt idx="1282">
                  <c:v>28.024999999999999</c:v>
                </c:pt>
                <c:pt idx="1283">
                  <c:v>25.85</c:v>
                </c:pt>
                <c:pt idx="1284">
                  <c:v>26.7</c:v>
                </c:pt>
                <c:pt idx="1285">
                  <c:v>28.49</c:v>
                </c:pt>
                <c:pt idx="1286">
                  <c:v>25.27</c:v>
                </c:pt>
                <c:pt idx="1287">
                  <c:v>27.28</c:v>
                </c:pt>
                <c:pt idx="1288">
                  <c:v>25.555</c:v>
                </c:pt>
                <c:pt idx="1289">
                  <c:v>27.645</c:v>
                </c:pt>
                <c:pt idx="1290">
                  <c:v>29.07</c:v>
                </c:pt>
                <c:pt idx="1291">
                  <c:v>28</c:v>
                </c:pt>
                <c:pt idx="1292">
                  <c:v>29.83</c:v>
                </c:pt>
                <c:pt idx="1293">
                  <c:v>28.024999999999999</c:v>
                </c:pt>
                <c:pt idx="1294">
                  <c:v>25.3</c:v>
                </c:pt>
                <c:pt idx="1295">
                  <c:v>28.69</c:v>
                </c:pt>
                <c:pt idx="1296">
                  <c:v>25.175000000000001</c:v>
                </c:pt>
                <c:pt idx="1297">
                  <c:v>27.74</c:v>
                </c:pt>
                <c:pt idx="1298">
                  <c:v>29.07</c:v>
                </c:pt>
                <c:pt idx="1299">
                  <c:v>27.7</c:v>
                </c:pt>
                <c:pt idx="1300">
                  <c:v>25.41</c:v>
                </c:pt>
                <c:pt idx="1301">
                  <c:v>27.36</c:v>
                </c:pt>
                <c:pt idx="1302">
                  <c:v>26.695</c:v>
                </c:pt>
                <c:pt idx="1303">
                  <c:v>25.1</c:v>
                </c:pt>
                <c:pt idx="1304">
                  <c:v>28.31</c:v>
                </c:pt>
                <c:pt idx="1305">
                  <c:v>28.5</c:v>
                </c:pt>
                <c:pt idx="1306">
                  <c:v>25.7</c:v>
                </c:pt>
                <c:pt idx="1307">
                  <c:v>28.3</c:v>
                </c:pt>
                <c:pt idx="1308">
                  <c:v>26.07</c:v>
                </c:pt>
                <c:pt idx="1309">
                  <c:v>25.84</c:v>
                </c:pt>
                <c:pt idx="1310">
                  <c:v>25.6</c:v>
                </c:pt>
                <c:pt idx="1311">
                  <c:v>26.41</c:v>
                </c:pt>
                <c:pt idx="1312">
                  <c:v>28.31</c:v>
                </c:pt>
                <c:pt idx="1313">
                  <c:v>29.15</c:v>
                </c:pt>
                <c:pt idx="1314">
                  <c:v>27.1</c:v>
                </c:pt>
                <c:pt idx="1315">
                  <c:v>28.5</c:v>
                </c:pt>
                <c:pt idx="1316">
                  <c:v>28.024999999999999</c:v>
                </c:pt>
                <c:pt idx="1317">
                  <c:v>28.93</c:v>
                </c:pt>
                <c:pt idx="1318">
                  <c:v>28.975000000000001</c:v>
                </c:pt>
                <c:pt idx="1319">
                  <c:v>29.7</c:v>
                </c:pt>
                <c:pt idx="1320">
                  <c:v>27.835000000000001</c:v>
                </c:pt>
                <c:pt idx="1321">
                  <c:v>25.9</c:v>
                </c:pt>
                <c:pt idx="1322">
                  <c:v>28.215</c:v>
                </c:pt>
                <c:pt idx="1323">
                  <c:v>26.03</c:v>
                </c:pt>
                <c:pt idx="1324">
                  <c:v>29.8</c:v>
                </c:pt>
                <c:pt idx="1325">
                  <c:v>27.36</c:v>
                </c:pt>
                <c:pt idx="1326">
                  <c:v>29.81</c:v>
                </c:pt>
                <c:pt idx="1327">
                  <c:v>29.83</c:v>
                </c:pt>
                <c:pt idx="1328">
                  <c:v>27.3</c:v>
                </c:pt>
                <c:pt idx="1329">
                  <c:v>27.06</c:v>
                </c:pt>
                <c:pt idx="1330">
                  <c:v>27.8</c:v>
                </c:pt>
                <c:pt idx="1331">
                  <c:v>28.12</c:v>
                </c:pt>
                <c:pt idx="1332">
                  <c:v>26.695</c:v>
                </c:pt>
                <c:pt idx="1333">
                  <c:v>17.765000000000001</c:v>
                </c:pt>
                <c:pt idx="1334">
                  <c:v>17.954999999999998</c:v>
                </c:pt>
                <c:pt idx="1335">
                  <c:v>17.195</c:v>
                </c:pt>
                <c:pt idx="1336">
                  <c:v>18.3</c:v>
                </c:pt>
                <c:pt idx="1337">
                  <c:v>17.29</c:v>
                </c:pt>
              </c:numCache>
            </c:numRef>
          </c:xVal>
          <c:yVal>
            <c:numRef>
              <c:f>'FamInsureCo Desc. Stats Data'!$F$2:$F$1339</c:f>
              <c:numCache>
                <c:formatCode>"$"#,##0.00;[Red]\-"$"#,##0.00</c:formatCode>
                <c:ptCount val="1338"/>
                <c:pt idx="0">
                  <c:v>1607.5101</c:v>
                </c:pt>
                <c:pt idx="1">
                  <c:v>2201.0971</c:v>
                </c:pt>
                <c:pt idx="2">
                  <c:v>1737.376</c:v>
                </c:pt>
                <c:pt idx="3">
                  <c:v>2709.1118999999999</c:v>
                </c:pt>
                <c:pt idx="4">
                  <c:v>2117.3388500000001</c:v>
                </c:pt>
                <c:pt idx="5">
                  <c:v>2913.569</c:v>
                </c:pt>
                <c:pt idx="6">
                  <c:v>2709.24395</c:v>
                </c:pt>
                <c:pt idx="7">
                  <c:v>1728.8969999999999</c:v>
                </c:pt>
                <c:pt idx="8">
                  <c:v>1731.6769999999999</c:v>
                </c:pt>
                <c:pt idx="9">
                  <c:v>3180.5101</c:v>
                </c:pt>
                <c:pt idx="10">
                  <c:v>2585.8506499999999</c:v>
                </c:pt>
                <c:pt idx="11">
                  <c:v>2150.4690000000001</c:v>
                </c:pt>
                <c:pt idx="12">
                  <c:v>2731.9122000000002</c:v>
                </c:pt>
                <c:pt idx="13">
                  <c:v>2527.8186500000002</c:v>
                </c:pt>
                <c:pt idx="14">
                  <c:v>4296.2712000000001</c:v>
                </c:pt>
                <c:pt idx="15">
                  <c:v>14426.073850000001</c:v>
                </c:pt>
                <c:pt idx="16">
                  <c:v>22395.74424</c:v>
                </c:pt>
                <c:pt idx="17">
                  <c:v>25081.76784</c:v>
                </c:pt>
                <c:pt idx="18">
                  <c:v>2457.502</c:v>
                </c:pt>
                <c:pt idx="19">
                  <c:v>2842.7607499999999</c:v>
                </c:pt>
                <c:pt idx="20">
                  <c:v>3206.4913499999998</c:v>
                </c:pt>
                <c:pt idx="21">
                  <c:v>4391.652</c:v>
                </c:pt>
                <c:pt idx="22">
                  <c:v>3594.17085</c:v>
                </c:pt>
                <c:pt idx="23">
                  <c:v>3208.7869999999998</c:v>
                </c:pt>
                <c:pt idx="24">
                  <c:v>3176.8159000000001</c:v>
                </c:pt>
                <c:pt idx="25">
                  <c:v>3378.91</c:v>
                </c:pt>
                <c:pt idx="26">
                  <c:v>3176.2876999999999</c:v>
                </c:pt>
                <c:pt idx="27">
                  <c:v>3561.8888999999999</c:v>
                </c:pt>
                <c:pt idx="28">
                  <c:v>2974.1260000000002</c:v>
                </c:pt>
                <c:pt idx="29">
                  <c:v>3353.4703</c:v>
                </c:pt>
                <c:pt idx="30">
                  <c:v>23288.928400000001</c:v>
                </c:pt>
                <c:pt idx="31">
                  <c:v>4719.7365499999996</c:v>
                </c:pt>
                <c:pt idx="32">
                  <c:v>4906.4096499999996</c:v>
                </c:pt>
                <c:pt idx="33">
                  <c:v>4529.4769999999999</c:v>
                </c:pt>
                <c:pt idx="34">
                  <c:v>4719.52405</c:v>
                </c:pt>
                <c:pt idx="35">
                  <c:v>5693.4305000000004</c:v>
                </c:pt>
                <c:pt idx="36">
                  <c:v>4718.2035500000002</c:v>
                </c:pt>
                <c:pt idx="37">
                  <c:v>4931.6469999999999</c:v>
                </c:pt>
                <c:pt idx="38">
                  <c:v>4134.0824499999999</c:v>
                </c:pt>
                <c:pt idx="39">
                  <c:v>17626.239509999999</c:v>
                </c:pt>
                <c:pt idx="40">
                  <c:v>4544.2348000000002</c:v>
                </c:pt>
                <c:pt idx="41">
                  <c:v>5354.0746499999996</c:v>
                </c:pt>
                <c:pt idx="42">
                  <c:v>4185.0978999999998</c:v>
                </c:pt>
                <c:pt idx="43">
                  <c:v>4766.0219999999999</c:v>
                </c:pt>
                <c:pt idx="44">
                  <c:v>6753.0379999999996</c:v>
                </c:pt>
                <c:pt idx="45">
                  <c:v>4992.3764000000001</c:v>
                </c:pt>
                <c:pt idx="46">
                  <c:v>6402.2913500000004</c:v>
                </c:pt>
                <c:pt idx="47">
                  <c:v>5458.0464499999998</c:v>
                </c:pt>
                <c:pt idx="48">
                  <c:v>7228.2156500000001</c:v>
                </c:pt>
                <c:pt idx="49">
                  <c:v>6686.4313000000002</c:v>
                </c:pt>
                <c:pt idx="50">
                  <c:v>6933.2422500000002</c:v>
                </c:pt>
                <c:pt idx="51">
                  <c:v>7133.9025000000001</c:v>
                </c:pt>
                <c:pt idx="52">
                  <c:v>7985.8149999999996</c:v>
                </c:pt>
                <c:pt idx="53">
                  <c:v>8965.7957499999993</c:v>
                </c:pt>
                <c:pt idx="54">
                  <c:v>7986.4752500000004</c:v>
                </c:pt>
                <c:pt idx="55">
                  <c:v>8582.3022999999994</c:v>
                </c:pt>
                <c:pt idx="56">
                  <c:v>8252.2842999999993</c:v>
                </c:pt>
                <c:pt idx="57">
                  <c:v>13725.47184</c:v>
                </c:pt>
                <c:pt idx="58">
                  <c:v>8211.1002000000008</c:v>
                </c:pt>
                <c:pt idx="59">
                  <c:v>9193.8384999999998</c:v>
                </c:pt>
                <c:pt idx="60">
                  <c:v>8539.6710000000003</c:v>
                </c:pt>
                <c:pt idx="61">
                  <c:v>26236.579969999999</c:v>
                </c:pt>
                <c:pt idx="62">
                  <c:v>8534.6718000000001</c:v>
                </c:pt>
                <c:pt idx="63">
                  <c:v>8269.0439999999999</c:v>
                </c:pt>
                <c:pt idx="64">
                  <c:v>9182.17</c:v>
                </c:pt>
                <c:pt idx="65">
                  <c:v>10156.7832</c:v>
                </c:pt>
                <c:pt idx="66">
                  <c:v>9566.9909000000007</c:v>
                </c:pt>
                <c:pt idx="67">
                  <c:v>10107.220600000001</c:v>
                </c:pt>
                <c:pt idx="68">
                  <c:v>9855.1314000000002</c:v>
                </c:pt>
                <c:pt idx="69">
                  <c:v>9264.7970000000005</c:v>
                </c:pt>
                <c:pt idx="70">
                  <c:v>27117.993780000001</c:v>
                </c:pt>
                <c:pt idx="71">
                  <c:v>10197.772199999999</c:v>
                </c:pt>
                <c:pt idx="72">
                  <c:v>10942.13205</c:v>
                </c:pt>
                <c:pt idx="73">
                  <c:v>11729.6795</c:v>
                </c:pt>
                <c:pt idx="74">
                  <c:v>12475.3513</c:v>
                </c:pt>
                <c:pt idx="75">
                  <c:v>12094.477999999999</c:v>
                </c:pt>
                <c:pt idx="76">
                  <c:v>12479.70895</c:v>
                </c:pt>
                <c:pt idx="77">
                  <c:v>11830.6072</c:v>
                </c:pt>
                <c:pt idx="78">
                  <c:v>12029.286700000001</c:v>
                </c:pt>
                <c:pt idx="79">
                  <c:v>22192.437109999999</c:v>
                </c:pt>
                <c:pt idx="80">
                  <c:v>12032.325999999999</c:v>
                </c:pt>
                <c:pt idx="81">
                  <c:v>11833.782300000001</c:v>
                </c:pt>
                <c:pt idx="82">
                  <c:v>12629.896699999999</c:v>
                </c:pt>
                <c:pt idx="83">
                  <c:v>13012.20865</c:v>
                </c:pt>
                <c:pt idx="84">
                  <c:v>13616.3586</c:v>
                </c:pt>
                <c:pt idx="85">
                  <c:v>13415.0381</c:v>
                </c:pt>
                <c:pt idx="86">
                  <c:v>14451.835150000001</c:v>
                </c:pt>
                <c:pt idx="87">
                  <c:v>14449.8544</c:v>
                </c:pt>
                <c:pt idx="88">
                  <c:v>1705.6244999999999</c:v>
                </c:pt>
                <c:pt idx="89">
                  <c:v>1704.5681</c:v>
                </c:pt>
                <c:pt idx="90">
                  <c:v>1121.8739</c:v>
                </c:pt>
                <c:pt idx="91">
                  <c:v>1711.0268000000001</c:v>
                </c:pt>
                <c:pt idx="92">
                  <c:v>1704.7001499999999</c:v>
                </c:pt>
                <c:pt idx="93">
                  <c:v>11884.048580000001</c:v>
                </c:pt>
                <c:pt idx="94">
                  <c:v>1702.4553000000001</c:v>
                </c:pt>
                <c:pt idx="95">
                  <c:v>1837.2370000000001</c:v>
                </c:pt>
                <c:pt idx="96">
                  <c:v>1625.4337499999999</c:v>
                </c:pt>
                <c:pt idx="97">
                  <c:v>1832.0940000000001</c:v>
                </c:pt>
                <c:pt idx="98">
                  <c:v>2803.69785</c:v>
                </c:pt>
                <c:pt idx="99">
                  <c:v>1242.816</c:v>
                </c:pt>
                <c:pt idx="100">
                  <c:v>1242.26</c:v>
                </c:pt>
                <c:pt idx="101">
                  <c:v>1627.2824499999999</c:v>
                </c:pt>
                <c:pt idx="102">
                  <c:v>1628.4709</c:v>
                </c:pt>
                <c:pt idx="103">
                  <c:v>1241.5650000000001</c:v>
                </c:pt>
                <c:pt idx="104">
                  <c:v>1964.78</c:v>
                </c:pt>
                <c:pt idx="105">
                  <c:v>3077.0954999999999</c:v>
                </c:pt>
                <c:pt idx="106">
                  <c:v>3861.2096499999998</c:v>
                </c:pt>
                <c:pt idx="107">
                  <c:v>2103.08</c:v>
                </c:pt>
                <c:pt idx="108">
                  <c:v>1515.3449000000001</c:v>
                </c:pt>
                <c:pt idx="109">
                  <c:v>4005.4225000000001</c:v>
                </c:pt>
                <c:pt idx="110">
                  <c:v>2395.17155</c:v>
                </c:pt>
                <c:pt idx="111">
                  <c:v>21595.382290000001</c:v>
                </c:pt>
                <c:pt idx="112">
                  <c:v>2396.0958999999998</c:v>
                </c:pt>
                <c:pt idx="113">
                  <c:v>1969.614</c:v>
                </c:pt>
                <c:pt idx="114">
                  <c:v>2352.9684499999998</c:v>
                </c:pt>
                <c:pt idx="115">
                  <c:v>5080.0959999999995</c:v>
                </c:pt>
                <c:pt idx="116">
                  <c:v>2302.3000000000002</c:v>
                </c:pt>
                <c:pt idx="117">
                  <c:v>3484.3310000000001</c:v>
                </c:pt>
                <c:pt idx="118">
                  <c:v>4827.9049500000001</c:v>
                </c:pt>
                <c:pt idx="119">
                  <c:v>2483.7359999999999</c:v>
                </c:pt>
                <c:pt idx="120">
                  <c:v>3847.674</c:v>
                </c:pt>
                <c:pt idx="121">
                  <c:v>4428.8878500000001</c:v>
                </c:pt>
                <c:pt idx="122">
                  <c:v>5615.3689999999997</c:v>
                </c:pt>
                <c:pt idx="123">
                  <c:v>5209.5788499999999</c:v>
                </c:pt>
                <c:pt idx="124">
                  <c:v>4032.2406999999998</c:v>
                </c:pt>
                <c:pt idx="125">
                  <c:v>3260.1990000000001</c:v>
                </c:pt>
                <c:pt idx="126">
                  <c:v>21984.47061</c:v>
                </c:pt>
                <c:pt idx="127">
                  <c:v>5257.5079500000002</c:v>
                </c:pt>
                <c:pt idx="128">
                  <c:v>27375.904780000001</c:v>
                </c:pt>
                <c:pt idx="129">
                  <c:v>4500.33925</c:v>
                </c:pt>
                <c:pt idx="130">
                  <c:v>5125.2156999999997</c:v>
                </c:pt>
                <c:pt idx="131">
                  <c:v>6198.7518</c:v>
                </c:pt>
                <c:pt idx="132">
                  <c:v>6985.50695</c:v>
                </c:pt>
                <c:pt idx="133">
                  <c:v>6652.5288</c:v>
                </c:pt>
                <c:pt idx="134">
                  <c:v>5855.9025000000001</c:v>
                </c:pt>
                <c:pt idx="135">
                  <c:v>6710.1918999999998</c:v>
                </c:pt>
                <c:pt idx="136">
                  <c:v>6117.4944999999998</c:v>
                </c:pt>
                <c:pt idx="137">
                  <c:v>7173.35995</c:v>
                </c:pt>
                <c:pt idx="138">
                  <c:v>6272.4772000000003</c:v>
                </c:pt>
                <c:pt idx="139">
                  <c:v>6858.4795999999997</c:v>
                </c:pt>
                <c:pt idx="140">
                  <c:v>5966.8873999999996</c:v>
                </c:pt>
                <c:pt idx="141">
                  <c:v>6250.4350000000004</c:v>
                </c:pt>
                <c:pt idx="142">
                  <c:v>8302.5356499999998</c:v>
                </c:pt>
                <c:pt idx="143">
                  <c:v>8891.1394999999993</c:v>
                </c:pt>
                <c:pt idx="144">
                  <c:v>9788.8659000000007</c:v>
                </c:pt>
                <c:pt idx="145">
                  <c:v>7222.7862500000001</c:v>
                </c:pt>
                <c:pt idx="146">
                  <c:v>8604.4836500000001</c:v>
                </c:pt>
                <c:pt idx="147">
                  <c:v>8605.3615000000009</c:v>
                </c:pt>
                <c:pt idx="148">
                  <c:v>8603.8233999999993</c:v>
                </c:pt>
                <c:pt idx="149">
                  <c:v>7147.1049999999996</c:v>
                </c:pt>
                <c:pt idx="150">
                  <c:v>7526.7064499999997</c:v>
                </c:pt>
                <c:pt idx="151">
                  <c:v>9500.5730500000009</c:v>
                </c:pt>
                <c:pt idx="152">
                  <c:v>8428.0692999999992</c:v>
                </c:pt>
                <c:pt idx="153">
                  <c:v>8627.5411000000004</c:v>
                </c:pt>
                <c:pt idx="154">
                  <c:v>8688.8588500000005</c:v>
                </c:pt>
                <c:pt idx="155">
                  <c:v>11520.099850000001</c:v>
                </c:pt>
                <c:pt idx="156">
                  <c:v>9361.3268000000007</c:v>
                </c:pt>
                <c:pt idx="157">
                  <c:v>9863.4717999999993</c:v>
                </c:pt>
                <c:pt idx="158">
                  <c:v>10065.413</c:v>
                </c:pt>
                <c:pt idx="159">
                  <c:v>11013.7119</c:v>
                </c:pt>
                <c:pt idx="160">
                  <c:v>10422.916649999999</c:v>
                </c:pt>
                <c:pt idx="161">
                  <c:v>10791.96</c:v>
                </c:pt>
                <c:pt idx="162">
                  <c:v>10577.087</c:v>
                </c:pt>
                <c:pt idx="163">
                  <c:v>10959.33</c:v>
                </c:pt>
                <c:pt idx="164">
                  <c:v>11345.519</c:v>
                </c:pt>
                <c:pt idx="165">
                  <c:v>12323.936</c:v>
                </c:pt>
                <c:pt idx="166">
                  <c:v>13112.604799999999</c:v>
                </c:pt>
                <c:pt idx="167">
                  <c:v>12523.604799999999</c:v>
                </c:pt>
                <c:pt idx="168">
                  <c:v>13129.603450000001</c:v>
                </c:pt>
                <c:pt idx="169">
                  <c:v>12957.118</c:v>
                </c:pt>
                <c:pt idx="170">
                  <c:v>14349.8544</c:v>
                </c:pt>
                <c:pt idx="171">
                  <c:v>30166.618170000002</c:v>
                </c:pt>
                <c:pt idx="172">
                  <c:v>3393.35635</c:v>
                </c:pt>
                <c:pt idx="173">
                  <c:v>2211.1307499999998</c:v>
                </c:pt>
                <c:pt idx="174">
                  <c:v>21344.846699999998</c:v>
                </c:pt>
                <c:pt idx="175">
                  <c:v>1631.8212000000001</c:v>
                </c:pt>
                <c:pt idx="176">
                  <c:v>14133.03775</c:v>
                </c:pt>
                <c:pt idx="177">
                  <c:v>1631.6683</c:v>
                </c:pt>
                <c:pt idx="178">
                  <c:v>2203.4718499999999</c:v>
                </c:pt>
                <c:pt idx="179">
                  <c:v>1622.1885</c:v>
                </c:pt>
                <c:pt idx="180">
                  <c:v>11482.63485</c:v>
                </c:pt>
                <c:pt idx="181">
                  <c:v>2801.2588000000001</c:v>
                </c:pt>
                <c:pt idx="182">
                  <c:v>2219.4450999999999</c:v>
                </c:pt>
                <c:pt idx="183">
                  <c:v>1633.0444</c:v>
                </c:pt>
                <c:pt idx="184">
                  <c:v>2207.6974500000001</c:v>
                </c:pt>
                <c:pt idx="185">
                  <c:v>2217.6012000000001</c:v>
                </c:pt>
                <c:pt idx="186">
                  <c:v>1621.8827000000001</c:v>
                </c:pt>
                <c:pt idx="187">
                  <c:v>1634.5734</c:v>
                </c:pt>
                <c:pt idx="188">
                  <c:v>2217.4691499999999</c:v>
                </c:pt>
                <c:pt idx="189">
                  <c:v>4561.1885000000002</c:v>
                </c:pt>
                <c:pt idx="190">
                  <c:v>2203.7359499999998</c:v>
                </c:pt>
                <c:pt idx="191">
                  <c:v>1633.9618</c:v>
                </c:pt>
                <c:pt idx="192">
                  <c:v>2205.9807999999998</c:v>
                </c:pt>
                <c:pt idx="193">
                  <c:v>1629.8335</c:v>
                </c:pt>
                <c:pt idx="194">
                  <c:v>2719.2797500000001</c:v>
                </c:pt>
                <c:pt idx="195">
                  <c:v>2130.6759000000002</c:v>
                </c:pt>
                <c:pt idx="196">
                  <c:v>2138.0707000000002</c:v>
                </c:pt>
                <c:pt idx="197">
                  <c:v>2134.9014999999999</c:v>
                </c:pt>
                <c:pt idx="198">
                  <c:v>1748.7739999999999</c:v>
                </c:pt>
                <c:pt idx="199">
                  <c:v>24059.680189999999</c:v>
                </c:pt>
                <c:pt idx="200">
                  <c:v>2128.4310500000001</c:v>
                </c:pt>
                <c:pt idx="201">
                  <c:v>2136.8822500000001</c:v>
                </c:pt>
                <c:pt idx="202">
                  <c:v>2730.1078499999999</c:v>
                </c:pt>
                <c:pt idx="203">
                  <c:v>1759.338</c:v>
                </c:pt>
                <c:pt idx="204">
                  <c:v>4830.63</c:v>
                </c:pt>
                <c:pt idx="205">
                  <c:v>3056.3881000000001</c:v>
                </c:pt>
                <c:pt idx="206">
                  <c:v>1880.07</c:v>
                </c:pt>
                <c:pt idx="207">
                  <c:v>1877.9294</c:v>
                </c:pt>
                <c:pt idx="208">
                  <c:v>2261.5688</c:v>
                </c:pt>
                <c:pt idx="209">
                  <c:v>2459.7201</c:v>
                </c:pt>
                <c:pt idx="210">
                  <c:v>1880.4870000000001</c:v>
                </c:pt>
                <c:pt idx="211">
                  <c:v>3579.8287</c:v>
                </c:pt>
                <c:pt idx="212">
                  <c:v>2026.9740999999999</c:v>
                </c:pt>
                <c:pt idx="213">
                  <c:v>2404.7338</c:v>
                </c:pt>
                <c:pt idx="214">
                  <c:v>2020.5523000000001</c:v>
                </c:pt>
                <c:pt idx="215">
                  <c:v>26018.950519999999</c:v>
                </c:pt>
                <c:pt idx="216">
                  <c:v>2020.1769999999999</c:v>
                </c:pt>
                <c:pt idx="217">
                  <c:v>2755.0209500000001</c:v>
                </c:pt>
                <c:pt idx="218">
                  <c:v>2166.732</c:v>
                </c:pt>
                <c:pt idx="219">
                  <c:v>3925.7582000000002</c:v>
                </c:pt>
                <c:pt idx="220">
                  <c:v>2741.9479999999999</c:v>
                </c:pt>
                <c:pt idx="221">
                  <c:v>4466.6214</c:v>
                </c:pt>
                <c:pt idx="222">
                  <c:v>3500.6122999999998</c:v>
                </c:pt>
                <c:pt idx="223">
                  <c:v>2899.4893499999998</c:v>
                </c:pt>
                <c:pt idx="224">
                  <c:v>10795.937330000001</c:v>
                </c:pt>
                <c:pt idx="225">
                  <c:v>2855.4375500000001</c:v>
                </c:pt>
                <c:pt idx="226">
                  <c:v>4618.0798999999997</c:v>
                </c:pt>
                <c:pt idx="227">
                  <c:v>4234.9269999999997</c:v>
                </c:pt>
                <c:pt idx="228">
                  <c:v>2473.3341</c:v>
                </c:pt>
                <c:pt idx="229">
                  <c:v>2480.9791</c:v>
                </c:pt>
                <c:pt idx="230">
                  <c:v>2850.6837500000001</c:v>
                </c:pt>
                <c:pt idx="231">
                  <c:v>17878.900679999999</c:v>
                </c:pt>
                <c:pt idx="232">
                  <c:v>18218.161390000001</c:v>
                </c:pt>
                <c:pt idx="233">
                  <c:v>3227.1210999999998</c:v>
                </c:pt>
                <c:pt idx="234">
                  <c:v>2632.9920000000002</c:v>
                </c:pt>
                <c:pt idx="235">
                  <c:v>3238.4357</c:v>
                </c:pt>
                <c:pt idx="236">
                  <c:v>3021.80915</c:v>
                </c:pt>
                <c:pt idx="237">
                  <c:v>3981.9767999999999</c:v>
                </c:pt>
                <c:pt idx="238">
                  <c:v>3392.9767999999999</c:v>
                </c:pt>
                <c:pt idx="239">
                  <c:v>3410.3240000000001</c:v>
                </c:pt>
                <c:pt idx="240">
                  <c:v>3201.2451500000002</c:v>
                </c:pt>
                <c:pt idx="241">
                  <c:v>3987.9259999999999</c:v>
                </c:pt>
                <c:pt idx="242">
                  <c:v>18804.752400000001</c:v>
                </c:pt>
                <c:pt idx="243">
                  <c:v>3577.9989999999998</c:v>
                </c:pt>
                <c:pt idx="244">
                  <c:v>16796.411940000002</c:v>
                </c:pt>
                <c:pt idx="245">
                  <c:v>18903.491409999999</c:v>
                </c:pt>
                <c:pt idx="246">
                  <c:v>3956.0714499999999</c:v>
                </c:pt>
                <c:pt idx="247">
                  <c:v>3556.9223000000002</c:v>
                </c:pt>
                <c:pt idx="248">
                  <c:v>3766.8838000000001</c:v>
                </c:pt>
                <c:pt idx="249">
                  <c:v>3172.018</c:v>
                </c:pt>
                <c:pt idx="250">
                  <c:v>4349.4620000000004</c:v>
                </c:pt>
                <c:pt idx="251">
                  <c:v>3171.6149</c:v>
                </c:pt>
                <c:pt idx="252">
                  <c:v>5138.2566999999999</c:v>
                </c:pt>
                <c:pt idx="253">
                  <c:v>4922.9159</c:v>
                </c:pt>
                <c:pt idx="254">
                  <c:v>3366.6696999999999</c:v>
                </c:pt>
                <c:pt idx="255">
                  <c:v>3943.5954000000002</c:v>
                </c:pt>
                <c:pt idx="256">
                  <c:v>4149.7359999999999</c:v>
                </c:pt>
                <c:pt idx="257">
                  <c:v>5325.6509999999998</c:v>
                </c:pt>
                <c:pt idx="258">
                  <c:v>4151.0286999999998</c:v>
                </c:pt>
                <c:pt idx="259">
                  <c:v>4753.6368000000002</c:v>
                </c:pt>
                <c:pt idx="260">
                  <c:v>4949.7587000000003</c:v>
                </c:pt>
                <c:pt idx="261">
                  <c:v>4738.2682000000004</c:v>
                </c:pt>
                <c:pt idx="262">
                  <c:v>4347.0233500000004</c:v>
                </c:pt>
                <c:pt idx="263">
                  <c:v>6113.2310500000003</c:v>
                </c:pt>
                <c:pt idx="264">
                  <c:v>5327.4002499999997</c:v>
                </c:pt>
                <c:pt idx="265">
                  <c:v>6334.3435499999996</c:v>
                </c:pt>
                <c:pt idx="266">
                  <c:v>6128.79745</c:v>
                </c:pt>
                <c:pt idx="267">
                  <c:v>3994.1777999999999</c:v>
                </c:pt>
                <c:pt idx="268">
                  <c:v>5148.5526</c:v>
                </c:pt>
                <c:pt idx="269">
                  <c:v>3989.8409999999999</c:v>
                </c:pt>
                <c:pt idx="270">
                  <c:v>5972.3779999999997</c:v>
                </c:pt>
                <c:pt idx="271">
                  <c:v>5375.0379999999996</c:v>
                </c:pt>
                <c:pt idx="272">
                  <c:v>6360.9935999999998</c:v>
                </c:pt>
                <c:pt idx="273">
                  <c:v>6551.7501000000002</c:v>
                </c:pt>
                <c:pt idx="274">
                  <c:v>4795.6567999999997</c:v>
                </c:pt>
                <c:pt idx="275">
                  <c:v>5989.5236500000001</c:v>
                </c:pt>
                <c:pt idx="276">
                  <c:v>5012.4709999999995</c:v>
                </c:pt>
                <c:pt idx="277">
                  <c:v>6196.4480000000003</c:v>
                </c:pt>
                <c:pt idx="278">
                  <c:v>5594.8455000000004</c:v>
                </c:pt>
                <c:pt idx="279">
                  <c:v>5246.0469999999996</c:v>
                </c:pt>
                <c:pt idx="280">
                  <c:v>5846.9175999999998</c:v>
                </c:pt>
                <c:pt idx="281">
                  <c:v>5240.7650000000003</c:v>
                </c:pt>
                <c:pt idx="282">
                  <c:v>24915.046259999999</c:v>
                </c:pt>
                <c:pt idx="283">
                  <c:v>5245.2268999999997</c:v>
                </c:pt>
                <c:pt idx="284">
                  <c:v>5836.5204000000003</c:v>
                </c:pt>
                <c:pt idx="285">
                  <c:v>5630.4578499999998</c:v>
                </c:pt>
                <c:pt idx="286">
                  <c:v>5478.0367999999999</c:v>
                </c:pt>
                <c:pt idx="287">
                  <c:v>5272.1758</c:v>
                </c:pt>
                <c:pt idx="288">
                  <c:v>4889.0367999999999</c:v>
                </c:pt>
                <c:pt idx="289">
                  <c:v>6313.759</c:v>
                </c:pt>
                <c:pt idx="290">
                  <c:v>6112.3529500000004</c:v>
                </c:pt>
                <c:pt idx="291">
                  <c:v>5400.9804999999997</c:v>
                </c:pt>
                <c:pt idx="292">
                  <c:v>5397.6166999999996</c:v>
                </c:pt>
                <c:pt idx="293">
                  <c:v>6373.55735</c:v>
                </c:pt>
                <c:pt idx="294">
                  <c:v>5976.8311000000003</c:v>
                </c:pt>
                <c:pt idx="295">
                  <c:v>6571.5439999999999</c:v>
                </c:pt>
                <c:pt idx="296">
                  <c:v>7537.1638999999996</c:v>
                </c:pt>
                <c:pt idx="297">
                  <c:v>5649.7150000000001</c:v>
                </c:pt>
                <c:pt idx="298">
                  <c:v>5662.2250000000004</c:v>
                </c:pt>
                <c:pt idx="299">
                  <c:v>7209.4917999999998</c:v>
                </c:pt>
                <c:pt idx="300">
                  <c:v>6238.2979999999998</c:v>
                </c:pt>
                <c:pt idx="301">
                  <c:v>8596.8277999999991</c:v>
                </c:pt>
                <c:pt idx="302">
                  <c:v>7418.5219999999999</c:v>
                </c:pt>
                <c:pt idx="303">
                  <c:v>5920.1040999999996</c:v>
                </c:pt>
                <c:pt idx="304">
                  <c:v>7682.67</c:v>
                </c:pt>
                <c:pt idx="305">
                  <c:v>28476.734990000001</c:v>
                </c:pt>
                <c:pt idx="306">
                  <c:v>6571.0243499999997</c:v>
                </c:pt>
                <c:pt idx="307">
                  <c:v>6186.1270000000004</c:v>
                </c:pt>
                <c:pt idx="308">
                  <c:v>8538.28845</c:v>
                </c:pt>
                <c:pt idx="309">
                  <c:v>6775.9610000000002</c:v>
                </c:pt>
                <c:pt idx="310">
                  <c:v>7371.7719999999999</c:v>
                </c:pt>
                <c:pt idx="311">
                  <c:v>7358.1756500000001</c:v>
                </c:pt>
                <c:pt idx="312">
                  <c:v>7749.1563999999998</c:v>
                </c:pt>
                <c:pt idx="313">
                  <c:v>6185.3208000000004</c:v>
                </c:pt>
                <c:pt idx="314">
                  <c:v>6781.3541999999998</c:v>
                </c:pt>
                <c:pt idx="315">
                  <c:v>7954.5169999999998</c:v>
                </c:pt>
                <c:pt idx="316">
                  <c:v>7443.6430499999997</c:v>
                </c:pt>
                <c:pt idx="317">
                  <c:v>7639.4174499999999</c:v>
                </c:pt>
                <c:pt idx="318">
                  <c:v>7650.7737500000003</c:v>
                </c:pt>
                <c:pt idx="319">
                  <c:v>6474.0129999999999</c:v>
                </c:pt>
                <c:pt idx="320">
                  <c:v>7050.0213000000003</c:v>
                </c:pt>
                <c:pt idx="321">
                  <c:v>19144.576519999999</c:v>
                </c:pt>
                <c:pt idx="322">
                  <c:v>8522.0030000000006</c:v>
                </c:pt>
                <c:pt idx="323">
                  <c:v>7345.7266</c:v>
                </c:pt>
                <c:pt idx="324">
                  <c:v>8310.8391499999998</c:v>
                </c:pt>
                <c:pt idx="325">
                  <c:v>7727.2532000000001</c:v>
                </c:pt>
                <c:pt idx="326">
                  <c:v>12797.20962</c:v>
                </c:pt>
                <c:pt idx="327">
                  <c:v>7633.7205999999996</c:v>
                </c:pt>
                <c:pt idx="328">
                  <c:v>8023.1354499999998</c:v>
                </c:pt>
                <c:pt idx="329">
                  <c:v>7935.29115</c:v>
                </c:pt>
                <c:pt idx="330">
                  <c:v>8520.0259999999998</c:v>
                </c:pt>
                <c:pt idx="331">
                  <c:v>7345.0839999999998</c:v>
                </c:pt>
                <c:pt idx="332">
                  <c:v>8527.5319999999992</c:v>
                </c:pt>
                <c:pt idx="333">
                  <c:v>7731.8578500000003</c:v>
                </c:pt>
                <c:pt idx="334">
                  <c:v>7348.1419999999998</c:v>
                </c:pt>
                <c:pt idx="335">
                  <c:v>9704.6680500000002</c:v>
                </c:pt>
                <c:pt idx="336">
                  <c:v>17929.303370000001</c:v>
                </c:pt>
                <c:pt idx="337">
                  <c:v>8240.5895999999993</c:v>
                </c:pt>
                <c:pt idx="338">
                  <c:v>9432.9253000000008</c:v>
                </c:pt>
                <c:pt idx="339">
                  <c:v>9411.0049999999992</c:v>
                </c:pt>
                <c:pt idx="340">
                  <c:v>8825.0859999999993</c:v>
                </c:pt>
                <c:pt idx="341">
                  <c:v>8823.9857499999998</c:v>
                </c:pt>
                <c:pt idx="342">
                  <c:v>9414.92</c:v>
                </c:pt>
                <c:pt idx="343">
                  <c:v>10115.00885</c:v>
                </c:pt>
                <c:pt idx="344">
                  <c:v>20878.78443</c:v>
                </c:pt>
                <c:pt idx="345">
                  <c:v>8556.9069999999992</c:v>
                </c:pt>
                <c:pt idx="346">
                  <c:v>8569.8618000000006</c:v>
                </c:pt>
                <c:pt idx="347">
                  <c:v>8551.3469999999998</c:v>
                </c:pt>
                <c:pt idx="348">
                  <c:v>11033.661700000001</c:v>
                </c:pt>
                <c:pt idx="349">
                  <c:v>8871.1517000000003</c:v>
                </c:pt>
                <c:pt idx="350">
                  <c:v>10043.249</c:v>
                </c:pt>
                <c:pt idx="351">
                  <c:v>8280.6226999999999</c:v>
                </c:pt>
                <c:pt idx="352">
                  <c:v>26392.260289999998</c:v>
                </c:pt>
                <c:pt idx="353">
                  <c:v>8671.1912499999999</c:v>
                </c:pt>
                <c:pt idx="354">
                  <c:v>8283.6807000000008</c:v>
                </c:pt>
                <c:pt idx="355">
                  <c:v>10977.2063</c:v>
                </c:pt>
                <c:pt idx="356">
                  <c:v>9778.3472000000002</c:v>
                </c:pt>
                <c:pt idx="357">
                  <c:v>10381.4787</c:v>
                </c:pt>
                <c:pt idx="358">
                  <c:v>11552.904</c:v>
                </c:pt>
                <c:pt idx="359">
                  <c:v>9800.8881999999994</c:v>
                </c:pt>
                <c:pt idx="360">
                  <c:v>9583.8932999999997</c:v>
                </c:pt>
                <c:pt idx="361">
                  <c:v>8988.1587500000005</c:v>
                </c:pt>
                <c:pt idx="362">
                  <c:v>10370.912549999999</c:v>
                </c:pt>
                <c:pt idx="363">
                  <c:v>9541.6955500000004</c:v>
                </c:pt>
                <c:pt idx="364">
                  <c:v>9910.3598500000007</c:v>
                </c:pt>
                <c:pt idx="365">
                  <c:v>9549.5650999999998</c:v>
                </c:pt>
                <c:pt idx="366">
                  <c:v>10118.424000000001</c:v>
                </c:pt>
                <c:pt idx="367">
                  <c:v>11299.343000000001</c:v>
                </c:pt>
                <c:pt idx="368">
                  <c:v>9877.6077000000005</c:v>
                </c:pt>
                <c:pt idx="369">
                  <c:v>9880.0679999999993</c:v>
                </c:pt>
                <c:pt idx="370">
                  <c:v>9866.3048500000004</c:v>
                </c:pt>
                <c:pt idx="371">
                  <c:v>9283.5619999999999</c:v>
                </c:pt>
                <c:pt idx="372">
                  <c:v>10848.1343</c:v>
                </c:pt>
                <c:pt idx="373">
                  <c:v>9875.6803999999993</c:v>
                </c:pt>
                <c:pt idx="374">
                  <c:v>9872.7009999999991</c:v>
                </c:pt>
                <c:pt idx="375">
                  <c:v>11436.738149999999</c:v>
                </c:pt>
                <c:pt idx="376">
                  <c:v>10797.3362</c:v>
                </c:pt>
                <c:pt idx="377">
                  <c:v>9634.5380000000005</c:v>
                </c:pt>
                <c:pt idx="378">
                  <c:v>9625.92</c:v>
                </c:pt>
                <c:pt idx="379">
                  <c:v>11396.9002</c:v>
                </c:pt>
                <c:pt idx="380">
                  <c:v>12592.5345</c:v>
                </c:pt>
                <c:pt idx="381">
                  <c:v>11187.6567</c:v>
                </c:pt>
                <c:pt idx="382">
                  <c:v>33471.971890000001</c:v>
                </c:pt>
                <c:pt idx="383">
                  <c:v>23045.566159999998</c:v>
                </c:pt>
                <c:pt idx="384">
                  <c:v>10806.839</c:v>
                </c:pt>
                <c:pt idx="385">
                  <c:v>11411.684999999999</c:v>
                </c:pt>
                <c:pt idx="386">
                  <c:v>11163.567999999999</c:v>
                </c:pt>
                <c:pt idx="387">
                  <c:v>10959.6947</c:v>
                </c:pt>
                <c:pt idx="388">
                  <c:v>10564.8845</c:v>
                </c:pt>
                <c:pt idx="389">
                  <c:v>20462.997660000001</c:v>
                </c:pt>
                <c:pt idx="390">
                  <c:v>10579.710999999999</c:v>
                </c:pt>
                <c:pt idx="391">
                  <c:v>29186.482360000002</c:v>
                </c:pt>
                <c:pt idx="392">
                  <c:v>12105.32</c:v>
                </c:pt>
                <c:pt idx="393">
                  <c:v>27322.73386</c:v>
                </c:pt>
                <c:pt idx="394">
                  <c:v>11538.421</c:v>
                </c:pt>
                <c:pt idx="395">
                  <c:v>10923.933199999999</c:v>
                </c:pt>
                <c:pt idx="396">
                  <c:v>12495.290849999999</c:v>
                </c:pt>
                <c:pt idx="397">
                  <c:v>10928.849</c:v>
                </c:pt>
                <c:pt idx="398">
                  <c:v>10338.9316</c:v>
                </c:pt>
                <c:pt idx="399">
                  <c:v>11512.405000000001</c:v>
                </c:pt>
                <c:pt idx="400">
                  <c:v>12268.632250000001</c:v>
                </c:pt>
                <c:pt idx="401">
                  <c:v>11879.10405</c:v>
                </c:pt>
                <c:pt idx="402">
                  <c:v>11881.9696</c:v>
                </c:pt>
                <c:pt idx="403">
                  <c:v>10713.644</c:v>
                </c:pt>
                <c:pt idx="404">
                  <c:v>12485.8009</c:v>
                </c:pt>
                <c:pt idx="405">
                  <c:v>12269.68865</c:v>
                </c:pt>
                <c:pt idx="406">
                  <c:v>10704.47</c:v>
                </c:pt>
                <c:pt idx="407">
                  <c:v>11090.7178</c:v>
                </c:pt>
                <c:pt idx="408">
                  <c:v>12265.5069</c:v>
                </c:pt>
                <c:pt idx="409">
                  <c:v>13430.264999999999</c:v>
                </c:pt>
                <c:pt idx="410">
                  <c:v>12643.3778</c:v>
                </c:pt>
                <c:pt idx="411">
                  <c:v>11674.13</c:v>
                </c:pt>
                <c:pt idx="412">
                  <c:v>11093.6229</c:v>
                </c:pt>
                <c:pt idx="413">
                  <c:v>12646.207</c:v>
                </c:pt>
                <c:pt idx="414">
                  <c:v>11840.77505</c:v>
                </c:pt>
                <c:pt idx="415">
                  <c:v>13224.057049999999</c:v>
                </c:pt>
                <c:pt idx="416">
                  <c:v>11842.623750000001</c:v>
                </c:pt>
                <c:pt idx="417">
                  <c:v>13607.36875</c:v>
                </c:pt>
                <c:pt idx="418">
                  <c:v>24227.337240000001</c:v>
                </c:pt>
                <c:pt idx="419">
                  <c:v>11856.4115</c:v>
                </c:pt>
                <c:pt idx="420">
                  <c:v>12430.95335</c:v>
                </c:pt>
                <c:pt idx="421">
                  <c:v>12231.613600000001</c:v>
                </c:pt>
                <c:pt idx="422">
                  <c:v>11848.141</c:v>
                </c:pt>
                <c:pt idx="423">
                  <c:v>12235.8392</c:v>
                </c:pt>
                <c:pt idx="424">
                  <c:v>13019.161050000001</c:v>
                </c:pt>
                <c:pt idx="425">
                  <c:v>14590.63205</c:v>
                </c:pt>
                <c:pt idx="426">
                  <c:v>28287.897659999999</c:v>
                </c:pt>
                <c:pt idx="427">
                  <c:v>12244.531000000001</c:v>
                </c:pt>
                <c:pt idx="428">
                  <c:v>14007.222</c:v>
                </c:pt>
                <c:pt idx="429">
                  <c:v>12622.1795</c:v>
                </c:pt>
                <c:pt idx="430">
                  <c:v>36910.608030000003</c:v>
                </c:pt>
                <c:pt idx="431">
                  <c:v>13228.846949999999</c:v>
                </c:pt>
                <c:pt idx="432">
                  <c:v>12648.7034</c:v>
                </c:pt>
                <c:pt idx="433">
                  <c:v>12638.195</c:v>
                </c:pt>
                <c:pt idx="434">
                  <c:v>12644.589</c:v>
                </c:pt>
                <c:pt idx="435">
                  <c:v>14235.072</c:v>
                </c:pt>
                <c:pt idx="436">
                  <c:v>13429.035400000001</c:v>
                </c:pt>
                <c:pt idx="437">
                  <c:v>13635.6379</c:v>
                </c:pt>
                <c:pt idx="438">
                  <c:v>13063.883</c:v>
                </c:pt>
                <c:pt idx="439">
                  <c:v>36580.282160000002</c:v>
                </c:pt>
                <c:pt idx="440">
                  <c:v>15612.19335</c:v>
                </c:pt>
                <c:pt idx="441">
                  <c:v>15230.324049999999</c:v>
                </c:pt>
                <c:pt idx="442">
                  <c:v>13470.86</c:v>
                </c:pt>
                <c:pt idx="443">
                  <c:v>14043.476699999999</c:v>
                </c:pt>
                <c:pt idx="444">
                  <c:v>31620.001059999999</c:v>
                </c:pt>
                <c:pt idx="445">
                  <c:v>13457.960800000001</c:v>
                </c:pt>
                <c:pt idx="446">
                  <c:v>13462.52</c:v>
                </c:pt>
                <c:pt idx="447">
                  <c:v>13470.804400000001</c:v>
                </c:pt>
                <c:pt idx="448">
                  <c:v>15019.760050000001</c:v>
                </c:pt>
                <c:pt idx="449">
                  <c:v>13844.797200000001</c:v>
                </c:pt>
                <c:pt idx="450">
                  <c:v>13880.949000000001</c:v>
                </c:pt>
                <c:pt idx="451">
                  <c:v>13887.204</c:v>
                </c:pt>
                <c:pt idx="452">
                  <c:v>14474.674999999999</c:v>
                </c:pt>
                <c:pt idx="453">
                  <c:v>13887.968500000001</c:v>
                </c:pt>
                <c:pt idx="454">
                  <c:v>14901.5167</c:v>
                </c:pt>
                <c:pt idx="455">
                  <c:v>16455.707849999999</c:v>
                </c:pt>
                <c:pt idx="456">
                  <c:v>14692.66935</c:v>
                </c:pt>
                <c:pt idx="457">
                  <c:v>16085.127500000001</c:v>
                </c:pt>
                <c:pt idx="458">
                  <c:v>14319.031000000001</c:v>
                </c:pt>
                <c:pt idx="459">
                  <c:v>14313.846299999999</c:v>
                </c:pt>
                <c:pt idx="460">
                  <c:v>16069.08475</c:v>
                </c:pt>
                <c:pt idx="461">
                  <c:v>1725.5523000000001</c:v>
                </c:pt>
                <c:pt idx="462">
                  <c:v>1137.011</c:v>
                </c:pt>
                <c:pt idx="463">
                  <c:v>1137.4697000000001</c:v>
                </c:pt>
                <c:pt idx="464">
                  <c:v>3481.8679999999999</c:v>
                </c:pt>
                <c:pt idx="465">
                  <c:v>1149.3959</c:v>
                </c:pt>
                <c:pt idx="466">
                  <c:v>1136.3994</c:v>
                </c:pt>
                <c:pt idx="467">
                  <c:v>1727.54</c:v>
                </c:pt>
                <c:pt idx="468">
                  <c:v>1146.7965999999999</c:v>
                </c:pt>
                <c:pt idx="469">
                  <c:v>1131.5065999999999</c:v>
                </c:pt>
                <c:pt idx="470">
                  <c:v>1141.4450999999999</c:v>
                </c:pt>
                <c:pt idx="471">
                  <c:v>12890.057650000001</c:v>
                </c:pt>
                <c:pt idx="472">
                  <c:v>1135.9407000000001</c:v>
                </c:pt>
                <c:pt idx="473">
                  <c:v>1720.3536999999999</c:v>
                </c:pt>
                <c:pt idx="474">
                  <c:v>1163.4627</c:v>
                </c:pt>
                <c:pt idx="475">
                  <c:v>1261.442</c:v>
                </c:pt>
                <c:pt idx="476">
                  <c:v>1639.5631000000001</c:v>
                </c:pt>
                <c:pt idx="477">
                  <c:v>1261.8589999999999</c:v>
                </c:pt>
                <c:pt idx="478">
                  <c:v>23082.955330000001</c:v>
                </c:pt>
                <c:pt idx="479">
                  <c:v>1256.299</c:v>
                </c:pt>
                <c:pt idx="480">
                  <c:v>1646.4296999999999</c:v>
                </c:pt>
                <c:pt idx="481">
                  <c:v>1639.5631000000001</c:v>
                </c:pt>
                <c:pt idx="482">
                  <c:v>1263.249</c:v>
                </c:pt>
                <c:pt idx="483">
                  <c:v>1980.07</c:v>
                </c:pt>
                <c:pt idx="484">
                  <c:v>1391.5287000000001</c:v>
                </c:pt>
                <c:pt idx="485">
                  <c:v>27724.28875</c:v>
                </c:pt>
                <c:pt idx="486">
                  <c:v>2566.4706999999999</c:v>
                </c:pt>
                <c:pt idx="487">
                  <c:v>2362.2290499999999</c:v>
                </c:pt>
                <c:pt idx="488">
                  <c:v>1984.4532999999999</c:v>
                </c:pt>
                <c:pt idx="489">
                  <c:v>4915.0598499999996</c:v>
                </c:pt>
                <c:pt idx="490">
                  <c:v>1532.4697000000001</c:v>
                </c:pt>
                <c:pt idx="491">
                  <c:v>16586.49771</c:v>
                </c:pt>
                <c:pt idx="492">
                  <c:v>1534.3045</c:v>
                </c:pt>
                <c:pt idx="493">
                  <c:v>1917.3184000000001</c:v>
                </c:pt>
                <c:pt idx="494">
                  <c:v>1526.3119999999999</c:v>
                </c:pt>
                <c:pt idx="495">
                  <c:v>1909.52745</c:v>
                </c:pt>
                <c:pt idx="496">
                  <c:v>2254.7966999999999</c:v>
                </c:pt>
                <c:pt idx="497">
                  <c:v>2643.2685000000001</c:v>
                </c:pt>
                <c:pt idx="498">
                  <c:v>3443.0639999999999</c:v>
                </c:pt>
                <c:pt idx="499">
                  <c:v>1682.597</c:v>
                </c:pt>
                <c:pt idx="500">
                  <c:v>1674.6323</c:v>
                </c:pt>
                <c:pt idx="501">
                  <c:v>2055.3249000000001</c:v>
                </c:pt>
                <c:pt idx="502">
                  <c:v>1826.8430000000001</c:v>
                </c:pt>
                <c:pt idx="503">
                  <c:v>1837.2819</c:v>
                </c:pt>
                <c:pt idx="504">
                  <c:v>1824.2854</c:v>
                </c:pt>
                <c:pt idx="505">
                  <c:v>2416.9549999999999</c:v>
                </c:pt>
                <c:pt idx="506">
                  <c:v>3597.596</c:v>
                </c:pt>
                <c:pt idx="507">
                  <c:v>2438.0551999999998</c:v>
                </c:pt>
                <c:pt idx="508">
                  <c:v>3591.48</c:v>
                </c:pt>
                <c:pt idx="509">
                  <c:v>1986.9333999999999</c:v>
                </c:pt>
                <c:pt idx="510">
                  <c:v>17128.426080000001</c:v>
                </c:pt>
                <c:pt idx="511">
                  <c:v>1981.5818999999999</c:v>
                </c:pt>
                <c:pt idx="512">
                  <c:v>4504.6624000000002</c:v>
                </c:pt>
                <c:pt idx="513">
                  <c:v>2727.3951000000002</c:v>
                </c:pt>
                <c:pt idx="514">
                  <c:v>2534.3937500000002</c:v>
                </c:pt>
                <c:pt idx="515">
                  <c:v>3877.3042500000001</c:v>
                </c:pt>
                <c:pt idx="516">
                  <c:v>3490.5491000000002</c:v>
                </c:pt>
                <c:pt idx="517">
                  <c:v>2927.0646999999999</c:v>
                </c:pt>
                <c:pt idx="518">
                  <c:v>2322.6217999999999</c:v>
                </c:pt>
                <c:pt idx="519">
                  <c:v>2904.0880000000002</c:v>
                </c:pt>
                <c:pt idx="520">
                  <c:v>2699.56835</c:v>
                </c:pt>
                <c:pt idx="521">
                  <c:v>3292.5298499999999</c:v>
                </c:pt>
                <c:pt idx="522">
                  <c:v>4260.7439999999997</c:v>
                </c:pt>
                <c:pt idx="523">
                  <c:v>2497.0383000000002</c:v>
                </c:pt>
                <c:pt idx="524">
                  <c:v>2498.4144000000001</c:v>
                </c:pt>
                <c:pt idx="525">
                  <c:v>2494.0219999999999</c:v>
                </c:pt>
                <c:pt idx="526">
                  <c:v>4058.71245</c:v>
                </c:pt>
                <c:pt idx="527">
                  <c:v>4846.9201499999999</c:v>
                </c:pt>
                <c:pt idx="528">
                  <c:v>3693.4279999999999</c:v>
                </c:pt>
                <c:pt idx="529">
                  <c:v>4449.4620000000004</c:v>
                </c:pt>
                <c:pt idx="530">
                  <c:v>2689.4953999999998</c:v>
                </c:pt>
                <c:pt idx="531">
                  <c:v>3268.84665</c:v>
                </c:pt>
                <c:pt idx="532">
                  <c:v>3062.5082499999999</c:v>
                </c:pt>
                <c:pt idx="533">
                  <c:v>19673.335729999999</c:v>
                </c:pt>
                <c:pt idx="534">
                  <c:v>3277.1610000000001</c:v>
                </c:pt>
                <c:pt idx="535">
                  <c:v>19442.353500000001</c:v>
                </c:pt>
                <c:pt idx="536">
                  <c:v>4433.3877000000002</c:v>
                </c:pt>
                <c:pt idx="537">
                  <c:v>3471.4096</c:v>
                </c:pt>
                <c:pt idx="538">
                  <c:v>4433.9159</c:v>
                </c:pt>
                <c:pt idx="539">
                  <c:v>4058.1161000000002</c:v>
                </c:pt>
                <c:pt idx="540">
                  <c:v>3659.346</c:v>
                </c:pt>
                <c:pt idx="541">
                  <c:v>4837.5823</c:v>
                </c:pt>
                <c:pt idx="542">
                  <c:v>5428.7277000000004</c:v>
                </c:pt>
                <c:pt idx="543">
                  <c:v>4266.1657999999998</c:v>
                </c:pt>
                <c:pt idx="544">
                  <c:v>18963.171920000001</c:v>
                </c:pt>
                <c:pt idx="545">
                  <c:v>4463.2051000000001</c:v>
                </c:pt>
                <c:pt idx="546">
                  <c:v>3857.7592500000001</c:v>
                </c:pt>
                <c:pt idx="547">
                  <c:v>3875.7341000000001</c:v>
                </c:pt>
                <c:pt idx="548">
                  <c:v>5425.0233500000004</c:v>
                </c:pt>
                <c:pt idx="549">
                  <c:v>5253.5240000000003</c:v>
                </c:pt>
                <c:pt idx="550">
                  <c:v>4667.6076499999999</c:v>
                </c:pt>
                <c:pt idx="551">
                  <c:v>4074.4537</c:v>
                </c:pt>
                <c:pt idx="552">
                  <c:v>4686.3887000000004</c:v>
                </c:pt>
                <c:pt idx="553">
                  <c:v>4673.3922000000002</c:v>
                </c:pt>
                <c:pt idx="554">
                  <c:v>4462.7218000000003</c:v>
                </c:pt>
                <c:pt idx="555">
                  <c:v>4076.4969999999998</c:v>
                </c:pt>
                <c:pt idx="556">
                  <c:v>4670.6400000000003</c:v>
                </c:pt>
                <c:pt idx="557">
                  <c:v>4889.9994999999999</c:v>
                </c:pt>
                <c:pt idx="558">
                  <c:v>12404.8791</c:v>
                </c:pt>
                <c:pt idx="559">
                  <c:v>11326.71487</c:v>
                </c:pt>
                <c:pt idx="560">
                  <c:v>6666.2430000000004</c:v>
                </c:pt>
                <c:pt idx="561">
                  <c:v>6653.7885999999999</c:v>
                </c:pt>
                <c:pt idx="562">
                  <c:v>3704.3544999999999</c:v>
                </c:pt>
                <c:pt idx="563">
                  <c:v>3935.1799000000001</c:v>
                </c:pt>
                <c:pt idx="564">
                  <c:v>4320.4108500000002</c:v>
                </c:pt>
                <c:pt idx="565">
                  <c:v>4518.8262500000001</c:v>
                </c:pt>
                <c:pt idx="566">
                  <c:v>14358.364369999999</c:v>
                </c:pt>
                <c:pt idx="567">
                  <c:v>5124.1886999999997</c:v>
                </c:pt>
                <c:pt idx="568">
                  <c:v>4536.259</c:v>
                </c:pt>
                <c:pt idx="569">
                  <c:v>5729.0052999999998</c:v>
                </c:pt>
                <c:pt idx="570">
                  <c:v>4751.07</c:v>
                </c:pt>
                <c:pt idx="571">
                  <c:v>4762.3289999999997</c:v>
                </c:pt>
                <c:pt idx="572">
                  <c:v>5934.3797999999997</c:v>
                </c:pt>
                <c:pt idx="573">
                  <c:v>19496.71917</c:v>
                </c:pt>
                <c:pt idx="574">
                  <c:v>5584.3056999999999</c:v>
                </c:pt>
                <c:pt idx="575">
                  <c:v>5377.4578000000001</c:v>
                </c:pt>
                <c:pt idx="576">
                  <c:v>4402.2330000000002</c:v>
                </c:pt>
                <c:pt idx="577">
                  <c:v>5373.3642499999996</c:v>
                </c:pt>
                <c:pt idx="578">
                  <c:v>4646.759</c:v>
                </c:pt>
                <c:pt idx="579">
                  <c:v>6796.8632500000003</c:v>
                </c:pt>
                <c:pt idx="580">
                  <c:v>19214.705529999999</c:v>
                </c:pt>
                <c:pt idx="581">
                  <c:v>6435.6237000000001</c:v>
                </c:pt>
                <c:pt idx="582">
                  <c:v>6079.6715000000004</c:v>
                </c:pt>
                <c:pt idx="583">
                  <c:v>6082.4049999999997</c:v>
                </c:pt>
                <c:pt idx="584">
                  <c:v>5488.2619999999997</c:v>
                </c:pt>
                <c:pt idx="585">
                  <c:v>6356.2707</c:v>
                </c:pt>
                <c:pt idx="586">
                  <c:v>5757.41345</c:v>
                </c:pt>
                <c:pt idx="587">
                  <c:v>6338.0756000000001</c:v>
                </c:pt>
                <c:pt idx="588">
                  <c:v>23563.016179999999</c:v>
                </c:pt>
                <c:pt idx="589">
                  <c:v>6610.1097</c:v>
                </c:pt>
                <c:pt idx="590">
                  <c:v>8162.7162500000004</c:v>
                </c:pt>
                <c:pt idx="591">
                  <c:v>7196.8670000000002</c:v>
                </c:pt>
                <c:pt idx="592">
                  <c:v>6600.2059499999996</c:v>
                </c:pt>
                <c:pt idx="593">
                  <c:v>5438.7491</c:v>
                </c:pt>
                <c:pt idx="594">
                  <c:v>6986.6970000000001</c:v>
                </c:pt>
                <c:pt idx="595">
                  <c:v>7265.7025000000003</c:v>
                </c:pt>
                <c:pt idx="596">
                  <c:v>7256.7231000000002</c:v>
                </c:pt>
                <c:pt idx="597">
                  <c:v>5709.1643999999997</c:v>
                </c:pt>
                <c:pt idx="598">
                  <c:v>7261.741</c:v>
                </c:pt>
                <c:pt idx="599">
                  <c:v>6289.7548999999999</c:v>
                </c:pt>
                <c:pt idx="600">
                  <c:v>5699.8374999999996</c:v>
                </c:pt>
                <c:pt idx="601">
                  <c:v>6875.9610000000002</c:v>
                </c:pt>
                <c:pt idx="602">
                  <c:v>7160.3302999999996</c:v>
                </c:pt>
                <c:pt idx="603">
                  <c:v>7160.0940000000001</c:v>
                </c:pt>
                <c:pt idx="604">
                  <c:v>6358.7764500000003</c:v>
                </c:pt>
                <c:pt idx="605">
                  <c:v>5979.7309999999998</c:v>
                </c:pt>
                <c:pt idx="606">
                  <c:v>7162.0122000000001</c:v>
                </c:pt>
                <c:pt idx="607">
                  <c:v>7441.5010000000002</c:v>
                </c:pt>
                <c:pt idx="608">
                  <c:v>18806.145469999999</c:v>
                </c:pt>
                <c:pt idx="609">
                  <c:v>6849.0259999999998</c:v>
                </c:pt>
                <c:pt idx="610">
                  <c:v>8410.0468500000006</c:v>
                </c:pt>
                <c:pt idx="611">
                  <c:v>7740.3370000000004</c:v>
                </c:pt>
                <c:pt idx="612">
                  <c:v>6948.7007999999996</c:v>
                </c:pt>
                <c:pt idx="613">
                  <c:v>7731.4270999999999</c:v>
                </c:pt>
                <c:pt idx="614">
                  <c:v>7152.6714000000002</c:v>
                </c:pt>
                <c:pt idx="615">
                  <c:v>8116.2688500000004</c:v>
                </c:pt>
                <c:pt idx="616">
                  <c:v>7147.4727999999996</c:v>
                </c:pt>
                <c:pt idx="617">
                  <c:v>7441.0529999999999</c:v>
                </c:pt>
                <c:pt idx="618">
                  <c:v>8413.4630500000003</c:v>
                </c:pt>
                <c:pt idx="619">
                  <c:v>7448.4039499999999</c:v>
                </c:pt>
                <c:pt idx="620">
                  <c:v>7445.9179999999997</c:v>
                </c:pt>
                <c:pt idx="621">
                  <c:v>8334.4575499999992</c:v>
                </c:pt>
                <c:pt idx="622">
                  <c:v>8944.1151000000009</c:v>
                </c:pt>
                <c:pt idx="623">
                  <c:v>8342.9087500000005</c:v>
                </c:pt>
                <c:pt idx="624">
                  <c:v>8334.5895999999993</c:v>
                </c:pt>
                <c:pt idx="625">
                  <c:v>8347.1643000000004</c:v>
                </c:pt>
                <c:pt idx="626">
                  <c:v>8733.2292500000003</c:v>
                </c:pt>
                <c:pt idx="627">
                  <c:v>8083.9197999999997</c:v>
                </c:pt>
                <c:pt idx="628">
                  <c:v>8068.1850000000004</c:v>
                </c:pt>
                <c:pt idx="629">
                  <c:v>8062.7640000000001</c:v>
                </c:pt>
                <c:pt idx="630">
                  <c:v>10736.87075</c:v>
                </c:pt>
                <c:pt idx="631">
                  <c:v>8964.0605500000001</c:v>
                </c:pt>
                <c:pt idx="632">
                  <c:v>8968.33</c:v>
                </c:pt>
                <c:pt idx="633">
                  <c:v>9563.0290000000005</c:v>
                </c:pt>
                <c:pt idx="634">
                  <c:v>10141.136200000001</c:v>
                </c:pt>
                <c:pt idx="635">
                  <c:v>28468.919010000001</c:v>
                </c:pt>
                <c:pt idx="636">
                  <c:v>7804.1605</c:v>
                </c:pt>
                <c:pt idx="637">
                  <c:v>8765.2489999999998</c:v>
                </c:pt>
                <c:pt idx="638">
                  <c:v>8978.1851000000006</c:v>
                </c:pt>
                <c:pt idx="639">
                  <c:v>8116.68</c:v>
                </c:pt>
                <c:pt idx="640">
                  <c:v>8124.4084000000003</c:v>
                </c:pt>
                <c:pt idx="641">
                  <c:v>9290.1394999999993</c:v>
                </c:pt>
                <c:pt idx="642">
                  <c:v>10269.459999999999</c:v>
                </c:pt>
                <c:pt idx="643">
                  <c:v>9304.7019</c:v>
                </c:pt>
                <c:pt idx="644">
                  <c:v>8125.7844999999998</c:v>
                </c:pt>
                <c:pt idx="645">
                  <c:v>8835.2649500000007</c:v>
                </c:pt>
                <c:pt idx="646">
                  <c:v>9058.7302999999993</c:v>
                </c:pt>
                <c:pt idx="647">
                  <c:v>8457.8179999999993</c:v>
                </c:pt>
                <c:pt idx="648">
                  <c:v>25333.332839999999</c:v>
                </c:pt>
                <c:pt idx="649">
                  <c:v>9048.0272999999997</c:v>
                </c:pt>
                <c:pt idx="650">
                  <c:v>9630.3970000000008</c:v>
                </c:pt>
                <c:pt idx="651">
                  <c:v>10600.5483</c:v>
                </c:pt>
                <c:pt idx="652">
                  <c:v>9174.1356500000002</c:v>
                </c:pt>
                <c:pt idx="653">
                  <c:v>9391.3459999999995</c:v>
                </c:pt>
                <c:pt idx="654">
                  <c:v>10560.4917</c:v>
                </c:pt>
                <c:pt idx="655">
                  <c:v>9386.1612999999998</c:v>
                </c:pt>
                <c:pt idx="656">
                  <c:v>8798.5930000000008</c:v>
                </c:pt>
                <c:pt idx="657">
                  <c:v>9964.06</c:v>
                </c:pt>
                <c:pt idx="658">
                  <c:v>9377.9046999999991</c:v>
                </c:pt>
                <c:pt idx="659">
                  <c:v>11488.31695</c:v>
                </c:pt>
                <c:pt idx="660">
                  <c:v>9722.7695000000003</c:v>
                </c:pt>
                <c:pt idx="661">
                  <c:v>9144.5650000000005</c:v>
                </c:pt>
                <c:pt idx="662">
                  <c:v>9140.9509999999991</c:v>
                </c:pt>
                <c:pt idx="663">
                  <c:v>9724.5300000000007</c:v>
                </c:pt>
                <c:pt idx="664">
                  <c:v>26467.09737</c:v>
                </c:pt>
                <c:pt idx="665">
                  <c:v>9748.9105999999992</c:v>
                </c:pt>
                <c:pt idx="666">
                  <c:v>11289.10925</c:v>
                </c:pt>
                <c:pt idx="667">
                  <c:v>10325.206</c:v>
                </c:pt>
                <c:pt idx="668">
                  <c:v>10461.9794</c:v>
                </c:pt>
                <c:pt idx="669">
                  <c:v>27346.04207</c:v>
                </c:pt>
                <c:pt idx="670">
                  <c:v>10085.846</c:v>
                </c:pt>
                <c:pt idx="671">
                  <c:v>9504.3102999999992</c:v>
                </c:pt>
                <c:pt idx="672">
                  <c:v>11264.540999999999</c:v>
                </c:pt>
                <c:pt idx="673">
                  <c:v>10072.055050000001</c:v>
                </c:pt>
                <c:pt idx="674">
                  <c:v>10825.253699999999</c:v>
                </c:pt>
                <c:pt idx="675">
                  <c:v>10450.552</c:v>
                </c:pt>
                <c:pt idx="676">
                  <c:v>24476.478510000001</c:v>
                </c:pt>
                <c:pt idx="677">
                  <c:v>10435.06525</c:v>
                </c:pt>
                <c:pt idx="678">
                  <c:v>10231.499900000001</c:v>
                </c:pt>
                <c:pt idx="679">
                  <c:v>9850.4320000000007</c:v>
                </c:pt>
                <c:pt idx="680">
                  <c:v>20630.283510000001</c:v>
                </c:pt>
                <c:pt idx="681">
                  <c:v>10226.2842</c:v>
                </c:pt>
                <c:pt idx="682">
                  <c:v>11987.1682</c:v>
                </c:pt>
                <c:pt idx="683">
                  <c:v>20781.48892</c:v>
                </c:pt>
                <c:pt idx="684">
                  <c:v>10601.632250000001</c:v>
                </c:pt>
                <c:pt idx="685">
                  <c:v>11394.065549999999</c:v>
                </c:pt>
                <c:pt idx="686">
                  <c:v>10807.4863</c:v>
                </c:pt>
                <c:pt idx="687">
                  <c:v>30063.580549999999</c:v>
                </c:pt>
                <c:pt idx="688">
                  <c:v>10602.385</c:v>
                </c:pt>
                <c:pt idx="689">
                  <c:v>10601.412</c:v>
                </c:pt>
                <c:pt idx="690">
                  <c:v>11763.000899999999</c:v>
                </c:pt>
                <c:pt idx="691">
                  <c:v>12949.1554</c:v>
                </c:pt>
                <c:pt idx="692">
                  <c:v>12363.547</c:v>
                </c:pt>
                <c:pt idx="693">
                  <c:v>10976.24575</c:v>
                </c:pt>
                <c:pt idx="694">
                  <c:v>10594.225700000001</c:v>
                </c:pt>
                <c:pt idx="695">
                  <c:v>11356.660900000001</c:v>
                </c:pt>
                <c:pt idx="696">
                  <c:v>11566.30055</c:v>
                </c:pt>
                <c:pt idx="697">
                  <c:v>11576.13</c:v>
                </c:pt>
                <c:pt idx="698">
                  <c:v>11945.1327</c:v>
                </c:pt>
                <c:pt idx="699">
                  <c:v>11353.2276</c:v>
                </c:pt>
                <c:pt idx="700">
                  <c:v>20709.020339999999</c:v>
                </c:pt>
                <c:pt idx="701">
                  <c:v>10982.5013</c:v>
                </c:pt>
                <c:pt idx="702">
                  <c:v>11946.625899999999</c:v>
                </c:pt>
                <c:pt idx="703">
                  <c:v>11381.3254</c:v>
                </c:pt>
                <c:pt idx="704">
                  <c:v>11944.594349999999</c:v>
                </c:pt>
                <c:pt idx="705">
                  <c:v>11362.754999999999</c:v>
                </c:pt>
                <c:pt idx="706">
                  <c:v>11365.951999999999</c:v>
                </c:pt>
                <c:pt idx="707">
                  <c:v>11743.9341</c:v>
                </c:pt>
                <c:pt idx="708">
                  <c:v>11363.2832</c:v>
                </c:pt>
                <c:pt idx="709">
                  <c:v>11938.255950000001</c:v>
                </c:pt>
                <c:pt idx="710">
                  <c:v>12928.7911</c:v>
                </c:pt>
                <c:pt idx="711">
                  <c:v>21797.000400000001</c:v>
                </c:pt>
                <c:pt idx="712">
                  <c:v>12347.172</c:v>
                </c:pt>
                <c:pt idx="713">
                  <c:v>13919.822899999999</c:v>
                </c:pt>
                <c:pt idx="714">
                  <c:v>12741.167450000001</c:v>
                </c:pt>
                <c:pt idx="715">
                  <c:v>12557.605299999999</c:v>
                </c:pt>
                <c:pt idx="716">
                  <c:v>12574.049000000001</c:v>
                </c:pt>
                <c:pt idx="717">
                  <c:v>13143.86485</c:v>
                </c:pt>
                <c:pt idx="718">
                  <c:v>27941.28758</c:v>
                </c:pt>
                <c:pt idx="719">
                  <c:v>14119.62</c:v>
                </c:pt>
                <c:pt idx="720">
                  <c:v>12950.0712</c:v>
                </c:pt>
                <c:pt idx="721">
                  <c:v>13143.336649999999</c:v>
                </c:pt>
                <c:pt idx="722">
                  <c:v>13352.0998</c:v>
                </c:pt>
                <c:pt idx="723">
                  <c:v>27000.98473</c:v>
                </c:pt>
                <c:pt idx="724">
                  <c:v>12979.358</c:v>
                </c:pt>
                <c:pt idx="725">
                  <c:v>13555.0049</c:v>
                </c:pt>
                <c:pt idx="726">
                  <c:v>12982.8747</c:v>
                </c:pt>
                <c:pt idx="727">
                  <c:v>12981.3457</c:v>
                </c:pt>
                <c:pt idx="728">
                  <c:v>13405.390299999999</c:v>
                </c:pt>
                <c:pt idx="729">
                  <c:v>13981.850350000001</c:v>
                </c:pt>
                <c:pt idx="730">
                  <c:v>15555.188749999999</c:v>
                </c:pt>
                <c:pt idx="731">
                  <c:v>13390.558999999999</c:v>
                </c:pt>
                <c:pt idx="732">
                  <c:v>13393.755999999999</c:v>
                </c:pt>
                <c:pt idx="733">
                  <c:v>15170.069</c:v>
                </c:pt>
                <c:pt idx="734">
                  <c:v>13974.455550000001</c:v>
                </c:pt>
                <c:pt idx="735">
                  <c:v>15161.5344</c:v>
                </c:pt>
                <c:pt idx="736">
                  <c:v>13822.803</c:v>
                </c:pt>
                <c:pt idx="737">
                  <c:v>14418.2804</c:v>
                </c:pt>
                <c:pt idx="738">
                  <c:v>13831.1152</c:v>
                </c:pt>
                <c:pt idx="739">
                  <c:v>14410.9321</c:v>
                </c:pt>
                <c:pt idx="740">
                  <c:v>14210.53595</c:v>
                </c:pt>
                <c:pt idx="741">
                  <c:v>2198.1898500000002</c:v>
                </c:pt>
                <c:pt idx="742">
                  <c:v>1615.7666999999999</c:v>
                </c:pt>
                <c:pt idx="743">
                  <c:v>7323.7348190000002</c:v>
                </c:pt>
                <c:pt idx="744">
                  <c:v>2196.4731999999999</c:v>
                </c:pt>
                <c:pt idx="745">
                  <c:v>2200.8308499999998</c:v>
                </c:pt>
                <c:pt idx="746">
                  <c:v>4687.7969999999996</c:v>
                </c:pt>
                <c:pt idx="747">
                  <c:v>1743.2139999999999</c:v>
                </c:pt>
                <c:pt idx="748">
                  <c:v>2331.5189999999998</c:v>
                </c:pt>
                <c:pt idx="749">
                  <c:v>1744.4649999999999</c:v>
                </c:pt>
                <c:pt idx="750">
                  <c:v>18838.703659999999</c:v>
                </c:pt>
                <c:pt idx="751">
                  <c:v>2710.8285500000002</c:v>
                </c:pt>
                <c:pt idx="752">
                  <c:v>2257.47525</c:v>
                </c:pt>
                <c:pt idx="753">
                  <c:v>2457.2111500000001</c:v>
                </c:pt>
                <c:pt idx="754">
                  <c:v>1875.3440000000001</c:v>
                </c:pt>
                <c:pt idx="755">
                  <c:v>2597.779</c:v>
                </c:pt>
                <c:pt idx="756">
                  <c:v>2007.9449999999999</c:v>
                </c:pt>
                <c:pt idx="757">
                  <c:v>2155.6815000000001</c:v>
                </c:pt>
                <c:pt idx="758">
                  <c:v>2156.7518</c:v>
                </c:pt>
                <c:pt idx="759">
                  <c:v>2154.3609999999999</c:v>
                </c:pt>
                <c:pt idx="760">
                  <c:v>2690.1138000000001</c:v>
                </c:pt>
                <c:pt idx="761">
                  <c:v>13126.677449999999</c:v>
                </c:pt>
                <c:pt idx="762">
                  <c:v>3046.0619999999999</c:v>
                </c:pt>
                <c:pt idx="763">
                  <c:v>18955.220170000001</c:v>
                </c:pt>
                <c:pt idx="764">
                  <c:v>3044.2132999999999</c:v>
                </c:pt>
                <c:pt idx="765">
                  <c:v>2464.6188000000002</c:v>
                </c:pt>
                <c:pt idx="766">
                  <c:v>3213.6220499999999</c:v>
                </c:pt>
                <c:pt idx="767">
                  <c:v>4189.1130999999996</c:v>
                </c:pt>
                <c:pt idx="768">
                  <c:v>3385.3991500000002</c:v>
                </c:pt>
                <c:pt idx="769">
                  <c:v>24671.663339999999</c:v>
                </c:pt>
                <c:pt idx="770">
                  <c:v>3392.3652000000002</c:v>
                </c:pt>
                <c:pt idx="771">
                  <c:v>4564.1914500000003</c:v>
                </c:pt>
                <c:pt idx="772">
                  <c:v>3558.6202499999999</c:v>
                </c:pt>
                <c:pt idx="773">
                  <c:v>4133.6416499999996</c:v>
                </c:pt>
                <c:pt idx="774">
                  <c:v>4337.7352000000001</c:v>
                </c:pt>
                <c:pt idx="775">
                  <c:v>20177.671129999999</c:v>
                </c:pt>
                <c:pt idx="776">
                  <c:v>3161.4540000000002</c:v>
                </c:pt>
                <c:pt idx="777">
                  <c:v>5312.1698500000002</c:v>
                </c:pt>
                <c:pt idx="778">
                  <c:v>4340.4408999999996</c:v>
                </c:pt>
                <c:pt idx="779">
                  <c:v>3947.4131000000002</c:v>
                </c:pt>
                <c:pt idx="780">
                  <c:v>3736.4647</c:v>
                </c:pt>
                <c:pt idx="781">
                  <c:v>3353.2840000000001</c:v>
                </c:pt>
                <c:pt idx="782">
                  <c:v>5708.8670000000002</c:v>
                </c:pt>
                <c:pt idx="783">
                  <c:v>3554.203</c:v>
                </c:pt>
                <c:pt idx="784">
                  <c:v>4527.1829500000003</c:v>
                </c:pt>
                <c:pt idx="785">
                  <c:v>4137.5227000000004</c:v>
                </c:pt>
                <c:pt idx="786">
                  <c:v>3756.6215999999999</c:v>
                </c:pt>
                <c:pt idx="787">
                  <c:v>3761.2919999999999</c:v>
                </c:pt>
                <c:pt idx="788">
                  <c:v>3757.8447999999999</c:v>
                </c:pt>
                <c:pt idx="789">
                  <c:v>4350.5144</c:v>
                </c:pt>
                <c:pt idx="790">
                  <c:v>4934.7049999999999</c:v>
                </c:pt>
                <c:pt idx="791">
                  <c:v>5152.134</c:v>
                </c:pt>
                <c:pt idx="792">
                  <c:v>3972.9247</c:v>
                </c:pt>
                <c:pt idx="793">
                  <c:v>4562.8420999999998</c:v>
                </c:pt>
                <c:pt idx="794">
                  <c:v>4357.0436499999996</c:v>
                </c:pt>
                <c:pt idx="795">
                  <c:v>4779.6022999999996</c:v>
                </c:pt>
                <c:pt idx="796">
                  <c:v>4571.4130500000001</c:v>
                </c:pt>
                <c:pt idx="797">
                  <c:v>5003.8530000000001</c:v>
                </c:pt>
                <c:pt idx="798">
                  <c:v>5002.7826999999997</c:v>
                </c:pt>
                <c:pt idx="799">
                  <c:v>6184.2993999999999</c:v>
                </c:pt>
                <c:pt idx="800">
                  <c:v>5385.3379000000004</c:v>
                </c:pt>
                <c:pt idx="801">
                  <c:v>4415.1588000000002</c:v>
                </c:pt>
                <c:pt idx="802">
                  <c:v>6414.1779999999999</c:v>
                </c:pt>
                <c:pt idx="803">
                  <c:v>5227.9887500000004</c:v>
                </c:pt>
                <c:pt idx="804">
                  <c:v>4883.866</c:v>
                </c:pt>
                <c:pt idx="805">
                  <c:v>5469.0065999999997</c:v>
                </c:pt>
                <c:pt idx="806">
                  <c:v>5266.3656000000001</c:v>
                </c:pt>
                <c:pt idx="807">
                  <c:v>7243.8136000000004</c:v>
                </c:pt>
                <c:pt idx="808">
                  <c:v>5267.8181500000001</c:v>
                </c:pt>
                <c:pt idx="809">
                  <c:v>5472.4489999999996</c:v>
                </c:pt>
                <c:pt idx="810">
                  <c:v>7281.5056000000004</c:v>
                </c:pt>
                <c:pt idx="811">
                  <c:v>6311.9520000000002</c:v>
                </c:pt>
                <c:pt idx="812">
                  <c:v>6555.07035</c:v>
                </c:pt>
                <c:pt idx="813">
                  <c:v>5974.3846999999996</c:v>
                </c:pt>
                <c:pt idx="814">
                  <c:v>7151.0919999999996</c:v>
                </c:pt>
                <c:pt idx="815">
                  <c:v>7144.86265</c:v>
                </c:pt>
                <c:pt idx="816">
                  <c:v>5383.5360000000001</c:v>
                </c:pt>
                <c:pt idx="817">
                  <c:v>7201.7008500000002</c:v>
                </c:pt>
                <c:pt idx="818">
                  <c:v>8059.6791000000003</c:v>
                </c:pt>
                <c:pt idx="819">
                  <c:v>7077.1894000000002</c:v>
                </c:pt>
                <c:pt idx="820">
                  <c:v>5910.9440000000004</c:v>
                </c:pt>
                <c:pt idx="821">
                  <c:v>6500.2358999999997</c:v>
                </c:pt>
                <c:pt idx="822">
                  <c:v>6496.8860000000004</c:v>
                </c:pt>
                <c:pt idx="823">
                  <c:v>15828.82173</c:v>
                </c:pt>
                <c:pt idx="824">
                  <c:v>7153.5538999999999</c:v>
                </c:pt>
                <c:pt idx="825">
                  <c:v>6770.1925000000001</c:v>
                </c:pt>
                <c:pt idx="826">
                  <c:v>8017.0611500000005</c:v>
                </c:pt>
                <c:pt idx="827">
                  <c:v>7640.3091999999997</c:v>
                </c:pt>
                <c:pt idx="828">
                  <c:v>7050.6419999999998</c:v>
                </c:pt>
                <c:pt idx="829">
                  <c:v>7046.7222000000002</c:v>
                </c:pt>
                <c:pt idx="830">
                  <c:v>7045.4989999999998</c:v>
                </c:pt>
                <c:pt idx="831">
                  <c:v>7325.0482000000002</c:v>
                </c:pt>
                <c:pt idx="832">
                  <c:v>7337.7479999999996</c:v>
                </c:pt>
                <c:pt idx="833">
                  <c:v>7419.4778999999999</c:v>
                </c:pt>
                <c:pt idx="834">
                  <c:v>7421.1945500000002</c:v>
                </c:pt>
                <c:pt idx="835">
                  <c:v>8219.2039000000004</c:v>
                </c:pt>
                <c:pt idx="836">
                  <c:v>7626.9930000000004</c:v>
                </c:pt>
                <c:pt idx="837">
                  <c:v>7624.63</c:v>
                </c:pt>
                <c:pt idx="838">
                  <c:v>7623.518</c:v>
                </c:pt>
                <c:pt idx="839">
                  <c:v>8516.8289999999997</c:v>
                </c:pt>
                <c:pt idx="840">
                  <c:v>9095.0682500000003</c:v>
                </c:pt>
                <c:pt idx="841">
                  <c:v>28340.188849999999</c:v>
                </c:pt>
                <c:pt idx="842">
                  <c:v>8515.7587000000003</c:v>
                </c:pt>
                <c:pt idx="843">
                  <c:v>9101.7980000000007</c:v>
                </c:pt>
                <c:pt idx="844">
                  <c:v>8026.6665999999996</c:v>
                </c:pt>
                <c:pt idx="845">
                  <c:v>8823.2790000000005</c:v>
                </c:pt>
                <c:pt idx="846">
                  <c:v>8232.6388000000006</c:v>
                </c:pt>
                <c:pt idx="847">
                  <c:v>8233.0974999999999</c:v>
                </c:pt>
                <c:pt idx="848">
                  <c:v>9715.8410000000003</c:v>
                </c:pt>
                <c:pt idx="849">
                  <c:v>8547.6913000000004</c:v>
                </c:pt>
                <c:pt idx="850">
                  <c:v>8930.9345499999999</c:v>
                </c:pt>
                <c:pt idx="851">
                  <c:v>9249.4951999999994</c:v>
                </c:pt>
                <c:pt idx="852">
                  <c:v>9447.2503500000003</c:v>
                </c:pt>
                <c:pt idx="853">
                  <c:v>8277.5229999999992</c:v>
                </c:pt>
                <c:pt idx="854">
                  <c:v>11015.1747</c:v>
                </c:pt>
                <c:pt idx="855">
                  <c:v>9447.3824000000004</c:v>
                </c:pt>
                <c:pt idx="856">
                  <c:v>8601.3292999999994</c:v>
                </c:pt>
                <c:pt idx="857">
                  <c:v>26140.3603</c:v>
                </c:pt>
                <c:pt idx="858">
                  <c:v>19749.383379999999</c:v>
                </c:pt>
                <c:pt idx="859">
                  <c:v>8932.0840000000007</c:v>
                </c:pt>
                <c:pt idx="860">
                  <c:v>25656.575260000001</c:v>
                </c:pt>
                <c:pt idx="861">
                  <c:v>10106.134249999999</c:v>
                </c:pt>
                <c:pt idx="862">
                  <c:v>10702.642400000001</c:v>
                </c:pt>
                <c:pt idx="863">
                  <c:v>10493.9458</c:v>
                </c:pt>
                <c:pt idx="864">
                  <c:v>11085.586799999999</c:v>
                </c:pt>
                <c:pt idx="865">
                  <c:v>9861.0249999999996</c:v>
                </c:pt>
                <c:pt idx="866">
                  <c:v>11741.726000000001</c:v>
                </c:pt>
                <c:pt idx="867">
                  <c:v>10355.641</c:v>
                </c:pt>
                <c:pt idx="868">
                  <c:v>11150.78</c:v>
                </c:pt>
                <c:pt idx="869">
                  <c:v>12096.6512</c:v>
                </c:pt>
                <c:pt idx="870">
                  <c:v>11305.93455</c:v>
                </c:pt>
                <c:pt idx="871">
                  <c:v>11082.5772</c:v>
                </c:pt>
                <c:pt idx="872">
                  <c:v>11881.358</c:v>
                </c:pt>
                <c:pt idx="873">
                  <c:v>35160.134570000002</c:v>
                </c:pt>
                <c:pt idx="874">
                  <c:v>13047.332350000001</c:v>
                </c:pt>
                <c:pt idx="875">
                  <c:v>11286.538699999999</c:v>
                </c:pt>
                <c:pt idx="876">
                  <c:v>11073.175999999999</c:v>
                </c:pt>
                <c:pt idx="877">
                  <c:v>12044.342000000001</c:v>
                </c:pt>
                <c:pt idx="878">
                  <c:v>11658.379150000001</c:v>
                </c:pt>
                <c:pt idx="879">
                  <c:v>11454.021500000001</c:v>
                </c:pt>
                <c:pt idx="880">
                  <c:v>11070.535</c:v>
                </c:pt>
                <c:pt idx="881">
                  <c:v>11658.11505</c:v>
                </c:pt>
                <c:pt idx="882">
                  <c:v>11657.7189</c:v>
                </c:pt>
                <c:pt idx="883">
                  <c:v>11455.28</c:v>
                </c:pt>
                <c:pt idx="884">
                  <c:v>14394.398150000001</c:v>
                </c:pt>
                <c:pt idx="885">
                  <c:v>12629.1656</c:v>
                </c:pt>
                <c:pt idx="886">
                  <c:v>11837.16</c:v>
                </c:pt>
                <c:pt idx="887">
                  <c:v>12222.898300000001</c:v>
                </c:pt>
                <c:pt idx="888">
                  <c:v>11842.441999999999</c:v>
                </c:pt>
                <c:pt idx="889">
                  <c:v>12224.350850000001</c:v>
                </c:pt>
                <c:pt idx="890">
                  <c:v>14001.1338</c:v>
                </c:pt>
                <c:pt idx="891">
                  <c:v>12815.444949999999</c:v>
                </c:pt>
                <c:pt idx="892">
                  <c:v>14001.286700000001</c:v>
                </c:pt>
                <c:pt idx="893">
                  <c:v>14382.709049999999</c:v>
                </c:pt>
                <c:pt idx="894">
                  <c:v>12233.828</c:v>
                </c:pt>
                <c:pt idx="895">
                  <c:v>28923.136920000001</c:v>
                </c:pt>
                <c:pt idx="896">
                  <c:v>13217.094499999999</c:v>
                </c:pt>
                <c:pt idx="897">
                  <c:v>13224.692999999999</c:v>
                </c:pt>
                <c:pt idx="898">
                  <c:v>24513.091260000001</c:v>
                </c:pt>
                <c:pt idx="899">
                  <c:v>13041.921</c:v>
                </c:pt>
                <c:pt idx="900">
                  <c:v>13451.121999999999</c:v>
                </c:pt>
                <c:pt idx="901">
                  <c:v>14256.192800000001</c:v>
                </c:pt>
                <c:pt idx="902">
                  <c:v>14254.608200000001</c:v>
                </c:pt>
                <c:pt idx="903">
                  <c:v>1719.4363000000001</c:v>
                </c:pt>
                <c:pt idx="904">
                  <c:v>1708.0014000000001</c:v>
                </c:pt>
                <c:pt idx="905">
                  <c:v>1712.2270000000001</c:v>
                </c:pt>
                <c:pt idx="906">
                  <c:v>2304.0021999999999</c:v>
                </c:pt>
                <c:pt idx="907">
                  <c:v>1708.9257500000001</c:v>
                </c:pt>
                <c:pt idx="908">
                  <c:v>11272.331389999999</c:v>
                </c:pt>
                <c:pt idx="909">
                  <c:v>1632.5644500000001</c:v>
                </c:pt>
                <c:pt idx="910">
                  <c:v>1842.519</c:v>
                </c:pt>
                <c:pt idx="911">
                  <c:v>1635.7336499999999</c:v>
                </c:pt>
                <c:pt idx="912">
                  <c:v>1632.0362500000001</c:v>
                </c:pt>
                <c:pt idx="913">
                  <c:v>1253.9359999999999</c:v>
                </c:pt>
                <c:pt idx="914">
                  <c:v>1252.4069999999999</c:v>
                </c:pt>
                <c:pt idx="915">
                  <c:v>2221.5644499999999</c:v>
                </c:pt>
                <c:pt idx="916">
                  <c:v>22493.659640000002</c:v>
                </c:pt>
                <c:pt idx="917">
                  <c:v>1769.5316499999999</c:v>
                </c:pt>
                <c:pt idx="918">
                  <c:v>1967.0227</c:v>
                </c:pt>
                <c:pt idx="919">
                  <c:v>2104.1134000000002</c:v>
                </c:pt>
                <c:pt idx="920">
                  <c:v>1906.35825</c:v>
                </c:pt>
                <c:pt idx="921">
                  <c:v>3279.8685500000001</c:v>
                </c:pt>
                <c:pt idx="922">
                  <c:v>2102.2647000000002</c:v>
                </c:pt>
                <c:pt idx="923">
                  <c:v>2045.68525</c:v>
                </c:pt>
                <c:pt idx="924">
                  <c:v>1664.9996000000001</c:v>
                </c:pt>
                <c:pt idx="925">
                  <c:v>2639.0428999999999</c:v>
                </c:pt>
                <c:pt idx="926">
                  <c:v>2250.8352</c:v>
                </c:pt>
                <c:pt idx="927">
                  <c:v>1815.8759</c:v>
                </c:pt>
                <c:pt idx="928">
                  <c:v>2789.0574000000001</c:v>
                </c:pt>
                <c:pt idx="929">
                  <c:v>3537.703</c:v>
                </c:pt>
                <c:pt idx="930">
                  <c:v>1977.8150000000001</c:v>
                </c:pt>
                <c:pt idx="931">
                  <c:v>12609.88702</c:v>
                </c:pt>
                <c:pt idx="932">
                  <c:v>1972.95</c:v>
                </c:pt>
                <c:pt idx="933">
                  <c:v>2721.3208</c:v>
                </c:pt>
                <c:pt idx="934">
                  <c:v>2137.6536000000001</c:v>
                </c:pt>
                <c:pt idx="935">
                  <c:v>2523.1695</c:v>
                </c:pt>
                <c:pt idx="936">
                  <c:v>3906.127</c:v>
                </c:pt>
                <c:pt idx="937">
                  <c:v>3309.7926000000002</c:v>
                </c:pt>
                <c:pt idx="938">
                  <c:v>4877.9810500000003</c:v>
                </c:pt>
                <c:pt idx="939">
                  <c:v>23241.47453</c:v>
                </c:pt>
                <c:pt idx="940">
                  <c:v>2897.3235</c:v>
                </c:pt>
                <c:pt idx="941">
                  <c:v>4661.2863500000003</c:v>
                </c:pt>
                <c:pt idx="942">
                  <c:v>2902.9065000000001</c:v>
                </c:pt>
                <c:pt idx="943">
                  <c:v>3070.8087</c:v>
                </c:pt>
                <c:pt idx="944">
                  <c:v>4435.0941999999995</c:v>
                </c:pt>
                <c:pt idx="945">
                  <c:v>4438.2633999999998</c:v>
                </c:pt>
                <c:pt idx="946">
                  <c:v>2867.1196</c:v>
                </c:pt>
                <c:pt idx="947">
                  <c:v>18157.876</c:v>
                </c:pt>
                <c:pt idx="948">
                  <c:v>4040.55825</c:v>
                </c:pt>
                <c:pt idx="949">
                  <c:v>20277.807509999999</c:v>
                </c:pt>
                <c:pt idx="950">
                  <c:v>2866.0909999999999</c:v>
                </c:pt>
                <c:pt idx="951">
                  <c:v>3645.0893999999998</c:v>
                </c:pt>
                <c:pt idx="952">
                  <c:v>4237.12655</c:v>
                </c:pt>
                <c:pt idx="953">
                  <c:v>6799.4579999999996</c:v>
                </c:pt>
                <c:pt idx="954">
                  <c:v>4441.2131499999996</c:v>
                </c:pt>
                <c:pt idx="955">
                  <c:v>4243.5900499999998</c:v>
                </c:pt>
                <c:pt idx="956">
                  <c:v>5031.26955</c:v>
                </c:pt>
                <c:pt idx="957">
                  <c:v>4239.8926499999998</c:v>
                </c:pt>
                <c:pt idx="958">
                  <c:v>3866.8552</c:v>
                </c:pt>
                <c:pt idx="959">
                  <c:v>4454.40265</c:v>
                </c:pt>
                <c:pt idx="960">
                  <c:v>6059.1729999999998</c:v>
                </c:pt>
                <c:pt idx="961">
                  <c:v>5261.4694499999996</c:v>
                </c:pt>
                <c:pt idx="962">
                  <c:v>4894.7533000000003</c:v>
                </c:pt>
                <c:pt idx="963">
                  <c:v>11737.848840000001</c:v>
                </c:pt>
                <c:pt idx="964">
                  <c:v>5926.8459999999995</c:v>
                </c:pt>
                <c:pt idx="965">
                  <c:v>4746.3440000000001</c:v>
                </c:pt>
                <c:pt idx="966">
                  <c:v>4747.0528999999997</c:v>
                </c:pt>
                <c:pt idx="967">
                  <c:v>6746.7425000000003</c:v>
                </c:pt>
                <c:pt idx="968">
                  <c:v>6748.5911999999998</c:v>
                </c:pt>
                <c:pt idx="969">
                  <c:v>4399.7309999999998</c:v>
                </c:pt>
                <c:pt idx="970">
                  <c:v>6548.1950500000003</c:v>
                </c:pt>
                <c:pt idx="971">
                  <c:v>6406.4107000000004</c:v>
                </c:pt>
                <c:pt idx="972">
                  <c:v>6203.90175</c:v>
                </c:pt>
                <c:pt idx="973">
                  <c:v>5028.1466</c:v>
                </c:pt>
                <c:pt idx="974">
                  <c:v>20420.604650000001</c:v>
                </c:pt>
                <c:pt idx="975">
                  <c:v>6455.86265</c:v>
                </c:pt>
                <c:pt idx="976">
                  <c:v>6067.1267500000004</c:v>
                </c:pt>
                <c:pt idx="977">
                  <c:v>5484.4673000000003</c:v>
                </c:pt>
                <c:pt idx="978">
                  <c:v>6457.8433999999997</c:v>
                </c:pt>
                <c:pt idx="979">
                  <c:v>7512.2669999999998</c:v>
                </c:pt>
                <c:pt idx="980">
                  <c:v>6123.5688</c:v>
                </c:pt>
                <c:pt idx="981">
                  <c:v>6389.3778499999999</c:v>
                </c:pt>
                <c:pt idx="982">
                  <c:v>6393.6034499999996</c:v>
                </c:pt>
                <c:pt idx="983">
                  <c:v>5415.6611999999996</c:v>
                </c:pt>
                <c:pt idx="984">
                  <c:v>6593.5083000000004</c:v>
                </c:pt>
                <c:pt idx="985">
                  <c:v>6600.3609999999999</c:v>
                </c:pt>
                <c:pt idx="986">
                  <c:v>6664.68595</c:v>
                </c:pt>
                <c:pt idx="987">
                  <c:v>6282.2349999999997</c:v>
                </c:pt>
                <c:pt idx="988">
                  <c:v>9222.4025999999994</c:v>
                </c:pt>
                <c:pt idx="989">
                  <c:v>5969.723</c:v>
                </c:pt>
                <c:pt idx="990">
                  <c:v>7729.6457499999997</c:v>
                </c:pt>
                <c:pt idx="991">
                  <c:v>6940.90985</c:v>
                </c:pt>
                <c:pt idx="992">
                  <c:v>8606.2173999999995</c:v>
                </c:pt>
                <c:pt idx="993">
                  <c:v>6837.3687</c:v>
                </c:pt>
                <c:pt idx="994">
                  <c:v>14478.33015</c:v>
                </c:pt>
                <c:pt idx="995">
                  <c:v>7726.8540000000003</c:v>
                </c:pt>
                <c:pt idx="996">
                  <c:v>32108.662820000001</c:v>
                </c:pt>
                <c:pt idx="997">
                  <c:v>7518.0253499999999</c:v>
                </c:pt>
                <c:pt idx="998">
                  <c:v>8027.9679999999998</c:v>
                </c:pt>
                <c:pt idx="999">
                  <c:v>8615.2999999999993</c:v>
                </c:pt>
                <c:pt idx="1000">
                  <c:v>7742.1098000000002</c:v>
                </c:pt>
                <c:pt idx="1001">
                  <c:v>24603.04837</c:v>
                </c:pt>
                <c:pt idx="1002">
                  <c:v>10096.969999999999</c:v>
                </c:pt>
                <c:pt idx="1003">
                  <c:v>9301.8935500000007</c:v>
                </c:pt>
                <c:pt idx="1004">
                  <c:v>10407.085849999999</c:v>
                </c:pt>
                <c:pt idx="1005">
                  <c:v>9225.2564000000002</c:v>
                </c:pt>
                <c:pt idx="1006">
                  <c:v>9620.3307000000004</c:v>
                </c:pt>
                <c:pt idx="1007">
                  <c:v>7789.6350000000002</c:v>
                </c:pt>
                <c:pt idx="1008">
                  <c:v>21232.182260000001</c:v>
                </c:pt>
                <c:pt idx="1009">
                  <c:v>9282.4806000000008</c:v>
                </c:pt>
                <c:pt idx="1010">
                  <c:v>8703.4560000000001</c:v>
                </c:pt>
                <c:pt idx="1011">
                  <c:v>10264.4421</c:v>
                </c:pt>
                <c:pt idx="1012">
                  <c:v>9288.0267000000003</c:v>
                </c:pt>
                <c:pt idx="1013">
                  <c:v>9617.6624499999998</c:v>
                </c:pt>
                <c:pt idx="1014">
                  <c:v>8444.4740000000002</c:v>
                </c:pt>
                <c:pt idx="1015">
                  <c:v>30284.642940000002</c:v>
                </c:pt>
                <c:pt idx="1016">
                  <c:v>8827.2098999999998</c:v>
                </c:pt>
                <c:pt idx="1017">
                  <c:v>8442.6669999999995</c:v>
                </c:pt>
                <c:pt idx="1018">
                  <c:v>8782.4689999999991</c:v>
                </c:pt>
                <c:pt idx="1019">
                  <c:v>9957.7216000000008</c:v>
                </c:pt>
                <c:pt idx="1020">
                  <c:v>25992.821039999999</c:v>
                </c:pt>
                <c:pt idx="1021">
                  <c:v>11244.376899999999</c:v>
                </c:pt>
                <c:pt idx="1022">
                  <c:v>9869.8101999999999</c:v>
                </c:pt>
                <c:pt idx="1023">
                  <c:v>9487.6442000000006</c:v>
                </c:pt>
                <c:pt idx="1024">
                  <c:v>11253.421</c:v>
                </c:pt>
                <c:pt idx="1025">
                  <c:v>10436.096</c:v>
                </c:pt>
                <c:pt idx="1026">
                  <c:v>25517.11363</c:v>
                </c:pt>
                <c:pt idx="1027">
                  <c:v>10594.501550000001</c:v>
                </c:pt>
                <c:pt idx="1028">
                  <c:v>10796.35025</c:v>
                </c:pt>
                <c:pt idx="1029">
                  <c:v>10214.636</c:v>
                </c:pt>
                <c:pt idx="1030">
                  <c:v>11165.417649999999</c:v>
                </c:pt>
                <c:pt idx="1031">
                  <c:v>10965.446</c:v>
                </c:pt>
                <c:pt idx="1032">
                  <c:v>11554.223599999999</c:v>
                </c:pt>
                <c:pt idx="1033">
                  <c:v>11735.87905</c:v>
                </c:pt>
                <c:pt idx="1034">
                  <c:v>11931.125249999999</c:v>
                </c:pt>
                <c:pt idx="1035">
                  <c:v>11743.299000000001</c:v>
                </c:pt>
                <c:pt idx="1036">
                  <c:v>12333.828</c:v>
                </c:pt>
                <c:pt idx="1037">
                  <c:v>12925.886</c:v>
                </c:pt>
                <c:pt idx="1038">
                  <c:v>12913.992399999999</c:v>
                </c:pt>
                <c:pt idx="1039">
                  <c:v>12129.614149999999</c:v>
                </c:pt>
                <c:pt idx="1040">
                  <c:v>12124.992399999999</c:v>
                </c:pt>
                <c:pt idx="1041">
                  <c:v>30259.995559999999</c:v>
                </c:pt>
                <c:pt idx="1042">
                  <c:v>12142.578600000001</c:v>
                </c:pt>
                <c:pt idx="1043">
                  <c:v>12730.999599999999</c:v>
                </c:pt>
                <c:pt idx="1044">
                  <c:v>12146.971</c:v>
                </c:pt>
                <c:pt idx="1045">
                  <c:v>13937.666499999999</c:v>
                </c:pt>
                <c:pt idx="1046">
                  <c:v>13770.097900000001</c:v>
                </c:pt>
                <c:pt idx="1047">
                  <c:v>14988.432000000001</c:v>
                </c:pt>
                <c:pt idx="1048">
                  <c:v>14394.5579</c:v>
                </c:pt>
                <c:pt idx="1049">
                  <c:v>1727.7850000000001</c:v>
                </c:pt>
                <c:pt idx="1050">
                  <c:v>3167.4558499999998</c:v>
                </c:pt>
                <c:pt idx="1051">
                  <c:v>2585.2689999999998</c:v>
                </c:pt>
                <c:pt idx="1052">
                  <c:v>3732.6251000000002</c:v>
                </c:pt>
                <c:pt idx="1053">
                  <c:v>6877.9800999999998</c:v>
                </c:pt>
                <c:pt idx="1054">
                  <c:v>9644.2525000000005</c:v>
                </c:pt>
                <c:pt idx="1055">
                  <c:v>9991.0376500000002</c:v>
                </c:pt>
                <c:pt idx="1056">
                  <c:v>13204.28565</c:v>
                </c:pt>
                <c:pt idx="1057">
                  <c:v>1694.7963999999999</c:v>
                </c:pt>
                <c:pt idx="1058">
                  <c:v>1621.3402000000001</c:v>
                </c:pt>
                <c:pt idx="1059">
                  <c:v>2775.1921499999999</c:v>
                </c:pt>
                <c:pt idx="1060">
                  <c:v>2680.9493000000002</c:v>
                </c:pt>
                <c:pt idx="1061">
                  <c:v>5116.5003999999999</c:v>
                </c:pt>
                <c:pt idx="1062">
                  <c:v>6640.5448500000002</c:v>
                </c:pt>
                <c:pt idx="1063">
                  <c:v>11534.872649999999</c:v>
                </c:pt>
                <c:pt idx="1064">
                  <c:v>23244.790199999999</c:v>
                </c:pt>
                <c:pt idx="1065">
                  <c:v>14711.7438</c:v>
                </c:pt>
                <c:pt idx="1066">
                  <c:v>16577.779500000001</c:v>
                </c:pt>
                <c:pt idx="1067">
                  <c:v>19964.746299999999</c:v>
                </c:pt>
                <c:pt idx="1068">
                  <c:v>19444.265800000001</c:v>
                </c:pt>
                <c:pt idx="1069">
                  <c:v>24873.384900000001</c:v>
                </c:pt>
                <c:pt idx="1070">
                  <c:v>13844.505999999999</c:v>
                </c:pt>
                <c:pt idx="1071">
                  <c:v>21659.930100000001</c:v>
                </c:pt>
                <c:pt idx="1072">
                  <c:v>19594.809649999999</c:v>
                </c:pt>
                <c:pt idx="1073">
                  <c:v>18608.261999999999</c:v>
                </c:pt>
                <c:pt idx="1074">
                  <c:v>15359.104499999999</c:v>
                </c:pt>
                <c:pt idx="1075">
                  <c:v>25678.778450000002</c:v>
                </c:pt>
                <c:pt idx="1076">
                  <c:v>27037.914100000002</c:v>
                </c:pt>
                <c:pt idx="1077">
                  <c:v>16657.71745</c:v>
                </c:pt>
                <c:pt idx="1078">
                  <c:v>24106.912550000001</c:v>
                </c:pt>
                <c:pt idx="1079">
                  <c:v>19798.054550000001</c:v>
                </c:pt>
                <c:pt idx="1080">
                  <c:v>17496.306</c:v>
                </c:pt>
                <c:pt idx="1081">
                  <c:v>14571.890799999999</c:v>
                </c:pt>
                <c:pt idx="1082">
                  <c:v>16420.494549999999</c:v>
                </c:pt>
                <c:pt idx="1083">
                  <c:v>21677.283449999999</c:v>
                </c:pt>
                <c:pt idx="1084">
                  <c:v>21880.82</c:v>
                </c:pt>
                <c:pt idx="1085">
                  <c:v>16776.304049999999</c:v>
                </c:pt>
                <c:pt idx="1086">
                  <c:v>23887.662700000001</c:v>
                </c:pt>
                <c:pt idx="1087">
                  <c:v>26125.674770000001</c:v>
                </c:pt>
                <c:pt idx="1088">
                  <c:v>20167.336029999999</c:v>
                </c:pt>
                <c:pt idx="1089">
                  <c:v>14283.4594</c:v>
                </c:pt>
                <c:pt idx="1090">
                  <c:v>16115.3045</c:v>
                </c:pt>
                <c:pt idx="1091">
                  <c:v>18765.87545</c:v>
                </c:pt>
                <c:pt idx="1092">
                  <c:v>17663.144199999999</c:v>
                </c:pt>
                <c:pt idx="1093">
                  <c:v>21098.554049999999</c:v>
                </c:pt>
                <c:pt idx="1094">
                  <c:v>22412.648499999999</c:v>
                </c:pt>
                <c:pt idx="1095">
                  <c:v>15820.699000000001</c:v>
                </c:pt>
                <c:pt idx="1096">
                  <c:v>21223.675800000001</c:v>
                </c:pt>
                <c:pt idx="1097">
                  <c:v>19515.5416</c:v>
                </c:pt>
                <c:pt idx="1098">
                  <c:v>24869.836800000001</c:v>
                </c:pt>
                <c:pt idx="1099">
                  <c:v>17179.522000000001</c:v>
                </c:pt>
                <c:pt idx="1100">
                  <c:v>22218.1149</c:v>
                </c:pt>
                <c:pt idx="1101">
                  <c:v>19361.998800000001</c:v>
                </c:pt>
                <c:pt idx="1102">
                  <c:v>18259.216</c:v>
                </c:pt>
                <c:pt idx="1103">
                  <c:v>21195.817999999999</c:v>
                </c:pt>
                <c:pt idx="1104">
                  <c:v>17904.527050000001</c:v>
                </c:pt>
                <c:pt idx="1105">
                  <c:v>15817.985699999999</c:v>
                </c:pt>
                <c:pt idx="1106">
                  <c:v>35069.374519999998</c:v>
                </c:pt>
                <c:pt idx="1107">
                  <c:v>23967.38305</c:v>
                </c:pt>
                <c:pt idx="1108">
                  <c:v>16138.762049999999</c:v>
                </c:pt>
                <c:pt idx="1109">
                  <c:v>17361.766100000001</c:v>
                </c:pt>
                <c:pt idx="1110">
                  <c:v>18767.737700000001</c:v>
                </c:pt>
                <c:pt idx="1111">
                  <c:v>13747.87235</c:v>
                </c:pt>
                <c:pt idx="1112">
                  <c:v>26926.5144</c:v>
                </c:pt>
                <c:pt idx="1113">
                  <c:v>21259.377949999998</c:v>
                </c:pt>
                <c:pt idx="1114">
                  <c:v>37701.876799999998</c:v>
                </c:pt>
                <c:pt idx="1115">
                  <c:v>39836.519</c:v>
                </c:pt>
                <c:pt idx="1116">
                  <c:v>43578.939400000003</c:v>
                </c:pt>
                <c:pt idx="1117">
                  <c:v>47291.055</c:v>
                </c:pt>
                <c:pt idx="1118">
                  <c:v>30942.191800000001</c:v>
                </c:pt>
                <c:pt idx="1119">
                  <c:v>36149.483500000002</c:v>
                </c:pt>
                <c:pt idx="1120">
                  <c:v>48824.45</c:v>
                </c:pt>
                <c:pt idx="1121">
                  <c:v>37133.898200000003</c:v>
                </c:pt>
                <c:pt idx="1122">
                  <c:v>38511.628299999997</c:v>
                </c:pt>
                <c:pt idx="1123">
                  <c:v>47305.305</c:v>
                </c:pt>
                <c:pt idx="1124">
                  <c:v>47896.79135</c:v>
                </c:pt>
                <c:pt idx="1125">
                  <c:v>34838.873</c:v>
                </c:pt>
                <c:pt idx="1126">
                  <c:v>47928.03</c:v>
                </c:pt>
                <c:pt idx="1127">
                  <c:v>48517.563150000002</c:v>
                </c:pt>
                <c:pt idx="1128">
                  <c:v>37079.372000000003</c:v>
                </c:pt>
                <c:pt idx="1129">
                  <c:v>48885.135609999998</c:v>
                </c:pt>
                <c:pt idx="1130">
                  <c:v>63770.428010000003</c:v>
                </c:pt>
                <c:pt idx="1131">
                  <c:v>45863.205000000002</c:v>
                </c:pt>
                <c:pt idx="1132">
                  <c:v>39983.425949999997</c:v>
                </c:pt>
                <c:pt idx="1133">
                  <c:v>58571.074480000003</c:v>
                </c:pt>
                <c:pt idx="1134">
                  <c:v>43943.876100000001</c:v>
                </c:pt>
                <c:pt idx="1135">
                  <c:v>42969.852700000003</c:v>
                </c:pt>
                <c:pt idx="1136">
                  <c:v>34439.855900000002</c:v>
                </c:pt>
                <c:pt idx="1137">
                  <c:v>42983.458500000001</c:v>
                </c:pt>
                <c:pt idx="1138">
                  <c:v>40003.332249999999</c:v>
                </c:pt>
                <c:pt idx="1139">
                  <c:v>46200.985099999998</c:v>
                </c:pt>
                <c:pt idx="1140">
                  <c:v>44400.4064</c:v>
                </c:pt>
                <c:pt idx="1141">
                  <c:v>40932.429499999998</c:v>
                </c:pt>
                <c:pt idx="1142">
                  <c:v>40419.019099999998</c:v>
                </c:pt>
                <c:pt idx="1143">
                  <c:v>38792.685599999997</c:v>
                </c:pt>
                <c:pt idx="1144">
                  <c:v>55135.402090000003</c:v>
                </c:pt>
                <c:pt idx="1145">
                  <c:v>36021.011200000001</c:v>
                </c:pt>
                <c:pt idx="1146">
                  <c:v>45008.955499999996</c:v>
                </c:pt>
                <c:pt idx="1147">
                  <c:v>37270.1512</c:v>
                </c:pt>
                <c:pt idx="1148">
                  <c:v>42111.664700000001</c:v>
                </c:pt>
                <c:pt idx="1149">
                  <c:v>40974.164900000003</c:v>
                </c:pt>
                <c:pt idx="1150">
                  <c:v>46113.510999999999</c:v>
                </c:pt>
                <c:pt idx="1151">
                  <c:v>46255.112500000003</c:v>
                </c:pt>
                <c:pt idx="1152">
                  <c:v>35595.589800000002</c:v>
                </c:pt>
                <c:pt idx="1153">
                  <c:v>44423.803</c:v>
                </c:pt>
                <c:pt idx="1154">
                  <c:v>39725.518049999999</c:v>
                </c:pt>
                <c:pt idx="1155">
                  <c:v>33907.548000000003</c:v>
                </c:pt>
                <c:pt idx="1156">
                  <c:v>44641.197399999997</c:v>
                </c:pt>
                <c:pt idx="1157">
                  <c:v>34166.273000000001</c:v>
                </c:pt>
                <c:pt idx="1158">
                  <c:v>46661.4424</c:v>
                </c:pt>
                <c:pt idx="1159">
                  <c:v>40904.199500000002</c:v>
                </c:pt>
                <c:pt idx="1160">
                  <c:v>36898.733079999998</c:v>
                </c:pt>
                <c:pt idx="1161">
                  <c:v>40941.285400000001</c:v>
                </c:pt>
                <c:pt idx="1162">
                  <c:v>33307.550799999997</c:v>
                </c:pt>
                <c:pt idx="1163">
                  <c:v>41661.601999999999</c:v>
                </c:pt>
                <c:pt idx="1164">
                  <c:v>33900.652999999998</c:v>
                </c:pt>
                <c:pt idx="1165">
                  <c:v>36397.576000000001</c:v>
                </c:pt>
                <c:pt idx="1166">
                  <c:v>43896.376300000004</c:v>
                </c:pt>
                <c:pt idx="1167">
                  <c:v>39611.757700000002</c:v>
                </c:pt>
                <c:pt idx="1168">
                  <c:v>36837.466999999997</c:v>
                </c:pt>
                <c:pt idx="1169">
                  <c:v>38711</c:v>
                </c:pt>
                <c:pt idx="1170">
                  <c:v>35585.576000000001</c:v>
                </c:pt>
                <c:pt idx="1171">
                  <c:v>51194.559139999998</c:v>
                </c:pt>
                <c:pt idx="1172">
                  <c:v>39774.276299999998</c:v>
                </c:pt>
                <c:pt idx="1173">
                  <c:v>48173.360999999997</c:v>
                </c:pt>
                <c:pt idx="1174">
                  <c:v>38709.175999999999</c:v>
                </c:pt>
                <c:pt idx="1175">
                  <c:v>37742.575700000001</c:v>
                </c:pt>
                <c:pt idx="1176">
                  <c:v>47496.494449999998</c:v>
                </c:pt>
                <c:pt idx="1177">
                  <c:v>34303.167200000004</c:v>
                </c:pt>
                <c:pt idx="1178">
                  <c:v>37165.163800000002</c:v>
                </c:pt>
                <c:pt idx="1179">
                  <c:v>47055.532099999997</c:v>
                </c:pt>
                <c:pt idx="1180">
                  <c:v>39556.494500000001</c:v>
                </c:pt>
                <c:pt idx="1181">
                  <c:v>40720.551050000002</c:v>
                </c:pt>
                <c:pt idx="1182">
                  <c:v>36950.256699999998</c:v>
                </c:pt>
                <c:pt idx="1183">
                  <c:v>43753.337050000002</c:v>
                </c:pt>
                <c:pt idx="1184">
                  <c:v>34779.614999999998</c:v>
                </c:pt>
                <c:pt idx="1185">
                  <c:v>44260.749900000003</c:v>
                </c:pt>
                <c:pt idx="1186">
                  <c:v>41097.161749999999</c:v>
                </c:pt>
                <c:pt idx="1187">
                  <c:v>43921.183700000001</c:v>
                </c:pt>
                <c:pt idx="1188">
                  <c:v>33750.291799999999</c:v>
                </c:pt>
                <c:pt idx="1189">
                  <c:v>36219.405449999998</c:v>
                </c:pt>
                <c:pt idx="1190">
                  <c:v>46151.124499999998</c:v>
                </c:pt>
                <c:pt idx="1191">
                  <c:v>42856.838000000003</c:v>
                </c:pt>
                <c:pt idx="1192">
                  <c:v>48549.178350000002</c:v>
                </c:pt>
                <c:pt idx="1193">
                  <c:v>42112.2356</c:v>
                </c:pt>
                <c:pt idx="1194">
                  <c:v>38746.355100000001</c:v>
                </c:pt>
                <c:pt idx="1195">
                  <c:v>42124.515299999999</c:v>
                </c:pt>
                <c:pt idx="1196">
                  <c:v>35491.64</c:v>
                </c:pt>
                <c:pt idx="1197">
                  <c:v>42760.502200000003</c:v>
                </c:pt>
                <c:pt idx="1198">
                  <c:v>41919.097000000002</c:v>
                </c:pt>
                <c:pt idx="1199">
                  <c:v>36085.218999999997</c:v>
                </c:pt>
                <c:pt idx="1200">
                  <c:v>38126.246500000001</c:v>
                </c:pt>
                <c:pt idx="1201">
                  <c:v>42303.692150000003</c:v>
                </c:pt>
                <c:pt idx="1202">
                  <c:v>46889.261200000001</c:v>
                </c:pt>
                <c:pt idx="1203">
                  <c:v>46599.108399999997</c:v>
                </c:pt>
                <c:pt idx="1204">
                  <c:v>39125.332249999999</c:v>
                </c:pt>
                <c:pt idx="1205">
                  <c:v>22144.031999999999</c:v>
                </c:pt>
                <c:pt idx="1206">
                  <c:v>36197.699000000001</c:v>
                </c:pt>
                <c:pt idx="1207">
                  <c:v>32548.340499999998</c:v>
                </c:pt>
                <c:pt idx="1208">
                  <c:v>48675.517699999997</c:v>
                </c:pt>
                <c:pt idx="1209">
                  <c:v>45702.022349999999</c:v>
                </c:pt>
                <c:pt idx="1210">
                  <c:v>39241.442000000003</c:v>
                </c:pt>
                <c:pt idx="1211">
                  <c:v>40182.245999999999</c:v>
                </c:pt>
                <c:pt idx="1212">
                  <c:v>34617.840649999998</c:v>
                </c:pt>
                <c:pt idx="1213">
                  <c:v>42560.430399999997</c:v>
                </c:pt>
                <c:pt idx="1214">
                  <c:v>45710.207849999999</c:v>
                </c:pt>
                <c:pt idx="1215">
                  <c:v>46130.5265</c:v>
                </c:pt>
                <c:pt idx="1216">
                  <c:v>40103.89</c:v>
                </c:pt>
                <c:pt idx="1217">
                  <c:v>34806.467700000001</c:v>
                </c:pt>
                <c:pt idx="1218">
                  <c:v>40273.645499999999</c:v>
                </c:pt>
                <c:pt idx="1219">
                  <c:v>36189.101699999999</c:v>
                </c:pt>
                <c:pt idx="1220">
                  <c:v>44585.455869999998</c:v>
                </c:pt>
                <c:pt idx="1221">
                  <c:v>43254.417950000003</c:v>
                </c:pt>
                <c:pt idx="1222">
                  <c:v>36307.798300000002</c:v>
                </c:pt>
                <c:pt idx="1223">
                  <c:v>43813.866099999999</c:v>
                </c:pt>
                <c:pt idx="1224">
                  <c:v>39597.407200000001</c:v>
                </c:pt>
                <c:pt idx="1225">
                  <c:v>44202.653599999998</c:v>
                </c:pt>
                <c:pt idx="1226">
                  <c:v>48673.558799999999</c:v>
                </c:pt>
                <c:pt idx="1227">
                  <c:v>33732.686699999998</c:v>
                </c:pt>
                <c:pt idx="1228">
                  <c:v>39047.285000000003</c:v>
                </c:pt>
                <c:pt idx="1229">
                  <c:v>47462.894</c:v>
                </c:pt>
                <c:pt idx="1230">
                  <c:v>38998.546000000002</c:v>
                </c:pt>
                <c:pt idx="1231">
                  <c:v>41999.519999999997</c:v>
                </c:pt>
                <c:pt idx="1232">
                  <c:v>41034.221400000002</c:v>
                </c:pt>
                <c:pt idx="1233">
                  <c:v>34472.841</c:v>
                </c:pt>
                <c:pt idx="1234">
                  <c:v>42211.138200000001</c:v>
                </c:pt>
                <c:pt idx="1235">
                  <c:v>37484.4493</c:v>
                </c:pt>
                <c:pt idx="1236">
                  <c:v>33475.817150000003</c:v>
                </c:pt>
                <c:pt idx="1237">
                  <c:v>44501.398200000003</c:v>
                </c:pt>
                <c:pt idx="1238">
                  <c:v>39727.614000000001</c:v>
                </c:pt>
                <c:pt idx="1239">
                  <c:v>48970.247600000002</c:v>
                </c:pt>
                <c:pt idx="1240">
                  <c:v>39871.704299999998</c:v>
                </c:pt>
                <c:pt idx="1241">
                  <c:v>34672.147199999999</c:v>
                </c:pt>
                <c:pt idx="1242">
                  <c:v>41676.081100000003</c:v>
                </c:pt>
                <c:pt idx="1243">
                  <c:v>41949.244100000004</c:v>
                </c:pt>
                <c:pt idx="1244">
                  <c:v>36124.573700000001</c:v>
                </c:pt>
                <c:pt idx="1245">
                  <c:v>38282.749499999998</c:v>
                </c:pt>
                <c:pt idx="1246">
                  <c:v>52590.829389999999</c:v>
                </c:pt>
                <c:pt idx="1247">
                  <c:v>39722.746200000001</c:v>
                </c:pt>
                <c:pt idx="1248">
                  <c:v>37465.34375</c:v>
                </c:pt>
                <c:pt idx="1249">
                  <c:v>38415.474000000002</c:v>
                </c:pt>
                <c:pt idx="1250">
                  <c:v>60021.398970000002</c:v>
                </c:pt>
                <c:pt idx="1251">
                  <c:v>47269.853999999999</c:v>
                </c:pt>
                <c:pt idx="1252">
                  <c:v>49577.662400000001</c:v>
                </c:pt>
                <c:pt idx="1253">
                  <c:v>37607.527699999999</c:v>
                </c:pt>
                <c:pt idx="1254">
                  <c:v>34254.053350000002</c:v>
                </c:pt>
                <c:pt idx="1255">
                  <c:v>22462.043750000001</c:v>
                </c:pt>
                <c:pt idx="1256">
                  <c:v>47403.88</c:v>
                </c:pt>
                <c:pt idx="1257">
                  <c:v>38344.565999999999</c:v>
                </c:pt>
                <c:pt idx="1258">
                  <c:v>34828.654000000002</c:v>
                </c:pt>
                <c:pt idx="1259">
                  <c:v>62592.873090000001</c:v>
                </c:pt>
                <c:pt idx="1260">
                  <c:v>46718.163249999998</c:v>
                </c:pt>
                <c:pt idx="1261">
                  <c:v>16884.923999999999</c:v>
                </c:pt>
                <c:pt idx="1262">
                  <c:v>27808.7251</c:v>
                </c:pt>
                <c:pt idx="1263">
                  <c:v>19107.779600000002</c:v>
                </c:pt>
                <c:pt idx="1264">
                  <c:v>17081.080000000002</c:v>
                </c:pt>
                <c:pt idx="1265">
                  <c:v>21348.705999999998</c:v>
                </c:pt>
                <c:pt idx="1266">
                  <c:v>29523.1656</c:v>
                </c:pt>
                <c:pt idx="1267">
                  <c:v>17085.267599999999</c:v>
                </c:pt>
                <c:pt idx="1268">
                  <c:v>22331.566800000001</c:v>
                </c:pt>
                <c:pt idx="1269">
                  <c:v>18033.9679</c:v>
                </c:pt>
                <c:pt idx="1270">
                  <c:v>28950.4692</c:v>
                </c:pt>
                <c:pt idx="1271">
                  <c:v>19521.968199999999</c:v>
                </c:pt>
                <c:pt idx="1272">
                  <c:v>17468.983899999999</c:v>
                </c:pt>
                <c:pt idx="1273">
                  <c:v>24667.419000000002</c:v>
                </c:pt>
                <c:pt idx="1274">
                  <c:v>19539.242999999999</c:v>
                </c:pt>
                <c:pt idx="1275">
                  <c:v>23065.420699999999</c:v>
                </c:pt>
                <c:pt idx="1276">
                  <c:v>17748.5062</c:v>
                </c:pt>
                <c:pt idx="1277">
                  <c:v>24520.263999999999</c:v>
                </c:pt>
                <c:pt idx="1278">
                  <c:v>23401.30575</c:v>
                </c:pt>
                <c:pt idx="1279">
                  <c:v>27533.912899999999</c:v>
                </c:pt>
                <c:pt idx="1280">
                  <c:v>29330.98315</c:v>
                </c:pt>
                <c:pt idx="1281">
                  <c:v>21774.32215</c:v>
                </c:pt>
                <c:pt idx="1282">
                  <c:v>20234.854749999999</c:v>
                </c:pt>
                <c:pt idx="1283">
                  <c:v>24180.933499999999</c:v>
                </c:pt>
                <c:pt idx="1284">
                  <c:v>22478.6</c:v>
                </c:pt>
                <c:pt idx="1285">
                  <c:v>18328.238099999999</c:v>
                </c:pt>
                <c:pt idx="1286">
                  <c:v>21771.3423</c:v>
                </c:pt>
                <c:pt idx="1287">
                  <c:v>18223.4512</c:v>
                </c:pt>
                <c:pt idx="1288">
                  <c:v>20296.863450000001</c:v>
                </c:pt>
                <c:pt idx="1289">
                  <c:v>24535.698550000001</c:v>
                </c:pt>
                <c:pt idx="1290">
                  <c:v>29141.3603</c:v>
                </c:pt>
                <c:pt idx="1291">
                  <c:v>23568.272000000001</c:v>
                </c:pt>
                <c:pt idx="1292">
                  <c:v>30184.936699999998</c:v>
                </c:pt>
                <c:pt idx="1293">
                  <c:v>17560.37975</c:v>
                </c:pt>
                <c:pt idx="1294">
                  <c:v>18972.494999999999</c:v>
                </c:pt>
                <c:pt idx="1295">
                  <c:v>20745.989099999999</c:v>
                </c:pt>
                <c:pt idx="1296">
                  <c:v>15518.180249999999</c:v>
                </c:pt>
                <c:pt idx="1297">
                  <c:v>20984.0936</c:v>
                </c:pt>
                <c:pt idx="1298">
                  <c:v>17352.6803</c:v>
                </c:pt>
                <c:pt idx="1299">
                  <c:v>16297.846</c:v>
                </c:pt>
                <c:pt idx="1300">
                  <c:v>21978.676899999999</c:v>
                </c:pt>
                <c:pt idx="1301">
                  <c:v>24393.6224</c:v>
                </c:pt>
                <c:pt idx="1302">
                  <c:v>26109.32905</c:v>
                </c:pt>
                <c:pt idx="1303">
                  <c:v>25382.296999999999</c:v>
                </c:pt>
                <c:pt idx="1304">
                  <c:v>28868.6639</c:v>
                </c:pt>
                <c:pt idx="1305">
                  <c:v>35147.528480000001</c:v>
                </c:pt>
                <c:pt idx="1306">
                  <c:v>17942.106</c:v>
                </c:pt>
                <c:pt idx="1307">
                  <c:v>21082.16</c:v>
                </c:pt>
                <c:pt idx="1308">
                  <c:v>38245.593269999998</c:v>
                </c:pt>
                <c:pt idx="1309">
                  <c:v>23807.240600000001</c:v>
                </c:pt>
                <c:pt idx="1310">
                  <c:v>23306.546999999999</c:v>
                </c:pt>
                <c:pt idx="1311">
                  <c:v>20149.322899999999</c:v>
                </c:pt>
                <c:pt idx="1312">
                  <c:v>32787.458590000002</c:v>
                </c:pt>
                <c:pt idx="1313">
                  <c:v>18246.495500000001</c:v>
                </c:pt>
                <c:pt idx="1314">
                  <c:v>19040.876</c:v>
                </c:pt>
                <c:pt idx="1315">
                  <c:v>18310.741999999998</c:v>
                </c:pt>
                <c:pt idx="1316">
                  <c:v>20773.62775</c:v>
                </c:pt>
                <c:pt idx="1317">
                  <c:v>19719.6947</c:v>
                </c:pt>
                <c:pt idx="1318">
                  <c:v>27218.437249999999</c:v>
                </c:pt>
                <c:pt idx="1319">
                  <c:v>19933.457999999999</c:v>
                </c:pt>
                <c:pt idx="1320">
                  <c:v>20009.63365</c:v>
                </c:pt>
                <c:pt idx="1321">
                  <c:v>19199.944</c:v>
                </c:pt>
                <c:pt idx="1322">
                  <c:v>24915.220850000002</c:v>
                </c:pt>
                <c:pt idx="1323">
                  <c:v>16450.894700000001</c:v>
                </c:pt>
                <c:pt idx="1324">
                  <c:v>25309.489000000001</c:v>
                </c:pt>
                <c:pt idx="1325">
                  <c:v>17178.682400000002</c:v>
                </c:pt>
                <c:pt idx="1326">
                  <c:v>19350.368900000001</c:v>
                </c:pt>
                <c:pt idx="1327">
                  <c:v>18648.421699999999</c:v>
                </c:pt>
                <c:pt idx="1328">
                  <c:v>16232.847</c:v>
                </c:pt>
                <c:pt idx="1329">
                  <c:v>17043.341400000001</c:v>
                </c:pt>
                <c:pt idx="1330">
                  <c:v>37829.724199999997</c:v>
                </c:pt>
                <c:pt idx="1331">
                  <c:v>21472.478800000001</c:v>
                </c:pt>
                <c:pt idx="1332">
                  <c:v>28101.333050000001</c:v>
                </c:pt>
                <c:pt idx="1333">
                  <c:v>32734.186300000001</c:v>
                </c:pt>
                <c:pt idx="1334">
                  <c:v>15006.579449999999</c:v>
                </c:pt>
                <c:pt idx="1335">
                  <c:v>14455.644050000001</c:v>
                </c:pt>
                <c:pt idx="1336">
                  <c:v>19023.259999999998</c:v>
                </c:pt>
                <c:pt idx="1337">
                  <c:v>12829.455099999999</c:v>
                </c:pt>
              </c:numCache>
            </c:numRef>
          </c:yVal>
          <c:smooth val="0"/>
          <c:extLst>
            <c:ext xmlns:c16="http://schemas.microsoft.com/office/drawing/2014/chart" uri="{C3380CC4-5D6E-409C-BE32-E72D297353CC}">
              <c16:uniqueId val="{00000000-37D8-48AC-9434-2BFEBA053B6C}"/>
            </c:ext>
          </c:extLst>
        </c:ser>
        <c:dLbls>
          <c:showLegendKey val="0"/>
          <c:showVal val="0"/>
          <c:showCatName val="0"/>
          <c:showSerName val="0"/>
          <c:showPercent val="0"/>
          <c:showBubbleSize val="0"/>
        </c:dLbls>
        <c:axId val="2010628591"/>
        <c:axId val="2010629551"/>
      </c:scatterChart>
      <c:valAx>
        <c:axId val="2010628591"/>
        <c:scaling>
          <c:orientation val="minMax"/>
          <c:min val="14"/>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10629551"/>
        <c:crosses val="autoZero"/>
        <c:crossBetween val="midCat"/>
        <c:majorUnit val="2"/>
      </c:valAx>
      <c:valAx>
        <c:axId val="2010629551"/>
        <c:scaling>
          <c:orientation val="minMax"/>
        </c:scaling>
        <c:delete val="0"/>
        <c:axPos val="l"/>
        <c:majorGridlines>
          <c:spPr>
            <a:ln w="9525" cap="flat" cmpd="sng" algn="ctr">
              <a:solidFill>
                <a:schemeClr val="tx1">
                  <a:lumMod val="15000"/>
                  <a:lumOff val="85000"/>
                </a:schemeClr>
              </a:solidFill>
              <a:round/>
            </a:ln>
            <a:effectLst/>
          </c:spPr>
        </c:majorGridlines>
        <c:numFmt formatCode="0,&quot;K&quot;"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10628591"/>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Total # Individuals per BMI categorization versus Avg. Medical charges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spPr>
            <a:ln w="19050" cap="rnd">
              <a:noFill/>
              <a:round/>
            </a:ln>
            <a:effectLst/>
          </c:spPr>
          <c:marker>
            <c:symbol val="circle"/>
            <c:size val="5"/>
            <c:spPr>
              <a:solidFill>
                <a:schemeClr val="accent1"/>
              </a:solidFill>
              <a:ln w="9525">
                <a:solidFill>
                  <a:schemeClr val="accent1"/>
                </a:solidFill>
              </a:ln>
              <a:effectLst/>
            </c:spPr>
          </c:marker>
          <c:xVal>
            <c:numRef>
              <c:f>'Basic Desc. Statistics'!$C$56:$F$56</c:f>
              <c:numCache>
                <c:formatCode>#,##0.00</c:formatCode>
                <c:ptCount val="4"/>
                <c:pt idx="0">
                  <c:v>21</c:v>
                </c:pt>
                <c:pt idx="1">
                  <c:v>221</c:v>
                </c:pt>
                <c:pt idx="2">
                  <c:v>380</c:v>
                </c:pt>
                <c:pt idx="3">
                  <c:v>716</c:v>
                </c:pt>
              </c:numCache>
            </c:numRef>
          </c:xVal>
          <c:yVal>
            <c:numRef>
              <c:f>'Basic Desc. Statistics'!$C$57:$F$57</c:f>
              <c:numCache>
                <c:formatCode>"$"#,##0.00;[Red]\-"$"#,##0.00</c:formatCode>
                <c:ptCount val="4"/>
                <c:pt idx="0">
                  <c:v>8657.6206523809524</c:v>
                </c:pt>
                <c:pt idx="1">
                  <c:v>10404.900083891403</c:v>
                </c:pt>
                <c:pt idx="2">
                  <c:v>11006.809989418423</c:v>
                </c:pt>
                <c:pt idx="3">
                  <c:v>15491.542238184358</c:v>
                </c:pt>
              </c:numCache>
            </c:numRef>
          </c:yVal>
          <c:smooth val="0"/>
          <c:extLst>
            <c:ext xmlns:c15="http://schemas.microsoft.com/office/drawing/2012/chart" uri="{02D57815-91ED-43cb-92C2-25804820EDAC}">
              <c15:filteredSeriesTitle>
                <c15:tx>
                  <c:strRef>
                    <c:extLst>
                      <c:ext uri="{02D57815-91ED-43cb-92C2-25804820EDAC}">
                        <c15:formulaRef>
                          <c15:sqref> </c15:sqref>
                        </c15:formulaRef>
                      </c:ext>
                    </c:extLst>
                  </c:strRef>
                </c15:tx>
              </c15:filteredSeriesTitle>
            </c:ext>
            <c:ext xmlns:c16="http://schemas.microsoft.com/office/drawing/2014/chart" uri="{C3380CC4-5D6E-409C-BE32-E72D297353CC}">
              <c16:uniqueId val="{00000000-42B1-408C-9725-DFC9EDEC60BB}"/>
            </c:ext>
          </c:extLst>
        </c:ser>
        <c:dLbls>
          <c:showLegendKey val="0"/>
          <c:showVal val="0"/>
          <c:showCatName val="0"/>
          <c:showSerName val="0"/>
          <c:showPercent val="0"/>
          <c:showBubbleSize val="0"/>
        </c:dLbls>
        <c:axId val="1763338303"/>
        <c:axId val="1763338783"/>
      </c:scatterChart>
      <c:valAx>
        <c:axId val="1763338303"/>
        <c:scaling>
          <c:orientation val="minMax"/>
        </c:scaling>
        <c:delete val="0"/>
        <c:axPos val="b"/>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63338783"/>
        <c:crosses val="autoZero"/>
        <c:crossBetween val="midCat"/>
      </c:valAx>
      <c:valAx>
        <c:axId val="1763338783"/>
        <c:scaling>
          <c:orientation val="minMax"/>
        </c:scaling>
        <c:delete val="0"/>
        <c:axPos val="l"/>
        <c:majorGridlines>
          <c:spPr>
            <a:ln w="9525" cap="flat" cmpd="sng" algn="ctr">
              <a:solidFill>
                <a:schemeClr val="tx1">
                  <a:lumMod val="15000"/>
                  <a:lumOff val="85000"/>
                </a:schemeClr>
              </a:solidFill>
              <a:round/>
            </a:ln>
            <a:effectLst/>
          </c:spPr>
        </c:majorGridlines>
        <c:numFmt formatCode="&quot;$&quot;0,&quot;K&quot;" sourceLinked="0"/>
        <c:majorTickMark val="none"/>
        <c:minorTickMark val="none"/>
        <c:tickLblPos val="nextTo"/>
        <c:spPr>
          <a:noFill/>
          <a:ln w="9525" cap="flat" cmpd="sng" algn="ctr">
            <a:solidFill>
              <a:schemeClr val="accent1">
                <a:alpha val="99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63338303"/>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aseline="0"/>
              <a:t>Smokers</a:t>
            </a:r>
            <a:r>
              <a:rPr lang="en-US"/>
              <a:t>  age vs MIC (Smoking = Yes)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Play!$Q$1</c:f>
              <c:strCache>
                <c:ptCount val="1"/>
                <c:pt idx="0">
                  <c:v>medical_insurance_charges</c:v>
                </c:pt>
              </c:strCache>
            </c:strRef>
          </c:tx>
          <c:spPr>
            <a:ln w="19050" cap="rnd">
              <a:noFill/>
              <a:round/>
            </a:ln>
            <a:effectLst/>
          </c:spPr>
          <c:marker>
            <c:symbol val="circle"/>
            <c:size val="5"/>
            <c:spPr>
              <a:solidFill>
                <a:schemeClr val="accent1"/>
              </a:solidFill>
              <a:ln w="9525">
                <a:solidFill>
                  <a:schemeClr val="accent1"/>
                </a:solidFill>
              </a:ln>
              <a:effectLst/>
            </c:spPr>
          </c:marker>
          <c:xVal>
            <c:numRef>
              <c:f>Play!$A$2:$A$275</c:f>
              <c:numCache>
                <c:formatCode>General</c:formatCode>
                <c:ptCount val="274"/>
                <c:pt idx="0">
                  <c:v>19</c:v>
                </c:pt>
                <c:pt idx="1">
                  <c:v>36</c:v>
                </c:pt>
                <c:pt idx="2">
                  <c:v>32</c:v>
                </c:pt>
                <c:pt idx="3">
                  <c:v>20</c:v>
                </c:pt>
                <c:pt idx="4">
                  <c:v>38</c:v>
                </c:pt>
                <c:pt idx="5">
                  <c:v>30</c:v>
                </c:pt>
                <c:pt idx="6">
                  <c:v>37</c:v>
                </c:pt>
                <c:pt idx="7">
                  <c:v>64</c:v>
                </c:pt>
                <c:pt idx="8">
                  <c:v>63</c:v>
                </c:pt>
                <c:pt idx="9">
                  <c:v>63</c:v>
                </c:pt>
                <c:pt idx="10">
                  <c:v>27</c:v>
                </c:pt>
                <c:pt idx="11">
                  <c:v>64</c:v>
                </c:pt>
                <c:pt idx="12">
                  <c:v>33</c:v>
                </c:pt>
                <c:pt idx="13">
                  <c:v>37</c:v>
                </c:pt>
                <c:pt idx="14">
                  <c:v>23</c:v>
                </c:pt>
                <c:pt idx="15">
                  <c:v>46</c:v>
                </c:pt>
                <c:pt idx="16">
                  <c:v>25</c:v>
                </c:pt>
                <c:pt idx="17">
                  <c:v>19</c:v>
                </c:pt>
                <c:pt idx="18">
                  <c:v>30</c:v>
                </c:pt>
                <c:pt idx="19">
                  <c:v>31</c:v>
                </c:pt>
                <c:pt idx="20">
                  <c:v>22</c:v>
                </c:pt>
                <c:pt idx="21">
                  <c:v>28</c:v>
                </c:pt>
                <c:pt idx="22">
                  <c:v>60</c:v>
                </c:pt>
                <c:pt idx="23">
                  <c:v>19</c:v>
                </c:pt>
                <c:pt idx="24">
                  <c:v>50</c:v>
                </c:pt>
                <c:pt idx="25">
                  <c:v>34</c:v>
                </c:pt>
                <c:pt idx="26">
                  <c:v>26</c:v>
                </c:pt>
                <c:pt idx="27">
                  <c:v>42</c:v>
                </c:pt>
                <c:pt idx="28">
                  <c:v>29</c:v>
                </c:pt>
                <c:pt idx="29">
                  <c:v>30</c:v>
                </c:pt>
                <c:pt idx="30">
                  <c:v>37</c:v>
                </c:pt>
                <c:pt idx="31">
                  <c:v>39</c:v>
                </c:pt>
                <c:pt idx="32">
                  <c:v>29</c:v>
                </c:pt>
                <c:pt idx="33">
                  <c:v>44</c:v>
                </c:pt>
                <c:pt idx="34">
                  <c:v>24</c:v>
                </c:pt>
                <c:pt idx="35">
                  <c:v>49</c:v>
                </c:pt>
                <c:pt idx="36">
                  <c:v>60</c:v>
                </c:pt>
                <c:pt idx="37">
                  <c:v>36</c:v>
                </c:pt>
                <c:pt idx="38">
                  <c:v>61</c:v>
                </c:pt>
                <c:pt idx="39">
                  <c:v>20</c:v>
                </c:pt>
                <c:pt idx="40">
                  <c:v>19</c:v>
                </c:pt>
                <c:pt idx="41">
                  <c:v>19</c:v>
                </c:pt>
                <c:pt idx="42">
                  <c:v>19</c:v>
                </c:pt>
                <c:pt idx="43">
                  <c:v>50</c:v>
                </c:pt>
                <c:pt idx="44">
                  <c:v>43</c:v>
                </c:pt>
                <c:pt idx="45">
                  <c:v>48</c:v>
                </c:pt>
                <c:pt idx="46">
                  <c:v>19</c:v>
                </c:pt>
                <c:pt idx="47">
                  <c:v>54</c:v>
                </c:pt>
                <c:pt idx="48">
                  <c:v>21</c:v>
                </c:pt>
                <c:pt idx="49">
                  <c:v>39</c:v>
                </c:pt>
                <c:pt idx="50">
                  <c:v>49</c:v>
                </c:pt>
                <c:pt idx="51">
                  <c:v>33</c:v>
                </c:pt>
                <c:pt idx="52">
                  <c:v>25</c:v>
                </c:pt>
                <c:pt idx="53">
                  <c:v>31</c:v>
                </c:pt>
                <c:pt idx="54">
                  <c:v>47</c:v>
                </c:pt>
                <c:pt idx="55">
                  <c:v>20</c:v>
                </c:pt>
                <c:pt idx="56">
                  <c:v>43</c:v>
                </c:pt>
                <c:pt idx="57">
                  <c:v>39</c:v>
                </c:pt>
                <c:pt idx="58">
                  <c:v>19</c:v>
                </c:pt>
                <c:pt idx="59">
                  <c:v>19</c:v>
                </c:pt>
                <c:pt idx="60">
                  <c:v>19</c:v>
                </c:pt>
                <c:pt idx="61">
                  <c:v>19</c:v>
                </c:pt>
                <c:pt idx="62">
                  <c:v>22</c:v>
                </c:pt>
                <c:pt idx="63">
                  <c:v>24</c:v>
                </c:pt>
                <c:pt idx="64">
                  <c:v>25</c:v>
                </c:pt>
                <c:pt idx="65">
                  <c:v>25</c:v>
                </c:pt>
                <c:pt idx="66">
                  <c:v>26</c:v>
                </c:pt>
                <c:pt idx="67">
                  <c:v>27</c:v>
                </c:pt>
                <c:pt idx="68">
                  <c:v>29</c:v>
                </c:pt>
                <c:pt idx="69">
                  <c:v>31</c:v>
                </c:pt>
                <c:pt idx="70">
                  <c:v>33</c:v>
                </c:pt>
                <c:pt idx="71">
                  <c:v>47</c:v>
                </c:pt>
                <c:pt idx="72">
                  <c:v>47</c:v>
                </c:pt>
                <c:pt idx="73">
                  <c:v>48</c:v>
                </c:pt>
                <c:pt idx="74">
                  <c:v>49</c:v>
                </c:pt>
                <c:pt idx="75">
                  <c:v>51</c:v>
                </c:pt>
                <c:pt idx="76">
                  <c:v>54</c:v>
                </c:pt>
                <c:pt idx="77">
                  <c:v>57</c:v>
                </c:pt>
                <c:pt idx="78">
                  <c:v>19</c:v>
                </c:pt>
                <c:pt idx="79">
                  <c:v>19</c:v>
                </c:pt>
                <c:pt idx="80">
                  <c:v>19</c:v>
                </c:pt>
                <c:pt idx="81">
                  <c:v>19</c:v>
                </c:pt>
                <c:pt idx="82">
                  <c:v>19</c:v>
                </c:pt>
                <c:pt idx="83">
                  <c:v>20</c:v>
                </c:pt>
                <c:pt idx="84">
                  <c:v>21</c:v>
                </c:pt>
                <c:pt idx="85">
                  <c:v>24</c:v>
                </c:pt>
                <c:pt idx="86">
                  <c:v>25</c:v>
                </c:pt>
                <c:pt idx="87">
                  <c:v>26</c:v>
                </c:pt>
                <c:pt idx="88">
                  <c:v>26</c:v>
                </c:pt>
                <c:pt idx="89">
                  <c:v>28</c:v>
                </c:pt>
                <c:pt idx="90">
                  <c:v>28</c:v>
                </c:pt>
                <c:pt idx="91">
                  <c:v>31</c:v>
                </c:pt>
                <c:pt idx="92">
                  <c:v>43</c:v>
                </c:pt>
                <c:pt idx="93">
                  <c:v>46</c:v>
                </c:pt>
                <c:pt idx="94">
                  <c:v>53</c:v>
                </c:pt>
                <c:pt idx="95">
                  <c:v>55</c:v>
                </c:pt>
                <c:pt idx="96">
                  <c:v>56</c:v>
                </c:pt>
                <c:pt idx="97">
                  <c:v>57</c:v>
                </c:pt>
                <c:pt idx="98">
                  <c:v>58</c:v>
                </c:pt>
                <c:pt idx="99">
                  <c:v>62</c:v>
                </c:pt>
                <c:pt idx="100">
                  <c:v>19</c:v>
                </c:pt>
                <c:pt idx="101">
                  <c:v>19</c:v>
                </c:pt>
                <c:pt idx="102">
                  <c:v>20</c:v>
                </c:pt>
                <c:pt idx="103">
                  <c:v>20</c:v>
                </c:pt>
                <c:pt idx="104">
                  <c:v>21</c:v>
                </c:pt>
                <c:pt idx="105">
                  <c:v>22</c:v>
                </c:pt>
                <c:pt idx="106">
                  <c:v>23</c:v>
                </c:pt>
                <c:pt idx="107">
                  <c:v>24</c:v>
                </c:pt>
                <c:pt idx="108">
                  <c:v>25</c:v>
                </c:pt>
                <c:pt idx="109">
                  <c:v>26</c:v>
                </c:pt>
                <c:pt idx="110">
                  <c:v>26</c:v>
                </c:pt>
                <c:pt idx="111">
                  <c:v>27</c:v>
                </c:pt>
                <c:pt idx="112">
                  <c:v>28</c:v>
                </c:pt>
                <c:pt idx="113">
                  <c:v>30</c:v>
                </c:pt>
                <c:pt idx="114">
                  <c:v>30</c:v>
                </c:pt>
                <c:pt idx="115">
                  <c:v>32</c:v>
                </c:pt>
                <c:pt idx="116">
                  <c:v>33</c:v>
                </c:pt>
                <c:pt idx="117">
                  <c:v>33</c:v>
                </c:pt>
                <c:pt idx="118">
                  <c:v>34</c:v>
                </c:pt>
                <c:pt idx="119">
                  <c:v>34</c:v>
                </c:pt>
                <c:pt idx="120">
                  <c:v>35</c:v>
                </c:pt>
                <c:pt idx="121">
                  <c:v>35</c:v>
                </c:pt>
                <c:pt idx="122">
                  <c:v>38</c:v>
                </c:pt>
                <c:pt idx="123">
                  <c:v>39</c:v>
                </c:pt>
                <c:pt idx="124">
                  <c:v>39</c:v>
                </c:pt>
                <c:pt idx="125">
                  <c:v>39</c:v>
                </c:pt>
                <c:pt idx="126">
                  <c:v>41</c:v>
                </c:pt>
                <c:pt idx="127">
                  <c:v>41</c:v>
                </c:pt>
                <c:pt idx="128">
                  <c:v>41</c:v>
                </c:pt>
                <c:pt idx="129">
                  <c:v>41</c:v>
                </c:pt>
                <c:pt idx="130">
                  <c:v>42</c:v>
                </c:pt>
                <c:pt idx="131">
                  <c:v>43</c:v>
                </c:pt>
                <c:pt idx="132">
                  <c:v>45</c:v>
                </c:pt>
                <c:pt idx="133">
                  <c:v>45</c:v>
                </c:pt>
                <c:pt idx="134">
                  <c:v>45</c:v>
                </c:pt>
                <c:pt idx="135">
                  <c:v>46</c:v>
                </c:pt>
                <c:pt idx="136">
                  <c:v>46</c:v>
                </c:pt>
                <c:pt idx="137">
                  <c:v>47</c:v>
                </c:pt>
                <c:pt idx="138">
                  <c:v>47</c:v>
                </c:pt>
                <c:pt idx="139">
                  <c:v>49</c:v>
                </c:pt>
                <c:pt idx="140">
                  <c:v>50</c:v>
                </c:pt>
                <c:pt idx="141">
                  <c:v>50</c:v>
                </c:pt>
                <c:pt idx="142">
                  <c:v>51</c:v>
                </c:pt>
                <c:pt idx="143">
                  <c:v>51</c:v>
                </c:pt>
                <c:pt idx="144">
                  <c:v>52</c:v>
                </c:pt>
                <c:pt idx="145">
                  <c:v>52</c:v>
                </c:pt>
                <c:pt idx="146">
                  <c:v>52</c:v>
                </c:pt>
                <c:pt idx="147">
                  <c:v>52</c:v>
                </c:pt>
                <c:pt idx="148">
                  <c:v>53</c:v>
                </c:pt>
                <c:pt idx="149">
                  <c:v>54</c:v>
                </c:pt>
                <c:pt idx="150">
                  <c:v>54</c:v>
                </c:pt>
                <c:pt idx="151">
                  <c:v>55</c:v>
                </c:pt>
                <c:pt idx="152">
                  <c:v>55</c:v>
                </c:pt>
                <c:pt idx="153">
                  <c:v>56</c:v>
                </c:pt>
                <c:pt idx="154">
                  <c:v>57</c:v>
                </c:pt>
                <c:pt idx="155">
                  <c:v>58</c:v>
                </c:pt>
                <c:pt idx="156">
                  <c:v>59</c:v>
                </c:pt>
                <c:pt idx="157">
                  <c:v>59</c:v>
                </c:pt>
                <c:pt idx="158">
                  <c:v>60</c:v>
                </c:pt>
                <c:pt idx="159">
                  <c:v>60</c:v>
                </c:pt>
                <c:pt idx="160">
                  <c:v>61</c:v>
                </c:pt>
                <c:pt idx="161">
                  <c:v>61</c:v>
                </c:pt>
                <c:pt idx="162">
                  <c:v>62</c:v>
                </c:pt>
                <c:pt idx="163">
                  <c:v>62</c:v>
                </c:pt>
                <c:pt idx="164">
                  <c:v>63</c:v>
                </c:pt>
                <c:pt idx="165">
                  <c:v>64</c:v>
                </c:pt>
                <c:pt idx="166">
                  <c:v>19</c:v>
                </c:pt>
                <c:pt idx="167">
                  <c:v>19</c:v>
                </c:pt>
                <c:pt idx="168">
                  <c:v>19</c:v>
                </c:pt>
                <c:pt idx="169">
                  <c:v>19</c:v>
                </c:pt>
                <c:pt idx="170">
                  <c:v>19</c:v>
                </c:pt>
                <c:pt idx="171">
                  <c:v>20</c:v>
                </c:pt>
                <c:pt idx="172">
                  <c:v>21</c:v>
                </c:pt>
                <c:pt idx="173">
                  <c:v>22</c:v>
                </c:pt>
                <c:pt idx="174">
                  <c:v>22</c:v>
                </c:pt>
                <c:pt idx="175">
                  <c:v>23</c:v>
                </c:pt>
                <c:pt idx="176">
                  <c:v>23</c:v>
                </c:pt>
                <c:pt idx="177">
                  <c:v>23</c:v>
                </c:pt>
                <c:pt idx="178">
                  <c:v>23</c:v>
                </c:pt>
                <c:pt idx="179">
                  <c:v>26</c:v>
                </c:pt>
                <c:pt idx="180">
                  <c:v>27</c:v>
                </c:pt>
                <c:pt idx="181">
                  <c:v>27</c:v>
                </c:pt>
                <c:pt idx="182">
                  <c:v>27</c:v>
                </c:pt>
                <c:pt idx="183">
                  <c:v>28</c:v>
                </c:pt>
                <c:pt idx="184">
                  <c:v>30</c:v>
                </c:pt>
                <c:pt idx="185">
                  <c:v>32</c:v>
                </c:pt>
                <c:pt idx="186">
                  <c:v>32</c:v>
                </c:pt>
                <c:pt idx="187">
                  <c:v>32</c:v>
                </c:pt>
                <c:pt idx="188">
                  <c:v>33</c:v>
                </c:pt>
                <c:pt idx="189">
                  <c:v>34</c:v>
                </c:pt>
                <c:pt idx="190">
                  <c:v>34</c:v>
                </c:pt>
                <c:pt idx="191">
                  <c:v>35</c:v>
                </c:pt>
                <c:pt idx="192">
                  <c:v>35</c:v>
                </c:pt>
                <c:pt idx="193">
                  <c:v>36</c:v>
                </c:pt>
                <c:pt idx="194">
                  <c:v>37</c:v>
                </c:pt>
                <c:pt idx="195">
                  <c:v>38</c:v>
                </c:pt>
                <c:pt idx="196">
                  <c:v>38</c:v>
                </c:pt>
                <c:pt idx="197">
                  <c:v>40</c:v>
                </c:pt>
                <c:pt idx="198">
                  <c:v>41</c:v>
                </c:pt>
                <c:pt idx="199">
                  <c:v>42</c:v>
                </c:pt>
                <c:pt idx="200">
                  <c:v>42</c:v>
                </c:pt>
                <c:pt idx="201">
                  <c:v>43</c:v>
                </c:pt>
                <c:pt idx="202">
                  <c:v>43</c:v>
                </c:pt>
                <c:pt idx="203">
                  <c:v>44</c:v>
                </c:pt>
                <c:pt idx="204">
                  <c:v>45</c:v>
                </c:pt>
                <c:pt idx="205">
                  <c:v>45</c:v>
                </c:pt>
                <c:pt idx="206">
                  <c:v>47</c:v>
                </c:pt>
                <c:pt idx="207">
                  <c:v>47</c:v>
                </c:pt>
                <c:pt idx="208">
                  <c:v>48</c:v>
                </c:pt>
                <c:pt idx="209">
                  <c:v>48</c:v>
                </c:pt>
                <c:pt idx="210">
                  <c:v>49</c:v>
                </c:pt>
                <c:pt idx="211">
                  <c:v>50</c:v>
                </c:pt>
                <c:pt idx="212">
                  <c:v>50</c:v>
                </c:pt>
                <c:pt idx="213">
                  <c:v>51</c:v>
                </c:pt>
                <c:pt idx="214">
                  <c:v>51</c:v>
                </c:pt>
                <c:pt idx="215">
                  <c:v>52</c:v>
                </c:pt>
                <c:pt idx="216">
                  <c:v>52</c:v>
                </c:pt>
                <c:pt idx="217">
                  <c:v>52</c:v>
                </c:pt>
                <c:pt idx="218">
                  <c:v>53</c:v>
                </c:pt>
                <c:pt idx="219">
                  <c:v>53</c:v>
                </c:pt>
                <c:pt idx="220">
                  <c:v>54</c:v>
                </c:pt>
                <c:pt idx="221">
                  <c:v>54</c:v>
                </c:pt>
                <c:pt idx="222">
                  <c:v>55</c:v>
                </c:pt>
                <c:pt idx="223">
                  <c:v>56</c:v>
                </c:pt>
                <c:pt idx="224">
                  <c:v>56</c:v>
                </c:pt>
                <c:pt idx="225">
                  <c:v>56</c:v>
                </c:pt>
                <c:pt idx="226">
                  <c:v>57</c:v>
                </c:pt>
                <c:pt idx="227">
                  <c:v>58</c:v>
                </c:pt>
                <c:pt idx="228">
                  <c:v>58</c:v>
                </c:pt>
                <c:pt idx="229">
                  <c:v>59</c:v>
                </c:pt>
                <c:pt idx="230">
                  <c:v>59</c:v>
                </c:pt>
                <c:pt idx="231">
                  <c:v>61</c:v>
                </c:pt>
                <c:pt idx="232">
                  <c:v>61</c:v>
                </c:pt>
                <c:pt idx="233">
                  <c:v>62</c:v>
                </c:pt>
                <c:pt idx="234">
                  <c:v>63</c:v>
                </c:pt>
                <c:pt idx="235">
                  <c:v>63</c:v>
                </c:pt>
                <c:pt idx="236">
                  <c:v>63</c:v>
                </c:pt>
                <c:pt idx="237">
                  <c:v>64</c:v>
                </c:pt>
                <c:pt idx="238">
                  <c:v>19</c:v>
                </c:pt>
                <c:pt idx="239">
                  <c:v>19</c:v>
                </c:pt>
                <c:pt idx="240">
                  <c:v>19</c:v>
                </c:pt>
                <c:pt idx="241">
                  <c:v>19</c:v>
                </c:pt>
                <c:pt idx="242">
                  <c:v>20</c:v>
                </c:pt>
                <c:pt idx="243">
                  <c:v>21</c:v>
                </c:pt>
                <c:pt idx="244">
                  <c:v>21</c:v>
                </c:pt>
                <c:pt idx="245">
                  <c:v>22</c:v>
                </c:pt>
                <c:pt idx="246">
                  <c:v>23</c:v>
                </c:pt>
                <c:pt idx="247">
                  <c:v>24</c:v>
                </c:pt>
                <c:pt idx="248">
                  <c:v>28</c:v>
                </c:pt>
                <c:pt idx="249">
                  <c:v>28</c:v>
                </c:pt>
                <c:pt idx="250">
                  <c:v>29</c:v>
                </c:pt>
                <c:pt idx="251">
                  <c:v>29</c:v>
                </c:pt>
                <c:pt idx="252">
                  <c:v>30</c:v>
                </c:pt>
                <c:pt idx="253">
                  <c:v>31</c:v>
                </c:pt>
                <c:pt idx="254">
                  <c:v>31</c:v>
                </c:pt>
                <c:pt idx="255">
                  <c:v>32</c:v>
                </c:pt>
                <c:pt idx="256">
                  <c:v>34</c:v>
                </c:pt>
                <c:pt idx="257">
                  <c:v>35</c:v>
                </c:pt>
                <c:pt idx="258">
                  <c:v>36</c:v>
                </c:pt>
                <c:pt idx="259">
                  <c:v>36</c:v>
                </c:pt>
                <c:pt idx="260">
                  <c:v>37</c:v>
                </c:pt>
                <c:pt idx="261">
                  <c:v>38</c:v>
                </c:pt>
                <c:pt idx="262">
                  <c:v>38</c:v>
                </c:pt>
                <c:pt idx="263">
                  <c:v>40</c:v>
                </c:pt>
                <c:pt idx="264">
                  <c:v>40</c:v>
                </c:pt>
                <c:pt idx="265">
                  <c:v>40</c:v>
                </c:pt>
                <c:pt idx="266">
                  <c:v>42</c:v>
                </c:pt>
                <c:pt idx="267">
                  <c:v>42</c:v>
                </c:pt>
                <c:pt idx="268">
                  <c:v>43</c:v>
                </c:pt>
                <c:pt idx="269">
                  <c:v>44</c:v>
                </c:pt>
                <c:pt idx="270">
                  <c:v>44</c:v>
                </c:pt>
                <c:pt idx="271">
                  <c:v>44</c:v>
                </c:pt>
                <c:pt idx="272">
                  <c:v>45</c:v>
                </c:pt>
                <c:pt idx="273">
                  <c:v>46</c:v>
                </c:pt>
              </c:numCache>
            </c:numRef>
          </c:xVal>
          <c:yVal>
            <c:numRef>
              <c:f>Play!$Q$2:$Q$275</c:f>
              <c:numCache>
                <c:formatCode>"$"#,##0.00;[Red]\-"$"#,##0.00</c:formatCode>
                <c:ptCount val="274"/>
                <c:pt idx="0">
                  <c:v>13844.505999999999</c:v>
                </c:pt>
                <c:pt idx="1">
                  <c:v>18608.261999999999</c:v>
                </c:pt>
                <c:pt idx="2">
                  <c:v>17496.306</c:v>
                </c:pt>
                <c:pt idx="3">
                  <c:v>20167.336029999999</c:v>
                </c:pt>
                <c:pt idx="4">
                  <c:v>15820.699000000001</c:v>
                </c:pt>
                <c:pt idx="5">
                  <c:v>18259.216</c:v>
                </c:pt>
                <c:pt idx="6">
                  <c:v>39836.519</c:v>
                </c:pt>
                <c:pt idx="7">
                  <c:v>47291.055</c:v>
                </c:pt>
                <c:pt idx="8">
                  <c:v>48824.45</c:v>
                </c:pt>
                <c:pt idx="9">
                  <c:v>47305.305</c:v>
                </c:pt>
                <c:pt idx="10">
                  <c:v>34838.873</c:v>
                </c:pt>
                <c:pt idx="11">
                  <c:v>47928.03</c:v>
                </c:pt>
                <c:pt idx="12">
                  <c:v>37079.372000000003</c:v>
                </c:pt>
                <c:pt idx="13">
                  <c:v>46113.510999999999</c:v>
                </c:pt>
                <c:pt idx="14">
                  <c:v>34166.273000000001</c:v>
                </c:pt>
                <c:pt idx="15">
                  <c:v>41661.601999999999</c:v>
                </c:pt>
                <c:pt idx="16">
                  <c:v>33900.652999999998</c:v>
                </c:pt>
                <c:pt idx="17">
                  <c:v>36397.576000000001</c:v>
                </c:pt>
                <c:pt idx="18">
                  <c:v>36837.466999999997</c:v>
                </c:pt>
                <c:pt idx="19">
                  <c:v>38711</c:v>
                </c:pt>
                <c:pt idx="20">
                  <c:v>35585.576000000001</c:v>
                </c:pt>
                <c:pt idx="21">
                  <c:v>51194.559139999998</c:v>
                </c:pt>
                <c:pt idx="22">
                  <c:v>48173.360999999997</c:v>
                </c:pt>
                <c:pt idx="23">
                  <c:v>34779.614999999998</c:v>
                </c:pt>
                <c:pt idx="24">
                  <c:v>42856.838000000003</c:v>
                </c:pt>
                <c:pt idx="25">
                  <c:v>35491.64</c:v>
                </c:pt>
                <c:pt idx="26">
                  <c:v>36085.218999999997</c:v>
                </c:pt>
                <c:pt idx="27">
                  <c:v>22144.031999999999</c:v>
                </c:pt>
                <c:pt idx="28">
                  <c:v>36197.699000000001</c:v>
                </c:pt>
                <c:pt idx="29">
                  <c:v>39241.442000000003</c:v>
                </c:pt>
                <c:pt idx="30">
                  <c:v>40182.245999999999</c:v>
                </c:pt>
                <c:pt idx="31">
                  <c:v>40103.89</c:v>
                </c:pt>
                <c:pt idx="32">
                  <c:v>44585.455869999998</c:v>
                </c:pt>
                <c:pt idx="33">
                  <c:v>38998.546000000002</c:v>
                </c:pt>
                <c:pt idx="34">
                  <c:v>34472.841</c:v>
                </c:pt>
                <c:pt idx="35">
                  <c:v>39727.614000000001</c:v>
                </c:pt>
                <c:pt idx="36">
                  <c:v>52590.829389999999</c:v>
                </c:pt>
                <c:pt idx="37">
                  <c:v>38415.474000000002</c:v>
                </c:pt>
                <c:pt idx="38">
                  <c:v>47403.88</c:v>
                </c:pt>
                <c:pt idx="39">
                  <c:v>38344.565999999999</c:v>
                </c:pt>
                <c:pt idx="40">
                  <c:v>34828.654000000002</c:v>
                </c:pt>
                <c:pt idx="41">
                  <c:v>16884.923999999999</c:v>
                </c:pt>
                <c:pt idx="42">
                  <c:v>17081.080000000002</c:v>
                </c:pt>
                <c:pt idx="43">
                  <c:v>24520.263999999999</c:v>
                </c:pt>
                <c:pt idx="44">
                  <c:v>22478.6</c:v>
                </c:pt>
                <c:pt idx="45">
                  <c:v>23568.272000000001</c:v>
                </c:pt>
                <c:pt idx="46">
                  <c:v>16297.846</c:v>
                </c:pt>
                <c:pt idx="47">
                  <c:v>25382.296999999999</c:v>
                </c:pt>
                <c:pt idx="48">
                  <c:v>17942.106</c:v>
                </c:pt>
                <c:pt idx="49">
                  <c:v>21082.16</c:v>
                </c:pt>
                <c:pt idx="50">
                  <c:v>23306.546999999999</c:v>
                </c:pt>
                <c:pt idx="51">
                  <c:v>19040.876</c:v>
                </c:pt>
                <c:pt idx="52">
                  <c:v>19933.457999999999</c:v>
                </c:pt>
                <c:pt idx="53">
                  <c:v>19199.944</c:v>
                </c:pt>
                <c:pt idx="54">
                  <c:v>25309.489000000001</c:v>
                </c:pt>
                <c:pt idx="55">
                  <c:v>16232.847</c:v>
                </c:pt>
                <c:pt idx="56">
                  <c:v>37829.724199999997</c:v>
                </c:pt>
                <c:pt idx="57">
                  <c:v>19023.259999999998</c:v>
                </c:pt>
                <c:pt idx="58">
                  <c:v>1737.376</c:v>
                </c:pt>
                <c:pt idx="59">
                  <c:v>2913.569</c:v>
                </c:pt>
                <c:pt idx="60">
                  <c:v>1728.8969999999999</c:v>
                </c:pt>
                <c:pt idx="61">
                  <c:v>1731.6769999999999</c:v>
                </c:pt>
                <c:pt idx="62">
                  <c:v>2150.4690000000001</c:v>
                </c:pt>
                <c:pt idx="63">
                  <c:v>2457.502</c:v>
                </c:pt>
                <c:pt idx="64">
                  <c:v>4391.652</c:v>
                </c:pt>
                <c:pt idx="65">
                  <c:v>3208.7869999999998</c:v>
                </c:pt>
                <c:pt idx="66">
                  <c:v>3378.91</c:v>
                </c:pt>
                <c:pt idx="67">
                  <c:v>2974.1260000000002</c:v>
                </c:pt>
                <c:pt idx="68">
                  <c:v>4529.4769999999999</c:v>
                </c:pt>
                <c:pt idx="69">
                  <c:v>4931.6469999999999</c:v>
                </c:pt>
                <c:pt idx="70">
                  <c:v>4766.0219999999999</c:v>
                </c:pt>
                <c:pt idx="71">
                  <c:v>8539.6710000000003</c:v>
                </c:pt>
                <c:pt idx="72">
                  <c:v>26236.579969999999</c:v>
                </c:pt>
                <c:pt idx="73">
                  <c:v>8269.0439999999999</c:v>
                </c:pt>
                <c:pt idx="74">
                  <c:v>9182.17</c:v>
                </c:pt>
                <c:pt idx="75">
                  <c:v>9264.7970000000005</c:v>
                </c:pt>
                <c:pt idx="76">
                  <c:v>12094.477999999999</c:v>
                </c:pt>
                <c:pt idx="77">
                  <c:v>12032.325999999999</c:v>
                </c:pt>
                <c:pt idx="78">
                  <c:v>1837.2370000000001</c:v>
                </c:pt>
                <c:pt idx="79">
                  <c:v>1832.0940000000001</c:v>
                </c:pt>
                <c:pt idx="80">
                  <c:v>1242.816</c:v>
                </c:pt>
                <c:pt idx="81">
                  <c:v>1242.26</c:v>
                </c:pt>
                <c:pt idx="82">
                  <c:v>1241.5650000000001</c:v>
                </c:pt>
                <c:pt idx="83">
                  <c:v>1964.78</c:v>
                </c:pt>
                <c:pt idx="84">
                  <c:v>2103.08</c:v>
                </c:pt>
                <c:pt idx="85">
                  <c:v>1969.614</c:v>
                </c:pt>
                <c:pt idx="86">
                  <c:v>5080.0959999999995</c:v>
                </c:pt>
                <c:pt idx="87">
                  <c:v>2302.3000000000002</c:v>
                </c:pt>
                <c:pt idx="88">
                  <c:v>3484.3310000000001</c:v>
                </c:pt>
                <c:pt idx="89">
                  <c:v>3847.674</c:v>
                </c:pt>
                <c:pt idx="90">
                  <c:v>5615.3689999999997</c:v>
                </c:pt>
                <c:pt idx="91">
                  <c:v>3260.1990000000001</c:v>
                </c:pt>
                <c:pt idx="92">
                  <c:v>6250.4350000000004</c:v>
                </c:pt>
                <c:pt idx="93">
                  <c:v>7147.1049999999996</c:v>
                </c:pt>
                <c:pt idx="94">
                  <c:v>10065.413</c:v>
                </c:pt>
                <c:pt idx="95">
                  <c:v>10791.96</c:v>
                </c:pt>
                <c:pt idx="96">
                  <c:v>10577.087</c:v>
                </c:pt>
                <c:pt idx="97">
                  <c:v>10959.33</c:v>
                </c:pt>
                <c:pt idx="98">
                  <c:v>11345.519</c:v>
                </c:pt>
                <c:pt idx="99">
                  <c:v>12957.118</c:v>
                </c:pt>
                <c:pt idx="100">
                  <c:v>1748.7739999999999</c:v>
                </c:pt>
                <c:pt idx="101">
                  <c:v>1759.338</c:v>
                </c:pt>
                <c:pt idx="102">
                  <c:v>4830.63</c:v>
                </c:pt>
                <c:pt idx="103">
                  <c:v>1880.4870000000001</c:v>
                </c:pt>
                <c:pt idx="104">
                  <c:v>2020.1769999999999</c:v>
                </c:pt>
                <c:pt idx="105">
                  <c:v>2166.732</c:v>
                </c:pt>
                <c:pt idx="106">
                  <c:v>10795.937330000001</c:v>
                </c:pt>
                <c:pt idx="107">
                  <c:v>4234.9269999999997</c:v>
                </c:pt>
                <c:pt idx="108">
                  <c:v>2632.9920000000002</c:v>
                </c:pt>
                <c:pt idx="109">
                  <c:v>3410.3240000000001</c:v>
                </c:pt>
                <c:pt idx="110">
                  <c:v>3987.9259999999999</c:v>
                </c:pt>
                <c:pt idx="111">
                  <c:v>3577.9989999999998</c:v>
                </c:pt>
                <c:pt idx="112">
                  <c:v>3172.018</c:v>
                </c:pt>
                <c:pt idx="113">
                  <c:v>4149.7359999999999</c:v>
                </c:pt>
                <c:pt idx="114">
                  <c:v>5325.6509999999998</c:v>
                </c:pt>
                <c:pt idx="115">
                  <c:v>3989.8409999999999</c:v>
                </c:pt>
                <c:pt idx="116">
                  <c:v>5972.3779999999997</c:v>
                </c:pt>
                <c:pt idx="117">
                  <c:v>5375.0379999999996</c:v>
                </c:pt>
                <c:pt idx="118">
                  <c:v>5012.4709999999995</c:v>
                </c:pt>
                <c:pt idx="119">
                  <c:v>6196.4480000000003</c:v>
                </c:pt>
                <c:pt idx="120">
                  <c:v>5246.0469999999996</c:v>
                </c:pt>
                <c:pt idx="121">
                  <c:v>5240.7650000000003</c:v>
                </c:pt>
                <c:pt idx="122">
                  <c:v>6571.5439999999999</c:v>
                </c:pt>
                <c:pt idx="123">
                  <c:v>5649.7150000000001</c:v>
                </c:pt>
                <c:pt idx="124">
                  <c:v>6238.2979999999998</c:v>
                </c:pt>
                <c:pt idx="125">
                  <c:v>7418.5219999999999</c:v>
                </c:pt>
                <c:pt idx="126">
                  <c:v>6186.1270000000004</c:v>
                </c:pt>
                <c:pt idx="127">
                  <c:v>6775.9610000000002</c:v>
                </c:pt>
                <c:pt idx="128">
                  <c:v>7371.7719999999999</c:v>
                </c:pt>
                <c:pt idx="129">
                  <c:v>7954.5169999999998</c:v>
                </c:pt>
                <c:pt idx="130">
                  <c:v>6474.0129999999999</c:v>
                </c:pt>
                <c:pt idx="131">
                  <c:v>8522.0030000000006</c:v>
                </c:pt>
                <c:pt idx="132">
                  <c:v>8520.0259999999998</c:v>
                </c:pt>
                <c:pt idx="133">
                  <c:v>7345.0839999999998</c:v>
                </c:pt>
                <c:pt idx="134">
                  <c:v>7348.1419999999998</c:v>
                </c:pt>
                <c:pt idx="135">
                  <c:v>8825.0859999999993</c:v>
                </c:pt>
                <c:pt idx="136">
                  <c:v>9414.92</c:v>
                </c:pt>
                <c:pt idx="137">
                  <c:v>8556.9069999999992</c:v>
                </c:pt>
                <c:pt idx="138">
                  <c:v>8551.3469999999998</c:v>
                </c:pt>
                <c:pt idx="139">
                  <c:v>11552.904</c:v>
                </c:pt>
                <c:pt idx="140">
                  <c:v>10118.424000000001</c:v>
                </c:pt>
                <c:pt idx="141">
                  <c:v>11299.343000000001</c:v>
                </c:pt>
                <c:pt idx="142">
                  <c:v>9880.0679999999993</c:v>
                </c:pt>
                <c:pt idx="143">
                  <c:v>9872.7009999999991</c:v>
                </c:pt>
                <c:pt idx="144">
                  <c:v>9634.5380000000005</c:v>
                </c:pt>
                <c:pt idx="145">
                  <c:v>9625.92</c:v>
                </c:pt>
                <c:pt idx="146">
                  <c:v>10806.839</c:v>
                </c:pt>
                <c:pt idx="147">
                  <c:v>11411.684999999999</c:v>
                </c:pt>
                <c:pt idx="148">
                  <c:v>11163.567999999999</c:v>
                </c:pt>
                <c:pt idx="149">
                  <c:v>12105.32</c:v>
                </c:pt>
                <c:pt idx="150">
                  <c:v>11538.421</c:v>
                </c:pt>
                <c:pt idx="151">
                  <c:v>10713.644</c:v>
                </c:pt>
                <c:pt idx="152">
                  <c:v>10704.47</c:v>
                </c:pt>
                <c:pt idx="153">
                  <c:v>11674.13</c:v>
                </c:pt>
                <c:pt idx="154">
                  <c:v>12646.207</c:v>
                </c:pt>
                <c:pt idx="155">
                  <c:v>11848.141</c:v>
                </c:pt>
                <c:pt idx="156">
                  <c:v>14007.222</c:v>
                </c:pt>
                <c:pt idx="157">
                  <c:v>36910.608030000003</c:v>
                </c:pt>
                <c:pt idx="158">
                  <c:v>12638.195</c:v>
                </c:pt>
                <c:pt idx="159">
                  <c:v>12644.589</c:v>
                </c:pt>
                <c:pt idx="160">
                  <c:v>14235.072</c:v>
                </c:pt>
                <c:pt idx="161">
                  <c:v>13063.883</c:v>
                </c:pt>
                <c:pt idx="162">
                  <c:v>13470.86</c:v>
                </c:pt>
                <c:pt idx="163">
                  <c:v>13462.52</c:v>
                </c:pt>
                <c:pt idx="164">
                  <c:v>13880.949000000001</c:v>
                </c:pt>
                <c:pt idx="165">
                  <c:v>14319.031000000001</c:v>
                </c:pt>
                <c:pt idx="166">
                  <c:v>1261.442</c:v>
                </c:pt>
                <c:pt idx="167">
                  <c:v>1261.8589999999999</c:v>
                </c:pt>
                <c:pt idx="168">
                  <c:v>23082.955330000001</c:v>
                </c:pt>
                <c:pt idx="169">
                  <c:v>1256.299</c:v>
                </c:pt>
                <c:pt idx="170">
                  <c:v>1263.249</c:v>
                </c:pt>
                <c:pt idx="171">
                  <c:v>1980.07</c:v>
                </c:pt>
                <c:pt idx="172">
                  <c:v>1526.3119999999999</c:v>
                </c:pt>
                <c:pt idx="173">
                  <c:v>3443.0639999999999</c:v>
                </c:pt>
                <c:pt idx="174">
                  <c:v>1682.597</c:v>
                </c:pt>
                <c:pt idx="175">
                  <c:v>1826.8430000000001</c:v>
                </c:pt>
                <c:pt idx="176">
                  <c:v>2416.9549999999999</c:v>
                </c:pt>
                <c:pt idx="177">
                  <c:v>3597.596</c:v>
                </c:pt>
                <c:pt idx="178">
                  <c:v>3591.48</c:v>
                </c:pt>
                <c:pt idx="179">
                  <c:v>2904.0880000000002</c:v>
                </c:pt>
                <c:pt idx="180">
                  <c:v>4260.7439999999997</c:v>
                </c:pt>
                <c:pt idx="181">
                  <c:v>2494.0219999999999</c:v>
                </c:pt>
                <c:pt idx="182">
                  <c:v>3693.4279999999999</c:v>
                </c:pt>
                <c:pt idx="183">
                  <c:v>3277.1610000000001</c:v>
                </c:pt>
                <c:pt idx="184">
                  <c:v>3659.346</c:v>
                </c:pt>
                <c:pt idx="185">
                  <c:v>5253.5240000000003</c:v>
                </c:pt>
                <c:pt idx="186">
                  <c:v>4076.4969999999998</c:v>
                </c:pt>
                <c:pt idx="187">
                  <c:v>4670.6400000000003</c:v>
                </c:pt>
                <c:pt idx="188">
                  <c:v>6666.2430000000004</c:v>
                </c:pt>
                <c:pt idx="189">
                  <c:v>14358.364369999999</c:v>
                </c:pt>
                <c:pt idx="190">
                  <c:v>4536.259</c:v>
                </c:pt>
                <c:pt idx="191">
                  <c:v>4751.07</c:v>
                </c:pt>
                <c:pt idx="192">
                  <c:v>4762.3289999999997</c:v>
                </c:pt>
                <c:pt idx="193">
                  <c:v>4402.2330000000002</c:v>
                </c:pt>
                <c:pt idx="194">
                  <c:v>4646.759</c:v>
                </c:pt>
                <c:pt idx="195">
                  <c:v>6082.4049999999997</c:v>
                </c:pt>
                <c:pt idx="196">
                  <c:v>5488.2619999999997</c:v>
                </c:pt>
                <c:pt idx="197">
                  <c:v>7196.8670000000002</c:v>
                </c:pt>
                <c:pt idx="198">
                  <c:v>6875.9610000000002</c:v>
                </c:pt>
                <c:pt idx="199">
                  <c:v>7160.0940000000001</c:v>
                </c:pt>
                <c:pt idx="200">
                  <c:v>5979.7309999999998</c:v>
                </c:pt>
                <c:pt idx="201">
                  <c:v>7441.5010000000002</c:v>
                </c:pt>
                <c:pt idx="202">
                  <c:v>6849.0259999999998</c:v>
                </c:pt>
                <c:pt idx="203">
                  <c:v>7740.3370000000004</c:v>
                </c:pt>
                <c:pt idx="204">
                  <c:v>7441.0529999999999</c:v>
                </c:pt>
                <c:pt idx="205">
                  <c:v>7445.9179999999997</c:v>
                </c:pt>
                <c:pt idx="206">
                  <c:v>8068.1850000000004</c:v>
                </c:pt>
                <c:pt idx="207">
                  <c:v>8062.7640000000001</c:v>
                </c:pt>
                <c:pt idx="208">
                  <c:v>8968.33</c:v>
                </c:pt>
                <c:pt idx="209">
                  <c:v>9563.0290000000005</c:v>
                </c:pt>
                <c:pt idx="210">
                  <c:v>8116.68</c:v>
                </c:pt>
                <c:pt idx="211">
                  <c:v>8457.8179999999993</c:v>
                </c:pt>
                <c:pt idx="212">
                  <c:v>9630.3970000000008</c:v>
                </c:pt>
                <c:pt idx="213">
                  <c:v>9391.3459999999995</c:v>
                </c:pt>
                <c:pt idx="214">
                  <c:v>8798.5930000000008</c:v>
                </c:pt>
                <c:pt idx="215">
                  <c:v>9144.5650000000005</c:v>
                </c:pt>
                <c:pt idx="216">
                  <c:v>9724.5300000000007</c:v>
                </c:pt>
                <c:pt idx="217">
                  <c:v>10325.206</c:v>
                </c:pt>
                <c:pt idx="218">
                  <c:v>10085.846</c:v>
                </c:pt>
                <c:pt idx="219">
                  <c:v>11264.540999999999</c:v>
                </c:pt>
                <c:pt idx="220">
                  <c:v>10450.552</c:v>
                </c:pt>
                <c:pt idx="221">
                  <c:v>9850.4320000000007</c:v>
                </c:pt>
                <c:pt idx="222">
                  <c:v>20630.283510000001</c:v>
                </c:pt>
                <c:pt idx="223">
                  <c:v>10602.385</c:v>
                </c:pt>
                <c:pt idx="224">
                  <c:v>10601.412</c:v>
                </c:pt>
                <c:pt idx="225">
                  <c:v>12363.547</c:v>
                </c:pt>
                <c:pt idx="226">
                  <c:v>11576.13</c:v>
                </c:pt>
                <c:pt idx="227">
                  <c:v>11362.754999999999</c:v>
                </c:pt>
                <c:pt idx="228">
                  <c:v>11365.951999999999</c:v>
                </c:pt>
                <c:pt idx="229">
                  <c:v>21797.000400000001</c:v>
                </c:pt>
                <c:pt idx="230">
                  <c:v>12347.172</c:v>
                </c:pt>
                <c:pt idx="231">
                  <c:v>12574.049000000001</c:v>
                </c:pt>
                <c:pt idx="232">
                  <c:v>27941.28758</c:v>
                </c:pt>
                <c:pt idx="233">
                  <c:v>12979.358</c:v>
                </c:pt>
                <c:pt idx="234">
                  <c:v>13390.558999999999</c:v>
                </c:pt>
                <c:pt idx="235">
                  <c:v>13393.755999999999</c:v>
                </c:pt>
                <c:pt idx="236">
                  <c:v>15170.069</c:v>
                </c:pt>
                <c:pt idx="237">
                  <c:v>13822.803</c:v>
                </c:pt>
                <c:pt idx="238">
                  <c:v>4687.7969999999996</c:v>
                </c:pt>
                <c:pt idx="239">
                  <c:v>1743.2139999999999</c:v>
                </c:pt>
                <c:pt idx="240">
                  <c:v>2331.5189999999998</c:v>
                </c:pt>
                <c:pt idx="241">
                  <c:v>1744.4649999999999</c:v>
                </c:pt>
                <c:pt idx="242">
                  <c:v>1875.3440000000001</c:v>
                </c:pt>
                <c:pt idx="243">
                  <c:v>2597.779</c:v>
                </c:pt>
                <c:pt idx="244">
                  <c:v>2007.9449999999999</c:v>
                </c:pt>
                <c:pt idx="245">
                  <c:v>2154.3609999999999</c:v>
                </c:pt>
                <c:pt idx="246">
                  <c:v>13126.677449999999</c:v>
                </c:pt>
                <c:pt idx="247">
                  <c:v>18955.220170000001</c:v>
                </c:pt>
                <c:pt idx="248">
                  <c:v>20177.671129999999</c:v>
                </c:pt>
                <c:pt idx="249">
                  <c:v>3161.4540000000002</c:v>
                </c:pt>
                <c:pt idx="250">
                  <c:v>3353.2840000000001</c:v>
                </c:pt>
                <c:pt idx="251">
                  <c:v>5708.8670000000002</c:v>
                </c:pt>
                <c:pt idx="252">
                  <c:v>3554.203</c:v>
                </c:pt>
                <c:pt idx="253">
                  <c:v>3761.2919999999999</c:v>
                </c:pt>
                <c:pt idx="254">
                  <c:v>4934.7049999999999</c:v>
                </c:pt>
                <c:pt idx="255">
                  <c:v>5152.134</c:v>
                </c:pt>
                <c:pt idx="256">
                  <c:v>5003.8530000000001</c:v>
                </c:pt>
                <c:pt idx="257">
                  <c:v>6414.1779999999999</c:v>
                </c:pt>
                <c:pt idx="258">
                  <c:v>4883.866</c:v>
                </c:pt>
                <c:pt idx="259">
                  <c:v>5472.4489999999996</c:v>
                </c:pt>
                <c:pt idx="260">
                  <c:v>6311.9520000000002</c:v>
                </c:pt>
                <c:pt idx="261">
                  <c:v>7151.0919999999996</c:v>
                </c:pt>
                <c:pt idx="262">
                  <c:v>5383.5360000000001</c:v>
                </c:pt>
                <c:pt idx="263">
                  <c:v>5910.9440000000004</c:v>
                </c:pt>
                <c:pt idx="264">
                  <c:v>6496.8860000000004</c:v>
                </c:pt>
                <c:pt idx="265">
                  <c:v>15828.82173</c:v>
                </c:pt>
                <c:pt idx="266">
                  <c:v>7050.6419999999998</c:v>
                </c:pt>
                <c:pt idx="267">
                  <c:v>7045.4989999999998</c:v>
                </c:pt>
                <c:pt idx="268">
                  <c:v>7337.7479999999996</c:v>
                </c:pt>
                <c:pt idx="269">
                  <c:v>7626.9930000000004</c:v>
                </c:pt>
                <c:pt idx="270">
                  <c:v>7624.63</c:v>
                </c:pt>
                <c:pt idx="271">
                  <c:v>7623.518</c:v>
                </c:pt>
                <c:pt idx="272">
                  <c:v>9101.7980000000007</c:v>
                </c:pt>
                <c:pt idx="273">
                  <c:v>8823.2790000000005</c:v>
                </c:pt>
              </c:numCache>
            </c:numRef>
          </c:yVal>
          <c:smooth val="0"/>
          <c:extLst>
            <c:ext xmlns:c16="http://schemas.microsoft.com/office/drawing/2014/chart" uri="{C3380CC4-5D6E-409C-BE32-E72D297353CC}">
              <c16:uniqueId val="{00000000-78D7-49BE-AEC5-55B1724CC456}"/>
            </c:ext>
          </c:extLst>
        </c:ser>
        <c:dLbls>
          <c:showLegendKey val="0"/>
          <c:showVal val="0"/>
          <c:showCatName val="0"/>
          <c:showSerName val="0"/>
          <c:showPercent val="0"/>
          <c:showBubbleSize val="0"/>
        </c:dLbls>
        <c:axId val="1623748063"/>
        <c:axId val="56751183"/>
      </c:scatterChart>
      <c:valAx>
        <c:axId val="1623748063"/>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6751183"/>
        <c:crosses val="autoZero"/>
        <c:crossBetween val="midCat"/>
      </c:valAx>
      <c:valAx>
        <c:axId val="56751183"/>
        <c:scaling>
          <c:orientation val="minMax"/>
        </c:scaling>
        <c:delete val="0"/>
        <c:axPos val="l"/>
        <c:majorGridlines>
          <c:spPr>
            <a:ln w="9525" cap="flat" cmpd="sng" algn="ctr">
              <a:solidFill>
                <a:schemeClr val="tx1">
                  <a:lumMod val="15000"/>
                  <a:lumOff val="85000"/>
                </a:schemeClr>
              </a:solidFill>
              <a:round/>
            </a:ln>
            <a:effectLst/>
          </c:spPr>
        </c:majorGridlines>
        <c:numFmt formatCode="&quot;$&quot;#,##0.00;[Red]\-&quot;$&quot;#,##0.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23748063"/>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BMI</a:t>
            </a:r>
            <a:r>
              <a:rPr lang="en-US" baseline="0"/>
              <a:t> vs MIC (Smoking = Yes)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Play!$Q$1</c:f>
              <c:strCache>
                <c:ptCount val="1"/>
                <c:pt idx="0">
                  <c:v>medical_insurance_charges</c:v>
                </c:pt>
              </c:strCache>
            </c:strRef>
          </c:tx>
          <c:spPr>
            <a:ln w="19050" cap="rnd">
              <a:noFill/>
              <a:round/>
            </a:ln>
            <a:effectLst/>
          </c:spPr>
          <c:marker>
            <c:symbol val="circle"/>
            <c:size val="5"/>
            <c:spPr>
              <a:solidFill>
                <a:schemeClr val="accent1"/>
              </a:solidFill>
              <a:ln w="9525">
                <a:solidFill>
                  <a:schemeClr val="accent1"/>
                </a:solidFill>
              </a:ln>
              <a:effectLst/>
            </c:spPr>
          </c:marker>
          <c:xVal>
            <c:numRef>
              <c:f>Play!$B$2:$B$275</c:f>
              <c:numCache>
                <c:formatCode>General</c:formatCode>
                <c:ptCount val="274"/>
                <c:pt idx="0">
                  <c:v>21.7</c:v>
                </c:pt>
                <c:pt idx="1">
                  <c:v>22.6</c:v>
                </c:pt>
                <c:pt idx="2">
                  <c:v>24.6</c:v>
                </c:pt>
                <c:pt idx="3">
                  <c:v>21.8</c:v>
                </c:pt>
                <c:pt idx="4">
                  <c:v>19.3</c:v>
                </c:pt>
                <c:pt idx="5">
                  <c:v>24.4</c:v>
                </c:pt>
                <c:pt idx="6">
                  <c:v>34.799999999999997</c:v>
                </c:pt>
                <c:pt idx="7">
                  <c:v>31.3</c:v>
                </c:pt>
                <c:pt idx="8">
                  <c:v>37.700000000000003</c:v>
                </c:pt>
                <c:pt idx="9">
                  <c:v>32.200000000000003</c:v>
                </c:pt>
                <c:pt idx="10">
                  <c:v>31.4</c:v>
                </c:pt>
                <c:pt idx="11">
                  <c:v>33.799999999999997</c:v>
                </c:pt>
                <c:pt idx="12">
                  <c:v>33.5</c:v>
                </c:pt>
                <c:pt idx="13">
                  <c:v>47.6</c:v>
                </c:pt>
                <c:pt idx="14">
                  <c:v>31.4</c:v>
                </c:pt>
                <c:pt idx="15">
                  <c:v>34.6</c:v>
                </c:pt>
                <c:pt idx="16">
                  <c:v>30.2</c:v>
                </c:pt>
                <c:pt idx="17">
                  <c:v>34.700000000000003</c:v>
                </c:pt>
                <c:pt idx="18">
                  <c:v>35.299999999999997</c:v>
                </c:pt>
                <c:pt idx="19">
                  <c:v>36.299999999999997</c:v>
                </c:pt>
                <c:pt idx="20">
                  <c:v>35.6</c:v>
                </c:pt>
                <c:pt idx="21">
                  <c:v>36.4</c:v>
                </c:pt>
                <c:pt idx="22">
                  <c:v>39.9</c:v>
                </c:pt>
                <c:pt idx="23">
                  <c:v>34.799999999999997</c:v>
                </c:pt>
                <c:pt idx="24">
                  <c:v>34.200000000000003</c:v>
                </c:pt>
                <c:pt idx="25">
                  <c:v>30.8</c:v>
                </c:pt>
                <c:pt idx="26">
                  <c:v>32.9</c:v>
                </c:pt>
                <c:pt idx="27">
                  <c:v>30</c:v>
                </c:pt>
                <c:pt idx="28">
                  <c:v>34.4</c:v>
                </c:pt>
                <c:pt idx="29">
                  <c:v>37.799999999999997</c:v>
                </c:pt>
                <c:pt idx="30">
                  <c:v>34.1</c:v>
                </c:pt>
                <c:pt idx="31">
                  <c:v>35.299999999999997</c:v>
                </c:pt>
                <c:pt idx="32">
                  <c:v>35.5</c:v>
                </c:pt>
                <c:pt idx="33">
                  <c:v>30.2</c:v>
                </c:pt>
                <c:pt idx="34">
                  <c:v>32.700000000000003</c:v>
                </c:pt>
                <c:pt idx="35">
                  <c:v>30.9</c:v>
                </c:pt>
                <c:pt idx="36">
                  <c:v>32.799999999999997</c:v>
                </c:pt>
                <c:pt idx="37">
                  <c:v>33.4</c:v>
                </c:pt>
                <c:pt idx="38">
                  <c:v>36.299999999999997</c:v>
                </c:pt>
                <c:pt idx="39">
                  <c:v>39.4</c:v>
                </c:pt>
                <c:pt idx="40">
                  <c:v>34.9</c:v>
                </c:pt>
                <c:pt idx="41">
                  <c:v>27.9</c:v>
                </c:pt>
                <c:pt idx="42">
                  <c:v>28.3</c:v>
                </c:pt>
                <c:pt idx="43">
                  <c:v>27.6</c:v>
                </c:pt>
                <c:pt idx="44">
                  <c:v>26.7</c:v>
                </c:pt>
                <c:pt idx="45">
                  <c:v>28</c:v>
                </c:pt>
                <c:pt idx="46">
                  <c:v>27.7</c:v>
                </c:pt>
                <c:pt idx="47">
                  <c:v>25.1</c:v>
                </c:pt>
                <c:pt idx="48">
                  <c:v>25.7</c:v>
                </c:pt>
                <c:pt idx="49">
                  <c:v>28.3</c:v>
                </c:pt>
                <c:pt idx="50">
                  <c:v>25.6</c:v>
                </c:pt>
                <c:pt idx="51">
                  <c:v>27.1</c:v>
                </c:pt>
                <c:pt idx="52">
                  <c:v>29.7</c:v>
                </c:pt>
                <c:pt idx="53">
                  <c:v>25.9</c:v>
                </c:pt>
                <c:pt idx="54">
                  <c:v>29.8</c:v>
                </c:pt>
                <c:pt idx="55">
                  <c:v>27.3</c:v>
                </c:pt>
                <c:pt idx="56">
                  <c:v>27.8</c:v>
                </c:pt>
                <c:pt idx="57">
                  <c:v>18.3</c:v>
                </c:pt>
                <c:pt idx="58">
                  <c:v>24.7</c:v>
                </c:pt>
                <c:pt idx="59">
                  <c:v>23.4</c:v>
                </c:pt>
                <c:pt idx="60">
                  <c:v>18.600000000000001</c:v>
                </c:pt>
                <c:pt idx="61">
                  <c:v>20.6</c:v>
                </c:pt>
                <c:pt idx="62">
                  <c:v>24.3</c:v>
                </c:pt>
                <c:pt idx="63">
                  <c:v>22.6</c:v>
                </c:pt>
                <c:pt idx="64">
                  <c:v>24.3</c:v>
                </c:pt>
                <c:pt idx="65">
                  <c:v>20.8</c:v>
                </c:pt>
                <c:pt idx="66">
                  <c:v>19.8</c:v>
                </c:pt>
                <c:pt idx="67">
                  <c:v>24.1</c:v>
                </c:pt>
                <c:pt idx="68">
                  <c:v>24.6</c:v>
                </c:pt>
                <c:pt idx="69">
                  <c:v>23.6</c:v>
                </c:pt>
                <c:pt idx="70">
                  <c:v>18.5</c:v>
                </c:pt>
                <c:pt idx="71">
                  <c:v>23.6</c:v>
                </c:pt>
                <c:pt idx="72">
                  <c:v>24.1</c:v>
                </c:pt>
                <c:pt idx="73">
                  <c:v>22.8</c:v>
                </c:pt>
                <c:pt idx="74">
                  <c:v>21.3</c:v>
                </c:pt>
                <c:pt idx="75">
                  <c:v>20.6</c:v>
                </c:pt>
                <c:pt idx="76">
                  <c:v>23</c:v>
                </c:pt>
                <c:pt idx="77">
                  <c:v>20.100000000000001</c:v>
                </c:pt>
                <c:pt idx="78">
                  <c:v>24.6</c:v>
                </c:pt>
                <c:pt idx="79">
                  <c:v>20.9</c:v>
                </c:pt>
                <c:pt idx="80">
                  <c:v>20.7</c:v>
                </c:pt>
                <c:pt idx="81">
                  <c:v>20.3</c:v>
                </c:pt>
                <c:pt idx="82">
                  <c:v>19.8</c:v>
                </c:pt>
                <c:pt idx="83">
                  <c:v>22</c:v>
                </c:pt>
                <c:pt idx="84">
                  <c:v>22.3</c:v>
                </c:pt>
                <c:pt idx="85">
                  <c:v>23.4</c:v>
                </c:pt>
                <c:pt idx="86">
                  <c:v>23.9</c:v>
                </c:pt>
                <c:pt idx="87">
                  <c:v>20.8</c:v>
                </c:pt>
                <c:pt idx="88">
                  <c:v>23.7</c:v>
                </c:pt>
                <c:pt idx="89">
                  <c:v>23.8</c:v>
                </c:pt>
                <c:pt idx="90">
                  <c:v>24.3</c:v>
                </c:pt>
                <c:pt idx="91">
                  <c:v>20.399999999999999</c:v>
                </c:pt>
                <c:pt idx="92">
                  <c:v>23.2</c:v>
                </c:pt>
                <c:pt idx="93">
                  <c:v>22.3</c:v>
                </c:pt>
                <c:pt idx="94">
                  <c:v>21.4</c:v>
                </c:pt>
                <c:pt idx="95">
                  <c:v>21.5</c:v>
                </c:pt>
                <c:pt idx="96">
                  <c:v>22.1</c:v>
                </c:pt>
                <c:pt idx="97">
                  <c:v>23.7</c:v>
                </c:pt>
                <c:pt idx="98">
                  <c:v>23.3</c:v>
                </c:pt>
                <c:pt idx="99">
                  <c:v>21.4</c:v>
                </c:pt>
                <c:pt idx="100">
                  <c:v>32.9</c:v>
                </c:pt>
                <c:pt idx="101">
                  <c:v>40.5</c:v>
                </c:pt>
                <c:pt idx="102">
                  <c:v>37</c:v>
                </c:pt>
                <c:pt idx="103">
                  <c:v>33.299999999999997</c:v>
                </c:pt>
                <c:pt idx="104">
                  <c:v>34.6</c:v>
                </c:pt>
                <c:pt idx="105">
                  <c:v>36</c:v>
                </c:pt>
                <c:pt idx="106">
                  <c:v>33.4</c:v>
                </c:pt>
                <c:pt idx="107">
                  <c:v>30.1</c:v>
                </c:pt>
                <c:pt idx="108">
                  <c:v>30.3</c:v>
                </c:pt>
                <c:pt idx="109">
                  <c:v>42.4</c:v>
                </c:pt>
                <c:pt idx="110">
                  <c:v>34.200000000000003</c:v>
                </c:pt>
                <c:pt idx="111">
                  <c:v>34.799999999999997</c:v>
                </c:pt>
                <c:pt idx="112">
                  <c:v>33.4</c:v>
                </c:pt>
                <c:pt idx="113">
                  <c:v>32.4</c:v>
                </c:pt>
                <c:pt idx="114">
                  <c:v>30.9</c:v>
                </c:pt>
                <c:pt idx="115">
                  <c:v>41.1</c:v>
                </c:pt>
                <c:pt idx="116">
                  <c:v>38.9</c:v>
                </c:pt>
                <c:pt idx="117">
                  <c:v>32.9</c:v>
                </c:pt>
                <c:pt idx="118">
                  <c:v>33.700000000000003</c:v>
                </c:pt>
                <c:pt idx="119">
                  <c:v>38</c:v>
                </c:pt>
                <c:pt idx="120">
                  <c:v>34.799999999999997</c:v>
                </c:pt>
                <c:pt idx="121">
                  <c:v>31</c:v>
                </c:pt>
                <c:pt idx="122">
                  <c:v>34.799999999999997</c:v>
                </c:pt>
                <c:pt idx="123">
                  <c:v>32.799999999999997</c:v>
                </c:pt>
                <c:pt idx="124">
                  <c:v>32.5</c:v>
                </c:pt>
                <c:pt idx="125">
                  <c:v>34.1</c:v>
                </c:pt>
                <c:pt idx="126">
                  <c:v>31.6</c:v>
                </c:pt>
                <c:pt idx="127">
                  <c:v>32.200000000000003</c:v>
                </c:pt>
                <c:pt idx="128">
                  <c:v>37.1</c:v>
                </c:pt>
                <c:pt idx="129">
                  <c:v>32.6</c:v>
                </c:pt>
                <c:pt idx="130">
                  <c:v>37.9</c:v>
                </c:pt>
                <c:pt idx="131">
                  <c:v>34.4</c:v>
                </c:pt>
                <c:pt idx="132">
                  <c:v>30.9</c:v>
                </c:pt>
                <c:pt idx="133">
                  <c:v>33.1</c:v>
                </c:pt>
                <c:pt idx="134">
                  <c:v>35.299999999999997</c:v>
                </c:pt>
                <c:pt idx="135">
                  <c:v>30.2</c:v>
                </c:pt>
                <c:pt idx="136">
                  <c:v>30.8</c:v>
                </c:pt>
                <c:pt idx="137">
                  <c:v>36</c:v>
                </c:pt>
                <c:pt idx="138">
                  <c:v>32</c:v>
                </c:pt>
                <c:pt idx="139">
                  <c:v>31.9</c:v>
                </c:pt>
                <c:pt idx="140">
                  <c:v>31.6</c:v>
                </c:pt>
                <c:pt idx="141">
                  <c:v>33.700000000000003</c:v>
                </c:pt>
                <c:pt idx="142">
                  <c:v>39.5</c:v>
                </c:pt>
                <c:pt idx="143">
                  <c:v>34.200000000000003</c:v>
                </c:pt>
                <c:pt idx="144">
                  <c:v>37.4</c:v>
                </c:pt>
                <c:pt idx="145">
                  <c:v>31.2</c:v>
                </c:pt>
                <c:pt idx="146">
                  <c:v>33.299999999999997</c:v>
                </c:pt>
                <c:pt idx="147">
                  <c:v>44.7</c:v>
                </c:pt>
                <c:pt idx="148">
                  <c:v>35.9</c:v>
                </c:pt>
                <c:pt idx="149">
                  <c:v>30.8</c:v>
                </c:pt>
                <c:pt idx="150">
                  <c:v>46.7</c:v>
                </c:pt>
                <c:pt idx="151">
                  <c:v>37.1</c:v>
                </c:pt>
                <c:pt idx="152">
                  <c:v>30.5</c:v>
                </c:pt>
                <c:pt idx="153">
                  <c:v>35.799999999999997</c:v>
                </c:pt>
                <c:pt idx="154">
                  <c:v>38</c:v>
                </c:pt>
                <c:pt idx="155">
                  <c:v>33.1</c:v>
                </c:pt>
                <c:pt idx="156">
                  <c:v>32.1</c:v>
                </c:pt>
                <c:pt idx="157">
                  <c:v>34.799999999999997</c:v>
                </c:pt>
                <c:pt idx="158">
                  <c:v>30.5</c:v>
                </c:pt>
                <c:pt idx="159">
                  <c:v>35.1</c:v>
                </c:pt>
                <c:pt idx="160">
                  <c:v>39.1</c:v>
                </c:pt>
                <c:pt idx="161">
                  <c:v>44</c:v>
                </c:pt>
                <c:pt idx="162">
                  <c:v>39.200000000000003</c:v>
                </c:pt>
                <c:pt idx="163">
                  <c:v>33.200000000000003</c:v>
                </c:pt>
                <c:pt idx="164">
                  <c:v>31.8</c:v>
                </c:pt>
                <c:pt idx="165">
                  <c:v>39.700000000000003</c:v>
                </c:pt>
                <c:pt idx="166">
                  <c:v>34.1</c:v>
                </c:pt>
                <c:pt idx="167">
                  <c:v>34.4</c:v>
                </c:pt>
                <c:pt idx="168">
                  <c:v>33.1</c:v>
                </c:pt>
                <c:pt idx="169">
                  <c:v>30.4</c:v>
                </c:pt>
                <c:pt idx="170">
                  <c:v>35.4</c:v>
                </c:pt>
                <c:pt idx="171">
                  <c:v>33</c:v>
                </c:pt>
                <c:pt idx="172">
                  <c:v>31.1</c:v>
                </c:pt>
                <c:pt idx="173">
                  <c:v>34.799999999999997</c:v>
                </c:pt>
                <c:pt idx="174">
                  <c:v>39.5</c:v>
                </c:pt>
                <c:pt idx="175">
                  <c:v>34.4</c:v>
                </c:pt>
                <c:pt idx="176">
                  <c:v>35.200000000000003</c:v>
                </c:pt>
                <c:pt idx="177">
                  <c:v>37.1</c:v>
                </c:pt>
                <c:pt idx="178">
                  <c:v>32.700000000000003</c:v>
                </c:pt>
                <c:pt idx="179">
                  <c:v>30</c:v>
                </c:pt>
                <c:pt idx="180">
                  <c:v>30.3</c:v>
                </c:pt>
                <c:pt idx="181">
                  <c:v>30.5</c:v>
                </c:pt>
                <c:pt idx="182">
                  <c:v>45.9</c:v>
                </c:pt>
                <c:pt idx="183">
                  <c:v>37.1</c:v>
                </c:pt>
                <c:pt idx="184">
                  <c:v>31.4</c:v>
                </c:pt>
                <c:pt idx="185">
                  <c:v>30.8</c:v>
                </c:pt>
                <c:pt idx="186">
                  <c:v>31.5</c:v>
                </c:pt>
                <c:pt idx="187">
                  <c:v>35.200000000000003</c:v>
                </c:pt>
                <c:pt idx="188">
                  <c:v>42.4</c:v>
                </c:pt>
                <c:pt idx="189">
                  <c:v>32.799999999999997</c:v>
                </c:pt>
                <c:pt idx="190">
                  <c:v>42.9</c:v>
                </c:pt>
                <c:pt idx="191">
                  <c:v>30.5</c:v>
                </c:pt>
                <c:pt idx="192">
                  <c:v>38.6</c:v>
                </c:pt>
                <c:pt idx="193">
                  <c:v>31.5</c:v>
                </c:pt>
                <c:pt idx="194">
                  <c:v>30.8</c:v>
                </c:pt>
                <c:pt idx="195">
                  <c:v>34.700000000000003</c:v>
                </c:pt>
                <c:pt idx="196">
                  <c:v>31</c:v>
                </c:pt>
                <c:pt idx="197">
                  <c:v>35.299999999999997</c:v>
                </c:pt>
                <c:pt idx="198">
                  <c:v>32.200000000000003</c:v>
                </c:pt>
                <c:pt idx="199">
                  <c:v>35.799999999999997</c:v>
                </c:pt>
                <c:pt idx="200">
                  <c:v>34.1</c:v>
                </c:pt>
                <c:pt idx="201">
                  <c:v>32.6</c:v>
                </c:pt>
                <c:pt idx="202">
                  <c:v>30.1</c:v>
                </c:pt>
                <c:pt idx="203">
                  <c:v>37.1</c:v>
                </c:pt>
                <c:pt idx="204">
                  <c:v>30.2</c:v>
                </c:pt>
                <c:pt idx="205">
                  <c:v>33.700000000000003</c:v>
                </c:pt>
                <c:pt idx="206">
                  <c:v>36.200000000000003</c:v>
                </c:pt>
                <c:pt idx="207">
                  <c:v>32.299999999999997</c:v>
                </c:pt>
                <c:pt idx="208">
                  <c:v>30.2</c:v>
                </c:pt>
                <c:pt idx="209">
                  <c:v>34.299999999999997</c:v>
                </c:pt>
                <c:pt idx="210">
                  <c:v>30.3</c:v>
                </c:pt>
                <c:pt idx="211">
                  <c:v>36.200000000000003</c:v>
                </c:pt>
                <c:pt idx="212">
                  <c:v>32.299999999999997</c:v>
                </c:pt>
                <c:pt idx="213">
                  <c:v>39.700000000000003</c:v>
                </c:pt>
                <c:pt idx="214">
                  <c:v>37</c:v>
                </c:pt>
                <c:pt idx="215">
                  <c:v>36.700000000000003</c:v>
                </c:pt>
                <c:pt idx="216">
                  <c:v>30.2</c:v>
                </c:pt>
                <c:pt idx="217">
                  <c:v>38.6</c:v>
                </c:pt>
                <c:pt idx="218">
                  <c:v>36.1</c:v>
                </c:pt>
                <c:pt idx="219">
                  <c:v>36.6</c:v>
                </c:pt>
                <c:pt idx="220">
                  <c:v>39.6</c:v>
                </c:pt>
                <c:pt idx="221">
                  <c:v>31.6</c:v>
                </c:pt>
                <c:pt idx="222">
                  <c:v>37.299999999999997</c:v>
                </c:pt>
                <c:pt idx="223">
                  <c:v>40.299999999999997</c:v>
                </c:pt>
                <c:pt idx="224">
                  <c:v>39.6</c:v>
                </c:pt>
                <c:pt idx="225">
                  <c:v>36.1</c:v>
                </c:pt>
                <c:pt idx="226">
                  <c:v>43.7</c:v>
                </c:pt>
                <c:pt idx="227">
                  <c:v>35.700000000000003</c:v>
                </c:pt>
                <c:pt idx="228">
                  <c:v>38</c:v>
                </c:pt>
                <c:pt idx="229">
                  <c:v>37.4</c:v>
                </c:pt>
                <c:pt idx="230">
                  <c:v>37.1</c:v>
                </c:pt>
                <c:pt idx="231">
                  <c:v>43.4</c:v>
                </c:pt>
                <c:pt idx="232">
                  <c:v>36.1</c:v>
                </c:pt>
                <c:pt idx="233">
                  <c:v>37.4</c:v>
                </c:pt>
                <c:pt idx="234">
                  <c:v>30.8</c:v>
                </c:pt>
                <c:pt idx="235">
                  <c:v>33.1</c:v>
                </c:pt>
                <c:pt idx="236">
                  <c:v>39.799999999999997</c:v>
                </c:pt>
                <c:pt idx="237">
                  <c:v>34.5</c:v>
                </c:pt>
                <c:pt idx="238">
                  <c:v>28.6</c:v>
                </c:pt>
                <c:pt idx="239">
                  <c:v>28.9</c:v>
                </c:pt>
                <c:pt idx="240">
                  <c:v>28.4</c:v>
                </c:pt>
                <c:pt idx="241">
                  <c:v>29.8</c:v>
                </c:pt>
                <c:pt idx="242">
                  <c:v>29.6</c:v>
                </c:pt>
                <c:pt idx="243">
                  <c:v>26.4</c:v>
                </c:pt>
                <c:pt idx="244">
                  <c:v>25.8</c:v>
                </c:pt>
                <c:pt idx="245">
                  <c:v>27.1</c:v>
                </c:pt>
                <c:pt idx="246">
                  <c:v>28</c:v>
                </c:pt>
                <c:pt idx="247">
                  <c:v>27.6</c:v>
                </c:pt>
                <c:pt idx="248">
                  <c:v>27.5</c:v>
                </c:pt>
                <c:pt idx="249">
                  <c:v>25.8</c:v>
                </c:pt>
                <c:pt idx="250">
                  <c:v>25.9</c:v>
                </c:pt>
                <c:pt idx="251">
                  <c:v>25.6</c:v>
                </c:pt>
                <c:pt idx="252">
                  <c:v>27.7</c:v>
                </c:pt>
                <c:pt idx="253">
                  <c:v>29.1</c:v>
                </c:pt>
                <c:pt idx="254">
                  <c:v>25.8</c:v>
                </c:pt>
                <c:pt idx="255">
                  <c:v>29.8</c:v>
                </c:pt>
                <c:pt idx="256">
                  <c:v>27.5</c:v>
                </c:pt>
                <c:pt idx="257">
                  <c:v>27.7</c:v>
                </c:pt>
                <c:pt idx="258">
                  <c:v>26.2</c:v>
                </c:pt>
                <c:pt idx="259">
                  <c:v>25.9</c:v>
                </c:pt>
                <c:pt idx="260">
                  <c:v>29.5</c:v>
                </c:pt>
                <c:pt idx="261">
                  <c:v>28</c:v>
                </c:pt>
                <c:pt idx="262">
                  <c:v>27.6</c:v>
                </c:pt>
                <c:pt idx="263">
                  <c:v>29.6</c:v>
                </c:pt>
                <c:pt idx="264">
                  <c:v>27.4</c:v>
                </c:pt>
                <c:pt idx="265">
                  <c:v>29.3</c:v>
                </c:pt>
                <c:pt idx="266">
                  <c:v>29</c:v>
                </c:pt>
                <c:pt idx="267">
                  <c:v>25.3</c:v>
                </c:pt>
                <c:pt idx="268">
                  <c:v>29.9</c:v>
                </c:pt>
                <c:pt idx="269">
                  <c:v>27.5</c:v>
                </c:pt>
                <c:pt idx="270">
                  <c:v>25.8</c:v>
                </c:pt>
                <c:pt idx="271">
                  <c:v>25</c:v>
                </c:pt>
                <c:pt idx="272">
                  <c:v>25.7</c:v>
                </c:pt>
                <c:pt idx="273">
                  <c:v>28.9</c:v>
                </c:pt>
              </c:numCache>
            </c:numRef>
          </c:xVal>
          <c:yVal>
            <c:numRef>
              <c:f>Play!$Q$2:$Q$275</c:f>
              <c:numCache>
                <c:formatCode>"$"#,##0.00;[Red]\-"$"#,##0.00</c:formatCode>
                <c:ptCount val="274"/>
                <c:pt idx="0">
                  <c:v>13844.505999999999</c:v>
                </c:pt>
                <c:pt idx="1">
                  <c:v>18608.261999999999</c:v>
                </c:pt>
                <c:pt idx="2">
                  <c:v>17496.306</c:v>
                </c:pt>
                <c:pt idx="3">
                  <c:v>20167.336029999999</c:v>
                </c:pt>
                <c:pt idx="4">
                  <c:v>15820.699000000001</c:v>
                </c:pt>
                <c:pt idx="5">
                  <c:v>18259.216</c:v>
                </c:pt>
                <c:pt idx="6">
                  <c:v>39836.519</c:v>
                </c:pt>
                <c:pt idx="7">
                  <c:v>47291.055</c:v>
                </c:pt>
                <c:pt idx="8">
                  <c:v>48824.45</c:v>
                </c:pt>
                <c:pt idx="9">
                  <c:v>47305.305</c:v>
                </c:pt>
                <c:pt idx="10">
                  <c:v>34838.873</c:v>
                </c:pt>
                <c:pt idx="11">
                  <c:v>47928.03</c:v>
                </c:pt>
                <c:pt idx="12">
                  <c:v>37079.372000000003</c:v>
                </c:pt>
                <c:pt idx="13">
                  <c:v>46113.510999999999</c:v>
                </c:pt>
                <c:pt idx="14">
                  <c:v>34166.273000000001</c:v>
                </c:pt>
                <c:pt idx="15">
                  <c:v>41661.601999999999</c:v>
                </c:pt>
                <c:pt idx="16">
                  <c:v>33900.652999999998</c:v>
                </c:pt>
                <c:pt idx="17">
                  <c:v>36397.576000000001</c:v>
                </c:pt>
                <c:pt idx="18">
                  <c:v>36837.466999999997</c:v>
                </c:pt>
                <c:pt idx="19">
                  <c:v>38711</c:v>
                </c:pt>
                <c:pt idx="20">
                  <c:v>35585.576000000001</c:v>
                </c:pt>
                <c:pt idx="21">
                  <c:v>51194.559139999998</c:v>
                </c:pt>
                <c:pt idx="22">
                  <c:v>48173.360999999997</c:v>
                </c:pt>
                <c:pt idx="23">
                  <c:v>34779.614999999998</c:v>
                </c:pt>
                <c:pt idx="24">
                  <c:v>42856.838000000003</c:v>
                </c:pt>
                <c:pt idx="25">
                  <c:v>35491.64</c:v>
                </c:pt>
                <c:pt idx="26">
                  <c:v>36085.218999999997</c:v>
                </c:pt>
                <c:pt idx="27">
                  <c:v>22144.031999999999</c:v>
                </c:pt>
                <c:pt idx="28">
                  <c:v>36197.699000000001</c:v>
                </c:pt>
                <c:pt idx="29">
                  <c:v>39241.442000000003</c:v>
                </c:pt>
                <c:pt idx="30">
                  <c:v>40182.245999999999</c:v>
                </c:pt>
                <c:pt idx="31">
                  <c:v>40103.89</c:v>
                </c:pt>
                <c:pt idx="32">
                  <c:v>44585.455869999998</c:v>
                </c:pt>
                <c:pt idx="33">
                  <c:v>38998.546000000002</c:v>
                </c:pt>
                <c:pt idx="34">
                  <c:v>34472.841</c:v>
                </c:pt>
                <c:pt idx="35">
                  <c:v>39727.614000000001</c:v>
                </c:pt>
                <c:pt idx="36">
                  <c:v>52590.829389999999</c:v>
                </c:pt>
                <c:pt idx="37">
                  <c:v>38415.474000000002</c:v>
                </c:pt>
                <c:pt idx="38">
                  <c:v>47403.88</c:v>
                </c:pt>
                <c:pt idx="39">
                  <c:v>38344.565999999999</c:v>
                </c:pt>
                <c:pt idx="40">
                  <c:v>34828.654000000002</c:v>
                </c:pt>
                <c:pt idx="41">
                  <c:v>16884.923999999999</c:v>
                </c:pt>
                <c:pt idx="42">
                  <c:v>17081.080000000002</c:v>
                </c:pt>
                <c:pt idx="43">
                  <c:v>24520.263999999999</c:v>
                </c:pt>
                <c:pt idx="44">
                  <c:v>22478.6</c:v>
                </c:pt>
                <c:pt idx="45">
                  <c:v>23568.272000000001</c:v>
                </c:pt>
                <c:pt idx="46">
                  <c:v>16297.846</c:v>
                </c:pt>
                <c:pt idx="47">
                  <c:v>25382.296999999999</c:v>
                </c:pt>
                <c:pt idx="48">
                  <c:v>17942.106</c:v>
                </c:pt>
                <c:pt idx="49">
                  <c:v>21082.16</c:v>
                </c:pt>
                <c:pt idx="50">
                  <c:v>23306.546999999999</c:v>
                </c:pt>
                <c:pt idx="51">
                  <c:v>19040.876</c:v>
                </c:pt>
                <c:pt idx="52">
                  <c:v>19933.457999999999</c:v>
                </c:pt>
                <c:pt idx="53">
                  <c:v>19199.944</c:v>
                </c:pt>
                <c:pt idx="54">
                  <c:v>25309.489000000001</c:v>
                </c:pt>
                <c:pt idx="55">
                  <c:v>16232.847</c:v>
                </c:pt>
                <c:pt idx="56">
                  <c:v>37829.724199999997</c:v>
                </c:pt>
                <c:pt idx="57">
                  <c:v>19023.259999999998</c:v>
                </c:pt>
                <c:pt idx="58">
                  <c:v>1737.376</c:v>
                </c:pt>
                <c:pt idx="59">
                  <c:v>2913.569</c:v>
                </c:pt>
                <c:pt idx="60">
                  <c:v>1728.8969999999999</c:v>
                </c:pt>
                <c:pt idx="61">
                  <c:v>1731.6769999999999</c:v>
                </c:pt>
                <c:pt idx="62">
                  <c:v>2150.4690000000001</c:v>
                </c:pt>
                <c:pt idx="63">
                  <c:v>2457.502</c:v>
                </c:pt>
                <c:pt idx="64">
                  <c:v>4391.652</c:v>
                </c:pt>
                <c:pt idx="65">
                  <c:v>3208.7869999999998</c:v>
                </c:pt>
                <c:pt idx="66">
                  <c:v>3378.91</c:v>
                </c:pt>
                <c:pt idx="67">
                  <c:v>2974.1260000000002</c:v>
                </c:pt>
                <c:pt idx="68">
                  <c:v>4529.4769999999999</c:v>
                </c:pt>
                <c:pt idx="69">
                  <c:v>4931.6469999999999</c:v>
                </c:pt>
                <c:pt idx="70">
                  <c:v>4766.0219999999999</c:v>
                </c:pt>
                <c:pt idx="71">
                  <c:v>8539.6710000000003</c:v>
                </c:pt>
                <c:pt idx="72">
                  <c:v>26236.579969999999</c:v>
                </c:pt>
                <c:pt idx="73">
                  <c:v>8269.0439999999999</c:v>
                </c:pt>
                <c:pt idx="74">
                  <c:v>9182.17</c:v>
                </c:pt>
                <c:pt idx="75">
                  <c:v>9264.7970000000005</c:v>
                </c:pt>
                <c:pt idx="76">
                  <c:v>12094.477999999999</c:v>
                </c:pt>
                <c:pt idx="77">
                  <c:v>12032.325999999999</c:v>
                </c:pt>
                <c:pt idx="78">
                  <c:v>1837.2370000000001</c:v>
                </c:pt>
                <c:pt idx="79">
                  <c:v>1832.0940000000001</c:v>
                </c:pt>
                <c:pt idx="80">
                  <c:v>1242.816</c:v>
                </c:pt>
                <c:pt idx="81">
                  <c:v>1242.26</c:v>
                </c:pt>
                <c:pt idx="82">
                  <c:v>1241.5650000000001</c:v>
                </c:pt>
                <c:pt idx="83">
                  <c:v>1964.78</c:v>
                </c:pt>
                <c:pt idx="84">
                  <c:v>2103.08</c:v>
                </c:pt>
                <c:pt idx="85">
                  <c:v>1969.614</c:v>
                </c:pt>
                <c:pt idx="86">
                  <c:v>5080.0959999999995</c:v>
                </c:pt>
                <c:pt idx="87">
                  <c:v>2302.3000000000002</c:v>
                </c:pt>
                <c:pt idx="88">
                  <c:v>3484.3310000000001</c:v>
                </c:pt>
                <c:pt idx="89">
                  <c:v>3847.674</c:v>
                </c:pt>
                <c:pt idx="90">
                  <c:v>5615.3689999999997</c:v>
                </c:pt>
                <c:pt idx="91">
                  <c:v>3260.1990000000001</c:v>
                </c:pt>
                <c:pt idx="92">
                  <c:v>6250.4350000000004</c:v>
                </c:pt>
                <c:pt idx="93">
                  <c:v>7147.1049999999996</c:v>
                </c:pt>
                <c:pt idx="94">
                  <c:v>10065.413</c:v>
                </c:pt>
                <c:pt idx="95">
                  <c:v>10791.96</c:v>
                </c:pt>
                <c:pt idx="96">
                  <c:v>10577.087</c:v>
                </c:pt>
                <c:pt idx="97">
                  <c:v>10959.33</c:v>
                </c:pt>
                <c:pt idx="98">
                  <c:v>11345.519</c:v>
                </c:pt>
                <c:pt idx="99">
                  <c:v>12957.118</c:v>
                </c:pt>
                <c:pt idx="100">
                  <c:v>1748.7739999999999</c:v>
                </c:pt>
                <c:pt idx="101">
                  <c:v>1759.338</c:v>
                </c:pt>
                <c:pt idx="102">
                  <c:v>4830.63</c:v>
                </c:pt>
                <c:pt idx="103">
                  <c:v>1880.4870000000001</c:v>
                </c:pt>
                <c:pt idx="104">
                  <c:v>2020.1769999999999</c:v>
                </c:pt>
                <c:pt idx="105">
                  <c:v>2166.732</c:v>
                </c:pt>
                <c:pt idx="106">
                  <c:v>10795.937330000001</c:v>
                </c:pt>
                <c:pt idx="107">
                  <c:v>4234.9269999999997</c:v>
                </c:pt>
                <c:pt idx="108">
                  <c:v>2632.9920000000002</c:v>
                </c:pt>
                <c:pt idx="109">
                  <c:v>3410.3240000000001</c:v>
                </c:pt>
                <c:pt idx="110">
                  <c:v>3987.9259999999999</c:v>
                </c:pt>
                <c:pt idx="111">
                  <c:v>3577.9989999999998</c:v>
                </c:pt>
                <c:pt idx="112">
                  <c:v>3172.018</c:v>
                </c:pt>
                <c:pt idx="113">
                  <c:v>4149.7359999999999</c:v>
                </c:pt>
                <c:pt idx="114">
                  <c:v>5325.6509999999998</c:v>
                </c:pt>
                <c:pt idx="115">
                  <c:v>3989.8409999999999</c:v>
                </c:pt>
                <c:pt idx="116">
                  <c:v>5972.3779999999997</c:v>
                </c:pt>
                <c:pt idx="117">
                  <c:v>5375.0379999999996</c:v>
                </c:pt>
                <c:pt idx="118">
                  <c:v>5012.4709999999995</c:v>
                </c:pt>
                <c:pt idx="119">
                  <c:v>6196.4480000000003</c:v>
                </c:pt>
                <c:pt idx="120">
                  <c:v>5246.0469999999996</c:v>
                </c:pt>
                <c:pt idx="121">
                  <c:v>5240.7650000000003</c:v>
                </c:pt>
                <c:pt idx="122">
                  <c:v>6571.5439999999999</c:v>
                </c:pt>
                <c:pt idx="123">
                  <c:v>5649.7150000000001</c:v>
                </c:pt>
                <c:pt idx="124">
                  <c:v>6238.2979999999998</c:v>
                </c:pt>
                <c:pt idx="125">
                  <c:v>7418.5219999999999</c:v>
                </c:pt>
                <c:pt idx="126">
                  <c:v>6186.1270000000004</c:v>
                </c:pt>
                <c:pt idx="127">
                  <c:v>6775.9610000000002</c:v>
                </c:pt>
                <c:pt idx="128">
                  <c:v>7371.7719999999999</c:v>
                </c:pt>
                <c:pt idx="129">
                  <c:v>7954.5169999999998</c:v>
                </c:pt>
                <c:pt idx="130">
                  <c:v>6474.0129999999999</c:v>
                </c:pt>
                <c:pt idx="131">
                  <c:v>8522.0030000000006</c:v>
                </c:pt>
                <c:pt idx="132">
                  <c:v>8520.0259999999998</c:v>
                </c:pt>
                <c:pt idx="133">
                  <c:v>7345.0839999999998</c:v>
                </c:pt>
                <c:pt idx="134">
                  <c:v>7348.1419999999998</c:v>
                </c:pt>
                <c:pt idx="135">
                  <c:v>8825.0859999999993</c:v>
                </c:pt>
                <c:pt idx="136">
                  <c:v>9414.92</c:v>
                </c:pt>
                <c:pt idx="137">
                  <c:v>8556.9069999999992</c:v>
                </c:pt>
                <c:pt idx="138">
                  <c:v>8551.3469999999998</c:v>
                </c:pt>
                <c:pt idx="139">
                  <c:v>11552.904</c:v>
                </c:pt>
                <c:pt idx="140">
                  <c:v>10118.424000000001</c:v>
                </c:pt>
                <c:pt idx="141">
                  <c:v>11299.343000000001</c:v>
                </c:pt>
                <c:pt idx="142">
                  <c:v>9880.0679999999993</c:v>
                </c:pt>
                <c:pt idx="143">
                  <c:v>9872.7009999999991</c:v>
                </c:pt>
                <c:pt idx="144">
                  <c:v>9634.5380000000005</c:v>
                </c:pt>
                <c:pt idx="145">
                  <c:v>9625.92</c:v>
                </c:pt>
                <c:pt idx="146">
                  <c:v>10806.839</c:v>
                </c:pt>
                <c:pt idx="147">
                  <c:v>11411.684999999999</c:v>
                </c:pt>
                <c:pt idx="148">
                  <c:v>11163.567999999999</c:v>
                </c:pt>
                <c:pt idx="149">
                  <c:v>12105.32</c:v>
                </c:pt>
                <c:pt idx="150">
                  <c:v>11538.421</c:v>
                </c:pt>
                <c:pt idx="151">
                  <c:v>10713.644</c:v>
                </c:pt>
                <c:pt idx="152">
                  <c:v>10704.47</c:v>
                </c:pt>
                <c:pt idx="153">
                  <c:v>11674.13</c:v>
                </c:pt>
                <c:pt idx="154">
                  <c:v>12646.207</c:v>
                </c:pt>
                <c:pt idx="155">
                  <c:v>11848.141</c:v>
                </c:pt>
                <c:pt idx="156">
                  <c:v>14007.222</c:v>
                </c:pt>
                <c:pt idx="157">
                  <c:v>36910.608030000003</c:v>
                </c:pt>
                <c:pt idx="158">
                  <c:v>12638.195</c:v>
                </c:pt>
                <c:pt idx="159">
                  <c:v>12644.589</c:v>
                </c:pt>
                <c:pt idx="160">
                  <c:v>14235.072</c:v>
                </c:pt>
                <c:pt idx="161">
                  <c:v>13063.883</c:v>
                </c:pt>
                <c:pt idx="162">
                  <c:v>13470.86</c:v>
                </c:pt>
                <c:pt idx="163">
                  <c:v>13462.52</c:v>
                </c:pt>
                <c:pt idx="164">
                  <c:v>13880.949000000001</c:v>
                </c:pt>
                <c:pt idx="165">
                  <c:v>14319.031000000001</c:v>
                </c:pt>
                <c:pt idx="166">
                  <c:v>1261.442</c:v>
                </c:pt>
                <c:pt idx="167">
                  <c:v>1261.8589999999999</c:v>
                </c:pt>
                <c:pt idx="168">
                  <c:v>23082.955330000001</c:v>
                </c:pt>
                <c:pt idx="169">
                  <c:v>1256.299</c:v>
                </c:pt>
                <c:pt idx="170">
                  <c:v>1263.249</c:v>
                </c:pt>
                <c:pt idx="171">
                  <c:v>1980.07</c:v>
                </c:pt>
                <c:pt idx="172">
                  <c:v>1526.3119999999999</c:v>
                </c:pt>
                <c:pt idx="173">
                  <c:v>3443.0639999999999</c:v>
                </c:pt>
                <c:pt idx="174">
                  <c:v>1682.597</c:v>
                </c:pt>
                <c:pt idx="175">
                  <c:v>1826.8430000000001</c:v>
                </c:pt>
                <c:pt idx="176">
                  <c:v>2416.9549999999999</c:v>
                </c:pt>
                <c:pt idx="177">
                  <c:v>3597.596</c:v>
                </c:pt>
                <c:pt idx="178">
                  <c:v>3591.48</c:v>
                </c:pt>
                <c:pt idx="179">
                  <c:v>2904.0880000000002</c:v>
                </c:pt>
                <c:pt idx="180">
                  <c:v>4260.7439999999997</c:v>
                </c:pt>
                <c:pt idx="181">
                  <c:v>2494.0219999999999</c:v>
                </c:pt>
                <c:pt idx="182">
                  <c:v>3693.4279999999999</c:v>
                </c:pt>
                <c:pt idx="183">
                  <c:v>3277.1610000000001</c:v>
                </c:pt>
                <c:pt idx="184">
                  <c:v>3659.346</c:v>
                </c:pt>
                <c:pt idx="185">
                  <c:v>5253.5240000000003</c:v>
                </c:pt>
                <c:pt idx="186">
                  <c:v>4076.4969999999998</c:v>
                </c:pt>
                <c:pt idx="187">
                  <c:v>4670.6400000000003</c:v>
                </c:pt>
                <c:pt idx="188">
                  <c:v>6666.2430000000004</c:v>
                </c:pt>
                <c:pt idx="189">
                  <c:v>14358.364369999999</c:v>
                </c:pt>
                <c:pt idx="190">
                  <c:v>4536.259</c:v>
                </c:pt>
                <c:pt idx="191">
                  <c:v>4751.07</c:v>
                </c:pt>
                <c:pt idx="192">
                  <c:v>4762.3289999999997</c:v>
                </c:pt>
                <c:pt idx="193">
                  <c:v>4402.2330000000002</c:v>
                </c:pt>
                <c:pt idx="194">
                  <c:v>4646.759</c:v>
                </c:pt>
                <c:pt idx="195">
                  <c:v>6082.4049999999997</c:v>
                </c:pt>
                <c:pt idx="196">
                  <c:v>5488.2619999999997</c:v>
                </c:pt>
                <c:pt idx="197">
                  <c:v>7196.8670000000002</c:v>
                </c:pt>
                <c:pt idx="198">
                  <c:v>6875.9610000000002</c:v>
                </c:pt>
                <c:pt idx="199">
                  <c:v>7160.0940000000001</c:v>
                </c:pt>
                <c:pt idx="200">
                  <c:v>5979.7309999999998</c:v>
                </c:pt>
                <c:pt idx="201">
                  <c:v>7441.5010000000002</c:v>
                </c:pt>
                <c:pt idx="202">
                  <c:v>6849.0259999999998</c:v>
                </c:pt>
                <c:pt idx="203">
                  <c:v>7740.3370000000004</c:v>
                </c:pt>
                <c:pt idx="204">
                  <c:v>7441.0529999999999</c:v>
                </c:pt>
                <c:pt idx="205">
                  <c:v>7445.9179999999997</c:v>
                </c:pt>
                <c:pt idx="206">
                  <c:v>8068.1850000000004</c:v>
                </c:pt>
                <c:pt idx="207">
                  <c:v>8062.7640000000001</c:v>
                </c:pt>
                <c:pt idx="208">
                  <c:v>8968.33</c:v>
                </c:pt>
                <c:pt idx="209">
                  <c:v>9563.0290000000005</c:v>
                </c:pt>
                <c:pt idx="210">
                  <c:v>8116.68</c:v>
                </c:pt>
                <c:pt idx="211">
                  <c:v>8457.8179999999993</c:v>
                </c:pt>
                <c:pt idx="212">
                  <c:v>9630.3970000000008</c:v>
                </c:pt>
                <c:pt idx="213">
                  <c:v>9391.3459999999995</c:v>
                </c:pt>
                <c:pt idx="214">
                  <c:v>8798.5930000000008</c:v>
                </c:pt>
                <c:pt idx="215">
                  <c:v>9144.5650000000005</c:v>
                </c:pt>
                <c:pt idx="216">
                  <c:v>9724.5300000000007</c:v>
                </c:pt>
                <c:pt idx="217">
                  <c:v>10325.206</c:v>
                </c:pt>
                <c:pt idx="218">
                  <c:v>10085.846</c:v>
                </c:pt>
                <c:pt idx="219">
                  <c:v>11264.540999999999</c:v>
                </c:pt>
                <c:pt idx="220">
                  <c:v>10450.552</c:v>
                </c:pt>
                <c:pt idx="221">
                  <c:v>9850.4320000000007</c:v>
                </c:pt>
                <c:pt idx="222">
                  <c:v>20630.283510000001</c:v>
                </c:pt>
                <c:pt idx="223">
                  <c:v>10602.385</c:v>
                </c:pt>
                <c:pt idx="224">
                  <c:v>10601.412</c:v>
                </c:pt>
                <c:pt idx="225">
                  <c:v>12363.547</c:v>
                </c:pt>
                <c:pt idx="226">
                  <c:v>11576.13</c:v>
                </c:pt>
                <c:pt idx="227">
                  <c:v>11362.754999999999</c:v>
                </c:pt>
                <c:pt idx="228">
                  <c:v>11365.951999999999</c:v>
                </c:pt>
                <c:pt idx="229">
                  <c:v>21797.000400000001</c:v>
                </c:pt>
                <c:pt idx="230">
                  <c:v>12347.172</c:v>
                </c:pt>
                <c:pt idx="231">
                  <c:v>12574.049000000001</c:v>
                </c:pt>
                <c:pt idx="232">
                  <c:v>27941.28758</c:v>
                </c:pt>
                <c:pt idx="233">
                  <c:v>12979.358</c:v>
                </c:pt>
                <c:pt idx="234">
                  <c:v>13390.558999999999</c:v>
                </c:pt>
                <c:pt idx="235">
                  <c:v>13393.755999999999</c:v>
                </c:pt>
                <c:pt idx="236">
                  <c:v>15170.069</c:v>
                </c:pt>
                <c:pt idx="237">
                  <c:v>13822.803</c:v>
                </c:pt>
                <c:pt idx="238">
                  <c:v>4687.7969999999996</c:v>
                </c:pt>
                <c:pt idx="239">
                  <c:v>1743.2139999999999</c:v>
                </c:pt>
                <c:pt idx="240">
                  <c:v>2331.5189999999998</c:v>
                </c:pt>
                <c:pt idx="241">
                  <c:v>1744.4649999999999</c:v>
                </c:pt>
                <c:pt idx="242">
                  <c:v>1875.3440000000001</c:v>
                </c:pt>
                <c:pt idx="243">
                  <c:v>2597.779</c:v>
                </c:pt>
                <c:pt idx="244">
                  <c:v>2007.9449999999999</c:v>
                </c:pt>
                <c:pt idx="245">
                  <c:v>2154.3609999999999</c:v>
                </c:pt>
                <c:pt idx="246">
                  <c:v>13126.677449999999</c:v>
                </c:pt>
                <c:pt idx="247">
                  <c:v>18955.220170000001</c:v>
                </c:pt>
                <c:pt idx="248">
                  <c:v>20177.671129999999</c:v>
                </c:pt>
                <c:pt idx="249">
                  <c:v>3161.4540000000002</c:v>
                </c:pt>
                <c:pt idx="250">
                  <c:v>3353.2840000000001</c:v>
                </c:pt>
                <c:pt idx="251">
                  <c:v>5708.8670000000002</c:v>
                </c:pt>
                <c:pt idx="252">
                  <c:v>3554.203</c:v>
                </c:pt>
                <c:pt idx="253">
                  <c:v>3761.2919999999999</c:v>
                </c:pt>
                <c:pt idx="254">
                  <c:v>4934.7049999999999</c:v>
                </c:pt>
                <c:pt idx="255">
                  <c:v>5152.134</c:v>
                </c:pt>
                <c:pt idx="256">
                  <c:v>5003.8530000000001</c:v>
                </c:pt>
                <c:pt idx="257">
                  <c:v>6414.1779999999999</c:v>
                </c:pt>
                <c:pt idx="258">
                  <c:v>4883.866</c:v>
                </c:pt>
                <c:pt idx="259">
                  <c:v>5472.4489999999996</c:v>
                </c:pt>
                <c:pt idx="260">
                  <c:v>6311.9520000000002</c:v>
                </c:pt>
                <c:pt idx="261">
                  <c:v>7151.0919999999996</c:v>
                </c:pt>
                <c:pt idx="262">
                  <c:v>5383.5360000000001</c:v>
                </c:pt>
                <c:pt idx="263">
                  <c:v>5910.9440000000004</c:v>
                </c:pt>
                <c:pt idx="264">
                  <c:v>6496.8860000000004</c:v>
                </c:pt>
                <c:pt idx="265">
                  <c:v>15828.82173</c:v>
                </c:pt>
                <c:pt idx="266">
                  <c:v>7050.6419999999998</c:v>
                </c:pt>
                <c:pt idx="267">
                  <c:v>7045.4989999999998</c:v>
                </c:pt>
                <c:pt idx="268">
                  <c:v>7337.7479999999996</c:v>
                </c:pt>
                <c:pt idx="269">
                  <c:v>7626.9930000000004</c:v>
                </c:pt>
                <c:pt idx="270">
                  <c:v>7624.63</c:v>
                </c:pt>
                <c:pt idx="271">
                  <c:v>7623.518</c:v>
                </c:pt>
                <c:pt idx="272">
                  <c:v>9101.7980000000007</c:v>
                </c:pt>
                <c:pt idx="273">
                  <c:v>8823.2790000000005</c:v>
                </c:pt>
              </c:numCache>
            </c:numRef>
          </c:yVal>
          <c:smooth val="0"/>
          <c:extLst>
            <c:ext xmlns:c16="http://schemas.microsoft.com/office/drawing/2014/chart" uri="{C3380CC4-5D6E-409C-BE32-E72D297353CC}">
              <c16:uniqueId val="{00000000-95EE-438A-8E39-E89C4208CC7C}"/>
            </c:ext>
          </c:extLst>
        </c:ser>
        <c:dLbls>
          <c:showLegendKey val="0"/>
          <c:showVal val="0"/>
          <c:showCatName val="0"/>
          <c:showSerName val="0"/>
          <c:showPercent val="0"/>
          <c:showBubbleSize val="0"/>
        </c:dLbls>
        <c:axId val="1623748063"/>
        <c:axId val="56751183"/>
      </c:scatterChart>
      <c:valAx>
        <c:axId val="1623748063"/>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6751183"/>
        <c:crosses val="autoZero"/>
        <c:crossBetween val="midCat"/>
      </c:valAx>
      <c:valAx>
        <c:axId val="56751183"/>
        <c:scaling>
          <c:orientation val="minMax"/>
        </c:scaling>
        <c:delete val="0"/>
        <c:axPos val="l"/>
        <c:majorGridlines>
          <c:spPr>
            <a:ln w="9525" cap="flat" cmpd="sng" algn="ctr">
              <a:solidFill>
                <a:schemeClr val="tx1">
                  <a:lumMod val="15000"/>
                  <a:lumOff val="85000"/>
                </a:schemeClr>
              </a:solidFill>
              <a:round/>
            </a:ln>
            <a:effectLst/>
          </c:spPr>
        </c:majorGridlines>
        <c:numFmt formatCode="&quot;$&quot;#,##0.00;[Red]\-&quot;$&quot;#,##0.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23748063"/>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Age profile</a:t>
            </a:r>
            <a:r>
              <a:rPr lang="en-US" baseline="0"/>
              <a:t> vs Smoking vs MIC</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stacked"/>
        <c:varyColors val="0"/>
        <c:ser>
          <c:idx val="0"/>
          <c:order val="0"/>
          <c:tx>
            <c:strRef>
              <c:f>'Basic Desc. Statistics'!$B$133</c:f>
              <c:strCache>
                <c:ptCount val="1"/>
                <c:pt idx="0">
                  <c:v>Avg. Medical Insurance Charges</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Base"/>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'Basic Desc. Statistics'!$C$132:$F$132</c:f>
              <c:strCache>
                <c:ptCount val="4"/>
                <c:pt idx="0">
                  <c:v>Young Adult</c:v>
                </c:pt>
                <c:pt idx="1">
                  <c:v>Adult</c:v>
                </c:pt>
                <c:pt idx="2">
                  <c:v>Mature Age Adult</c:v>
                </c:pt>
                <c:pt idx="3">
                  <c:v>Senior</c:v>
                </c:pt>
              </c:strCache>
            </c:strRef>
          </c:cat>
          <c:val>
            <c:numRef>
              <c:f>'Basic Desc. Statistics'!$C$133:$F$133</c:f>
              <c:numCache>
                <c:formatCode>"$"#,##0.00;[Red]\-"$"#,##0.00</c:formatCode>
                <c:ptCount val="4"/>
                <c:pt idx="0">
                  <c:v>9087.0158069248318</c:v>
                </c:pt>
                <c:pt idx="1">
                  <c:v>10495.163046902988</c:v>
                </c:pt>
                <c:pt idx="2">
                  <c:v>14984.953788292314</c:v>
                </c:pt>
                <c:pt idx="3">
                  <c:v>21248.021884912283</c:v>
                </c:pt>
              </c:numCache>
            </c:numRef>
          </c:val>
          <c:extLst>
            <c:ext xmlns:c16="http://schemas.microsoft.com/office/drawing/2014/chart" uri="{C3380CC4-5D6E-409C-BE32-E72D297353CC}">
              <c16:uniqueId val="{00000000-0A5C-4003-B7E0-FEAB0D5A6DFC}"/>
            </c:ext>
          </c:extLst>
        </c:ser>
        <c:ser>
          <c:idx val="1"/>
          <c:order val="1"/>
          <c:tx>
            <c:strRef>
              <c:f>'Basic Desc. Statistics'!$B$134</c:f>
              <c:strCache>
                <c:ptCount val="1"/>
                <c:pt idx="0">
                  <c:v>Avg. Medical Insurance Charges (Smoking = Yes )</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Base"/>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'Basic Desc. Statistics'!$C$132:$F$132</c:f>
              <c:strCache>
                <c:ptCount val="4"/>
                <c:pt idx="0">
                  <c:v>Young Adult</c:v>
                </c:pt>
                <c:pt idx="1">
                  <c:v>Adult</c:v>
                </c:pt>
                <c:pt idx="2">
                  <c:v>Mature Age Adult</c:v>
                </c:pt>
                <c:pt idx="3">
                  <c:v>Senior</c:v>
                </c:pt>
              </c:strCache>
            </c:strRef>
          </c:cat>
          <c:val>
            <c:numRef>
              <c:f>'Basic Desc. Statistics'!$C$134:$F$134</c:f>
              <c:numCache>
                <c:formatCode>"$"#,##0.00;[Red]\-"$"#,##0.00</c:formatCode>
                <c:ptCount val="4"/>
                <c:pt idx="0">
                  <c:v>27933.556484000004</c:v>
                </c:pt>
                <c:pt idx="1">
                  <c:v>28281.653727321427</c:v>
                </c:pt>
                <c:pt idx="2">
                  <c:v>34010.166440555549</c:v>
                </c:pt>
                <c:pt idx="3">
                  <c:v>40630.695190370374</c:v>
                </c:pt>
              </c:numCache>
            </c:numRef>
          </c:val>
          <c:extLst>
            <c:ext xmlns:c16="http://schemas.microsoft.com/office/drawing/2014/chart" uri="{C3380CC4-5D6E-409C-BE32-E72D297353CC}">
              <c16:uniqueId val="{00000001-0A5C-4003-B7E0-FEAB0D5A6DFC}"/>
            </c:ext>
          </c:extLst>
        </c:ser>
        <c:ser>
          <c:idx val="2"/>
          <c:order val="2"/>
          <c:tx>
            <c:strRef>
              <c:f>'Basic Desc. Statistics'!$B$135</c:f>
              <c:strCache>
                <c:ptCount val="1"/>
                <c:pt idx="0">
                  <c:v>Avg. Medical Insurance Charges (Smoking = No)</c:v>
                </c:pt>
              </c:strCache>
            </c:strRef>
          </c:tx>
          <c:spPr>
            <a:solidFill>
              <a:schemeClr val="accent3"/>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Base"/>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'Basic Desc. Statistics'!$C$132:$F$132</c:f>
              <c:strCache>
                <c:ptCount val="4"/>
                <c:pt idx="0">
                  <c:v>Young Adult</c:v>
                </c:pt>
                <c:pt idx="1">
                  <c:v>Adult</c:v>
                </c:pt>
                <c:pt idx="2">
                  <c:v>Mature Age Adult</c:v>
                </c:pt>
                <c:pt idx="3">
                  <c:v>Senior</c:v>
                </c:pt>
              </c:strCache>
            </c:strRef>
          </c:cat>
          <c:val>
            <c:numRef>
              <c:f>'Basic Desc. Statistics'!$C$135:$F$135</c:f>
              <c:numCache>
                <c:formatCode>"$"#,##0.00;[Red]\-"$"#,##0.00</c:formatCode>
                <c:ptCount val="4"/>
                <c:pt idx="0">
                  <c:v>4003.923923066387</c:v>
                </c:pt>
                <c:pt idx="1">
                  <c:v>5796.8447539622648</c:v>
                </c:pt>
                <c:pt idx="2">
                  <c:v>10410.188913893122</c:v>
                </c:pt>
                <c:pt idx="3">
                  <c:v>15232.709479770107</c:v>
                </c:pt>
              </c:numCache>
            </c:numRef>
          </c:val>
          <c:extLst>
            <c:ext xmlns:c16="http://schemas.microsoft.com/office/drawing/2014/chart" uri="{C3380CC4-5D6E-409C-BE32-E72D297353CC}">
              <c16:uniqueId val="{00000002-0A5C-4003-B7E0-FEAB0D5A6DFC}"/>
            </c:ext>
          </c:extLst>
        </c:ser>
        <c:dLbls>
          <c:dLblPos val="inBase"/>
          <c:showLegendKey val="0"/>
          <c:showVal val="1"/>
          <c:showCatName val="0"/>
          <c:showSerName val="0"/>
          <c:showPercent val="0"/>
          <c:showBubbleSize val="0"/>
        </c:dLbls>
        <c:gapWidth val="150"/>
        <c:overlap val="100"/>
        <c:axId val="1623748063"/>
        <c:axId val="56734287"/>
      </c:barChart>
      <c:catAx>
        <c:axId val="162374806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6734287"/>
        <c:crosses val="autoZero"/>
        <c:auto val="1"/>
        <c:lblAlgn val="ctr"/>
        <c:lblOffset val="100"/>
        <c:noMultiLvlLbl val="0"/>
      </c:catAx>
      <c:valAx>
        <c:axId val="56734287"/>
        <c:scaling>
          <c:orientation val="minMax"/>
        </c:scaling>
        <c:delete val="0"/>
        <c:axPos val="l"/>
        <c:majorGridlines>
          <c:spPr>
            <a:ln w="9525" cap="flat" cmpd="sng" algn="ctr">
              <a:solidFill>
                <a:schemeClr val="tx1">
                  <a:lumMod val="15000"/>
                  <a:lumOff val="85000"/>
                </a:schemeClr>
              </a:solidFill>
              <a:round/>
            </a:ln>
            <a:effectLst/>
          </c:spPr>
        </c:majorGridlines>
        <c:numFmt formatCode="&quot;$&quot;#,##0.00;[Red]\-&quot;$&quot;#,##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23748063"/>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Correlation</a:t>
            </a:r>
            <a:r>
              <a:rPr lang="en-US" baseline="0"/>
              <a:t> between many parameters and MCI </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trendline>
            <c:spPr>
              <a:ln w="19050" cap="rnd">
                <a:solidFill>
                  <a:schemeClr val="accent1"/>
                </a:solidFill>
                <a:prstDash val="sysDot"/>
              </a:ln>
              <a:effectLst/>
            </c:spPr>
            <c:trendlineType val="linear"/>
            <c:dispRSqr val="0"/>
            <c:dispEq val="0"/>
          </c:trendline>
          <c:cat>
            <c:strRef>
              <c:f>'Intermediate Desc. Statistics'!$B$132:$B$147</c:f>
              <c:strCache>
                <c:ptCount val="16"/>
                <c:pt idx="0">
                  <c:v>Smoker</c:v>
                </c:pt>
                <c:pt idx="1">
                  <c:v>age</c:v>
                </c:pt>
                <c:pt idx="2">
                  <c:v>Senior</c:v>
                </c:pt>
                <c:pt idx="3">
                  <c:v>bmi</c:v>
                </c:pt>
                <c:pt idx="4">
                  <c:v>BMI_Overweight</c:v>
                </c:pt>
                <c:pt idx="5">
                  <c:v>Mature Age Adult</c:v>
                </c:pt>
                <c:pt idx="6">
                  <c:v>southeast</c:v>
                </c:pt>
                <c:pt idx="7">
                  <c:v>Gender</c:v>
                </c:pt>
                <c:pt idx="8">
                  <c:v>northeast</c:v>
                </c:pt>
                <c:pt idx="9">
                  <c:v>northwest</c:v>
                </c:pt>
                <c:pt idx="10">
                  <c:v>southwest</c:v>
                </c:pt>
                <c:pt idx="11">
                  <c:v>BMI_Underweight</c:v>
                </c:pt>
                <c:pt idx="12">
                  <c:v>BMI_Healthy</c:v>
                </c:pt>
                <c:pt idx="13">
                  <c:v>Adult</c:v>
                </c:pt>
                <c:pt idx="14">
                  <c:v>BMI_Slightly_Overweight</c:v>
                </c:pt>
                <c:pt idx="15">
                  <c:v>Young Adult</c:v>
                </c:pt>
              </c:strCache>
            </c:strRef>
          </c:cat>
          <c:val>
            <c:numRef>
              <c:f>'Intermediate Desc. Statistics'!$C$132:$C$147</c:f>
              <c:numCache>
                <c:formatCode>0.00</c:formatCode>
                <c:ptCount val="16"/>
                <c:pt idx="0">
                  <c:v>0.78725143049846957</c:v>
                </c:pt>
                <c:pt idx="1">
                  <c:v>0.29900819333064782</c:v>
                </c:pt>
                <c:pt idx="2">
                  <c:v>0.20111837894500853</c:v>
                </c:pt>
                <c:pt idx="3">
                  <c:v>0.19834096883362862</c:v>
                </c:pt>
                <c:pt idx="4">
                  <c:v>0.19685712729559326</c:v>
                </c:pt>
                <c:pt idx="5">
                  <c:v>0.13766569783660046</c:v>
                </c:pt>
                <c:pt idx="6">
                  <c:v>7.3981551565758447E-2</c:v>
                </c:pt>
                <c:pt idx="7">
                  <c:v>5.7292062202025963E-2</c:v>
                </c:pt>
                <c:pt idx="8">
                  <c:v>6.3487712801560455E-3</c:v>
                </c:pt>
                <c:pt idx="9">
                  <c:v>-3.9904864040437707E-2</c:v>
                </c:pt>
                <c:pt idx="10">
                  <c:v>-4.3210028991683566E-2</c:v>
                </c:pt>
                <c:pt idx="11">
                  <c:v>-4.4959616911276284E-2</c:v>
                </c:pt>
                <c:pt idx="12">
                  <c:v>-0.10651202733970576</c:v>
                </c:pt>
                <c:pt idx="13">
                  <c:v>-0.11473525072197036</c:v>
                </c:pt>
                <c:pt idx="14">
                  <c:v>-0.11776843157492793</c:v>
                </c:pt>
                <c:pt idx="15">
                  <c:v>-0.18817795045068608</c:v>
                </c:pt>
              </c:numCache>
            </c:numRef>
          </c:val>
          <c:extLst>
            <c:ext xmlns:c16="http://schemas.microsoft.com/office/drawing/2014/chart" uri="{C3380CC4-5D6E-409C-BE32-E72D297353CC}">
              <c16:uniqueId val="{00000000-982D-475E-868B-B4BFED3D8580}"/>
            </c:ext>
          </c:extLst>
        </c:ser>
        <c:dLbls>
          <c:dLblPos val="outEnd"/>
          <c:showLegendKey val="0"/>
          <c:showVal val="1"/>
          <c:showCatName val="0"/>
          <c:showSerName val="0"/>
          <c:showPercent val="0"/>
          <c:showBubbleSize val="0"/>
        </c:dLbls>
        <c:gapWidth val="34"/>
        <c:overlap val="-27"/>
        <c:axId val="453773135"/>
        <c:axId val="453778415"/>
      </c:barChart>
      <c:catAx>
        <c:axId val="453773135"/>
        <c:scaling>
          <c:orientation val="minMax"/>
        </c:scaling>
        <c:delete val="0"/>
        <c:axPos val="b"/>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53778415"/>
        <c:crosses val="autoZero"/>
        <c:auto val="1"/>
        <c:lblAlgn val="ctr"/>
        <c:lblOffset val="100"/>
        <c:noMultiLvlLbl val="0"/>
      </c:catAx>
      <c:valAx>
        <c:axId val="453778415"/>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53773135"/>
        <c:crossesAt val="1"/>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_xlchart.v1.12</cx:f>
      </cx:strDim>
      <cx:numDim type="val">
        <cx:f>_xlchart.v1.14</cx:f>
      </cx:numDim>
    </cx:data>
  </cx:chartData>
  <cx:chart>
    <cx:title pos="t" align="ctr" overlay="0">
      <cx:tx>
        <cx:rich>
          <a:bodyPr rot="0" spcFirstLastPara="1" vertOverflow="ellipsis" vert="horz" wrap="square" lIns="38100" tIns="19050" rIns="38100" bIns="19050" anchor="ctr" anchorCtr="1" compatLnSpc="0"/>
          <a:lstStyle/>
          <a:p>
            <a:pPr algn="ctr" rtl="0">
              <a:defRPr sz="1400" b="0" i="0" u="none" strike="noStrike" kern="1200" spc="0" baseline="0">
                <a:solidFill>
                  <a:sysClr val="windowText" lastClr="000000">
                    <a:lumMod val="65000"/>
                    <a:lumOff val="35000"/>
                  </a:sysClr>
                </a:solidFill>
                <a:latin typeface="+mn-lt"/>
                <a:ea typeface="+mn-ea"/>
                <a:cs typeface="+mn-cs"/>
              </a:defRPr>
            </a:pPr>
            <a:r>
              <a:rPr kumimoji="0" lang="en-US" sz="1400" b="0" i="0" u="none" strike="noStrike" kern="1200" cap="none" spc="0" normalizeH="0" baseline="0" noProof="0">
                <a:ln>
                  <a:noFill/>
                </a:ln>
                <a:solidFill>
                  <a:sysClr val="windowText" lastClr="000000">
                    <a:lumMod val="65000"/>
                    <a:lumOff val="35000"/>
                  </a:sysClr>
                </a:solidFill>
                <a:effectLst/>
                <a:uLnTx/>
                <a:uFillTx/>
                <a:latin typeface="Calibri" panose="020F0502020204030204"/>
              </a:rPr>
              <a:t>BMI vs MIC (Smoking = Yes)</a:t>
            </a:r>
            <a:endParaRPr lang="en-US"/>
          </a:p>
        </cx:rich>
      </cx:tx>
    </cx:title>
    <cx:plotArea>
      <cx:plotAreaRegion>
        <cx:series layoutId="clusteredColumn" uniqueId="{9D479998-8FDE-448C-9FBF-6ACFAF6C4B10}">
          <cx:tx>
            <cx:txData>
              <cx:f>_xlchart.v1.13</cx:f>
              <cx:v>medical_insurance_charges</cx:v>
            </cx:txData>
          </cx:tx>
          <cx:dataLabels pos="outEnd">
            <cx:visibility seriesName="0" categoryName="0" value="1"/>
          </cx:dataLabels>
          <cx:dataId val="0"/>
          <cx:layoutPr>
            <cx:binning intervalClosed="r">
              <cx:binSize val="5000"/>
            </cx:binning>
          </cx:layoutPr>
        </cx:series>
      </cx:plotAreaRegion>
      <cx:axis id="0">
        <cx:catScaling gapWidth="0.0399999991"/>
        <cx:title/>
        <cx:majorGridlines/>
        <cx:tickLabels/>
      </cx:axis>
      <cx:axis id="1">
        <cx:valScaling/>
        <cx:title/>
        <cx:majorGridlines/>
        <cx:tickLabels/>
      </cx:axis>
    </cx:plotArea>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numDim type="val">
        <cx:f>_xlchart.v1.15</cx:f>
      </cx:numDim>
    </cx:data>
    <cx:data id="1">
      <cx:numDim type="val">
        <cx:f>_xlchart.v1.16</cx:f>
      </cx:numDim>
    </cx:data>
  </cx:chartData>
  <cx:chart>
    <cx:title pos="t" align="ctr" overlay="0">
      <cx:tx>
        <cx:rich>
          <a:bodyPr rot="0" spcFirstLastPara="1" vertOverflow="ellipsis" vert="horz" wrap="square" lIns="38100" tIns="19050" rIns="38100" bIns="19050" anchor="ctr" anchorCtr="1" compatLnSpc="0"/>
          <a:lstStyle/>
          <a:p>
            <a:pPr algn="ctr" rtl="0">
              <a:defRPr sz="1400" b="0" i="0" u="none" strike="noStrike" kern="1200" spc="0" baseline="0">
                <a:solidFill>
                  <a:sysClr val="windowText" lastClr="000000">
                    <a:lumMod val="65000"/>
                    <a:lumOff val="35000"/>
                  </a:sysClr>
                </a:solidFill>
                <a:latin typeface="+mn-lt"/>
                <a:ea typeface="+mn-ea"/>
                <a:cs typeface="+mn-cs"/>
              </a:defRPr>
            </a:pPr>
            <a:r>
              <a:rPr kumimoji="0" lang="en-US" sz="1400" b="0" i="0" u="none" strike="noStrike" kern="1200" cap="none" spc="0" normalizeH="0" baseline="0" noProof="0">
                <a:ln>
                  <a:noFill/>
                </a:ln>
                <a:solidFill>
                  <a:sysClr val="windowText" lastClr="000000">
                    <a:lumMod val="65000"/>
                    <a:lumOff val="35000"/>
                  </a:sysClr>
                </a:solidFill>
                <a:effectLst/>
                <a:uLnTx/>
                <a:uFillTx/>
                <a:latin typeface="Calibri" panose="020F0502020204030204"/>
              </a:rPr>
              <a:t>BMI vs MIC (Smoking = No)</a:t>
            </a:r>
            <a:endParaRPr lang="en-US"/>
          </a:p>
        </cx:rich>
      </cx:tx>
    </cx:title>
    <cx:plotArea>
      <cx:plotAreaRegion>
        <cx:series layoutId="clusteredColumn" uniqueId="{D3623FF2-FCED-4DBC-95A6-64700671CFB2}" formatIdx="0">
          <cx:dataLabels pos="outEnd">
            <cx:visibility seriesName="0" categoryName="0" value="1"/>
          </cx:dataLabels>
          <cx:dataId val="0"/>
          <cx:layoutPr>
            <cx:binning intervalClosed="r"/>
          </cx:layoutPr>
        </cx:series>
        <cx:series layoutId="clusteredColumn" hidden="1" uniqueId="{14FF2438-06FA-4F0B-982D-8A8B54EAB291}" formatIdx="1">
          <cx:dataLabels pos="outEnd">
            <cx:visibility seriesName="0" categoryName="0" value="1"/>
          </cx:dataLabels>
          <cx:dataId val="1"/>
          <cx:layoutPr>
            <cx:binning intervalClosed="r"/>
          </cx:layoutPr>
        </cx:series>
      </cx:plotAreaRegion>
      <cx:axis id="0">
        <cx:catScaling gapWidth="0"/>
        <cx:title/>
        <cx:majorGridlines/>
        <cx:tickLabels/>
      </cx:axis>
      <cx:axis id="1">
        <cx:valScaling/>
        <cx:title/>
        <cx:majorGridlines/>
        <cx:tickLabels/>
      </cx:axis>
    </cx:plotArea>
  </cx:chart>
</cx:chartSpace>
</file>

<file path=xl/charts/chartEx3.xml><?xml version="1.0" encoding="utf-8"?>
<cx:chartSpace xmlns:a="http://schemas.openxmlformats.org/drawingml/2006/main" xmlns:r="http://schemas.openxmlformats.org/officeDocument/2006/relationships" xmlns:cx="http://schemas.microsoft.com/office/drawing/2014/chartex">
  <cx:chartData>
    <cx:data id="0">
      <cx:numDim type="val">
        <cx:f>_xlchart.v1.18</cx:f>
      </cx:numDim>
    </cx:data>
    <cx:data id="1">
      <cx:numDim type="val">
        <cx:f>_xlchart.v1.20</cx:f>
      </cx:numDim>
    </cx:data>
    <cx:data id="2">
      <cx:numDim type="val">
        <cx:f>_xlchart.v1.22</cx:f>
      </cx:numDim>
    </cx:data>
    <cx:data id="3">
      <cx:numDim type="val">
        <cx:f>_xlchart.v1.24</cx:f>
      </cx:numDim>
    </cx:data>
  </cx:chartData>
  <cx:chart>
    <cx:title pos="t" align="ctr" overlay="0">
      <cx:tx>
        <cx:txData>
          <cx:v>Box plot Medical charger per region</cx:v>
        </cx:txData>
      </cx:tx>
      <cx:txPr>
        <a:bodyPr spcFirstLastPara="1" vertOverflow="ellipsis" horzOverflow="overflow" wrap="square" lIns="0" tIns="0" rIns="0" bIns="0" anchor="ctr" anchorCtr="1"/>
        <a:lstStyle/>
        <a:p>
          <a:pPr algn="ctr" rtl="0">
            <a:defRPr/>
          </a:pPr>
          <a:r>
            <a:rPr lang="en-US" sz="1200" b="1" i="0" u="none" strike="noStrike" cap="all" spc="150" baseline="0">
              <a:solidFill>
                <a:sysClr val="windowText" lastClr="000000">
                  <a:lumMod val="50000"/>
                  <a:lumOff val="50000"/>
                </a:sysClr>
              </a:solidFill>
              <a:latin typeface="Calibri" panose="020F0502020204030204"/>
            </a:rPr>
            <a:t>Box plot Medical charger per region</a:t>
          </a:r>
        </a:p>
      </cx:txPr>
    </cx:title>
    <cx:plotArea>
      <cx:plotAreaRegion>
        <cx:plotSurface>
          <cx:spPr>
            <a:ln>
              <a:solidFill>
                <a:schemeClr val="accent1"/>
              </a:solidFill>
            </a:ln>
          </cx:spPr>
        </cx:plotSurface>
        <cx:series layoutId="boxWhisker" uniqueId="{1AB92CA2-B9BB-4ED5-9B17-D0E3E3C50932}">
          <cx:tx>
            <cx:txData>
              <cx:f>_xlchart.v1.17</cx:f>
              <cx:v>southeast2</cx:v>
            </cx:txData>
          </cx:tx>
          <cx:dataId val="0"/>
          <cx:layoutPr>
            <cx:visibility meanLine="0" meanMarker="1" nonoutliers="0" outliers="1"/>
            <cx:statistics quartileMethod="exclusive"/>
          </cx:layoutPr>
        </cx:series>
        <cx:series layoutId="boxWhisker" uniqueId="{BE1A3617-D837-4824-8CF4-A11E9C50D4D7}">
          <cx:tx>
            <cx:txData>
              <cx:f>_xlchart.v1.19</cx:f>
              <cx:v>southwest3</cx:v>
            </cx:txData>
          </cx:tx>
          <cx:dataId val="1"/>
          <cx:layoutPr>
            <cx:visibility meanLine="0" meanMarker="1" nonoutliers="0" outliers="1"/>
            <cx:statistics quartileMethod="exclusive"/>
          </cx:layoutPr>
        </cx:series>
        <cx:series layoutId="boxWhisker" uniqueId="{B2FB13E3-A548-44F0-9B10-26021947BA89}">
          <cx:tx>
            <cx:txData>
              <cx:f>_xlchart.v1.21</cx:f>
              <cx:v>northwest2</cx:v>
            </cx:txData>
          </cx:tx>
          <cx:dataId val="2"/>
          <cx:layoutPr>
            <cx:visibility meanLine="0" meanMarker="1" nonoutliers="0" outliers="1"/>
            <cx:statistics quartileMethod="exclusive"/>
          </cx:layoutPr>
        </cx:series>
        <cx:series layoutId="boxWhisker" uniqueId="{EF798ABC-D452-4976-AB93-F94B7ECA975C}">
          <cx:tx>
            <cx:txData>
              <cx:f>_xlchart.v1.23</cx:f>
              <cx:v>northeast3</cx:v>
            </cx:txData>
          </cx:tx>
          <cx:dataId val="3"/>
          <cx:layoutPr>
            <cx:visibility meanLine="0" meanMarker="1" nonoutliers="0" outliers="1"/>
            <cx:statistics quartileMethod="exclusive"/>
          </cx:layoutPr>
        </cx:series>
      </cx:plotAreaRegion>
      <cx:axis id="0">
        <cx:catScaling gapWidth="1.5"/>
        <cx:tickLabels/>
      </cx:axis>
      <cx:axis id="1">
        <cx:valScaling/>
        <cx:majorGridlines/>
        <cx:minorGridlines/>
        <cx:tickLabels/>
        <cx:numFmt formatCode="$#,##0" sourceLinked="0"/>
      </cx:axis>
    </cx:plotArea>
    <cx:legend pos="t" align="ctr" overlay="0"/>
  </cx:chart>
</cx:chartSpace>
</file>

<file path=xl/charts/chartEx4.xml><?xml version="1.0" encoding="utf-8"?>
<cx:chartSpace xmlns:a="http://schemas.openxmlformats.org/drawingml/2006/main" xmlns:r="http://schemas.openxmlformats.org/officeDocument/2006/relationships" xmlns:cx="http://schemas.microsoft.com/office/drawing/2014/chartex">
  <cx:chartData>
    <cx:data id="0">
      <cx:numDim type="val">
        <cx:f>_xlchart.v1.26</cx:f>
      </cx:numDim>
    </cx:data>
    <cx:data id="1">
      <cx:numDim type="val">
        <cx:f>_xlchart.v1.28</cx:f>
      </cx:numDim>
    </cx:data>
    <cx:data id="2">
      <cx:numDim type="val">
        <cx:f>_xlchart.v1.30</cx:f>
      </cx:numDim>
    </cx:data>
    <cx:data id="3">
      <cx:numDim type="val">
        <cx:f>_xlchart.v1.32</cx:f>
      </cx:numDim>
    </cx:data>
  </cx:chartData>
  <cx:chart>
    <cx:title pos="t" align="ctr" overlay="0">
      <cx:tx>
        <cx:rich>
          <a:bodyPr spcFirstLastPara="1" vertOverflow="ellipsis" horzOverflow="overflow" wrap="square" lIns="0" tIns="0" rIns="0" bIns="0" anchor="ctr" anchorCtr="1"/>
          <a:lstStyle/>
          <a:p>
            <a:pPr algn="ctr" rtl="0">
              <a:defRPr/>
            </a:pPr>
            <a:r>
              <a:rPr lang="en-US" sz="1000" b="0" i="0" u="none" strike="noStrike" baseline="0">
                <a:solidFill>
                  <a:sysClr val="windowText" lastClr="000000">
                    <a:lumMod val="65000"/>
                    <a:lumOff val="35000"/>
                  </a:sysClr>
                </a:solidFill>
                <a:latin typeface="Calibri Light" panose="020F0302020204030204"/>
              </a:rPr>
              <a:t>Medical Insurance Charges when Smoking = Yes</a:t>
            </a:r>
          </a:p>
          <a:p>
            <a:pPr algn="ctr" rtl="0">
              <a:defRPr/>
            </a:pPr>
            <a:r>
              <a:rPr lang="en-US" sz="1000" b="0" i="0" u="none" strike="noStrike" baseline="0">
                <a:solidFill>
                  <a:sysClr val="windowText" lastClr="000000">
                    <a:lumMod val="65000"/>
                    <a:lumOff val="35000"/>
                  </a:sysClr>
                </a:solidFill>
                <a:latin typeface="Calibri Light" panose="020F0302020204030204"/>
              </a:rPr>
              <a:t>Duke university war established on tobacco money!</a:t>
            </a:r>
          </a:p>
        </cx:rich>
      </cx:tx>
      <cx:spPr>
        <a:effectLst>
          <a:outerShdw blurRad="50800" dist="38100" dir="18900000" algn="bl" rotWithShape="0">
            <a:prstClr val="black">
              <a:alpha val="40000"/>
            </a:prstClr>
          </a:outerShdw>
        </a:effectLst>
      </cx:spPr>
    </cx:title>
    <cx:plotArea>
      <cx:plotAreaRegion>
        <cx:plotSurface>
          <cx:spPr>
            <a:pattFill prst="pct5">
              <a:fgClr>
                <a:sysClr val="windowText" lastClr="000000">
                  <a:lumMod val="65000"/>
                  <a:lumOff val="35000"/>
                </a:sysClr>
              </a:fgClr>
              <a:bgClr>
                <a:schemeClr val="bg1"/>
              </a:bgClr>
            </a:pattFill>
            <a:effectLst>
              <a:outerShdw blurRad="1270000" dist="50800" dir="14220000" sx="200000" sy="200000" algn="ctr" rotWithShape="0">
                <a:srgbClr val="000000">
                  <a:alpha val="0"/>
                </a:srgbClr>
              </a:outerShdw>
            </a:effectLst>
          </cx:spPr>
        </cx:plotSurface>
        <cx:series layoutId="boxWhisker" uniqueId="{35B50B91-D305-45FF-8272-37F034DA8DFF}">
          <cx:tx>
            <cx:txData>
              <cx:f>_xlchart.v1.25</cx:f>
              <cx:v>southeast22</cx:v>
            </cx:txData>
          </cx:tx>
          <cx:dataId val="0"/>
          <cx:layoutPr>
            <cx:visibility meanLine="0" meanMarker="1" nonoutliers="0" outliers="1"/>
            <cx:statistics quartileMethod="exclusive"/>
          </cx:layoutPr>
        </cx:series>
        <cx:series layoutId="boxWhisker" uniqueId="{D27BD8F8-AB35-487E-814D-C3A9E0FB426E}">
          <cx:tx>
            <cx:txData>
              <cx:f>_xlchart.v1.27</cx:f>
              <cx:v>southwest33</cx:v>
            </cx:txData>
          </cx:tx>
          <cx:dataId val="1"/>
          <cx:layoutPr>
            <cx:visibility meanLine="0" meanMarker="1" nonoutliers="0" outliers="1"/>
            <cx:statistics quartileMethod="exclusive"/>
          </cx:layoutPr>
        </cx:series>
        <cx:series layoutId="boxWhisker" uniqueId="{5B40A482-B3C1-4B15-9617-94C157A830F1}">
          <cx:tx>
            <cx:txData>
              <cx:f>_xlchart.v1.29</cx:f>
              <cx:v>northwest24</cx:v>
            </cx:txData>
          </cx:tx>
          <cx:dataId val="2"/>
          <cx:layoutPr>
            <cx:visibility meanLine="0" meanMarker="1" nonoutliers="0" outliers="1"/>
            <cx:statistics quartileMethod="exclusive"/>
          </cx:layoutPr>
        </cx:series>
        <cx:series layoutId="boxWhisker" uniqueId="{7C249433-99A8-4CCF-91A6-3D07728D21D6}">
          <cx:tx>
            <cx:txData>
              <cx:f>_xlchart.v1.31</cx:f>
              <cx:v>northeast35</cx:v>
            </cx:txData>
          </cx:tx>
          <cx:dataId val="3"/>
          <cx:layoutPr>
            <cx:visibility meanLine="0" meanMarker="1" nonoutliers="0" outliers="1"/>
            <cx:statistics quartileMethod="exclusive"/>
          </cx:layoutPr>
        </cx:series>
      </cx:plotAreaRegion>
      <cx:axis id="0">
        <cx:catScaling gapWidth="1.5"/>
        <cx:tickLabels/>
      </cx:axis>
      <cx:axis id="1">
        <cx:valScaling/>
        <cx:majorGridlines/>
        <cx:minorGridlines/>
        <cx:tickLabels/>
        <cx:numFmt formatCode="$#,##0" sourceLinked="0"/>
      </cx:axis>
    </cx:plotArea>
    <cx:legend pos="t" align="ctr" overlay="0">
      <cx:txPr>
        <a:bodyPr spcFirstLastPara="1" vertOverflow="ellipsis" horzOverflow="overflow" wrap="square" lIns="0" tIns="0" rIns="0" bIns="0" anchor="ctr" anchorCtr="1"/>
        <a:lstStyle/>
        <a:p>
          <a:pPr algn="ctr" rtl="0">
            <a:defRPr/>
          </a:pPr>
          <a:endParaRPr lang="en-US" sz="900" b="0" i="0" u="none" strike="noStrike" baseline="0">
            <a:solidFill>
              <a:sysClr val="windowText" lastClr="000000">
                <a:lumMod val="65000"/>
                <a:lumOff val="35000"/>
              </a:sysClr>
            </a:solidFill>
            <a:latin typeface="Calibri" panose="020F0502020204030204"/>
          </a:endParaRPr>
        </a:p>
      </cx:txPr>
    </cx:legend>
  </cx:chart>
</cx:chartSpace>
</file>

<file path=xl/charts/chartEx5.xml><?xml version="1.0" encoding="utf-8"?>
<cx:chartSpace xmlns:a="http://schemas.openxmlformats.org/drawingml/2006/main" xmlns:r="http://schemas.openxmlformats.org/officeDocument/2006/relationships" xmlns:cx="http://schemas.microsoft.com/office/drawing/2014/chartex">
  <cx:chartData>
    <cx:data id="0">
      <cx:numDim type="val">
        <cx:f>_xlchart.v1.36</cx:f>
      </cx:numDim>
    </cx:data>
    <cx:data id="1">
      <cx:numDim type="val">
        <cx:f>_xlchart.v1.34</cx:f>
      </cx:numDim>
    </cx:data>
  </cx:chartData>
  <cx:chart>
    <cx:title pos="t" align="ctr" overlay="0">
      <cx:tx>
        <cx:txData>
          <cx:v>Male vs Female MIC (Smoking... it has been a time.. in the plane too!)</cx:v>
        </cx:txData>
      </cx:tx>
      <cx:txPr>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latin typeface="Calibri" panose="020F0502020204030204"/>
            </a:rPr>
            <a:t>Male vs Female MIC (Smoking... it has been a time.. in the plane too!)</a:t>
          </a:r>
        </a:p>
      </cx:txPr>
    </cx:title>
    <cx:plotArea>
      <cx:plotAreaRegion>
        <cx:series layoutId="boxWhisker" uniqueId="{A5D5C148-558B-4383-86E1-ED246095DD4B}">
          <cx:tx>
            <cx:txData>
              <cx:f>_xlchart.v1.35</cx:f>
              <cx:v>Male</cx:v>
            </cx:txData>
          </cx:tx>
          <cx:dataId val="0"/>
          <cx:layoutPr>
            <cx:visibility meanLine="0" meanMarker="1" nonoutliers="0" outliers="1"/>
            <cx:statistics quartileMethod="exclusive"/>
          </cx:layoutPr>
        </cx:series>
        <cx:series layoutId="boxWhisker" uniqueId="{9D82385D-7041-47CC-81E8-AF9461317C56}">
          <cx:tx>
            <cx:txData>
              <cx:f>_xlchart.v1.33</cx:f>
              <cx:v>Female</cx:v>
            </cx:txData>
          </cx:tx>
          <cx:dataId val="1"/>
          <cx:layoutPr>
            <cx:visibility meanLine="0" meanMarker="1" nonoutliers="0" outliers="1"/>
            <cx:statistics quartileMethod="exclusive"/>
          </cx:layoutPr>
        </cx:series>
      </cx:plotAreaRegion>
      <cx:axis id="0">
        <cx:catScaling gapWidth="1.5"/>
        <cx:tickLabels/>
      </cx:axis>
      <cx:axis id="1">
        <cx:valScaling/>
        <cx:majorGridlines/>
        <cx:majorTickMarks type="out"/>
        <cx:tickLabels/>
        <cx:numFmt formatCode="$#,##0.0" sourceLinked="0"/>
      </cx:axis>
    </cx:plotArea>
    <cx:legend pos="r" align="ctr" overlay="0"/>
  </cx:chart>
</cx:chartSpace>
</file>

<file path=xl/charts/chartEx6.xml><?xml version="1.0" encoding="utf-8"?>
<cx:chartSpace xmlns:a="http://schemas.openxmlformats.org/drawingml/2006/main" xmlns:r="http://schemas.openxmlformats.org/officeDocument/2006/relationships" xmlns:cx="http://schemas.microsoft.com/office/drawing/2014/chartex">
  <cx:chartData>
    <cx:data id="0">
      <cx:numDim type="val">
        <cx:f>_xlchart.v1.42</cx:f>
      </cx:numDim>
    </cx:data>
    <cx:data id="1">
      <cx:numDim type="val">
        <cx:f>_xlchart.v1.44</cx:f>
      </cx:numDim>
    </cx:data>
    <cx:data id="2">
      <cx:numDim type="val">
        <cx:f>_xlchart.v1.46</cx:f>
      </cx:numDim>
    </cx:data>
    <cx:data id="3">
      <cx:numDim type="val">
        <cx:f>_xlchart.v1.48</cx:f>
      </cx:numDim>
    </cx:data>
  </cx:chartData>
  <cx:chart>
    <cx:title pos="t" align="ctr" overlay="0">
      <cx:tx>
        <cx:rich>
          <a:bodyPr spcFirstLastPara="1" vertOverflow="ellipsis" horzOverflow="overflow" wrap="square" lIns="0" tIns="0" rIns="0" bIns="0" anchor="ctr" anchorCtr="1"/>
          <a:lstStyle/>
          <a:p>
            <a:pPr rtl="0"/>
            <a:r>
              <a:rPr lang="en-US" sz="1000" b="0" i="0" baseline="0">
                <a:effectLst/>
                <a:latin typeface="+mj-lt"/>
              </a:rPr>
              <a:t>Medical Insurance Charges when Smoking = Yes</a:t>
            </a:r>
            <a:endParaRPr lang="en-US" sz="1000">
              <a:effectLst/>
              <a:latin typeface="+mj-lt"/>
            </a:endParaRPr>
          </a:p>
        </cx:rich>
      </cx:tx>
    </cx:title>
    <cx:plotArea>
      <cx:plotAreaRegion>
        <cx:series layoutId="boxWhisker" uniqueId="{DE0DD7C4-9050-4579-8644-566F6465E990}">
          <cx:tx>
            <cx:txData>
              <cx:f>_xlchart.v1.41</cx:f>
              <cx:v>southeast222</cx:v>
            </cx:txData>
          </cx:tx>
          <cx:dataId val="0"/>
          <cx:layoutPr>
            <cx:visibility meanLine="0" meanMarker="1" nonoutliers="0" outliers="1"/>
            <cx:statistics quartileMethod="exclusive"/>
          </cx:layoutPr>
        </cx:series>
        <cx:series layoutId="boxWhisker" uniqueId="{81D471B7-EC61-4CCF-A514-8CD55BED5641}">
          <cx:tx>
            <cx:txData>
              <cx:f>_xlchart.v1.43</cx:f>
              <cx:v>southwest333</cx:v>
            </cx:txData>
          </cx:tx>
          <cx:dataId val="1"/>
          <cx:layoutPr>
            <cx:visibility meanLine="0" meanMarker="1" nonoutliers="0" outliers="1"/>
            <cx:statistics quartileMethod="exclusive"/>
          </cx:layoutPr>
        </cx:series>
        <cx:series layoutId="boxWhisker" uniqueId="{0E5EE24D-7BC1-4C9E-9682-8E1CDCD5749D}">
          <cx:tx>
            <cx:txData>
              <cx:f>_xlchart.v1.45</cx:f>
              <cx:v>northwest244</cx:v>
            </cx:txData>
          </cx:tx>
          <cx:dataId val="2"/>
          <cx:layoutPr>
            <cx:visibility meanLine="0" meanMarker="1" nonoutliers="0" outliers="1"/>
            <cx:statistics quartileMethod="exclusive"/>
          </cx:layoutPr>
        </cx:series>
        <cx:series layoutId="boxWhisker" uniqueId="{064768B8-4794-43C5-BC73-E9438FDD164E}">
          <cx:tx>
            <cx:txData>
              <cx:f>_xlchart.v1.47</cx:f>
              <cx:v>northeast355</cx:v>
            </cx:txData>
          </cx:tx>
          <cx:dataId val="3"/>
          <cx:layoutPr>
            <cx:visibility meanLine="0" meanMarker="1" nonoutliers="0" outliers="1"/>
            <cx:statistics quartileMethod="exclusive"/>
          </cx:layoutPr>
        </cx:series>
      </cx:plotAreaRegion>
      <cx:axis id="0">
        <cx:catScaling gapWidth="1"/>
        <cx:tickLabels/>
      </cx:axis>
      <cx:axis id="1">
        <cx:valScaling/>
        <cx:majorGridlines/>
        <cx:tickLabels/>
        <cx:numFmt formatCode="$#,##0" sourceLinked="0"/>
      </cx:axis>
    </cx:plotArea>
    <cx:legend pos="t" align="ctr" overlay="0"/>
  </cx:chart>
</cx:chartSpace>
</file>

<file path=xl/charts/chartEx7.xml><?xml version="1.0" encoding="utf-8"?>
<cx:chartSpace xmlns:a="http://schemas.openxmlformats.org/drawingml/2006/main" xmlns:r="http://schemas.openxmlformats.org/officeDocument/2006/relationships" xmlns:cx="http://schemas.microsoft.com/office/drawing/2014/chartex">
  <cx:chartData>
    <cx:data id="0">
      <cx:numDim type="val">
        <cx:f>_xlchart.v1.38</cx:f>
      </cx:numDim>
    </cx:data>
    <cx:data id="1">
      <cx:numDim type="val">
        <cx:f>_xlchart.v1.40</cx:f>
      </cx:numDim>
    </cx:data>
  </cx:chartData>
  <cx:chart>
    <cx:title pos="t" align="ctr" overlay="0">
      <cx:tx>
        <cx:rich>
          <a:bodyPr spcFirstLastPara="1" vertOverflow="ellipsis" horzOverflow="overflow" wrap="square" lIns="0" tIns="0" rIns="0" bIns="0" anchor="ctr" anchorCtr="1"/>
          <a:lstStyle/>
          <a:p>
            <a:pPr rtl="0"/>
            <a:r>
              <a:rPr lang="en-US" sz="1200" b="0" i="0" baseline="0">
                <a:effectLst/>
              </a:rPr>
              <a:t>Male vs Female MIC (Smoking NO!)</a:t>
            </a:r>
            <a:endParaRPr lang="en-US" sz="1200">
              <a:effectLst/>
            </a:endParaRPr>
          </a:p>
        </cx:rich>
      </cx:tx>
    </cx:title>
    <cx:plotArea>
      <cx:plotAreaRegion>
        <cx:series layoutId="boxWhisker" uniqueId="{5DEDED99-F3E4-494E-BBE1-EB9DDB176FBA}">
          <cx:tx>
            <cx:txData>
              <cx:f>_xlchart.v1.37</cx:f>
              <cx:v>Male</cx:v>
            </cx:txData>
          </cx:tx>
          <cx:dataId val="0"/>
          <cx:layoutPr>
            <cx:visibility meanLine="0" meanMarker="1" nonoutliers="0" outliers="1"/>
            <cx:statistics quartileMethod="exclusive"/>
          </cx:layoutPr>
        </cx:series>
        <cx:series layoutId="boxWhisker" uniqueId="{7A8B6E97-5FD6-4B23-A0EB-DB453A8EB9A4}">
          <cx:tx>
            <cx:txData>
              <cx:f>_xlchart.v1.39</cx:f>
              <cx:v>Female</cx:v>
            </cx:txData>
          </cx:tx>
          <cx:dataId val="1"/>
          <cx:layoutPr>
            <cx:visibility meanLine="0" meanMarker="1" nonoutliers="0" outliers="1"/>
            <cx:statistics quartileMethod="exclusive"/>
          </cx:layoutPr>
        </cx:series>
      </cx:plotAreaRegion>
      <cx:axis id="0">
        <cx:catScaling gapWidth="1"/>
        <cx:tickLabels/>
      </cx:axis>
      <cx:axis id="1">
        <cx:valScaling/>
        <cx:majorGridlines/>
        <cx:tickLabels/>
        <cx:numFmt formatCode="$#,##0" sourceLinked="0"/>
      </cx:axis>
    </cx:plotArea>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withinLinear" id="16">
  <a:schemeClr val="accent3"/>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374">
  <cs:axisTitle>
    <cs:lnRef idx="0"/>
    <cs:fillRef idx="0"/>
    <cs:effectRef idx="0"/>
    <cs:fontRef idx="minor">
      <a:schemeClr val="tx1">
        <a:lumMod val="65000"/>
        <a:lumOff val="35000"/>
      </a:schemeClr>
    </cs:fontRef>
    <cs:defRPr sz="9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cs:chartArea>
  <cs:dataLabel>
    <cs:lnRef idx="0"/>
    <cs:fillRef idx="0"/>
    <cs:effectRef idx="0"/>
    <cs:fontRef idx="minor">
      <a:schemeClr val="tx1">
        <a:lumMod val="75000"/>
        <a:lumOff val="25000"/>
      </a:schemeClr>
    </cs:fontRef>
    <cs:defRPr sz="900"/>
  </cs:dataLabel>
  <cs:dataLabelCallout>
    <cs:lnRef idx="0"/>
    <cs:fillRef idx="0"/>
    <cs:effectRef idx="0"/>
    <cs:fontRef idx="minor">
      <a:schemeClr val="lt1">
        <a:lumMod val="65000"/>
        <a:lumOff val="35000"/>
      </a:schemeClr>
    </cs:fontRef>
    <cs:spPr>
      <a:solidFill>
        <a:schemeClr val="dk1">
          <a:lumMod val="15000"/>
          <a:lumOff val="85000"/>
        </a:schemeClr>
      </a:solidFill>
    </cs:spPr>
    <cs:defRPr sz="9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dk1"/>
    </cs:fontRef>
    <cs:spPr>
      <a:solidFill>
        <a:schemeClr val="phClr"/>
      </a:solidFill>
      <a:ln>
        <a:solidFill>
          <a:schemeClr val="phClr"/>
        </a:solidFill>
      </a:ln>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lumMod val="60000"/>
        </a:schemeClr>
      </a:solidFill>
    </cs:spPr>
  </cs:dataPointMarker>
  <cs:dataPointMarkerLayout symbol="circle" size="8"/>
  <cs:dataPointWireframe>
    <cs:lnRef idx="0">
      <cs:styleClr val="auto"/>
    </cs:lnRef>
    <cs:fillRef idx="0"/>
    <cs:effectRef idx="0"/>
    <cs:fontRef idx="minor">
      <a:schemeClr val="dk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2857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25400" cap="flat" cmpd="sng" algn="ctr">
        <a:solidFill>
          <a:schemeClr val="tx1">
            <a:lumMod val="65000"/>
            <a:lumOff val="35000"/>
          </a:schemeClr>
        </a:solidFill>
        <a:round/>
      </a:ln>
    </cs:spPr>
  </cs:hiLoLine>
  <cs:leaderLine>
    <cs:lnRef idx="0"/>
    <cs:fillRef idx="0"/>
    <cs:effectRef idx="0"/>
    <cs:fontRef idx="minor">
      <a:schemeClr val="dk1"/>
    </cs:fontRef>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dk1"/>
    </cs:fontRef>
    <cs:spPr>
      <a:ln w="9525" cap="flat">
        <a:solidFill>
          <a:srgbClr val="D9D9D9"/>
        </a:solidFill>
        <a:round/>
      </a:ln>
    </cs:spPr>
  </cs:seriesLine>
  <cs:title>
    <cs:lnRef idx="0"/>
    <cs:fillRef idx="0"/>
    <cs:effectRef idx="0"/>
    <cs:fontRef idx="major">
      <a:schemeClr val="tx1">
        <a:lumMod val="65000"/>
        <a:lumOff val="35000"/>
      </a:schemeClr>
    </cs:fontRef>
    <cs:defRPr sz="200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28575">
        <a:solidFill>
          <a:schemeClr val="tx1">
            <a:lumMod val="50000"/>
            <a:lumOff val="50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dk1"/>
    </cs:fontRef>
  </cs:wall>
</cs:chartStyle>
</file>

<file path=xl/charts/style9.xml><?xml version="1.0" encoding="utf-8"?>
<cs:chartStyle xmlns:cs="http://schemas.microsoft.com/office/drawing/2012/chartStyle" xmlns:a="http://schemas.openxmlformats.org/drawingml/2006/main" id="374">
  <cs:axisTitle>
    <cs:lnRef idx="0"/>
    <cs:fillRef idx="0"/>
    <cs:effectRef idx="0"/>
    <cs:fontRef idx="minor">
      <a:schemeClr val="tx1">
        <a:lumMod val="65000"/>
        <a:lumOff val="35000"/>
      </a:schemeClr>
    </cs:fontRef>
    <cs:defRPr sz="9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cs:chartArea>
  <cs:dataLabel>
    <cs:lnRef idx="0"/>
    <cs:fillRef idx="0"/>
    <cs:effectRef idx="0"/>
    <cs:fontRef idx="minor">
      <a:schemeClr val="tx1">
        <a:lumMod val="75000"/>
        <a:lumOff val="25000"/>
      </a:schemeClr>
    </cs:fontRef>
    <cs:defRPr sz="900"/>
  </cs:dataLabel>
  <cs:dataLabelCallout>
    <cs:lnRef idx="0"/>
    <cs:fillRef idx="0"/>
    <cs:effectRef idx="0"/>
    <cs:fontRef idx="minor">
      <a:schemeClr val="lt1">
        <a:lumMod val="65000"/>
        <a:lumOff val="35000"/>
      </a:schemeClr>
    </cs:fontRef>
    <cs:spPr>
      <a:solidFill>
        <a:schemeClr val="dk1">
          <a:lumMod val="15000"/>
          <a:lumOff val="85000"/>
        </a:schemeClr>
      </a:solidFill>
    </cs:spPr>
    <cs:defRPr sz="9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dk1"/>
    </cs:fontRef>
    <cs:spPr>
      <a:solidFill>
        <a:schemeClr val="phClr"/>
      </a:solidFill>
      <a:ln>
        <a:solidFill>
          <a:schemeClr val="phClr"/>
        </a:solidFill>
      </a:ln>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lumMod val="60000"/>
        </a:schemeClr>
      </a:solidFill>
    </cs:spPr>
  </cs:dataPointMarker>
  <cs:dataPointMarkerLayout symbol="circle" size="8"/>
  <cs:dataPointWireframe>
    <cs:lnRef idx="0">
      <cs:styleClr val="auto"/>
    </cs:lnRef>
    <cs:fillRef idx="0"/>
    <cs:effectRef idx="0"/>
    <cs:fontRef idx="minor">
      <a:schemeClr val="dk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2857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25400" cap="flat" cmpd="sng" algn="ctr">
        <a:solidFill>
          <a:schemeClr val="tx1">
            <a:lumMod val="65000"/>
            <a:lumOff val="35000"/>
          </a:schemeClr>
        </a:solidFill>
        <a:round/>
      </a:ln>
    </cs:spPr>
  </cs:hiLoLine>
  <cs:leaderLine>
    <cs:lnRef idx="0"/>
    <cs:fillRef idx="0"/>
    <cs:effectRef idx="0"/>
    <cs:fontRef idx="minor">
      <a:schemeClr val="dk1"/>
    </cs:fontRef>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dk1"/>
    </cs:fontRef>
    <cs:spPr>
      <a:ln w="9525" cap="flat">
        <a:solidFill>
          <a:srgbClr val="D9D9D9"/>
        </a:solidFill>
        <a:round/>
      </a:ln>
    </cs:spPr>
  </cs:seriesLine>
  <cs:title>
    <cs:lnRef idx="0"/>
    <cs:fillRef idx="0"/>
    <cs:effectRef idx="0"/>
    <cs:fontRef idx="major">
      <a:schemeClr val="tx1">
        <a:lumMod val="65000"/>
        <a:lumOff val="35000"/>
      </a:schemeClr>
    </cs:fontRef>
    <cs:defRPr sz="200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28575">
        <a:solidFill>
          <a:schemeClr val="tx1">
            <a:lumMod val="50000"/>
            <a:lumOff val="50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dk1"/>
    </cs:fontRef>
  </cs:wall>
</cs:chartStyle>
</file>

<file path=xl/charts/style10.xml><?xml version="1.0" encoding="utf-8"?>
<cs:chartStyle xmlns:cs="http://schemas.microsoft.com/office/drawing/2012/chartStyle" xmlns:a="http://schemas.openxmlformats.org/drawingml/2006/main" id="40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solidFill>
      <a:ln>
        <a:solidFill>
          <a:schemeClr val="phClr"/>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40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solidFill>
      <a:ln>
        <a:solidFill>
          <a:schemeClr val="phClr"/>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3.xml><?xml version="1.0" encoding="utf-8"?>
<cs:chartStyle xmlns:cs="http://schemas.microsoft.com/office/drawing/2012/chartStyle" xmlns:a="http://schemas.openxmlformats.org/drawingml/2006/main" id="40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solidFill>
      <a:ln>
        <a:solidFill>
          <a:schemeClr val="phClr"/>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drawings/_rels/drawing1.xml.rels><?xml version="1.0" encoding="UTF-8" standalone="yes"?>
<Relationships xmlns="http://schemas.openxmlformats.org/package/2006/relationships"><Relationship Id="rId1" Type="http://schemas.openxmlformats.org/officeDocument/2006/relationships/image" Target="../media/image1.jpg"/></Relationships>
</file>

<file path=xl/drawings/_rels/drawing2.xml.rels><?xml version="1.0" encoding="UTF-8" standalone="yes"?>
<Relationships xmlns="http://schemas.openxmlformats.org/package/2006/relationships"><Relationship Id="rId8" Type="http://schemas.openxmlformats.org/officeDocument/2006/relationships/chart" Target="../charts/chart3.xml"/><Relationship Id="rId3" Type="http://schemas.openxmlformats.org/officeDocument/2006/relationships/image" Target="../media/image4.png"/><Relationship Id="rId7" Type="http://schemas.openxmlformats.org/officeDocument/2006/relationships/chart" Target="../charts/chart2.xml"/><Relationship Id="rId12" Type="http://schemas.openxmlformats.org/officeDocument/2006/relationships/chart" Target="../charts/chart5.xml"/><Relationship Id="rId2" Type="http://schemas.openxmlformats.org/officeDocument/2006/relationships/image" Target="../media/image3.png"/><Relationship Id="rId1" Type="http://schemas.openxmlformats.org/officeDocument/2006/relationships/image" Target="../media/image2.png"/><Relationship Id="rId6" Type="http://schemas.openxmlformats.org/officeDocument/2006/relationships/chart" Target="../charts/chart1.xml"/><Relationship Id="rId11" Type="http://schemas.microsoft.com/office/2014/relationships/chartEx" Target="../charts/chartEx2.xml"/><Relationship Id="rId5" Type="http://schemas.openxmlformats.org/officeDocument/2006/relationships/image" Target="../media/image6.png"/><Relationship Id="rId10" Type="http://schemas.microsoft.com/office/2014/relationships/chartEx" Target="../charts/chartEx1.xml"/><Relationship Id="rId4" Type="http://schemas.openxmlformats.org/officeDocument/2006/relationships/image" Target="../media/image5.png"/><Relationship Id="rId9" Type="http://schemas.openxmlformats.org/officeDocument/2006/relationships/chart" Target="../charts/chart4.xml"/></Relationships>
</file>

<file path=xl/drawings/_rels/drawing3.xml.rels><?xml version="1.0" encoding="UTF-8" standalone="yes"?>
<Relationships xmlns="http://schemas.openxmlformats.org/package/2006/relationships"><Relationship Id="rId8" Type="http://schemas.openxmlformats.org/officeDocument/2006/relationships/chart" Target="../charts/chart6.xml"/><Relationship Id="rId3" Type="http://schemas.openxmlformats.org/officeDocument/2006/relationships/image" Target="../media/image9.png"/><Relationship Id="rId7" Type="http://schemas.microsoft.com/office/2014/relationships/chartEx" Target="../charts/chartEx5.xml"/><Relationship Id="rId2" Type="http://schemas.openxmlformats.org/officeDocument/2006/relationships/image" Target="../media/image8.png"/><Relationship Id="rId1" Type="http://schemas.openxmlformats.org/officeDocument/2006/relationships/image" Target="../media/image7.png"/><Relationship Id="rId6" Type="http://schemas.microsoft.com/office/2014/relationships/chartEx" Target="../charts/chartEx4.xml"/><Relationship Id="rId5" Type="http://schemas.microsoft.com/office/2014/relationships/chartEx" Target="../charts/chartEx3.xml"/><Relationship Id="rId10" Type="http://schemas.microsoft.com/office/2014/relationships/chartEx" Target="../charts/chartEx7.xml"/><Relationship Id="rId4" Type="http://schemas.openxmlformats.org/officeDocument/2006/relationships/image" Target="../media/image10.png"/><Relationship Id="rId9" Type="http://schemas.microsoft.com/office/2014/relationships/chartEx" Target="../charts/chartEx6.xml"/></Relationships>
</file>

<file path=xl/drawings/drawing1.xml><?xml version="1.0" encoding="utf-8"?>
<xdr:wsDr xmlns:xdr="http://schemas.openxmlformats.org/drawingml/2006/spreadsheetDrawing" xmlns:a="http://schemas.openxmlformats.org/drawingml/2006/main">
  <xdr:oneCellAnchor>
    <xdr:from>
      <xdr:col>0</xdr:col>
      <xdr:colOff>0</xdr:colOff>
      <xdr:row>2</xdr:row>
      <xdr:rowOff>0</xdr:rowOff>
    </xdr:from>
    <xdr:ext cx="6111240" cy="3182620"/>
    <xdr:pic>
      <xdr:nvPicPr>
        <xdr:cNvPr id="2" name="Picture 1" descr="Graphical user interface, website&#10;&#10;Description automatically generated">
          <a:extLst>
            <a:ext uri="{FF2B5EF4-FFF2-40B4-BE49-F238E27FC236}">
              <a16:creationId xmlns:a16="http://schemas.microsoft.com/office/drawing/2014/main" id="{54A1FB0D-086C-4EE9-B7CB-FDFA6AB3CEE5}"/>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457200"/>
          <a:ext cx="6111240" cy="3182620"/>
        </a:xfrm>
        <a:prstGeom prst="rect">
          <a:avLst/>
        </a:prstGeom>
      </xdr:spPr>
    </xdr:pic>
    <xdr:clientData/>
  </xdr:one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81</xdr:row>
      <xdr:rowOff>28575</xdr:rowOff>
    </xdr:from>
    <xdr:to>
      <xdr:col>3</xdr:col>
      <xdr:colOff>168624</xdr:colOff>
      <xdr:row>97</xdr:row>
      <xdr:rowOff>98222</xdr:rowOff>
    </xdr:to>
    <xdr:pic>
      <xdr:nvPicPr>
        <xdr:cNvPr id="11" name="Picture 10">
          <a:extLst>
            <a:ext uri="{FF2B5EF4-FFF2-40B4-BE49-F238E27FC236}">
              <a16:creationId xmlns:a16="http://schemas.microsoft.com/office/drawing/2014/main" id="{1299F65B-ACBB-D199-E061-997098CEC15B}"/>
            </a:ext>
          </a:extLst>
        </xdr:cNvPr>
        <xdr:cNvPicPr>
          <a:picLocks noChangeAspect="1"/>
        </xdr:cNvPicPr>
      </xdr:nvPicPr>
      <xdr:blipFill>
        <a:blip xmlns:r="http://schemas.openxmlformats.org/officeDocument/2006/relationships" r:embed="rId1"/>
        <a:stretch>
          <a:fillRect/>
        </a:stretch>
      </xdr:blipFill>
      <xdr:spPr>
        <a:xfrm>
          <a:off x="0" y="17040225"/>
          <a:ext cx="5121624" cy="3127172"/>
        </a:xfrm>
        <a:prstGeom prst="rect">
          <a:avLst/>
        </a:prstGeom>
      </xdr:spPr>
    </xdr:pic>
    <xdr:clientData/>
  </xdr:twoCellAnchor>
  <xdr:twoCellAnchor editAs="oneCell">
    <xdr:from>
      <xdr:col>0</xdr:col>
      <xdr:colOff>28575</xdr:colOff>
      <xdr:row>16</xdr:row>
      <xdr:rowOff>180975</xdr:rowOff>
    </xdr:from>
    <xdr:to>
      <xdr:col>3</xdr:col>
      <xdr:colOff>422302</xdr:colOff>
      <xdr:row>33</xdr:row>
      <xdr:rowOff>167640</xdr:rowOff>
    </xdr:to>
    <xdr:pic>
      <xdr:nvPicPr>
        <xdr:cNvPr id="24" name="Picture 23">
          <a:extLst>
            <a:ext uri="{FF2B5EF4-FFF2-40B4-BE49-F238E27FC236}">
              <a16:creationId xmlns:a16="http://schemas.microsoft.com/office/drawing/2014/main" id="{6A2DEC43-C919-C446-A7AF-2757AF2AF97D}"/>
            </a:ext>
          </a:extLst>
        </xdr:cNvPr>
        <xdr:cNvPicPr>
          <a:picLocks noChangeAspect="1"/>
        </xdr:cNvPicPr>
      </xdr:nvPicPr>
      <xdr:blipFill>
        <a:blip xmlns:r="http://schemas.openxmlformats.org/officeDocument/2006/relationships" r:embed="rId2"/>
        <a:stretch>
          <a:fillRect/>
        </a:stretch>
      </xdr:blipFill>
      <xdr:spPr>
        <a:xfrm>
          <a:off x="28575" y="3314700"/>
          <a:ext cx="5356252" cy="3219450"/>
        </a:xfrm>
        <a:prstGeom prst="rect">
          <a:avLst/>
        </a:prstGeom>
      </xdr:spPr>
    </xdr:pic>
    <xdr:clientData/>
  </xdr:twoCellAnchor>
  <xdr:twoCellAnchor editAs="oneCell">
    <xdr:from>
      <xdr:col>0</xdr:col>
      <xdr:colOff>578827</xdr:colOff>
      <xdr:row>136</xdr:row>
      <xdr:rowOff>139211</xdr:rowOff>
    </xdr:from>
    <xdr:to>
      <xdr:col>4</xdr:col>
      <xdr:colOff>664163</xdr:colOff>
      <xdr:row>149</xdr:row>
      <xdr:rowOff>136460</xdr:rowOff>
    </xdr:to>
    <xdr:pic>
      <xdr:nvPicPr>
        <xdr:cNvPr id="9" name="Picture 8">
          <a:extLst>
            <a:ext uri="{FF2B5EF4-FFF2-40B4-BE49-F238E27FC236}">
              <a16:creationId xmlns:a16="http://schemas.microsoft.com/office/drawing/2014/main" id="{881B91FF-A43D-454A-01C5-7DA9820FBF49}"/>
            </a:ext>
          </a:extLst>
        </xdr:cNvPr>
        <xdr:cNvPicPr>
          <a:picLocks noChangeAspect="1"/>
        </xdr:cNvPicPr>
      </xdr:nvPicPr>
      <xdr:blipFill>
        <a:blip xmlns:r="http://schemas.openxmlformats.org/officeDocument/2006/relationships" r:embed="rId3"/>
        <a:stretch>
          <a:fillRect/>
        </a:stretch>
      </xdr:blipFill>
      <xdr:spPr>
        <a:xfrm>
          <a:off x="578827" y="38437038"/>
          <a:ext cx="6100740" cy="2473749"/>
        </a:xfrm>
        <a:prstGeom prst="rect">
          <a:avLst/>
        </a:prstGeom>
      </xdr:spPr>
    </xdr:pic>
    <xdr:clientData/>
  </xdr:twoCellAnchor>
  <xdr:twoCellAnchor editAs="oneCell">
    <xdr:from>
      <xdr:col>0</xdr:col>
      <xdr:colOff>0</xdr:colOff>
      <xdr:row>102</xdr:row>
      <xdr:rowOff>15241</xdr:rowOff>
    </xdr:from>
    <xdr:to>
      <xdr:col>2</xdr:col>
      <xdr:colOff>438150</xdr:colOff>
      <xdr:row>118</xdr:row>
      <xdr:rowOff>130008</xdr:rowOff>
    </xdr:to>
    <xdr:pic>
      <xdr:nvPicPr>
        <xdr:cNvPr id="2" name="Picture 1">
          <a:extLst>
            <a:ext uri="{FF2B5EF4-FFF2-40B4-BE49-F238E27FC236}">
              <a16:creationId xmlns:a16="http://schemas.microsoft.com/office/drawing/2014/main" id="{DB47AA4C-E79D-3398-B134-22DAAC95F544}"/>
            </a:ext>
          </a:extLst>
        </xdr:cNvPr>
        <xdr:cNvPicPr>
          <a:picLocks noChangeAspect="1"/>
        </xdr:cNvPicPr>
      </xdr:nvPicPr>
      <xdr:blipFill>
        <a:blip xmlns:r="http://schemas.openxmlformats.org/officeDocument/2006/relationships" r:embed="rId4"/>
        <a:stretch>
          <a:fillRect/>
        </a:stretch>
      </xdr:blipFill>
      <xdr:spPr>
        <a:xfrm>
          <a:off x="0" y="25427941"/>
          <a:ext cx="4610100" cy="3004652"/>
        </a:xfrm>
        <a:prstGeom prst="rect">
          <a:avLst/>
        </a:prstGeom>
      </xdr:spPr>
    </xdr:pic>
    <xdr:clientData/>
  </xdr:twoCellAnchor>
  <xdr:twoCellAnchor editAs="oneCell">
    <xdr:from>
      <xdr:col>1</xdr:col>
      <xdr:colOff>28575</xdr:colOff>
      <xdr:row>59</xdr:row>
      <xdr:rowOff>7620</xdr:rowOff>
    </xdr:from>
    <xdr:to>
      <xdr:col>3</xdr:col>
      <xdr:colOff>211040</xdr:colOff>
      <xdr:row>73</xdr:row>
      <xdr:rowOff>60837</xdr:rowOff>
    </xdr:to>
    <xdr:pic>
      <xdr:nvPicPr>
        <xdr:cNvPr id="3" name="Picture 2">
          <a:extLst>
            <a:ext uri="{FF2B5EF4-FFF2-40B4-BE49-F238E27FC236}">
              <a16:creationId xmlns:a16="http://schemas.microsoft.com/office/drawing/2014/main" id="{2AFE173C-8D81-7066-9A50-ADDBD5EB1871}"/>
            </a:ext>
          </a:extLst>
        </xdr:cNvPr>
        <xdr:cNvPicPr>
          <a:picLocks noChangeAspect="1"/>
        </xdr:cNvPicPr>
      </xdr:nvPicPr>
      <xdr:blipFill>
        <a:blip xmlns:r="http://schemas.openxmlformats.org/officeDocument/2006/relationships" r:embed="rId5"/>
        <a:stretch>
          <a:fillRect/>
        </a:stretch>
      </xdr:blipFill>
      <xdr:spPr>
        <a:xfrm>
          <a:off x="638175" y="10923270"/>
          <a:ext cx="4661120" cy="2596392"/>
        </a:xfrm>
        <a:prstGeom prst="rect">
          <a:avLst/>
        </a:prstGeom>
      </xdr:spPr>
    </xdr:pic>
    <xdr:clientData/>
  </xdr:twoCellAnchor>
  <xdr:twoCellAnchor>
    <xdr:from>
      <xdr:col>10</xdr:col>
      <xdr:colOff>158751</xdr:colOff>
      <xdr:row>17</xdr:row>
      <xdr:rowOff>23812</xdr:rowOff>
    </xdr:from>
    <xdr:to>
      <xdr:col>23</xdr:col>
      <xdr:colOff>103189</xdr:colOff>
      <xdr:row>34</xdr:row>
      <xdr:rowOff>166688</xdr:rowOff>
    </xdr:to>
    <xdr:graphicFrame macro="">
      <xdr:nvGraphicFramePr>
        <xdr:cNvPr id="4" name="Chart 3">
          <a:extLst>
            <a:ext uri="{FF2B5EF4-FFF2-40B4-BE49-F238E27FC236}">
              <a16:creationId xmlns:a16="http://schemas.microsoft.com/office/drawing/2014/main" id="{A1406669-EB45-4DCF-A2EA-36D2351F20D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3</xdr:col>
      <xdr:colOff>321468</xdr:colOff>
      <xdr:row>58</xdr:row>
      <xdr:rowOff>152400</xdr:rowOff>
    </xdr:from>
    <xdr:to>
      <xdr:col>7</xdr:col>
      <xdr:colOff>718343</xdr:colOff>
      <xdr:row>73</xdr:row>
      <xdr:rowOff>157162</xdr:rowOff>
    </xdr:to>
    <xdr:graphicFrame macro="">
      <xdr:nvGraphicFramePr>
        <xdr:cNvPr id="6" name="Chart 5">
          <a:extLst>
            <a:ext uri="{FF2B5EF4-FFF2-40B4-BE49-F238E27FC236}">
              <a16:creationId xmlns:a16="http://schemas.microsoft.com/office/drawing/2014/main" id="{627500CE-35BB-6E7F-9F4F-AE2DF909033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7</xdr:col>
      <xdr:colOff>722311</xdr:colOff>
      <xdr:row>81</xdr:row>
      <xdr:rowOff>63500</xdr:rowOff>
    </xdr:from>
    <xdr:to>
      <xdr:col>13</xdr:col>
      <xdr:colOff>166687</xdr:colOff>
      <xdr:row>97</xdr:row>
      <xdr:rowOff>142874</xdr:rowOff>
    </xdr:to>
    <xdr:graphicFrame macro="">
      <xdr:nvGraphicFramePr>
        <xdr:cNvPr id="5" name="Chart 4">
          <a:extLst>
            <a:ext uri="{FF2B5EF4-FFF2-40B4-BE49-F238E27FC236}">
              <a16:creationId xmlns:a16="http://schemas.microsoft.com/office/drawing/2014/main" id="{0BB2C082-6870-4948-AAF8-61EB1602124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3</xdr:col>
      <xdr:colOff>238125</xdr:colOff>
      <xdr:row>81</xdr:row>
      <xdr:rowOff>55562</xdr:rowOff>
    </xdr:from>
    <xdr:to>
      <xdr:col>7</xdr:col>
      <xdr:colOff>666750</xdr:colOff>
      <xdr:row>97</xdr:row>
      <xdr:rowOff>119062</xdr:rowOff>
    </xdr:to>
    <xdr:graphicFrame macro="">
      <xdr:nvGraphicFramePr>
        <xdr:cNvPr id="7" name="Chart 6">
          <a:extLst>
            <a:ext uri="{FF2B5EF4-FFF2-40B4-BE49-F238E27FC236}">
              <a16:creationId xmlns:a16="http://schemas.microsoft.com/office/drawing/2014/main" id="{B8C11F3B-209E-4DC4-8BD4-38A7CD47EC7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9</xdr:col>
      <xdr:colOff>984248</xdr:colOff>
      <xdr:row>102</xdr:row>
      <xdr:rowOff>23812</xdr:rowOff>
    </xdr:from>
    <xdr:to>
      <xdr:col>19</xdr:col>
      <xdr:colOff>253998</xdr:colOff>
      <xdr:row>119</xdr:row>
      <xdr:rowOff>103187</xdr:rowOff>
    </xdr:to>
    <mc:AlternateContent xmlns:mc="http://schemas.openxmlformats.org/markup-compatibility/2006">
      <mc:Choice xmlns:cx1="http://schemas.microsoft.com/office/drawing/2015/9/8/chartex" Requires="cx1">
        <xdr:graphicFrame macro="">
          <xdr:nvGraphicFramePr>
            <xdr:cNvPr id="8" name="Chart 7">
              <a:extLst>
                <a:ext uri="{FF2B5EF4-FFF2-40B4-BE49-F238E27FC236}">
                  <a16:creationId xmlns:a16="http://schemas.microsoft.com/office/drawing/2014/main" id="{3A721548-1C51-4F1D-9728-88F33128DB8E}"/>
                </a:ext>
              </a:extLst>
            </xdr:cNvPr>
            <xdr:cNvGraphicFramePr>
              <a:graphicFrameLocks/>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0"/>
            </a:graphicData>
          </a:graphic>
        </xdr:graphicFrame>
      </mc:Choice>
      <mc:Fallback>
        <xdr:sp macro="" textlink="">
          <xdr:nvSpPr>
            <xdr:cNvPr id="0" name=""/>
            <xdr:cNvSpPr>
              <a:spLocks noTextEdit="1"/>
            </xdr:cNvSpPr>
          </xdr:nvSpPr>
          <xdr:spPr>
            <a:xfrm>
              <a:off x="12725398" y="19772312"/>
              <a:ext cx="6318250" cy="3209925"/>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2</xdr:col>
      <xdr:colOff>484187</xdr:colOff>
      <xdr:row>102</xdr:row>
      <xdr:rowOff>15875</xdr:rowOff>
    </xdr:from>
    <xdr:to>
      <xdr:col>9</xdr:col>
      <xdr:colOff>936624</xdr:colOff>
      <xdr:row>119</xdr:row>
      <xdr:rowOff>95250</xdr:rowOff>
    </xdr:to>
    <mc:AlternateContent xmlns:mc="http://schemas.openxmlformats.org/markup-compatibility/2006">
      <mc:Choice xmlns:cx1="http://schemas.microsoft.com/office/drawing/2015/9/8/chartex" Requires="cx1">
        <xdr:graphicFrame macro="">
          <xdr:nvGraphicFramePr>
            <xdr:cNvPr id="10" name="Chart 9">
              <a:extLst>
                <a:ext uri="{FF2B5EF4-FFF2-40B4-BE49-F238E27FC236}">
                  <a16:creationId xmlns:a16="http://schemas.microsoft.com/office/drawing/2014/main" id="{83A65DFB-BB52-4090-B2BF-4EA5D9087D1F}"/>
                </a:ext>
              </a:extLst>
            </xdr:cNvPr>
            <xdr:cNvGraphicFramePr>
              <a:graphicFrameLocks/>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1"/>
            </a:graphicData>
          </a:graphic>
        </xdr:graphicFrame>
      </mc:Choice>
      <mc:Fallback>
        <xdr:sp macro="" textlink="">
          <xdr:nvSpPr>
            <xdr:cNvPr id="0" name=""/>
            <xdr:cNvSpPr>
              <a:spLocks noTextEdit="1"/>
            </xdr:cNvSpPr>
          </xdr:nvSpPr>
          <xdr:spPr>
            <a:xfrm>
              <a:off x="4719637" y="19764375"/>
              <a:ext cx="7958137" cy="3209925"/>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4</xdr:col>
      <xdr:colOff>1091405</xdr:colOff>
      <xdr:row>135</xdr:row>
      <xdr:rowOff>65087</xdr:rowOff>
    </xdr:from>
    <xdr:to>
      <xdr:col>12</xdr:col>
      <xdr:colOff>119062</xdr:colOff>
      <xdr:row>151</xdr:row>
      <xdr:rowOff>23812</xdr:rowOff>
    </xdr:to>
    <xdr:graphicFrame macro="">
      <xdr:nvGraphicFramePr>
        <xdr:cNvPr id="15" name="Chart 14">
          <a:extLst>
            <a:ext uri="{FF2B5EF4-FFF2-40B4-BE49-F238E27FC236}">
              <a16:creationId xmlns:a16="http://schemas.microsoft.com/office/drawing/2014/main" id="{C3E6A06B-4C74-1D7A-6185-11BE0020807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363562</xdr:colOff>
      <xdr:row>55</xdr:row>
      <xdr:rowOff>11137</xdr:rowOff>
    </xdr:from>
    <xdr:to>
      <xdr:col>3</xdr:col>
      <xdr:colOff>816633</xdr:colOff>
      <xdr:row>68</xdr:row>
      <xdr:rowOff>171465</xdr:rowOff>
    </xdr:to>
    <xdr:pic>
      <xdr:nvPicPr>
        <xdr:cNvPr id="5" name="Picture 4">
          <a:extLst>
            <a:ext uri="{FF2B5EF4-FFF2-40B4-BE49-F238E27FC236}">
              <a16:creationId xmlns:a16="http://schemas.microsoft.com/office/drawing/2014/main" id="{FAB087BD-DCB0-4C8F-BDC8-3E0816111793}"/>
            </a:ext>
          </a:extLst>
        </xdr:cNvPr>
        <xdr:cNvPicPr>
          <a:picLocks noChangeAspect="1"/>
        </xdr:cNvPicPr>
      </xdr:nvPicPr>
      <xdr:blipFill>
        <a:blip xmlns:r="http://schemas.openxmlformats.org/officeDocument/2006/relationships" r:embed="rId1"/>
        <a:stretch>
          <a:fillRect/>
        </a:stretch>
      </xdr:blipFill>
      <xdr:spPr>
        <a:xfrm>
          <a:off x="363562" y="10180906"/>
          <a:ext cx="4296301" cy="2526338"/>
        </a:xfrm>
        <a:prstGeom prst="rect">
          <a:avLst/>
        </a:prstGeom>
      </xdr:spPr>
    </xdr:pic>
    <xdr:clientData/>
  </xdr:twoCellAnchor>
  <xdr:twoCellAnchor editAs="oneCell">
    <xdr:from>
      <xdr:col>0</xdr:col>
      <xdr:colOff>211455</xdr:colOff>
      <xdr:row>77</xdr:row>
      <xdr:rowOff>58614</xdr:rowOff>
    </xdr:from>
    <xdr:to>
      <xdr:col>3</xdr:col>
      <xdr:colOff>535818</xdr:colOff>
      <xdr:row>94</xdr:row>
      <xdr:rowOff>153864</xdr:rowOff>
    </xdr:to>
    <xdr:pic>
      <xdr:nvPicPr>
        <xdr:cNvPr id="6" name="Picture 5">
          <a:extLst>
            <a:ext uri="{FF2B5EF4-FFF2-40B4-BE49-F238E27FC236}">
              <a16:creationId xmlns:a16="http://schemas.microsoft.com/office/drawing/2014/main" id="{8BF7A541-8E59-4F92-B938-C8F5D3D0F7CD}"/>
            </a:ext>
          </a:extLst>
        </xdr:cNvPr>
        <xdr:cNvPicPr>
          <a:picLocks noChangeAspect="1"/>
        </xdr:cNvPicPr>
      </xdr:nvPicPr>
      <xdr:blipFill>
        <a:blip xmlns:r="http://schemas.openxmlformats.org/officeDocument/2006/relationships" r:embed="rId2"/>
        <a:stretch>
          <a:fillRect/>
        </a:stretch>
      </xdr:blipFill>
      <xdr:spPr>
        <a:xfrm>
          <a:off x="211455" y="14214229"/>
          <a:ext cx="4198994" cy="3209193"/>
        </a:xfrm>
        <a:prstGeom prst="rect">
          <a:avLst/>
        </a:prstGeom>
      </xdr:spPr>
    </xdr:pic>
    <xdr:clientData/>
  </xdr:twoCellAnchor>
  <xdr:twoCellAnchor editAs="oneCell">
    <xdr:from>
      <xdr:col>0</xdr:col>
      <xdr:colOff>7327</xdr:colOff>
      <xdr:row>30</xdr:row>
      <xdr:rowOff>181561</xdr:rowOff>
    </xdr:from>
    <xdr:to>
      <xdr:col>3</xdr:col>
      <xdr:colOff>537935</xdr:colOff>
      <xdr:row>46</xdr:row>
      <xdr:rowOff>18383</xdr:rowOff>
    </xdr:to>
    <xdr:pic>
      <xdr:nvPicPr>
        <xdr:cNvPr id="12" name="Picture 11">
          <a:extLst>
            <a:ext uri="{FF2B5EF4-FFF2-40B4-BE49-F238E27FC236}">
              <a16:creationId xmlns:a16="http://schemas.microsoft.com/office/drawing/2014/main" id="{8E005A67-3C55-47E6-A952-87E6CBBFC7A8}"/>
            </a:ext>
          </a:extLst>
        </xdr:cNvPr>
        <xdr:cNvPicPr>
          <a:picLocks noChangeAspect="1"/>
        </xdr:cNvPicPr>
      </xdr:nvPicPr>
      <xdr:blipFill>
        <a:blip xmlns:r="http://schemas.openxmlformats.org/officeDocument/2006/relationships" r:embed="rId3"/>
        <a:stretch>
          <a:fillRect/>
        </a:stretch>
      </xdr:blipFill>
      <xdr:spPr>
        <a:xfrm>
          <a:off x="7327" y="5852111"/>
          <a:ext cx="4463073" cy="2783222"/>
        </a:xfrm>
        <a:prstGeom prst="rect">
          <a:avLst/>
        </a:prstGeom>
        <a:ln>
          <a:noFill/>
        </a:ln>
      </xdr:spPr>
    </xdr:pic>
    <xdr:clientData/>
  </xdr:twoCellAnchor>
  <xdr:twoCellAnchor editAs="oneCell">
    <xdr:from>
      <xdr:col>6</xdr:col>
      <xdr:colOff>9071</xdr:colOff>
      <xdr:row>138</xdr:row>
      <xdr:rowOff>163681</xdr:rowOff>
    </xdr:from>
    <xdr:to>
      <xdr:col>11</xdr:col>
      <xdr:colOff>428422</xdr:colOff>
      <xdr:row>146</xdr:row>
      <xdr:rowOff>54429</xdr:rowOff>
    </xdr:to>
    <xdr:pic>
      <xdr:nvPicPr>
        <xdr:cNvPr id="2" name="Picture 1">
          <a:extLst>
            <a:ext uri="{FF2B5EF4-FFF2-40B4-BE49-F238E27FC236}">
              <a16:creationId xmlns:a16="http://schemas.microsoft.com/office/drawing/2014/main" id="{B95AB280-D8A6-1420-607B-BB5852AF8A08}"/>
            </a:ext>
          </a:extLst>
        </xdr:cNvPr>
        <xdr:cNvPicPr>
          <a:picLocks noChangeAspect="1"/>
        </xdr:cNvPicPr>
      </xdr:nvPicPr>
      <xdr:blipFill>
        <a:blip xmlns:r="http://schemas.openxmlformats.org/officeDocument/2006/relationships" r:embed="rId4"/>
        <a:stretch>
          <a:fillRect/>
        </a:stretch>
      </xdr:blipFill>
      <xdr:spPr>
        <a:xfrm>
          <a:off x="7329714" y="27686395"/>
          <a:ext cx="4310994" cy="2086034"/>
        </a:xfrm>
        <a:prstGeom prst="rect">
          <a:avLst/>
        </a:prstGeom>
      </xdr:spPr>
    </xdr:pic>
    <xdr:clientData/>
  </xdr:twoCellAnchor>
  <xdr:twoCellAnchor>
    <xdr:from>
      <xdr:col>4</xdr:col>
      <xdr:colOff>0</xdr:colOff>
      <xdr:row>31</xdr:row>
      <xdr:rowOff>0</xdr:rowOff>
    </xdr:from>
    <xdr:to>
      <xdr:col>10</xdr:col>
      <xdr:colOff>241300</xdr:colOff>
      <xdr:row>46</xdr:row>
      <xdr:rowOff>82550</xdr:rowOff>
    </xdr:to>
    <mc:AlternateContent xmlns:mc="http://schemas.openxmlformats.org/markup-compatibility/2006">
      <mc:Choice xmlns:cx1="http://schemas.microsoft.com/office/drawing/2015/9/8/chartex" Requires="cx1">
        <xdr:graphicFrame macro="">
          <xdr:nvGraphicFramePr>
            <xdr:cNvPr id="3" name="Chart 2">
              <a:extLst>
                <a:ext uri="{FF2B5EF4-FFF2-40B4-BE49-F238E27FC236}">
                  <a16:creationId xmlns:a16="http://schemas.microsoft.com/office/drawing/2014/main" id="{64B02E28-000C-4D03-85B4-6937CA451FD8}"/>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5"/>
            </a:graphicData>
          </a:graphic>
        </xdr:graphicFrame>
      </mc:Choice>
      <mc:Fallback>
        <xdr:sp macro="" textlink="">
          <xdr:nvSpPr>
            <xdr:cNvPr id="0" name=""/>
            <xdr:cNvSpPr>
              <a:spLocks noTextEdit="1"/>
            </xdr:cNvSpPr>
          </xdr:nvSpPr>
          <xdr:spPr>
            <a:xfrm>
              <a:off x="5041900" y="5854700"/>
              <a:ext cx="6267450" cy="284480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4</xdr:col>
      <xdr:colOff>641350</xdr:colOff>
      <xdr:row>54</xdr:row>
      <xdr:rowOff>114300</xdr:rowOff>
    </xdr:from>
    <xdr:to>
      <xdr:col>9</xdr:col>
      <xdr:colOff>290285</xdr:colOff>
      <xdr:row>70</xdr:row>
      <xdr:rowOff>45357</xdr:rowOff>
    </xdr:to>
    <mc:AlternateContent xmlns:mc="http://schemas.openxmlformats.org/markup-compatibility/2006">
      <mc:Choice xmlns:cx1="http://schemas.microsoft.com/office/drawing/2015/9/8/chartex" Requires="cx1">
        <xdr:graphicFrame macro="">
          <xdr:nvGraphicFramePr>
            <xdr:cNvPr id="4" name="Chart 3">
              <a:extLst>
                <a:ext uri="{FF2B5EF4-FFF2-40B4-BE49-F238E27FC236}">
                  <a16:creationId xmlns:a16="http://schemas.microsoft.com/office/drawing/2014/main" id="{CD4D49B3-EAB7-4C6D-AD56-9579BC834F38}"/>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6"/>
            </a:graphicData>
          </a:graphic>
        </xdr:graphicFrame>
      </mc:Choice>
      <mc:Fallback>
        <xdr:sp macro="" textlink="">
          <xdr:nvSpPr>
            <xdr:cNvPr id="0" name=""/>
            <xdr:cNvSpPr>
              <a:spLocks noTextEdit="1"/>
            </xdr:cNvSpPr>
          </xdr:nvSpPr>
          <xdr:spPr>
            <a:xfrm>
              <a:off x="5685064" y="10056586"/>
              <a:ext cx="5073650" cy="2833914"/>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4</xdr:col>
      <xdr:colOff>1574800</xdr:colOff>
      <xdr:row>77</xdr:row>
      <xdr:rowOff>38100</xdr:rowOff>
    </xdr:from>
    <xdr:to>
      <xdr:col>11</xdr:col>
      <xdr:colOff>215900</xdr:colOff>
      <xdr:row>94</xdr:row>
      <xdr:rowOff>114300</xdr:rowOff>
    </xdr:to>
    <mc:AlternateContent xmlns:mc="http://schemas.openxmlformats.org/markup-compatibility/2006">
      <mc:Choice xmlns:cx1="http://schemas.microsoft.com/office/drawing/2015/9/8/chartex" Requires="cx1">
        <xdr:graphicFrame macro="">
          <xdr:nvGraphicFramePr>
            <xdr:cNvPr id="8" name="Chart 7">
              <a:extLst>
                <a:ext uri="{FF2B5EF4-FFF2-40B4-BE49-F238E27FC236}">
                  <a16:creationId xmlns:a16="http://schemas.microsoft.com/office/drawing/2014/main" id="{285E9ACD-654E-4D3C-8297-47B536437470}"/>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7"/>
            </a:graphicData>
          </a:graphic>
        </xdr:graphicFrame>
      </mc:Choice>
      <mc:Fallback>
        <xdr:sp macro="" textlink="">
          <xdr:nvSpPr>
            <xdr:cNvPr id="0" name=""/>
            <xdr:cNvSpPr>
              <a:spLocks noTextEdit="1"/>
            </xdr:cNvSpPr>
          </xdr:nvSpPr>
          <xdr:spPr>
            <a:xfrm>
              <a:off x="6616700" y="14325600"/>
              <a:ext cx="5276850" cy="320675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12</xdr:col>
      <xdr:colOff>195035</xdr:colOff>
      <xdr:row>131</xdr:row>
      <xdr:rowOff>7257</xdr:rowOff>
    </xdr:from>
    <xdr:to>
      <xdr:col>24</xdr:col>
      <xdr:colOff>272142</xdr:colOff>
      <xdr:row>148</xdr:row>
      <xdr:rowOff>163285</xdr:rowOff>
    </xdr:to>
    <xdr:graphicFrame macro="">
      <xdr:nvGraphicFramePr>
        <xdr:cNvPr id="10" name="Chart 9">
          <a:extLst>
            <a:ext uri="{FF2B5EF4-FFF2-40B4-BE49-F238E27FC236}">
              <a16:creationId xmlns:a16="http://schemas.microsoft.com/office/drawing/2014/main" id="{0E1FA04C-25F6-8FF3-7EE1-57E76BE540C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9</xdr:col>
      <xdr:colOff>462642</xdr:colOff>
      <xdr:row>54</xdr:row>
      <xdr:rowOff>108856</xdr:rowOff>
    </xdr:from>
    <xdr:to>
      <xdr:col>18</xdr:col>
      <xdr:colOff>308428</xdr:colOff>
      <xdr:row>70</xdr:row>
      <xdr:rowOff>81642</xdr:rowOff>
    </xdr:to>
    <mc:AlternateContent xmlns:mc="http://schemas.openxmlformats.org/markup-compatibility/2006">
      <mc:Choice xmlns:cx1="http://schemas.microsoft.com/office/drawing/2015/9/8/chartex" Requires="cx1">
        <xdr:graphicFrame macro="">
          <xdr:nvGraphicFramePr>
            <xdr:cNvPr id="7" name="Chart 6">
              <a:extLst>
                <a:ext uri="{FF2B5EF4-FFF2-40B4-BE49-F238E27FC236}">
                  <a16:creationId xmlns:a16="http://schemas.microsoft.com/office/drawing/2014/main" id="{D4234C27-0757-492E-BE0F-CFC219BA8AEB}"/>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9"/>
            </a:graphicData>
          </a:graphic>
        </xdr:graphicFrame>
      </mc:Choice>
      <mc:Fallback>
        <xdr:sp macro="" textlink="">
          <xdr:nvSpPr>
            <xdr:cNvPr id="0" name=""/>
            <xdr:cNvSpPr>
              <a:spLocks noTextEdit="1"/>
            </xdr:cNvSpPr>
          </xdr:nvSpPr>
          <xdr:spPr>
            <a:xfrm>
              <a:off x="10931071" y="10051142"/>
              <a:ext cx="5524500" cy="2875643"/>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11</xdr:col>
      <xdr:colOff>435428</xdr:colOff>
      <xdr:row>77</xdr:row>
      <xdr:rowOff>117929</xdr:rowOff>
    </xdr:from>
    <xdr:to>
      <xdr:col>18</xdr:col>
      <xdr:colOff>544285</xdr:colOff>
      <xdr:row>92</xdr:row>
      <xdr:rowOff>139701</xdr:rowOff>
    </xdr:to>
    <mc:AlternateContent xmlns:mc="http://schemas.openxmlformats.org/markup-compatibility/2006">
      <mc:Choice xmlns:cx1="http://schemas.microsoft.com/office/drawing/2015/9/8/chartex" Requires="cx1">
        <xdr:graphicFrame macro="">
          <xdr:nvGraphicFramePr>
            <xdr:cNvPr id="9" name="Chart 8">
              <a:extLst>
                <a:ext uri="{FF2B5EF4-FFF2-40B4-BE49-F238E27FC236}">
                  <a16:creationId xmlns:a16="http://schemas.microsoft.com/office/drawing/2014/main" id="{0B5D9526-1402-421A-B289-7078796FB50E}"/>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0"/>
            </a:graphicData>
          </a:graphic>
        </xdr:graphicFrame>
      </mc:Choice>
      <mc:Fallback>
        <xdr:sp macro="" textlink="">
          <xdr:nvSpPr>
            <xdr:cNvPr id="0" name=""/>
            <xdr:cNvSpPr>
              <a:spLocks noTextEdit="1"/>
            </xdr:cNvSpPr>
          </xdr:nvSpPr>
          <xdr:spPr>
            <a:xfrm>
              <a:off x="12119428" y="14233072"/>
              <a:ext cx="4572000" cy="274320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wsDr>
</file>

<file path=xl/persons/person.xml><?xml version="1.0" encoding="utf-8"?>
<personList xmlns="http://schemas.microsoft.com/office/spreadsheetml/2018/threadedcomments" xmlns:x="http://schemas.openxmlformats.org/spreadsheetml/2006/main">
  <person displayName="Maksim Terenin" id="{61FDAE7E-A674-4D30-BCE3-47B65689A0FA}" userId="7e8098490de74335" providerId="Windows Live"/>
</personList>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96399F93-17AA-42F0-B4A7-6539ADFBB535}" name="Table3" displayName="Table3" ref="A1:H1339" totalsRowShown="0">
  <autoFilter ref="A1:H1339" xr:uid="{96399F93-17AA-42F0-B4A7-6539ADFBB535}"/>
  <tableColumns count="8">
    <tableColumn id="1" xr3:uid="{150CFF72-FC90-42D9-9794-EE9B60156F7A}" name="age" dataDxfId="28"/>
    <tableColumn id="2" xr3:uid="{69CC5ED6-E05D-4F63-8C6B-B692AF7C94E4}" name="biological marker" dataDxfId="27"/>
    <tableColumn id="3" xr3:uid="{4EBD7F17-EDED-4A9A-9BAA-1B36F531BDF9}" name="bmi" dataDxfId="26"/>
    <tableColumn id="4" xr3:uid="{D4F2C9A5-C572-4A73-BE5C-26259A8A55C3}" name="smoker" dataDxfId="25"/>
    <tableColumn id="5" xr3:uid="{37FADD1F-3161-485D-9FBE-175336D99F71}" name="region" dataDxfId="24"/>
    <tableColumn id="6" xr3:uid="{6BCC9013-B4AE-4370-9184-39CCFC56D3A6}" name="medical_insurance_charges" dataDxfId="23"/>
    <tableColumn id="7" xr3:uid="{FCFBEC68-8555-4321-88F9-7286154376CF}" name="marker sexy" dataDxfId="22">
      <calculatedColumnFormula>IF(B2="female",0,1)</calculatedColumnFormula>
    </tableColumn>
    <tableColumn id="8" xr3:uid="{4DFB232E-52B6-4BE9-B6EB-5719A99B1F84}" name="Column1"/>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1385B94F-4FE5-414F-8D95-8F12A2E5D362}" name="Play" displayName="Play" ref="A1:AE1339" totalsRowShown="0">
  <autoFilter ref="A1:AE1339" xr:uid="{1385B94F-4FE5-414F-8D95-8F12A2E5D362}"/>
  <sortState xmlns:xlrd2="http://schemas.microsoft.com/office/spreadsheetml/2017/richdata2" ref="A2:S1339">
    <sortCondition descending="1" ref="J1:J1339"/>
  </sortState>
  <tableColumns count="31">
    <tableColumn id="1" xr3:uid="{89D4AEFD-E7F2-4396-A31F-7217FC3B9E7B}" name="age" dataDxfId="21"/>
    <tableColumn id="2" xr3:uid="{A31B0471-764E-4A5B-923E-5D3FC47AFABB}" name="bmi" dataDxfId="20"/>
    <tableColumn id="3" xr3:uid="{EF75642E-C8A0-49FF-B078-1F91FBEA7607}" name="BMI_Healthy" dataDxfId="19"/>
    <tableColumn id="4" xr3:uid="{B85FB3B3-AE76-44A3-A046-3C9303CCEAF1}" name="BMI_Overweight" dataDxfId="18"/>
    <tableColumn id="5" xr3:uid="{1445B110-D93F-4546-AE66-F319CE022926}" name="BMI_Slightly_Overweight" dataDxfId="17"/>
    <tableColumn id="6" xr3:uid="{0F0C8729-7A06-46DD-BFB7-C4302CEB160A}" name="BMI_Underweight" dataDxfId="16"/>
    <tableColumn id="7" xr3:uid="{9EC9C541-2B91-402E-9D0A-F69390C1BD34}" name="Biological Marker" dataDxfId="15"/>
    <tableColumn id="8" xr3:uid="{D48E25AB-0438-41F0-8DE1-B2A89626135E}" name="Smoker"/>
    <tableColumn id="9" xr3:uid="{E09F66F2-15E5-46EE-AE87-BBEC054B740E}" name="southeast"/>
    <tableColumn id="10" xr3:uid="{75E311A5-288E-4BF5-ADD9-A0181AC59FFF}" name="southwest"/>
    <tableColumn id="11" xr3:uid="{7150AD7F-9420-41FE-AE71-30CFA4112D20}" name="northwest"/>
    <tableColumn id="12" xr3:uid="{D567B0C3-C6A5-4BB4-A566-4ACF15FCFDD2}" name="northeast"/>
    <tableColumn id="13" xr3:uid="{6A1A603A-8CB6-4F7F-91FB-2CF11AED33CE}" name="Young Adult"/>
    <tableColumn id="14" xr3:uid="{FF7880DC-22F7-4705-8B27-B6D6D1E3BEBA}" name="Adult"/>
    <tableColumn id="15" xr3:uid="{0BC323A5-E4AE-447D-9F3F-5D97221A6B08}" name="Mature Age Adult"/>
    <tableColumn id="16" xr3:uid="{C5D9A573-FB23-479B-9509-9D1F695B2FB3}" name="Senior"/>
    <tableColumn id="17" xr3:uid="{B5D676F8-B211-47F3-BC71-E413F31555A3}" name="medical_insurance_charges" dataDxfId="14"/>
    <tableColumn id="18" xr3:uid="{3E246663-99D9-4C87-AB9B-F4C2691D8658}" name="southeast2" dataDxfId="13">
      <calculatedColumnFormula>IF(Play[[#This Row],[southeast]]=1,Play[[#This Row],[medical_insurance_charges]],NA())</calculatedColumnFormula>
    </tableColumn>
    <tableColumn id="19" xr3:uid="{10AF8047-1ED3-4D42-A935-3589F75C8B05}" name="southwest3" dataDxfId="12">
      <calculatedColumnFormula>IF(Play[[#This Row],[southwest]]=1,Play[[#This Row],[medical_insurance_charges]],NA())</calculatedColumnFormula>
    </tableColumn>
    <tableColumn id="20" xr3:uid="{23A969F9-7137-4C66-987D-815296DB8D16}" name="northwest2" dataDxfId="11" dataCellStyle="Currency">
      <calculatedColumnFormula>IF(Play[[#This Row],[northwest]]=1,Play[[#This Row],[medical_insurance_charges]],NA())</calculatedColumnFormula>
    </tableColumn>
    <tableColumn id="21" xr3:uid="{CEE64FE7-333C-4C11-AAF9-BADD0A54F9C5}" name="northeast3" dataDxfId="10">
      <calculatedColumnFormula>IF(Play[[#This Row],[northeast]]=1,Play[[#This Row],[medical_insurance_charges]],NA())</calculatedColumnFormula>
    </tableColumn>
    <tableColumn id="22" xr3:uid="{7ABE8CD1-8F48-497B-9FBD-D063FA0C659B}" name="southeast22" dataDxfId="9">
      <calculatedColumnFormula>IF(AND(Play[[#This Row],[southeast]]&lt;&gt;0,Play[[#This Row],[Smoker]]&lt;&gt;0),Play[[#This Row],[medical_insurance_charges]],NA())</calculatedColumnFormula>
    </tableColumn>
    <tableColumn id="23" xr3:uid="{ABE1E5E3-F55D-4681-97E1-3B3C0F31E049}" name="southwest33" dataDxfId="8">
      <calculatedColumnFormula>IF(AND(Play[[#This Row],[southwest]]&lt;&gt;0,Play[[#This Row],[Smoker]]&lt;&gt;0),Play[[#This Row],[medical_insurance_charges]],NA())</calculatedColumnFormula>
    </tableColumn>
    <tableColumn id="24" xr3:uid="{5DDE6D64-048B-4B4F-A3E7-DD082F7D76AB}" name="northwest24" dataDxfId="7">
      <calculatedColumnFormula>IF(AND(Play[[#This Row],[northwest]]&lt;&gt;0,Play[[#This Row],[Smoker]]&lt;&gt;0),Play[[#This Row],[medical_insurance_charges]],NA())</calculatedColumnFormula>
    </tableColumn>
    <tableColumn id="25" xr3:uid="{80FEF6EB-E31E-4B55-9DAE-CF7F252AA1ED}" name="northeast35" dataDxfId="6">
      <calculatedColumnFormula>IF(AND(Play[[#This Row],[northeast]]&lt;&gt;0,Play[[#This Row],[Smoker]]&lt;&gt;0),Play[[#This Row],[medical_insurance_charges]],NA())</calculatedColumnFormula>
    </tableColumn>
    <tableColumn id="26" xr3:uid="{9067C8AC-9698-440F-B0DD-99A97CC292CA}" name="Male" dataDxfId="5">
      <calculatedColumnFormula>IF(AND(Play[[#This Row],[Biological Marker]]=0,Play[[#This Row],[Smoker]]=1),Play[[#This Row],[medical_insurance_charges]],NA())</calculatedColumnFormula>
    </tableColumn>
    <tableColumn id="27" xr3:uid="{27BC5864-242D-48AA-9A41-D131D20B4A87}" name="Female" dataDxfId="4">
      <calculatedColumnFormula>IF(AND(Play[[#This Row],[Biological Marker]]=1,Play[[#This Row],[Smoker]]=1),Play[[#This Row],[medical_insurance_charges]],NA())</calculatedColumnFormula>
    </tableColumn>
    <tableColumn id="28" xr3:uid="{9B884D70-C215-46D2-9156-F96657F13990}" name="southeast222" dataDxfId="3">
      <calculatedColumnFormula>IF(AND(Play[[#This Row],[southeast]]&lt;&gt;0,Play[[#This Row],[Smoker]]=0),Play[[#This Row],[medical_insurance_charges]],NA())</calculatedColumnFormula>
    </tableColumn>
    <tableColumn id="29" xr3:uid="{A31A2A83-CFE6-48D2-B358-2551B81D6DD5}" name="southwest333" dataDxfId="2">
      <calculatedColumnFormula>IF(AND(Play[[#This Row],[southwest]]&lt;&gt;0,Play[[#This Row],[Smoker]]=0),Play[[#This Row],[medical_insurance_charges]],NA())</calculatedColumnFormula>
    </tableColumn>
    <tableColumn id="30" xr3:uid="{E98E5D67-1480-4B54-AD0B-1B06363E5A89}" name="northwest244" dataDxfId="1">
      <calculatedColumnFormula>IF(AND(Play[[#This Row],[northwest]]&lt;&gt;0,Play[[#This Row],[Smoker]]=0),Play[[#This Row],[medical_insurance_charges]],NA())</calculatedColumnFormula>
    </tableColumn>
    <tableColumn id="31" xr3:uid="{F32E9DF3-02C1-4B2D-8E07-39823806BEAA}" name="northeast355" dataDxfId="0">
      <calculatedColumnFormula>IF(AND(Play[[#This Row],[northeast]]&lt;&gt;0,Play[[#This Row],[Smoker]]=0),Play[[#This Row],[medical_insurance_charges]],NA())</calculatedColumnFormula>
    </tableColumn>
  </tableColumns>
  <tableStyleInfo name="TableStyleMedium2" showFirstColumn="0" showLastColumn="0" showRowStripes="1" showColumnStripes="0"/>
</table>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J125" dT="2025-03-05T09:45:55.77" personId="{61FDAE7E-A674-4D30-BCE3-47B65689A0FA}" id="{13BEA49D-6E2B-4D7E-8E48-34584CD63967}">
    <text>The blatant lie!!!!</text>
  </threadedComment>
</ThreadedComments>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table" Target="../tables/table1.xml"/></Relationships>
</file>

<file path=xl/worksheets/_rels/sheet4.xml.rels><?xml version="1.0" encoding="UTF-8" standalone="yes"?>
<Relationships xmlns="http://schemas.openxmlformats.org/package/2006/relationships"><Relationship Id="rId1" Type="http://schemas.openxmlformats.org/officeDocument/2006/relationships/table" Target="../tables/table2.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6.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3.xml"/><Relationship Id="rId1" Type="http://schemas.openxmlformats.org/officeDocument/2006/relationships/printerSettings" Target="../printerSettings/printerSettings3.bin"/><Relationship Id="rId5" Type="http://schemas.microsoft.com/office/2017/10/relationships/threadedComment" Target="../threadedComments/threadedComment1.xml"/><Relationship Id="rId4" Type="http://schemas.openxmlformats.org/officeDocument/2006/relationships/comments" Target="../comments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82AF0EE-BF8B-4BF2-9BD4-996D25070664}">
  <sheetPr>
    <tabColor rgb="FF00705B"/>
  </sheetPr>
  <dimension ref="A1:AL51"/>
  <sheetViews>
    <sheetView showGridLines="0" topLeftCell="A30" zoomScaleNormal="100" workbookViewId="0">
      <selection activeCell="A40" sqref="A40"/>
    </sheetView>
  </sheetViews>
  <sheetFormatPr defaultColWidth="9.08984375" defaultRowHeight="14" x14ac:dyDescent="0.3"/>
  <cols>
    <col min="1" max="1" width="31.6328125" style="1" customWidth="1"/>
    <col min="2" max="16384" width="9.08984375" style="1"/>
  </cols>
  <sheetData>
    <row r="1" spans="1:1" s="40" customFormat="1" ht="23" x14ac:dyDescent="0.5">
      <c r="A1" s="39" t="s">
        <v>0</v>
      </c>
    </row>
    <row r="2" spans="1:1" s="40" customFormat="1" x14ac:dyDescent="0.3"/>
    <row r="22" spans="1:13" s="93" customFormat="1" ht="15.5" x14ac:dyDescent="0.35">
      <c r="A22" s="92" t="s">
        <v>1</v>
      </c>
    </row>
    <row r="23" spans="1:13" s="93" customFormat="1" ht="15.5" x14ac:dyDescent="0.35">
      <c r="A23" s="92" t="s">
        <v>2</v>
      </c>
    </row>
    <row r="25" spans="1:13" s="47" customFormat="1" ht="135.65" customHeight="1" x14ac:dyDescent="0.35">
      <c r="A25" s="119" t="s">
        <v>130</v>
      </c>
      <c r="B25" s="120"/>
      <c r="C25" s="120"/>
      <c r="D25" s="120"/>
      <c r="E25" s="120"/>
      <c r="F25" s="120"/>
      <c r="G25" s="120"/>
      <c r="H25" s="120"/>
      <c r="I25" s="120"/>
      <c r="J25" s="120"/>
      <c r="K25" s="120"/>
      <c r="L25" s="120"/>
      <c r="M25" s="120"/>
    </row>
    <row r="27" spans="1:13" s="93" customFormat="1" x14ac:dyDescent="0.3">
      <c r="A27" s="93" t="s">
        <v>3</v>
      </c>
    </row>
    <row r="28" spans="1:13" s="93" customFormat="1" x14ac:dyDescent="0.3"/>
    <row r="29" spans="1:13" s="93" customFormat="1" ht="15.5" x14ac:dyDescent="0.35">
      <c r="A29" s="92" t="s">
        <v>145</v>
      </c>
    </row>
    <row r="30" spans="1:13" s="93" customFormat="1" ht="15.5" x14ac:dyDescent="0.35">
      <c r="A30" s="92" t="s">
        <v>146</v>
      </c>
    </row>
    <row r="31" spans="1:13" s="93" customFormat="1" ht="15.5" x14ac:dyDescent="0.35">
      <c r="A31" s="92" t="s">
        <v>4</v>
      </c>
    </row>
    <row r="32" spans="1:13" s="93" customFormat="1" x14ac:dyDescent="0.3"/>
    <row r="33" spans="1:38" s="93" customFormat="1" ht="15.5" x14ac:dyDescent="0.35">
      <c r="A33" s="92" t="s">
        <v>5</v>
      </c>
    </row>
    <row r="35" spans="1:38" s="74" customFormat="1" ht="27.9" customHeight="1" x14ac:dyDescent="0.5">
      <c r="A35" s="73" t="s">
        <v>134</v>
      </c>
    </row>
    <row r="36" spans="1:38" s="74" customFormat="1" ht="27.9" customHeight="1" x14ac:dyDescent="0.4">
      <c r="A36" s="75" t="s">
        <v>135</v>
      </c>
    </row>
    <row r="37" spans="1:38" s="76" customFormat="1" ht="13" thickBot="1" x14ac:dyDescent="0.3">
      <c r="A37" s="86"/>
    </row>
    <row r="38" spans="1:38" s="76" customFormat="1" ht="17" x14ac:dyDescent="0.4">
      <c r="A38" s="94" t="s">
        <v>136</v>
      </c>
      <c r="B38" s="121" t="s">
        <v>139</v>
      </c>
      <c r="C38" s="122"/>
      <c r="D38" s="122"/>
      <c r="E38" s="122"/>
      <c r="F38" s="122"/>
      <c r="G38" s="122"/>
      <c r="H38" s="122"/>
      <c r="I38" s="122"/>
      <c r="J38" s="122"/>
      <c r="K38" s="122"/>
      <c r="L38" s="122"/>
      <c r="M38" s="122"/>
      <c r="N38" s="122"/>
      <c r="O38" s="122"/>
      <c r="P38" s="122"/>
      <c r="Q38" s="122"/>
      <c r="R38" s="122"/>
      <c r="S38" s="122"/>
      <c r="T38" s="122"/>
      <c r="U38" s="122"/>
      <c r="V38" s="122"/>
      <c r="W38" s="122"/>
      <c r="X38" s="122"/>
      <c r="Y38" s="122"/>
      <c r="Z38" s="122"/>
      <c r="AA38" s="122"/>
      <c r="AB38" s="87"/>
      <c r="AC38" s="87"/>
      <c r="AD38" s="87"/>
      <c r="AE38" s="87"/>
      <c r="AF38" s="87"/>
      <c r="AG38" s="87"/>
      <c r="AH38" s="87"/>
      <c r="AI38" s="87"/>
      <c r="AJ38" s="87"/>
      <c r="AK38" s="87"/>
      <c r="AL38" s="88"/>
    </row>
    <row r="39" spans="1:38" s="76" customFormat="1" ht="17" x14ac:dyDescent="0.4">
      <c r="A39" s="94" t="s">
        <v>132</v>
      </c>
      <c r="B39" s="123" t="s">
        <v>140</v>
      </c>
      <c r="C39" s="124"/>
      <c r="D39" s="124"/>
      <c r="E39" s="124"/>
      <c r="F39" s="124"/>
      <c r="G39" s="124"/>
      <c r="H39" s="124"/>
      <c r="I39" s="124"/>
      <c r="J39" s="124"/>
      <c r="K39" s="124"/>
      <c r="L39" s="124"/>
      <c r="M39" s="124"/>
      <c r="N39" s="124"/>
      <c r="O39" s="124"/>
      <c r="P39" s="124"/>
      <c r="Q39" s="124"/>
      <c r="R39" s="124"/>
      <c r="S39" s="124"/>
      <c r="T39" s="124"/>
      <c r="U39" s="124"/>
      <c r="V39" s="124"/>
      <c r="W39" s="124"/>
      <c r="X39" s="124"/>
      <c r="Y39" s="124"/>
      <c r="Z39" s="124"/>
      <c r="AA39" s="124"/>
      <c r="AB39" s="89"/>
      <c r="AC39" s="89"/>
      <c r="AD39" s="89"/>
      <c r="AE39" s="89"/>
      <c r="AF39" s="89"/>
      <c r="AG39" s="89"/>
      <c r="AH39" s="89"/>
      <c r="AI39" s="89"/>
      <c r="AJ39" s="89"/>
      <c r="AK39" s="89"/>
      <c r="AL39" s="90"/>
    </row>
    <row r="40" spans="1:38" s="76" customFormat="1" ht="16.5" x14ac:dyDescent="0.35">
      <c r="A40" s="94" t="s">
        <v>85</v>
      </c>
      <c r="B40" s="89" t="s">
        <v>141</v>
      </c>
      <c r="C40" s="89"/>
      <c r="D40" s="89"/>
      <c r="E40" s="89"/>
      <c r="F40" s="89"/>
      <c r="G40" s="89"/>
      <c r="H40" s="89"/>
      <c r="I40" s="89"/>
      <c r="J40" s="89"/>
      <c r="K40" s="89"/>
      <c r="L40" s="89"/>
      <c r="M40" s="89"/>
      <c r="N40" s="89"/>
      <c r="O40" s="89"/>
      <c r="P40" s="89"/>
      <c r="Q40" s="89"/>
      <c r="R40" s="89"/>
      <c r="S40" s="89"/>
      <c r="T40" s="89"/>
      <c r="U40" s="89"/>
      <c r="V40" s="89"/>
      <c r="W40" s="89"/>
      <c r="X40" s="89"/>
      <c r="Y40" s="89"/>
      <c r="Z40" s="89"/>
      <c r="AA40" s="89"/>
      <c r="AB40" s="89"/>
      <c r="AC40" s="89"/>
      <c r="AD40" s="89"/>
      <c r="AE40" s="89"/>
      <c r="AF40" s="89"/>
      <c r="AG40" s="89"/>
      <c r="AH40" s="89"/>
      <c r="AI40" s="89"/>
      <c r="AJ40" s="89"/>
      <c r="AK40" s="89"/>
      <c r="AL40" s="90"/>
    </row>
    <row r="41" spans="1:38" s="76" customFormat="1" ht="16.5" x14ac:dyDescent="0.35">
      <c r="A41" s="94" t="s">
        <v>81</v>
      </c>
      <c r="B41" s="89" t="s">
        <v>142</v>
      </c>
      <c r="C41" s="89"/>
      <c r="D41" s="89"/>
      <c r="E41" s="89"/>
      <c r="F41" s="89"/>
      <c r="G41" s="89"/>
      <c r="H41" s="89"/>
      <c r="I41" s="89"/>
      <c r="J41" s="89"/>
      <c r="K41" s="89"/>
      <c r="L41" s="89"/>
      <c r="M41" s="89"/>
      <c r="N41" s="89"/>
      <c r="O41" s="89"/>
      <c r="P41" s="89"/>
      <c r="Q41" s="89"/>
      <c r="R41" s="89"/>
      <c r="S41" s="89"/>
      <c r="T41" s="89"/>
      <c r="U41" s="89"/>
      <c r="V41" s="89"/>
      <c r="W41" s="89"/>
      <c r="X41" s="89"/>
      <c r="Y41" s="89"/>
      <c r="Z41" s="89"/>
      <c r="AA41" s="89"/>
      <c r="AB41" s="89"/>
      <c r="AC41" s="89"/>
      <c r="AD41" s="89"/>
      <c r="AE41" s="89"/>
      <c r="AF41" s="89"/>
      <c r="AG41" s="89"/>
      <c r="AH41" s="89"/>
      <c r="AI41" s="89"/>
      <c r="AJ41" s="89"/>
      <c r="AK41" s="89"/>
      <c r="AL41" s="90"/>
    </row>
    <row r="42" spans="1:38" s="76" customFormat="1" ht="16.5" x14ac:dyDescent="0.35">
      <c r="A42" s="94" t="s">
        <v>137</v>
      </c>
      <c r="B42" s="89" t="s">
        <v>143</v>
      </c>
      <c r="C42" s="89"/>
      <c r="D42" s="89"/>
      <c r="E42" s="89"/>
      <c r="F42" s="89"/>
      <c r="G42" s="89"/>
      <c r="H42" s="89"/>
      <c r="I42" s="89"/>
      <c r="J42" s="89"/>
      <c r="K42" s="89"/>
      <c r="L42" s="89"/>
      <c r="M42" s="89"/>
      <c r="N42" s="89"/>
      <c r="O42" s="89"/>
      <c r="P42" s="89"/>
      <c r="Q42" s="89"/>
      <c r="R42" s="89"/>
      <c r="S42" s="89"/>
      <c r="T42" s="89"/>
      <c r="U42" s="89"/>
      <c r="V42" s="89"/>
      <c r="W42" s="89"/>
      <c r="X42" s="89"/>
      <c r="Y42" s="89"/>
      <c r="Z42" s="89"/>
      <c r="AA42" s="89"/>
      <c r="AB42" s="89"/>
      <c r="AC42" s="89"/>
      <c r="AD42" s="89"/>
      <c r="AE42" s="89"/>
      <c r="AF42" s="89"/>
      <c r="AG42" s="89"/>
      <c r="AH42" s="89"/>
      <c r="AI42" s="89"/>
      <c r="AJ42" s="89"/>
      <c r="AK42" s="89"/>
      <c r="AL42" s="90"/>
    </row>
    <row r="43" spans="1:38" s="76" customFormat="1" ht="17" x14ac:dyDescent="0.4">
      <c r="A43" s="95" t="s">
        <v>138</v>
      </c>
      <c r="B43" s="125" t="s">
        <v>144</v>
      </c>
      <c r="C43" s="124"/>
      <c r="D43" s="124"/>
      <c r="E43" s="124"/>
      <c r="F43" s="124"/>
      <c r="G43" s="124"/>
      <c r="H43" s="124"/>
      <c r="I43" s="124"/>
      <c r="J43" s="124"/>
      <c r="K43" s="124"/>
      <c r="L43" s="124"/>
      <c r="M43" s="124"/>
      <c r="N43" s="124"/>
      <c r="O43" s="124"/>
      <c r="P43" s="124"/>
      <c r="Q43" s="124"/>
      <c r="R43" s="124"/>
      <c r="S43" s="124"/>
      <c r="T43" s="124"/>
      <c r="U43" s="124"/>
      <c r="V43" s="124"/>
      <c r="W43" s="124"/>
      <c r="X43" s="124"/>
      <c r="Y43" s="124"/>
      <c r="Z43" s="124"/>
      <c r="AA43" s="124"/>
      <c r="AB43" s="124"/>
      <c r="AC43" s="124"/>
      <c r="AD43" s="124"/>
      <c r="AE43" s="124"/>
      <c r="AF43" s="124"/>
      <c r="AG43" s="124"/>
      <c r="AH43" s="124"/>
      <c r="AI43" s="124"/>
      <c r="AJ43" s="124"/>
      <c r="AK43" s="124"/>
      <c r="AL43" s="126"/>
    </row>
    <row r="44" spans="1:38" s="86" customFormat="1" ht="20" thickBot="1" x14ac:dyDescent="0.45">
      <c r="A44" s="91"/>
      <c r="B44" s="83"/>
      <c r="C44" s="84"/>
      <c r="D44" s="84"/>
      <c r="E44" s="84"/>
      <c r="F44" s="84"/>
      <c r="G44" s="84"/>
      <c r="H44" s="84"/>
      <c r="I44" s="84"/>
      <c r="J44" s="84"/>
      <c r="K44" s="84"/>
      <c r="L44" s="84"/>
      <c r="M44" s="84"/>
      <c r="N44" s="84"/>
      <c r="O44" s="84"/>
      <c r="P44" s="84"/>
      <c r="Q44" s="84"/>
      <c r="R44" s="84"/>
      <c r="S44" s="84"/>
      <c r="T44" s="84"/>
      <c r="U44" s="84"/>
      <c r="V44" s="84"/>
      <c r="W44" s="84"/>
      <c r="X44" s="84"/>
      <c r="Y44" s="84"/>
      <c r="Z44" s="84"/>
      <c r="AA44" s="84"/>
      <c r="AB44" s="84"/>
      <c r="AC44" s="84"/>
      <c r="AD44" s="84"/>
      <c r="AE44" s="84"/>
      <c r="AF44" s="84"/>
      <c r="AG44" s="84"/>
      <c r="AH44" s="84"/>
      <c r="AI44" s="84"/>
      <c r="AJ44" s="84"/>
      <c r="AK44" s="84"/>
      <c r="AL44" s="85"/>
    </row>
    <row r="45" spans="1:38" s="76" customFormat="1" ht="19.5" x14ac:dyDescent="0.4">
      <c r="A45" s="77"/>
      <c r="B45" s="80"/>
      <c r="C45" s="78"/>
      <c r="D45" s="78"/>
      <c r="E45" s="78"/>
      <c r="F45" s="78"/>
      <c r="G45" s="78"/>
      <c r="H45" s="78"/>
      <c r="I45" s="78"/>
      <c r="J45" s="78"/>
      <c r="K45" s="78"/>
      <c r="L45" s="78"/>
      <c r="M45" s="78"/>
      <c r="N45" s="78"/>
      <c r="O45" s="78"/>
      <c r="P45" s="78"/>
      <c r="Q45" s="78"/>
      <c r="R45" s="78"/>
      <c r="S45" s="78"/>
      <c r="T45" s="78"/>
      <c r="U45" s="78"/>
      <c r="V45" s="78"/>
      <c r="W45" s="78"/>
      <c r="X45" s="78"/>
      <c r="Y45" s="78"/>
      <c r="Z45" s="78"/>
      <c r="AA45" s="78"/>
      <c r="AB45" s="78"/>
      <c r="AC45" s="78"/>
      <c r="AD45" s="78"/>
      <c r="AE45" s="78"/>
      <c r="AF45" s="78"/>
      <c r="AG45" s="78"/>
      <c r="AH45" s="78"/>
      <c r="AI45" s="78"/>
      <c r="AJ45" s="78"/>
      <c r="AK45" s="78"/>
      <c r="AL45" s="79"/>
    </row>
    <row r="46" spans="1:38" s="76" customFormat="1" ht="19.5" x14ac:dyDescent="0.4">
      <c r="A46" s="81"/>
      <c r="B46" s="80"/>
      <c r="C46" s="78"/>
      <c r="D46" s="78"/>
      <c r="E46" s="78"/>
      <c r="F46" s="78"/>
      <c r="G46" s="78"/>
      <c r="H46" s="78"/>
      <c r="I46" s="78"/>
      <c r="J46" s="78"/>
      <c r="K46" s="78"/>
      <c r="L46" s="78"/>
      <c r="M46" s="78"/>
      <c r="N46" s="78"/>
      <c r="O46" s="78"/>
      <c r="P46" s="78"/>
      <c r="Q46" s="78"/>
      <c r="R46" s="78"/>
      <c r="S46" s="78"/>
      <c r="T46" s="78"/>
      <c r="U46" s="78"/>
      <c r="V46" s="78"/>
      <c r="W46" s="78"/>
      <c r="X46" s="78"/>
      <c r="Y46" s="78"/>
      <c r="Z46" s="78"/>
      <c r="AA46" s="78"/>
      <c r="AB46" s="78"/>
      <c r="AC46" s="78"/>
      <c r="AD46" s="78"/>
      <c r="AE46" s="78"/>
      <c r="AF46" s="78"/>
      <c r="AG46" s="78"/>
      <c r="AH46" s="78"/>
      <c r="AI46" s="78"/>
      <c r="AJ46" s="78"/>
      <c r="AK46" s="78"/>
      <c r="AL46" s="79"/>
    </row>
    <row r="47" spans="1:38" s="76" customFormat="1" ht="19.5" x14ac:dyDescent="0.4">
      <c r="A47" s="81"/>
      <c r="B47" s="80"/>
      <c r="C47" s="80"/>
      <c r="D47" s="82"/>
      <c r="E47" s="82"/>
      <c r="F47" s="82"/>
      <c r="G47" s="82"/>
      <c r="H47" s="82"/>
      <c r="I47" s="82"/>
      <c r="J47" s="82"/>
      <c r="K47" s="78"/>
      <c r="L47" s="78"/>
      <c r="M47" s="78"/>
      <c r="N47" s="78"/>
      <c r="O47" s="78"/>
      <c r="P47" s="78"/>
      <c r="Q47" s="78"/>
      <c r="R47" s="78"/>
      <c r="S47" s="78"/>
      <c r="T47" s="78"/>
      <c r="U47" s="78"/>
      <c r="V47" s="78"/>
      <c r="W47" s="78"/>
      <c r="X47" s="78"/>
      <c r="Y47" s="78"/>
      <c r="Z47" s="78"/>
      <c r="AA47" s="78"/>
      <c r="AB47" s="78"/>
      <c r="AC47" s="78"/>
      <c r="AD47" s="78"/>
      <c r="AE47" s="78"/>
      <c r="AF47" s="78"/>
      <c r="AG47" s="78"/>
      <c r="AH47" s="78"/>
      <c r="AI47" s="78"/>
      <c r="AJ47" s="78"/>
      <c r="AK47" s="78"/>
      <c r="AL47" s="79"/>
    </row>
    <row r="48" spans="1:38" s="76" customFormat="1" ht="19.5" x14ac:dyDescent="0.4">
      <c r="A48" s="81"/>
      <c r="B48" s="80"/>
      <c r="C48" s="80"/>
      <c r="D48" s="82"/>
      <c r="E48" s="82"/>
      <c r="F48" s="82"/>
      <c r="G48" s="82"/>
      <c r="H48" s="82"/>
      <c r="I48" s="82"/>
      <c r="J48" s="82"/>
      <c r="K48" s="78"/>
      <c r="L48" s="78"/>
      <c r="M48" s="78"/>
      <c r="N48" s="78"/>
      <c r="O48" s="78"/>
      <c r="P48" s="78"/>
      <c r="Q48" s="78"/>
      <c r="R48" s="78"/>
      <c r="S48" s="78"/>
      <c r="T48" s="78"/>
      <c r="U48" s="78"/>
      <c r="V48" s="78"/>
      <c r="W48" s="78"/>
      <c r="X48" s="78"/>
      <c r="Y48" s="78"/>
      <c r="Z48" s="78"/>
      <c r="AA48" s="78"/>
      <c r="AB48" s="78"/>
      <c r="AC48" s="78"/>
      <c r="AD48" s="78"/>
      <c r="AE48" s="78"/>
      <c r="AF48" s="78"/>
      <c r="AG48" s="78"/>
      <c r="AH48" s="78"/>
      <c r="AI48" s="78"/>
      <c r="AJ48" s="78"/>
      <c r="AK48" s="78"/>
      <c r="AL48" s="79"/>
    </row>
    <row r="49" spans="1:38" s="76" customFormat="1" ht="19.5" x14ac:dyDescent="0.4">
      <c r="A49" s="81"/>
      <c r="B49" s="80"/>
      <c r="C49" s="80"/>
      <c r="D49" s="82"/>
      <c r="E49" s="82"/>
      <c r="F49" s="82"/>
      <c r="G49" s="82"/>
      <c r="H49" s="82"/>
      <c r="I49" s="82"/>
      <c r="J49" s="82"/>
      <c r="K49" s="78"/>
      <c r="L49" s="78"/>
      <c r="M49" s="78"/>
      <c r="N49" s="78"/>
      <c r="O49" s="78"/>
      <c r="P49" s="78"/>
      <c r="Q49" s="78"/>
      <c r="R49" s="78"/>
      <c r="S49" s="78"/>
      <c r="T49" s="78"/>
      <c r="U49" s="78"/>
      <c r="V49" s="78"/>
      <c r="W49" s="78"/>
      <c r="X49" s="78"/>
      <c r="Y49" s="78"/>
      <c r="Z49" s="78"/>
      <c r="AA49" s="78"/>
      <c r="AB49" s="78"/>
      <c r="AC49" s="78"/>
      <c r="AD49" s="78"/>
      <c r="AE49" s="78"/>
      <c r="AF49" s="78"/>
      <c r="AG49" s="78"/>
      <c r="AH49" s="78"/>
      <c r="AI49" s="78"/>
      <c r="AJ49" s="78"/>
      <c r="AK49" s="78"/>
      <c r="AL49" s="79"/>
    </row>
    <row r="50" spans="1:38" s="76" customFormat="1" ht="19.5" x14ac:dyDescent="0.4">
      <c r="A50" s="81"/>
      <c r="B50" s="80"/>
      <c r="C50" s="80"/>
      <c r="D50" s="82"/>
      <c r="E50" s="82"/>
      <c r="F50" s="82"/>
      <c r="G50" s="82"/>
      <c r="H50" s="82"/>
      <c r="I50" s="82"/>
      <c r="J50" s="82"/>
      <c r="K50" s="78"/>
      <c r="L50" s="78"/>
      <c r="M50" s="78"/>
      <c r="N50" s="78"/>
      <c r="O50" s="78"/>
      <c r="P50" s="78"/>
      <c r="Q50" s="78"/>
      <c r="R50" s="78"/>
      <c r="S50" s="78"/>
      <c r="T50" s="78"/>
      <c r="U50" s="78"/>
      <c r="V50" s="78"/>
      <c r="W50" s="78"/>
      <c r="X50" s="78"/>
      <c r="Y50" s="78"/>
      <c r="Z50" s="78"/>
      <c r="AA50" s="78"/>
      <c r="AB50" s="78"/>
      <c r="AC50" s="78"/>
      <c r="AD50" s="78"/>
      <c r="AE50" s="78"/>
      <c r="AF50" s="78"/>
      <c r="AG50" s="78"/>
      <c r="AH50" s="78"/>
      <c r="AI50" s="78"/>
      <c r="AJ50" s="78"/>
      <c r="AK50" s="78"/>
      <c r="AL50" s="79"/>
    </row>
    <row r="51" spans="1:38" s="76" customFormat="1" ht="19.5" x14ac:dyDescent="0.4">
      <c r="A51" s="81"/>
      <c r="B51" s="80"/>
      <c r="C51" s="80"/>
      <c r="D51" s="82"/>
      <c r="E51" s="82"/>
      <c r="F51" s="82"/>
      <c r="G51" s="82"/>
      <c r="H51" s="82"/>
      <c r="I51" s="82"/>
      <c r="J51" s="82"/>
      <c r="K51" s="78"/>
      <c r="L51" s="78"/>
      <c r="M51" s="78"/>
      <c r="N51" s="78"/>
      <c r="O51" s="78"/>
      <c r="P51" s="78"/>
      <c r="Q51" s="78"/>
      <c r="R51" s="78"/>
      <c r="S51" s="78"/>
      <c r="T51" s="78"/>
      <c r="U51" s="78"/>
      <c r="V51" s="78"/>
      <c r="W51" s="78"/>
      <c r="X51" s="78"/>
      <c r="Y51" s="78"/>
      <c r="Z51" s="78"/>
      <c r="AA51" s="78"/>
      <c r="AB51" s="78"/>
      <c r="AC51" s="78"/>
      <c r="AD51" s="78"/>
      <c r="AE51" s="78"/>
      <c r="AF51" s="78"/>
      <c r="AG51" s="78"/>
      <c r="AH51" s="78"/>
      <c r="AI51" s="78"/>
      <c r="AJ51" s="78"/>
      <c r="AK51" s="78"/>
      <c r="AL51" s="79"/>
    </row>
  </sheetData>
  <mergeCells count="4">
    <mergeCell ref="A25:M25"/>
    <mergeCell ref="B38:AA38"/>
    <mergeCell ref="B39:AA39"/>
    <mergeCell ref="B43:AL43"/>
  </mergeCells>
  <pageMargins left="0.7" right="0.7" top="0.75" bottom="0.75" header="0.3" footer="0.3"/>
  <pageSetup paperSize="9" orientation="portrait" horizontalDpi="0" verticalDpi="0"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3FD8054-B3BF-4E6B-9AC7-A8AD2BFC5D9E}">
  <sheetPr>
    <tabColor rgb="FF00705B"/>
  </sheetPr>
  <dimension ref="A1:I1339"/>
  <sheetViews>
    <sheetView zoomScale="70" zoomScaleNormal="70" workbookViewId="0">
      <selection activeCell="G2" sqref="G2"/>
    </sheetView>
  </sheetViews>
  <sheetFormatPr defaultRowHeight="14.5" x14ac:dyDescent="0.35"/>
  <cols>
    <col min="1" max="1" width="9.08984375" customWidth="1"/>
    <col min="2" max="2" width="20.6328125" customWidth="1"/>
    <col min="3" max="3" width="12.81640625" customWidth="1"/>
    <col min="4" max="4" width="9.6328125" customWidth="1"/>
    <col min="5" max="5" width="10.54296875" bestFit="1" customWidth="1"/>
    <col min="6" max="6" width="29.90625" style="3" bestFit="1" customWidth="1"/>
    <col min="7" max="7" width="12.6328125" customWidth="1"/>
    <col min="8" max="8" width="22.453125" customWidth="1"/>
  </cols>
  <sheetData>
    <row r="1" spans="1:9" s="70" customFormat="1" x14ac:dyDescent="0.35">
      <c r="A1" s="68" t="s">
        <v>6</v>
      </c>
      <c r="B1" s="68" t="s">
        <v>131</v>
      </c>
      <c r="C1" s="68" t="s">
        <v>7</v>
      </c>
      <c r="D1" s="68" t="s">
        <v>8</v>
      </c>
      <c r="E1" s="68" t="s">
        <v>9</v>
      </c>
      <c r="F1" s="69" t="s">
        <v>10</v>
      </c>
      <c r="G1" s="70" t="s">
        <v>212</v>
      </c>
      <c r="H1" s="70" t="s">
        <v>194</v>
      </c>
    </row>
    <row r="2" spans="1:9" x14ac:dyDescent="0.35">
      <c r="A2" s="1">
        <v>18</v>
      </c>
      <c r="B2" s="1" t="s">
        <v>11</v>
      </c>
      <c r="C2" s="1">
        <v>20.79</v>
      </c>
      <c r="D2" s="1" t="s">
        <v>12</v>
      </c>
      <c r="E2" s="1" t="s">
        <v>13</v>
      </c>
      <c r="F2" s="2">
        <v>1607.5101</v>
      </c>
      <c r="G2">
        <f t="shared" ref="G2:G65" si="0">IF(B2="female",0,1)</f>
        <v>0</v>
      </c>
      <c r="I2" s="102"/>
    </row>
    <row r="3" spans="1:9" x14ac:dyDescent="0.35">
      <c r="A3" s="1">
        <v>18</v>
      </c>
      <c r="B3" s="1" t="s">
        <v>11</v>
      </c>
      <c r="C3" s="1">
        <v>24.09</v>
      </c>
      <c r="D3" s="1" t="s">
        <v>12</v>
      </c>
      <c r="E3" s="1" t="s">
        <v>13</v>
      </c>
      <c r="F3" s="2">
        <v>2201.0971</v>
      </c>
      <c r="G3">
        <f t="shared" si="0"/>
        <v>0</v>
      </c>
    </row>
    <row r="4" spans="1:9" x14ac:dyDescent="0.35">
      <c r="A4" s="1">
        <v>19</v>
      </c>
      <c r="B4" s="1" t="s">
        <v>11</v>
      </c>
      <c r="C4" s="1">
        <v>24.7</v>
      </c>
      <c r="D4" s="1" t="s">
        <v>12</v>
      </c>
      <c r="E4" s="1" t="s">
        <v>14</v>
      </c>
      <c r="F4" s="2">
        <v>1737.376</v>
      </c>
      <c r="G4">
        <f t="shared" si="0"/>
        <v>0</v>
      </c>
    </row>
    <row r="5" spans="1:9" x14ac:dyDescent="0.35">
      <c r="A5" s="1">
        <v>19</v>
      </c>
      <c r="B5" s="1" t="s">
        <v>11</v>
      </c>
      <c r="C5" s="1">
        <v>24.51</v>
      </c>
      <c r="D5" s="1" t="s">
        <v>12</v>
      </c>
      <c r="E5" s="1" t="s">
        <v>15</v>
      </c>
      <c r="F5" s="2">
        <v>2709.1118999999999</v>
      </c>
      <c r="G5">
        <f t="shared" si="0"/>
        <v>0</v>
      </c>
    </row>
    <row r="6" spans="1:9" x14ac:dyDescent="0.35">
      <c r="A6" s="1">
        <v>19</v>
      </c>
      <c r="B6" s="1" t="s">
        <v>11</v>
      </c>
      <c r="C6" s="1">
        <v>22.515000000000001</v>
      </c>
      <c r="D6" s="1" t="s">
        <v>12</v>
      </c>
      <c r="E6" s="1" t="s">
        <v>15</v>
      </c>
      <c r="F6" s="2">
        <v>2117.3388500000001</v>
      </c>
      <c r="G6">
        <f t="shared" si="0"/>
        <v>0</v>
      </c>
    </row>
    <row r="7" spans="1:9" x14ac:dyDescent="0.35">
      <c r="A7" s="1">
        <v>19</v>
      </c>
      <c r="B7" s="1" t="s">
        <v>11</v>
      </c>
      <c r="C7" s="1">
        <v>23.4</v>
      </c>
      <c r="D7" s="1" t="s">
        <v>12</v>
      </c>
      <c r="E7" s="1" t="s">
        <v>14</v>
      </c>
      <c r="F7" s="2">
        <v>2913.569</v>
      </c>
      <c r="G7">
        <f t="shared" si="0"/>
        <v>0</v>
      </c>
    </row>
    <row r="8" spans="1:9" x14ac:dyDescent="0.35">
      <c r="A8" s="1">
        <v>19</v>
      </c>
      <c r="B8" s="1" t="s">
        <v>11</v>
      </c>
      <c r="C8" s="1">
        <v>24.605</v>
      </c>
      <c r="D8" s="1" t="s">
        <v>12</v>
      </c>
      <c r="E8" s="1" t="s">
        <v>15</v>
      </c>
      <c r="F8" s="2">
        <v>2709.24395</v>
      </c>
      <c r="G8">
        <f t="shared" si="0"/>
        <v>0</v>
      </c>
    </row>
    <row r="9" spans="1:9" x14ac:dyDescent="0.35">
      <c r="A9" s="1">
        <v>19</v>
      </c>
      <c r="B9" s="1" t="s">
        <v>11</v>
      </c>
      <c r="C9" s="1">
        <v>18.600000000000001</v>
      </c>
      <c r="D9" s="1" t="s">
        <v>12</v>
      </c>
      <c r="E9" s="1" t="s">
        <v>14</v>
      </c>
      <c r="F9" s="2">
        <v>1728.8969999999999</v>
      </c>
      <c r="G9">
        <f t="shared" si="0"/>
        <v>0</v>
      </c>
    </row>
    <row r="10" spans="1:9" x14ac:dyDescent="0.35">
      <c r="A10" s="1">
        <v>19</v>
      </c>
      <c r="B10" s="1" t="s">
        <v>11</v>
      </c>
      <c r="C10" s="1">
        <v>20.6</v>
      </c>
      <c r="D10" s="1" t="s">
        <v>12</v>
      </c>
      <c r="E10" s="1" t="s">
        <v>14</v>
      </c>
      <c r="F10" s="2">
        <v>1731.6769999999999</v>
      </c>
      <c r="G10">
        <f t="shared" si="0"/>
        <v>0</v>
      </c>
    </row>
    <row r="11" spans="1:9" x14ac:dyDescent="0.35">
      <c r="A11" s="1">
        <v>21</v>
      </c>
      <c r="B11" s="1" t="s">
        <v>11</v>
      </c>
      <c r="C11" s="1">
        <v>21.89</v>
      </c>
      <c r="D11" s="1" t="s">
        <v>12</v>
      </c>
      <c r="E11" s="1" t="s">
        <v>13</v>
      </c>
      <c r="F11" s="2">
        <v>3180.5101</v>
      </c>
      <c r="G11">
        <f t="shared" si="0"/>
        <v>0</v>
      </c>
    </row>
    <row r="12" spans="1:9" x14ac:dyDescent="0.35">
      <c r="A12" s="1">
        <v>21</v>
      </c>
      <c r="B12" s="1" t="s">
        <v>11</v>
      </c>
      <c r="C12" s="1">
        <v>22.135000000000002</v>
      </c>
      <c r="D12" s="1" t="s">
        <v>12</v>
      </c>
      <c r="E12" s="1" t="s">
        <v>16</v>
      </c>
      <c r="F12" s="2">
        <v>2585.8506499999999</v>
      </c>
      <c r="G12">
        <f t="shared" si="0"/>
        <v>0</v>
      </c>
    </row>
    <row r="13" spans="1:9" x14ac:dyDescent="0.35">
      <c r="A13" s="1">
        <v>22</v>
      </c>
      <c r="B13" s="1" t="s">
        <v>11</v>
      </c>
      <c r="C13" s="1">
        <v>24.3</v>
      </c>
      <c r="D13" s="1" t="s">
        <v>12</v>
      </c>
      <c r="E13" s="1" t="s">
        <v>14</v>
      </c>
      <c r="F13" s="2">
        <v>2150.4690000000001</v>
      </c>
      <c r="G13">
        <f t="shared" si="0"/>
        <v>0</v>
      </c>
    </row>
    <row r="14" spans="1:9" x14ac:dyDescent="0.35">
      <c r="A14" s="1">
        <v>22</v>
      </c>
      <c r="B14" s="1" t="s">
        <v>11</v>
      </c>
      <c r="C14" s="1">
        <v>23.18</v>
      </c>
      <c r="D14" s="1" t="s">
        <v>12</v>
      </c>
      <c r="E14" s="1" t="s">
        <v>16</v>
      </c>
      <c r="F14" s="2">
        <v>2731.9122000000002</v>
      </c>
      <c r="G14">
        <f t="shared" si="0"/>
        <v>0</v>
      </c>
    </row>
    <row r="15" spans="1:9" x14ac:dyDescent="0.35">
      <c r="A15" s="1">
        <v>22</v>
      </c>
      <c r="B15" s="1" t="s">
        <v>11</v>
      </c>
      <c r="C15" s="1">
        <v>20.234999999999999</v>
      </c>
      <c r="D15" s="1" t="s">
        <v>12</v>
      </c>
      <c r="E15" s="1" t="s">
        <v>15</v>
      </c>
      <c r="F15" s="2">
        <v>2527.8186500000002</v>
      </c>
      <c r="G15">
        <f t="shared" si="0"/>
        <v>0</v>
      </c>
    </row>
    <row r="16" spans="1:9" x14ac:dyDescent="0.35">
      <c r="A16" s="1">
        <v>22</v>
      </c>
      <c r="B16" s="1" t="s">
        <v>11</v>
      </c>
      <c r="C16" s="1">
        <v>21.28</v>
      </c>
      <c r="D16" s="1" t="s">
        <v>12</v>
      </c>
      <c r="E16" s="1" t="s">
        <v>15</v>
      </c>
      <c r="F16" s="2">
        <v>4296.2712000000001</v>
      </c>
      <c r="G16">
        <f t="shared" si="0"/>
        <v>0</v>
      </c>
    </row>
    <row r="17" spans="1:7" x14ac:dyDescent="0.35">
      <c r="A17" s="1">
        <v>23</v>
      </c>
      <c r="B17" s="1" t="s">
        <v>11</v>
      </c>
      <c r="C17" s="1">
        <v>23.18</v>
      </c>
      <c r="D17" s="1" t="s">
        <v>12</v>
      </c>
      <c r="E17" s="1" t="s">
        <v>15</v>
      </c>
      <c r="F17" s="2">
        <v>14426.073850000001</v>
      </c>
      <c r="G17">
        <f t="shared" si="0"/>
        <v>0</v>
      </c>
    </row>
    <row r="18" spans="1:7" x14ac:dyDescent="0.35">
      <c r="A18" s="1">
        <v>23</v>
      </c>
      <c r="B18" s="1" t="s">
        <v>11</v>
      </c>
      <c r="C18" s="1">
        <v>24.225000000000001</v>
      </c>
      <c r="D18" s="1" t="s">
        <v>12</v>
      </c>
      <c r="E18" s="1" t="s">
        <v>16</v>
      </c>
      <c r="F18" s="2">
        <v>22395.74424</v>
      </c>
      <c r="G18">
        <f t="shared" si="0"/>
        <v>0</v>
      </c>
    </row>
    <row r="19" spans="1:7" x14ac:dyDescent="0.35">
      <c r="A19" s="1">
        <v>24</v>
      </c>
      <c r="B19" s="1" t="s">
        <v>11</v>
      </c>
      <c r="C19" s="1">
        <v>23.21</v>
      </c>
      <c r="D19" s="1" t="s">
        <v>12</v>
      </c>
      <c r="E19" s="1" t="s">
        <v>13</v>
      </c>
      <c r="F19" s="2">
        <v>25081.76784</v>
      </c>
      <c r="G19">
        <f t="shared" si="0"/>
        <v>0</v>
      </c>
    </row>
    <row r="20" spans="1:7" x14ac:dyDescent="0.35">
      <c r="A20" s="1">
        <v>24</v>
      </c>
      <c r="B20" s="1" t="s">
        <v>11</v>
      </c>
      <c r="C20" s="1">
        <v>22.6</v>
      </c>
      <c r="D20" s="1" t="s">
        <v>12</v>
      </c>
      <c r="E20" s="1" t="s">
        <v>14</v>
      </c>
      <c r="F20" s="2">
        <v>2457.502</v>
      </c>
      <c r="G20">
        <f t="shared" si="0"/>
        <v>0</v>
      </c>
    </row>
    <row r="21" spans="1:7" x14ac:dyDescent="0.35">
      <c r="A21" s="1">
        <v>24</v>
      </c>
      <c r="B21" s="1" t="s">
        <v>11</v>
      </c>
      <c r="C21" s="1">
        <v>24.225000000000001</v>
      </c>
      <c r="D21" s="1" t="s">
        <v>12</v>
      </c>
      <c r="E21" s="1" t="s">
        <v>15</v>
      </c>
      <c r="F21" s="2">
        <v>2842.7607499999999</v>
      </c>
      <c r="G21">
        <f t="shared" si="0"/>
        <v>0</v>
      </c>
    </row>
    <row r="22" spans="1:7" x14ac:dyDescent="0.35">
      <c r="A22" s="1">
        <v>25</v>
      </c>
      <c r="B22" s="1" t="s">
        <v>11</v>
      </c>
      <c r="C22" s="1">
        <v>23.465</v>
      </c>
      <c r="D22" s="1" t="s">
        <v>12</v>
      </c>
      <c r="E22" s="1" t="s">
        <v>16</v>
      </c>
      <c r="F22" s="2">
        <v>3206.4913499999998</v>
      </c>
      <c r="G22">
        <f t="shared" si="0"/>
        <v>0</v>
      </c>
    </row>
    <row r="23" spans="1:7" x14ac:dyDescent="0.35">
      <c r="A23" s="1">
        <v>25</v>
      </c>
      <c r="B23" s="1" t="s">
        <v>11</v>
      </c>
      <c r="C23" s="1">
        <v>24.3</v>
      </c>
      <c r="D23" s="1" t="s">
        <v>12</v>
      </c>
      <c r="E23" s="1" t="s">
        <v>14</v>
      </c>
      <c r="F23" s="2">
        <v>4391.652</v>
      </c>
      <c r="G23">
        <f t="shared" si="0"/>
        <v>0</v>
      </c>
    </row>
    <row r="24" spans="1:7" x14ac:dyDescent="0.35">
      <c r="A24" s="1">
        <v>25</v>
      </c>
      <c r="B24" s="1" t="s">
        <v>11</v>
      </c>
      <c r="C24" s="1">
        <v>22.515000000000001</v>
      </c>
      <c r="D24" s="1" t="s">
        <v>12</v>
      </c>
      <c r="E24" s="1" t="s">
        <v>15</v>
      </c>
      <c r="F24" s="2">
        <v>3594.17085</v>
      </c>
      <c r="G24">
        <f t="shared" si="0"/>
        <v>0</v>
      </c>
    </row>
    <row r="25" spans="1:7" x14ac:dyDescent="0.35">
      <c r="A25" s="1">
        <v>25</v>
      </c>
      <c r="B25" s="1" t="s">
        <v>11</v>
      </c>
      <c r="C25" s="1">
        <v>20.8</v>
      </c>
      <c r="D25" s="1" t="s">
        <v>12</v>
      </c>
      <c r="E25" s="1" t="s">
        <v>14</v>
      </c>
      <c r="F25" s="2">
        <v>3208.7869999999998</v>
      </c>
      <c r="G25">
        <f t="shared" si="0"/>
        <v>0</v>
      </c>
    </row>
    <row r="26" spans="1:7" x14ac:dyDescent="0.35">
      <c r="A26" s="1">
        <v>26</v>
      </c>
      <c r="B26" s="1" t="s">
        <v>11</v>
      </c>
      <c r="C26" s="1">
        <v>22.61</v>
      </c>
      <c r="D26" s="1" t="s">
        <v>12</v>
      </c>
      <c r="E26" s="1" t="s">
        <v>15</v>
      </c>
      <c r="F26" s="2">
        <v>3176.8159000000001</v>
      </c>
      <c r="G26">
        <f t="shared" si="0"/>
        <v>0</v>
      </c>
    </row>
    <row r="27" spans="1:7" x14ac:dyDescent="0.35">
      <c r="A27" s="1">
        <v>26</v>
      </c>
      <c r="B27" s="1" t="s">
        <v>11</v>
      </c>
      <c r="C27" s="1">
        <v>19.8</v>
      </c>
      <c r="D27" s="1" t="s">
        <v>12</v>
      </c>
      <c r="E27" s="1" t="s">
        <v>14</v>
      </c>
      <c r="F27" s="2">
        <v>3378.91</v>
      </c>
      <c r="G27">
        <f t="shared" si="0"/>
        <v>0</v>
      </c>
    </row>
    <row r="28" spans="1:7" x14ac:dyDescent="0.35">
      <c r="A28" s="1">
        <v>26</v>
      </c>
      <c r="B28" s="1" t="s">
        <v>11</v>
      </c>
      <c r="C28" s="1">
        <v>22.23</v>
      </c>
      <c r="D28" s="1" t="s">
        <v>12</v>
      </c>
      <c r="E28" s="1" t="s">
        <v>15</v>
      </c>
      <c r="F28" s="2">
        <v>3176.2876999999999</v>
      </c>
      <c r="G28">
        <f t="shared" si="0"/>
        <v>0</v>
      </c>
    </row>
    <row r="29" spans="1:7" x14ac:dyDescent="0.35">
      <c r="A29" s="1">
        <v>27</v>
      </c>
      <c r="B29" s="1" t="s">
        <v>11</v>
      </c>
      <c r="C29" s="1">
        <v>23.21</v>
      </c>
      <c r="D29" s="1" t="s">
        <v>12</v>
      </c>
      <c r="E29" s="1" t="s">
        <v>13</v>
      </c>
      <c r="F29" s="2">
        <v>3561.8888999999999</v>
      </c>
      <c r="G29">
        <f t="shared" si="0"/>
        <v>0</v>
      </c>
    </row>
    <row r="30" spans="1:7" x14ac:dyDescent="0.35">
      <c r="A30" s="1">
        <v>27</v>
      </c>
      <c r="B30" s="1" t="s">
        <v>11</v>
      </c>
      <c r="C30" s="1">
        <v>24.1</v>
      </c>
      <c r="D30" s="1" t="s">
        <v>12</v>
      </c>
      <c r="E30" s="1" t="s">
        <v>14</v>
      </c>
      <c r="F30" s="2">
        <v>2974.1260000000002</v>
      </c>
      <c r="G30">
        <f t="shared" si="0"/>
        <v>0</v>
      </c>
    </row>
    <row r="31" spans="1:7" x14ac:dyDescent="0.35">
      <c r="A31" s="1">
        <v>27</v>
      </c>
      <c r="B31" s="1" t="s">
        <v>11</v>
      </c>
      <c r="C31" s="1">
        <v>21.47</v>
      </c>
      <c r="D31" s="1" t="s">
        <v>12</v>
      </c>
      <c r="E31" s="1" t="s">
        <v>15</v>
      </c>
      <c r="F31" s="2">
        <v>3353.4703</v>
      </c>
      <c r="G31">
        <f t="shared" si="0"/>
        <v>0</v>
      </c>
    </row>
    <row r="32" spans="1:7" x14ac:dyDescent="0.35">
      <c r="A32" s="1">
        <v>28</v>
      </c>
      <c r="B32" s="1" t="s">
        <v>11</v>
      </c>
      <c r="C32" s="1">
        <v>24.32</v>
      </c>
      <c r="D32" s="1" t="s">
        <v>12</v>
      </c>
      <c r="E32" s="1" t="s">
        <v>16</v>
      </c>
      <c r="F32" s="2">
        <v>23288.928400000001</v>
      </c>
      <c r="G32">
        <f t="shared" si="0"/>
        <v>0</v>
      </c>
    </row>
    <row r="33" spans="1:7" x14ac:dyDescent="0.35">
      <c r="A33" s="1">
        <v>28</v>
      </c>
      <c r="B33" s="1" t="s">
        <v>11</v>
      </c>
      <c r="C33" s="1">
        <v>23.844999999999999</v>
      </c>
      <c r="D33" s="1" t="s">
        <v>12</v>
      </c>
      <c r="E33" s="1" t="s">
        <v>15</v>
      </c>
      <c r="F33" s="2">
        <v>4719.7365499999996</v>
      </c>
      <c r="G33">
        <f t="shared" si="0"/>
        <v>0</v>
      </c>
    </row>
    <row r="34" spans="1:7" x14ac:dyDescent="0.35">
      <c r="A34" s="1">
        <v>29</v>
      </c>
      <c r="B34" s="1" t="s">
        <v>11</v>
      </c>
      <c r="C34" s="1">
        <v>20.234999999999999</v>
      </c>
      <c r="D34" s="1" t="s">
        <v>12</v>
      </c>
      <c r="E34" s="1" t="s">
        <v>15</v>
      </c>
      <c r="F34" s="2">
        <v>4906.4096499999996</v>
      </c>
      <c r="G34">
        <f t="shared" si="0"/>
        <v>0</v>
      </c>
    </row>
    <row r="35" spans="1:7" x14ac:dyDescent="0.35">
      <c r="A35" s="1">
        <v>29</v>
      </c>
      <c r="B35" s="1" t="s">
        <v>11</v>
      </c>
      <c r="C35" s="1">
        <v>24.6</v>
      </c>
      <c r="D35" s="1" t="s">
        <v>12</v>
      </c>
      <c r="E35" s="1" t="s">
        <v>14</v>
      </c>
      <c r="F35" s="2">
        <v>4529.4769999999999</v>
      </c>
      <c r="G35">
        <f t="shared" si="0"/>
        <v>0</v>
      </c>
    </row>
    <row r="36" spans="1:7" x14ac:dyDescent="0.35">
      <c r="A36" s="1">
        <v>30</v>
      </c>
      <c r="B36" s="1" t="s">
        <v>11</v>
      </c>
      <c r="C36" s="1">
        <v>22.895</v>
      </c>
      <c r="D36" s="1" t="s">
        <v>12</v>
      </c>
      <c r="E36" s="1" t="s">
        <v>16</v>
      </c>
      <c r="F36" s="2">
        <v>4719.52405</v>
      </c>
      <c r="G36">
        <f t="shared" si="0"/>
        <v>0</v>
      </c>
    </row>
    <row r="37" spans="1:7" x14ac:dyDescent="0.35">
      <c r="A37" s="1">
        <v>30</v>
      </c>
      <c r="B37" s="1" t="s">
        <v>11</v>
      </c>
      <c r="C37" s="1">
        <v>19.95</v>
      </c>
      <c r="D37" s="1" t="s">
        <v>12</v>
      </c>
      <c r="E37" s="1" t="s">
        <v>15</v>
      </c>
      <c r="F37" s="2">
        <v>5693.4305000000004</v>
      </c>
      <c r="G37">
        <f t="shared" si="0"/>
        <v>0</v>
      </c>
    </row>
    <row r="38" spans="1:7" x14ac:dyDescent="0.35">
      <c r="A38" s="1">
        <v>30</v>
      </c>
      <c r="B38" s="1" t="s">
        <v>11</v>
      </c>
      <c r="C38" s="1">
        <v>21.945</v>
      </c>
      <c r="D38" s="1" t="s">
        <v>12</v>
      </c>
      <c r="E38" s="1" t="s">
        <v>16</v>
      </c>
      <c r="F38" s="2">
        <v>4718.2035500000002</v>
      </c>
      <c r="G38">
        <f t="shared" si="0"/>
        <v>0</v>
      </c>
    </row>
    <row r="39" spans="1:7" x14ac:dyDescent="0.35">
      <c r="A39" s="1">
        <v>31</v>
      </c>
      <c r="B39" s="1" t="s">
        <v>11</v>
      </c>
      <c r="C39" s="1">
        <v>23.6</v>
      </c>
      <c r="D39" s="1" t="s">
        <v>12</v>
      </c>
      <c r="E39" s="1" t="s">
        <v>14</v>
      </c>
      <c r="F39" s="2">
        <v>4931.6469999999999</v>
      </c>
      <c r="G39">
        <f t="shared" si="0"/>
        <v>0</v>
      </c>
    </row>
    <row r="40" spans="1:7" x14ac:dyDescent="0.35">
      <c r="A40" s="1">
        <v>31</v>
      </c>
      <c r="B40" s="1" t="s">
        <v>11</v>
      </c>
      <c r="C40" s="1">
        <v>21.754999999999999</v>
      </c>
      <c r="D40" s="1" t="s">
        <v>12</v>
      </c>
      <c r="E40" s="1" t="s">
        <v>15</v>
      </c>
      <c r="F40" s="2">
        <v>4134.0824499999999</v>
      </c>
      <c r="G40">
        <f t="shared" si="0"/>
        <v>0</v>
      </c>
    </row>
    <row r="41" spans="1:7" x14ac:dyDescent="0.35">
      <c r="A41" s="1">
        <v>32</v>
      </c>
      <c r="B41" s="1" t="s">
        <v>11</v>
      </c>
      <c r="C41" s="1">
        <v>23.65</v>
      </c>
      <c r="D41" s="1" t="s">
        <v>12</v>
      </c>
      <c r="E41" s="1" t="s">
        <v>13</v>
      </c>
      <c r="F41" s="2">
        <v>17626.239509999999</v>
      </c>
      <c r="G41">
        <f t="shared" si="0"/>
        <v>0</v>
      </c>
    </row>
    <row r="42" spans="1:7" x14ac:dyDescent="0.35">
      <c r="A42" s="1">
        <v>32</v>
      </c>
      <c r="B42" s="1" t="s">
        <v>11</v>
      </c>
      <c r="C42" s="1">
        <v>20.52</v>
      </c>
      <c r="D42" s="1" t="s">
        <v>12</v>
      </c>
      <c r="E42" s="1" t="s">
        <v>16</v>
      </c>
      <c r="F42" s="2">
        <v>4544.2348000000002</v>
      </c>
      <c r="G42">
        <f t="shared" si="0"/>
        <v>0</v>
      </c>
    </row>
    <row r="43" spans="1:7" x14ac:dyDescent="0.35">
      <c r="A43" s="1">
        <v>33</v>
      </c>
      <c r="B43" s="1" t="s">
        <v>11</v>
      </c>
      <c r="C43" s="1">
        <v>22.135000000000002</v>
      </c>
      <c r="D43" s="1" t="s">
        <v>12</v>
      </c>
      <c r="E43" s="1" t="s">
        <v>16</v>
      </c>
      <c r="F43" s="2">
        <v>5354.0746499999996</v>
      </c>
      <c r="G43">
        <f t="shared" si="0"/>
        <v>0</v>
      </c>
    </row>
    <row r="44" spans="1:7" x14ac:dyDescent="0.35">
      <c r="A44" s="1">
        <v>33</v>
      </c>
      <c r="B44" s="1" t="s">
        <v>11</v>
      </c>
      <c r="C44" s="1">
        <v>24.31</v>
      </c>
      <c r="D44" s="1" t="s">
        <v>12</v>
      </c>
      <c r="E44" s="1" t="s">
        <v>13</v>
      </c>
      <c r="F44" s="2">
        <v>4185.0978999999998</v>
      </c>
      <c r="G44">
        <f t="shared" si="0"/>
        <v>0</v>
      </c>
    </row>
    <row r="45" spans="1:7" x14ac:dyDescent="0.35">
      <c r="A45" s="1">
        <v>33</v>
      </c>
      <c r="B45" s="1" t="s">
        <v>11</v>
      </c>
      <c r="C45" s="1">
        <v>18.5</v>
      </c>
      <c r="D45" s="1" t="s">
        <v>12</v>
      </c>
      <c r="E45" s="1" t="s">
        <v>14</v>
      </c>
      <c r="F45" s="2">
        <v>4766.0219999999999</v>
      </c>
      <c r="G45">
        <f t="shared" si="0"/>
        <v>0</v>
      </c>
    </row>
    <row r="46" spans="1:7" x14ac:dyDescent="0.35">
      <c r="A46" s="1">
        <v>34</v>
      </c>
      <c r="B46" s="1" t="s">
        <v>11</v>
      </c>
      <c r="C46" s="1">
        <v>19</v>
      </c>
      <c r="D46" s="1" t="s">
        <v>12</v>
      </c>
      <c r="E46" s="1" t="s">
        <v>16</v>
      </c>
      <c r="F46" s="2">
        <v>6753.0379999999996</v>
      </c>
      <c r="G46">
        <f t="shared" si="0"/>
        <v>0</v>
      </c>
    </row>
    <row r="47" spans="1:7" x14ac:dyDescent="0.35">
      <c r="A47" s="1">
        <v>34</v>
      </c>
      <c r="B47" s="1" t="s">
        <v>11</v>
      </c>
      <c r="C47" s="1">
        <v>23.56</v>
      </c>
      <c r="D47" s="1" t="s">
        <v>12</v>
      </c>
      <c r="E47" s="1" t="s">
        <v>16</v>
      </c>
      <c r="F47" s="2">
        <v>4992.3764000000001</v>
      </c>
      <c r="G47">
        <f t="shared" si="0"/>
        <v>0</v>
      </c>
    </row>
    <row r="48" spans="1:7" x14ac:dyDescent="0.35">
      <c r="A48" s="1">
        <v>35</v>
      </c>
      <c r="B48" s="1" t="s">
        <v>11</v>
      </c>
      <c r="C48" s="1">
        <v>23.465</v>
      </c>
      <c r="D48" s="1" t="s">
        <v>12</v>
      </c>
      <c r="E48" s="1" t="s">
        <v>16</v>
      </c>
      <c r="F48" s="2">
        <v>6402.2913500000004</v>
      </c>
      <c r="G48">
        <f t="shared" si="0"/>
        <v>0</v>
      </c>
    </row>
    <row r="49" spans="1:7" x14ac:dyDescent="0.35">
      <c r="A49" s="1">
        <v>36</v>
      </c>
      <c r="B49" s="1" t="s">
        <v>11</v>
      </c>
      <c r="C49" s="1">
        <v>19.855</v>
      </c>
      <c r="D49" s="1" t="s">
        <v>12</v>
      </c>
      <c r="E49" s="1" t="s">
        <v>16</v>
      </c>
      <c r="F49" s="2">
        <v>5458.0464499999998</v>
      </c>
      <c r="G49">
        <f t="shared" si="0"/>
        <v>0</v>
      </c>
    </row>
    <row r="50" spans="1:7" x14ac:dyDescent="0.35">
      <c r="A50" s="1">
        <v>36</v>
      </c>
      <c r="B50" s="1" t="s">
        <v>11</v>
      </c>
      <c r="C50" s="1">
        <v>22.135000000000002</v>
      </c>
      <c r="D50" s="1" t="s">
        <v>12</v>
      </c>
      <c r="E50" s="1" t="s">
        <v>16</v>
      </c>
      <c r="F50" s="2">
        <v>7228.2156500000001</v>
      </c>
      <c r="G50">
        <f t="shared" si="0"/>
        <v>0</v>
      </c>
    </row>
    <row r="51" spans="1:7" x14ac:dyDescent="0.35">
      <c r="A51" s="1">
        <v>37</v>
      </c>
      <c r="B51" s="1" t="s">
        <v>11</v>
      </c>
      <c r="C51" s="1">
        <v>23.37</v>
      </c>
      <c r="D51" s="1" t="s">
        <v>12</v>
      </c>
      <c r="E51" s="1" t="s">
        <v>15</v>
      </c>
      <c r="F51" s="2">
        <v>6686.4313000000002</v>
      </c>
      <c r="G51">
        <f t="shared" si="0"/>
        <v>0</v>
      </c>
    </row>
    <row r="52" spans="1:7" x14ac:dyDescent="0.35">
      <c r="A52" s="1">
        <v>38</v>
      </c>
      <c r="B52" s="1" t="s">
        <v>11</v>
      </c>
      <c r="C52" s="1">
        <v>19.475000000000001</v>
      </c>
      <c r="D52" s="1" t="s">
        <v>12</v>
      </c>
      <c r="E52" s="1" t="s">
        <v>15</v>
      </c>
      <c r="F52" s="2">
        <v>6933.2422500000002</v>
      </c>
      <c r="G52">
        <f t="shared" si="0"/>
        <v>0</v>
      </c>
    </row>
    <row r="53" spans="1:7" x14ac:dyDescent="0.35">
      <c r="A53" s="1">
        <v>38</v>
      </c>
      <c r="B53" s="1" t="s">
        <v>11</v>
      </c>
      <c r="C53" s="1">
        <v>19.95</v>
      </c>
      <c r="D53" s="1" t="s">
        <v>12</v>
      </c>
      <c r="E53" s="1" t="s">
        <v>16</v>
      </c>
      <c r="F53" s="2">
        <v>7133.9025000000001</v>
      </c>
      <c r="G53">
        <f t="shared" si="0"/>
        <v>0</v>
      </c>
    </row>
    <row r="54" spans="1:7" x14ac:dyDescent="0.35">
      <c r="A54" s="1">
        <v>39</v>
      </c>
      <c r="B54" s="1" t="s">
        <v>11</v>
      </c>
      <c r="C54" s="1">
        <v>22.8</v>
      </c>
      <c r="D54" s="1" t="s">
        <v>12</v>
      </c>
      <c r="E54" s="1" t="s">
        <v>16</v>
      </c>
      <c r="F54" s="2">
        <v>7985.8149999999996</v>
      </c>
      <c r="G54">
        <f t="shared" si="0"/>
        <v>0</v>
      </c>
    </row>
    <row r="55" spans="1:7" x14ac:dyDescent="0.35">
      <c r="A55" s="1">
        <v>39</v>
      </c>
      <c r="B55" s="1" t="s">
        <v>11</v>
      </c>
      <c r="C55" s="1">
        <v>24.225000000000001</v>
      </c>
      <c r="D55" s="1" t="s">
        <v>12</v>
      </c>
      <c r="E55" s="1" t="s">
        <v>15</v>
      </c>
      <c r="F55" s="2">
        <v>8965.7957499999993</v>
      </c>
      <c r="G55">
        <f t="shared" si="0"/>
        <v>0</v>
      </c>
    </row>
    <row r="56" spans="1:7" x14ac:dyDescent="0.35">
      <c r="A56" s="1">
        <v>39</v>
      </c>
      <c r="B56" s="1" t="s">
        <v>11</v>
      </c>
      <c r="C56" s="1">
        <v>23.274999999999999</v>
      </c>
      <c r="D56" s="1" t="s">
        <v>12</v>
      </c>
      <c r="E56" s="1" t="s">
        <v>16</v>
      </c>
      <c r="F56" s="2">
        <v>7986.4752500000004</v>
      </c>
      <c r="G56">
        <f t="shared" si="0"/>
        <v>0</v>
      </c>
    </row>
    <row r="57" spans="1:7" x14ac:dyDescent="0.35">
      <c r="A57" s="1">
        <v>39</v>
      </c>
      <c r="B57" s="1" t="s">
        <v>11</v>
      </c>
      <c r="C57" s="1">
        <v>23.87</v>
      </c>
      <c r="D57" s="1" t="s">
        <v>12</v>
      </c>
      <c r="E57" s="1" t="s">
        <v>13</v>
      </c>
      <c r="F57" s="2">
        <v>8582.3022999999994</v>
      </c>
      <c r="G57">
        <f t="shared" si="0"/>
        <v>0</v>
      </c>
    </row>
    <row r="58" spans="1:7" x14ac:dyDescent="0.35">
      <c r="A58" s="1">
        <v>40</v>
      </c>
      <c r="B58" s="1" t="s">
        <v>11</v>
      </c>
      <c r="C58" s="1">
        <v>23.37</v>
      </c>
      <c r="D58" s="1" t="s">
        <v>12</v>
      </c>
      <c r="E58" s="1" t="s">
        <v>16</v>
      </c>
      <c r="F58" s="2">
        <v>8252.2842999999993</v>
      </c>
      <c r="G58">
        <f t="shared" si="0"/>
        <v>0</v>
      </c>
    </row>
    <row r="59" spans="1:7" x14ac:dyDescent="0.35">
      <c r="A59" s="1">
        <v>41</v>
      </c>
      <c r="B59" s="1" t="s">
        <v>11</v>
      </c>
      <c r="C59" s="1">
        <v>21.754999999999999</v>
      </c>
      <c r="D59" s="1" t="s">
        <v>12</v>
      </c>
      <c r="E59" s="1" t="s">
        <v>16</v>
      </c>
      <c r="F59" s="2">
        <v>13725.47184</v>
      </c>
      <c r="G59">
        <f t="shared" si="0"/>
        <v>0</v>
      </c>
    </row>
    <row r="60" spans="1:7" x14ac:dyDescent="0.35">
      <c r="A60" s="1">
        <v>44</v>
      </c>
      <c r="B60" s="1" t="s">
        <v>11</v>
      </c>
      <c r="C60" s="1">
        <v>23.98</v>
      </c>
      <c r="D60" s="1" t="s">
        <v>12</v>
      </c>
      <c r="E60" s="1" t="s">
        <v>13</v>
      </c>
      <c r="F60" s="2">
        <v>8211.1002000000008</v>
      </c>
      <c r="G60">
        <f t="shared" si="0"/>
        <v>0</v>
      </c>
    </row>
    <row r="61" spans="1:7" x14ac:dyDescent="0.35">
      <c r="A61" s="1">
        <v>46</v>
      </c>
      <c r="B61" s="1" t="s">
        <v>11</v>
      </c>
      <c r="C61" s="1">
        <v>19.95</v>
      </c>
      <c r="D61" s="1" t="s">
        <v>12</v>
      </c>
      <c r="E61" s="1" t="s">
        <v>15</v>
      </c>
      <c r="F61" s="2">
        <v>9193.8384999999998</v>
      </c>
      <c r="G61">
        <f t="shared" si="0"/>
        <v>0</v>
      </c>
    </row>
    <row r="62" spans="1:7" x14ac:dyDescent="0.35">
      <c r="A62" s="1">
        <v>47</v>
      </c>
      <c r="B62" s="1" t="s">
        <v>11</v>
      </c>
      <c r="C62" s="1">
        <v>23.6</v>
      </c>
      <c r="D62" s="1" t="s">
        <v>12</v>
      </c>
      <c r="E62" s="1" t="s">
        <v>14</v>
      </c>
      <c r="F62" s="2">
        <v>8539.6710000000003</v>
      </c>
      <c r="G62">
        <f t="shared" si="0"/>
        <v>0</v>
      </c>
    </row>
    <row r="63" spans="1:7" x14ac:dyDescent="0.35">
      <c r="A63" s="1">
        <v>47</v>
      </c>
      <c r="B63" s="1" t="s">
        <v>11</v>
      </c>
      <c r="C63" s="1">
        <v>24.1</v>
      </c>
      <c r="D63" s="1" t="s">
        <v>12</v>
      </c>
      <c r="E63" s="1" t="s">
        <v>14</v>
      </c>
      <c r="F63" s="2">
        <v>26236.579969999999</v>
      </c>
      <c r="G63">
        <f t="shared" si="0"/>
        <v>0</v>
      </c>
    </row>
    <row r="64" spans="1:7" x14ac:dyDescent="0.35">
      <c r="A64" s="1">
        <v>47</v>
      </c>
      <c r="B64" s="1" t="s">
        <v>11</v>
      </c>
      <c r="C64" s="1">
        <v>24.32</v>
      </c>
      <c r="D64" s="1" t="s">
        <v>12</v>
      </c>
      <c r="E64" s="1" t="s">
        <v>16</v>
      </c>
      <c r="F64" s="2">
        <v>8534.6718000000001</v>
      </c>
      <c r="G64">
        <f t="shared" si="0"/>
        <v>0</v>
      </c>
    </row>
    <row r="65" spans="1:7" x14ac:dyDescent="0.35">
      <c r="A65" s="1">
        <v>48</v>
      </c>
      <c r="B65" s="1" t="s">
        <v>11</v>
      </c>
      <c r="C65" s="1">
        <v>22.8</v>
      </c>
      <c r="D65" s="1" t="s">
        <v>12</v>
      </c>
      <c r="E65" s="1" t="s">
        <v>14</v>
      </c>
      <c r="F65" s="2">
        <v>8269.0439999999999</v>
      </c>
      <c r="G65">
        <f t="shared" si="0"/>
        <v>0</v>
      </c>
    </row>
    <row r="66" spans="1:7" x14ac:dyDescent="0.35">
      <c r="A66" s="1">
        <v>49</v>
      </c>
      <c r="B66" s="1" t="s">
        <v>11</v>
      </c>
      <c r="C66" s="1">
        <v>21.3</v>
      </c>
      <c r="D66" s="1" t="s">
        <v>12</v>
      </c>
      <c r="E66" s="1" t="s">
        <v>14</v>
      </c>
      <c r="F66" s="2">
        <v>9182.17</v>
      </c>
      <c r="G66">
        <f t="shared" ref="G66:G129" si="1">IF(B66="female",0,1)</f>
        <v>0</v>
      </c>
    </row>
    <row r="67" spans="1:7" x14ac:dyDescent="0.35">
      <c r="A67" s="1">
        <v>49</v>
      </c>
      <c r="B67" s="1" t="s">
        <v>11</v>
      </c>
      <c r="C67" s="1">
        <v>23.18</v>
      </c>
      <c r="D67" s="1" t="s">
        <v>12</v>
      </c>
      <c r="E67" s="1" t="s">
        <v>15</v>
      </c>
      <c r="F67" s="2">
        <v>10156.7832</v>
      </c>
      <c r="G67">
        <f t="shared" si="1"/>
        <v>0</v>
      </c>
    </row>
    <row r="68" spans="1:7" x14ac:dyDescent="0.35">
      <c r="A68" s="1">
        <v>49</v>
      </c>
      <c r="B68" s="1" t="s">
        <v>11</v>
      </c>
      <c r="C68" s="1">
        <v>22.61</v>
      </c>
      <c r="D68" s="1" t="s">
        <v>12</v>
      </c>
      <c r="E68" s="1" t="s">
        <v>15</v>
      </c>
      <c r="F68" s="2">
        <v>9566.9909000000007</v>
      </c>
      <c r="G68">
        <f t="shared" si="1"/>
        <v>0</v>
      </c>
    </row>
    <row r="69" spans="1:7" x14ac:dyDescent="0.35">
      <c r="A69" s="1">
        <v>50</v>
      </c>
      <c r="B69" s="1" t="s">
        <v>11</v>
      </c>
      <c r="C69" s="1">
        <v>23.54</v>
      </c>
      <c r="D69" s="1" t="s">
        <v>12</v>
      </c>
      <c r="E69" s="1" t="s">
        <v>13</v>
      </c>
      <c r="F69" s="2">
        <v>10107.220600000001</v>
      </c>
      <c r="G69">
        <f t="shared" si="1"/>
        <v>0</v>
      </c>
    </row>
    <row r="70" spans="1:7" x14ac:dyDescent="0.35">
      <c r="A70" s="1">
        <v>51</v>
      </c>
      <c r="B70" s="1" t="s">
        <v>11</v>
      </c>
      <c r="C70" s="1">
        <v>21.56</v>
      </c>
      <c r="D70" s="1" t="s">
        <v>12</v>
      </c>
      <c r="E70" s="1" t="s">
        <v>13</v>
      </c>
      <c r="F70" s="2">
        <v>9855.1314000000002</v>
      </c>
      <c r="G70">
        <f t="shared" si="1"/>
        <v>0</v>
      </c>
    </row>
    <row r="71" spans="1:7" x14ac:dyDescent="0.35">
      <c r="A71" s="1">
        <v>51</v>
      </c>
      <c r="B71" s="1" t="s">
        <v>11</v>
      </c>
      <c r="C71" s="1">
        <v>20.6</v>
      </c>
      <c r="D71" s="1" t="s">
        <v>12</v>
      </c>
      <c r="E71" s="1" t="s">
        <v>14</v>
      </c>
      <c r="F71" s="2">
        <v>9264.7970000000005</v>
      </c>
      <c r="G71">
        <f t="shared" si="1"/>
        <v>0</v>
      </c>
    </row>
    <row r="72" spans="1:7" x14ac:dyDescent="0.35">
      <c r="A72" s="1">
        <v>52</v>
      </c>
      <c r="B72" s="1" t="s">
        <v>11</v>
      </c>
      <c r="C72" s="1">
        <v>24.86</v>
      </c>
      <c r="D72" s="1" t="s">
        <v>12</v>
      </c>
      <c r="E72" s="1" t="s">
        <v>13</v>
      </c>
      <c r="F72" s="2">
        <v>27117.993780000001</v>
      </c>
      <c r="G72">
        <f t="shared" si="1"/>
        <v>0</v>
      </c>
    </row>
    <row r="73" spans="1:7" x14ac:dyDescent="0.35">
      <c r="A73" s="1">
        <v>52</v>
      </c>
      <c r="B73" s="1" t="s">
        <v>11</v>
      </c>
      <c r="C73" s="1">
        <v>23.18</v>
      </c>
      <c r="D73" s="1" t="s">
        <v>12</v>
      </c>
      <c r="E73" s="1" t="s">
        <v>16</v>
      </c>
      <c r="F73" s="2">
        <v>10197.772199999999</v>
      </c>
      <c r="G73">
        <f t="shared" si="1"/>
        <v>0</v>
      </c>
    </row>
    <row r="74" spans="1:7" x14ac:dyDescent="0.35">
      <c r="A74" s="1">
        <v>53</v>
      </c>
      <c r="B74" s="1" t="s">
        <v>11</v>
      </c>
      <c r="C74" s="1">
        <v>24.795000000000002</v>
      </c>
      <c r="D74" s="1" t="s">
        <v>12</v>
      </c>
      <c r="E74" s="1" t="s">
        <v>15</v>
      </c>
      <c r="F74" s="2">
        <v>10942.13205</v>
      </c>
      <c r="G74">
        <f t="shared" si="1"/>
        <v>0</v>
      </c>
    </row>
    <row r="75" spans="1:7" x14ac:dyDescent="0.35">
      <c r="A75" s="1">
        <v>53</v>
      </c>
      <c r="B75" s="1" t="s">
        <v>11</v>
      </c>
      <c r="C75" s="1">
        <v>23.75</v>
      </c>
      <c r="D75" s="1" t="s">
        <v>12</v>
      </c>
      <c r="E75" s="1" t="s">
        <v>16</v>
      </c>
      <c r="F75" s="2">
        <v>11729.6795</v>
      </c>
      <c r="G75">
        <f t="shared" si="1"/>
        <v>0</v>
      </c>
    </row>
    <row r="76" spans="1:7" x14ac:dyDescent="0.35">
      <c r="A76" s="1">
        <v>54</v>
      </c>
      <c r="B76" s="1" t="s">
        <v>11</v>
      </c>
      <c r="C76" s="1">
        <v>21.47</v>
      </c>
      <c r="D76" s="1" t="s">
        <v>12</v>
      </c>
      <c r="E76" s="1" t="s">
        <v>15</v>
      </c>
      <c r="F76" s="2">
        <v>12475.3513</v>
      </c>
      <c r="G76">
        <f t="shared" si="1"/>
        <v>0</v>
      </c>
    </row>
    <row r="77" spans="1:7" x14ac:dyDescent="0.35">
      <c r="A77" s="1">
        <v>54</v>
      </c>
      <c r="B77" s="1" t="s">
        <v>11</v>
      </c>
      <c r="C77" s="1">
        <v>23</v>
      </c>
      <c r="D77" s="1" t="s">
        <v>12</v>
      </c>
      <c r="E77" s="1" t="s">
        <v>14</v>
      </c>
      <c r="F77" s="2">
        <v>12094.477999999999</v>
      </c>
      <c r="G77">
        <f t="shared" si="1"/>
        <v>0</v>
      </c>
    </row>
    <row r="78" spans="1:7" x14ac:dyDescent="0.35">
      <c r="A78" s="1">
        <v>54</v>
      </c>
      <c r="B78" s="1" t="s">
        <v>11</v>
      </c>
      <c r="C78" s="1">
        <v>24.605</v>
      </c>
      <c r="D78" s="1" t="s">
        <v>12</v>
      </c>
      <c r="E78" s="1" t="s">
        <v>15</v>
      </c>
      <c r="F78" s="2">
        <v>12479.70895</v>
      </c>
      <c r="G78">
        <f t="shared" si="1"/>
        <v>0</v>
      </c>
    </row>
    <row r="79" spans="1:7" x14ac:dyDescent="0.35">
      <c r="A79" s="1">
        <v>57</v>
      </c>
      <c r="B79" s="1" t="s">
        <v>11</v>
      </c>
      <c r="C79" s="1">
        <v>23.18</v>
      </c>
      <c r="D79" s="1" t="s">
        <v>12</v>
      </c>
      <c r="E79" s="1" t="s">
        <v>15</v>
      </c>
      <c r="F79" s="2">
        <v>11830.6072</v>
      </c>
      <c r="G79">
        <f t="shared" si="1"/>
        <v>0</v>
      </c>
    </row>
    <row r="80" spans="1:7" x14ac:dyDescent="0.35">
      <c r="A80" s="1">
        <v>57</v>
      </c>
      <c r="B80" s="1" t="s">
        <v>11</v>
      </c>
      <c r="C80" s="1">
        <v>22.23</v>
      </c>
      <c r="D80" s="1" t="s">
        <v>12</v>
      </c>
      <c r="E80" s="1" t="s">
        <v>16</v>
      </c>
      <c r="F80" s="2">
        <v>12029.286700000001</v>
      </c>
      <c r="G80">
        <f t="shared" si="1"/>
        <v>0</v>
      </c>
    </row>
    <row r="81" spans="1:7" x14ac:dyDescent="0.35">
      <c r="A81" s="1">
        <v>57</v>
      </c>
      <c r="B81" s="1" t="s">
        <v>11</v>
      </c>
      <c r="C81" s="1">
        <v>23.98</v>
      </c>
      <c r="D81" s="1" t="s">
        <v>12</v>
      </c>
      <c r="E81" s="1" t="s">
        <v>13</v>
      </c>
      <c r="F81" s="2">
        <v>22192.437109999999</v>
      </c>
      <c r="G81">
        <f t="shared" si="1"/>
        <v>0</v>
      </c>
    </row>
    <row r="82" spans="1:7" x14ac:dyDescent="0.35">
      <c r="A82" s="1">
        <v>57</v>
      </c>
      <c r="B82" s="1" t="s">
        <v>11</v>
      </c>
      <c r="C82" s="1">
        <v>20.100000000000001</v>
      </c>
      <c r="D82" s="1" t="s">
        <v>12</v>
      </c>
      <c r="E82" s="1" t="s">
        <v>14</v>
      </c>
      <c r="F82" s="2">
        <v>12032.325999999999</v>
      </c>
      <c r="G82">
        <f t="shared" si="1"/>
        <v>0</v>
      </c>
    </row>
    <row r="83" spans="1:7" x14ac:dyDescent="0.35">
      <c r="A83" s="1">
        <v>58</v>
      </c>
      <c r="B83" s="1" t="s">
        <v>11</v>
      </c>
      <c r="C83" s="1">
        <v>22.77</v>
      </c>
      <c r="D83" s="1" t="s">
        <v>12</v>
      </c>
      <c r="E83" s="1" t="s">
        <v>13</v>
      </c>
      <c r="F83" s="2">
        <v>11833.782300000001</v>
      </c>
      <c r="G83">
        <f t="shared" si="1"/>
        <v>0</v>
      </c>
    </row>
    <row r="84" spans="1:7" x14ac:dyDescent="0.35">
      <c r="A84" s="1">
        <v>60</v>
      </c>
      <c r="B84" s="1" t="s">
        <v>11</v>
      </c>
      <c r="C84" s="1">
        <v>24.53</v>
      </c>
      <c r="D84" s="1" t="s">
        <v>12</v>
      </c>
      <c r="E84" s="1" t="s">
        <v>13</v>
      </c>
      <c r="F84" s="2">
        <v>12629.896699999999</v>
      </c>
      <c r="G84">
        <f t="shared" si="1"/>
        <v>0</v>
      </c>
    </row>
    <row r="85" spans="1:7" x14ac:dyDescent="0.35">
      <c r="A85" s="1">
        <v>60</v>
      </c>
      <c r="B85" s="1" t="s">
        <v>11</v>
      </c>
      <c r="C85" s="1">
        <v>24.035</v>
      </c>
      <c r="D85" s="1" t="s">
        <v>12</v>
      </c>
      <c r="E85" s="1" t="s">
        <v>15</v>
      </c>
      <c r="F85" s="2">
        <v>13012.20865</v>
      </c>
      <c r="G85">
        <f t="shared" si="1"/>
        <v>0</v>
      </c>
    </row>
    <row r="86" spans="1:7" x14ac:dyDescent="0.35">
      <c r="A86" s="1">
        <v>61</v>
      </c>
      <c r="B86" s="1" t="s">
        <v>11</v>
      </c>
      <c r="C86" s="1">
        <v>22.04</v>
      </c>
      <c r="D86" s="1" t="s">
        <v>12</v>
      </c>
      <c r="E86" s="1" t="s">
        <v>16</v>
      </c>
      <c r="F86" s="2">
        <v>13616.3586</v>
      </c>
      <c r="G86">
        <f t="shared" si="1"/>
        <v>0</v>
      </c>
    </row>
    <row r="87" spans="1:7" x14ac:dyDescent="0.35">
      <c r="A87" s="1">
        <v>61</v>
      </c>
      <c r="B87" s="1" t="s">
        <v>11</v>
      </c>
      <c r="C87" s="1">
        <v>21.09</v>
      </c>
      <c r="D87" s="1" t="s">
        <v>12</v>
      </c>
      <c r="E87" s="1" t="s">
        <v>15</v>
      </c>
      <c r="F87" s="2">
        <v>13415.0381</v>
      </c>
      <c r="G87">
        <f t="shared" si="1"/>
        <v>0</v>
      </c>
    </row>
    <row r="88" spans="1:7" x14ac:dyDescent="0.35">
      <c r="A88" s="1">
        <v>63</v>
      </c>
      <c r="B88" s="1" t="s">
        <v>11</v>
      </c>
      <c r="C88" s="1">
        <v>23.085000000000001</v>
      </c>
      <c r="D88" s="1" t="s">
        <v>12</v>
      </c>
      <c r="E88" s="1" t="s">
        <v>16</v>
      </c>
      <c r="F88" s="2">
        <v>14451.835150000001</v>
      </c>
      <c r="G88">
        <f t="shared" si="1"/>
        <v>0</v>
      </c>
    </row>
    <row r="89" spans="1:7" x14ac:dyDescent="0.35">
      <c r="A89" s="1">
        <v>63</v>
      </c>
      <c r="B89" s="1" t="s">
        <v>11</v>
      </c>
      <c r="C89" s="1">
        <v>21.66</v>
      </c>
      <c r="D89" s="1" t="s">
        <v>12</v>
      </c>
      <c r="E89" s="1" t="s">
        <v>16</v>
      </c>
      <c r="F89" s="2">
        <v>14449.8544</v>
      </c>
      <c r="G89">
        <f t="shared" si="1"/>
        <v>0</v>
      </c>
    </row>
    <row r="90" spans="1:7" x14ac:dyDescent="0.35">
      <c r="A90" s="1">
        <v>18</v>
      </c>
      <c r="B90" s="1" t="s">
        <v>17</v>
      </c>
      <c r="C90" s="1">
        <v>23.75</v>
      </c>
      <c r="D90" s="1" t="s">
        <v>12</v>
      </c>
      <c r="E90" s="1" t="s">
        <v>16</v>
      </c>
      <c r="F90" s="2">
        <v>1705.6244999999999</v>
      </c>
      <c r="G90">
        <f t="shared" si="1"/>
        <v>1</v>
      </c>
    </row>
    <row r="91" spans="1:7" x14ac:dyDescent="0.35">
      <c r="A91" s="1">
        <v>18</v>
      </c>
      <c r="B91" s="1" t="s">
        <v>17</v>
      </c>
      <c r="C91" s="1">
        <v>22.99</v>
      </c>
      <c r="D91" s="1" t="s">
        <v>12</v>
      </c>
      <c r="E91" s="1" t="s">
        <v>16</v>
      </c>
      <c r="F91" s="2">
        <v>1704.5681</v>
      </c>
      <c r="G91">
        <f t="shared" si="1"/>
        <v>1</v>
      </c>
    </row>
    <row r="92" spans="1:7" x14ac:dyDescent="0.35">
      <c r="A92" s="1">
        <v>18</v>
      </c>
      <c r="B92" s="1" t="s">
        <v>17</v>
      </c>
      <c r="C92" s="1">
        <v>23.21</v>
      </c>
      <c r="D92" s="1" t="s">
        <v>12</v>
      </c>
      <c r="E92" s="1" t="s">
        <v>13</v>
      </c>
      <c r="F92" s="2">
        <v>1121.8739</v>
      </c>
      <c r="G92">
        <f t="shared" si="1"/>
        <v>1</v>
      </c>
    </row>
    <row r="93" spans="1:7" x14ac:dyDescent="0.35">
      <c r="A93" s="1">
        <v>18</v>
      </c>
      <c r="B93" s="1" t="s">
        <v>17</v>
      </c>
      <c r="C93" s="1">
        <v>23.32</v>
      </c>
      <c r="D93" s="1" t="s">
        <v>12</v>
      </c>
      <c r="E93" s="1" t="s">
        <v>13</v>
      </c>
      <c r="F93" s="2">
        <v>1711.0268000000001</v>
      </c>
      <c r="G93">
        <f t="shared" si="1"/>
        <v>1</v>
      </c>
    </row>
    <row r="94" spans="1:7" x14ac:dyDescent="0.35">
      <c r="A94" s="1">
        <v>18</v>
      </c>
      <c r="B94" s="1" t="s">
        <v>17</v>
      </c>
      <c r="C94" s="1">
        <v>23.085000000000001</v>
      </c>
      <c r="D94" s="1" t="s">
        <v>12</v>
      </c>
      <c r="E94" s="1" t="s">
        <v>16</v>
      </c>
      <c r="F94" s="2">
        <v>1704.7001499999999</v>
      </c>
      <c r="G94">
        <f t="shared" si="1"/>
        <v>1</v>
      </c>
    </row>
    <row r="95" spans="1:7" x14ac:dyDescent="0.35">
      <c r="A95" s="1">
        <v>18</v>
      </c>
      <c r="B95" s="1" t="s">
        <v>17</v>
      </c>
      <c r="C95" s="1">
        <v>21.78</v>
      </c>
      <c r="D95" s="1" t="s">
        <v>12</v>
      </c>
      <c r="E95" s="1" t="s">
        <v>13</v>
      </c>
      <c r="F95" s="2">
        <v>11884.048580000001</v>
      </c>
      <c r="G95">
        <f t="shared" si="1"/>
        <v>1</v>
      </c>
    </row>
    <row r="96" spans="1:7" x14ac:dyDescent="0.35">
      <c r="A96" s="1">
        <v>18</v>
      </c>
      <c r="B96" s="1" t="s">
        <v>17</v>
      </c>
      <c r="C96" s="1">
        <v>21.47</v>
      </c>
      <c r="D96" s="1" t="s">
        <v>12</v>
      </c>
      <c r="E96" s="1" t="s">
        <v>16</v>
      </c>
      <c r="F96" s="2">
        <v>1702.4553000000001</v>
      </c>
      <c r="G96">
        <f t="shared" si="1"/>
        <v>1</v>
      </c>
    </row>
    <row r="97" spans="1:7" x14ac:dyDescent="0.35">
      <c r="A97" s="1">
        <v>19</v>
      </c>
      <c r="B97" s="1" t="s">
        <v>17</v>
      </c>
      <c r="C97" s="1">
        <v>24.6</v>
      </c>
      <c r="D97" s="1" t="s">
        <v>12</v>
      </c>
      <c r="E97" s="1" t="s">
        <v>14</v>
      </c>
      <c r="F97" s="2">
        <v>1837.2370000000001</v>
      </c>
      <c r="G97">
        <f t="shared" si="1"/>
        <v>1</v>
      </c>
    </row>
    <row r="98" spans="1:7" x14ac:dyDescent="0.35">
      <c r="A98" s="1">
        <v>19</v>
      </c>
      <c r="B98" s="1" t="s">
        <v>17</v>
      </c>
      <c r="C98" s="1">
        <v>20.425000000000001</v>
      </c>
      <c r="D98" s="1" t="s">
        <v>12</v>
      </c>
      <c r="E98" s="1" t="s">
        <v>15</v>
      </c>
      <c r="F98" s="2">
        <v>1625.4337499999999</v>
      </c>
      <c r="G98">
        <f t="shared" si="1"/>
        <v>1</v>
      </c>
    </row>
    <row r="99" spans="1:7" x14ac:dyDescent="0.35">
      <c r="A99" s="1">
        <v>19</v>
      </c>
      <c r="B99" s="1" t="s">
        <v>17</v>
      </c>
      <c r="C99" s="1">
        <v>20.9</v>
      </c>
      <c r="D99" s="1" t="s">
        <v>12</v>
      </c>
      <c r="E99" s="1" t="s">
        <v>14</v>
      </c>
      <c r="F99" s="2">
        <v>1832.0940000000001</v>
      </c>
      <c r="G99">
        <f t="shared" si="1"/>
        <v>1</v>
      </c>
    </row>
    <row r="100" spans="1:7" x14ac:dyDescent="0.35">
      <c r="A100" s="1">
        <v>19</v>
      </c>
      <c r="B100" s="1" t="s">
        <v>17</v>
      </c>
      <c r="C100" s="1">
        <v>20.614999999999998</v>
      </c>
      <c r="D100" s="1" t="s">
        <v>12</v>
      </c>
      <c r="E100" s="1" t="s">
        <v>15</v>
      </c>
      <c r="F100" s="2">
        <v>2803.69785</v>
      </c>
      <c r="G100">
        <f t="shared" si="1"/>
        <v>1</v>
      </c>
    </row>
    <row r="101" spans="1:7" x14ac:dyDescent="0.35">
      <c r="A101" s="1">
        <v>19</v>
      </c>
      <c r="B101" s="1" t="s">
        <v>17</v>
      </c>
      <c r="C101" s="1">
        <v>20.7</v>
      </c>
      <c r="D101" s="1" t="s">
        <v>12</v>
      </c>
      <c r="E101" s="1" t="s">
        <v>14</v>
      </c>
      <c r="F101" s="2">
        <v>1242.816</v>
      </c>
      <c r="G101">
        <f t="shared" si="1"/>
        <v>1</v>
      </c>
    </row>
    <row r="102" spans="1:7" x14ac:dyDescent="0.35">
      <c r="A102" s="1">
        <v>19</v>
      </c>
      <c r="B102" s="1" t="s">
        <v>17</v>
      </c>
      <c r="C102" s="1">
        <v>20.3</v>
      </c>
      <c r="D102" s="1" t="s">
        <v>12</v>
      </c>
      <c r="E102" s="1" t="s">
        <v>14</v>
      </c>
      <c r="F102" s="2">
        <v>1242.26</v>
      </c>
      <c r="G102">
        <f t="shared" si="1"/>
        <v>1</v>
      </c>
    </row>
    <row r="103" spans="1:7" x14ac:dyDescent="0.35">
      <c r="A103" s="1">
        <v>19</v>
      </c>
      <c r="B103" s="1" t="s">
        <v>17</v>
      </c>
      <c r="C103" s="1">
        <v>21.754999999999999</v>
      </c>
      <c r="D103" s="1" t="s">
        <v>12</v>
      </c>
      <c r="E103" s="1" t="s">
        <v>15</v>
      </c>
      <c r="F103" s="2">
        <v>1627.2824499999999</v>
      </c>
      <c r="G103">
        <f t="shared" si="1"/>
        <v>1</v>
      </c>
    </row>
    <row r="104" spans="1:7" x14ac:dyDescent="0.35">
      <c r="A104" s="1">
        <v>19</v>
      </c>
      <c r="B104" s="1" t="s">
        <v>17</v>
      </c>
      <c r="C104" s="1">
        <v>22.61</v>
      </c>
      <c r="D104" s="1" t="s">
        <v>12</v>
      </c>
      <c r="E104" s="1" t="s">
        <v>15</v>
      </c>
      <c r="F104" s="2">
        <v>1628.4709</v>
      </c>
      <c r="G104">
        <f t="shared" si="1"/>
        <v>1</v>
      </c>
    </row>
    <row r="105" spans="1:7" x14ac:dyDescent="0.35">
      <c r="A105" s="1">
        <v>19</v>
      </c>
      <c r="B105" s="1" t="s">
        <v>17</v>
      </c>
      <c r="C105" s="1">
        <v>19.8</v>
      </c>
      <c r="D105" s="1" t="s">
        <v>12</v>
      </c>
      <c r="E105" s="1" t="s">
        <v>14</v>
      </c>
      <c r="F105" s="2">
        <v>1241.5650000000001</v>
      </c>
      <c r="G105">
        <f t="shared" si="1"/>
        <v>1</v>
      </c>
    </row>
    <row r="106" spans="1:7" x14ac:dyDescent="0.35">
      <c r="A106" s="1">
        <v>20</v>
      </c>
      <c r="B106" s="1" t="s">
        <v>17</v>
      </c>
      <c r="C106" s="1">
        <v>22</v>
      </c>
      <c r="D106" s="1" t="s">
        <v>12</v>
      </c>
      <c r="E106" s="1" t="s">
        <v>14</v>
      </c>
      <c r="F106" s="2">
        <v>1964.78</v>
      </c>
      <c r="G106">
        <f t="shared" si="1"/>
        <v>1</v>
      </c>
    </row>
    <row r="107" spans="1:7" x14ac:dyDescent="0.35">
      <c r="A107" s="1">
        <v>21</v>
      </c>
      <c r="B107" s="1" t="s">
        <v>17</v>
      </c>
      <c r="C107" s="1">
        <v>23.75</v>
      </c>
      <c r="D107" s="1" t="s">
        <v>12</v>
      </c>
      <c r="E107" s="1" t="s">
        <v>15</v>
      </c>
      <c r="F107" s="2">
        <v>3077.0954999999999</v>
      </c>
      <c r="G107">
        <f t="shared" si="1"/>
        <v>1</v>
      </c>
    </row>
    <row r="108" spans="1:7" x14ac:dyDescent="0.35">
      <c r="A108" s="1">
        <v>21</v>
      </c>
      <c r="B108" s="1" t="s">
        <v>17</v>
      </c>
      <c r="C108" s="1">
        <v>20.234999999999999</v>
      </c>
      <c r="D108" s="1" t="s">
        <v>12</v>
      </c>
      <c r="E108" s="1" t="s">
        <v>16</v>
      </c>
      <c r="F108" s="2">
        <v>3861.2096499999998</v>
      </c>
      <c r="G108">
        <f t="shared" si="1"/>
        <v>1</v>
      </c>
    </row>
    <row r="109" spans="1:7" x14ac:dyDescent="0.35">
      <c r="A109" s="1">
        <v>21</v>
      </c>
      <c r="B109" s="1" t="s">
        <v>17</v>
      </c>
      <c r="C109" s="1">
        <v>22.3</v>
      </c>
      <c r="D109" s="1" t="s">
        <v>12</v>
      </c>
      <c r="E109" s="1" t="s">
        <v>14</v>
      </c>
      <c r="F109" s="2">
        <v>2103.08</v>
      </c>
      <c r="G109">
        <f t="shared" si="1"/>
        <v>1</v>
      </c>
    </row>
    <row r="110" spans="1:7" x14ac:dyDescent="0.35">
      <c r="A110" s="1">
        <v>21</v>
      </c>
      <c r="B110" s="1" t="s">
        <v>17</v>
      </c>
      <c r="C110" s="1">
        <v>23.21</v>
      </c>
      <c r="D110" s="1" t="s">
        <v>12</v>
      </c>
      <c r="E110" s="1" t="s">
        <v>13</v>
      </c>
      <c r="F110" s="2">
        <v>1515.3449000000001</v>
      </c>
      <c r="G110">
        <f t="shared" si="1"/>
        <v>1</v>
      </c>
    </row>
    <row r="111" spans="1:7" x14ac:dyDescent="0.35">
      <c r="A111" s="1">
        <v>22</v>
      </c>
      <c r="B111" s="1" t="s">
        <v>17</v>
      </c>
      <c r="C111" s="1">
        <v>19.95</v>
      </c>
      <c r="D111" s="1" t="s">
        <v>12</v>
      </c>
      <c r="E111" s="1" t="s">
        <v>16</v>
      </c>
      <c r="F111" s="2">
        <v>4005.4225000000001</v>
      </c>
      <c r="G111">
        <f t="shared" si="1"/>
        <v>1</v>
      </c>
    </row>
    <row r="112" spans="1:7" x14ac:dyDescent="0.35">
      <c r="A112" s="1">
        <v>23</v>
      </c>
      <c r="B112" s="1" t="s">
        <v>17</v>
      </c>
      <c r="C112" s="1">
        <v>23.844999999999999</v>
      </c>
      <c r="D112" s="1" t="s">
        <v>12</v>
      </c>
      <c r="E112" s="1" t="s">
        <v>16</v>
      </c>
      <c r="F112" s="2">
        <v>2395.17155</v>
      </c>
      <c r="G112">
        <f t="shared" si="1"/>
        <v>1</v>
      </c>
    </row>
    <row r="113" spans="1:7" x14ac:dyDescent="0.35">
      <c r="A113" s="1">
        <v>23</v>
      </c>
      <c r="B113" s="1" t="s">
        <v>17</v>
      </c>
      <c r="C113" s="1">
        <v>18.715</v>
      </c>
      <c r="D113" s="1" t="s">
        <v>12</v>
      </c>
      <c r="E113" s="1" t="s">
        <v>15</v>
      </c>
      <c r="F113" s="2">
        <v>21595.382290000001</v>
      </c>
      <c r="G113">
        <f t="shared" si="1"/>
        <v>1</v>
      </c>
    </row>
    <row r="114" spans="1:7" x14ac:dyDescent="0.35">
      <c r="A114" s="1">
        <v>23</v>
      </c>
      <c r="B114" s="1" t="s">
        <v>17</v>
      </c>
      <c r="C114" s="1">
        <v>24.51</v>
      </c>
      <c r="D114" s="1" t="s">
        <v>12</v>
      </c>
      <c r="E114" s="1" t="s">
        <v>16</v>
      </c>
      <c r="F114" s="2">
        <v>2396.0958999999998</v>
      </c>
      <c r="G114">
        <f t="shared" si="1"/>
        <v>1</v>
      </c>
    </row>
    <row r="115" spans="1:7" x14ac:dyDescent="0.35">
      <c r="A115" s="1">
        <v>24</v>
      </c>
      <c r="B115" s="1" t="s">
        <v>17</v>
      </c>
      <c r="C115" s="1">
        <v>23.4</v>
      </c>
      <c r="D115" s="1" t="s">
        <v>12</v>
      </c>
      <c r="E115" s="1" t="s">
        <v>14</v>
      </c>
      <c r="F115" s="2">
        <v>1969.614</v>
      </c>
      <c r="G115">
        <f t="shared" si="1"/>
        <v>1</v>
      </c>
    </row>
    <row r="116" spans="1:7" x14ac:dyDescent="0.35">
      <c r="A116" s="1">
        <v>24</v>
      </c>
      <c r="B116" s="1" t="s">
        <v>17</v>
      </c>
      <c r="C116" s="1">
        <v>23.655000000000001</v>
      </c>
      <c r="D116" s="1" t="s">
        <v>12</v>
      </c>
      <c r="E116" s="1" t="s">
        <v>15</v>
      </c>
      <c r="F116" s="2">
        <v>2352.9684499999998</v>
      </c>
      <c r="G116">
        <f t="shared" si="1"/>
        <v>1</v>
      </c>
    </row>
    <row r="117" spans="1:7" x14ac:dyDescent="0.35">
      <c r="A117" s="1">
        <v>25</v>
      </c>
      <c r="B117" s="1" t="s">
        <v>17</v>
      </c>
      <c r="C117" s="1">
        <v>23.9</v>
      </c>
      <c r="D117" s="1" t="s">
        <v>12</v>
      </c>
      <c r="E117" s="1" t="s">
        <v>14</v>
      </c>
      <c r="F117" s="2">
        <v>5080.0959999999995</v>
      </c>
      <c r="G117">
        <f t="shared" si="1"/>
        <v>1</v>
      </c>
    </row>
    <row r="118" spans="1:7" x14ac:dyDescent="0.35">
      <c r="A118" s="1">
        <v>26</v>
      </c>
      <c r="B118" s="1" t="s">
        <v>17</v>
      </c>
      <c r="C118" s="1">
        <v>20.8</v>
      </c>
      <c r="D118" s="1" t="s">
        <v>12</v>
      </c>
      <c r="E118" s="1" t="s">
        <v>14</v>
      </c>
      <c r="F118" s="2">
        <v>2302.3000000000002</v>
      </c>
      <c r="G118">
        <f t="shared" si="1"/>
        <v>1</v>
      </c>
    </row>
    <row r="119" spans="1:7" x14ac:dyDescent="0.35">
      <c r="A119" s="1">
        <v>26</v>
      </c>
      <c r="B119" s="1" t="s">
        <v>17</v>
      </c>
      <c r="C119" s="1">
        <v>23.7</v>
      </c>
      <c r="D119" s="1" t="s">
        <v>12</v>
      </c>
      <c r="E119" s="1" t="s">
        <v>14</v>
      </c>
      <c r="F119" s="2">
        <v>3484.3310000000001</v>
      </c>
      <c r="G119">
        <f t="shared" si="1"/>
        <v>1</v>
      </c>
    </row>
    <row r="120" spans="1:7" x14ac:dyDescent="0.35">
      <c r="A120" s="1">
        <v>27</v>
      </c>
      <c r="B120" s="1" t="s">
        <v>17</v>
      </c>
      <c r="C120" s="1">
        <v>18.905000000000001</v>
      </c>
      <c r="D120" s="1" t="s">
        <v>12</v>
      </c>
      <c r="E120" s="1" t="s">
        <v>16</v>
      </c>
      <c r="F120" s="2">
        <v>4827.9049500000001</v>
      </c>
      <c r="G120">
        <f t="shared" si="1"/>
        <v>1</v>
      </c>
    </row>
    <row r="121" spans="1:7" x14ac:dyDescent="0.35">
      <c r="A121" s="1">
        <v>27</v>
      </c>
      <c r="B121" s="1" t="s">
        <v>17</v>
      </c>
      <c r="C121" s="1">
        <v>23.1</v>
      </c>
      <c r="D121" s="1" t="s">
        <v>12</v>
      </c>
      <c r="E121" s="1" t="s">
        <v>13</v>
      </c>
      <c r="F121" s="2">
        <v>2483.7359999999999</v>
      </c>
      <c r="G121">
        <f t="shared" si="1"/>
        <v>1</v>
      </c>
    </row>
    <row r="122" spans="1:7" x14ac:dyDescent="0.35">
      <c r="A122" s="1">
        <v>28</v>
      </c>
      <c r="B122" s="1" t="s">
        <v>17</v>
      </c>
      <c r="C122" s="1">
        <v>23.8</v>
      </c>
      <c r="D122" s="1" t="s">
        <v>12</v>
      </c>
      <c r="E122" s="1" t="s">
        <v>14</v>
      </c>
      <c r="F122" s="2">
        <v>3847.674</v>
      </c>
      <c r="G122">
        <f t="shared" si="1"/>
        <v>1</v>
      </c>
    </row>
    <row r="123" spans="1:7" x14ac:dyDescent="0.35">
      <c r="A123" s="1">
        <v>28</v>
      </c>
      <c r="B123" s="1" t="s">
        <v>17</v>
      </c>
      <c r="C123" s="1">
        <v>22.515000000000001</v>
      </c>
      <c r="D123" s="1" t="s">
        <v>12</v>
      </c>
      <c r="E123" s="1" t="s">
        <v>16</v>
      </c>
      <c r="F123" s="2">
        <v>4428.8878500000001</v>
      </c>
      <c r="G123">
        <f t="shared" si="1"/>
        <v>1</v>
      </c>
    </row>
    <row r="124" spans="1:7" x14ac:dyDescent="0.35">
      <c r="A124" s="1">
        <v>28</v>
      </c>
      <c r="B124" s="1" t="s">
        <v>17</v>
      </c>
      <c r="C124" s="1">
        <v>24.3</v>
      </c>
      <c r="D124" s="1" t="s">
        <v>12</v>
      </c>
      <c r="E124" s="1" t="s">
        <v>14</v>
      </c>
      <c r="F124" s="2">
        <v>5615.3689999999997</v>
      </c>
      <c r="G124">
        <f t="shared" si="1"/>
        <v>1</v>
      </c>
    </row>
    <row r="125" spans="1:7" x14ac:dyDescent="0.35">
      <c r="A125" s="1">
        <v>29</v>
      </c>
      <c r="B125" s="1" t="s">
        <v>17</v>
      </c>
      <c r="C125" s="1">
        <v>22.515000000000001</v>
      </c>
      <c r="D125" s="1" t="s">
        <v>12</v>
      </c>
      <c r="E125" s="1" t="s">
        <v>16</v>
      </c>
      <c r="F125" s="2">
        <v>5209.5788499999999</v>
      </c>
      <c r="G125">
        <f t="shared" si="1"/>
        <v>1</v>
      </c>
    </row>
    <row r="126" spans="1:7" x14ac:dyDescent="0.35">
      <c r="A126" s="1">
        <v>30</v>
      </c>
      <c r="B126" s="1" t="s">
        <v>17</v>
      </c>
      <c r="C126" s="1">
        <v>24.13</v>
      </c>
      <c r="D126" s="1" t="s">
        <v>12</v>
      </c>
      <c r="E126" s="1" t="s">
        <v>15</v>
      </c>
      <c r="F126" s="2">
        <v>4032.2406999999998</v>
      </c>
      <c r="G126">
        <f t="shared" si="1"/>
        <v>1</v>
      </c>
    </row>
    <row r="127" spans="1:7" x14ac:dyDescent="0.35">
      <c r="A127" s="1">
        <v>31</v>
      </c>
      <c r="B127" s="1" t="s">
        <v>17</v>
      </c>
      <c r="C127" s="1">
        <v>20.399999999999999</v>
      </c>
      <c r="D127" s="1" t="s">
        <v>12</v>
      </c>
      <c r="E127" s="1" t="s">
        <v>14</v>
      </c>
      <c r="F127" s="2">
        <v>3260.1990000000001</v>
      </c>
      <c r="G127">
        <f t="shared" si="1"/>
        <v>1</v>
      </c>
    </row>
    <row r="128" spans="1:7" x14ac:dyDescent="0.35">
      <c r="A128" s="1">
        <v>33</v>
      </c>
      <c r="B128" s="1" t="s">
        <v>17</v>
      </c>
      <c r="C128" s="1">
        <v>22.704999999999998</v>
      </c>
      <c r="D128" s="1" t="s">
        <v>12</v>
      </c>
      <c r="E128" s="1" t="s">
        <v>15</v>
      </c>
      <c r="F128" s="2">
        <v>21984.47061</v>
      </c>
      <c r="G128">
        <f t="shared" si="1"/>
        <v>1</v>
      </c>
    </row>
    <row r="129" spans="1:7" x14ac:dyDescent="0.35">
      <c r="A129" s="1">
        <v>33</v>
      </c>
      <c r="B129" s="1" t="s">
        <v>17</v>
      </c>
      <c r="C129" s="1">
        <v>24.605</v>
      </c>
      <c r="D129" s="1" t="s">
        <v>12</v>
      </c>
      <c r="E129" s="1" t="s">
        <v>15</v>
      </c>
      <c r="F129" s="2">
        <v>5257.5079500000002</v>
      </c>
      <c r="G129">
        <f t="shared" si="1"/>
        <v>1</v>
      </c>
    </row>
    <row r="130" spans="1:7" x14ac:dyDescent="0.35">
      <c r="A130" s="1">
        <v>34</v>
      </c>
      <c r="B130" s="1" t="s">
        <v>17</v>
      </c>
      <c r="C130" s="1">
        <v>22.42</v>
      </c>
      <c r="D130" s="1" t="s">
        <v>12</v>
      </c>
      <c r="E130" s="1" t="s">
        <v>16</v>
      </c>
      <c r="F130" s="2">
        <v>27375.904780000001</v>
      </c>
      <c r="G130">
        <f t="shared" ref="G130:G193" si="2">IF(B130="female",0,1)</f>
        <v>1</v>
      </c>
    </row>
    <row r="131" spans="1:7" x14ac:dyDescent="0.35">
      <c r="A131" s="1">
        <v>34</v>
      </c>
      <c r="B131" s="1" t="s">
        <v>17</v>
      </c>
      <c r="C131" s="1">
        <v>21.375</v>
      </c>
      <c r="D131" s="1" t="s">
        <v>12</v>
      </c>
      <c r="E131" s="1" t="s">
        <v>16</v>
      </c>
      <c r="F131" s="2">
        <v>4500.33925</v>
      </c>
      <c r="G131">
        <f t="shared" si="2"/>
        <v>1</v>
      </c>
    </row>
    <row r="132" spans="1:7" x14ac:dyDescent="0.35">
      <c r="A132" s="1">
        <v>35</v>
      </c>
      <c r="B132" s="1" t="s">
        <v>17</v>
      </c>
      <c r="C132" s="1">
        <v>24.13</v>
      </c>
      <c r="D132" s="1" t="s">
        <v>12</v>
      </c>
      <c r="E132" s="1" t="s">
        <v>15</v>
      </c>
      <c r="F132" s="2">
        <v>5125.2156999999997</v>
      </c>
      <c r="G132">
        <f t="shared" si="2"/>
        <v>1</v>
      </c>
    </row>
    <row r="133" spans="1:7" x14ac:dyDescent="0.35">
      <c r="A133" s="1">
        <v>37</v>
      </c>
      <c r="B133" s="1" t="s">
        <v>17</v>
      </c>
      <c r="C133" s="1">
        <v>24.32</v>
      </c>
      <c r="D133" s="1" t="s">
        <v>12</v>
      </c>
      <c r="E133" s="1" t="s">
        <v>15</v>
      </c>
      <c r="F133" s="2">
        <v>6198.7518</v>
      </c>
      <c r="G133">
        <f t="shared" si="2"/>
        <v>1</v>
      </c>
    </row>
    <row r="134" spans="1:7" x14ac:dyDescent="0.35">
      <c r="A134" s="1">
        <v>37</v>
      </c>
      <c r="B134" s="1" t="s">
        <v>17</v>
      </c>
      <c r="C134" s="1">
        <v>22.704999999999998</v>
      </c>
      <c r="D134" s="1" t="s">
        <v>12</v>
      </c>
      <c r="E134" s="1" t="s">
        <v>16</v>
      </c>
      <c r="F134" s="2">
        <v>6985.50695</v>
      </c>
      <c r="G134">
        <f t="shared" si="2"/>
        <v>1</v>
      </c>
    </row>
    <row r="135" spans="1:7" x14ac:dyDescent="0.35">
      <c r="A135" s="1">
        <v>38</v>
      </c>
      <c r="B135" s="1" t="s">
        <v>17</v>
      </c>
      <c r="C135" s="1">
        <v>21.12</v>
      </c>
      <c r="D135" s="1" t="s">
        <v>12</v>
      </c>
      <c r="E135" s="1" t="s">
        <v>13</v>
      </c>
      <c r="F135" s="2">
        <v>6652.5288</v>
      </c>
      <c r="G135">
        <f t="shared" si="2"/>
        <v>1</v>
      </c>
    </row>
    <row r="136" spans="1:7" x14ac:dyDescent="0.35">
      <c r="A136" s="1">
        <v>38</v>
      </c>
      <c r="B136" s="1" t="s">
        <v>17</v>
      </c>
      <c r="C136" s="1">
        <v>19.95</v>
      </c>
      <c r="D136" s="1" t="s">
        <v>12</v>
      </c>
      <c r="E136" s="1" t="s">
        <v>15</v>
      </c>
      <c r="F136" s="2">
        <v>5855.9025000000001</v>
      </c>
      <c r="G136">
        <f t="shared" si="2"/>
        <v>1</v>
      </c>
    </row>
    <row r="137" spans="1:7" x14ac:dyDescent="0.35">
      <c r="A137" s="1">
        <v>39</v>
      </c>
      <c r="B137" s="1" t="s">
        <v>17</v>
      </c>
      <c r="C137" s="1">
        <v>24.51</v>
      </c>
      <c r="D137" s="1" t="s">
        <v>12</v>
      </c>
      <c r="E137" s="1" t="s">
        <v>15</v>
      </c>
      <c r="F137" s="2">
        <v>6710.1918999999998</v>
      </c>
      <c r="G137">
        <f t="shared" si="2"/>
        <v>1</v>
      </c>
    </row>
    <row r="138" spans="1:7" x14ac:dyDescent="0.35">
      <c r="A138" s="1">
        <v>39</v>
      </c>
      <c r="B138" s="1" t="s">
        <v>17</v>
      </c>
      <c r="C138" s="1">
        <v>21.85</v>
      </c>
      <c r="D138" s="1" t="s">
        <v>12</v>
      </c>
      <c r="E138" s="1" t="s">
        <v>15</v>
      </c>
      <c r="F138" s="2">
        <v>6117.4944999999998</v>
      </c>
      <c r="G138">
        <f t="shared" si="2"/>
        <v>1</v>
      </c>
    </row>
    <row r="139" spans="1:7" x14ac:dyDescent="0.35">
      <c r="A139" s="1">
        <v>40</v>
      </c>
      <c r="B139" s="1" t="s">
        <v>17</v>
      </c>
      <c r="C139" s="1">
        <v>22.704999999999998</v>
      </c>
      <c r="D139" s="1" t="s">
        <v>12</v>
      </c>
      <c r="E139" s="1" t="s">
        <v>16</v>
      </c>
      <c r="F139" s="2">
        <v>7173.35995</v>
      </c>
      <c r="G139">
        <f t="shared" si="2"/>
        <v>1</v>
      </c>
    </row>
    <row r="140" spans="1:7" x14ac:dyDescent="0.35">
      <c r="A140" s="1">
        <v>41</v>
      </c>
      <c r="B140" s="1" t="s">
        <v>17</v>
      </c>
      <c r="C140" s="1">
        <v>21.78</v>
      </c>
      <c r="D140" s="1" t="s">
        <v>12</v>
      </c>
      <c r="E140" s="1" t="s">
        <v>13</v>
      </c>
      <c r="F140" s="2">
        <v>6272.4772000000003</v>
      </c>
      <c r="G140">
        <f t="shared" si="2"/>
        <v>1</v>
      </c>
    </row>
    <row r="141" spans="1:7" x14ac:dyDescent="0.35">
      <c r="A141" s="1">
        <v>41</v>
      </c>
      <c r="B141" s="1" t="s">
        <v>17</v>
      </c>
      <c r="C141" s="1">
        <v>23.94</v>
      </c>
      <c r="D141" s="1" t="s">
        <v>12</v>
      </c>
      <c r="E141" s="1" t="s">
        <v>16</v>
      </c>
      <c r="F141" s="2">
        <v>6858.4795999999997</v>
      </c>
      <c r="G141">
        <f t="shared" si="2"/>
        <v>1</v>
      </c>
    </row>
    <row r="142" spans="1:7" x14ac:dyDescent="0.35">
      <c r="A142" s="1">
        <v>42</v>
      </c>
      <c r="B142" s="1" t="s">
        <v>17</v>
      </c>
      <c r="C142" s="1">
        <v>24.86</v>
      </c>
      <c r="D142" s="1" t="s">
        <v>12</v>
      </c>
      <c r="E142" s="1" t="s">
        <v>13</v>
      </c>
      <c r="F142" s="2">
        <v>5966.8873999999996</v>
      </c>
      <c r="G142">
        <f t="shared" si="2"/>
        <v>1</v>
      </c>
    </row>
    <row r="143" spans="1:7" x14ac:dyDescent="0.35">
      <c r="A143" s="1">
        <v>43</v>
      </c>
      <c r="B143" s="1" t="s">
        <v>17</v>
      </c>
      <c r="C143" s="1">
        <v>23.2</v>
      </c>
      <c r="D143" s="1" t="s">
        <v>12</v>
      </c>
      <c r="E143" s="1" t="s">
        <v>14</v>
      </c>
      <c r="F143" s="2">
        <v>6250.4350000000004</v>
      </c>
      <c r="G143">
        <f t="shared" si="2"/>
        <v>1</v>
      </c>
    </row>
    <row r="144" spans="1:7" x14ac:dyDescent="0.35">
      <c r="A144" s="1">
        <v>44</v>
      </c>
      <c r="B144" s="1" t="s">
        <v>17</v>
      </c>
      <c r="C144" s="1">
        <v>22.135000000000002</v>
      </c>
      <c r="D144" s="1" t="s">
        <v>12</v>
      </c>
      <c r="E144" s="1" t="s">
        <v>16</v>
      </c>
      <c r="F144" s="2">
        <v>8302.5356499999998</v>
      </c>
      <c r="G144">
        <f t="shared" si="2"/>
        <v>1</v>
      </c>
    </row>
    <row r="145" spans="1:7" x14ac:dyDescent="0.35">
      <c r="A145" s="1">
        <v>44</v>
      </c>
      <c r="B145" s="1" t="s">
        <v>17</v>
      </c>
      <c r="C145" s="1">
        <v>21.85</v>
      </c>
      <c r="D145" s="1" t="s">
        <v>12</v>
      </c>
      <c r="E145" s="1" t="s">
        <v>16</v>
      </c>
      <c r="F145" s="2">
        <v>8891.1394999999993</v>
      </c>
      <c r="G145">
        <f t="shared" si="2"/>
        <v>1</v>
      </c>
    </row>
    <row r="146" spans="1:7" x14ac:dyDescent="0.35">
      <c r="A146" s="1">
        <v>45</v>
      </c>
      <c r="B146" s="1" t="s">
        <v>17</v>
      </c>
      <c r="C146" s="1">
        <v>24.31</v>
      </c>
      <c r="D146" s="1" t="s">
        <v>12</v>
      </c>
      <c r="E146" s="1" t="s">
        <v>13</v>
      </c>
      <c r="F146" s="2">
        <v>9788.8659000000007</v>
      </c>
      <c r="G146">
        <f t="shared" si="2"/>
        <v>1</v>
      </c>
    </row>
    <row r="147" spans="1:7" x14ac:dyDescent="0.35">
      <c r="A147" s="1">
        <v>45</v>
      </c>
      <c r="B147" s="1" t="s">
        <v>17</v>
      </c>
      <c r="C147" s="1">
        <v>21.375</v>
      </c>
      <c r="D147" s="1" t="s">
        <v>12</v>
      </c>
      <c r="E147" s="1" t="s">
        <v>15</v>
      </c>
      <c r="F147" s="2">
        <v>7222.7862500000001</v>
      </c>
      <c r="G147">
        <f t="shared" si="2"/>
        <v>1</v>
      </c>
    </row>
    <row r="148" spans="1:7" x14ac:dyDescent="0.35">
      <c r="A148" s="1">
        <v>45</v>
      </c>
      <c r="B148" s="1" t="s">
        <v>17</v>
      </c>
      <c r="C148" s="1">
        <v>24.035</v>
      </c>
      <c r="D148" s="1" t="s">
        <v>12</v>
      </c>
      <c r="E148" s="1" t="s">
        <v>16</v>
      </c>
      <c r="F148" s="2">
        <v>8604.4836500000001</v>
      </c>
      <c r="G148">
        <f t="shared" si="2"/>
        <v>1</v>
      </c>
    </row>
    <row r="149" spans="1:7" x14ac:dyDescent="0.35">
      <c r="A149" s="1">
        <v>45</v>
      </c>
      <c r="B149" s="1" t="s">
        <v>17</v>
      </c>
      <c r="C149" s="1">
        <v>20.350000000000001</v>
      </c>
      <c r="D149" s="1" t="s">
        <v>12</v>
      </c>
      <c r="E149" s="1" t="s">
        <v>13</v>
      </c>
      <c r="F149" s="2">
        <v>8605.3615000000009</v>
      </c>
      <c r="G149">
        <f t="shared" si="2"/>
        <v>1</v>
      </c>
    </row>
    <row r="150" spans="1:7" x14ac:dyDescent="0.35">
      <c r="A150" s="1">
        <v>45</v>
      </c>
      <c r="B150" s="1" t="s">
        <v>17</v>
      </c>
      <c r="C150" s="1">
        <v>23.56</v>
      </c>
      <c r="D150" s="1" t="s">
        <v>12</v>
      </c>
      <c r="E150" s="1" t="s">
        <v>16</v>
      </c>
      <c r="F150" s="2">
        <v>8603.8233999999993</v>
      </c>
      <c r="G150">
        <f t="shared" si="2"/>
        <v>1</v>
      </c>
    </row>
    <row r="151" spans="1:7" x14ac:dyDescent="0.35">
      <c r="A151" s="1">
        <v>46</v>
      </c>
      <c r="B151" s="1" t="s">
        <v>17</v>
      </c>
      <c r="C151" s="1">
        <v>22.3</v>
      </c>
      <c r="D151" s="1" t="s">
        <v>12</v>
      </c>
      <c r="E151" s="1" t="s">
        <v>14</v>
      </c>
      <c r="F151" s="2">
        <v>7147.1049999999996</v>
      </c>
      <c r="G151">
        <f t="shared" si="2"/>
        <v>1</v>
      </c>
    </row>
    <row r="152" spans="1:7" x14ac:dyDescent="0.35">
      <c r="A152" s="1">
        <v>46</v>
      </c>
      <c r="B152" s="1" t="s">
        <v>17</v>
      </c>
      <c r="C152" s="1">
        <v>19.855</v>
      </c>
      <c r="D152" s="1" t="s">
        <v>12</v>
      </c>
      <c r="E152" s="1" t="s">
        <v>15</v>
      </c>
      <c r="F152" s="2">
        <v>7526.7064499999997</v>
      </c>
      <c r="G152">
        <f t="shared" si="2"/>
        <v>1</v>
      </c>
    </row>
    <row r="153" spans="1:7" x14ac:dyDescent="0.35">
      <c r="A153" s="1">
        <v>46</v>
      </c>
      <c r="B153" s="1" t="s">
        <v>17</v>
      </c>
      <c r="C153" s="1">
        <v>24.795000000000002</v>
      </c>
      <c r="D153" s="1" t="s">
        <v>12</v>
      </c>
      <c r="E153" s="1" t="s">
        <v>16</v>
      </c>
      <c r="F153" s="2">
        <v>9500.5730500000009</v>
      </c>
      <c r="G153">
        <f t="shared" si="2"/>
        <v>1</v>
      </c>
    </row>
    <row r="154" spans="1:7" x14ac:dyDescent="0.35">
      <c r="A154" s="1">
        <v>47</v>
      </c>
      <c r="B154" s="1" t="s">
        <v>17</v>
      </c>
      <c r="C154" s="1">
        <v>19.57</v>
      </c>
      <c r="D154" s="1" t="s">
        <v>12</v>
      </c>
      <c r="E154" s="1" t="s">
        <v>15</v>
      </c>
      <c r="F154" s="2">
        <v>8428.0692999999992</v>
      </c>
      <c r="G154">
        <f t="shared" si="2"/>
        <v>1</v>
      </c>
    </row>
    <row r="155" spans="1:7" x14ac:dyDescent="0.35">
      <c r="A155" s="1">
        <v>47</v>
      </c>
      <c r="B155" s="1" t="s">
        <v>17</v>
      </c>
      <c r="C155" s="1">
        <v>19.190000000000001</v>
      </c>
      <c r="D155" s="1" t="s">
        <v>12</v>
      </c>
      <c r="E155" s="1" t="s">
        <v>16</v>
      </c>
      <c r="F155" s="2">
        <v>8627.5411000000004</v>
      </c>
      <c r="G155">
        <f t="shared" si="2"/>
        <v>1</v>
      </c>
    </row>
    <row r="156" spans="1:7" x14ac:dyDescent="0.35">
      <c r="A156" s="1">
        <v>49</v>
      </c>
      <c r="B156" s="1" t="s">
        <v>17</v>
      </c>
      <c r="C156" s="1">
        <v>22.515000000000001</v>
      </c>
      <c r="D156" s="1" t="s">
        <v>12</v>
      </c>
      <c r="E156" s="1" t="s">
        <v>16</v>
      </c>
      <c r="F156" s="2">
        <v>8688.8588500000005</v>
      </c>
      <c r="G156">
        <f t="shared" si="2"/>
        <v>1</v>
      </c>
    </row>
    <row r="157" spans="1:7" x14ac:dyDescent="0.35">
      <c r="A157" s="1">
        <v>51</v>
      </c>
      <c r="B157" s="1" t="s">
        <v>17</v>
      </c>
      <c r="C157" s="1">
        <v>24.414999999999999</v>
      </c>
      <c r="D157" s="1" t="s">
        <v>12</v>
      </c>
      <c r="E157" s="1" t="s">
        <v>15</v>
      </c>
      <c r="F157" s="2">
        <v>11520.099850000001</v>
      </c>
      <c r="G157">
        <f t="shared" si="2"/>
        <v>1</v>
      </c>
    </row>
    <row r="158" spans="1:7" x14ac:dyDescent="0.35">
      <c r="A158" s="1">
        <v>51</v>
      </c>
      <c r="B158" s="1" t="s">
        <v>17</v>
      </c>
      <c r="C158" s="1">
        <v>22.42</v>
      </c>
      <c r="D158" s="1" t="s">
        <v>12</v>
      </c>
      <c r="E158" s="1" t="s">
        <v>16</v>
      </c>
      <c r="F158" s="2">
        <v>9361.3268000000007</v>
      </c>
      <c r="G158">
        <f t="shared" si="2"/>
        <v>1</v>
      </c>
    </row>
    <row r="159" spans="1:7" x14ac:dyDescent="0.35">
      <c r="A159" s="1">
        <v>53</v>
      </c>
      <c r="B159" s="1" t="s">
        <v>17</v>
      </c>
      <c r="C159" s="1">
        <v>24.32</v>
      </c>
      <c r="D159" s="1" t="s">
        <v>12</v>
      </c>
      <c r="E159" s="1" t="s">
        <v>15</v>
      </c>
      <c r="F159" s="2">
        <v>9863.4717999999993</v>
      </c>
      <c r="G159">
        <f t="shared" si="2"/>
        <v>1</v>
      </c>
    </row>
    <row r="160" spans="1:7" x14ac:dyDescent="0.35">
      <c r="A160" s="1">
        <v>53</v>
      </c>
      <c r="B160" s="1" t="s">
        <v>17</v>
      </c>
      <c r="C160" s="1">
        <v>21.4</v>
      </c>
      <c r="D160" s="1" t="s">
        <v>12</v>
      </c>
      <c r="E160" s="1" t="s">
        <v>14</v>
      </c>
      <c r="F160" s="2">
        <v>10065.413</v>
      </c>
      <c r="G160">
        <f t="shared" si="2"/>
        <v>1</v>
      </c>
    </row>
    <row r="161" spans="1:7" x14ac:dyDescent="0.35">
      <c r="A161" s="1">
        <v>54</v>
      </c>
      <c r="B161" s="1" t="s">
        <v>17</v>
      </c>
      <c r="C161" s="1">
        <v>21.01</v>
      </c>
      <c r="D161" s="1" t="s">
        <v>12</v>
      </c>
      <c r="E161" s="1" t="s">
        <v>13</v>
      </c>
      <c r="F161" s="2">
        <v>11013.7119</v>
      </c>
      <c r="G161">
        <f t="shared" si="2"/>
        <v>1</v>
      </c>
    </row>
    <row r="162" spans="1:7" x14ac:dyDescent="0.35">
      <c r="A162" s="1">
        <v>54</v>
      </c>
      <c r="B162" s="1" t="s">
        <v>17</v>
      </c>
      <c r="C162" s="1">
        <v>24.035</v>
      </c>
      <c r="D162" s="1" t="s">
        <v>12</v>
      </c>
      <c r="E162" s="1" t="s">
        <v>16</v>
      </c>
      <c r="F162" s="2">
        <v>10422.916649999999</v>
      </c>
      <c r="G162">
        <f t="shared" si="2"/>
        <v>1</v>
      </c>
    </row>
    <row r="163" spans="1:7" x14ac:dyDescent="0.35">
      <c r="A163" s="1">
        <v>55</v>
      </c>
      <c r="B163" s="1" t="s">
        <v>17</v>
      </c>
      <c r="C163" s="1">
        <v>21.5</v>
      </c>
      <c r="D163" s="1" t="s">
        <v>12</v>
      </c>
      <c r="E163" s="1" t="s">
        <v>14</v>
      </c>
      <c r="F163" s="2">
        <v>10791.96</v>
      </c>
      <c r="G163">
        <f t="shared" si="2"/>
        <v>1</v>
      </c>
    </row>
    <row r="164" spans="1:7" x14ac:dyDescent="0.35">
      <c r="A164" s="1">
        <v>56</v>
      </c>
      <c r="B164" s="1" t="s">
        <v>17</v>
      </c>
      <c r="C164" s="1">
        <v>22.1</v>
      </c>
      <c r="D164" s="1" t="s">
        <v>12</v>
      </c>
      <c r="E164" s="1" t="s">
        <v>14</v>
      </c>
      <c r="F164" s="2">
        <v>10577.087</v>
      </c>
      <c r="G164">
        <f t="shared" si="2"/>
        <v>1</v>
      </c>
    </row>
    <row r="165" spans="1:7" x14ac:dyDescent="0.35">
      <c r="A165" s="1">
        <v>57</v>
      </c>
      <c r="B165" s="1" t="s">
        <v>17</v>
      </c>
      <c r="C165" s="1">
        <v>23.7</v>
      </c>
      <c r="D165" s="1" t="s">
        <v>12</v>
      </c>
      <c r="E165" s="1" t="s">
        <v>14</v>
      </c>
      <c r="F165" s="2">
        <v>10959.33</v>
      </c>
      <c r="G165">
        <f t="shared" si="2"/>
        <v>1</v>
      </c>
    </row>
    <row r="166" spans="1:7" x14ac:dyDescent="0.35">
      <c r="A166" s="1">
        <v>58</v>
      </c>
      <c r="B166" s="1" t="s">
        <v>17</v>
      </c>
      <c r="C166" s="1">
        <v>23.3</v>
      </c>
      <c r="D166" s="1" t="s">
        <v>12</v>
      </c>
      <c r="E166" s="1" t="s">
        <v>14</v>
      </c>
      <c r="F166" s="2">
        <v>11345.519</v>
      </c>
      <c r="G166">
        <f t="shared" si="2"/>
        <v>1</v>
      </c>
    </row>
    <row r="167" spans="1:7" x14ac:dyDescent="0.35">
      <c r="A167" s="1">
        <v>59</v>
      </c>
      <c r="B167" s="1" t="s">
        <v>17</v>
      </c>
      <c r="C167" s="1">
        <v>24.7</v>
      </c>
      <c r="D167" s="1" t="s">
        <v>12</v>
      </c>
      <c r="E167" s="1" t="s">
        <v>16</v>
      </c>
      <c r="F167" s="2">
        <v>12323.936</v>
      </c>
      <c r="G167">
        <f t="shared" si="2"/>
        <v>1</v>
      </c>
    </row>
    <row r="168" spans="1:7" x14ac:dyDescent="0.35">
      <c r="A168" s="1">
        <v>60</v>
      </c>
      <c r="B168" s="1" t="s">
        <v>17</v>
      </c>
      <c r="C168" s="1">
        <v>24.32</v>
      </c>
      <c r="D168" s="1" t="s">
        <v>12</v>
      </c>
      <c r="E168" s="1" t="s">
        <v>15</v>
      </c>
      <c r="F168" s="2">
        <v>13112.604799999999</v>
      </c>
      <c r="G168">
        <f t="shared" si="2"/>
        <v>1</v>
      </c>
    </row>
    <row r="169" spans="1:7" x14ac:dyDescent="0.35">
      <c r="A169" s="1">
        <v>60</v>
      </c>
      <c r="B169" s="1" t="s">
        <v>17</v>
      </c>
      <c r="C169" s="1">
        <v>24.32</v>
      </c>
      <c r="D169" s="1" t="s">
        <v>12</v>
      </c>
      <c r="E169" s="1" t="s">
        <v>15</v>
      </c>
      <c r="F169" s="2">
        <v>12523.604799999999</v>
      </c>
      <c r="G169">
        <f t="shared" si="2"/>
        <v>1</v>
      </c>
    </row>
    <row r="170" spans="1:7" x14ac:dyDescent="0.35">
      <c r="A170" s="1">
        <v>61</v>
      </c>
      <c r="B170" s="1" t="s">
        <v>17</v>
      </c>
      <c r="C170" s="1">
        <v>23.655000000000001</v>
      </c>
      <c r="D170" s="1" t="s">
        <v>12</v>
      </c>
      <c r="E170" s="1" t="s">
        <v>16</v>
      </c>
      <c r="F170" s="2">
        <v>13129.603450000001</v>
      </c>
      <c r="G170">
        <f t="shared" si="2"/>
        <v>1</v>
      </c>
    </row>
    <row r="171" spans="1:7" x14ac:dyDescent="0.35">
      <c r="A171" s="1">
        <v>62</v>
      </c>
      <c r="B171" s="1" t="s">
        <v>17</v>
      </c>
      <c r="C171" s="1">
        <v>21.4</v>
      </c>
      <c r="D171" s="1" t="s">
        <v>12</v>
      </c>
      <c r="E171" s="1" t="s">
        <v>14</v>
      </c>
      <c r="F171" s="2">
        <v>12957.118</v>
      </c>
      <c r="G171">
        <f t="shared" si="2"/>
        <v>1</v>
      </c>
    </row>
    <row r="172" spans="1:7" x14ac:dyDescent="0.35">
      <c r="A172" s="1">
        <v>63</v>
      </c>
      <c r="B172" s="1" t="s">
        <v>17</v>
      </c>
      <c r="C172" s="1">
        <v>21.66</v>
      </c>
      <c r="D172" s="1" t="s">
        <v>12</v>
      </c>
      <c r="E172" s="1" t="s">
        <v>15</v>
      </c>
      <c r="F172" s="2">
        <v>14349.8544</v>
      </c>
      <c r="G172">
        <f t="shared" si="2"/>
        <v>1</v>
      </c>
    </row>
    <row r="173" spans="1:7" x14ac:dyDescent="0.35">
      <c r="A173" s="1">
        <v>64</v>
      </c>
      <c r="B173" s="1" t="s">
        <v>17</v>
      </c>
      <c r="C173" s="1">
        <v>24.7</v>
      </c>
      <c r="D173" s="1" t="s">
        <v>12</v>
      </c>
      <c r="E173" s="1" t="s">
        <v>15</v>
      </c>
      <c r="F173" s="2">
        <v>30166.618170000002</v>
      </c>
      <c r="G173">
        <f t="shared" si="2"/>
        <v>1</v>
      </c>
    </row>
    <row r="174" spans="1:7" x14ac:dyDescent="0.35">
      <c r="A174" s="1">
        <v>18</v>
      </c>
      <c r="B174" s="1" t="s">
        <v>11</v>
      </c>
      <c r="C174" s="1">
        <v>38.664999999999999</v>
      </c>
      <c r="D174" s="1" t="s">
        <v>12</v>
      </c>
      <c r="E174" s="1" t="s">
        <v>16</v>
      </c>
      <c r="F174" s="2">
        <v>3393.35635</v>
      </c>
      <c r="G174">
        <f t="shared" si="2"/>
        <v>0</v>
      </c>
    </row>
    <row r="175" spans="1:7" x14ac:dyDescent="0.35">
      <c r="A175" s="1">
        <v>18</v>
      </c>
      <c r="B175" s="1" t="s">
        <v>11</v>
      </c>
      <c r="C175" s="1">
        <v>35.625</v>
      </c>
      <c r="D175" s="1" t="s">
        <v>12</v>
      </c>
      <c r="E175" s="1" t="s">
        <v>16</v>
      </c>
      <c r="F175" s="2">
        <v>2211.1307499999998</v>
      </c>
      <c r="G175">
        <f t="shared" si="2"/>
        <v>0</v>
      </c>
    </row>
    <row r="176" spans="1:7" x14ac:dyDescent="0.35">
      <c r="A176" s="1">
        <v>18</v>
      </c>
      <c r="B176" s="1" t="s">
        <v>11</v>
      </c>
      <c r="C176" s="1">
        <v>30.114999999999998</v>
      </c>
      <c r="D176" s="1" t="s">
        <v>12</v>
      </c>
      <c r="E176" s="1" t="s">
        <v>16</v>
      </c>
      <c r="F176" s="2">
        <v>21344.846699999998</v>
      </c>
      <c r="G176">
        <f t="shared" si="2"/>
        <v>0</v>
      </c>
    </row>
    <row r="177" spans="1:7" x14ac:dyDescent="0.35">
      <c r="A177" s="1">
        <v>18</v>
      </c>
      <c r="B177" s="1" t="s">
        <v>11</v>
      </c>
      <c r="C177" s="1">
        <v>38.28</v>
      </c>
      <c r="D177" s="1" t="s">
        <v>12</v>
      </c>
      <c r="E177" s="1" t="s">
        <v>13</v>
      </c>
      <c r="F177" s="2">
        <v>1631.8212000000001</v>
      </c>
      <c r="G177">
        <f t="shared" si="2"/>
        <v>0</v>
      </c>
    </row>
    <row r="178" spans="1:7" x14ac:dyDescent="0.35">
      <c r="A178" s="1">
        <v>18</v>
      </c>
      <c r="B178" s="1" t="s">
        <v>11</v>
      </c>
      <c r="C178" s="1">
        <v>38.28</v>
      </c>
      <c r="D178" s="1" t="s">
        <v>12</v>
      </c>
      <c r="E178" s="1" t="s">
        <v>13</v>
      </c>
      <c r="F178" s="2">
        <v>14133.03775</v>
      </c>
      <c r="G178">
        <f t="shared" si="2"/>
        <v>0</v>
      </c>
    </row>
    <row r="179" spans="1:7" x14ac:dyDescent="0.35">
      <c r="A179" s="1">
        <v>18</v>
      </c>
      <c r="B179" s="1" t="s">
        <v>11</v>
      </c>
      <c r="C179" s="1">
        <v>38.17</v>
      </c>
      <c r="D179" s="1" t="s">
        <v>12</v>
      </c>
      <c r="E179" s="1" t="s">
        <v>13</v>
      </c>
      <c r="F179" s="2">
        <v>1631.6683</v>
      </c>
      <c r="G179">
        <f t="shared" si="2"/>
        <v>0</v>
      </c>
    </row>
    <row r="180" spans="1:7" x14ac:dyDescent="0.35">
      <c r="A180" s="1">
        <v>18</v>
      </c>
      <c r="B180" s="1" t="s">
        <v>11</v>
      </c>
      <c r="C180" s="1">
        <v>30.114999999999998</v>
      </c>
      <c r="D180" s="1" t="s">
        <v>12</v>
      </c>
      <c r="E180" s="1" t="s">
        <v>16</v>
      </c>
      <c r="F180" s="2">
        <v>2203.4718499999999</v>
      </c>
      <c r="G180">
        <f t="shared" si="2"/>
        <v>0</v>
      </c>
    </row>
    <row r="181" spans="1:7" x14ac:dyDescent="0.35">
      <c r="A181" s="1">
        <v>18</v>
      </c>
      <c r="B181" s="1" t="s">
        <v>11</v>
      </c>
      <c r="C181" s="1">
        <v>31.35</v>
      </c>
      <c r="D181" s="1" t="s">
        <v>12</v>
      </c>
      <c r="E181" s="1" t="s">
        <v>13</v>
      </c>
      <c r="F181" s="2">
        <v>1622.1885</v>
      </c>
      <c r="G181">
        <f t="shared" si="2"/>
        <v>0</v>
      </c>
    </row>
    <row r="182" spans="1:7" x14ac:dyDescent="0.35">
      <c r="A182" s="1">
        <v>18</v>
      </c>
      <c r="B182" s="1" t="s">
        <v>11</v>
      </c>
      <c r="C182" s="1">
        <v>33.880000000000003</v>
      </c>
      <c r="D182" s="1" t="s">
        <v>12</v>
      </c>
      <c r="E182" s="1" t="s">
        <v>13</v>
      </c>
      <c r="F182" s="2">
        <v>11482.63485</v>
      </c>
      <c r="G182">
        <f t="shared" si="2"/>
        <v>0</v>
      </c>
    </row>
    <row r="183" spans="1:7" x14ac:dyDescent="0.35">
      <c r="A183" s="1">
        <v>18</v>
      </c>
      <c r="B183" s="1" t="s">
        <v>11</v>
      </c>
      <c r="C183" s="1">
        <v>32.119999999999997</v>
      </c>
      <c r="D183" s="1" t="s">
        <v>12</v>
      </c>
      <c r="E183" s="1" t="s">
        <v>13</v>
      </c>
      <c r="F183" s="2">
        <v>2801.2588000000001</v>
      </c>
      <c r="G183">
        <f t="shared" si="2"/>
        <v>0</v>
      </c>
    </row>
    <row r="184" spans="1:7" x14ac:dyDescent="0.35">
      <c r="A184" s="1">
        <v>18</v>
      </c>
      <c r="B184" s="1" t="s">
        <v>11</v>
      </c>
      <c r="C184" s="1">
        <v>37.29</v>
      </c>
      <c r="D184" s="1" t="s">
        <v>12</v>
      </c>
      <c r="E184" s="1" t="s">
        <v>13</v>
      </c>
      <c r="F184" s="2">
        <v>2219.4450999999999</v>
      </c>
      <c r="G184">
        <f t="shared" si="2"/>
        <v>0</v>
      </c>
    </row>
    <row r="185" spans="1:7" x14ac:dyDescent="0.35">
      <c r="A185" s="1">
        <v>18</v>
      </c>
      <c r="B185" s="1" t="s">
        <v>11</v>
      </c>
      <c r="C185" s="1">
        <v>39.159999999999997</v>
      </c>
      <c r="D185" s="1" t="s">
        <v>12</v>
      </c>
      <c r="E185" s="1" t="s">
        <v>13</v>
      </c>
      <c r="F185" s="2">
        <v>1633.0444</v>
      </c>
      <c r="G185">
        <f t="shared" si="2"/>
        <v>0</v>
      </c>
    </row>
    <row r="186" spans="1:7" x14ac:dyDescent="0.35">
      <c r="A186" s="1">
        <v>18</v>
      </c>
      <c r="B186" s="1" t="s">
        <v>11</v>
      </c>
      <c r="C186" s="1">
        <v>33.155000000000001</v>
      </c>
      <c r="D186" s="1" t="s">
        <v>12</v>
      </c>
      <c r="E186" s="1" t="s">
        <v>16</v>
      </c>
      <c r="F186" s="2">
        <v>2207.6974500000001</v>
      </c>
      <c r="G186">
        <f t="shared" si="2"/>
        <v>0</v>
      </c>
    </row>
    <row r="187" spans="1:7" x14ac:dyDescent="0.35">
      <c r="A187" s="1">
        <v>18</v>
      </c>
      <c r="B187" s="1" t="s">
        <v>11</v>
      </c>
      <c r="C187" s="1">
        <v>40.28</v>
      </c>
      <c r="D187" s="1" t="s">
        <v>12</v>
      </c>
      <c r="E187" s="1" t="s">
        <v>16</v>
      </c>
      <c r="F187" s="2">
        <v>2217.6012000000001</v>
      </c>
      <c r="G187">
        <f t="shared" si="2"/>
        <v>0</v>
      </c>
    </row>
    <row r="188" spans="1:7" x14ac:dyDescent="0.35">
      <c r="A188" s="1">
        <v>18</v>
      </c>
      <c r="B188" s="1" t="s">
        <v>11</v>
      </c>
      <c r="C188" s="1">
        <v>31.13</v>
      </c>
      <c r="D188" s="1" t="s">
        <v>12</v>
      </c>
      <c r="E188" s="1" t="s">
        <v>13</v>
      </c>
      <c r="F188" s="2">
        <v>1621.8827000000001</v>
      </c>
      <c r="G188">
        <f t="shared" si="2"/>
        <v>0</v>
      </c>
    </row>
    <row r="189" spans="1:7" x14ac:dyDescent="0.35">
      <c r="A189" s="1">
        <v>18</v>
      </c>
      <c r="B189" s="1" t="s">
        <v>11</v>
      </c>
      <c r="C189" s="1">
        <v>40.26</v>
      </c>
      <c r="D189" s="1" t="s">
        <v>12</v>
      </c>
      <c r="E189" s="1" t="s">
        <v>13</v>
      </c>
      <c r="F189" s="2">
        <v>1634.5734</v>
      </c>
      <c r="G189">
        <f t="shared" si="2"/>
        <v>0</v>
      </c>
    </row>
    <row r="190" spans="1:7" x14ac:dyDescent="0.35">
      <c r="A190" s="1">
        <v>18</v>
      </c>
      <c r="B190" s="1" t="s">
        <v>11</v>
      </c>
      <c r="C190" s="1">
        <v>40.185000000000002</v>
      </c>
      <c r="D190" s="1" t="s">
        <v>12</v>
      </c>
      <c r="E190" s="1" t="s">
        <v>16</v>
      </c>
      <c r="F190" s="2">
        <v>2217.4691499999999</v>
      </c>
      <c r="G190">
        <f t="shared" si="2"/>
        <v>0</v>
      </c>
    </row>
    <row r="191" spans="1:7" x14ac:dyDescent="0.35">
      <c r="A191" s="1">
        <v>18</v>
      </c>
      <c r="B191" s="1" t="s">
        <v>11</v>
      </c>
      <c r="C191" s="1">
        <v>31.35</v>
      </c>
      <c r="D191" s="1" t="s">
        <v>12</v>
      </c>
      <c r="E191" s="1" t="s">
        <v>16</v>
      </c>
      <c r="F191" s="2">
        <v>4561.1885000000002</v>
      </c>
      <c r="G191">
        <f t="shared" si="2"/>
        <v>0</v>
      </c>
    </row>
    <row r="192" spans="1:7" x14ac:dyDescent="0.35">
      <c r="A192" s="1">
        <v>18</v>
      </c>
      <c r="B192" s="1" t="s">
        <v>11</v>
      </c>
      <c r="C192" s="1">
        <v>30.305</v>
      </c>
      <c r="D192" s="1" t="s">
        <v>12</v>
      </c>
      <c r="E192" s="1" t="s">
        <v>16</v>
      </c>
      <c r="F192" s="2">
        <v>2203.7359499999998</v>
      </c>
      <c r="G192">
        <f t="shared" si="2"/>
        <v>0</v>
      </c>
    </row>
    <row r="193" spans="1:7" x14ac:dyDescent="0.35">
      <c r="A193" s="1">
        <v>18</v>
      </c>
      <c r="B193" s="1" t="s">
        <v>11</v>
      </c>
      <c r="C193" s="1">
        <v>39.82</v>
      </c>
      <c r="D193" s="1" t="s">
        <v>12</v>
      </c>
      <c r="E193" s="1" t="s">
        <v>13</v>
      </c>
      <c r="F193" s="2">
        <v>1633.9618</v>
      </c>
      <c r="G193">
        <f t="shared" si="2"/>
        <v>0</v>
      </c>
    </row>
    <row r="194" spans="1:7" x14ac:dyDescent="0.35">
      <c r="A194" s="1">
        <v>18</v>
      </c>
      <c r="B194" s="1" t="s">
        <v>11</v>
      </c>
      <c r="C194" s="1">
        <v>31.92</v>
      </c>
      <c r="D194" s="1" t="s">
        <v>12</v>
      </c>
      <c r="E194" s="1" t="s">
        <v>16</v>
      </c>
      <c r="F194" s="2">
        <v>2205.9807999999998</v>
      </c>
      <c r="G194">
        <f t="shared" ref="G194:G257" si="3">IF(B194="female",0,1)</f>
        <v>0</v>
      </c>
    </row>
    <row r="195" spans="1:7" x14ac:dyDescent="0.35">
      <c r="A195" s="1">
        <v>18</v>
      </c>
      <c r="B195" s="1" t="s">
        <v>11</v>
      </c>
      <c r="C195" s="1">
        <v>36.85</v>
      </c>
      <c r="D195" s="1" t="s">
        <v>12</v>
      </c>
      <c r="E195" s="1" t="s">
        <v>13</v>
      </c>
      <c r="F195" s="2">
        <v>1629.8335</v>
      </c>
      <c r="G195">
        <f t="shared" si="3"/>
        <v>0</v>
      </c>
    </row>
    <row r="196" spans="1:7" x14ac:dyDescent="0.35">
      <c r="A196" s="1">
        <v>19</v>
      </c>
      <c r="B196" s="1" t="s">
        <v>11</v>
      </c>
      <c r="C196" s="1">
        <v>31.824999999999999</v>
      </c>
      <c r="D196" s="1" t="s">
        <v>12</v>
      </c>
      <c r="E196" s="1" t="s">
        <v>15</v>
      </c>
      <c r="F196" s="2">
        <v>2719.2797500000001</v>
      </c>
      <c r="G196">
        <f t="shared" si="3"/>
        <v>0</v>
      </c>
    </row>
    <row r="197" spans="1:7" x14ac:dyDescent="0.35">
      <c r="A197" s="1">
        <v>19</v>
      </c>
      <c r="B197" s="1" t="s">
        <v>11</v>
      </c>
      <c r="C197" s="1">
        <v>32.11</v>
      </c>
      <c r="D197" s="1" t="s">
        <v>12</v>
      </c>
      <c r="E197" s="1" t="s">
        <v>15</v>
      </c>
      <c r="F197" s="2">
        <v>2130.6759000000002</v>
      </c>
      <c r="G197">
        <f t="shared" si="3"/>
        <v>0</v>
      </c>
    </row>
    <row r="198" spans="1:7" x14ac:dyDescent="0.35">
      <c r="A198" s="1">
        <v>19</v>
      </c>
      <c r="B198" s="1" t="s">
        <v>11</v>
      </c>
      <c r="C198" s="1">
        <v>37.43</v>
      </c>
      <c r="D198" s="1" t="s">
        <v>12</v>
      </c>
      <c r="E198" s="1" t="s">
        <v>15</v>
      </c>
      <c r="F198" s="2">
        <v>2138.0707000000002</v>
      </c>
      <c r="G198">
        <f t="shared" si="3"/>
        <v>0</v>
      </c>
    </row>
    <row r="199" spans="1:7" x14ac:dyDescent="0.35">
      <c r="A199" s="1">
        <v>19</v>
      </c>
      <c r="B199" s="1" t="s">
        <v>11</v>
      </c>
      <c r="C199" s="1">
        <v>35.15</v>
      </c>
      <c r="D199" s="1" t="s">
        <v>12</v>
      </c>
      <c r="E199" s="1" t="s">
        <v>15</v>
      </c>
      <c r="F199" s="2">
        <v>2134.9014999999999</v>
      </c>
      <c r="G199">
        <f t="shared" si="3"/>
        <v>0</v>
      </c>
    </row>
    <row r="200" spans="1:7" x14ac:dyDescent="0.35">
      <c r="A200" s="1">
        <v>19</v>
      </c>
      <c r="B200" s="1" t="s">
        <v>11</v>
      </c>
      <c r="C200" s="1">
        <v>32.9</v>
      </c>
      <c r="D200" s="1" t="s">
        <v>12</v>
      </c>
      <c r="E200" s="1" t="s">
        <v>14</v>
      </c>
      <c r="F200" s="2">
        <v>1748.7739999999999</v>
      </c>
      <c r="G200">
        <f t="shared" si="3"/>
        <v>0</v>
      </c>
    </row>
    <row r="201" spans="1:7" x14ac:dyDescent="0.35">
      <c r="A201" s="1">
        <v>19</v>
      </c>
      <c r="B201" s="1" t="s">
        <v>11</v>
      </c>
      <c r="C201" s="1">
        <v>30.59</v>
      </c>
      <c r="D201" s="1" t="s">
        <v>12</v>
      </c>
      <c r="E201" s="1" t="s">
        <v>15</v>
      </c>
      <c r="F201" s="2">
        <v>24059.680189999999</v>
      </c>
      <c r="G201">
        <f t="shared" si="3"/>
        <v>0</v>
      </c>
    </row>
    <row r="202" spans="1:7" x14ac:dyDescent="0.35">
      <c r="A202" s="1">
        <v>19</v>
      </c>
      <c r="B202" s="1" t="s">
        <v>11</v>
      </c>
      <c r="C202" s="1">
        <v>30.495000000000001</v>
      </c>
      <c r="D202" s="1" t="s">
        <v>12</v>
      </c>
      <c r="E202" s="1" t="s">
        <v>15</v>
      </c>
      <c r="F202" s="2">
        <v>2128.4310500000001</v>
      </c>
      <c r="G202">
        <f t="shared" si="3"/>
        <v>0</v>
      </c>
    </row>
    <row r="203" spans="1:7" x14ac:dyDescent="0.35">
      <c r="A203" s="1">
        <v>19</v>
      </c>
      <c r="B203" s="1" t="s">
        <v>11</v>
      </c>
      <c r="C203" s="1">
        <v>36.575000000000003</v>
      </c>
      <c r="D203" s="1" t="s">
        <v>12</v>
      </c>
      <c r="E203" s="1" t="s">
        <v>15</v>
      </c>
      <c r="F203" s="2">
        <v>2136.8822500000001</v>
      </c>
      <c r="G203">
        <f t="shared" si="3"/>
        <v>0</v>
      </c>
    </row>
    <row r="204" spans="1:7" x14ac:dyDescent="0.35">
      <c r="A204" s="1">
        <v>19</v>
      </c>
      <c r="B204" s="1" t="s">
        <v>11</v>
      </c>
      <c r="C204" s="1">
        <v>39.615000000000002</v>
      </c>
      <c r="D204" s="1" t="s">
        <v>12</v>
      </c>
      <c r="E204" s="1" t="s">
        <v>15</v>
      </c>
      <c r="F204" s="2">
        <v>2730.1078499999999</v>
      </c>
      <c r="G204">
        <f t="shared" si="3"/>
        <v>0</v>
      </c>
    </row>
    <row r="205" spans="1:7" x14ac:dyDescent="0.35">
      <c r="A205" s="1">
        <v>19</v>
      </c>
      <c r="B205" s="1" t="s">
        <v>11</v>
      </c>
      <c r="C205" s="1">
        <v>40.5</v>
      </c>
      <c r="D205" s="1" t="s">
        <v>12</v>
      </c>
      <c r="E205" s="1" t="s">
        <v>14</v>
      </c>
      <c r="F205" s="2">
        <v>1759.338</v>
      </c>
      <c r="G205">
        <f t="shared" si="3"/>
        <v>0</v>
      </c>
    </row>
    <row r="206" spans="1:7" x14ac:dyDescent="0.35">
      <c r="A206" s="1">
        <v>20</v>
      </c>
      <c r="B206" s="1" t="s">
        <v>11</v>
      </c>
      <c r="C206" s="1">
        <v>37</v>
      </c>
      <c r="D206" s="1" t="s">
        <v>12</v>
      </c>
      <c r="E206" s="1" t="s">
        <v>14</v>
      </c>
      <c r="F206" s="2">
        <v>4830.63</v>
      </c>
      <c r="G206">
        <f t="shared" si="3"/>
        <v>0</v>
      </c>
    </row>
    <row r="207" spans="1:7" x14ac:dyDescent="0.35">
      <c r="A207" s="1">
        <v>20</v>
      </c>
      <c r="B207" s="1" t="s">
        <v>11</v>
      </c>
      <c r="C207" s="1">
        <v>31.79</v>
      </c>
      <c r="D207" s="1" t="s">
        <v>12</v>
      </c>
      <c r="E207" s="1" t="s">
        <v>13</v>
      </c>
      <c r="F207" s="2">
        <v>3056.3881000000001</v>
      </c>
      <c r="G207">
        <f t="shared" si="3"/>
        <v>0</v>
      </c>
    </row>
    <row r="208" spans="1:7" x14ac:dyDescent="0.35">
      <c r="A208" s="1">
        <v>20</v>
      </c>
      <c r="B208" s="1" t="s">
        <v>11</v>
      </c>
      <c r="C208" s="1">
        <v>33</v>
      </c>
      <c r="D208" s="1" t="s">
        <v>12</v>
      </c>
      <c r="E208" s="1" t="s">
        <v>13</v>
      </c>
      <c r="F208" s="2">
        <v>1880.07</v>
      </c>
      <c r="G208">
        <f t="shared" si="3"/>
        <v>0</v>
      </c>
    </row>
    <row r="209" spans="1:7" x14ac:dyDescent="0.35">
      <c r="A209" s="1">
        <v>20</v>
      </c>
      <c r="B209" s="1" t="s">
        <v>11</v>
      </c>
      <c r="C209" s="1">
        <v>31.46</v>
      </c>
      <c r="D209" s="1" t="s">
        <v>12</v>
      </c>
      <c r="E209" s="1" t="s">
        <v>13</v>
      </c>
      <c r="F209" s="2">
        <v>1877.9294</v>
      </c>
      <c r="G209">
        <f t="shared" si="3"/>
        <v>0</v>
      </c>
    </row>
    <row r="210" spans="1:7" x14ac:dyDescent="0.35">
      <c r="A210" s="1">
        <v>20</v>
      </c>
      <c r="B210" s="1" t="s">
        <v>11</v>
      </c>
      <c r="C210" s="1">
        <v>31.92</v>
      </c>
      <c r="D210" s="1" t="s">
        <v>12</v>
      </c>
      <c r="E210" s="1" t="s">
        <v>15</v>
      </c>
      <c r="F210" s="2">
        <v>2261.5688</v>
      </c>
      <c r="G210">
        <f t="shared" si="3"/>
        <v>0</v>
      </c>
    </row>
    <row r="211" spans="1:7" x14ac:dyDescent="0.35">
      <c r="A211" s="1">
        <v>20</v>
      </c>
      <c r="B211" s="1" t="s">
        <v>11</v>
      </c>
      <c r="C211" s="1">
        <v>30.59</v>
      </c>
      <c r="D211" s="1" t="s">
        <v>12</v>
      </c>
      <c r="E211" s="1" t="s">
        <v>16</v>
      </c>
      <c r="F211" s="2">
        <v>2459.7201</v>
      </c>
      <c r="G211">
        <f t="shared" si="3"/>
        <v>0</v>
      </c>
    </row>
    <row r="212" spans="1:7" x14ac:dyDescent="0.35">
      <c r="A212" s="1">
        <v>20</v>
      </c>
      <c r="B212" s="1" t="s">
        <v>11</v>
      </c>
      <c r="C212" s="1">
        <v>33.299999999999997</v>
      </c>
      <c r="D212" s="1" t="s">
        <v>12</v>
      </c>
      <c r="E212" s="1" t="s">
        <v>14</v>
      </c>
      <c r="F212" s="2">
        <v>1880.4870000000001</v>
      </c>
      <c r="G212">
        <f t="shared" si="3"/>
        <v>0</v>
      </c>
    </row>
    <row r="213" spans="1:7" x14ac:dyDescent="0.35">
      <c r="A213" s="1">
        <v>21</v>
      </c>
      <c r="B213" s="1" t="s">
        <v>11</v>
      </c>
      <c r="C213" s="1">
        <v>33.630000000000003</v>
      </c>
      <c r="D213" s="1" t="s">
        <v>12</v>
      </c>
      <c r="E213" s="1" t="s">
        <v>15</v>
      </c>
      <c r="F213" s="2">
        <v>3579.8287</v>
      </c>
      <c r="G213">
        <f t="shared" si="3"/>
        <v>0</v>
      </c>
    </row>
    <row r="214" spans="1:7" x14ac:dyDescent="0.35">
      <c r="A214" s="1">
        <v>21</v>
      </c>
      <c r="B214" s="1" t="s">
        <v>11</v>
      </c>
      <c r="C214" s="1">
        <v>39.49</v>
      </c>
      <c r="D214" s="1" t="s">
        <v>12</v>
      </c>
      <c r="E214" s="1" t="s">
        <v>13</v>
      </c>
      <c r="F214" s="2">
        <v>2026.9740999999999</v>
      </c>
      <c r="G214">
        <f t="shared" si="3"/>
        <v>0</v>
      </c>
    </row>
    <row r="215" spans="1:7" x14ac:dyDescent="0.35">
      <c r="A215" s="1">
        <v>21</v>
      </c>
      <c r="B215" s="1" t="s">
        <v>11</v>
      </c>
      <c r="C215" s="1">
        <v>35.72</v>
      </c>
      <c r="D215" s="1" t="s">
        <v>12</v>
      </c>
      <c r="E215" s="1" t="s">
        <v>15</v>
      </c>
      <c r="F215" s="2">
        <v>2404.7338</v>
      </c>
      <c r="G215">
        <f t="shared" si="3"/>
        <v>0</v>
      </c>
    </row>
    <row r="216" spans="1:7" x14ac:dyDescent="0.35">
      <c r="A216" s="1">
        <v>21</v>
      </c>
      <c r="B216" s="1" t="s">
        <v>11</v>
      </c>
      <c r="C216" s="1">
        <v>34.869999999999997</v>
      </c>
      <c r="D216" s="1" t="s">
        <v>12</v>
      </c>
      <c r="E216" s="1" t="s">
        <v>13</v>
      </c>
      <c r="F216" s="2">
        <v>2020.5523000000001</v>
      </c>
      <c r="G216">
        <f t="shared" si="3"/>
        <v>0</v>
      </c>
    </row>
    <row r="217" spans="1:7" x14ac:dyDescent="0.35">
      <c r="A217" s="1">
        <v>21</v>
      </c>
      <c r="B217" s="1" t="s">
        <v>11</v>
      </c>
      <c r="C217" s="1">
        <v>32.68</v>
      </c>
      <c r="D217" s="1" t="s">
        <v>12</v>
      </c>
      <c r="E217" s="1" t="s">
        <v>15</v>
      </c>
      <c r="F217" s="2">
        <v>26018.950519999999</v>
      </c>
      <c r="G217">
        <f t="shared" si="3"/>
        <v>0</v>
      </c>
    </row>
    <row r="218" spans="1:7" x14ac:dyDescent="0.35">
      <c r="A218" s="1">
        <v>21</v>
      </c>
      <c r="B218" s="1" t="s">
        <v>11</v>
      </c>
      <c r="C218" s="1">
        <v>34.6</v>
      </c>
      <c r="D218" s="1" t="s">
        <v>12</v>
      </c>
      <c r="E218" s="1" t="s">
        <v>14</v>
      </c>
      <c r="F218" s="2">
        <v>2020.1769999999999</v>
      </c>
      <c r="G218">
        <f t="shared" si="3"/>
        <v>0</v>
      </c>
    </row>
    <row r="219" spans="1:7" x14ac:dyDescent="0.35">
      <c r="A219" s="1">
        <v>22</v>
      </c>
      <c r="B219" s="1" t="s">
        <v>11</v>
      </c>
      <c r="C219" s="1">
        <v>39.805</v>
      </c>
      <c r="D219" s="1" t="s">
        <v>12</v>
      </c>
      <c r="E219" s="1" t="s">
        <v>16</v>
      </c>
      <c r="F219" s="2">
        <v>2755.0209500000001</v>
      </c>
      <c r="G219">
        <f t="shared" si="3"/>
        <v>0</v>
      </c>
    </row>
    <row r="220" spans="1:7" x14ac:dyDescent="0.35">
      <c r="A220" s="1">
        <v>22</v>
      </c>
      <c r="B220" s="1" t="s">
        <v>11</v>
      </c>
      <c r="C220" s="1">
        <v>36</v>
      </c>
      <c r="D220" s="1" t="s">
        <v>12</v>
      </c>
      <c r="E220" s="1" t="s">
        <v>14</v>
      </c>
      <c r="F220" s="2">
        <v>2166.732</v>
      </c>
      <c r="G220">
        <f t="shared" si="3"/>
        <v>0</v>
      </c>
    </row>
    <row r="221" spans="1:7" x14ac:dyDescent="0.35">
      <c r="A221" s="1">
        <v>22</v>
      </c>
      <c r="B221" s="1" t="s">
        <v>11</v>
      </c>
      <c r="C221" s="1">
        <v>34.58</v>
      </c>
      <c r="D221" s="1" t="s">
        <v>12</v>
      </c>
      <c r="E221" s="1" t="s">
        <v>16</v>
      </c>
      <c r="F221" s="2">
        <v>3925.7582000000002</v>
      </c>
      <c r="G221">
        <f t="shared" si="3"/>
        <v>0</v>
      </c>
    </row>
    <row r="222" spans="1:7" x14ac:dyDescent="0.35">
      <c r="A222" s="1">
        <v>22</v>
      </c>
      <c r="B222" s="1" t="s">
        <v>11</v>
      </c>
      <c r="C222" s="1">
        <v>30.4</v>
      </c>
      <c r="D222" s="1" t="s">
        <v>12</v>
      </c>
      <c r="E222" s="1" t="s">
        <v>16</v>
      </c>
      <c r="F222" s="2">
        <v>2741.9479999999999</v>
      </c>
      <c r="G222">
        <f t="shared" si="3"/>
        <v>0</v>
      </c>
    </row>
    <row r="223" spans="1:7" x14ac:dyDescent="0.35">
      <c r="A223" s="1">
        <v>23</v>
      </c>
      <c r="B223" s="1" t="s">
        <v>11</v>
      </c>
      <c r="C223" s="1">
        <v>34.96</v>
      </c>
      <c r="D223" s="1" t="s">
        <v>12</v>
      </c>
      <c r="E223" s="1" t="s">
        <v>15</v>
      </c>
      <c r="F223" s="2">
        <v>4466.6214</v>
      </c>
      <c r="G223">
        <f t="shared" si="3"/>
        <v>0</v>
      </c>
    </row>
    <row r="224" spans="1:7" x14ac:dyDescent="0.35">
      <c r="A224" s="1">
        <v>23</v>
      </c>
      <c r="B224" s="1" t="s">
        <v>11</v>
      </c>
      <c r="C224" s="1">
        <v>39.270000000000003</v>
      </c>
      <c r="D224" s="1" t="s">
        <v>12</v>
      </c>
      <c r="E224" s="1" t="s">
        <v>13</v>
      </c>
      <c r="F224" s="2">
        <v>3500.6122999999998</v>
      </c>
      <c r="G224">
        <f t="shared" si="3"/>
        <v>0</v>
      </c>
    </row>
    <row r="225" spans="1:7" x14ac:dyDescent="0.35">
      <c r="A225" s="1">
        <v>23</v>
      </c>
      <c r="B225" s="1" t="s">
        <v>11</v>
      </c>
      <c r="C225" s="1">
        <v>34.865000000000002</v>
      </c>
      <c r="D225" s="1" t="s">
        <v>12</v>
      </c>
      <c r="E225" s="1" t="s">
        <v>16</v>
      </c>
      <c r="F225" s="2">
        <v>2899.4893499999998</v>
      </c>
      <c r="G225">
        <f t="shared" si="3"/>
        <v>0</v>
      </c>
    </row>
    <row r="226" spans="1:7" x14ac:dyDescent="0.35">
      <c r="A226" s="1">
        <v>23</v>
      </c>
      <c r="B226" s="1" t="s">
        <v>11</v>
      </c>
      <c r="C226" s="1">
        <v>33.4</v>
      </c>
      <c r="D226" s="1" t="s">
        <v>12</v>
      </c>
      <c r="E226" s="1" t="s">
        <v>14</v>
      </c>
      <c r="F226" s="2">
        <v>10795.937330000001</v>
      </c>
      <c r="G226">
        <f t="shared" si="3"/>
        <v>0</v>
      </c>
    </row>
    <row r="227" spans="1:7" x14ac:dyDescent="0.35">
      <c r="A227" s="1">
        <v>24</v>
      </c>
      <c r="B227" s="1" t="s">
        <v>11</v>
      </c>
      <c r="C227" s="1">
        <v>33.344999999999999</v>
      </c>
      <c r="D227" s="1" t="s">
        <v>12</v>
      </c>
      <c r="E227" s="1" t="s">
        <v>15</v>
      </c>
      <c r="F227" s="2">
        <v>2855.4375500000001</v>
      </c>
      <c r="G227">
        <f t="shared" si="3"/>
        <v>0</v>
      </c>
    </row>
    <row r="228" spans="1:7" x14ac:dyDescent="0.35">
      <c r="A228" s="1">
        <v>24</v>
      </c>
      <c r="B228" s="1" t="s">
        <v>11</v>
      </c>
      <c r="C228" s="1">
        <v>30.21</v>
      </c>
      <c r="D228" s="1" t="s">
        <v>12</v>
      </c>
      <c r="E228" s="1" t="s">
        <v>15</v>
      </c>
      <c r="F228" s="2">
        <v>4618.0798999999997</v>
      </c>
      <c r="G228">
        <f t="shared" si="3"/>
        <v>0</v>
      </c>
    </row>
    <row r="229" spans="1:7" x14ac:dyDescent="0.35">
      <c r="A229" s="1">
        <v>24</v>
      </c>
      <c r="B229" s="1" t="s">
        <v>11</v>
      </c>
      <c r="C229" s="1">
        <v>30.1</v>
      </c>
      <c r="D229" s="1" t="s">
        <v>12</v>
      </c>
      <c r="E229" s="1" t="s">
        <v>14</v>
      </c>
      <c r="F229" s="2">
        <v>4234.9269999999997</v>
      </c>
      <c r="G229">
        <f t="shared" si="3"/>
        <v>0</v>
      </c>
    </row>
    <row r="230" spans="1:7" x14ac:dyDescent="0.35">
      <c r="A230" s="1">
        <v>24</v>
      </c>
      <c r="B230" s="1" t="s">
        <v>11</v>
      </c>
      <c r="C230" s="1">
        <v>33.99</v>
      </c>
      <c r="D230" s="1" t="s">
        <v>12</v>
      </c>
      <c r="E230" s="1" t="s">
        <v>13</v>
      </c>
      <c r="F230" s="2">
        <v>2473.3341</v>
      </c>
      <c r="G230">
        <f t="shared" si="3"/>
        <v>0</v>
      </c>
    </row>
    <row r="231" spans="1:7" x14ac:dyDescent="0.35">
      <c r="A231" s="1">
        <v>24</v>
      </c>
      <c r="B231" s="1" t="s">
        <v>11</v>
      </c>
      <c r="C231" s="1">
        <v>39.49</v>
      </c>
      <c r="D231" s="1" t="s">
        <v>12</v>
      </c>
      <c r="E231" s="1" t="s">
        <v>13</v>
      </c>
      <c r="F231" s="2">
        <v>2480.9791</v>
      </c>
      <c r="G231">
        <f t="shared" si="3"/>
        <v>0</v>
      </c>
    </row>
    <row r="232" spans="1:7" x14ac:dyDescent="0.35">
      <c r="A232" s="1">
        <v>24</v>
      </c>
      <c r="B232" s="1" t="s">
        <v>11</v>
      </c>
      <c r="C232" s="1">
        <v>29.925000000000001</v>
      </c>
      <c r="D232" s="1" t="s">
        <v>12</v>
      </c>
      <c r="E232" s="1" t="s">
        <v>15</v>
      </c>
      <c r="F232" s="2">
        <v>2850.6837500000001</v>
      </c>
      <c r="G232">
        <f t="shared" si="3"/>
        <v>0</v>
      </c>
    </row>
    <row r="233" spans="1:7" x14ac:dyDescent="0.35">
      <c r="A233" s="1">
        <v>25</v>
      </c>
      <c r="B233" s="1" t="s">
        <v>11</v>
      </c>
      <c r="C233" s="1">
        <v>41.325000000000003</v>
      </c>
      <c r="D233" s="1" t="s">
        <v>12</v>
      </c>
      <c r="E233" s="1" t="s">
        <v>16</v>
      </c>
      <c r="F233" s="2">
        <v>17878.900679999999</v>
      </c>
      <c r="G233">
        <f t="shared" si="3"/>
        <v>0</v>
      </c>
    </row>
    <row r="234" spans="1:7" x14ac:dyDescent="0.35">
      <c r="A234" s="1">
        <v>25</v>
      </c>
      <c r="B234" s="1" t="s">
        <v>11</v>
      </c>
      <c r="C234" s="1">
        <v>32.229999999999997</v>
      </c>
      <c r="D234" s="1" t="s">
        <v>12</v>
      </c>
      <c r="E234" s="1" t="s">
        <v>13</v>
      </c>
      <c r="F234" s="2">
        <v>18218.161390000001</v>
      </c>
      <c r="G234">
        <f t="shared" si="3"/>
        <v>0</v>
      </c>
    </row>
    <row r="235" spans="1:7" x14ac:dyDescent="0.35">
      <c r="A235" s="1">
        <v>25</v>
      </c>
      <c r="B235" s="1" t="s">
        <v>11</v>
      </c>
      <c r="C235" s="1">
        <v>33.99</v>
      </c>
      <c r="D235" s="1" t="s">
        <v>12</v>
      </c>
      <c r="E235" s="1" t="s">
        <v>13</v>
      </c>
      <c r="F235" s="2">
        <v>3227.1210999999998</v>
      </c>
      <c r="G235">
        <f t="shared" si="3"/>
        <v>0</v>
      </c>
    </row>
    <row r="236" spans="1:7" x14ac:dyDescent="0.35">
      <c r="A236" s="1">
        <v>25</v>
      </c>
      <c r="B236" s="1" t="s">
        <v>11</v>
      </c>
      <c r="C236" s="1">
        <v>30.3</v>
      </c>
      <c r="D236" s="1" t="s">
        <v>12</v>
      </c>
      <c r="E236" s="1" t="s">
        <v>14</v>
      </c>
      <c r="F236" s="2">
        <v>2632.9920000000002</v>
      </c>
      <c r="G236">
        <f t="shared" si="3"/>
        <v>0</v>
      </c>
    </row>
    <row r="237" spans="1:7" x14ac:dyDescent="0.35">
      <c r="A237" s="1">
        <v>25</v>
      </c>
      <c r="B237" s="1" t="s">
        <v>11</v>
      </c>
      <c r="C237" s="1">
        <v>42.13</v>
      </c>
      <c r="D237" s="1" t="s">
        <v>12</v>
      </c>
      <c r="E237" s="1" t="s">
        <v>13</v>
      </c>
      <c r="F237" s="2">
        <v>3238.4357</v>
      </c>
      <c r="G237">
        <f t="shared" si="3"/>
        <v>0</v>
      </c>
    </row>
    <row r="238" spans="1:7" x14ac:dyDescent="0.35">
      <c r="A238" s="1">
        <v>25</v>
      </c>
      <c r="B238" s="1" t="s">
        <v>11</v>
      </c>
      <c r="C238" s="1">
        <v>34.484999999999999</v>
      </c>
      <c r="D238" s="1" t="s">
        <v>12</v>
      </c>
      <c r="E238" s="1" t="s">
        <v>15</v>
      </c>
      <c r="F238" s="2">
        <v>3021.80915</v>
      </c>
      <c r="G238">
        <f t="shared" si="3"/>
        <v>0</v>
      </c>
    </row>
    <row r="239" spans="1:7" x14ac:dyDescent="0.35">
      <c r="A239" s="1">
        <v>26</v>
      </c>
      <c r="B239" s="1" t="s">
        <v>11</v>
      </c>
      <c r="C239" s="1">
        <v>29.92</v>
      </c>
      <c r="D239" s="1" t="s">
        <v>12</v>
      </c>
      <c r="E239" s="1" t="s">
        <v>13</v>
      </c>
      <c r="F239" s="2">
        <v>3981.9767999999999</v>
      </c>
      <c r="G239">
        <f t="shared" si="3"/>
        <v>0</v>
      </c>
    </row>
    <row r="240" spans="1:7" x14ac:dyDescent="0.35">
      <c r="A240" s="1">
        <v>26</v>
      </c>
      <c r="B240" s="1" t="s">
        <v>11</v>
      </c>
      <c r="C240" s="1">
        <v>29.92</v>
      </c>
      <c r="D240" s="1" t="s">
        <v>12</v>
      </c>
      <c r="E240" s="1" t="s">
        <v>13</v>
      </c>
      <c r="F240" s="2">
        <v>3392.9767999999999</v>
      </c>
      <c r="G240">
        <f t="shared" si="3"/>
        <v>0</v>
      </c>
    </row>
    <row r="241" spans="1:7" x14ac:dyDescent="0.35">
      <c r="A241" s="1">
        <v>26</v>
      </c>
      <c r="B241" s="1" t="s">
        <v>11</v>
      </c>
      <c r="C241" s="1">
        <v>42.4</v>
      </c>
      <c r="D241" s="1" t="s">
        <v>12</v>
      </c>
      <c r="E241" s="1" t="s">
        <v>14</v>
      </c>
      <c r="F241" s="2">
        <v>3410.3240000000001</v>
      </c>
      <c r="G241">
        <f t="shared" si="3"/>
        <v>0</v>
      </c>
    </row>
    <row r="242" spans="1:7" x14ac:dyDescent="0.35">
      <c r="A242" s="1">
        <v>26</v>
      </c>
      <c r="B242" s="1" t="s">
        <v>11</v>
      </c>
      <c r="C242" s="1">
        <v>40.185000000000002</v>
      </c>
      <c r="D242" s="1" t="s">
        <v>12</v>
      </c>
      <c r="E242" s="1" t="s">
        <v>15</v>
      </c>
      <c r="F242" s="2">
        <v>3201.2451500000002</v>
      </c>
      <c r="G242">
        <f t="shared" si="3"/>
        <v>0</v>
      </c>
    </row>
    <row r="243" spans="1:7" x14ac:dyDescent="0.35">
      <c r="A243" s="1">
        <v>26</v>
      </c>
      <c r="B243" s="1" t="s">
        <v>11</v>
      </c>
      <c r="C243" s="1">
        <v>34.200000000000003</v>
      </c>
      <c r="D243" s="1" t="s">
        <v>12</v>
      </c>
      <c r="E243" s="1" t="s">
        <v>14</v>
      </c>
      <c r="F243" s="2">
        <v>3987.9259999999999</v>
      </c>
      <c r="G243">
        <f t="shared" si="3"/>
        <v>0</v>
      </c>
    </row>
    <row r="244" spans="1:7" x14ac:dyDescent="0.35">
      <c r="A244" s="1">
        <v>27</v>
      </c>
      <c r="B244" s="1" t="s">
        <v>11</v>
      </c>
      <c r="C244" s="1">
        <v>30.4</v>
      </c>
      <c r="D244" s="1" t="s">
        <v>12</v>
      </c>
      <c r="E244" s="1" t="s">
        <v>15</v>
      </c>
      <c r="F244" s="2">
        <v>18804.752400000001</v>
      </c>
      <c r="G244">
        <f t="shared" si="3"/>
        <v>0</v>
      </c>
    </row>
    <row r="245" spans="1:7" x14ac:dyDescent="0.35">
      <c r="A245" s="1">
        <v>27</v>
      </c>
      <c r="B245" s="1" t="s">
        <v>11</v>
      </c>
      <c r="C245" s="1">
        <v>34.799999999999997</v>
      </c>
      <c r="D245" s="1" t="s">
        <v>12</v>
      </c>
      <c r="E245" s="1" t="s">
        <v>14</v>
      </c>
      <c r="F245" s="2">
        <v>3577.9989999999998</v>
      </c>
      <c r="G245">
        <f t="shared" si="3"/>
        <v>0</v>
      </c>
    </row>
    <row r="246" spans="1:7" x14ac:dyDescent="0.35">
      <c r="A246" s="1">
        <v>27</v>
      </c>
      <c r="B246" s="1" t="s">
        <v>11</v>
      </c>
      <c r="C246" s="1">
        <v>30.59</v>
      </c>
      <c r="D246" s="1" t="s">
        <v>12</v>
      </c>
      <c r="E246" s="1" t="s">
        <v>16</v>
      </c>
      <c r="F246" s="2">
        <v>16796.411940000002</v>
      </c>
      <c r="G246">
        <f t="shared" si="3"/>
        <v>0</v>
      </c>
    </row>
    <row r="247" spans="1:7" x14ac:dyDescent="0.35">
      <c r="A247" s="1">
        <v>27</v>
      </c>
      <c r="B247" s="1" t="s">
        <v>11</v>
      </c>
      <c r="C247" s="1">
        <v>32.395000000000003</v>
      </c>
      <c r="D247" s="1" t="s">
        <v>12</v>
      </c>
      <c r="E247" s="1" t="s">
        <v>16</v>
      </c>
      <c r="F247" s="2">
        <v>18903.491409999999</v>
      </c>
      <c r="G247">
        <f t="shared" si="3"/>
        <v>0</v>
      </c>
    </row>
    <row r="248" spans="1:7" x14ac:dyDescent="0.35">
      <c r="A248" s="1">
        <v>27</v>
      </c>
      <c r="B248" s="1" t="s">
        <v>11</v>
      </c>
      <c r="C248" s="1">
        <v>31.254999999999999</v>
      </c>
      <c r="D248" s="1" t="s">
        <v>12</v>
      </c>
      <c r="E248" s="1" t="s">
        <v>15</v>
      </c>
      <c r="F248" s="2">
        <v>3956.0714499999999</v>
      </c>
      <c r="G248">
        <f t="shared" si="3"/>
        <v>0</v>
      </c>
    </row>
    <row r="249" spans="1:7" x14ac:dyDescent="0.35">
      <c r="A249" s="1">
        <v>28</v>
      </c>
      <c r="B249" s="1" t="s">
        <v>11</v>
      </c>
      <c r="C249" s="1">
        <v>34.770000000000003</v>
      </c>
      <c r="D249" s="1" t="s">
        <v>12</v>
      </c>
      <c r="E249" s="1" t="s">
        <v>15</v>
      </c>
      <c r="F249" s="2">
        <v>3556.9223000000002</v>
      </c>
      <c r="G249">
        <f t="shared" si="3"/>
        <v>0</v>
      </c>
    </row>
    <row r="250" spans="1:7" x14ac:dyDescent="0.35">
      <c r="A250" s="1">
        <v>28</v>
      </c>
      <c r="B250" s="1" t="s">
        <v>11</v>
      </c>
      <c r="C250" s="1">
        <v>37.619999999999997</v>
      </c>
      <c r="D250" s="1" t="s">
        <v>12</v>
      </c>
      <c r="E250" s="1" t="s">
        <v>13</v>
      </c>
      <c r="F250" s="2">
        <v>3766.8838000000001</v>
      </c>
      <c r="G250">
        <f t="shared" si="3"/>
        <v>0</v>
      </c>
    </row>
    <row r="251" spans="1:7" x14ac:dyDescent="0.35">
      <c r="A251" s="1">
        <v>28</v>
      </c>
      <c r="B251" s="1" t="s">
        <v>11</v>
      </c>
      <c r="C251" s="1">
        <v>33.4</v>
      </c>
      <c r="D251" s="1" t="s">
        <v>12</v>
      </c>
      <c r="E251" s="1" t="s">
        <v>14</v>
      </c>
      <c r="F251" s="2">
        <v>3172.018</v>
      </c>
      <c r="G251">
        <f t="shared" si="3"/>
        <v>0</v>
      </c>
    </row>
    <row r="252" spans="1:7" x14ac:dyDescent="0.35">
      <c r="A252" s="1">
        <v>28</v>
      </c>
      <c r="B252" s="1" t="s">
        <v>11</v>
      </c>
      <c r="C252" s="1">
        <v>33</v>
      </c>
      <c r="D252" s="1" t="s">
        <v>12</v>
      </c>
      <c r="E252" s="1" t="s">
        <v>13</v>
      </c>
      <c r="F252" s="2">
        <v>4349.4620000000004</v>
      </c>
      <c r="G252">
        <f t="shared" si="3"/>
        <v>0</v>
      </c>
    </row>
    <row r="253" spans="1:7" x14ac:dyDescent="0.35">
      <c r="A253" s="1">
        <v>28</v>
      </c>
      <c r="B253" s="1" t="s">
        <v>11</v>
      </c>
      <c r="C253" s="1">
        <v>33.11</v>
      </c>
      <c r="D253" s="1" t="s">
        <v>12</v>
      </c>
      <c r="E253" s="1" t="s">
        <v>13</v>
      </c>
      <c r="F253" s="2">
        <v>3171.6149</v>
      </c>
      <c r="G253">
        <f t="shared" si="3"/>
        <v>0</v>
      </c>
    </row>
    <row r="254" spans="1:7" x14ac:dyDescent="0.35">
      <c r="A254" s="1">
        <v>29</v>
      </c>
      <c r="B254" s="1" t="s">
        <v>11</v>
      </c>
      <c r="C254" s="1">
        <v>38.83</v>
      </c>
      <c r="D254" s="1" t="s">
        <v>12</v>
      </c>
      <c r="E254" s="1" t="s">
        <v>13</v>
      </c>
      <c r="F254" s="2">
        <v>5138.2566999999999</v>
      </c>
      <c r="G254">
        <f t="shared" si="3"/>
        <v>0</v>
      </c>
    </row>
    <row r="255" spans="1:7" x14ac:dyDescent="0.35">
      <c r="A255" s="1">
        <v>29</v>
      </c>
      <c r="B255" s="1" t="s">
        <v>11</v>
      </c>
      <c r="C255" s="1">
        <v>32.11</v>
      </c>
      <c r="D255" s="1" t="s">
        <v>12</v>
      </c>
      <c r="E255" s="1" t="s">
        <v>15</v>
      </c>
      <c r="F255" s="2">
        <v>4922.9159</v>
      </c>
      <c r="G255">
        <f t="shared" si="3"/>
        <v>0</v>
      </c>
    </row>
    <row r="256" spans="1:7" x14ac:dyDescent="0.35">
      <c r="A256" s="1">
        <v>29</v>
      </c>
      <c r="B256" s="1" t="s">
        <v>11</v>
      </c>
      <c r="C256" s="1">
        <v>35.53</v>
      </c>
      <c r="D256" s="1" t="s">
        <v>12</v>
      </c>
      <c r="E256" s="1" t="s">
        <v>13</v>
      </c>
      <c r="F256" s="2">
        <v>3366.6696999999999</v>
      </c>
      <c r="G256">
        <f t="shared" si="3"/>
        <v>0</v>
      </c>
    </row>
    <row r="257" spans="1:7" x14ac:dyDescent="0.35">
      <c r="A257" s="1">
        <v>29</v>
      </c>
      <c r="B257" s="1" t="s">
        <v>11</v>
      </c>
      <c r="C257" s="1">
        <v>31.16</v>
      </c>
      <c r="D257" s="1" t="s">
        <v>12</v>
      </c>
      <c r="E257" s="1" t="s">
        <v>16</v>
      </c>
      <c r="F257" s="2">
        <v>3943.5954000000002</v>
      </c>
      <c r="G257">
        <f t="shared" si="3"/>
        <v>0</v>
      </c>
    </row>
    <row r="258" spans="1:7" x14ac:dyDescent="0.35">
      <c r="A258" s="1">
        <v>30</v>
      </c>
      <c r="B258" s="1" t="s">
        <v>11</v>
      </c>
      <c r="C258" s="1">
        <v>32.4</v>
      </c>
      <c r="D258" s="1" t="s">
        <v>12</v>
      </c>
      <c r="E258" s="1" t="s">
        <v>14</v>
      </c>
      <c r="F258" s="2">
        <v>4149.7359999999999</v>
      </c>
      <c r="G258">
        <f t="shared" ref="G258:G321" si="4">IF(B258="female",0,1)</f>
        <v>0</v>
      </c>
    </row>
    <row r="259" spans="1:7" x14ac:dyDescent="0.35">
      <c r="A259" s="1">
        <v>30</v>
      </c>
      <c r="B259" s="1" t="s">
        <v>11</v>
      </c>
      <c r="C259" s="1">
        <v>30.9</v>
      </c>
      <c r="D259" s="1" t="s">
        <v>12</v>
      </c>
      <c r="E259" s="1" t="s">
        <v>14</v>
      </c>
      <c r="F259" s="2">
        <v>5325.6509999999998</v>
      </c>
      <c r="G259">
        <f t="shared" si="4"/>
        <v>0</v>
      </c>
    </row>
    <row r="260" spans="1:7" x14ac:dyDescent="0.35">
      <c r="A260" s="1">
        <v>30</v>
      </c>
      <c r="B260" s="1" t="s">
        <v>11</v>
      </c>
      <c r="C260" s="1">
        <v>33.33</v>
      </c>
      <c r="D260" s="1" t="s">
        <v>12</v>
      </c>
      <c r="E260" s="1" t="s">
        <v>13</v>
      </c>
      <c r="F260" s="2">
        <v>4151.0286999999998</v>
      </c>
      <c r="G260">
        <f t="shared" si="4"/>
        <v>0</v>
      </c>
    </row>
    <row r="261" spans="1:7" x14ac:dyDescent="0.35">
      <c r="A261" s="1">
        <v>30</v>
      </c>
      <c r="B261" s="1" t="s">
        <v>11</v>
      </c>
      <c r="C261" s="1">
        <v>43.12</v>
      </c>
      <c r="D261" s="1" t="s">
        <v>12</v>
      </c>
      <c r="E261" s="1" t="s">
        <v>13</v>
      </c>
      <c r="F261" s="2">
        <v>4753.6368000000002</v>
      </c>
      <c r="G261">
        <f t="shared" si="4"/>
        <v>0</v>
      </c>
    </row>
    <row r="262" spans="1:7" x14ac:dyDescent="0.35">
      <c r="A262" s="1">
        <v>31</v>
      </c>
      <c r="B262" s="1" t="s">
        <v>11</v>
      </c>
      <c r="C262" s="1">
        <v>36.630000000000003</v>
      </c>
      <c r="D262" s="1" t="s">
        <v>12</v>
      </c>
      <c r="E262" s="1" t="s">
        <v>13</v>
      </c>
      <c r="F262" s="2">
        <v>4949.7587000000003</v>
      </c>
      <c r="G262">
        <f t="shared" si="4"/>
        <v>0</v>
      </c>
    </row>
    <row r="263" spans="1:7" x14ac:dyDescent="0.35">
      <c r="A263" s="1">
        <v>31</v>
      </c>
      <c r="B263" s="1" t="s">
        <v>11</v>
      </c>
      <c r="C263" s="1">
        <v>32.68</v>
      </c>
      <c r="D263" s="1" t="s">
        <v>12</v>
      </c>
      <c r="E263" s="1" t="s">
        <v>15</v>
      </c>
      <c r="F263" s="2">
        <v>4738.2682000000004</v>
      </c>
      <c r="G263">
        <f t="shared" si="4"/>
        <v>0</v>
      </c>
    </row>
    <row r="264" spans="1:7" x14ac:dyDescent="0.35">
      <c r="A264" s="1">
        <v>31</v>
      </c>
      <c r="B264" s="1" t="s">
        <v>11</v>
      </c>
      <c r="C264" s="1">
        <v>31.065000000000001</v>
      </c>
      <c r="D264" s="1" t="s">
        <v>12</v>
      </c>
      <c r="E264" s="1" t="s">
        <v>16</v>
      </c>
      <c r="F264" s="2">
        <v>4347.0233500000004</v>
      </c>
      <c r="G264">
        <f t="shared" si="4"/>
        <v>0</v>
      </c>
    </row>
    <row r="265" spans="1:7" x14ac:dyDescent="0.35">
      <c r="A265" s="1">
        <v>31</v>
      </c>
      <c r="B265" s="1" t="s">
        <v>11</v>
      </c>
      <c r="C265" s="1">
        <v>30.495000000000001</v>
      </c>
      <c r="D265" s="1" t="s">
        <v>12</v>
      </c>
      <c r="E265" s="1" t="s">
        <v>16</v>
      </c>
      <c r="F265" s="2">
        <v>6113.2310500000003</v>
      </c>
      <c r="G265">
        <f t="shared" si="4"/>
        <v>0</v>
      </c>
    </row>
    <row r="266" spans="1:7" x14ac:dyDescent="0.35">
      <c r="A266" s="1">
        <v>31</v>
      </c>
      <c r="B266" s="1" t="s">
        <v>11</v>
      </c>
      <c r="C266" s="1">
        <v>32.774999999999999</v>
      </c>
      <c r="D266" s="1" t="s">
        <v>12</v>
      </c>
      <c r="E266" s="1" t="s">
        <v>15</v>
      </c>
      <c r="F266" s="2">
        <v>5327.4002499999997</v>
      </c>
      <c r="G266">
        <f t="shared" si="4"/>
        <v>0</v>
      </c>
    </row>
    <row r="267" spans="1:7" x14ac:dyDescent="0.35">
      <c r="A267" s="1">
        <v>32</v>
      </c>
      <c r="B267" s="1" t="s">
        <v>11</v>
      </c>
      <c r="C267" s="1">
        <v>37.145000000000003</v>
      </c>
      <c r="D267" s="1" t="s">
        <v>12</v>
      </c>
      <c r="E267" s="1" t="s">
        <v>16</v>
      </c>
      <c r="F267" s="2">
        <v>6334.3435499999996</v>
      </c>
      <c r="G267">
        <f t="shared" si="4"/>
        <v>0</v>
      </c>
    </row>
    <row r="268" spans="1:7" x14ac:dyDescent="0.35">
      <c r="A268" s="1">
        <v>32</v>
      </c>
      <c r="B268" s="1" t="s">
        <v>11</v>
      </c>
      <c r="C268" s="1">
        <v>33.155000000000001</v>
      </c>
      <c r="D268" s="1" t="s">
        <v>12</v>
      </c>
      <c r="E268" s="1" t="s">
        <v>15</v>
      </c>
      <c r="F268" s="2">
        <v>6128.79745</v>
      </c>
      <c r="G268">
        <f t="shared" si="4"/>
        <v>0</v>
      </c>
    </row>
    <row r="269" spans="1:7" x14ac:dyDescent="0.35">
      <c r="A269" s="1">
        <v>32</v>
      </c>
      <c r="B269" s="1" t="s">
        <v>11</v>
      </c>
      <c r="C269" s="1">
        <v>44.22</v>
      </c>
      <c r="D269" s="1" t="s">
        <v>12</v>
      </c>
      <c r="E269" s="1" t="s">
        <v>13</v>
      </c>
      <c r="F269" s="2">
        <v>3994.1777999999999</v>
      </c>
      <c r="G269">
        <f t="shared" si="4"/>
        <v>0</v>
      </c>
    </row>
    <row r="270" spans="1:7" x14ac:dyDescent="0.35">
      <c r="A270" s="1">
        <v>32</v>
      </c>
      <c r="B270" s="1" t="s">
        <v>11</v>
      </c>
      <c r="C270" s="1">
        <v>31.54</v>
      </c>
      <c r="D270" s="1" t="s">
        <v>12</v>
      </c>
      <c r="E270" s="1" t="s">
        <v>16</v>
      </c>
      <c r="F270" s="2">
        <v>5148.5526</v>
      </c>
      <c r="G270">
        <f t="shared" si="4"/>
        <v>0</v>
      </c>
    </row>
    <row r="271" spans="1:7" x14ac:dyDescent="0.35">
      <c r="A271" s="1">
        <v>32</v>
      </c>
      <c r="B271" s="1" t="s">
        <v>11</v>
      </c>
      <c r="C271" s="1">
        <v>41.1</v>
      </c>
      <c r="D271" s="1" t="s">
        <v>12</v>
      </c>
      <c r="E271" s="1" t="s">
        <v>14</v>
      </c>
      <c r="F271" s="2">
        <v>3989.8409999999999</v>
      </c>
      <c r="G271">
        <f t="shared" si="4"/>
        <v>0</v>
      </c>
    </row>
    <row r="272" spans="1:7" x14ac:dyDescent="0.35">
      <c r="A272" s="1">
        <v>33</v>
      </c>
      <c r="B272" s="1" t="s">
        <v>11</v>
      </c>
      <c r="C272" s="1">
        <v>38.9</v>
      </c>
      <c r="D272" s="1" t="s">
        <v>12</v>
      </c>
      <c r="E272" s="1" t="s">
        <v>14</v>
      </c>
      <c r="F272" s="2">
        <v>5972.3779999999997</v>
      </c>
      <c r="G272">
        <f t="shared" si="4"/>
        <v>0</v>
      </c>
    </row>
    <row r="273" spans="1:7" x14ac:dyDescent="0.35">
      <c r="A273" s="1">
        <v>33</v>
      </c>
      <c r="B273" s="1" t="s">
        <v>11</v>
      </c>
      <c r="C273" s="1">
        <v>32.9</v>
      </c>
      <c r="D273" s="1" t="s">
        <v>12</v>
      </c>
      <c r="E273" s="1" t="s">
        <v>14</v>
      </c>
      <c r="F273" s="2">
        <v>5375.0379999999996</v>
      </c>
      <c r="G273">
        <f t="shared" si="4"/>
        <v>0</v>
      </c>
    </row>
    <row r="274" spans="1:7" x14ac:dyDescent="0.35">
      <c r="A274" s="1">
        <v>33</v>
      </c>
      <c r="B274" s="1" t="s">
        <v>11</v>
      </c>
      <c r="C274" s="1">
        <v>42.94</v>
      </c>
      <c r="D274" s="1" t="s">
        <v>12</v>
      </c>
      <c r="E274" s="1" t="s">
        <v>15</v>
      </c>
      <c r="F274" s="2">
        <v>6360.9935999999998</v>
      </c>
      <c r="G274">
        <f t="shared" si="4"/>
        <v>0</v>
      </c>
    </row>
    <row r="275" spans="1:7" x14ac:dyDescent="0.35">
      <c r="A275" s="1">
        <v>33</v>
      </c>
      <c r="B275" s="1" t="s">
        <v>11</v>
      </c>
      <c r="C275" s="1">
        <v>36.29</v>
      </c>
      <c r="D275" s="1" t="s">
        <v>12</v>
      </c>
      <c r="E275" s="1" t="s">
        <v>16</v>
      </c>
      <c r="F275" s="2">
        <v>6551.7501000000002</v>
      </c>
      <c r="G275">
        <f t="shared" si="4"/>
        <v>0</v>
      </c>
    </row>
    <row r="276" spans="1:7" x14ac:dyDescent="0.35">
      <c r="A276" s="1">
        <v>33</v>
      </c>
      <c r="B276" s="1" t="s">
        <v>11</v>
      </c>
      <c r="C276" s="1">
        <v>39.82</v>
      </c>
      <c r="D276" s="1" t="s">
        <v>12</v>
      </c>
      <c r="E276" s="1" t="s">
        <v>13</v>
      </c>
      <c r="F276" s="2">
        <v>4795.6567999999997</v>
      </c>
      <c r="G276">
        <f t="shared" si="4"/>
        <v>0</v>
      </c>
    </row>
    <row r="277" spans="1:7" x14ac:dyDescent="0.35">
      <c r="A277" s="1">
        <v>34</v>
      </c>
      <c r="B277" s="1" t="s">
        <v>11</v>
      </c>
      <c r="C277" s="1">
        <v>37.335000000000001</v>
      </c>
      <c r="D277" s="1" t="s">
        <v>12</v>
      </c>
      <c r="E277" s="1" t="s">
        <v>15</v>
      </c>
      <c r="F277" s="2">
        <v>5989.5236500000001</v>
      </c>
      <c r="G277">
        <f t="shared" si="4"/>
        <v>0</v>
      </c>
    </row>
    <row r="278" spans="1:7" x14ac:dyDescent="0.35">
      <c r="A278" s="1">
        <v>34</v>
      </c>
      <c r="B278" s="1" t="s">
        <v>11</v>
      </c>
      <c r="C278" s="1">
        <v>33.700000000000003</v>
      </c>
      <c r="D278" s="1" t="s">
        <v>12</v>
      </c>
      <c r="E278" s="1" t="s">
        <v>14</v>
      </c>
      <c r="F278" s="2">
        <v>5012.4709999999995</v>
      </c>
      <c r="G278">
        <f t="shared" si="4"/>
        <v>0</v>
      </c>
    </row>
    <row r="279" spans="1:7" x14ac:dyDescent="0.35">
      <c r="A279" s="1">
        <v>34</v>
      </c>
      <c r="B279" s="1" t="s">
        <v>11</v>
      </c>
      <c r="C279" s="1">
        <v>38</v>
      </c>
      <c r="D279" s="1" t="s">
        <v>12</v>
      </c>
      <c r="E279" s="1" t="s">
        <v>14</v>
      </c>
      <c r="F279" s="2">
        <v>6196.4480000000003</v>
      </c>
      <c r="G279">
        <f t="shared" si="4"/>
        <v>0</v>
      </c>
    </row>
    <row r="280" spans="1:7" x14ac:dyDescent="0.35">
      <c r="A280" s="1">
        <v>34</v>
      </c>
      <c r="B280" s="1" t="s">
        <v>11</v>
      </c>
      <c r="C280" s="1">
        <v>33.25</v>
      </c>
      <c r="D280" s="1" t="s">
        <v>12</v>
      </c>
      <c r="E280" s="1" t="s">
        <v>16</v>
      </c>
      <c r="F280" s="2">
        <v>5594.8455000000004</v>
      </c>
      <c r="G280">
        <f t="shared" si="4"/>
        <v>0</v>
      </c>
    </row>
    <row r="281" spans="1:7" x14ac:dyDescent="0.35">
      <c r="A281" s="1">
        <v>35</v>
      </c>
      <c r="B281" s="1" t="s">
        <v>11</v>
      </c>
      <c r="C281" s="1">
        <v>34.799999999999997</v>
      </c>
      <c r="D281" s="1" t="s">
        <v>12</v>
      </c>
      <c r="E281" s="1" t="s">
        <v>14</v>
      </c>
      <c r="F281" s="2">
        <v>5246.0469999999996</v>
      </c>
      <c r="G281">
        <f t="shared" si="4"/>
        <v>0</v>
      </c>
    </row>
    <row r="282" spans="1:7" x14ac:dyDescent="0.35">
      <c r="A282" s="1">
        <v>35</v>
      </c>
      <c r="B282" s="1" t="s">
        <v>11</v>
      </c>
      <c r="C282" s="1">
        <v>43.34</v>
      </c>
      <c r="D282" s="1" t="s">
        <v>12</v>
      </c>
      <c r="E282" s="1" t="s">
        <v>13</v>
      </c>
      <c r="F282" s="2">
        <v>5846.9175999999998</v>
      </c>
      <c r="G282">
        <f t="shared" si="4"/>
        <v>0</v>
      </c>
    </row>
    <row r="283" spans="1:7" x14ac:dyDescent="0.35">
      <c r="A283" s="1">
        <v>35</v>
      </c>
      <c r="B283" s="1" t="s">
        <v>11</v>
      </c>
      <c r="C283" s="1">
        <v>31</v>
      </c>
      <c r="D283" s="1" t="s">
        <v>12</v>
      </c>
      <c r="E283" s="1" t="s">
        <v>14</v>
      </c>
      <c r="F283" s="2">
        <v>5240.7650000000003</v>
      </c>
      <c r="G283">
        <f t="shared" si="4"/>
        <v>0</v>
      </c>
    </row>
    <row r="284" spans="1:7" x14ac:dyDescent="0.35">
      <c r="A284" s="1">
        <v>35</v>
      </c>
      <c r="B284" s="1" t="s">
        <v>11</v>
      </c>
      <c r="C284" s="1">
        <v>38.094999999999999</v>
      </c>
      <c r="D284" s="1" t="s">
        <v>12</v>
      </c>
      <c r="E284" s="1" t="s">
        <v>16</v>
      </c>
      <c r="F284" s="2">
        <v>24915.046259999999</v>
      </c>
      <c r="G284">
        <f t="shared" si="4"/>
        <v>0</v>
      </c>
    </row>
    <row r="285" spans="1:7" x14ac:dyDescent="0.35">
      <c r="A285" s="1">
        <v>35</v>
      </c>
      <c r="B285" s="1" t="s">
        <v>11</v>
      </c>
      <c r="C285" s="1">
        <v>34.21</v>
      </c>
      <c r="D285" s="1" t="s">
        <v>12</v>
      </c>
      <c r="E285" s="1" t="s">
        <v>13</v>
      </c>
      <c r="F285" s="2">
        <v>5245.2268999999997</v>
      </c>
      <c r="G285">
        <f t="shared" si="4"/>
        <v>0</v>
      </c>
    </row>
    <row r="286" spans="1:7" x14ac:dyDescent="0.35">
      <c r="A286" s="1">
        <v>35</v>
      </c>
      <c r="B286" s="1" t="s">
        <v>11</v>
      </c>
      <c r="C286" s="1">
        <v>35.86</v>
      </c>
      <c r="D286" s="1" t="s">
        <v>12</v>
      </c>
      <c r="E286" s="1" t="s">
        <v>13</v>
      </c>
      <c r="F286" s="2">
        <v>5836.5204000000003</v>
      </c>
      <c r="G286">
        <f t="shared" si="4"/>
        <v>0</v>
      </c>
    </row>
    <row r="287" spans="1:7" x14ac:dyDescent="0.35">
      <c r="A287" s="1">
        <v>35</v>
      </c>
      <c r="B287" s="1" t="s">
        <v>11</v>
      </c>
      <c r="C287" s="1">
        <v>35.814999999999998</v>
      </c>
      <c r="D287" s="1" t="s">
        <v>12</v>
      </c>
      <c r="E287" s="1" t="s">
        <v>15</v>
      </c>
      <c r="F287" s="2">
        <v>5630.4578499999998</v>
      </c>
      <c r="G287">
        <f t="shared" si="4"/>
        <v>0</v>
      </c>
    </row>
    <row r="288" spans="1:7" x14ac:dyDescent="0.35">
      <c r="A288" s="1">
        <v>36</v>
      </c>
      <c r="B288" s="1" t="s">
        <v>11</v>
      </c>
      <c r="C288" s="1">
        <v>29.92</v>
      </c>
      <c r="D288" s="1" t="s">
        <v>12</v>
      </c>
      <c r="E288" s="1" t="s">
        <v>13</v>
      </c>
      <c r="F288" s="2">
        <v>5478.0367999999999</v>
      </c>
      <c r="G288">
        <f t="shared" si="4"/>
        <v>0</v>
      </c>
    </row>
    <row r="289" spans="1:7" x14ac:dyDescent="0.35">
      <c r="A289" s="1">
        <v>36</v>
      </c>
      <c r="B289" s="1" t="s">
        <v>11</v>
      </c>
      <c r="C289" s="1">
        <v>30.02</v>
      </c>
      <c r="D289" s="1" t="s">
        <v>12</v>
      </c>
      <c r="E289" s="1" t="s">
        <v>15</v>
      </c>
      <c r="F289" s="2">
        <v>5272.1758</v>
      </c>
      <c r="G289">
        <f t="shared" si="4"/>
        <v>0</v>
      </c>
    </row>
    <row r="290" spans="1:7" x14ac:dyDescent="0.35">
      <c r="A290" s="1">
        <v>36</v>
      </c>
      <c r="B290" s="1" t="s">
        <v>11</v>
      </c>
      <c r="C290" s="1">
        <v>29.92</v>
      </c>
      <c r="D290" s="1" t="s">
        <v>12</v>
      </c>
      <c r="E290" s="1" t="s">
        <v>13</v>
      </c>
      <c r="F290" s="2">
        <v>4889.0367999999999</v>
      </c>
      <c r="G290">
        <f t="shared" si="4"/>
        <v>0</v>
      </c>
    </row>
    <row r="291" spans="1:7" x14ac:dyDescent="0.35">
      <c r="A291" s="1">
        <v>37</v>
      </c>
      <c r="B291" s="1" t="s">
        <v>11</v>
      </c>
      <c r="C291" s="1">
        <v>30.8</v>
      </c>
      <c r="D291" s="1" t="s">
        <v>12</v>
      </c>
      <c r="E291" s="1" t="s">
        <v>13</v>
      </c>
      <c r="F291" s="2">
        <v>6313.759</v>
      </c>
      <c r="G291">
        <f t="shared" si="4"/>
        <v>0</v>
      </c>
    </row>
    <row r="292" spans="1:7" x14ac:dyDescent="0.35">
      <c r="A292" s="1">
        <v>37</v>
      </c>
      <c r="B292" s="1" t="s">
        <v>11</v>
      </c>
      <c r="C292" s="1">
        <v>34.104999999999997</v>
      </c>
      <c r="D292" s="1" t="s">
        <v>12</v>
      </c>
      <c r="E292" s="1" t="s">
        <v>15</v>
      </c>
      <c r="F292" s="2">
        <v>6112.3529500000004</v>
      </c>
      <c r="G292">
        <f t="shared" si="4"/>
        <v>0</v>
      </c>
    </row>
    <row r="293" spans="1:7" x14ac:dyDescent="0.35">
      <c r="A293" s="1">
        <v>38</v>
      </c>
      <c r="B293" s="1" t="s">
        <v>11</v>
      </c>
      <c r="C293" s="1">
        <v>40.15</v>
      </c>
      <c r="D293" s="1" t="s">
        <v>12</v>
      </c>
      <c r="E293" s="1" t="s">
        <v>13</v>
      </c>
      <c r="F293" s="2">
        <v>5400.9804999999997</v>
      </c>
      <c r="G293">
        <f t="shared" si="4"/>
        <v>0</v>
      </c>
    </row>
    <row r="294" spans="1:7" x14ac:dyDescent="0.35">
      <c r="A294" s="1">
        <v>38</v>
      </c>
      <c r="B294" s="1" t="s">
        <v>11</v>
      </c>
      <c r="C294" s="1">
        <v>37.729999999999997</v>
      </c>
      <c r="D294" s="1" t="s">
        <v>12</v>
      </c>
      <c r="E294" s="1" t="s">
        <v>13</v>
      </c>
      <c r="F294" s="2">
        <v>5397.6166999999996</v>
      </c>
      <c r="G294">
        <f t="shared" si="4"/>
        <v>0</v>
      </c>
    </row>
    <row r="295" spans="1:7" x14ac:dyDescent="0.35">
      <c r="A295" s="1">
        <v>38</v>
      </c>
      <c r="B295" s="1" t="s">
        <v>11</v>
      </c>
      <c r="C295" s="1">
        <v>40.564999999999998</v>
      </c>
      <c r="D295" s="1" t="s">
        <v>12</v>
      </c>
      <c r="E295" s="1" t="s">
        <v>15</v>
      </c>
      <c r="F295" s="2">
        <v>6373.55735</v>
      </c>
      <c r="G295">
        <f t="shared" si="4"/>
        <v>0</v>
      </c>
    </row>
    <row r="296" spans="1:7" x14ac:dyDescent="0.35">
      <c r="A296" s="1">
        <v>38</v>
      </c>
      <c r="B296" s="1" t="s">
        <v>11</v>
      </c>
      <c r="C296" s="1">
        <v>30.69</v>
      </c>
      <c r="D296" s="1" t="s">
        <v>12</v>
      </c>
      <c r="E296" s="1" t="s">
        <v>13</v>
      </c>
      <c r="F296" s="2">
        <v>5976.8311000000003</v>
      </c>
      <c r="G296">
        <f t="shared" si="4"/>
        <v>0</v>
      </c>
    </row>
    <row r="297" spans="1:7" x14ac:dyDescent="0.35">
      <c r="A297" s="1">
        <v>38</v>
      </c>
      <c r="B297" s="1" t="s">
        <v>11</v>
      </c>
      <c r="C297" s="1">
        <v>34.799999999999997</v>
      </c>
      <c r="D297" s="1" t="s">
        <v>12</v>
      </c>
      <c r="E297" s="1" t="s">
        <v>14</v>
      </c>
      <c r="F297" s="2">
        <v>6571.5439999999999</v>
      </c>
      <c r="G297">
        <f t="shared" si="4"/>
        <v>0</v>
      </c>
    </row>
    <row r="298" spans="1:7" x14ac:dyDescent="0.35">
      <c r="A298" s="1">
        <v>38</v>
      </c>
      <c r="B298" s="1" t="s">
        <v>11</v>
      </c>
      <c r="C298" s="1">
        <v>30.21</v>
      </c>
      <c r="D298" s="1" t="s">
        <v>12</v>
      </c>
      <c r="E298" s="1" t="s">
        <v>15</v>
      </c>
      <c r="F298" s="2">
        <v>7537.1638999999996</v>
      </c>
      <c r="G298">
        <f t="shared" si="4"/>
        <v>0</v>
      </c>
    </row>
    <row r="299" spans="1:7" x14ac:dyDescent="0.35">
      <c r="A299" s="1">
        <v>39</v>
      </c>
      <c r="B299" s="1" t="s">
        <v>11</v>
      </c>
      <c r="C299" s="1">
        <v>32.799999999999997</v>
      </c>
      <c r="D299" s="1" t="s">
        <v>12</v>
      </c>
      <c r="E299" s="1" t="s">
        <v>14</v>
      </c>
      <c r="F299" s="2">
        <v>5649.7150000000001</v>
      </c>
      <c r="G299">
        <f t="shared" si="4"/>
        <v>0</v>
      </c>
    </row>
    <row r="300" spans="1:7" x14ac:dyDescent="0.35">
      <c r="A300" s="1">
        <v>39</v>
      </c>
      <c r="B300" s="1" t="s">
        <v>11</v>
      </c>
      <c r="C300" s="1">
        <v>41.8</v>
      </c>
      <c r="D300" s="1" t="s">
        <v>12</v>
      </c>
      <c r="E300" s="1" t="s">
        <v>13</v>
      </c>
      <c r="F300" s="2">
        <v>5662.2250000000004</v>
      </c>
      <c r="G300">
        <f t="shared" si="4"/>
        <v>0</v>
      </c>
    </row>
    <row r="301" spans="1:7" x14ac:dyDescent="0.35">
      <c r="A301" s="1">
        <v>39</v>
      </c>
      <c r="B301" s="1" t="s">
        <v>11</v>
      </c>
      <c r="C301" s="1">
        <v>31.92</v>
      </c>
      <c r="D301" s="1" t="s">
        <v>12</v>
      </c>
      <c r="E301" s="1" t="s">
        <v>15</v>
      </c>
      <c r="F301" s="2">
        <v>7209.4917999999998</v>
      </c>
      <c r="G301">
        <f t="shared" si="4"/>
        <v>0</v>
      </c>
    </row>
    <row r="302" spans="1:7" x14ac:dyDescent="0.35">
      <c r="A302" s="1">
        <v>39</v>
      </c>
      <c r="B302" s="1" t="s">
        <v>11</v>
      </c>
      <c r="C302" s="1">
        <v>32.5</v>
      </c>
      <c r="D302" s="1" t="s">
        <v>12</v>
      </c>
      <c r="E302" s="1" t="s">
        <v>14</v>
      </c>
      <c r="F302" s="2">
        <v>6238.2979999999998</v>
      </c>
      <c r="G302">
        <f t="shared" si="4"/>
        <v>0</v>
      </c>
    </row>
    <row r="303" spans="1:7" x14ac:dyDescent="0.35">
      <c r="A303" s="1">
        <v>39</v>
      </c>
      <c r="B303" s="1" t="s">
        <v>11</v>
      </c>
      <c r="C303" s="1">
        <v>34.32</v>
      </c>
      <c r="D303" s="1" t="s">
        <v>12</v>
      </c>
      <c r="E303" s="1" t="s">
        <v>13</v>
      </c>
      <c r="F303" s="2">
        <v>8596.8277999999991</v>
      </c>
      <c r="G303">
        <f t="shared" si="4"/>
        <v>0</v>
      </c>
    </row>
    <row r="304" spans="1:7" x14ac:dyDescent="0.35">
      <c r="A304" s="1">
        <v>39</v>
      </c>
      <c r="B304" s="1" t="s">
        <v>11</v>
      </c>
      <c r="C304" s="1">
        <v>34.1</v>
      </c>
      <c r="D304" s="1" t="s">
        <v>12</v>
      </c>
      <c r="E304" s="1" t="s">
        <v>14</v>
      </c>
      <c r="F304" s="2">
        <v>7418.5219999999999</v>
      </c>
      <c r="G304">
        <f t="shared" si="4"/>
        <v>0</v>
      </c>
    </row>
    <row r="305" spans="1:7" x14ac:dyDescent="0.35">
      <c r="A305" s="1">
        <v>40</v>
      </c>
      <c r="B305" s="1" t="s">
        <v>11</v>
      </c>
      <c r="C305" s="1">
        <v>36.19</v>
      </c>
      <c r="D305" s="1" t="s">
        <v>12</v>
      </c>
      <c r="E305" s="1" t="s">
        <v>13</v>
      </c>
      <c r="F305" s="2">
        <v>5920.1040999999996</v>
      </c>
      <c r="G305">
        <f t="shared" si="4"/>
        <v>0</v>
      </c>
    </row>
    <row r="306" spans="1:7" x14ac:dyDescent="0.35">
      <c r="A306" s="1">
        <v>40</v>
      </c>
      <c r="B306" s="1" t="s">
        <v>11</v>
      </c>
      <c r="C306" s="1">
        <v>33</v>
      </c>
      <c r="D306" s="1" t="s">
        <v>12</v>
      </c>
      <c r="E306" s="1" t="s">
        <v>13</v>
      </c>
      <c r="F306" s="2">
        <v>7682.67</v>
      </c>
      <c r="G306">
        <f t="shared" si="4"/>
        <v>0</v>
      </c>
    </row>
    <row r="307" spans="1:7" x14ac:dyDescent="0.35">
      <c r="A307" s="1">
        <v>40</v>
      </c>
      <c r="B307" s="1" t="s">
        <v>11</v>
      </c>
      <c r="C307" s="1">
        <v>41.42</v>
      </c>
      <c r="D307" s="1" t="s">
        <v>12</v>
      </c>
      <c r="E307" s="1" t="s">
        <v>15</v>
      </c>
      <c r="F307" s="2">
        <v>28476.734990000001</v>
      </c>
      <c r="G307">
        <f t="shared" si="4"/>
        <v>0</v>
      </c>
    </row>
    <row r="308" spans="1:7" x14ac:dyDescent="0.35">
      <c r="A308" s="1">
        <v>41</v>
      </c>
      <c r="B308" s="1" t="s">
        <v>11</v>
      </c>
      <c r="C308" s="1">
        <v>32.965000000000003</v>
      </c>
      <c r="D308" s="1" t="s">
        <v>12</v>
      </c>
      <c r="E308" s="1" t="s">
        <v>15</v>
      </c>
      <c r="F308" s="2">
        <v>6571.0243499999997</v>
      </c>
      <c r="G308">
        <f t="shared" si="4"/>
        <v>0</v>
      </c>
    </row>
    <row r="309" spans="1:7" x14ac:dyDescent="0.35">
      <c r="A309" s="1">
        <v>41</v>
      </c>
      <c r="B309" s="1" t="s">
        <v>11</v>
      </c>
      <c r="C309" s="1">
        <v>31.6</v>
      </c>
      <c r="D309" s="1" t="s">
        <v>12</v>
      </c>
      <c r="E309" s="1" t="s">
        <v>14</v>
      </c>
      <c r="F309" s="2">
        <v>6186.1270000000004</v>
      </c>
      <c r="G309">
        <f t="shared" si="4"/>
        <v>0</v>
      </c>
    </row>
    <row r="310" spans="1:7" x14ac:dyDescent="0.35">
      <c r="A310" s="1">
        <v>41</v>
      </c>
      <c r="B310" s="1" t="s">
        <v>11</v>
      </c>
      <c r="C310" s="1">
        <v>33.155000000000001</v>
      </c>
      <c r="D310" s="1" t="s">
        <v>12</v>
      </c>
      <c r="E310" s="1" t="s">
        <v>16</v>
      </c>
      <c r="F310" s="2">
        <v>8538.28845</v>
      </c>
      <c r="G310">
        <f t="shared" si="4"/>
        <v>0</v>
      </c>
    </row>
    <row r="311" spans="1:7" x14ac:dyDescent="0.35">
      <c r="A311" s="1">
        <v>41</v>
      </c>
      <c r="B311" s="1" t="s">
        <v>11</v>
      </c>
      <c r="C311" s="1">
        <v>32.200000000000003</v>
      </c>
      <c r="D311" s="1" t="s">
        <v>12</v>
      </c>
      <c r="E311" s="1" t="s">
        <v>14</v>
      </c>
      <c r="F311" s="2">
        <v>6775.9610000000002</v>
      </c>
      <c r="G311">
        <f t="shared" si="4"/>
        <v>0</v>
      </c>
    </row>
    <row r="312" spans="1:7" x14ac:dyDescent="0.35">
      <c r="A312" s="1">
        <v>41</v>
      </c>
      <c r="B312" s="1" t="s">
        <v>11</v>
      </c>
      <c r="C312" s="1">
        <v>37.1</v>
      </c>
      <c r="D312" s="1" t="s">
        <v>12</v>
      </c>
      <c r="E312" s="1" t="s">
        <v>14</v>
      </c>
      <c r="F312" s="2">
        <v>7371.7719999999999</v>
      </c>
      <c r="G312">
        <f t="shared" si="4"/>
        <v>0</v>
      </c>
    </row>
    <row r="313" spans="1:7" x14ac:dyDescent="0.35">
      <c r="A313" s="1">
        <v>41</v>
      </c>
      <c r="B313" s="1" t="s">
        <v>11</v>
      </c>
      <c r="C313" s="1">
        <v>31.635000000000002</v>
      </c>
      <c r="D313" s="1" t="s">
        <v>12</v>
      </c>
      <c r="E313" s="1" t="s">
        <v>16</v>
      </c>
      <c r="F313" s="2">
        <v>7358.1756500000001</v>
      </c>
      <c r="G313">
        <f t="shared" si="4"/>
        <v>0</v>
      </c>
    </row>
    <row r="314" spans="1:7" x14ac:dyDescent="0.35">
      <c r="A314" s="1">
        <v>41</v>
      </c>
      <c r="B314" s="1" t="s">
        <v>11</v>
      </c>
      <c r="C314" s="1">
        <v>33.06</v>
      </c>
      <c r="D314" s="1" t="s">
        <v>12</v>
      </c>
      <c r="E314" s="1" t="s">
        <v>15</v>
      </c>
      <c r="F314" s="2">
        <v>7749.1563999999998</v>
      </c>
      <c r="G314">
        <f t="shared" si="4"/>
        <v>0</v>
      </c>
    </row>
    <row r="315" spans="1:7" x14ac:dyDescent="0.35">
      <c r="A315" s="1">
        <v>41</v>
      </c>
      <c r="B315" s="1" t="s">
        <v>11</v>
      </c>
      <c r="C315" s="1">
        <v>31.02</v>
      </c>
      <c r="D315" s="1" t="s">
        <v>12</v>
      </c>
      <c r="E315" s="1" t="s">
        <v>13</v>
      </c>
      <c r="F315" s="2">
        <v>6185.3208000000004</v>
      </c>
      <c r="G315">
        <f t="shared" si="4"/>
        <v>0</v>
      </c>
    </row>
    <row r="316" spans="1:7" x14ac:dyDescent="0.35">
      <c r="A316" s="1">
        <v>41</v>
      </c>
      <c r="B316" s="1" t="s">
        <v>11</v>
      </c>
      <c r="C316" s="1">
        <v>36.08</v>
      </c>
      <c r="D316" s="1" t="s">
        <v>12</v>
      </c>
      <c r="E316" s="1" t="s">
        <v>13</v>
      </c>
      <c r="F316" s="2">
        <v>6781.3541999999998</v>
      </c>
      <c r="G316">
        <f t="shared" si="4"/>
        <v>0</v>
      </c>
    </row>
    <row r="317" spans="1:7" x14ac:dyDescent="0.35">
      <c r="A317" s="1">
        <v>41</v>
      </c>
      <c r="B317" s="1" t="s">
        <v>11</v>
      </c>
      <c r="C317" s="1">
        <v>32.6</v>
      </c>
      <c r="D317" s="1" t="s">
        <v>12</v>
      </c>
      <c r="E317" s="1" t="s">
        <v>14</v>
      </c>
      <c r="F317" s="2">
        <v>7954.5169999999998</v>
      </c>
      <c r="G317">
        <f t="shared" si="4"/>
        <v>0</v>
      </c>
    </row>
    <row r="318" spans="1:7" x14ac:dyDescent="0.35">
      <c r="A318" s="1">
        <v>42</v>
      </c>
      <c r="B318" s="1" t="s">
        <v>11</v>
      </c>
      <c r="C318" s="1">
        <v>36.195</v>
      </c>
      <c r="D318" s="1" t="s">
        <v>12</v>
      </c>
      <c r="E318" s="1" t="s">
        <v>15</v>
      </c>
      <c r="F318" s="2">
        <v>7443.6430499999997</v>
      </c>
      <c r="G318">
        <f t="shared" si="4"/>
        <v>0</v>
      </c>
    </row>
    <row r="319" spans="1:7" x14ac:dyDescent="0.35">
      <c r="A319" s="1">
        <v>42</v>
      </c>
      <c r="B319" s="1" t="s">
        <v>11</v>
      </c>
      <c r="C319" s="1">
        <v>33.155000000000001</v>
      </c>
      <c r="D319" s="1" t="s">
        <v>12</v>
      </c>
      <c r="E319" s="1" t="s">
        <v>16</v>
      </c>
      <c r="F319" s="2">
        <v>7639.4174499999999</v>
      </c>
      <c r="G319">
        <f t="shared" si="4"/>
        <v>0</v>
      </c>
    </row>
    <row r="320" spans="1:7" x14ac:dyDescent="0.35">
      <c r="A320" s="1">
        <v>42</v>
      </c>
      <c r="B320" s="1" t="s">
        <v>11</v>
      </c>
      <c r="C320" s="1">
        <v>41.325000000000003</v>
      </c>
      <c r="D320" s="1" t="s">
        <v>12</v>
      </c>
      <c r="E320" s="1" t="s">
        <v>16</v>
      </c>
      <c r="F320" s="2">
        <v>7650.7737500000003</v>
      </c>
      <c r="G320">
        <f t="shared" si="4"/>
        <v>0</v>
      </c>
    </row>
    <row r="321" spans="1:7" x14ac:dyDescent="0.35">
      <c r="A321" s="1">
        <v>42</v>
      </c>
      <c r="B321" s="1" t="s">
        <v>11</v>
      </c>
      <c r="C321" s="1">
        <v>37.9</v>
      </c>
      <c r="D321" s="1" t="s">
        <v>12</v>
      </c>
      <c r="E321" s="1" t="s">
        <v>14</v>
      </c>
      <c r="F321" s="2">
        <v>6474.0129999999999</v>
      </c>
      <c r="G321">
        <f t="shared" si="4"/>
        <v>0</v>
      </c>
    </row>
    <row r="322" spans="1:7" x14ac:dyDescent="0.35">
      <c r="A322" s="1">
        <v>42</v>
      </c>
      <c r="B322" s="1" t="s">
        <v>11</v>
      </c>
      <c r="C322" s="1">
        <v>32.869999999999997</v>
      </c>
      <c r="D322" s="1" t="s">
        <v>12</v>
      </c>
      <c r="E322" s="1" t="s">
        <v>16</v>
      </c>
      <c r="F322" s="2">
        <v>7050.0213000000003</v>
      </c>
      <c r="G322">
        <f t="shared" ref="G322:G385" si="5">IF(B322="female",0,1)</f>
        <v>0</v>
      </c>
    </row>
    <row r="323" spans="1:7" x14ac:dyDescent="0.35">
      <c r="A323" s="1">
        <v>43</v>
      </c>
      <c r="B323" s="1" t="s">
        <v>11</v>
      </c>
      <c r="C323" s="1">
        <v>35.72</v>
      </c>
      <c r="D323" s="1" t="s">
        <v>12</v>
      </c>
      <c r="E323" s="1" t="s">
        <v>16</v>
      </c>
      <c r="F323" s="2">
        <v>19144.576519999999</v>
      </c>
      <c r="G323">
        <f t="shared" si="5"/>
        <v>0</v>
      </c>
    </row>
    <row r="324" spans="1:7" x14ac:dyDescent="0.35">
      <c r="A324" s="1">
        <v>43</v>
      </c>
      <c r="B324" s="1" t="s">
        <v>11</v>
      </c>
      <c r="C324" s="1">
        <v>34.4</v>
      </c>
      <c r="D324" s="1" t="s">
        <v>12</v>
      </c>
      <c r="E324" s="1" t="s">
        <v>14</v>
      </c>
      <c r="F324" s="2">
        <v>8522.0030000000006</v>
      </c>
      <c r="G324">
        <f t="shared" si="5"/>
        <v>0</v>
      </c>
    </row>
    <row r="325" spans="1:7" x14ac:dyDescent="0.35">
      <c r="A325" s="1">
        <v>43</v>
      </c>
      <c r="B325" s="1" t="s">
        <v>11</v>
      </c>
      <c r="C325" s="1">
        <v>35.64</v>
      </c>
      <c r="D325" s="1" t="s">
        <v>12</v>
      </c>
      <c r="E325" s="1" t="s">
        <v>13</v>
      </c>
      <c r="F325" s="2">
        <v>7345.7266</v>
      </c>
      <c r="G325">
        <f t="shared" si="5"/>
        <v>0</v>
      </c>
    </row>
    <row r="326" spans="1:7" x14ac:dyDescent="0.35">
      <c r="A326" s="1">
        <v>43</v>
      </c>
      <c r="B326" s="1" t="s">
        <v>11</v>
      </c>
      <c r="C326" s="1">
        <v>30.684999999999999</v>
      </c>
      <c r="D326" s="1" t="s">
        <v>12</v>
      </c>
      <c r="E326" s="1" t="s">
        <v>15</v>
      </c>
      <c r="F326" s="2">
        <v>8310.8391499999998</v>
      </c>
      <c r="G326">
        <f t="shared" si="5"/>
        <v>0</v>
      </c>
    </row>
    <row r="327" spans="1:7" x14ac:dyDescent="0.35">
      <c r="A327" s="1">
        <v>43</v>
      </c>
      <c r="B327" s="1" t="s">
        <v>11</v>
      </c>
      <c r="C327" s="1">
        <v>34.58</v>
      </c>
      <c r="D327" s="1" t="s">
        <v>12</v>
      </c>
      <c r="E327" s="1" t="s">
        <v>15</v>
      </c>
      <c r="F327" s="2">
        <v>7727.2532000000001</v>
      </c>
      <c r="G327">
        <f t="shared" si="5"/>
        <v>0</v>
      </c>
    </row>
    <row r="328" spans="1:7" x14ac:dyDescent="0.35">
      <c r="A328" s="1">
        <v>44</v>
      </c>
      <c r="B328" s="1" t="s">
        <v>11</v>
      </c>
      <c r="C328" s="1">
        <v>36.479999999999997</v>
      </c>
      <c r="D328" s="1" t="s">
        <v>12</v>
      </c>
      <c r="E328" s="1" t="s">
        <v>16</v>
      </c>
      <c r="F328" s="2">
        <v>12797.20962</v>
      </c>
      <c r="G328">
        <f t="shared" si="5"/>
        <v>0</v>
      </c>
    </row>
    <row r="329" spans="1:7" x14ac:dyDescent="0.35">
      <c r="A329" s="1">
        <v>44</v>
      </c>
      <c r="B329" s="1" t="s">
        <v>11</v>
      </c>
      <c r="C329" s="1">
        <v>32.340000000000003</v>
      </c>
      <c r="D329" s="1" t="s">
        <v>12</v>
      </c>
      <c r="E329" s="1" t="s">
        <v>13</v>
      </c>
      <c r="F329" s="2">
        <v>7633.7205999999996</v>
      </c>
      <c r="G329">
        <f t="shared" si="5"/>
        <v>0</v>
      </c>
    </row>
    <row r="330" spans="1:7" x14ac:dyDescent="0.35">
      <c r="A330" s="1">
        <v>44</v>
      </c>
      <c r="B330" s="1" t="s">
        <v>11</v>
      </c>
      <c r="C330" s="1">
        <v>36.954999999999998</v>
      </c>
      <c r="D330" s="1" t="s">
        <v>12</v>
      </c>
      <c r="E330" s="1" t="s">
        <v>15</v>
      </c>
      <c r="F330" s="2">
        <v>8023.1354499999998</v>
      </c>
      <c r="G330">
        <f t="shared" si="5"/>
        <v>0</v>
      </c>
    </row>
    <row r="331" spans="1:7" x14ac:dyDescent="0.35">
      <c r="A331" s="1">
        <v>45</v>
      </c>
      <c r="B331" s="1" t="s">
        <v>11</v>
      </c>
      <c r="C331" s="1">
        <v>38.284999999999997</v>
      </c>
      <c r="D331" s="1" t="s">
        <v>12</v>
      </c>
      <c r="E331" s="1" t="s">
        <v>16</v>
      </c>
      <c r="F331" s="2">
        <v>7935.29115</v>
      </c>
      <c r="G331">
        <f t="shared" si="5"/>
        <v>0</v>
      </c>
    </row>
    <row r="332" spans="1:7" x14ac:dyDescent="0.35">
      <c r="A332" s="1">
        <v>45</v>
      </c>
      <c r="B332" s="1" t="s">
        <v>11</v>
      </c>
      <c r="C332" s="1">
        <v>30.9</v>
      </c>
      <c r="D332" s="1" t="s">
        <v>12</v>
      </c>
      <c r="E332" s="1" t="s">
        <v>14</v>
      </c>
      <c r="F332" s="2">
        <v>8520.0259999999998</v>
      </c>
      <c r="G332">
        <f t="shared" si="5"/>
        <v>0</v>
      </c>
    </row>
    <row r="333" spans="1:7" x14ac:dyDescent="0.35">
      <c r="A333" s="1">
        <v>45</v>
      </c>
      <c r="B333" s="1" t="s">
        <v>11</v>
      </c>
      <c r="C333" s="1">
        <v>33.1</v>
      </c>
      <c r="D333" s="1" t="s">
        <v>12</v>
      </c>
      <c r="E333" s="1" t="s">
        <v>14</v>
      </c>
      <c r="F333" s="2">
        <v>7345.0839999999998</v>
      </c>
      <c r="G333">
        <f t="shared" si="5"/>
        <v>0</v>
      </c>
    </row>
    <row r="334" spans="1:7" x14ac:dyDescent="0.35">
      <c r="A334" s="1">
        <v>45</v>
      </c>
      <c r="B334" s="1" t="s">
        <v>11</v>
      </c>
      <c r="C334" s="1">
        <v>36.299999999999997</v>
      </c>
      <c r="D334" s="1" t="s">
        <v>12</v>
      </c>
      <c r="E334" s="1" t="s">
        <v>13</v>
      </c>
      <c r="F334" s="2">
        <v>8527.5319999999992</v>
      </c>
      <c r="G334">
        <f t="shared" si="5"/>
        <v>0</v>
      </c>
    </row>
    <row r="335" spans="1:7" x14ac:dyDescent="0.35">
      <c r="A335" s="1">
        <v>45</v>
      </c>
      <c r="B335" s="1" t="s">
        <v>11</v>
      </c>
      <c r="C335" s="1">
        <v>35.814999999999998</v>
      </c>
      <c r="D335" s="1" t="s">
        <v>12</v>
      </c>
      <c r="E335" s="1" t="s">
        <v>15</v>
      </c>
      <c r="F335" s="2">
        <v>7731.8578500000003</v>
      </c>
      <c r="G335">
        <f t="shared" si="5"/>
        <v>0</v>
      </c>
    </row>
    <row r="336" spans="1:7" x14ac:dyDescent="0.35">
      <c r="A336" s="1">
        <v>45</v>
      </c>
      <c r="B336" s="1" t="s">
        <v>11</v>
      </c>
      <c r="C336" s="1">
        <v>35.299999999999997</v>
      </c>
      <c r="D336" s="1" t="s">
        <v>12</v>
      </c>
      <c r="E336" s="1" t="s">
        <v>14</v>
      </c>
      <c r="F336" s="2">
        <v>7348.1419999999998</v>
      </c>
      <c r="G336">
        <f t="shared" si="5"/>
        <v>0</v>
      </c>
    </row>
    <row r="337" spans="1:7" x14ac:dyDescent="0.35">
      <c r="A337" s="1">
        <v>45</v>
      </c>
      <c r="B337" s="1" t="s">
        <v>11</v>
      </c>
      <c r="C337" s="1">
        <v>39.994999999999997</v>
      </c>
      <c r="D337" s="1" t="s">
        <v>12</v>
      </c>
      <c r="E337" s="1" t="s">
        <v>16</v>
      </c>
      <c r="F337" s="2">
        <v>9704.6680500000002</v>
      </c>
      <c r="G337">
        <f t="shared" si="5"/>
        <v>0</v>
      </c>
    </row>
    <row r="338" spans="1:7" x14ac:dyDescent="0.35">
      <c r="A338" s="1">
        <v>45</v>
      </c>
      <c r="B338" s="1" t="s">
        <v>11</v>
      </c>
      <c r="C338" s="1">
        <v>31.79</v>
      </c>
      <c r="D338" s="1" t="s">
        <v>12</v>
      </c>
      <c r="E338" s="1" t="s">
        <v>13</v>
      </c>
      <c r="F338" s="2">
        <v>17929.303370000001</v>
      </c>
      <c r="G338">
        <f t="shared" si="5"/>
        <v>0</v>
      </c>
    </row>
    <row r="339" spans="1:7" x14ac:dyDescent="0.35">
      <c r="A339" s="1">
        <v>46</v>
      </c>
      <c r="B339" s="1" t="s">
        <v>11</v>
      </c>
      <c r="C339" s="1">
        <v>33.44</v>
      </c>
      <c r="D339" s="1" t="s">
        <v>12</v>
      </c>
      <c r="E339" s="1" t="s">
        <v>13</v>
      </c>
      <c r="F339" s="2">
        <v>8240.5895999999993</v>
      </c>
      <c r="G339">
        <f t="shared" si="5"/>
        <v>0</v>
      </c>
    </row>
    <row r="340" spans="1:7" x14ac:dyDescent="0.35">
      <c r="A340" s="1">
        <v>46</v>
      </c>
      <c r="B340" s="1" t="s">
        <v>11</v>
      </c>
      <c r="C340" s="1">
        <v>48.07</v>
      </c>
      <c r="D340" s="1" t="s">
        <v>12</v>
      </c>
      <c r="E340" s="1" t="s">
        <v>16</v>
      </c>
      <c r="F340" s="2">
        <v>9432.9253000000008</v>
      </c>
      <c r="G340">
        <f t="shared" si="5"/>
        <v>0</v>
      </c>
    </row>
    <row r="341" spans="1:7" x14ac:dyDescent="0.35">
      <c r="A341" s="1">
        <v>46</v>
      </c>
      <c r="B341" s="1" t="s">
        <v>11</v>
      </c>
      <c r="C341" s="1">
        <v>32.299999999999997</v>
      </c>
      <c r="D341" s="1" t="s">
        <v>12</v>
      </c>
      <c r="E341" s="1" t="s">
        <v>16</v>
      </c>
      <c r="F341" s="2">
        <v>9411.0049999999992</v>
      </c>
      <c r="G341">
        <f t="shared" si="5"/>
        <v>0</v>
      </c>
    </row>
    <row r="342" spans="1:7" x14ac:dyDescent="0.35">
      <c r="A342" s="1">
        <v>46</v>
      </c>
      <c r="B342" s="1" t="s">
        <v>11</v>
      </c>
      <c r="C342" s="1">
        <v>30.2</v>
      </c>
      <c r="D342" s="1" t="s">
        <v>12</v>
      </c>
      <c r="E342" s="1" t="s">
        <v>14</v>
      </c>
      <c r="F342" s="2">
        <v>8825.0859999999993</v>
      </c>
      <c r="G342">
        <f t="shared" si="5"/>
        <v>0</v>
      </c>
    </row>
    <row r="343" spans="1:7" x14ac:dyDescent="0.35">
      <c r="A343" s="1">
        <v>46</v>
      </c>
      <c r="B343" s="1" t="s">
        <v>11</v>
      </c>
      <c r="C343" s="1">
        <v>33.725000000000001</v>
      </c>
      <c r="D343" s="1" t="s">
        <v>12</v>
      </c>
      <c r="E343" s="1" t="s">
        <v>16</v>
      </c>
      <c r="F343" s="2">
        <v>8823.9857499999998</v>
      </c>
      <c r="G343">
        <f t="shared" si="5"/>
        <v>0</v>
      </c>
    </row>
    <row r="344" spans="1:7" x14ac:dyDescent="0.35">
      <c r="A344" s="1">
        <v>46</v>
      </c>
      <c r="B344" s="1" t="s">
        <v>11</v>
      </c>
      <c r="C344" s="1">
        <v>30.8</v>
      </c>
      <c r="D344" s="1" t="s">
        <v>12</v>
      </c>
      <c r="E344" s="1" t="s">
        <v>14</v>
      </c>
      <c r="F344" s="2">
        <v>9414.92</v>
      </c>
      <c r="G344">
        <f t="shared" si="5"/>
        <v>0</v>
      </c>
    </row>
    <row r="345" spans="1:7" x14ac:dyDescent="0.35">
      <c r="A345" s="1">
        <v>47</v>
      </c>
      <c r="B345" s="1" t="s">
        <v>11</v>
      </c>
      <c r="C345" s="1">
        <v>33.914999999999999</v>
      </c>
      <c r="D345" s="1" t="s">
        <v>12</v>
      </c>
      <c r="E345" s="1" t="s">
        <v>15</v>
      </c>
      <c r="F345" s="2">
        <v>10115.00885</v>
      </c>
      <c r="G345">
        <f t="shared" si="5"/>
        <v>0</v>
      </c>
    </row>
    <row r="346" spans="1:7" x14ac:dyDescent="0.35">
      <c r="A346" s="1">
        <v>47</v>
      </c>
      <c r="B346" s="1" t="s">
        <v>11</v>
      </c>
      <c r="C346" s="1">
        <v>33.344999999999999</v>
      </c>
      <c r="D346" s="1" t="s">
        <v>12</v>
      </c>
      <c r="E346" s="1" t="s">
        <v>16</v>
      </c>
      <c r="F346" s="2">
        <v>20878.78443</v>
      </c>
      <c r="G346">
        <f t="shared" si="5"/>
        <v>0</v>
      </c>
    </row>
    <row r="347" spans="1:7" x14ac:dyDescent="0.35">
      <c r="A347" s="1">
        <v>47</v>
      </c>
      <c r="B347" s="1" t="s">
        <v>11</v>
      </c>
      <c r="C347" s="1">
        <v>36</v>
      </c>
      <c r="D347" s="1" t="s">
        <v>12</v>
      </c>
      <c r="E347" s="1" t="s">
        <v>14</v>
      </c>
      <c r="F347" s="2">
        <v>8556.9069999999992</v>
      </c>
      <c r="G347">
        <f t="shared" si="5"/>
        <v>0</v>
      </c>
    </row>
    <row r="348" spans="1:7" x14ac:dyDescent="0.35">
      <c r="A348" s="1">
        <v>47</v>
      </c>
      <c r="B348" s="1" t="s">
        <v>11</v>
      </c>
      <c r="C348" s="1">
        <v>45.32</v>
      </c>
      <c r="D348" s="1" t="s">
        <v>12</v>
      </c>
      <c r="E348" s="1" t="s">
        <v>13</v>
      </c>
      <c r="F348" s="2">
        <v>8569.8618000000006</v>
      </c>
      <c r="G348">
        <f t="shared" si="5"/>
        <v>0</v>
      </c>
    </row>
    <row r="349" spans="1:7" x14ac:dyDescent="0.35">
      <c r="A349" s="1">
        <v>47</v>
      </c>
      <c r="B349" s="1" t="s">
        <v>11</v>
      </c>
      <c r="C349" s="1">
        <v>32</v>
      </c>
      <c r="D349" s="1" t="s">
        <v>12</v>
      </c>
      <c r="E349" s="1" t="s">
        <v>14</v>
      </c>
      <c r="F349" s="2">
        <v>8551.3469999999998</v>
      </c>
      <c r="G349">
        <f t="shared" si="5"/>
        <v>0</v>
      </c>
    </row>
    <row r="350" spans="1:7" x14ac:dyDescent="0.35">
      <c r="A350" s="1">
        <v>48</v>
      </c>
      <c r="B350" s="1" t="s">
        <v>11</v>
      </c>
      <c r="C350" s="1">
        <v>41.23</v>
      </c>
      <c r="D350" s="1" t="s">
        <v>12</v>
      </c>
      <c r="E350" s="1" t="s">
        <v>15</v>
      </c>
      <c r="F350" s="2">
        <v>11033.661700000001</v>
      </c>
      <c r="G350">
        <f t="shared" si="5"/>
        <v>0</v>
      </c>
    </row>
    <row r="351" spans="1:7" x14ac:dyDescent="0.35">
      <c r="A351" s="1">
        <v>48</v>
      </c>
      <c r="B351" s="1" t="s">
        <v>11</v>
      </c>
      <c r="C351" s="1">
        <v>32.229999999999997</v>
      </c>
      <c r="D351" s="1" t="s">
        <v>12</v>
      </c>
      <c r="E351" s="1" t="s">
        <v>13</v>
      </c>
      <c r="F351" s="2">
        <v>8871.1517000000003</v>
      </c>
      <c r="G351">
        <f t="shared" si="5"/>
        <v>0</v>
      </c>
    </row>
    <row r="352" spans="1:7" x14ac:dyDescent="0.35">
      <c r="A352" s="1">
        <v>48</v>
      </c>
      <c r="B352" s="1" t="s">
        <v>11</v>
      </c>
      <c r="C352" s="1">
        <v>32.299999999999997</v>
      </c>
      <c r="D352" s="1" t="s">
        <v>12</v>
      </c>
      <c r="E352" s="1" t="s">
        <v>16</v>
      </c>
      <c r="F352" s="2">
        <v>10043.249</v>
      </c>
      <c r="G352">
        <f t="shared" si="5"/>
        <v>0</v>
      </c>
    </row>
    <row r="353" spans="1:7" x14ac:dyDescent="0.35">
      <c r="A353" s="1">
        <v>48</v>
      </c>
      <c r="B353" s="1" t="s">
        <v>11</v>
      </c>
      <c r="C353" s="1">
        <v>31.13</v>
      </c>
      <c r="D353" s="1" t="s">
        <v>12</v>
      </c>
      <c r="E353" s="1" t="s">
        <v>13</v>
      </c>
      <c r="F353" s="2">
        <v>8280.6226999999999</v>
      </c>
      <c r="G353">
        <f t="shared" si="5"/>
        <v>0</v>
      </c>
    </row>
    <row r="354" spans="1:7" x14ac:dyDescent="0.35">
      <c r="A354" s="1">
        <v>48</v>
      </c>
      <c r="B354" s="1" t="s">
        <v>11</v>
      </c>
      <c r="C354" s="1">
        <v>35.909999999999997</v>
      </c>
      <c r="D354" s="1" t="s">
        <v>12</v>
      </c>
      <c r="E354" s="1" t="s">
        <v>16</v>
      </c>
      <c r="F354" s="2">
        <v>26392.260289999998</v>
      </c>
      <c r="G354">
        <f t="shared" si="5"/>
        <v>0</v>
      </c>
    </row>
    <row r="355" spans="1:7" x14ac:dyDescent="0.35">
      <c r="A355" s="1">
        <v>48</v>
      </c>
      <c r="B355" s="1" t="s">
        <v>11</v>
      </c>
      <c r="C355" s="1">
        <v>36.575000000000003</v>
      </c>
      <c r="D355" s="1" t="s">
        <v>12</v>
      </c>
      <c r="E355" s="1" t="s">
        <v>15</v>
      </c>
      <c r="F355" s="2">
        <v>8671.1912499999999</v>
      </c>
      <c r="G355">
        <f t="shared" si="5"/>
        <v>0</v>
      </c>
    </row>
    <row r="356" spans="1:7" x14ac:dyDescent="0.35">
      <c r="A356" s="1">
        <v>48</v>
      </c>
      <c r="B356" s="1" t="s">
        <v>11</v>
      </c>
      <c r="C356" s="1">
        <v>33.33</v>
      </c>
      <c r="D356" s="1" t="s">
        <v>12</v>
      </c>
      <c r="E356" s="1" t="s">
        <v>13</v>
      </c>
      <c r="F356" s="2">
        <v>8283.6807000000008</v>
      </c>
      <c r="G356">
        <f t="shared" si="5"/>
        <v>0</v>
      </c>
    </row>
    <row r="357" spans="1:7" x14ac:dyDescent="0.35">
      <c r="A357" s="1">
        <v>49</v>
      </c>
      <c r="B357" s="1" t="s">
        <v>11</v>
      </c>
      <c r="C357" s="1">
        <v>41.47</v>
      </c>
      <c r="D357" s="1" t="s">
        <v>12</v>
      </c>
      <c r="E357" s="1" t="s">
        <v>13</v>
      </c>
      <c r="F357" s="2">
        <v>10977.2063</v>
      </c>
      <c r="G357">
        <f t="shared" si="5"/>
        <v>0</v>
      </c>
    </row>
    <row r="358" spans="1:7" x14ac:dyDescent="0.35">
      <c r="A358" s="1">
        <v>49</v>
      </c>
      <c r="B358" s="1" t="s">
        <v>11</v>
      </c>
      <c r="C358" s="1">
        <v>30.78</v>
      </c>
      <c r="D358" s="1" t="s">
        <v>12</v>
      </c>
      <c r="E358" s="1" t="s">
        <v>16</v>
      </c>
      <c r="F358" s="2">
        <v>9778.3472000000002</v>
      </c>
      <c r="G358">
        <f t="shared" si="5"/>
        <v>0</v>
      </c>
    </row>
    <row r="359" spans="1:7" x14ac:dyDescent="0.35">
      <c r="A359" s="1">
        <v>49</v>
      </c>
      <c r="B359" s="1" t="s">
        <v>11</v>
      </c>
      <c r="C359" s="1">
        <v>36.630000000000003</v>
      </c>
      <c r="D359" s="1" t="s">
        <v>12</v>
      </c>
      <c r="E359" s="1" t="s">
        <v>13</v>
      </c>
      <c r="F359" s="2">
        <v>10381.4787</v>
      </c>
      <c r="G359">
        <f t="shared" si="5"/>
        <v>0</v>
      </c>
    </row>
    <row r="360" spans="1:7" x14ac:dyDescent="0.35">
      <c r="A360" s="1">
        <v>49</v>
      </c>
      <c r="B360" s="1" t="s">
        <v>11</v>
      </c>
      <c r="C360" s="1">
        <v>31.9</v>
      </c>
      <c r="D360" s="1" t="s">
        <v>12</v>
      </c>
      <c r="E360" s="1" t="s">
        <v>14</v>
      </c>
      <c r="F360" s="2">
        <v>11552.904</v>
      </c>
      <c r="G360">
        <f t="shared" si="5"/>
        <v>0</v>
      </c>
    </row>
    <row r="361" spans="1:7" x14ac:dyDescent="0.35">
      <c r="A361" s="1">
        <v>49</v>
      </c>
      <c r="B361" s="1" t="s">
        <v>11</v>
      </c>
      <c r="C361" s="1">
        <v>42.68</v>
      </c>
      <c r="D361" s="1" t="s">
        <v>12</v>
      </c>
      <c r="E361" s="1" t="s">
        <v>13</v>
      </c>
      <c r="F361" s="2">
        <v>9800.8881999999994</v>
      </c>
      <c r="G361">
        <f t="shared" si="5"/>
        <v>0</v>
      </c>
    </row>
    <row r="362" spans="1:7" x14ac:dyDescent="0.35">
      <c r="A362" s="1">
        <v>49</v>
      </c>
      <c r="B362" s="1" t="s">
        <v>11</v>
      </c>
      <c r="C362" s="1">
        <v>34.770000000000003</v>
      </c>
      <c r="D362" s="1" t="s">
        <v>12</v>
      </c>
      <c r="E362" s="1" t="s">
        <v>15</v>
      </c>
      <c r="F362" s="2">
        <v>9583.8932999999997</v>
      </c>
      <c r="G362">
        <f t="shared" si="5"/>
        <v>0</v>
      </c>
    </row>
    <row r="363" spans="1:7" x14ac:dyDescent="0.35">
      <c r="A363" s="1">
        <v>49</v>
      </c>
      <c r="B363" s="1" t="s">
        <v>11</v>
      </c>
      <c r="C363" s="1">
        <v>29.925000000000001</v>
      </c>
      <c r="D363" s="1" t="s">
        <v>12</v>
      </c>
      <c r="E363" s="1" t="s">
        <v>15</v>
      </c>
      <c r="F363" s="2">
        <v>8988.1587500000005</v>
      </c>
      <c r="G363">
        <f t="shared" si="5"/>
        <v>0</v>
      </c>
    </row>
    <row r="364" spans="1:7" x14ac:dyDescent="0.35">
      <c r="A364" s="1">
        <v>49</v>
      </c>
      <c r="B364" s="1" t="s">
        <v>11</v>
      </c>
      <c r="C364" s="1">
        <v>33.344999999999999</v>
      </c>
      <c r="D364" s="1" t="s">
        <v>12</v>
      </c>
      <c r="E364" s="1" t="s">
        <v>16</v>
      </c>
      <c r="F364" s="2">
        <v>10370.912549999999</v>
      </c>
      <c r="G364">
        <f t="shared" si="5"/>
        <v>0</v>
      </c>
    </row>
    <row r="365" spans="1:7" x14ac:dyDescent="0.35">
      <c r="A365" s="1">
        <v>50</v>
      </c>
      <c r="B365" s="1" t="s">
        <v>11</v>
      </c>
      <c r="C365" s="1">
        <v>44.744999999999997</v>
      </c>
      <c r="D365" s="1" t="s">
        <v>12</v>
      </c>
      <c r="E365" s="1" t="s">
        <v>16</v>
      </c>
      <c r="F365" s="2">
        <v>9541.6955500000004</v>
      </c>
      <c r="G365">
        <f t="shared" si="5"/>
        <v>0</v>
      </c>
    </row>
    <row r="366" spans="1:7" x14ac:dyDescent="0.35">
      <c r="A366" s="1">
        <v>50</v>
      </c>
      <c r="B366" s="1" t="s">
        <v>11</v>
      </c>
      <c r="C366" s="1">
        <v>30.114999999999998</v>
      </c>
      <c r="D366" s="1" t="s">
        <v>12</v>
      </c>
      <c r="E366" s="1" t="s">
        <v>15</v>
      </c>
      <c r="F366" s="2">
        <v>9910.3598500000007</v>
      </c>
      <c r="G366">
        <f t="shared" si="5"/>
        <v>0</v>
      </c>
    </row>
    <row r="367" spans="1:7" x14ac:dyDescent="0.35">
      <c r="A367" s="1">
        <v>50</v>
      </c>
      <c r="B367" s="1" t="s">
        <v>11</v>
      </c>
      <c r="C367" s="1">
        <v>46.09</v>
      </c>
      <c r="D367" s="1" t="s">
        <v>12</v>
      </c>
      <c r="E367" s="1" t="s">
        <v>13</v>
      </c>
      <c r="F367" s="2">
        <v>9549.5650999999998</v>
      </c>
      <c r="G367">
        <f t="shared" si="5"/>
        <v>0</v>
      </c>
    </row>
    <row r="368" spans="1:7" x14ac:dyDescent="0.35">
      <c r="A368" s="1">
        <v>50</v>
      </c>
      <c r="B368" s="1" t="s">
        <v>11</v>
      </c>
      <c r="C368" s="1">
        <v>31.6</v>
      </c>
      <c r="D368" s="1" t="s">
        <v>12</v>
      </c>
      <c r="E368" s="1" t="s">
        <v>14</v>
      </c>
      <c r="F368" s="2">
        <v>10118.424000000001</v>
      </c>
      <c r="G368">
        <f t="shared" si="5"/>
        <v>0</v>
      </c>
    </row>
    <row r="369" spans="1:7" x14ac:dyDescent="0.35">
      <c r="A369" s="1">
        <v>50</v>
      </c>
      <c r="B369" s="1" t="s">
        <v>11</v>
      </c>
      <c r="C369" s="1">
        <v>33.700000000000003</v>
      </c>
      <c r="D369" s="1" t="s">
        <v>12</v>
      </c>
      <c r="E369" s="1" t="s">
        <v>14</v>
      </c>
      <c r="F369" s="2">
        <v>11299.343000000001</v>
      </c>
      <c r="G369">
        <f t="shared" si="5"/>
        <v>0</v>
      </c>
    </row>
    <row r="370" spans="1:7" x14ac:dyDescent="0.35">
      <c r="A370" s="1">
        <v>51</v>
      </c>
      <c r="B370" s="1" t="s">
        <v>11</v>
      </c>
      <c r="C370" s="1">
        <v>37.729999999999997</v>
      </c>
      <c r="D370" s="1" t="s">
        <v>12</v>
      </c>
      <c r="E370" s="1" t="s">
        <v>13</v>
      </c>
      <c r="F370" s="2">
        <v>9877.6077000000005</v>
      </c>
      <c r="G370">
        <f t="shared" si="5"/>
        <v>0</v>
      </c>
    </row>
    <row r="371" spans="1:7" x14ac:dyDescent="0.35">
      <c r="A371" s="1">
        <v>51</v>
      </c>
      <c r="B371" s="1" t="s">
        <v>11</v>
      </c>
      <c r="C371" s="1">
        <v>39.5</v>
      </c>
      <c r="D371" s="1" t="s">
        <v>12</v>
      </c>
      <c r="E371" s="1" t="s">
        <v>14</v>
      </c>
      <c r="F371" s="2">
        <v>9880.0679999999993</v>
      </c>
      <c r="G371">
        <f t="shared" si="5"/>
        <v>0</v>
      </c>
    </row>
    <row r="372" spans="1:7" x14ac:dyDescent="0.35">
      <c r="A372" s="1">
        <v>51</v>
      </c>
      <c r="B372" s="1" t="s">
        <v>11</v>
      </c>
      <c r="C372" s="1">
        <v>33.914999999999999</v>
      </c>
      <c r="D372" s="1" t="s">
        <v>12</v>
      </c>
      <c r="E372" s="1" t="s">
        <v>16</v>
      </c>
      <c r="F372" s="2">
        <v>9866.3048500000004</v>
      </c>
      <c r="G372">
        <f t="shared" si="5"/>
        <v>0</v>
      </c>
    </row>
    <row r="373" spans="1:7" x14ac:dyDescent="0.35">
      <c r="A373" s="1">
        <v>51</v>
      </c>
      <c r="B373" s="1" t="s">
        <v>11</v>
      </c>
      <c r="C373" s="1">
        <v>34.1</v>
      </c>
      <c r="D373" s="1" t="s">
        <v>12</v>
      </c>
      <c r="E373" s="1" t="s">
        <v>13</v>
      </c>
      <c r="F373" s="2">
        <v>9283.5619999999999</v>
      </c>
      <c r="G373">
        <f t="shared" si="5"/>
        <v>0</v>
      </c>
    </row>
    <row r="374" spans="1:7" x14ac:dyDescent="0.35">
      <c r="A374" s="1">
        <v>51</v>
      </c>
      <c r="B374" s="1" t="s">
        <v>11</v>
      </c>
      <c r="C374" s="1">
        <v>36.67</v>
      </c>
      <c r="D374" s="1" t="s">
        <v>12</v>
      </c>
      <c r="E374" s="1" t="s">
        <v>15</v>
      </c>
      <c r="F374" s="2">
        <v>10848.1343</v>
      </c>
      <c r="G374">
        <f t="shared" si="5"/>
        <v>0</v>
      </c>
    </row>
    <row r="375" spans="1:7" x14ac:dyDescent="0.35">
      <c r="A375" s="1">
        <v>51</v>
      </c>
      <c r="B375" s="1" t="s">
        <v>11</v>
      </c>
      <c r="C375" s="1">
        <v>40.659999999999997</v>
      </c>
      <c r="D375" s="1" t="s">
        <v>12</v>
      </c>
      <c r="E375" s="1" t="s">
        <v>16</v>
      </c>
      <c r="F375" s="2">
        <v>9875.6803999999993</v>
      </c>
      <c r="G375">
        <f t="shared" si="5"/>
        <v>0</v>
      </c>
    </row>
    <row r="376" spans="1:7" x14ac:dyDescent="0.35">
      <c r="A376" s="1">
        <v>51</v>
      </c>
      <c r="B376" s="1" t="s">
        <v>11</v>
      </c>
      <c r="C376" s="1">
        <v>34.200000000000003</v>
      </c>
      <c r="D376" s="1" t="s">
        <v>12</v>
      </c>
      <c r="E376" s="1" t="s">
        <v>14</v>
      </c>
      <c r="F376" s="2">
        <v>9872.7009999999991</v>
      </c>
      <c r="G376">
        <f t="shared" si="5"/>
        <v>0</v>
      </c>
    </row>
    <row r="377" spans="1:7" x14ac:dyDescent="0.35">
      <c r="A377" s="1">
        <v>51</v>
      </c>
      <c r="B377" s="1" t="s">
        <v>11</v>
      </c>
      <c r="C377" s="1">
        <v>36.384999999999998</v>
      </c>
      <c r="D377" s="1" t="s">
        <v>12</v>
      </c>
      <c r="E377" s="1" t="s">
        <v>15</v>
      </c>
      <c r="F377" s="2">
        <v>11436.738149999999</v>
      </c>
      <c r="G377">
        <f t="shared" si="5"/>
        <v>0</v>
      </c>
    </row>
    <row r="378" spans="1:7" x14ac:dyDescent="0.35">
      <c r="A378" s="1">
        <v>52</v>
      </c>
      <c r="B378" s="1" t="s">
        <v>11</v>
      </c>
      <c r="C378" s="1">
        <v>30.78</v>
      </c>
      <c r="D378" s="1" t="s">
        <v>12</v>
      </c>
      <c r="E378" s="1" t="s">
        <v>16</v>
      </c>
      <c r="F378" s="2">
        <v>10797.3362</v>
      </c>
      <c r="G378">
        <f t="shared" si="5"/>
        <v>0</v>
      </c>
    </row>
    <row r="379" spans="1:7" x14ac:dyDescent="0.35">
      <c r="A379" s="1">
        <v>52</v>
      </c>
      <c r="B379" s="1" t="s">
        <v>11</v>
      </c>
      <c r="C379" s="1">
        <v>37.4</v>
      </c>
      <c r="D379" s="1" t="s">
        <v>12</v>
      </c>
      <c r="E379" s="1" t="s">
        <v>14</v>
      </c>
      <c r="F379" s="2">
        <v>9634.5380000000005</v>
      </c>
      <c r="G379">
        <f t="shared" si="5"/>
        <v>0</v>
      </c>
    </row>
    <row r="380" spans="1:7" x14ac:dyDescent="0.35">
      <c r="A380" s="1">
        <v>52</v>
      </c>
      <c r="B380" s="1" t="s">
        <v>11</v>
      </c>
      <c r="C380" s="1">
        <v>31.2</v>
      </c>
      <c r="D380" s="1" t="s">
        <v>12</v>
      </c>
      <c r="E380" s="1" t="s">
        <v>14</v>
      </c>
      <c r="F380" s="2">
        <v>9625.92</v>
      </c>
      <c r="G380">
        <f t="shared" si="5"/>
        <v>0</v>
      </c>
    </row>
    <row r="381" spans="1:7" x14ac:dyDescent="0.35">
      <c r="A381" s="1">
        <v>52</v>
      </c>
      <c r="B381" s="1" t="s">
        <v>11</v>
      </c>
      <c r="C381" s="1">
        <v>38.380000000000003</v>
      </c>
      <c r="D381" s="1" t="s">
        <v>12</v>
      </c>
      <c r="E381" s="1" t="s">
        <v>16</v>
      </c>
      <c r="F381" s="2">
        <v>11396.9002</v>
      </c>
      <c r="G381">
        <f t="shared" si="5"/>
        <v>0</v>
      </c>
    </row>
    <row r="382" spans="1:7" x14ac:dyDescent="0.35">
      <c r="A382" s="1">
        <v>52</v>
      </c>
      <c r="B382" s="1" t="s">
        <v>11</v>
      </c>
      <c r="C382" s="1">
        <v>46.75</v>
      </c>
      <c r="D382" s="1" t="s">
        <v>12</v>
      </c>
      <c r="E382" s="1" t="s">
        <v>13</v>
      </c>
      <c r="F382" s="2">
        <v>12592.5345</v>
      </c>
      <c r="G382">
        <f t="shared" si="5"/>
        <v>0</v>
      </c>
    </row>
    <row r="383" spans="1:7" x14ac:dyDescent="0.35">
      <c r="A383" s="1">
        <v>52</v>
      </c>
      <c r="B383" s="1" t="s">
        <v>11</v>
      </c>
      <c r="C383" s="1">
        <v>31.73</v>
      </c>
      <c r="D383" s="1" t="s">
        <v>12</v>
      </c>
      <c r="E383" s="1" t="s">
        <v>15</v>
      </c>
      <c r="F383" s="2">
        <v>11187.6567</v>
      </c>
      <c r="G383">
        <f t="shared" si="5"/>
        <v>0</v>
      </c>
    </row>
    <row r="384" spans="1:7" x14ac:dyDescent="0.35">
      <c r="A384" s="1">
        <v>52</v>
      </c>
      <c r="B384" s="1" t="s">
        <v>11</v>
      </c>
      <c r="C384" s="1">
        <v>37.524999999999999</v>
      </c>
      <c r="D384" s="1" t="s">
        <v>12</v>
      </c>
      <c r="E384" s="1" t="s">
        <v>15</v>
      </c>
      <c r="F384" s="2">
        <v>33471.971890000001</v>
      </c>
      <c r="G384">
        <f t="shared" si="5"/>
        <v>0</v>
      </c>
    </row>
    <row r="385" spans="1:7" x14ac:dyDescent="0.35">
      <c r="A385" s="1">
        <v>52</v>
      </c>
      <c r="B385" s="1" t="s">
        <v>11</v>
      </c>
      <c r="C385" s="1">
        <v>30.875</v>
      </c>
      <c r="D385" s="1" t="s">
        <v>12</v>
      </c>
      <c r="E385" s="1" t="s">
        <v>16</v>
      </c>
      <c r="F385" s="2">
        <v>23045.566159999998</v>
      </c>
      <c r="G385">
        <f t="shared" si="5"/>
        <v>0</v>
      </c>
    </row>
    <row r="386" spans="1:7" x14ac:dyDescent="0.35">
      <c r="A386" s="1">
        <v>52</v>
      </c>
      <c r="B386" s="1" t="s">
        <v>11</v>
      </c>
      <c r="C386" s="1">
        <v>33.299999999999997</v>
      </c>
      <c r="D386" s="1" t="s">
        <v>12</v>
      </c>
      <c r="E386" s="1" t="s">
        <v>14</v>
      </c>
      <c r="F386" s="2">
        <v>10806.839</v>
      </c>
      <c r="G386">
        <f t="shared" ref="G386:G449" si="6">IF(B386="female",0,1)</f>
        <v>0</v>
      </c>
    </row>
    <row r="387" spans="1:7" x14ac:dyDescent="0.35">
      <c r="A387" s="1">
        <v>52</v>
      </c>
      <c r="B387" s="1" t="s">
        <v>11</v>
      </c>
      <c r="C387" s="1">
        <v>44.7</v>
      </c>
      <c r="D387" s="1" t="s">
        <v>12</v>
      </c>
      <c r="E387" s="1" t="s">
        <v>14</v>
      </c>
      <c r="F387" s="2">
        <v>11411.684999999999</v>
      </c>
      <c r="G387">
        <f t="shared" si="6"/>
        <v>0</v>
      </c>
    </row>
    <row r="388" spans="1:7" x14ac:dyDescent="0.35">
      <c r="A388" s="1">
        <v>53</v>
      </c>
      <c r="B388" s="1" t="s">
        <v>11</v>
      </c>
      <c r="C388" s="1">
        <v>35.9</v>
      </c>
      <c r="D388" s="1" t="s">
        <v>12</v>
      </c>
      <c r="E388" s="1" t="s">
        <v>14</v>
      </c>
      <c r="F388" s="2">
        <v>11163.567999999999</v>
      </c>
      <c r="G388">
        <f t="shared" si="6"/>
        <v>0</v>
      </c>
    </row>
    <row r="389" spans="1:7" x14ac:dyDescent="0.35">
      <c r="A389" s="1">
        <v>53</v>
      </c>
      <c r="B389" s="1" t="s">
        <v>11</v>
      </c>
      <c r="C389" s="1">
        <v>37.43</v>
      </c>
      <c r="D389" s="1" t="s">
        <v>12</v>
      </c>
      <c r="E389" s="1" t="s">
        <v>15</v>
      </c>
      <c r="F389" s="2">
        <v>10959.6947</v>
      </c>
      <c r="G389">
        <f t="shared" si="6"/>
        <v>0</v>
      </c>
    </row>
    <row r="390" spans="1:7" x14ac:dyDescent="0.35">
      <c r="A390" s="1">
        <v>53</v>
      </c>
      <c r="B390" s="1" t="s">
        <v>11</v>
      </c>
      <c r="C390" s="1">
        <v>33.25</v>
      </c>
      <c r="D390" s="1" t="s">
        <v>12</v>
      </c>
      <c r="E390" s="1" t="s">
        <v>16</v>
      </c>
      <c r="F390" s="2">
        <v>10564.8845</v>
      </c>
      <c r="G390">
        <f t="shared" si="6"/>
        <v>0</v>
      </c>
    </row>
    <row r="391" spans="1:7" x14ac:dyDescent="0.35">
      <c r="A391" s="1">
        <v>53</v>
      </c>
      <c r="B391" s="1" t="s">
        <v>11</v>
      </c>
      <c r="C391" s="1">
        <v>38.06</v>
      </c>
      <c r="D391" s="1" t="s">
        <v>12</v>
      </c>
      <c r="E391" s="1" t="s">
        <v>13</v>
      </c>
      <c r="F391" s="2">
        <v>20462.997660000001</v>
      </c>
      <c r="G391">
        <f t="shared" si="6"/>
        <v>0</v>
      </c>
    </row>
    <row r="392" spans="1:7" x14ac:dyDescent="0.35">
      <c r="A392" s="1">
        <v>53</v>
      </c>
      <c r="B392" s="1" t="s">
        <v>11</v>
      </c>
      <c r="C392" s="1">
        <v>39.6</v>
      </c>
      <c r="D392" s="1" t="s">
        <v>12</v>
      </c>
      <c r="E392" s="1" t="s">
        <v>13</v>
      </c>
      <c r="F392" s="2">
        <v>10579.710999999999</v>
      </c>
      <c r="G392">
        <f t="shared" si="6"/>
        <v>0</v>
      </c>
    </row>
    <row r="393" spans="1:7" x14ac:dyDescent="0.35">
      <c r="A393" s="1">
        <v>53</v>
      </c>
      <c r="B393" s="1" t="s">
        <v>11</v>
      </c>
      <c r="C393" s="1">
        <v>32.299999999999997</v>
      </c>
      <c r="D393" s="1" t="s">
        <v>12</v>
      </c>
      <c r="E393" s="1" t="s">
        <v>16</v>
      </c>
      <c r="F393" s="2">
        <v>29186.482360000002</v>
      </c>
      <c r="G393">
        <f t="shared" si="6"/>
        <v>0</v>
      </c>
    </row>
    <row r="394" spans="1:7" x14ac:dyDescent="0.35">
      <c r="A394" s="1">
        <v>54</v>
      </c>
      <c r="B394" s="1" t="s">
        <v>11</v>
      </c>
      <c r="C394" s="1">
        <v>30.8</v>
      </c>
      <c r="D394" s="1" t="s">
        <v>12</v>
      </c>
      <c r="E394" s="1" t="s">
        <v>14</v>
      </c>
      <c r="F394" s="2">
        <v>12105.32</v>
      </c>
      <c r="G394">
        <f t="shared" si="6"/>
        <v>0</v>
      </c>
    </row>
    <row r="395" spans="1:7" x14ac:dyDescent="0.35">
      <c r="A395" s="1">
        <v>54</v>
      </c>
      <c r="B395" s="1" t="s">
        <v>11</v>
      </c>
      <c r="C395" s="1">
        <v>31.9</v>
      </c>
      <c r="D395" s="1" t="s">
        <v>12</v>
      </c>
      <c r="E395" s="1" t="s">
        <v>13</v>
      </c>
      <c r="F395" s="2">
        <v>27322.73386</v>
      </c>
      <c r="G395">
        <f t="shared" si="6"/>
        <v>0</v>
      </c>
    </row>
    <row r="396" spans="1:7" x14ac:dyDescent="0.35">
      <c r="A396" s="1">
        <v>54</v>
      </c>
      <c r="B396" s="1" t="s">
        <v>11</v>
      </c>
      <c r="C396" s="1">
        <v>46.7</v>
      </c>
      <c r="D396" s="1" t="s">
        <v>12</v>
      </c>
      <c r="E396" s="1" t="s">
        <v>14</v>
      </c>
      <c r="F396" s="2">
        <v>11538.421</v>
      </c>
      <c r="G396">
        <f t="shared" si="6"/>
        <v>0</v>
      </c>
    </row>
    <row r="397" spans="1:7" x14ac:dyDescent="0.35">
      <c r="A397" s="1">
        <v>54</v>
      </c>
      <c r="B397" s="1" t="s">
        <v>11</v>
      </c>
      <c r="C397" s="1">
        <v>32.68</v>
      </c>
      <c r="D397" s="1" t="s">
        <v>12</v>
      </c>
      <c r="E397" s="1" t="s">
        <v>16</v>
      </c>
      <c r="F397" s="2">
        <v>10923.933199999999</v>
      </c>
      <c r="G397">
        <f t="shared" si="6"/>
        <v>0</v>
      </c>
    </row>
    <row r="398" spans="1:7" x14ac:dyDescent="0.35">
      <c r="A398" s="1">
        <v>54</v>
      </c>
      <c r="B398" s="1" t="s">
        <v>11</v>
      </c>
      <c r="C398" s="1">
        <v>35.814999999999998</v>
      </c>
      <c r="D398" s="1" t="s">
        <v>12</v>
      </c>
      <c r="E398" s="1" t="s">
        <v>15</v>
      </c>
      <c r="F398" s="2">
        <v>12495.290849999999</v>
      </c>
      <c r="G398">
        <f t="shared" si="6"/>
        <v>0</v>
      </c>
    </row>
    <row r="399" spans="1:7" x14ac:dyDescent="0.35">
      <c r="A399" s="1">
        <v>54</v>
      </c>
      <c r="B399" s="1" t="s">
        <v>11</v>
      </c>
      <c r="C399" s="1">
        <v>31.9</v>
      </c>
      <c r="D399" s="1" t="s">
        <v>12</v>
      </c>
      <c r="E399" s="1" t="s">
        <v>13</v>
      </c>
      <c r="F399" s="2">
        <v>10928.849</v>
      </c>
      <c r="G399">
        <f t="shared" si="6"/>
        <v>0</v>
      </c>
    </row>
    <row r="400" spans="1:7" x14ac:dyDescent="0.35">
      <c r="A400" s="1">
        <v>54</v>
      </c>
      <c r="B400" s="1" t="s">
        <v>11</v>
      </c>
      <c r="C400" s="1">
        <v>31.24</v>
      </c>
      <c r="D400" s="1" t="s">
        <v>12</v>
      </c>
      <c r="E400" s="1" t="s">
        <v>13</v>
      </c>
      <c r="F400" s="2">
        <v>10338.9316</v>
      </c>
      <c r="G400">
        <f t="shared" si="6"/>
        <v>0</v>
      </c>
    </row>
    <row r="401" spans="1:7" x14ac:dyDescent="0.35">
      <c r="A401" s="1">
        <v>54</v>
      </c>
      <c r="B401" s="1" t="s">
        <v>11</v>
      </c>
      <c r="C401" s="1">
        <v>32.299999999999997</v>
      </c>
      <c r="D401" s="1" t="s">
        <v>12</v>
      </c>
      <c r="E401" s="1" t="s">
        <v>16</v>
      </c>
      <c r="F401" s="2">
        <v>11512.405000000001</v>
      </c>
      <c r="G401">
        <f t="shared" si="6"/>
        <v>0</v>
      </c>
    </row>
    <row r="402" spans="1:7" x14ac:dyDescent="0.35">
      <c r="A402" s="1">
        <v>55</v>
      </c>
      <c r="B402" s="1" t="s">
        <v>11</v>
      </c>
      <c r="C402" s="1">
        <v>32.774999999999999</v>
      </c>
      <c r="D402" s="1" t="s">
        <v>12</v>
      </c>
      <c r="E402" s="1" t="s">
        <v>15</v>
      </c>
      <c r="F402" s="2">
        <v>12268.632250000001</v>
      </c>
      <c r="G402">
        <f t="shared" si="6"/>
        <v>0</v>
      </c>
    </row>
    <row r="403" spans="1:7" x14ac:dyDescent="0.35">
      <c r="A403" s="1">
        <v>55</v>
      </c>
      <c r="B403" s="1" t="s">
        <v>11</v>
      </c>
      <c r="C403" s="1">
        <v>32.395000000000003</v>
      </c>
      <c r="D403" s="1" t="s">
        <v>12</v>
      </c>
      <c r="E403" s="1" t="s">
        <v>16</v>
      </c>
      <c r="F403" s="2">
        <v>11879.10405</v>
      </c>
      <c r="G403">
        <f t="shared" si="6"/>
        <v>0</v>
      </c>
    </row>
    <row r="404" spans="1:7" x14ac:dyDescent="0.35">
      <c r="A404" s="1">
        <v>55</v>
      </c>
      <c r="B404" s="1" t="s">
        <v>11</v>
      </c>
      <c r="C404" s="1">
        <v>30.14</v>
      </c>
      <c r="D404" s="1" t="s">
        <v>12</v>
      </c>
      <c r="E404" s="1" t="s">
        <v>13</v>
      </c>
      <c r="F404" s="2">
        <v>11881.9696</v>
      </c>
      <c r="G404">
        <f t="shared" si="6"/>
        <v>0</v>
      </c>
    </row>
    <row r="405" spans="1:7" x14ac:dyDescent="0.35">
      <c r="A405" s="1">
        <v>55</v>
      </c>
      <c r="B405" s="1" t="s">
        <v>11</v>
      </c>
      <c r="C405" s="1">
        <v>37.1</v>
      </c>
      <c r="D405" s="1" t="s">
        <v>12</v>
      </c>
      <c r="E405" s="1" t="s">
        <v>14</v>
      </c>
      <c r="F405" s="2">
        <v>10713.644</v>
      </c>
      <c r="G405">
        <f t="shared" si="6"/>
        <v>0</v>
      </c>
    </row>
    <row r="406" spans="1:7" x14ac:dyDescent="0.35">
      <c r="A406" s="1">
        <v>55</v>
      </c>
      <c r="B406" s="1" t="s">
        <v>11</v>
      </c>
      <c r="C406" s="1">
        <v>40.81</v>
      </c>
      <c r="D406" s="1" t="s">
        <v>12</v>
      </c>
      <c r="E406" s="1" t="s">
        <v>13</v>
      </c>
      <c r="F406" s="2">
        <v>12485.8009</v>
      </c>
      <c r="G406">
        <f t="shared" si="6"/>
        <v>0</v>
      </c>
    </row>
    <row r="407" spans="1:7" x14ac:dyDescent="0.35">
      <c r="A407" s="1">
        <v>55</v>
      </c>
      <c r="B407" s="1" t="s">
        <v>11</v>
      </c>
      <c r="C407" s="1">
        <v>33.534999999999997</v>
      </c>
      <c r="D407" s="1" t="s">
        <v>12</v>
      </c>
      <c r="E407" s="1" t="s">
        <v>15</v>
      </c>
      <c r="F407" s="2">
        <v>12269.68865</v>
      </c>
      <c r="G407">
        <f t="shared" si="6"/>
        <v>0</v>
      </c>
    </row>
    <row r="408" spans="1:7" x14ac:dyDescent="0.35">
      <c r="A408" s="1">
        <v>55</v>
      </c>
      <c r="B408" s="1" t="s">
        <v>11</v>
      </c>
      <c r="C408" s="1">
        <v>30.5</v>
      </c>
      <c r="D408" s="1" t="s">
        <v>12</v>
      </c>
      <c r="E408" s="1" t="s">
        <v>14</v>
      </c>
      <c r="F408" s="2">
        <v>10704.47</v>
      </c>
      <c r="G408">
        <f t="shared" si="6"/>
        <v>0</v>
      </c>
    </row>
    <row r="409" spans="1:7" x14ac:dyDescent="0.35">
      <c r="A409" s="1">
        <v>56</v>
      </c>
      <c r="B409" s="1" t="s">
        <v>11</v>
      </c>
      <c r="C409" s="1">
        <v>39.82</v>
      </c>
      <c r="D409" s="1" t="s">
        <v>12</v>
      </c>
      <c r="E409" s="1" t="s">
        <v>13</v>
      </c>
      <c r="F409" s="2">
        <v>11090.7178</v>
      </c>
      <c r="G409">
        <f t="shared" si="6"/>
        <v>0</v>
      </c>
    </row>
    <row r="410" spans="1:7" x14ac:dyDescent="0.35">
      <c r="A410" s="1">
        <v>56</v>
      </c>
      <c r="B410" s="1" t="s">
        <v>11</v>
      </c>
      <c r="C410" s="1">
        <v>37.51</v>
      </c>
      <c r="D410" s="1" t="s">
        <v>12</v>
      </c>
      <c r="E410" s="1" t="s">
        <v>13</v>
      </c>
      <c r="F410" s="2">
        <v>12265.5069</v>
      </c>
      <c r="G410">
        <f t="shared" si="6"/>
        <v>0</v>
      </c>
    </row>
    <row r="411" spans="1:7" x14ac:dyDescent="0.35">
      <c r="A411" s="1">
        <v>56</v>
      </c>
      <c r="B411" s="1" t="s">
        <v>11</v>
      </c>
      <c r="C411" s="1">
        <v>32.299999999999997</v>
      </c>
      <c r="D411" s="1" t="s">
        <v>12</v>
      </c>
      <c r="E411" s="1" t="s">
        <v>16</v>
      </c>
      <c r="F411" s="2">
        <v>13430.264999999999</v>
      </c>
      <c r="G411">
        <f t="shared" si="6"/>
        <v>0</v>
      </c>
    </row>
    <row r="412" spans="1:7" x14ac:dyDescent="0.35">
      <c r="A412" s="1">
        <v>56</v>
      </c>
      <c r="B412" s="1" t="s">
        <v>11</v>
      </c>
      <c r="C412" s="1">
        <v>33.82</v>
      </c>
      <c r="D412" s="1" t="s">
        <v>12</v>
      </c>
      <c r="E412" s="1" t="s">
        <v>15</v>
      </c>
      <c r="F412" s="2">
        <v>12643.3778</v>
      </c>
      <c r="G412">
        <f t="shared" si="6"/>
        <v>0</v>
      </c>
    </row>
    <row r="413" spans="1:7" x14ac:dyDescent="0.35">
      <c r="A413" s="1">
        <v>56</v>
      </c>
      <c r="B413" s="1" t="s">
        <v>11</v>
      </c>
      <c r="C413" s="1">
        <v>35.799999999999997</v>
      </c>
      <c r="D413" s="1" t="s">
        <v>12</v>
      </c>
      <c r="E413" s="1" t="s">
        <v>14</v>
      </c>
      <c r="F413" s="2">
        <v>11674.13</v>
      </c>
      <c r="G413">
        <f t="shared" si="6"/>
        <v>0</v>
      </c>
    </row>
    <row r="414" spans="1:7" x14ac:dyDescent="0.35">
      <c r="A414" s="1">
        <v>56</v>
      </c>
      <c r="B414" s="1" t="s">
        <v>11</v>
      </c>
      <c r="C414" s="1">
        <v>41.91</v>
      </c>
      <c r="D414" s="1" t="s">
        <v>12</v>
      </c>
      <c r="E414" s="1" t="s">
        <v>13</v>
      </c>
      <c r="F414" s="2">
        <v>11093.6229</v>
      </c>
      <c r="G414">
        <f t="shared" si="6"/>
        <v>0</v>
      </c>
    </row>
    <row r="415" spans="1:7" x14ac:dyDescent="0.35">
      <c r="A415" s="1">
        <v>57</v>
      </c>
      <c r="B415" s="1" t="s">
        <v>11</v>
      </c>
      <c r="C415" s="1">
        <v>38</v>
      </c>
      <c r="D415" s="1" t="s">
        <v>12</v>
      </c>
      <c r="E415" s="1" t="s">
        <v>14</v>
      </c>
      <c r="F415" s="2">
        <v>12646.207</v>
      </c>
      <c r="G415">
        <f t="shared" si="6"/>
        <v>0</v>
      </c>
    </row>
    <row r="416" spans="1:7" x14ac:dyDescent="0.35">
      <c r="A416" s="1">
        <v>57</v>
      </c>
      <c r="B416" s="1" t="s">
        <v>11</v>
      </c>
      <c r="C416" s="1">
        <v>30.495000000000001</v>
      </c>
      <c r="D416" s="1" t="s">
        <v>12</v>
      </c>
      <c r="E416" s="1" t="s">
        <v>15</v>
      </c>
      <c r="F416" s="2">
        <v>11840.77505</v>
      </c>
      <c r="G416">
        <f t="shared" si="6"/>
        <v>0</v>
      </c>
    </row>
    <row r="417" spans="1:7" x14ac:dyDescent="0.35">
      <c r="A417" s="1">
        <v>57</v>
      </c>
      <c r="B417" s="1" t="s">
        <v>11</v>
      </c>
      <c r="C417" s="1">
        <v>34.295000000000002</v>
      </c>
      <c r="D417" s="1" t="s">
        <v>12</v>
      </c>
      <c r="E417" s="1" t="s">
        <v>16</v>
      </c>
      <c r="F417" s="2">
        <v>13224.057049999999</v>
      </c>
      <c r="G417">
        <f t="shared" si="6"/>
        <v>0</v>
      </c>
    </row>
    <row r="418" spans="1:7" x14ac:dyDescent="0.35">
      <c r="A418" s="1">
        <v>57</v>
      </c>
      <c r="B418" s="1" t="s">
        <v>11</v>
      </c>
      <c r="C418" s="1">
        <v>31.824999999999999</v>
      </c>
      <c r="D418" s="1" t="s">
        <v>12</v>
      </c>
      <c r="E418" s="1" t="s">
        <v>15</v>
      </c>
      <c r="F418" s="2">
        <v>11842.623750000001</v>
      </c>
      <c r="G418">
        <f t="shared" si="6"/>
        <v>0</v>
      </c>
    </row>
    <row r="419" spans="1:7" x14ac:dyDescent="0.35">
      <c r="A419" s="1">
        <v>58</v>
      </c>
      <c r="B419" s="1" t="s">
        <v>11</v>
      </c>
      <c r="C419" s="1">
        <v>31.824999999999999</v>
      </c>
      <c r="D419" s="1" t="s">
        <v>12</v>
      </c>
      <c r="E419" s="1" t="s">
        <v>16</v>
      </c>
      <c r="F419" s="2">
        <v>13607.36875</v>
      </c>
      <c r="G419">
        <f t="shared" si="6"/>
        <v>0</v>
      </c>
    </row>
    <row r="420" spans="1:7" x14ac:dyDescent="0.35">
      <c r="A420" s="1">
        <v>58</v>
      </c>
      <c r="B420" s="1" t="s">
        <v>11</v>
      </c>
      <c r="C420" s="1">
        <v>41.91</v>
      </c>
      <c r="D420" s="1" t="s">
        <v>12</v>
      </c>
      <c r="E420" s="1" t="s">
        <v>13</v>
      </c>
      <c r="F420" s="2">
        <v>24227.337240000001</v>
      </c>
      <c r="G420">
        <f t="shared" si="6"/>
        <v>0</v>
      </c>
    </row>
    <row r="421" spans="1:7" x14ac:dyDescent="0.35">
      <c r="A421" s="1">
        <v>58</v>
      </c>
      <c r="B421" s="1" t="s">
        <v>11</v>
      </c>
      <c r="C421" s="1">
        <v>39.049999999999997</v>
      </c>
      <c r="D421" s="1" t="s">
        <v>12</v>
      </c>
      <c r="E421" s="1" t="s">
        <v>13</v>
      </c>
      <c r="F421" s="2">
        <v>11856.4115</v>
      </c>
      <c r="G421">
        <f t="shared" si="6"/>
        <v>0</v>
      </c>
    </row>
    <row r="422" spans="1:7" x14ac:dyDescent="0.35">
      <c r="A422" s="1">
        <v>58</v>
      </c>
      <c r="B422" s="1" t="s">
        <v>11</v>
      </c>
      <c r="C422" s="1">
        <v>32.965000000000003</v>
      </c>
      <c r="D422" s="1" t="s">
        <v>12</v>
      </c>
      <c r="E422" s="1" t="s">
        <v>16</v>
      </c>
      <c r="F422" s="2">
        <v>12430.95335</v>
      </c>
      <c r="G422">
        <f t="shared" si="6"/>
        <v>0</v>
      </c>
    </row>
    <row r="423" spans="1:7" x14ac:dyDescent="0.35">
      <c r="A423" s="1">
        <v>58</v>
      </c>
      <c r="B423" s="1" t="s">
        <v>11</v>
      </c>
      <c r="C423" s="1">
        <v>33.44</v>
      </c>
      <c r="D423" s="1" t="s">
        <v>12</v>
      </c>
      <c r="E423" s="1" t="s">
        <v>15</v>
      </c>
      <c r="F423" s="2">
        <v>12231.613600000001</v>
      </c>
      <c r="G423">
        <f t="shared" si="6"/>
        <v>0</v>
      </c>
    </row>
    <row r="424" spans="1:7" x14ac:dyDescent="0.35">
      <c r="A424" s="1">
        <v>58</v>
      </c>
      <c r="B424" s="1" t="s">
        <v>11</v>
      </c>
      <c r="C424" s="1">
        <v>33.1</v>
      </c>
      <c r="D424" s="1" t="s">
        <v>12</v>
      </c>
      <c r="E424" s="1" t="s">
        <v>14</v>
      </c>
      <c r="F424" s="2">
        <v>11848.141</v>
      </c>
      <c r="G424">
        <f t="shared" si="6"/>
        <v>0</v>
      </c>
    </row>
    <row r="425" spans="1:7" x14ac:dyDescent="0.35">
      <c r="A425" s="1">
        <v>58</v>
      </c>
      <c r="B425" s="1" t="s">
        <v>11</v>
      </c>
      <c r="C425" s="1">
        <v>36.479999999999997</v>
      </c>
      <c r="D425" s="1" t="s">
        <v>12</v>
      </c>
      <c r="E425" s="1" t="s">
        <v>15</v>
      </c>
      <c r="F425" s="2">
        <v>12235.8392</v>
      </c>
      <c r="G425">
        <f t="shared" si="6"/>
        <v>0</v>
      </c>
    </row>
    <row r="426" spans="1:7" x14ac:dyDescent="0.35">
      <c r="A426" s="1">
        <v>58</v>
      </c>
      <c r="B426" s="1" t="s">
        <v>11</v>
      </c>
      <c r="C426" s="1">
        <v>32.395000000000003</v>
      </c>
      <c r="D426" s="1" t="s">
        <v>12</v>
      </c>
      <c r="E426" s="1" t="s">
        <v>16</v>
      </c>
      <c r="F426" s="2">
        <v>13019.161050000001</v>
      </c>
      <c r="G426">
        <f t="shared" si="6"/>
        <v>0</v>
      </c>
    </row>
    <row r="427" spans="1:7" x14ac:dyDescent="0.35">
      <c r="A427" s="1">
        <v>59</v>
      </c>
      <c r="B427" s="1" t="s">
        <v>11</v>
      </c>
      <c r="C427" s="1">
        <v>32.395000000000003</v>
      </c>
      <c r="D427" s="1" t="s">
        <v>12</v>
      </c>
      <c r="E427" s="1" t="s">
        <v>16</v>
      </c>
      <c r="F427" s="2">
        <v>14590.63205</v>
      </c>
      <c r="G427">
        <f t="shared" si="6"/>
        <v>0</v>
      </c>
    </row>
    <row r="428" spans="1:7" x14ac:dyDescent="0.35">
      <c r="A428" s="1">
        <v>59</v>
      </c>
      <c r="B428" s="1" t="s">
        <v>11</v>
      </c>
      <c r="C428" s="1">
        <v>36.520000000000003</v>
      </c>
      <c r="D428" s="1" t="s">
        <v>12</v>
      </c>
      <c r="E428" s="1" t="s">
        <v>13</v>
      </c>
      <c r="F428" s="2">
        <v>28287.897659999999</v>
      </c>
      <c r="G428">
        <f t="shared" si="6"/>
        <v>0</v>
      </c>
    </row>
    <row r="429" spans="1:7" x14ac:dyDescent="0.35">
      <c r="A429" s="1">
        <v>59</v>
      </c>
      <c r="B429" s="1" t="s">
        <v>11</v>
      </c>
      <c r="C429" s="1">
        <v>35.200000000000003</v>
      </c>
      <c r="D429" s="1" t="s">
        <v>12</v>
      </c>
      <c r="E429" s="1" t="s">
        <v>13</v>
      </c>
      <c r="F429" s="2">
        <v>12244.531000000001</v>
      </c>
      <c r="G429">
        <f t="shared" si="6"/>
        <v>0</v>
      </c>
    </row>
    <row r="430" spans="1:7" x14ac:dyDescent="0.35">
      <c r="A430" s="1">
        <v>59</v>
      </c>
      <c r="B430" s="1" t="s">
        <v>11</v>
      </c>
      <c r="C430" s="1">
        <v>32.1</v>
      </c>
      <c r="D430" s="1" t="s">
        <v>12</v>
      </c>
      <c r="E430" s="1" t="s">
        <v>14</v>
      </c>
      <c r="F430" s="2">
        <v>14007.222</v>
      </c>
      <c r="G430">
        <f t="shared" si="6"/>
        <v>0</v>
      </c>
    </row>
    <row r="431" spans="1:7" x14ac:dyDescent="0.35">
      <c r="A431" s="1">
        <v>59</v>
      </c>
      <c r="B431" s="1" t="s">
        <v>11</v>
      </c>
      <c r="C431" s="1">
        <v>31.35</v>
      </c>
      <c r="D431" s="1" t="s">
        <v>12</v>
      </c>
      <c r="E431" s="1" t="s">
        <v>15</v>
      </c>
      <c r="F431" s="2">
        <v>12622.1795</v>
      </c>
      <c r="G431">
        <f t="shared" si="6"/>
        <v>0</v>
      </c>
    </row>
    <row r="432" spans="1:7" x14ac:dyDescent="0.35">
      <c r="A432" s="1">
        <v>59</v>
      </c>
      <c r="B432" s="1" t="s">
        <v>11</v>
      </c>
      <c r="C432" s="1">
        <v>34.799999999999997</v>
      </c>
      <c r="D432" s="1" t="s">
        <v>12</v>
      </c>
      <c r="E432" s="1" t="s">
        <v>14</v>
      </c>
      <c r="F432" s="2">
        <v>36910.608030000003</v>
      </c>
      <c r="G432">
        <f t="shared" si="6"/>
        <v>0</v>
      </c>
    </row>
    <row r="433" spans="1:7" x14ac:dyDescent="0.35">
      <c r="A433" s="1">
        <v>60</v>
      </c>
      <c r="B433" s="1" t="s">
        <v>11</v>
      </c>
      <c r="C433" s="1">
        <v>36.005000000000003</v>
      </c>
      <c r="D433" s="1" t="s">
        <v>12</v>
      </c>
      <c r="E433" s="1" t="s">
        <v>16</v>
      </c>
      <c r="F433" s="2">
        <v>13228.846949999999</v>
      </c>
      <c r="G433">
        <f t="shared" si="6"/>
        <v>0</v>
      </c>
    </row>
    <row r="434" spans="1:7" x14ac:dyDescent="0.35">
      <c r="A434" s="1">
        <v>60</v>
      </c>
      <c r="B434" s="1" t="s">
        <v>11</v>
      </c>
      <c r="C434" s="1">
        <v>38.06</v>
      </c>
      <c r="D434" s="1" t="s">
        <v>12</v>
      </c>
      <c r="E434" s="1" t="s">
        <v>13</v>
      </c>
      <c r="F434" s="2">
        <v>12648.7034</v>
      </c>
      <c r="G434">
        <f t="shared" si="6"/>
        <v>0</v>
      </c>
    </row>
    <row r="435" spans="1:7" x14ac:dyDescent="0.35">
      <c r="A435" s="1">
        <v>60</v>
      </c>
      <c r="B435" s="1" t="s">
        <v>11</v>
      </c>
      <c r="C435" s="1">
        <v>30.5</v>
      </c>
      <c r="D435" s="1" t="s">
        <v>12</v>
      </c>
      <c r="E435" s="1" t="s">
        <v>14</v>
      </c>
      <c r="F435" s="2">
        <v>12638.195</v>
      </c>
      <c r="G435">
        <f t="shared" si="6"/>
        <v>0</v>
      </c>
    </row>
    <row r="436" spans="1:7" x14ac:dyDescent="0.35">
      <c r="A436" s="1">
        <v>60</v>
      </c>
      <c r="B436" s="1" t="s">
        <v>11</v>
      </c>
      <c r="C436" s="1">
        <v>35.1</v>
      </c>
      <c r="D436" s="1" t="s">
        <v>12</v>
      </c>
      <c r="E436" s="1" t="s">
        <v>14</v>
      </c>
      <c r="F436" s="2">
        <v>12644.589</v>
      </c>
      <c r="G436">
        <f t="shared" si="6"/>
        <v>0</v>
      </c>
    </row>
    <row r="437" spans="1:7" x14ac:dyDescent="0.35">
      <c r="A437" s="1">
        <v>61</v>
      </c>
      <c r="B437" s="1" t="s">
        <v>11</v>
      </c>
      <c r="C437" s="1">
        <v>39.1</v>
      </c>
      <c r="D437" s="1" t="s">
        <v>12</v>
      </c>
      <c r="E437" s="1" t="s">
        <v>14</v>
      </c>
      <c r="F437" s="2">
        <v>14235.072</v>
      </c>
      <c r="G437">
        <f t="shared" si="6"/>
        <v>0</v>
      </c>
    </row>
    <row r="438" spans="1:7" x14ac:dyDescent="0.35">
      <c r="A438" s="1">
        <v>61</v>
      </c>
      <c r="B438" s="1" t="s">
        <v>11</v>
      </c>
      <c r="C438" s="1">
        <v>31.16</v>
      </c>
      <c r="D438" s="1" t="s">
        <v>12</v>
      </c>
      <c r="E438" s="1" t="s">
        <v>15</v>
      </c>
      <c r="F438" s="2">
        <v>13429.035400000001</v>
      </c>
      <c r="G438">
        <f t="shared" si="6"/>
        <v>0</v>
      </c>
    </row>
    <row r="439" spans="1:7" x14ac:dyDescent="0.35">
      <c r="A439" s="1">
        <v>61</v>
      </c>
      <c r="B439" s="1" t="s">
        <v>11</v>
      </c>
      <c r="C439" s="1">
        <v>35.909999999999997</v>
      </c>
      <c r="D439" s="1" t="s">
        <v>12</v>
      </c>
      <c r="E439" s="1" t="s">
        <v>16</v>
      </c>
      <c r="F439" s="2">
        <v>13635.6379</v>
      </c>
      <c r="G439">
        <f t="shared" si="6"/>
        <v>0</v>
      </c>
    </row>
    <row r="440" spans="1:7" x14ac:dyDescent="0.35">
      <c r="A440" s="1">
        <v>61</v>
      </c>
      <c r="B440" s="1" t="s">
        <v>11</v>
      </c>
      <c r="C440" s="1">
        <v>44</v>
      </c>
      <c r="D440" s="1" t="s">
        <v>12</v>
      </c>
      <c r="E440" s="1" t="s">
        <v>14</v>
      </c>
      <c r="F440" s="2">
        <v>13063.883</v>
      </c>
      <c r="G440">
        <f t="shared" si="6"/>
        <v>0</v>
      </c>
    </row>
    <row r="441" spans="1:7" x14ac:dyDescent="0.35">
      <c r="A441" s="1">
        <v>61</v>
      </c>
      <c r="B441" s="1" t="s">
        <v>11</v>
      </c>
      <c r="C441" s="1">
        <v>33.33</v>
      </c>
      <c r="D441" s="1" t="s">
        <v>12</v>
      </c>
      <c r="E441" s="1" t="s">
        <v>13</v>
      </c>
      <c r="F441" s="2">
        <v>36580.282160000002</v>
      </c>
      <c r="G441">
        <f t="shared" si="6"/>
        <v>0</v>
      </c>
    </row>
    <row r="442" spans="1:7" x14ac:dyDescent="0.35">
      <c r="A442" s="1">
        <v>62</v>
      </c>
      <c r="B442" s="1" t="s">
        <v>11</v>
      </c>
      <c r="C442" s="1">
        <v>32.965000000000003</v>
      </c>
      <c r="D442" s="1" t="s">
        <v>12</v>
      </c>
      <c r="E442" s="1" t="s">
        <v>15</v>
      </c>
      <c r="F442" s="2">
        <v>15612.19335</v>
      </c>
      <c r="G442">
        <f t="shared" si="6"/>
        <v>0</v>
      </c>
    </row>
    <row r="443" spans="1:7" x14ac:dyDescent="0.35">
      <c r="A443" s="1">
        <v>62</v>
      </c>
      <c r="B443" s="1" t="s">
        <v>11</v>
      </c>
      <c r="C443" s="1">
        <v>38.094999999999999</v>
      </c>
      <c r="D443" s="1" t="s">
        <v>12</v>
      </c>
      <c r="E443" s="1" t="s">
        <v>16</v>
      </c>
      <c r="F443" s="2">
        <v>15230.324049999999</v>
      </c>
      <c r="G443">
        <f t="shared" si="6"/>
        <v>0</v>
      </c>
    </row>
    <row r="444" spans="1:7" x14ac:dyDescent="0.35">
      <c r="A444" s="1">
        <v>62</v>
      </c>
      <c r="B444" s="1" t="s">
        <v>11</v>
      </c>
      <c r="C444" s="1">
        <v>39.200000000000003</v>
      </c>
      <c r="D444" s="1" t="s">
        <v>12</v>
      </c>
      <c r="E444" s="1" t="s">
        <v>14</v>
      </c>
      <c r="F444" s="2">
        <v>13470.86</v>
      </c>
      <c r="G444">
        <f t="shared" si="6"/>
        <v>0</v>
      </c>
    </row>
    <row r="445" spans="1:7" x14ac:dyDescent="0.35">
      <c r="A445" s="1">
        <v>62</v>
      </c>
      <c r="B445" s="1" t="s">
        <v>11</v>
      </c>
      <c r="C445" s="1">
        <v>31.73</v>
      </c>
      <c r="D445" s="1" t="s">
        <v>12</v>
      </c>
      <c r="E445" s="1" t="s">
        <v>16</v>
      </c>
      <c r="F445" s="2">
        <v>14043.476699999999</v>
      </c>
      <c r="G445">
        <f t="shared" si="6"/>
        <v>0</v>
      </c>
    </row>
    <row r="446" spans="1:7" x14ac:dyDescent="0.35">
      <c r="A446" s="1">
        <v>62</v>
      </c>
      <c r="B446" s="1" t="s">
        <v>11</v>
      </c>
      <c r="C446" s="1">
        <v>36.86</v>
      </c>
      <c r="D446" s="1" t="s">
        <v>12</v>
      </c>
      <c r="E446" s="1" t="s">
        <v>16</v>
      </c>
      <c r="F446" s="2">
        <v>31620.001059999999</v>
      </c>
      <c r="G446">
        <f t="shared" si="6"/>
        <v>0</v>
      </c>
    </row>
    <row r="447" spans="1:7" x14ac:dyDescent="0.35">
      <c r="A447" s="1">
        <v>62</v>
      </c>
      <c r="B447" s="1" t="s">
        <v>11</v>
      </c>
      <c r="C447" s="1">
        <v>29.92</v>
      </c>
      <c r="D447" s="1" t="s">
        <v>12</v>
      </c>
      <c r="E447" s="1" t="s">
        <v>13</v>
      </c>
      <c r="F447" s="2">
        <v>13457.960800000001</v>
      </c>
      <c r="G447">
        <f t="shared" si="6"/>
        <v>0</v>
      </c>
    </row>
    <row r="448" spans="1:7" x14ac:dyDescent="0.35">
      <c r="A448" s="1">
        <v>62</v>
      </c>
      <c r="B448" s="1" t="s">
        <v>11</v>
      </c>
      <c r="C448" s="1">
        <v>33.200000000000003</v>
      </c>
      <c r="D448" s="1" t="s">
        <v>12</v>
      </c>
      <c r="E448" s="1" t="s">
        <v>14</v>
      </c>
      <c r="F448" s="2">
        <v>13462.52</v>
      </c>
      <c r="G448">
        <f t="shared" si="6"/>
        <v>0</v>
      </c>
    </row>
    <row r="449" spans="1:7" x14ac:dyDescent="0.35">
      <c r="A449" s="1">
        <v>62</v>
      </c>
      <c r="B449" s="1" t="s">
        <v>11</v>
      </c>
      <c r="C449" s="1">
        <v>39.159999999999997</v>
      </c>
      <c r="D449" s="1" t="s">
        <v>12</v>
      </c>
      <c r="E449" s="1" t="s">
        <v>13</v>
      </c>
      <c r="F449" s="2">
        <v>13470.804400000001</v>
      </c>
      <c r="G449">
        <f t="shared" si="6"/>
        <v>0</v>
      </c>
    </row>
    <row r="450" spans="1:7" x14ac:dyDescent="0.35">
      <c r="A450" s="1">
        <v>62</v>
      </c>
      <c r="B450" s="1" t="s">
        <v>11</v>
      </c>
      <c r="C450" s="1">
        <v>30.495000000000001</v>
      </c>
      <c r="D450" s="1" t="s">
        <v>12</v>
      </c>
      <c r="E450" s="1" t="s">
        <v>15</v>
      </c>
      <c r="F450" s="2">
        <v>15019.760050000001</v>
      </c>
      <c r="G450">
        <f t="shared" ref="G450:G513" si="7">IF(B450="female",0,1)</f>
        <v>0</v>
      </c>
    </row>
    <row r="451" spans="1:7" x14ac:dyDescent="0.35">
      <c r="A451" s="1">
        <v>62</v>
      </c>
      <c r="B451" s="1" t="s">
        <v>11</v>
      </c>
      <c r="C451" s="1">
        <v>32.68</v>
      </c>
      <c r="D451" s="1" t="s">
        <v>12</v>
      </c>
      <c r="E451" s="1" t="s">
        <v>15</v>
      </c>
      <c r="F451" s="2">
        <v>13844.797200000001</v>
      </c>
      <c r="G451">
        <f t="shared" si="7"/>
        <v>0</v>
      </c>
    </row>
    <row r="452" spans="1:7" x14ac:dyDescent="0.35">
      <c r="A452" s="1">
        <v>63</v>
      </c>
      <c r="B452" s="1" t="s">
        <v>11</v>
      </c>
      <c r="C452" s="1">
        <v>31.8</v>
      </c>
      <c r="D452" s="1" t="s">
        <v>12</v>
      </c>
      <c r="E452" s="1" t="s">
        <v>14</v>
      </c>
      <c r="F452" s="2">
        <v>13880.949000000001</v>
      </c>
      <c r="G452">
        <f t="shared" si="7"/>
        <v>0</v>
      </c>
    </row>
    <row r="453" spans="1:7" x14ac:dyDescent="0.35">
      <c r="A453" s="1">
        <v>63</v>
      </c>
      <c r="B453" s="1" t="s">
        <v>11</v>
      </c>
      <c r="C453" s="1">
        <v>36.299999999999997</v>
      </c>
      <c r="D453" s="1" t="s">
        <v>12</v>
      </c>
      <c r="E453" s="1" t="s">
        <v>13</v>
      </c>
      <c r="F453" s="2">
        <v>13887.204</v>
      </c>
      <c r="G453">
        <f t="shared" si="7"/>
        <v>0</v>
      </c>
    </row>
    <row r="454" spans="1:7" x14ac:dyDescent="0.35">
      <c r="A454" s="1">
        <v>63</v>
      </c>
      <c r="B454" s="1" t="s">
        <v>11</v>
      </c>
      <c r="C454" s="1">
        <v>35.200000000000003</v>
      </c>
      <c r="D454" s="1" t="s">
        <v>12</v>
      </c>
      <c r="E454" s="1" t="s">
        <v>13</v>
      </c>
      <c r="F454" s="2">
        <v>14474.674999999999</v>
      </c>
      <c r="G454">
        <f t="shared" si="7"/>
        <v>0</v>
      </c>
    </row>
    <row r="455" spans="1:7" x14ac:dyDescent="0.35">
      <c r="A455" s="1">
        <v>63</v>
      </c>
      <c r="B455" s="1" t="s">
        <v>11</v>
      </c>
      <c r="C455" s="1">
        <v>36.85</v>
      </c>
      <c r="D455" s="1" t="s">
        <v>12</v>
      </c>
      <c r="E455" s="1" t="s">
        <v>13</v>
      </c>
      <c r="F455" s="2">
        <v>13887.968500000001</v>
      </c>
      <c r="G455">
        <f t="shared" si="7"/>
        <v>0</v>
      </c>
    </row>
    <row r="456" spans="1:7" x14ac:dyDescent="0.35">
      <c r="A456" s="1">
        <v>64</v>
      </c>
      <c r="B456" s="1" t="s">
        <v>11</v>
      </c>
      <c r="C456" s="1">
        <v>39.33</v>
      </c>
      <c r="D456" s="1" t="s">
        <v>12</v>
      </c>
      <c r="E456" s="1" t="s">
        <v>16</v>
      </c>
      <c r="F456" s="2">
        <v>14901.5167</v>
      </c>
      <c r="G456">
        <f t="shared" si="7"/>
        <v>0</v>
      </c>
    </row>
    <row r="457" spans="1:7" x14ac:dyDescent="0.35">
      <c r="A457" s="1">
        <v>64</v>
      </c>
      <c r="B457" s="1" t="s">
        <v>11</v>
      </c>
      <c r="C457" s="1">
        <v>30.114999999999998</v>
      </c>
      <c r="D457" s="1" t="s">
        <v>12</v>
      </c>
      <c r="E457" s="1" t="s">
        <v>15</v>
      </c>
      <c r="F457" s="2">
        <v>16455.707849999999</v>
      </c>
      <c r="G457">
        <f t="shared" si="7"/>
        <v>0</v>
      </c>
    </row>
    <row r="458" spans="1:7" x14ac:dyDescent="0.35">
      <c r="A458" s="1">
        <v>64</v>
      </c>
      <c r="B458" s="1" t="s">
        <v>11</v>
      </c>
      <c r="C458" s="1">
        <v>32.965000000000003</v>
      </c>
      <c r="D458" s="1" t="s">
        <v>12</v>
      </c>
      <c r="E458" s="1" t="s">
        <v>15</v>
      </c>
      <c r="F458" s="2">
        <v>14692.66935</v>
      </c>
      <c r="G458">
        <f t="shared" si="7"/>
        <v>0</v>
      </c>
    </row>
    <row r="459" spans="1:7" x14ac:dyDescent="0.35">
      <c r="A459" s="1">
        <v>64</v>
      </c>
      <c r="B459" s="1" t="s">
        <v>11</v>
      </c>
      <c r="C459" s="1">
        <v>39.049999999999997</v>
      </c>
      <c r="D459" s="1" t="s">
        <v>12</v>
      </c>
      <c r="E459" s="1" t="s">
        <v>13</v>
      </c>
      <c r="F459" s="2">
        <v>16085.127500000001</v>
      </c>
      <c r="G459">
        <f t="shared" si="7"/>
        <v>0</v>
      </c>
    </row>
    <row r="460" spans="1:7" x14ac:dyDescent="0.35">
      <c r="A460" s="1">
        <v>64</v>
      </c>
      <c r="B460" s="1" t="s">
        <v>11</v>
      </c>
      <c r="C460" s="1">
        <v>39.700000000000003</v>
      </c>
      <c r="D460" s="1" t="s">
        <v>12</v>
      </c>
      <c r="E460" s="1" t="s">
        <v>14</v>
      </c>
      <c r="F460" s="2">
        <v>14319.031000000001</v>
      </c>
      <c r="G460">
        <f t="shared" si="7"/>
        <v>0</v>
      </c>
    </row>
    <row r="461" spans="1:7" x14ac:dyDescent="0.35">
      <c r="A461" s="1">
        <v>64</v>
      </c>
      <c r="B461" s="1" t="s">
        <v>11</v>
      </c>
      <c r="C461" s="1">
        <v>35.97</v>
      </c>
      <c r="D461" s="1" t="s">
        <v>12</v>
      </c>
      <c r="E461" s="1" t="s">
        <v>13</v>
      </c>
      <c r="F461" s="2">
        <v>14313.846299999999</v>
      </c>
      <c r="G461">
        <f t="shared" si="7"/>
        <v>0</v>
      </c>
    </row>
    <row r="462" spans="1:7" x14ac:dyDescent="0.35">
      <c r="A462" s="1">
        <v>64</v>
      </c>
      <c r="B462" s="1" t="s">
        <v>11</v>
      </c>
      <c r="C462" s="1">
        <v>31.824999999999999</v>
      </c>
      <c r="D462" s="1" t="s">
        <v>12</v>
      </c>
      <c r="E462" s="1" t="s">
        <v>16</v>
      </c>
      <c r="F462" s="2">
        <v>16069.08475</v>
      </c>
      <c r="G462">
        <f t="shared" si="7"/>
        <v>0</v>
      </c>
    </row>
    <row r="463" spans="1:7" x14ac:dyDescent="0.35">
      <c r="A463" s="1">
        <v>18</v>
      </c>
      <c r="B463" s="1" t="s">
        <v>17</v>
      </c>
      <c r="C463" s="1">
        <v>33.770000000000003</v>
      </c>
      <c r="D463" s="1" t="s">
        <v>12</v>
      </c>
      <c r="E463" s="1" t="s">
        <v>13</v>
      </c>
      <c r="F463" s="2">
        <v>1725.5523000000001</v>
      </c>
      <c r="G463">
        <f t="shared" si="7"/>
        <v>1</v>
      </c>
    </row>
    <row r="464" spans="1:7" x14ac:dyDescent="0.35">
      <c r="A464" s="1">
        <v>18</v>
      </c>
      <c r="B464" s="1" t="s">
        <v>17</v>
      </c>
      <c r="C464" s="1">
        <v>34.1</v>
      </c>
      <c r="D464" s="1" t="s">
        <v>12</v>
      </c>
      <c r="E464" s="1" t="s">
        <v>13</v>
      </c>
      <c r="F464" s="2">
        <v>1137.011</v>
      </c>
      <c r="G464">
        <f t="shared" si="7"/>
        <v>1</v>
      </c>
    </row>
    <row r="465" spans="1:7" x14ac:dyDescent="0.35">
      <c r="A465" s="1">
        <v>18</v>
      </c>
      <c r="B465" s="1" t="s">
        <v>17</v>
      </c>
      <c r="C465" s="1">
        <v>34.43</v>
      </c>
      <c r="D465" s="1" t="s">
        <v>12</v>
      </c>
      <c r="E465" s="1" t="s">
        <v>13</v>
      </c>
      <c r="F465" s="2">
        <v>1137.4697000000001</v>
      </c>
      <c r="G465">
        <f t="shared" si="7"/>
        <v>1</v>
      </c>
    </row>
    <row r="466" spans="1:7" x14ac:dyDescent="0.35">
      <c r="A466" s="1">
        <v>18</v>
      </c>
      <c r="B466" s="1" t="s">
        <v>17</v>
      </c>
      <c r="C466" s="1">
        <v>30.4</v>
      </c>
      <c r="D466" s="1" t="s">
        <v>12</v>
      </c>
      <c r="E466" s="1" t="s">
        <v>16</v>
      </c>
      <c r="F466" s="2">
        <v>3481.8679999999999</v>
      </c>
      <c r="G466">
        <f t="shared" si="7"/>
        <v>1</v>
      </c>
    </row>
    <row r="467" spans="1:7" x14ac:dyDescent="0.35">
      <c r="A467" s="1">
        <v>18</v>
      </c>
      <c r="B467" s="1" t="s">
        <v>17</v>
      </c>
      <c r="C467" s="1">
        <v>43.01</v>
      </c>
      <c r="D467" s="1" t="s">
        <v>12</v>
      </c>
      <c r="E467" s="1" t="s">
        <v>13</v>
      </c>
      <c r="F467" s="2">
        <v>1149.3959</v>
      </c>
      <c r="G467">
        <f t="shared" si="7"/>
        <v>1</v>
      </c>
    </row>
    <row r="468" spans="1:7" x14ac:dyDescent="0.35">
      <c r="A468" s="1">
        <v>18</v>
      </c>
      <c r="B468" s="1" t="s">
        <v>17</v>
      </c>
      <c r="C468" s="1">
        <v>33.659999999999997</v>
      </c>
      <c r="D468" s="1" t="s">
        <v>12</v>
      </c>
      <c r="E468" s="1" t="s">
        <v>13</v>
      </c>
      <c r="F468" s="2">
        <v>1136.3994</v>
      </c>
      <c r="G468">
        <f t="shared" si="7"/>
        <v>1</v>
      </c>
    </row>
    <row r="469" spans="1:7" x14ac:dyDescent="0.35">
      <c r="A469" s="1">
        <v>18</v>
      </c>
      <c r="B469" s="1" t="s">
        <v>17</v>
      </c>
      <c r="C469" s="1">
        <v>35.200000000000003</v>
      </c>
      <c r="D469" s="1" t="s">
        <v>12</v>
      </c>
      <c r="E469" s="1" t="s">
        <v>13</v>
      </c>
      <c r="F469" s="2">
        <v>1727.54</v>
      </c>
      <c r="G469">
        <f t="shared" si="7"/>
        <v>1</v>
      </c>
    </row>
    <row r="470" spans="1:7" x14ac:dyDescent="0.35">
      <c r="A470" s="1">
        <v>18</v>
      </c>
      <c r="B470" s="1" t="s">
        <v>17</v>
      </c>
      <c r="C470" s="1">
        <v>41.14</v>
      </c>
      <c r="D470" s="1" t="s">
        <v>12</v>
      </c>
      <c r="E470" s="1" t="s">
        <v>13</v>
      </c>
      <c r="F470" s="2">
        <v>1146.7965999999999</v>
      </c>
      <c r="G470">
        <f t="shared" si="7"/>
        <v>1</v>
      </c>
    </row>
    <row r="471" spans="1:7" x14ac:dyDescent="0.35">
      <c r="A471" s="1">
        <v>18</v>
      </c>
      <c r="B471" s="1" t="s">
        <v>17</v>
      </c>
      <c r="C471" s="1">
        <v>30.14</v>
      </c>
      <c r="D471" s="1" t="s">
        <v>12</v>
      </c>
      <c r="E471" s="1" t="s">
        <v>13</v>
      </c>
      <c r="F471" s="2">
        <v>1131.5065999999999</v>
      </c>
      <c r="G471">
        <f t="shared" si="7"/>
        <v>1</v>
      </c>
    </row>
    <row r="472" spans="1:7" x14ac:dyDescent="0.35">
      <c r="A472" s="1">
        <v>18</v>
      </c>
      <c r="B472" s="1" t="s">
        <v>17</v>
      </c>
      <c r="C472" s="1">
        <v>37.29</v>
      </c>
      <c r="D472" s="1" t="s">
        <v>12</v>
      </c>
      <c r="E472" s="1" t="s">
        <v>13</v>
      </c>
      <c r="F472" s="2">
        <v>1141.4450999999999</v>
      </c>
      <c r="G472">
        <f t="shared" si="7"/>
        <v>1</v>
      </c>
    </row>
    <row r="473" spans="1:7" x14ac:dyDescent="0.35">
      <c r="A473" s="1">
        <v>18</v>
      </c>
      <c r="B473" s="1" t="s">
        <v>17</v>
      </c>
      <c r="C473" s="1">
        <v>39.14</v>
      </c>
      <c r="D473" s="1" t="s">
        <v>12</v>
      </c>
      <c r="E473" s="1" t="s">
        <v>16</v>
      </c>
      <c r="F473" s="2">
        <v>12890.057650000001</v>
      </c>
      <c r="G473">
        <f t="shared" si="7"/>
        <v>1</v>
      </c>
    </row>
    <row r="474" spans="1:7" x14ac:dyDescent="0.35">
      <c r="A474" s="1">
        <v>18</v>
      </c>
      <c r="B474" s="1" t="s">
        <v>17</v>
      </c>
      <c r="C474" s="1">
        <v>33.33</v>
      </c>
      <c r="D474" s="1" t="s">
        <v>12</v>
      </c>
      <c r="E474" s="1" t="s">
        <v>13</v>
      </c>
      <c r="F474" s="2">
        <v>1135.9407000000001</v>
      </c>
      <c r="G474">
        <f t="shared" si="7"/>
        <v>1</v>
      </c>
    </row>
    <row r="475" spans="1:7" x14ac:dyDescent="0.35">
      <c r="A475" s="1">
        <v>18</v>
      </c>
      <c r="B475" s="1" t="s">
        <v>17</v>
      </c>
      <c r="C475" s="1">
        <v>30.03</v>
      </c>
      <c r="D475" s="1" t="s">
        <v>12</v>
      </c>
      <c r="E475" s="1" t="s">
        <v>13</v>
      </c>
      <c r="F475" s="2">
        <v>1720.3536999999999</v>
      </c>
      <c r="G475">
        <f t="shared" si="7"/>
        <v>1</v>
      </c>
    </row>
    <row r="476" spans="1:7" x14ac:dyDescent="0.35">
      <c r="A476" s="1">
        <v>18</v>
      </c>
      <c r="B476" s="1" t="s">
        <v>17</v>
      </c>
      <c r="C476" s="1">
        <v>53.13</v>
      </c>
      <c r="D476" s="1" t="s">
        <v>12</v>
      </c>
      <c r="E476" s="1" t="s">
        <v>13</v>
      </c>
      <c r="F476" s="2">
        <v>1163.4627</v>
      </c>
      <c r="G476">
        <f t="shared" si="7"/>
        <v>1</v>
      </c>
    </row>
    <row r="477" spans="1:7" x14ac:dyDescent="0.35">
      <c r="A477" s="1">
        <v>19</v>
      </c>
      <c r="B477" s="1" t="s">
        <v>17</v>
      </c>
      <c r="C477" s="1">
        <v>34.1</v>
      </c>
      <c r="D477" s="1" t="s">
        <v>12</v>
      </c>
      <c r="E477" s="1" t="s">
        <v>14</v>
      </c>
      <c r="F477" s="2">
        <v>1261.442</v>
      </c>
      <c r="G477">
        <f t="shared" si="7"/>
        <v>1</v>
      </c>
    </row>
    <row r="478" spans="1:7" x14ac:dyDescent="0.35">
      <c r="A478" s="1">
        <v>19</v>
      </c>
      <c r="B478" s="1" t="s">
        <v>17</v>
      </c>
      <c r="C478" s="1">
        <v>30.59</v>
      </c>
      <c r="D478" s="1" t="s">
        <v>12</v>
      </c>
      <c r="E478" s="1" t="s">
        <v>15</v>
      </c>
      <c r="F478" s="2">
        <v>1639.5631000000001</v>
      </c>
      <c r="G478">
        <f t="shared" si="7"/>
        <v>1</v>
      </c>
    </row>
    <row r="479" spans="1:7" x14ac:dyDescent="0.35">
      <c r="A479" s="1">
        <v>19</v>
      </c>
      <c r="B479" s="1" t="s">
        <v>17</v>
      </c>
      <c r="C479" s="1">
        <v>34.4</v>
      </c>
      <c r="D479" s="1" t="s">
        <v>12</v>
      </c>
      <c r="E479" s="1" t="s">
        <v>14</v>
      </c>
      <c r="F479" s="2">
        <v>1261.8589999999999</v>
      </c>
      <c r="G479">
        <f t="shared" si="7"/>
        <v>1</v>
      </c>
    </row>
    <row r="480" spans="1:7" x14ac:dyDescent="0.35">
      <c r="A480" s="1">
        <v>19</v>
      </c>
      <c r="B480" s="1" t="s">
        <v>17</v>
      </c>
      <c r="C480" s="1">
        <v>33.1</v>
      </c>
      <c r="D480" s="1" t="s">
        <v>12</v>
      </c>
      <c r="E480" s="1" t="s">
        <v>14</v>
      </c>
      <c r="F480" s="2">
        <v>23082.955330000001</v>
      </c>
      <c r="G480">
        <f t="shared" si="7"/>
        <v>1</v>
      </c>
    </row>
    <row r="481" spans="1:7" x14ac:dyDescent="0.35">
      <c r="A481" s="1">
        <v>19</v>
      </c>
      <c r="B481" s="1" t="s">
        <v>17</v>
      </c>
      <c r="C481" s="1">
        <v>30.4</v>
      </c>
      <c r="D481" s="1" t="s">
        <v>12</v>
      </c>
      <c r="E481" s="1" t="s">
        <v>14</v>
      </c>
      <c r="F481" s="2">
        <v>1256.299</v>
      </c>
      <c r="G481">
        <f t="shared" si="7"/>
        <v>1</v>
      </c>
    </row>
    <row r="482" spans="1:7" x14ac:dyDescent="0.35">
      <c r="A482" s="1">
        <v>19</v>
      </c>
      <c r="B482" s="1" t="s">
        <v>17</v>
      </c>
      <c r="C482" s="1">
        <v>35.53</v>
      </c>
      <c r="D482" s="1" t="s">
        <v>12</v>
      </c>
      <c r="E482" s="1" t="s">
        <v>15</v>
      </c>
      <c r="F482" s="2">
        <v>1646.4296999999999</v>
      </c>
      <c r="G482">
        <f t="shared" si="7"/>
        <v>1</v>
      </c>
    </row>
    <row r="483" spans="1:7" x14ac:dyDescent="0.35">
      <c r="A483" s="1">
        <v>19</v>
      </c>
      <c r="B483" s="1" t="s">
        <v>17</v>
      </c>
      <c r="C483" s="1">
        <v>30.59</v>
      </c>
      <c r="D483" s="1" t="s">
        <v>12</v>
      </c>
      <c r="E483" s="1" t="s">
        <v>15</v>
      </c>
      <c r="F483" s="2">
        <v>1639.5631000000001</v>
      </c>
      <c r="G483">
        <f t="shared" si="7"/>
        <v>1</v>
      </c>
    </row>
    <row r="484" spans="1:7" x14ac:dyDescent="0.35">
      <c r="A484" s="1">
        <v>19</v>
      </c>
      <c r="B484" s="1" t="s">
        <v>17</v>
      </c>
      <c r="C484" s="1">
        <v>35.4</v>
      </c>
      <c r="D484" s="1" t="s">
        <v>12</v>
      </c>
      <c r="E484" s="1" t="s">
        <v>14</v>
      </c>
      <c r="F484" s="2">
        <v>1263.249</v>
      </c>
      <c r="G484">
        <f t="shared" si="7"/>
        <v>1</v>
      </c>
    </row>
    <row r="485" spans="1:7" x14ac:dyDescent="0.35">
      <c r="A485" s="1">
        <v>20</v>
      </c>
      <c r="B485" s="1" t="s">
        <v>17</v>
      </c>
      <c r="C485" s="1">
        <v>33</v>
      </c>
      <c r="D485" s="1" t="s">
        <v>12</v>
      </c>
      <c r="E485" s="1" t="s">
        <v>14</v>
      </c>
      <c r="F485" s="2">
        <v>1980.07</v>
      </c>
      <c r="G485">
        <f t="shared" si="7"/>
        <v>1</v>
      </c>
    </row>
    <row r="486" spans="1:7" x14ac:dyDescent="0.35">
      <c r="A486" s="1">
        <v>20</v>
      </c>
      <c r="B486" s="1" t="s">
        <v>17</v>
      </c>
      <c r="C486" s="1">
        <v>33.33</v>
      </c>
      <c r="D486" s="1" t="s">
        <v>12</v>
      </c>
      <c r="E486" s="1" t="s">
        <v>13</v>
      </c>
      <c r="F486" s="2">
        <v>1391.5287000000001</v>
      </c>
      <c r="G486">
        <f t="shared" si="7"/>
        <v>1</v>
      </c>
    </row>
    <row r="487" spans="1:7" x14ac:dyDescent="0.35">
      <c r="A487" s="1">
        <v>20</v>
      </c>
      <c r="B487" s="1" t="s">
        <v>17</v>
      </c>
      <c r="C487" s="1">
        <v>35.31</v>
      </c>
      <c r="D487" s="1" t="s">
        <v>12</v>
      </c>
      <c r="E487" s="1" t="s">
        <v>13</v>
      </c>
      <c r="F487" s="2">
        <v>27724.28875</v>
      </c>
      <c r="G487">
        <f t="shared" si="7"/>
        <v>1</v>
      </c>
    </row>
    <row r="488" spans="1:7" x14ac:dyDescent="0.35">
      <c r="A488" s="1">
        <v>20</v>
      </c>
      <c r="B488" s="1" t="s">
        <v>17</v>
      </c>
      <c r="C488" s="1">
        <v>31.13</v>
      </c>
      <c r="D488" s="1" t="s">
        <v>12</v>
      </c>
      <c r="E488" s="1" t="s">
        <v>13</v>
      </c>
      <c r="F488" s="2">
        <v>2566.4706999999999</v>
      </c>
      <c r="G488">
        <f t="shared" si="7"/>
        <v>1</v>
      </c>
    </row>
    <row r="489" spans="1:7" x14ac:dyDescent="0.35">
      <c r="A489" s="1">
        <v>20</v>
      </c>
      <c r="B489" s="1" t="s">
        <v>17</v>
      </c>
      <c r="C489" s="1">
        <v>32.395000000000003</v>
      </c>
      <c r="D489" s="1" t="s">
        <v>12</v>
      </c>
      <c r="E489" s="1" t="s">
        <v>15</v>
      </c>
      <c r="F489" s="2">
        <v>2362.2290499999999</v>
      </c>
      <c r="G489">
        <f t="shared" si="7"/>
        <v>1</v>
      </c>
    </row>
    <row r="490" spans="1:7" x14ac:dyDescent="0.35">
      <c r="A490" s="1">
        <v>20</v>
      </c>
      <c r="B490" s="1" t="s">
        <v>17</v>
      </c>
      <c r="C490" s="1">
        <v>40.47</v>
      </c>
      <c r="D490" s="1" t="s">
        <v>12</v>
      </c>
      <c r="E490" s="1" t="s">
        <v>16</v>
      </c>
      <c r="F490" s="2">
        <v>1984.4532999999999</v>
      </c>
      <c r="G490">
        <f t="shared" si="7"/>
        <v>1</v>
      </c>
    </row>
    <row r="491" spans="1:7" x14ac:dyDescent="0.35">
      <c r="A491" s="1">
        <v>20</v>
      </c>
      <c r="B491" s="1" t="s">
        <v>17</v>
      </c>
      <c r="C491" s="1">
        <v>30.114999999999998</v>
      </c>
      <c r="D491" s="1" t="s">
        <v>12</v>
      </c>
      <c r="E491" s="1" t="s">
        <v>16</v>
      </c>
      <c r="F491" s="2">
        <v>4915.0598499999996</v>
      </c>
      <c r="G491">
        <f t="shared" si="7"/>
        <v>1</v>
      </c>
    </row>
    <row r="492" spans="1:7" x14ac:dyDescent="0.35">
      <c r="A492" s="1">
        <v>21</v>
      </c>
      <c r="B492" s="1" t="s">
        <v>17</v>
      </c>
      <c r="C492" s="1">
        <v>35.53</v>
      </c>
      <c r="D492" s="1" t="s">
        <v>12</v>
      </c>
      <c r="E492" s="1" t="s">
        <v>13</v>
      </c>
      <c r="F492" s="2">
        <v>1532.4697000000001</v>
      </c>
      <c r="G492">
        <f t="shared" si="7"/>
        <v>1</v>
      </c>
    </row>
    <row r="493" spans="1:7" x14ac:dyDescent="0.35">
      <c r="A493" s="1">
        <v>21</v>
      </c>
      <c r="B493" s="1" t="s">
        <v>17</v>
      </c>
      <c r="C493" s="1">
        <v>31.02</v>
      </c>
      <c r="D493" s="1" t="s">
        <v>12</v>
      </c>
      <c r="E493" s="1" t="s">
        <v>13</v>
      </c>
      <c r="F493" s="2">
        <v>16586.49771</v>
      </c>
      <c r="G493">
        <f t="shared" si="7"/>
        <v>1</v>
      </c>
    </row>
    <row r="494" spans="1:7" x14ac:dyDescent="0.35">
      <c r="A494" s="1">
        <v>21</v>
      </c>
      <c r="B494" s="1" t="s">
        <v>17</v>
      </c>
      <c r="C494" s="1">
        <v>36.85</v>
      </c>
      <c r="D494" s="1" t="s">
        <v>12</v>
      </c>
      <c r="E494" s="1" t="s">
        <v>13</v>
      </c>
      <c r="F494" s="2">
        <v>1534.3045</v>
      </c>
      <c r="G494">
        <f t="shared" si="7"/>
        <v>1</v>
      </c>
    </row>
    <row r="495" spans="1:7" x14ac:dyDescent="0.35">
      <c r="A495" s="1">
        <v>21</v>
      </c>
      <c r="B495" s="1" t="s">
        <v>17</v>
      </c>
      <c r="C495" s="1">
        <v>36.86</v>
      </c>
      <c r="D495" s="1" t="s">
        <v>12</v>
      </c>
      <c r="E495" s="1" t="s">
        <v>15</v>
      </c>
      <c r="F495" s="2">
        <v>1917.3184000000001</v>
      </c>
      <c r="G495">
        <f t="shared" si="7"/>
        <v>1</v>
      </c>
    </row>
    <row r="496" spans="1:7" x14ac:dyDescent="0.35">
      <c r="A496" s="1">
        <v>21</v>
      </c>
      <c r="B496" s="1" t="s">
        <v>17</v>
      </c>
      <c r="C496" s="1">
        <v>31.1</v>
      </c>
      <c r="D496" s="1" t="s">
        <v>12</v>
      </c>
      <c r="E496" s="1" t="s">
        <v>14</v>
      </c>
      <c r="F496" s="2">
        <v>1526.3119999999999</v>
      </c>
      <c r="G496">
        <f t="shared" si="7"/>
        <v>1</v>
      </c>
    </row>
    <row r="497" spans="1:7" x14ac:dyDescent="0.35">
      <c r="A497" s="1">
        <v>21</v>
      </c>
      <c r="B497" s="1" t="s">
        <v>17</v>
      </c>
      <c r="C497" s="1">
        <v>31.254999999999999</v>
      </c>
      <c r="D497" s="1" t="s">
        <v>12</v>
      </c>
      <c r="E497" s="1" t="s">
        <v>15</v>
      </c>
      <c r="F497" s="2">
        <v>1909.52745</v>
      </c>
      <c r="G497">
        <f t="shared" si="7"/>
        <v>1</v>
      </c>
    </row>
    <row r="498" spans="1:7" x14ac:dyDescent="0.35">
      <c r="A498" s="1">
        <v>22</v>
      </c>
      <c r="B498" s="1" t="s">
        <v>17</v>
      </c>
      <c r="C498" s="1">
        <v>31.73</v>
      </c>
      <c r="D498" s="1" t="s">
        <v>12</v>
      </c>
      <c r="E498" s="1" t="s">
        <v>16</v>
      </c>
      <c r="F498" s="2">
        <v>2254.7966999999999</v>
      </c>
      <c r="G498">
        <f t="shared" si="7"/>
        <v>1</v>
      </c>
    </row>
    <row r="499" spans="1:7" x14ac:dyDescent="0.35">
      <c r="A499" s="1">
        <v>22</v>
      </c>
      <c r="B499" s="1" t="s">
        <v>17</v>
      </c>
      <c r="C499" s="1">
        <v>31.35</v>
      </c>
      <c r="D499" s="1" t="s">
        <v>12</v>
      </c>
      <c r="E499" s="1" t="s">
        <v>15</v>
      </c>
      <c r="F499" s="2">
        <v>2643.2685000000001</v>
      </c>
      <c r="G499">
        <f t="shared" si="7"/>
        <v>1</v>
      </c>
    </row>
    <row r="500" spans="1:7" x14ac:dyDescent="0.35">
      <c r="A500" s="1">
        <v>22</v>
      </c>
      <c r="B500" s="1" t="s">
        <v>17</v>
      </c>
      <c r="C500" s="1">
        <v>34.799999999999997</v>
      </c>
      <c r="D500" s="1" t="s">
        <v>12</v>
      </c>
      <c r="E500" s="1" t="s">
        <v>14</v>
      </c>
      <c r="F500" s="2">
        <v>3443.0639999999999</v>
      </c>
      <c r="G500">
        <f t="shared" si="7"/>
        <v>1</v>
      </c>
    </row>
    <row r="501" spans="1:7" x14ac:dyDescent="0.35">
      <c r="A501" s="1">
        <v>22</v>
      </c>
      <c r="B501" s="1" t="s">
        <v>17</v>
      </c>
      <c r="C501" s="1">
        <v>39.5</v>
      </c>
      <c r="D501" s="1" t="s">
        <v>12</v>
      </c>
      <c r="E501" s="1" t="s">
        <v>14</v>
      </c>
      <c r="F501" s="2">
        <v>1682.597</v>
      </c>
      <c r="G501">
        <f t="shared" si="7"/>
        <v>1</v>
      </c>
    </row>
    <row r="502" spans="1:7" x14ac:dyDescent="0.35">
      <c r="A502" s="1">
        <v>22</v>
      </c>
      <c r="B502" s="1" t="s">
        <v>17</v>
      </c>
      <c r="C502" s="1">
        <v>33.770000000000003</v>
      </c>
      <c r="D502" s="1" t="s">
        <v>12</v>
      </c>
      <c r="E502" s="1" t="s">
        <v>13</v>
      </c>
      <c r="F502" s="2">
        <v>1674.6323</v>
      </c>
      <c r="G502">
        <f t="shared" si="7"/>
        <v>1</v>
      </c>
    </row>
    <row r="503" spans="1:7" x14ac:dyDescent="0.35">
      <c r="A503" s="1">
        <v>22</v>
      </c>
      <c r="B503" s="1" t="s">
        <v>17</v>
      </c>
      <c r="C503" s="1">
        <v>32.11</v>
      </c>
      <c r="D503" s="1" t="s">
        <v>12</v>
      </c>
      <c r="E503" s="1" t="s">
        <v>15</v>
      </c>
      <c r="F503" s="2">
        <v>2055.3249000000001</v>
      </c>
      <c r="G503">
        <f t="shared" si="7"/>
        <v>1</v>
      </c>
    </row>
    <row r="504" spans="1:7" x14ac:dyDescent="0.35">
      <c r="A504" s="1">
        <v>23</v>
      </c>
      <c r="B504" s="1" t="s">
        <v>17</v>
      </c>
      <c r="C504" s="1">
        <v>34.4</v>
      </c>
      <c r="D504" s="1" t="s">
        <v>12</v>
      </c>
      <c r="E504" s="1" t="s">
        <v>14</v>
      </c>
      <c r="F504" s="2">
        <v>1826.8430000000001</v>
      </c>
      <c r="G504">
        <f t="shared" si="7"/>
        <v>1</v>
      </c>
    </row>
    <row r="505" spans="1:7" x14ac:dyDescent="0.35">
      <c r="A505" s="1">
        <v>23</v>
      </c>
      <c r="B505" s="1" t="s">
        <v>17</v>
      </c>
      <c r="C505" s="1">
        <v>41.91</v>
      </c>
      <c r="D505" s="1" t="s">
        <v>12</v>
      </c>
      <c r="E505" s="1" t="s">
        <v>13</v>
      </c>
      <c r="F505" s="2">
        <v>1837.2819</v>
      </c>
      <c r="G505">
        <f t="shared" si="7"/>
        <v>1</v>
      </c>
    </row>
    <row r="506" spans="1:7" x14ac:dyDescent="0.35">
      <c r="A506" s="1">
        <v>23</v>
      </c>
      <c r="B506" s="1" t="s">
        <v>17</v>
      </c>
      <c r="C506" s="1">
        <v>32.56</v>
      </c>
      <c r="D506" s="1" t="s">
        <v>12</v>
      </c>
      <c r="E506" s="1" t="s">
        <v>13</v>
      </c>
      <c r="F506" s="2">
        <v>1824.2854</v>
      </c>
      <c r="G506">
        <f t="shared" si="7"/>
        <v>1</v>
      </c>
    </row>
    <row r="507" spans="1:7" x14ac:dyDescent="0.35">
      <c r="A507" s="1">
        <v>23</v>
      </c>
      <c r="B507" s="1" t="s">
        <v>17</v>
      </c>
      <c r="C507" s="1">
        <v>35.200000000000003</v>
      </c>
      <c r="D507" s="1" t="s">
        <v>12</v>
      </c>
      <c r="E507" s="1" t="s">
        <v>14</v>
      </c>
      <c r="F507" s="2">
        <v>2416.9549999999999</v>
      </c>
      <c r="G507">
        <f t="shared" si="7"/>
        <v>1</v>
      </c>
    </row>
    <row r="508" spans="1:7" x14ac:dyDescent="0.35">
      <c r="A508" s="1">
        <v>23</v>
      </c>
      <c r="B508" s="1" t="s">
        <v>17</v>
      </c>
      <c r="C508" s="1">
        <v>37.1</v>
      </c>
      <c r="D508" s="1" t="s">
        <v>12</v>
      </c>
      <c r="E508" s="1" t="s">
        <v>14</v>
      </c>
      <c r="F508" s="2">
        <v>3597.596</v>
      </c>
      <c r="G508">
        <f t="shared" si="7"/>
        <v>1</v>
      </c>
    </row>
    <row r="509" spans="1:7" x14ac:dyDescent="0.35">
      <c r="A509" s="1">
        <v>23</v>
      </c>
      <c r="B509" s="1" t="s">
        <v>17</v>
      </c>
      <c r="C509" s="1">
        <v>50.38</v>
      </c>
      <c r="D509" s="1" t="s">
        <v>12</v>
      </c>
      <c r="E509" s="1" t="s">
        <v>13</v>
      </c>
      <c r="F509" s="2">
        <v>2438.0551999999998</v>
      </c>
      <c r="G509">
        <f t="shared" si="7"/>
        <v>1</v>
      </c>
    </row>
    <row r="510" spans="1:7" x14ac:dyDescent="0.35">
      <c r="A510" s="1">
        <v>23</v>
      </c>
      <c r="B510" s="1" t="s">
        <v>17</v>
      </c>
      <c r="C510" s="1">
        <v>32.700000000000003</v>
      </c>
      <c r="D510" s="1" t="s">
        <v>12</v>
      </c>
      <c r="E510" s="1" t="s">
        <v>14</v>
      </c>
      <c r="F510" s="2">
        <v>3591.48</v>
      </c>
      <c r="G510">
        <f t="shared" si="7"/>
        <v>1</v>
      </c>
    </row>
    <row r="511" spans="1:7" x14ac:dyDescent="0.35">
      <c r="A511" s="1">
        <v>24</v>
      </c>
      <c r="B511" s="1" t="s">
        <v>17</v>
      </c>
      <c r="C511" s="1">
        <v>35.86</v>
      </c>
      <c r="D511" s="1" t="s">
        <v>12</v>
      </c>
      <c r="E511" s="1" t="s">
        <v>13</v>
      </c>
      <c r="F511" s="2">
        <v>1986.9333999999999</v>
      </c>
      <c r="G511">
        <f t="shared" si="7"/>
        <v>1</v>
      </c>
    </row>
    <row r="512" spans="1:7" x14ac:dyDescent="0.35">
      <c r="A512" s="1">
        <v>24</v>
      </c>
      <c r="B512" s="1" t="s">
        <v>17</v>
      </c>
      <c r="C512" s="1">
        <v>33.630000000000003</v>
      </c>
      <c r="D512" s="1" t="s">
        <v>12</v>
      </c>
      <c r="E512" s="1" t="s">
        <v>16</v>
      </c>
      <c r="F512" s="2">
        <v>17128.426080000001</v>
      </c>
      <c r="G512">
        <f t="shared" si="7"/>
        <v>1</v>
      </c>
    </row>
    <row r="513" spans="1:7" x14ac:dyDescent="0.35">
      <c r="A513" s="1">
        <v>24</v>
      </c>
      <c r="B513" s="1" t="s">
        <v>17</v>
      </c>
      <c r="C513" s="1">
        <v>32.01</v>
      </c>
      <c r="D513" s="1" t="s">
        <v>12</v>
      </c>
      <c r="E513" s="1" t="s">
        <v>13</v>
      </c>
      <c r="F513" s="2">
        <v>1981.5818999999999</v>
      </c>
      <c r="G513">
        <f t="shared" si="7"/>
        <v>1</v>
      </c>
    </row>
    <row r="514" spans="1:7" x14ac:dyDescent="0.35">
      <c r="A514" s="1">
        <v>25</v>
      </c>
      <c r="B514" s="1" t="s">
        <v>17</v>
      </c>
      <c r="C514" s="1">
        <v>33.659999999999997</v>
      </c>
      <c r="D514" s="1" t="s">
        <v>12</v>
      </c>
      <c r="E514" s="1" t="s">
        <v>13</v>
      </c>
      <c r="F514" s="2">
        <v>4504.6624000000002</v>
      </c>
      <c r="G514">
        <f t="shared" ref="G514:G577" si="8">IF(B514="female",0,1)</f>
        <v>1</v>
      </c>
    </row>
    <row r="515" spans="1:7" x14ac:dyDescent="0.35">
      <c r="A515" s="1">
        <v>25</v>
      </c>
      <c r="B515" s="1" t="s">
        <v>17</v>
      </c>
      <c r="C515" s="1">
        <v>30.59</v>
      </c>
      <c r="D515" s="1" t="s">
        <v>12</v>
      </c>
      <c r="E515" s="1" t="s">
        <v>16</v>
      </c>
      <c r="F515" s="2">
        <v>2727.3951000000002</v>
      </c>
      <c r="G515">
        <f t="shared" si="8"/>
        <v>1</v>
      </c>
    </row>
    <row r="516" spans="1:7" x14ac:dyDescent="0.35">
      <c r="A516" s="1">
        <v>25</v>
      </c>
      <c r="B516" s="1" t="s">
        <v>17</v>
      </c>
      <c r="C516" s="1">
        <v>35.625</v>
      </c>
      <c r="D516" s="1" t="s">
        <v>12</v>
      </c>
      <c r="E516" s="1" t="s">
        <v>15</v>
      </c>
      <c r="F516" s="2">
        <v>2534.3937500000002</v>
      </c>
      <c r="G516">
        <f t="shared" si="8"/>
        <v>1</v>
      </c>
    </row>
    <row r="517" spans="1:7" x14ac:dyDescent="0.35">
      <c r="A517" s="1">
        <v>26</v>
      </c>
      <c r="B517" s="1" t="s">
        <v>17</v>
      </c>
      <c r="C517" s="1">
        <v>30.875</v>
      </c>
      <c r="D517" s="1" t="s">
        <v>12</v>
      </c>
      <c r="E517" s="1" t="s">
        <v>15</v>
      </c>
      <c r="F517" s="2">
        <v>3877.3042500000001</v>
      </c>
      <c r="G517">
        <f t="shared" si="8"/>
        <v>1</v>
      </c>
    </row>
    <row r="518" spans="1:7" x14ac:dyDescent="0.35">
      <c r="A518" s="1">
        <v>26</v>
      </c>
      <c r="B518" s="1" t="s">
        <v>17</v>
      </c>
      <c r="C518" s="1">
        <v>32.49</v>
      </c>
      <c r="D518" s="1" t="s">
        <v>12</v>
      </c>
      <c r="E518" s="1" t="s">
        <v>16</v>
      </c>
      <c r="F518" s="2">
        <v>3490.5491000000002</v>
      </c>
      <c r="G518">
        <f t="shared" si="8"/>
        <v>1</v>
      </c>
    </row>
    <row r="519" spans="1:7" x14ac:dyDescent="0.35">
      <c r="A519" s="1">
        <v>26</v>
      </c>
      <c r="B519" s="1" t="s">
        <v>17</v>
      </c>
      <c r="C519" s="1">
        <v>46.53</v>
      </c>
      <c r="D519" s="1" t="s">
        <v>12</v>
      </c>
      <c r="E519" s="1" t="s">
        <v>13</v>
      </c>
      <c r="F519" s="2">
        <v>2927.0646999999999</v>
      </c>
      <c r="G519">
        <f t="shared" si="8"/>
        <v>1</v>
      </c>
    </row>
    <row r="520" spans="1:7" x14ac:dyDescent="0.35">
      <c r="A520" s="1">
        <v>26</v>
      </c>
      <c r="B520" s="1" t="s">
        <v>17</v>
      </c>
      <c r="C520" s="1">
        <v>35.42</v>
      </c>
      <c r="D520" s="1" t="s">
        <v>12</v>
      </c>
      <c r="E520" s="1" t="s">
        <v>13</v>
      </c>
      <c r="F520" s="2">
        <v>2322.6217999999999</v>
      </c>
      <c r="G520">
        <f t="shared" si="8"/>
        <v>1</v>
      </c>
    </row>
    <row r="521" spans="1:7" x14ac:dyDescent="0.35">
      <c r="A521" s="1">
        <v>26</v>
      </c>
      <c r="B521" s="1" t="s">
        <v>17</v>
      </c>
      <c r="C521" s="1">
        <v>30</v>
      </c>
      <c r="D521" s="1" t="s">
        <v>12</v>
      </c>
      <c r="E521" s="1" t="s">
        <v>14</v>
      </c>
      <c r="F521" s="2">
        <v>2904.0880000000002</v>
      </c>
      <c r="G521">
        <f t="shared" si="8"/>
        <v>1</v>
      </c>
    </row>
    <row r="522" spans="1:7" x14ac:dyDescent="0.35">
      <c r="A522" s="1">
        <v>26</v>
      </c>
      <c r="B522" s="1" t="s">
        <v>17</v>
      </c>
      <c r="C522" s="1">
        <v>31.065000000000001</v>
      </c>
      <c r="D522" s="1" t="s">
        <v>12</v>
      </c>
      <c r="E522" s="1" t="s">
        <v>15</v>
      </c>
      <c r="F522" s="2">
        <v>2699.56835</v>
      </c>
      <c r="G522">
        <f t="shared" si="8"/>
        <v>1</v>
      </c>
    </row>
    <row r="523" spans="1:7" x14ac:dyDescent="0.35">
      <c r="A523" s="1">
        <v>26</v>
      </c>
      <c r="B523" s="1" t="s">
        <v>17</v>
      </c>
      <c r="C523" s="1">
        <v>33.914999999999999</v>
      </c>
      <c r="D523" s="1" t="s">
        <v>12</v>
      </c>
      <c r="E523" s="1" t="s">
        <v>15</v>
      </c>
      <c r="F523" s="2">
        <v>3292.5298499999999</v>
      </c>
      <c r="G523">
        <f t="shared" si="8"/>
        <v>1</v>
      </c>
    </row>
    <row r="524" spans="1:7" x14ac:dyDescent="0.35">
      <c r="A524" s="1">
        <v>27</v>
      </c>
      <c r="B524" s="1" t="s">
        <v>17</v>
      </c>
      <c r="C524" s="1">
        <v>30.3</v>
      </c>
      <c r="D524" s="1" t="s">
        <v>12</v>
      </c>
      <c r="E524" s="1" t="s">
        <v>14</v>
      </c>
      <c r="F524" s="2">
        <v>4260.7439999999997</v>
      </c>
      <c r="G524">
        <f t="shared" si="8"/>
        <v>1</v>
      </c>
    </row>
    <row r="525" spans="1:7" x14ac:dyDescent="0.35">
      <c r="A525" s="1">
        <v>27</v>
      </c>
      <c r="B525" s="1" t="s">
        <v>17</v>
      </c>
      <c r="C525" s="1">
        <v>32.67</v>
      </c>
      <c r="D525" s="1" t="s">
        <v>12</v>
      </c>
      <c r="E525" s="1" t="s">
        <v>13</v>
      </c>
      <c r="F525" s="2">
        <v>2497.0383000000002</v>
      </c>
      <c r="G525">
        <f t="shared" si="8"/>
        <v>1</v>
      </c>
    </row>
    <row r="526" spans="1:7" x14ac:dyDescent="0.35">
      <c r="A526" s="1">
        <v>27</v>
      </c>
      <c r="B526" s="1" t="s">
        <v>17</v>
      </c>
      <c r="C526" s="1">
        <v>33.659999999999997</v>
      </c>
      <c r="D526" s="1" t="s">
        <v>12</v>
      </c>
      <c r="E526" s="1" t="s">
        <v>13</v>
      </c>
      <c r="F526" s="2">
        <v>2498.4144000000001</v>
      </c>
      <c r="G526">
        <f t="shared" si="8"/>
        <v>1</v>
      </c>
    </row>
    <row r="527" spans="1:7" x14ac:dyDescent="0.35">
      <c r="A527" s="1">
        <v>27</v>
      </c>
      <c r="B527" s="1" t="s">
        <v>17</v>
      </c>
      <c r="C527" s="1">
        <v>30.5</v>
      </c>
      <c r="D527" s="1" t="s">
        <v>12</v>
      </c>
      <c r="E527" s="1" t="s">
        <v>14</v>
      </c>
      <c r="F527" s="2">
        <v>2494.0219999999999</v>
      </c>
      <c r="G527">
        <f t="shared" si="8"/>
        <v>1</v>
      </c>
    </row>
    <row r="528" spans="1:7" x14ac:dyDescent="0.35">
      <c r="A528" s="1">
        <v>27</v>
      </c>
      <c r="B528" s="1" t="s">
        <v>17</v>
      </c>
      <c r="C528" s="1">
        <v>33.155000000000001</v>
      </c>
      <c r="D528" s="1" t="s">
        <v>12</v>
      </c>
      <c r="E528" s="1" t="s">
        <v>15</v>
      </c>
      <c r="F528" s="2">
        <v>4058.71245</v>
      </c>
      <c r="G528">
        <f t="shared" si="8"/>
        <v>1</v>
      </c>
    </row>
    <row r="529" spans="1:7" x14ac:dyDescent="0.35">
      <c r="A529" s="1">
        <v>27</v>
      </c>
      <c r="B529" s="1" t="s">
        <v>17</v>
      </c>
      <c r="C529" s="1">
        <v>32.585000000000001</v>
      </c>
      <c r="D529" s="1" t="s">
        <v>12</v>
      </c>
      <c r="E529" s="1" t="s">
        <v>16</v>
      </c>
      <c r="F529" s="2">
        <v>4846.9201499999999</v>
      </c>
      <c r="G529">
        <f t="shared" si="8"/>
        <v>1</v>
      </c>
    </row>
    <row r="530" spans="1:7" x14ac:dyDescent="0.35">
      <c r="A530" s="1">
        <v>27</v>
      </c>
      <c r="B530" s="1" t="s">
        <v>17</v>
      </c>
      <c r="C530" s="1">
        <v>45.9</v>
      </c>
      <c r="D530" s="1" t="s">
        <v>12</v>
      </c>
      <c r="E530" s="1" t="s">
        <v>14</v>
      </c>
      <c r="F530" s="2">
        <v>3693.4279999999999</v>
      </c>
      <c r="G530">
        <f t="shared" si="8"/>
        <v>1</v>
      </c>
    </row>
    <row r="531" spans="1:7" x14ac:dyDescent="0.35">
      <c r="A531" s="1">
        <v>28</v>
      </c>
      <c r="B531" s="1" t="s">
        <v>17</v>
      </c>
      <c r="C531" s="1">
        <v>33</v>
      </c>
      <c r="D531" s="1" t="s">
        <v>12</v>
      </c>
      <c r="E531" s="1" t="s">
        <v>13</v>
      </c>
      <c r="F531" s="2">
        <v>4449.4620000000004</v>
      </c>
      <c r="G531">
        <f t="shared" si="8"/>
        <v>1</v>
      </c>
    </row>
    <row r="532" spans="1:7" x14ac:dyDescent="0.35">
      <c r="A532" s="1">
        <v>28</v>
      </c>
      <c r="B532" s="1" t="s">
        <v>17</v>
      </c>
      <c r="C532" s="1">
        <v>38.06</v>
      </c>
      <c r="D532" s="1" t="s">
        <v>12</v>
      </c>
      <c r="E532" s="1" t="s">
        <v>13</v>
      </c>
      <c r="F532" s="2">
        <v>2689.4953999999998</v>
      </c>
      <c r="G532">
        <f t="shared" si="8"/>
        <v>1</v>
      </c>
    </row>
    <row r="533" spans="1:7" x14ac:dyDescent="0.35">
      <c r="A533" s="1">
        <v>28</v>
      </c>
      <c r="B533" s="1" t="s">
        <v>17</v>
      </c>
      <c r="C533" s="1">
        <v>35.435000000000002</v>
      </c>
      <c r="D533" s="1" t="s">
        <v>12</v>
      </c>
      <c r="E533" s="1" t="s">
        <v>16</v>
      </c>
      <c r="F533" s="2">
        <v>3268.84665</v>
      </c>
      <c r="G533">
        <f t="shared" si="8"/>
        <v>1</v>
      </c>
    </row>
    <row r="534" spans="1:7" x14ac:dyDescent="0.35">
      <c r="A534" s="1">
        <v>28</v>
      </c>
      <c r="B534" s="1" t="s">
        <v>17</v>
      </c>
      <c r="C534" s="1">
        <v>30.875</v>
      </c>
      <c r="D534" s="1" t="s">
        <v>12</v>
      </c>
      <c r="E534" s="1" t="s">
        <v>15</v>
      </c>
      <c r="F534" s="2">
        <v>3062.5082499999999</v>
      </c>
      <c r="G534">
        <f t="shared" si="8"/>
        <v>1</v>
      </c>
    </row>
    <row r="535" spans="1:7" x14ac:dyDescent="0.35">
      <c r="A535" s="1">
        <v>28</v>
      </c>
      <c r="B535" s="1" t="s">
        <v>17</v>
      </c>
      <c r="C535" s="1">
        <v>33.82</v>
      </c>
      <c r="D535" s="1" t="s">
        <v>12</v>
      </c>
      <c r="E535" s="1" t="s">
        <v>15</v>
      </c>
      <c r="F535" s="2">
        <v>19673.335729999999</v>
      </c>
      <c r="G535">
        <f t="shared" si="8"/>
        <v>1</v>
      </c>
    </row>
    <row r="536" spans="1:7" x14ac:dyDescent="0.35">
      <c r="A536" s="1">
        <v>28</v>
      </c>
      <c r="B536" s="1" t="s">
        <v>17</v>
      </c>
      <c r="C536" s="1">
        <v>37.1</v>
      </c>
      <c r="D536" s="1" t="s">
        <v>12</v>
      </c>
      <c r="E536" s="1" t="s">
        <v>14</v>
      </c>
      <c r="F536" s="2">
        <v>3277.1610000000001</v>
      </c>
      <c r="G536">
        <f t="shared" si="8"/>
        <v>1</v>
      </c>
    </row>
    <row r="537" spans="1:7" x14ac:dyDescent="0.35">
      <c r="A537" s="1">
        <v>29</v>
      </c>
      <c r="B537" s="1" t="s">
        <v>17</v>
      </c>
      <c r="C537" s="1">
        <v>33.344999999999999</v>
      </c>
      <c r="D537" s="1" t="s">
        <v>12</v>
      </c>
      <c r="E537" s="1" t="s">
        <v>15</v>
      </c>
      <c r="F537" s="2">
        <v>19442.353500000001</v>
      </c>
      <c r="G537">
        <f t="shared" si="8"/>
        <v>1</v>
      </c>
    </row>
    <row r="538" spans="1:7" x14ac:dyDescent="0.35">
      <c r="A538" s="1">
        <v>29</v>
      </c>
      <c r="B538" s="1" t="s">
        <v>17</v>
      </c>
      <c r="C538" s="1">
        <v>31.73</v>
      </c>
      <c r="D538" s="1" t="s">
        <v>12</v>
      </c>
      <c r="E538" s="1" t="s">
        <v>15</v>
      </c>
      <c r="F538" s="2">
        <v>4433.3877000000002</v>
      </c>
      <c r="G538">
        <f t="shared" si="8"/>
        <v>1</v>
      </c>
    </row>
    <row r="539" spans="1:7" x14ac:dyDescent="0.35">
      <c r="A539" s="1">
        <v>29</v>
      </c>
      <c r="B539" s="1" t="s">
        <v>17</v>
      </c>
      <c r="C539" s="1">
        <v>38.94</v>
      </c>
      <c r="D539" s="1" t="s">
        <v>12</v>
      </c>
      <c r="E539" s="1" t="s">
        <v>13</v>
      </c>
      <c r="F539" s="2">
        <v>3471.4096</v>
      </c>
      <c r="G539">
        <f t="shared" si="8"/>
        <v>1</v>
      </c>
    </row>
    <row r="540" spans="1:7" x14ac:dyDescent="0.35">
      <c r="A540" s="1">
        <v>29</v>
      </c>
      <c r="B540" s="1" t="s">
        <v>17</v>
      </c>
      <c r="C540" s="1">
        <v>32.11</v>
      </c>
      <c r="D540" s="1" t="s">
        <v>12</v>
      </c>
      <c r="E540" s="1" t="s">
        <v>15</v>
      </c>
      <c r="F540" s="2">
        <v>4433.9159</v>
      </c>
      <c r="G540">
        <f t="shared" si="8"/>
        <v>1</v>
      </c>
    </row>
    <row r="541" spans="1:7" x14ac:dyDescent="0.35">
      <c r="A541" s="1">
        <v>29</v>
      </c>
      <c r="B541" s="1" t="s">
        <v>17</v>
      </c>
      <c r="C541" s="1">
        <v>37.29</v>
      </c>
      <c r="D541" s="1" t="s">
        <v>12</v>
      </c>
      <c r="E541" s="1" t="s">
        <v>13</v>
      </c>
      <c r="F541" s="2">
        <v>4058.1161000000002</v>
      </c>
      <c r="G541">
        <f t="shared" si="8"/>
        <v>1</v>
      </c>
    </row>
    <row r="542" spans="1:7" x14ac:dyDescent="0.35">
      <c r="A542" s="1">
        <v>30</v>
      </c>
      <c r="B542" s="1" t="s">
        <v>17</v>
      </c>
      <c r="C542" s="1">
        <v>31.4</v>
      </c>
      <c r="D542" s="1" t="s">
        <v>12</v>
      </c>
      <c r="E542" s="1" t="s">
        <v>14</v>
      </c>
      <c r="F542" s="2">
        <v>3659.346</v>
      </c>
      <c r="G542">
        <f t="shared" si="8"/>
        <v>1</v>
      </c>
    </row>
    <row r="543" spans="1:7" x14ac:dyDescent="0.35">
      <c r="A543" s="1">
        <v>30</v>
      </c>
      <c r="B543" s="1" t="s">
        <v>17</v>
      </c>
      <c r="C543" s="1">
        <v>31.57</v>
      </c>
      <c r="D543" s="1" t="s">
        <v>12</v>
      </c>
      <c r="E543" s="1" t="s">
        <v>13</v>
      </c>
      <c r="F543" s="2">
        <v>4837.5823</v>
      </c>
      <c r="G543">
        <f t="shared" si="8"/>
        <v>1</v>
      </c>
    </row>
    <row r="544" spans="1:7" x14ac:dyDescent="0.35">
      <c r="A544" s="1">
        <v>30</v>
      </c>
      <c r="B544" s="1" t="s">
        <v>17</v>
      </c>
      <c r="C544" s="1">
        <v>37.43</v>
      </c>
      <c r="D544" s="1" t="s">
        <v>12</v>
      </c>
      <c r="E544" s="1" t="s">
        <v>16</v>
      </c>
      <c r="F544" s="2">
        <v>5428.7277000000004</v>
      </c>
      <c r="G544">
        <f t="shared" si="8"/>
        <v>1</v>
      </c>
    </row>
    <row r="545" spans="1:7" x14ac:dyDescent="0.35">
      <c r="A545" s="1">
        <v>30</v>
      </c>
      <c r="B545" s="1" t="s">
        <v>17</v>
      </c>
      <c r="C545" s="1">
        <v>44.22</v>
      </c>
      <c r="D545" s="1" t="s">
        <v>12</v>
      </c>
      <c r="E545" s="1" t="s">
        <v>13</v>
      </c>
      <c r="F545" s="2">
        <v>4266.1657999999998</v>
      </c>
      <c r="G545">
        <f t="shared" si="8"/>
        <v>1</v>
      </c>
    </row>
    <row r="546" spans="1:7" x14ac:dyDescent="0.35">
      <c r="A546" s="1">
        <v>30</v>
      </c>
      <c r="B546" s="1" t="s">
        <v>17</v>
      </c>
      <c r="C546" s="1">
        <v>38.83</v>
      </c>
      <c r="D546" s="1" t="s">
        <v>12</v>
      </c>
      <c r="E546" s="1" t="s">
        <v>13</v>
      </c>
      <c r="F546" s="2">
        <v>18963.171920000001</v>
      </c>
      <c r="G546">
        <f t="shared" si="8"/>
        <v>1</v>
      </c>
    </row>
    <row r="547" spans="1:7" x14ac:dyDescent="0.35">
      <c r="A547" s="1">
        <v>31</v>
      </c>
      <c r="B547" s="1" t="s">
        <v>17</v>
      </c>
      <c r="C547" s="1">
        <v>38.39</v>
      </c>
      <c r="D547" s="1" t="s">
        <v>12</v>
      </c>
      <c r="E547" s="1" t="s">
        <v>13</v>
      </c>
      <c r="F547" s="2">
        <v>4463.2051000000001</v>
      </c>
      <c r="G547">
        <f t="shared" si="8"/>
        <v>1</v>
      </c>
    </row>
    <row r="548" spans="1:7" x14ac:dyDescent="0.35">
      <c r="A548" s="1">
        <v>31</v>
      </c>
      <c r="B548" s="1" t="s">
        <v>17</v>
      </c>
      <c r="C548" s="1">
        <v>30.875</v>
      </c>
      <c r="D548" s="1" t="s">
        <v>12</v>
      </c>
      <c r="E548" s="1" t="s">
        <v>16</v>
      </c>
      <c r="F548" s="2">
        <v>3857.7592500000001</v>
      </c>
      <c r="G548">
        <f t="shared" si="8"/>
        <v>1</v>
      </c>
    </row>
    <row r="549" spans="1:7" x14ac:dyDescent="0.35">
      <c r="A549" s="1">
        <v>31</v>
      </c>
      <c r="B549" s="1" t="s">
        <v>17</v>
      </c>
      <c r="C549" s="1">
        <v>39.49</v>
      </c>
      <c r="D549" s="1" t="s">
        <v>12</v>
      </c>
      <c r="E549" s="1" t="s">
        <v>13</v>
      </c>
      <c r="F549" s="2">
        <v>3875.7341000000001</v>
      </c>
      <c r="G549">
        <f t="shared" si="8"/>
        <v>1</v>
      </c>
    </row>
    <row r="550" spans="1:7" x14ac:dyDescent="0.35">
      <c r="A550" s="1">
        <v>31</v>
      </c>
      <c r="B550" s="1" t="s">
        <v>17</v>
      </c>
      <c r="C550" s="1">
        <v>31.065000000000001</v>
      </c>
      <c r="D550" s="1" t="s">
        <v>12</v>
      </c>
      <c r="E550" s="1" t="s">
        <v>15</v>
      </c>
      <c r="F550" s="2">
        <v>5425.0233500000004</v>
      </c>
      <c r="G550">
        <f t="shared" si="8"/>
        <v>1</v>
      </c>
    </row>
    <row r="551" spans="1:7" x14ac:dyDescent="0.35">
      <c r="A551" s="1">
        <v>32</v>
      </c>
      <c r="B551" s="1" t="s">
        <v>17</v>
      </c>
      <c r="C551" s="1">
        <v>30.8</v>
      </c>
      <c r="D551" s="1" t="s">
        <v>12</v>
      </c>
      <c r="E551" s="1" t="s">
        <v>14</v>
      </c>
      <c r="F551" s="2">
        <v>5253.5240000000003</v>
      </c>
      <c r="G551">
        <f t="shared" si="8"/>
        <v>1</v>
      </c>
    </row>
    <row r="552" spans="1:7" x14ac:dyDescent="0.35">
      <c r="A552" s="1">
        <v>32</v>
      </c>
      <c r="B552" s="1" t="s">
        <v>17</v>
      </c>
      <c r="C552" s="1">
        <v>37.335000000000001</v>
      </c>
      <c r="D552" s="1" t="s">
        <v>12</v>
      </c>
      <c r="E552" s="1" t="s">
        <v>16</v>
      </c>
      <c r="F552" s="2">
        <v>4667.6076499999999</v>
      </c>
      <c r="G552">
        <f t="shared" si="8"/>
        <v>1</v>
      </c>
    </row>
    <row r="553" spans="1:7" x14ac:dyDescent="0.35">
      <c r="A553" s="1">
        <v>32</v>
      </c>
      <c r="B553" s="1" t="s">
        <v>17</v>
      </c>
      <c r="C553" s="1">
        <v>30.03</v>
      </c>
      <c r="D553" s="1" t="s">
        <v>12</v>
      </c>
      <c r="E553" s="1" t="s">
        <v>13</v>
      </c>
      <c r="F553" s="2">
        <v>4074.4537</v>
      </c>
      <c r="G553">
        <f t="shared" si="8"/>
        <v>1</v>
      </c>
    </row>
    <row r="554" spans="1:7" x14ac:dyDescent="0.35">
      <c r="A554" s="1">
        <v>32</v>
      </c>
      <c r="B554" s="1" t="s">
        <v>17</v>
      </c>
      <c r="C554" s="1">
        <v>46.53</v>
      </c>
      <c r="D554" s="1" t="s">
        <v>12</v>
      </c>
      <c r="E554" s="1" t="s">
        <v>13</v>
      </c>
      <c r="F554" s="2">
        <v>4686.3887000000004</v>
      </c>
      <c r="G554">
        <f t="shared" si="8"/>
        <v>1</v>
      </c>
    </row>
    <row r="555" spans="1:7" x14ac:dyDescent="0.35">
      <c r="A555" s="1">
        <v>32</v>
      </c>
      <c r="B555" s="1" t="s">
        <v>17</v>
      </c>
      <c r="C555" s="1">
        <v>37.18</v>
      </c>
      <c r="D555" s="1" t="s">
        <v>12</v>
      </c>
      <c r="E555" s="1" t="s">
        <v>13</v>
      </c>
      <c r="F555" s="2">
        <v>4673.3922000000002</v>
      </c>
      <c r="G555">
        <f t="shared" si="8"/>
        <v>1</v>
      </c>
    </row>
    <row r="556" spans="1:7" x14ac:dyDescent="0.35">
      <c r="A556" s="1">
        <v>32</v>
      </c>
      <c r="B556" s="1" t="s">
        <v>17</v>
      </c>
      <c r="C556" s="1">
        <v>33.82</v>
      </c>
      <c r="D556" s="1" t="s">
        <v>12</v>
      </c>
      <c r="E556" s="1" t="s">
        <v>15</v>
      </c>
      <c r="F556" s="2">
        <v>4462.7218000000003</v>
      </c>
      <c r="G556">
        <f t="shared" si="8"/>
        <v>1</v>
      </c>
    </row>
    <row r="557" spans="1:7" x14ac:dyDescent="0.35">
      <c r="A557" s="1">
        <v>32</v>
      </c>
      <c r="B557" s="1" t="s">
        <v>17</v>
      </c>
      <c r="C557" s="1">
        <v>31.5</v>
      </c>
      <c r="D557" s="1" t="s">
        <v>12</v>
      </c>
      <c r="E557" s="1" t="s">
        <v>14</v>
      </c>
      <c r="F557" s="2">
        <v>4076.4969999999998</v>
      </c>
      <c r="G557">
        <f t="shared" si="8"/>
        <v>1</v>
      </c>
    </row>
    <row r="558" spans="1:7" x14ac:dyDescent="0.35">
      <c r="A558" s="1">
        <v>32</v>
      </c>
      <c r="B558" s="1" t="s">
        <v>17</v>
      </c>
      <c r="C558" s="1">
        <v>35.200000000000003</v>
      </c>
      <c r="D558" s="1" t="s">
        <v>12</v>
      </c>
      <c r="E558" s="1" t="s">
        <v>14</v>
      </c>
      <c r="F558" s="2">
        <v>4670.6400000000003</v>
      </c>
      <c r="G558">
        <f t="shared" si="8"/>
        <v>1</v>
      </c>
    </row>
    <row r="559" spans="1:7" x14ac:dyDescent="0.35">
      <c r="A559" s="1">
        <v>33</v>
      </c>
      <c r="B559" s="1" t="s">
        <v>17</v>
      </c>
      <c r="C559" s="1">
        <v>35.75</v>
      </c>
      <c r="D559" s="1" t="s">
        <v>12</v>
      </c>
      <c r="E559" s="1" t="s">
        <v>13</v>
      </c>
      <c r="F559" s="2">
        <v>4889.9994999999999</v>
      </c>
      <c r="G559">
        <f t="shared" si="8"/>
        <v>1</v>
      </c>
    </row>
    <row r="560" spans="1:7" x14ac:dyDescent="0.35">
      <c r="A560" s="1">
        <v>33</v>
      </c>
      <c r="B560" s="1" t="s">
        <v>17</v>
      </c>
      <c r="C560" s="1">
        <v>35.244999999999997</v>
      </c>
      <c r="D560" s="1" t="s">
        <v>12</v>
      </c>
      <c r="E560" s="1" t="s">
        <v>16</v>
      </c>
      <c r="F560" s="2">
        <v>12404.8791</v>
      </c>
      <c r="G560">
        <f t="shared" si="8"/>
        <v>1</v>
      </c>
    </row>
    <row r="561" spans="1:7" x14ac:dyDescent="0.35">
      <c r="A561" s="1">
        <v>33</v>
      </c>
      <c r="B561" s="1" t="s">
        <v>17</v>
      </c>
      <c r="C561" s="1">
        <v>42.46</v>
      </c>
      <c r="D561" s="1" t="s">
        <v>12</v>
      </c>
      <c r="E561" s="1" t="s">
        <v>13</v>
      </c>
      <c r="F561" s="2">
        <v>11326.71487</v>
      </c>
      <c r="G561">
        <f t="shared" si="8"/>
        <v>1</v>
      </c>
    </row>
    <row r="562" spans="1:7" x14ac:dyDescent="0.35">
      <c r="A562" s="1">
        <v>33</v>
      </c>
      <c r="B562" s="1" t="s">
        <v>17</v>
      </c>
      <c r="C562" s="1">
        <v>42.4</v>
      </c>
      <c r="D562" s="1" t="s">
        <v>12</v>
      </c>
      <c r="E562" s="1" t="s">
        <v>14</v>
      </c>
      <c r="F562" s="2">
        <v>6666.2430000000004</v>
      </c>
      <c r="G562">
        <f t="shared" si="8"/>
        <v>1</v>
      </c>
    </row>
    <row r="563" spans="1:7" x14ac:dyDescent="0.35">
      <c r="A563" s="1">
        <v>33</v>
      </c>
      <c r="B563" s="1" t="s">
        <v>17</v>
      </c>
      <c r="C563" s="1">
        <v>33.44</v>
      </c>
      <c r="D563" s="1" t="s">
        <v>12</v>
      </c>
      <c r="E563" s="1" t="s">
        <v>13</v>
      </c>
      <c r="F563" s="2">
        <v>6653.7885999999999</v>
      </c>
      <c r="G563">
        <f t="shared" si="8"/>
        <v>1</v>
      </c>
    </row>
    <row r="564" spans="1:7" x14ac:dyDescent="0.35">
      <c r="A564" s="1">
        <v>33</v>
      </c>
      <c r="B564" s="1" t="s">
        <v>17</v>
      </c>
      <c r="C564" s="1">
        <v>30.25</v>
      </c>
      <c r="D564" s="1" t="s">
        <v>12</v>
      </c>
      <c r="E564" s="1" t="s">
        <v>13</v>
      </c>
      <c r="F564" s="2">
        <v>3704.3544999999999</v>
      </c>
      <c r="G564">
        <f t="shared" si="8"/>
        <v>1</v>
      </c>
    </row>
    <row r="565" spans="1:7" x14ac:dyDescent="0.35">
      <c r="A565" s="1">
        <v>34</v>
      </c>
      <c r="B565" s="1" t="s">
        <v>17</v>
      </c>
      <c r="C565" s="1">
        <v>34.21</v>
      </c>
      <c r="D565" s="1" t="s">
        <v>12</v>
      </c>
      <c r="E565" s="1" t="s">
        <v>13</v>
      </c>
      <c r="F565" s="2">
        <v>3935.1799000000001</v>
      </c>
      <c r="G565">
        <f t="shared" si="8"/>
        <v>1</v>
      </c>
    </row>
    <row r="566" spans="1:7" x14ac:dyDescent="0.35">
      <c r="A566" s="1">
        <v>34</v>
      </c>
      <c r="B566" s="1" t="s">
        <v>17</v>
      </c>
      <c r="C566" s="1">
        <v>35.814999999999998</v>
      </c>
      <c r="D566" s="1" t="s">
        <v>12</v>
      </c>
      <c r="E566" s="1" t="s">
        <v>15</v>
      </c>
      <c r="F566" s="2">
        <v>4320.4108500000002</v>
      </c>
      <c r="G566">
        <f t="shared" si="8"/>
        <v>1</v>
      </c>
    </row>
    <row r="567" spans="1:7" x14ac:dyDescent="0.35">
      <c r="A567" s="1">
        <v>34</v>
      </c>
      <c r="B567" s="1" t="s">
        <v>17</v>
      </c>
      <c r="C567" s="1">
        <v>34.674999999999997</v>
      </c>
      <c r="D567" s="1" t="s">
        <v>12</v>
      </c>
      <c r="E567" s="1" t="s">
        <v>16</v>
      </c>
      <c r="F567" s="2">
        <v>4518.8262500000001</v>
      </c>
      <c r="G567">
        <f t="shared" si="8"/>
        <v>1</v>
      </c>
    </row>
    <row r="568" spans="1:7" x14ac:dyDescent="0.35">
      <c r="A568" s="1">
        <v>34</v>
      </c>
      <c r="B568" s="1" t="s">
        <v>17</v>
      </c>
      <c r="C568" s="1">
        <v>32.799999999999997</v>
      </c>
      <c r="D568" s="1" t="s">
        <v>12</v>
      </c>
      <c r="E568" s="1" t="s">
        <v>14</v>
      </c>
      <c r="F568" s="2">
        <v>14358.364369999999</v>
      </c>
      <c r="G568">
        <f t="shared" si="8"/>
        <v>1</v>
      </c>
    </row>
    <row r="569" spans="1:7" x14ac:dyDescent="0.35">
      <c r="A569" s="1">
        <v>34</v>
      </c>
      <c r="B569" s="1" t="s">
        <v>17</v>
      </c>
      <c r="C569" s="1">
        <v>42.13</v>
      </c>
      <c r="D569" s="1" t="s">
        <v>12</v>
      </c>
      <c r="E569" s="1" t="s">
        <v>13</v>
      </c>
      <c r="F569" s="2">
        <v>5124.1886999999997</v>
      </c>
      <c r="G569">
        <f t="shared" si="8"/>
        <v>1</v>
      </c>
    </row>
    <row r="570" spans="1:7" x14ac:dyDescent="0.35">
      <c r="A570" s="1">
        <v>34</v>
      </c>
      <c r="B570" s="1" t="s">
        <v>17</v>
      </c>
      <c r="C570" s="1">
        <v>42.9</v>
      </c>
      <c r="D570" s="1" t="s">
        <v>12</v>
      </c>
      <c r="E570" s="1" t="s">
        <v>14</v>
      </c>
      <c r="F570" s="2">
        <v>4536.259</v>
      </c>
      <c r="G570">
        <f t="shared" si="8"/>
        <v>1</v>
      </c>
    </row>
    <row r="571" spans="1:7" x14ac:dyDescent="0.35">
      <c r="A571" s="1">
        <v>35</v>
      </c>
      <c r="B571" s="1" t="s">
        <v>17</v>
      </c>
      <c r="C571" s="1">
        <v>34.770000000000003</v>
      </c>
      <c r="D571" s="1" t="s">
        <v>12</v>
      </c>
      <c r="E571" s="1" t="s">
        <v>15</v>
      </c>
      <c r="F571" s="2">
        <v>5729.0052999999998</v>
      </c>
      <c r="G571">
        <f t="shared" si="8"/>
        <v>1</v>
      </c>
    </row>
    <row r="572" spans="1:7" x14ac:dyDescent="0.35">
      <c r="A572" s="1">
        <v>35</v>
      </c>
      <c r="B572" s="1" t="s">
        <v>17</v>
      </c>
      <c r="C572" s="1">
        <v>30.5</v>
      </c>
      <c r="D572" s="1" t="s">
        <v>12</v>
      </c>
      <c r="E572" s="1" t="s">
        <v>14</v>
      </c>
      <c r="F572" s="2">
        <v>4751.07</v>
      </c>
      <c r="G572">
        <f t="shared" si="8"/>
        <v>1</v>
      </c>
    </row>
    <row r="573" spans="1:7" x14ac:dyDescent="0.35">
      <c r="A573" s="1">
        <v>35</v>
      </c>
      <c r="B573" s="1" t="s">
        <v>17</v>
      </c>
      <c r="C573" s="1">
        <v>38.6</v>
      </c>
      <c r="D573" s="1" t="s">
        <v>12</v>
      </c>
      <c r="E573" s="1" t="s">
        <v>14</v>
      </c>
      <c r="F573" s="2">
        <v>4762.3289999999997</v>
      </c>
      <c r="G573">
        <f t="shared" si="8"/>
        <v>1</v>
      </c>
    </row>
    <row r="574" spans="1:7" x14ac:dyDescent="0.35">
      <c r="A574" s="1">
        <v>35</v>
      </c>
      <c r="B574" s="1" t="s">
        <v>17</v>
      </c>
      <c r="C574" s="1">
        <v>34.32</v>
      </c>
      <c r="D574" s="1" t="s">
        <v>12</v>
      </c>
      <c r="E574" s="1" t="s">
        <v>13</v>
      </c>
      <c r="F574" s="2">
        <v>5934.3797999999997</v>
      </c>
      <c r="G574">
        <f t="shared" si="8"/>
        <v>1</v>
      </c>
    </row>
    <row r="575" spans="1:7" x14ac:dyDescent="0.35">
      <c r="A575" s="1">
        <v>35</v>
      </c>
      <c r="B575" s="1" t="s">
        <v>17</v>
      </c>
      <c r="C575" s="1">
        <v>39.71</v>
      </c>
      <c r="D575" s="1" t="s">
        <v>12</v>
      </c>
      <c r="E575" s="1" t="s">
        <v>16</v>
      </c>
      <c r="F575" s="2">
        <v>19496.71917</v>
      </c>
      <c r="G575">
        <f t="shared" si="8"/>
        <v>1</v>
      </c>
    </row>
    <row r="576" spans="1:7" x14ac:dyDescent="0.35">
      <c r="A576" s="1">
        <v>36</v>
      </c>
      <c r="B576" s="1" t="s">
        <v>17</v>
      </c>
      <c r="C576" s="1">
        <v>34.43</v>
      </c>
      <c r="D576" s="1" t="s">
        <v>12</v>
      </c>
      <c r="E576" s="1" t="s">
        <v>13</v>
      </c>
      <c r="F576" s="2">
        <v>5584.3056999999999</v>
      </c>
      <c r="G576">
        <f t="shared" si="8"/>
        <v>1</v>
      </c>
    </row>
    <row r="577" spans="1:7" x14ac:dyDescent="0.35">
      <c r="A577" s="1">
        <v>36</v>
      </c>
      <c r="B577" s="1" t="s">
        <v>17</v>
      </c>
      <c r="C577" s="1">
        <v>33.82</v>
      </c>
      <c r="D577" s="1" t="s">
        <v>12</v>
      </c>
      <c r="E577" s="1" t="s">
        <v>15</v>
      </c>
      <c r="F577" s="2">
        <v>5377.4578000000001</v>
      </c>
      <c r="G577">
        <f t="shared" si="8"/>
        <v>1</v>
      </c>
    </row>
    <row r="578" spans="1:7" x14ac:dyDescent="0.35">
      <c r="A578" s="1">
        <v>36</v>
      </c>
      <c r="B578" s="1" t="s">
        <v>17</v>
      </c>
      <c r="C578" s="1">
        <v>31.5</v>
      </c>
      <c r="D578" s="1" t="s">
        <v>12</v>
      </c>
      <c r="E578" s="1" t="s">
        <v>14</v>
      </c>
      <c r="F578" s="2">
        <v>4402.2330000000002</v>
      </c>
      <c r="G578">
        <f t="shared" ref="G578:G641" si="9">IF(B578="female",0,1)</f>
        <v>1</v>
      </c>
    </row>
    <row r="579" spans="1:7" x14ac:dyDescent="0.35">
      <c r="A579" s="1">
        <v>36</v>
      </c>
      <c r="B579" s="1" t="s">
        <v>17</v>
      </c>
      <c r="C579" s="1">
        <v>30.875</v>
      </c>
      <c r="D579" s="1" t="s">
        <v>12</v>
      </c>
      <c r="E579" s="1" t="s">
        <v>15</v>
      </c>
      <c r="F579" s="2">
        <v>5373.3642499999996</v>
      </c>
      <c r="G579">
        <f t="shared" si="9"/>
        <v>1</v>
      </c>
    </row>
    <row r="580" spans="1:7" x14ac:dyDescent="0.35">
      <c r="A580" s="1">
        <v>37</v>
      </c>
      <c r="B580" s="1" t="s">
        <v>17</v>
      </c>
      <c r="C580" s="1">
        <v>30.8</v>
      </c>
      <c r="D580" s="1" t="s">
        <v>12</v>
      </c>
      <c r="E580" s="1" t="s">
        <v>14</v>
      </c>
      <c r="F580" s="2">
        <v>4646.759</v>
      </c>
      <c r="G580">
        <f t="shared" si="9"/>
        <v>1</v>
      </c>
    </row>
    <row r="581" spans="1:7" x14ac:dyDescent="0.35">
      <c r="A581" s="1">
        <v>37</v>
      </c>
      <c r="B581" s="1" t="s">
        <v>17</v>
      </c>
      <c r="C581" s="1">
        <v>30.875</v>
      </c>
      <c r="D581" s="1" t="s">
        <v>12</v>
      </c>
      <c r="E581" s="1" t="s">
        <v>15</v>
      </c>
      <c r="F581" s="2">
        <v>6796.8632500000003</v>
      </c>
      <c r="G581">
        <f t="shared" si="9"/>
        <v>1</v>
      </c>
    </row>
    <row r="582" spans="1:7" x14ac:dyDescent="0.35">
      <c r="A582" s="1">
        <v>37</v>
      </c>
      <c r="B582" s="1" t="s">
        <v>17</v>
      </c>
      <c r="C582" s="1">
        <v>36.19</v>
      </c>
      <c r="D582" s="1" t="s">
        <v>12</v>
      </c>
      <c r="E582" s="1" t="s">
        <v>13</v>
      </c>
      <c r="F582" s="2">
        <v>19214.705529999999</v>
      </c>
      <c r="G582">
        <f t="shared" si="9"/>
        <v>1</v>
      </c>
    </row>
    <row r="583" spans="1:7" x14ac:dyDescent="0.35">
      <c r="A583" s="1">
        <v>37</v>
      </c>
      <c r="B583" s="1" t="s">
        <v>17</v>
      </c>
      <c r="C583" s="1">
        <v>46.53</v>
      </c>
      <c r="D583" s="1" t="s">
        <v>12</v>
      </c>
      <c r="E583" s="1" t="s">
        <v>13</v>
      </c>
      <c r="F583" s="2">
        <v>6435.6237000000001</v>
      </c>
      <c r="G583">
        <f t="shared" si="9"/>
        <v>1</v>
      </c>
    </row>
    <row r="584" spans="1:7" x14ac:dyDescent="0.35">
      <c r="A584" s="1">
        <v>38</v>
      </c>
      <c r="B584" s="1" t="s">
        <v>17</v>
      </c>
      <c r="C584" s="1">
        <v>37.049999999999997</v>
      </c>
      <c r="D584" s="1" t="s">
        <v>12</v>
      </c>
      <c r="E584" s="1" t="s">
        <v>16</v>
      </c>
      <c r="F584" s="2">
        <v>6079.6715000000004</v>
      </c>
      <c r="G584">
        <f t="shared" si="9"/>
        <v>1</v>
      </c>
    </row>
    <row r="585" spans="1:7" x14ac:dyDescent="0.35">
      <c r="A585" s="1">
        <v>38</v>
      </c>
      <c r="B585" s="1" t="s">
        <v>17</v>
      </c>
      <c r="C585" s="1">
        <v>34.700000000000003</v>
      </c>
      <c r="D585" s="1" t="s">
        <v>12</v>
      </c>
      <c r="E585" s="1" t="s">
        <v>14</v>
      </c>
      <c r="F585" s="2">
        <v>6082.4049999999997</v>
      </c>
      <c r="G585">
        <f t="shared" si="9"/>
        <v>1</v>
      </c>
    </row>
    <row r="586" spans="1:7" x14ac:dyDescent="0.35">
      <c r="A586" s="1">
        <v>38</v>
      </c>
      <c r="B586" s="1" t="s">
        <v>17</v>
      </c>
      <c r="C586" s="1">
        <v>31</v>
      </c>
      <c r="D586" s="1" t="s">
        <v>12</v>
      </c>
      <c r="E586" s="1" t="s">
        <v>14</v>
      </c>
      <c r="F586" s="2">
        <v>5488.2619999999997</v>
      </c>
      <c r="G586">
        <f t="shared" si="9"/>
        <v>1</v>
      </c>
    </row>
    <row r="587" spans="1:7" x14ac:dyDescent="0.35">
      <c r="A587" s="1">
        <v>39</v>
      </c>
      <c r="B587" s="1" t="s">
        <v>17</v>
      </c>
      <c r="C587" s="1">
        <v>45.43</v>
      </c>
      <c r="D587" s="1" t="s">
        <v>12</v>
      </c>
      <c r="E587" s="1" t="s">
        <v>13</v>
      </c>
      <c r="F587" s="2">
        <v>6356.2707</v>
      </c>
      <c r="G587">
        <f t="shared" si="9"/>
        <v>1</v>
      </c>
    </row>
    <row r="588" spans="1:7" x14ac:dyDescent="0.35">
      <c r="A588" s="1">
        <v>39</v>
      </c>
      <c r="B588" s="1" t="s">
        <v>17</v>
      </c>
      <c r="C588" s="1">
        <v>42.655000000000001</v>
      </c>
      <c r="D588" s="1" t="s">
        <v>12</v>
      </c>
      <c r="E588" s="1" t="s">
        <v>16</v>
      </c>
      <c r="F588" s="2">
        <v>5757.41345</v>
      </c>
      <c r="G588">
        <f t="shared" si="9"/>
        <v>1</v>
      </c>
    </row>
    <row r="589" spans="1:7" x14ac:dyDescent="0.35">
      <c r="A589" s="1">
        <v>39</v>
      </c>
      <c r="B589" s="1" t="s">
        <v>17</v>
      </c>
      <c r="C589" s="1">
        <v>32.340000000000003</v>
      </c>
      <c r="D589" s="1" t="s">
        <v>12</v>
      </c>
      <c r="E589" s="1" t="s">
        <v>13</v>
      </c>
      <c r="F589" s="2">
        <v>6338.0756000000001</v>
      </c>
      <c r="G589">
        <f t="shared" si="9"/>
        <v>1</v>
      </c>
    </row>
    <row r="590" spans="1:7" x14ac:dyDescent="0.35">
      <c r="A590" s="1">
        <v>39</v>
      </c>
      <c r="B590" s="1" t="s">
        <v>17</v>
      </c>
      <c r="C590" s="1">
        <v>34.1</v>
      </c>
      <c r="D590" s="1" t="s">
        <v>12</v>
      </c>
      <c r="E590" s="1" t="s">
        <v>13</v>
      </c>
      <c r="F590" s="2">
        <v>23563.016179999999</v>
      </c>
      <c r="G590">
        <f t="shared" si="9"/>
        <v>1</v>
      </c>
    </row>
    <row r="591" spans="1:7" x14ac:dyDescent="0.35">
      <c r="A591" s="1">
        <v>40</v>
      </c>
      <c r="B591" s="1" t="s">
        <v>17</v>
      </c>
      <c r="C591" s="1">
        <v>41.23</v>
      </c>
      <c r="D591" s="1" t="s">
        <v>12</v>
      </c>
      <c r="E591" s="1" t="s">
        <v>16</v>
      </c>
      <c r="F591" s="2">
        <v>6610.1097</v>
      </c>
      <c r="G591">
        <f t="shared" si="9"/>
        <v>1</v>
      </c>
    </row>
    <row r="592" spans="1:7" x14ac:dyDescent="0.35">
      <c r="A592" s="1">
        <v>40</v>
      </c>
      <c r="B592" s="1" t="s">
        <v>17</v>
      </c>
      <c r="C592" s="1">
        <v>30.875</v>
      </c>
      <c r="D592" s="1" t="s">
        <v>12</v>
      </c>
      <c r="E592" s="1" t="s">
        <v>15</v>
      </c>
      <c r="F592" s="2">
        <v>8162.7162500000004</v>
      </c>
      <c r="G592">
        <f t="shared" si="9"/>
        <v>1</v>
      </c>
    </row>
    <row r="593" spans="1:7" x14ac:dyDescent="0.35">
      <c r="A593" s="1">
        <v>40</v>
      </c>
      <c r="B593" s="1" t="s">
        <v>17</v>
      </c>
      <c r="C593" s="1">
        <v>35.299999999999997</v>
      </c>
      <c r="D593" s="1" t="s">
        <v>12</v>
      </c>
      <c r="E593" s="1" t="s">
        <v>14</v>
      </c>
      <c r="F593" s="2">
        <v>7196.8670000000002</v>
      </c>
      <c r="G593">
        <f t="shared" si="9"/>
        <v>1</v>
      </c>
    </row>
    <row r="594" spans="1:7" x14ac:dyDescent="0.35">
      <c r="A594" s="1">
        <v>40</v>
      </c>
      <c r="B594" s="1" t="s">
        <v>17</v>
      </c>
      <c r="C594" s="1">
        <v>34.104999999999997</v>
      </c>
      <c r="D594" s="1" t="s">
        <v>12</v>
      </c>
      <c r="E594" s="1" t="s">
        <v>16</v>
      </c>
      <c r="F594" s="2">
        <v>6600.2059499999996</v>
      </c>
      <c r="G594">
        <f t="shared" si="9"/>
        <v>1</v>
      </c>
    </row>
    <row r="595" spans="1:7" x14ac:dyDescent="0.35">
      <c r="A595" s="1">
        <v>40</v>
      </c>
      <c r="B595" s="1" t="s">
        <v>17</v>
      </c>
      <c r="C595" s="1">
        <v>41.69</v>
      </c>
      <c r="D595" s="1" t="s">
        <v>12</v>
      </c>
      <c r="E595" s="1" t="s">
        <v>13</v>
      </c>
      <c r="F595" s="2">
        <v>5438.7491</v>
      </c>
      <c r="G595">
        <f t="shared" si="9"/>
        <v>1</v>
      </c>
    </row>
    <row r="596" spans="1:7" x14ac:dyDescent="0.35">
      <c r="A596" s="1">
        <v>40</v>
      </c>
      <c r="B596" s="1" t="s">
        <v>17</v>
      </c>
      <c r="C596" s="1">
        <v>32.299999999999997</v>
      </c>
      <c r="D596" s="1" t="s">
        <v>12</v>
      </c>
      <c r="E596" s="1" t="s">
        <v>15</v>
      </c>
      <c r="F596" s="2">
        <v>6986.6970000000001</v>
      </c>
      <c r="G596">
        <f t="shared" si="9"/>
        <v>1</v>
      </c>
    </row>
    <row r="597" spans="1:7" x14ac:dyDescent="0.35">
      <c r="A597" s="1">
        <v>41</v>
      </c>
      <c r="B597" s="1" t="s">
        <v>17</v>
      </c>
      <c r="C597" s="1">
        <v>37.049999999999997</v>
      </c>
      <c r="D597" s="1" t="s">
        <v>12</v>
      </c>
      <c r="E597" s="1" t="s">
        <v>15</v>
      </c>
      <c r="F597" s="2">
        <v>7265.7025000000003</v>
      </c>
      <c r="G597">
        <f t="shared" si="9"/>
        <v>1</v>
      </c>
    </row>
    <row r="598" spans="1:7" x14ac:dyDescent="0.35">
      <c r="A598" s="1">
        <v>41</v>
      </c>
      <c r="B598" s="1" t="s">
        <v>17</v>
      </c>
      <c r="C598" s="1">
        <v>30.59</v>
      </c>
      <c r="D598" s="1" t="s">
        <v>12</v>
      </c>
      <c r="E598" s="1" t="s">
        <v>15</v>
      </c>
      <c r="F598" s="2">
        <v>7256.7231000000002</v>
      </c>
      <c r="G598">
        <f t="shared" si="9"/>
        <v>1</v>
      </c>
    </row>
    <row r="599" spans="1:7" x14ac:dyDescent="0.35">
      <c r="A599" s="1">
        <v>41</v>
      </c>
      <c r="B599" s="1" t="s">
        <v>17</v>
      </c>
      <c r="C599" s="1">
        <v>40.26</v>
      </c>
      <c r="D599" s="1" t="s">
        <v>12</v>
      </c>
      <c r="E599" s="1" t="s">
        <v>13</v>
      </c>
      <c r="F599" s="2">
        <v>5709.1643999999997</v>
      </c>
      <c r="G599">
        <f t="shared" si="9"/>
        <v>1</v>
      </c>
    </row>
    <row r="600" spans="1:7" x14ac:dyDescent="0.35">
      <c r="A600" s="1">
        <v>41</v>
      </c>
      <c r="B600" s="1" t="s">
        <v>17</v>
      </c>
      <c r="C600" s="1">
        <v>34.200000000000003</v>
      </c>
      <c r="D600" s="1" t="s">
        <v>12</v>
      </c>
      <c r="E600" s="1" t="s">
        <v>15</v>
      </c>
      <c r="F600" s="2">
        <v>7261.741</v>
      </c>
      <c r="G600">
        <f t="shared" si="9"/>
        <v>1</v>
      </c>
    </row>
    <row r="601" spans="1:7" x14ac:dyDescent="0.35">
      <c r="A601" s="1">
        <v>41</v>
      </c>
      <c r="B601" s="1" t="s">
        <v>17</v>
      </c>
      <c r="C601" s="1">
        <v>34.21</v>
      </c>
      <c r="D601" s="1" t="s">
        <v>12</v>
      </c>
      <c r="E601" s="1" t="s">
        <v>13</v>
      </c>
      <c r="F601" s="2">
        <v>6289.7548999999999</v>
      </c>
      <c r="G601">
        <f t="shared" si="9"/>
        <v>1</v>
      </c>
    </row>
    <row r="602" spans="1:7" x14ac:dyDescent="0.35">
      <c r="A602" s="1">
        <v>41</v>
      </c>
      <c r="B602" s="1" t="s">
        <v>17</v>
      </c>
      <c r="C602" s="1">
        <v>33.549999999999997</v>
      </c>
      <c r="D602" s="1" t="s">
        <v>12</v>
      </c>
      <c r="E602" s="1" t="s">
        <v>13</v>
      </c>
      <c r="F602" s="2">
        <v>5699.8374999999996</v>
      </c>
      <c r="G602">
        <f t="shared" si="9"/>
        <v>1</v>
      </c>
    </row>
    <row r="603" spans="1:7" x14ac:dyDescent="0.35">
      <c r="A603" s="1">
        <v>41</v>
      </c>
      <c r="B603" s="1" t="s">
        <v>17</v>
      </c>
      <c r="C603" s="1">
        <v>32.200000000000003</v>
      </c>
      <c r="D603" s="1" t="s">
        <v>12</v>
      </c>
      <c r="E603" s="1" t="s">
        <v>14</v>
      </c>
      <c r="F603" s="2">
        <v>6875.9610000000002</v>
      </c>
      <c r="G603">
        <f t="shared" si="9"/>
        <v>1</v>
      </c>
    </row>
    <row r="604" spans="1:7" x14ac:dyDescent="0.35">
      <c r="A604" s="1">
        <v>42</v>
      </c>
      <c r="B604" s="1" t="s">
        <v>17</v>
      </c>
      <c r="C604" s="1">
        <v>35.97</v>
      </c>
      <c r="D604" s="1" t="s">
        <v>12</v>
      </c>
      <c r="E604" s="1" t="s">
        <v>13</v>
      </c>
      <c r="F604" s="2">
        <v>7160.3302999999996</v>
      </c>
      <c r="G604">
        <f t="shared" si="9"/>
        <v>1</v>
      </c>
    </row>
    <row r="605" spans="1:7" x14ac:dyDescent="0.35">
      <c r="A605" s="1">
        <v>42</v>
      </c>
      <c r="B605" s="1" t="s">
        <v>17</v>
      </c>
      <c r="C605" s="1">
        <v>35.799999999999997</v>
      </c>
      <c r="D605" s="1" t="s">
        <v>12</v>
      </c>
      <c r="E605" s="1" t="s">
        <v>14</v>
      </c>
      <c r="F605" s="2">
        <v>7160.0940000000001</v>
      </c>
      <c r="G605">
        <f t="shared" si="9"/>
        <v>1</v>
      </c>
    </row>
    <row r="606" spans="1:7" x14ac:dyDescent="0.35">
      <c r="A606" s="1">
        <v>42</v>
      </c>
      <c r="B606" s="1" t="s">
        <v>17</v>
      </c>
      <c r="C606" s="1">
        <v>31.254999999999999</v>
      </c>
      <c r="D606" s="1" t="s">
        <v>12</v>
      </c>
      <c r="E606" s="1" t="s">
        <v>15</v>
      </c>
      <c r="F606" s="2">
        <v>6358.7764500000003</v>
      </c>
      <c r="G606">
        <f t="shared" si="9"/>
        <v>1</v>
      </c>
    </row>
    <row r="607" spans="1:7" x14ac:dyDescent="0.35">
      <c r="A607" s="1">
        <v>42</v>
      </c>
      <c r="B607" s="1" t="s">
        <v>17</v>
      </c>
      <c r="C607" s="1">
        <v>34.1</v>
      </c>
      <c r="D607" s="1" t="s">
        <v>12</v>
      </c>
      <c r="E607" s="1" t="s">
        <v>14</v>
      </c>
      <c r="F607" s="2">
        <v>5979.7309999999998</v>
      </c>
      <c r="G607">
        <f t="shared" si="9"/>
        <v>1</v>
      </c>
    </row>
    <row r="608" spans="1:7" x14ac:dyDescent="0.35">
      <c r="A608" s="1">
        <v>42</v>
      </c>
      <c r="B608" s="1" t="s">
        <v>17</v>
      </c>
      <c r="C608" s="1">
        <v>37.18</v>
      </c>
      <c r="D608" s="1" t="s">
        <v>12</v>
      </c>
      <c r="E608" s="1" t="s">
        <v>13</v>
      </c>
      <c r="F608" s="2">
        <v>7162.0122000000001</v>
      </c>
      <c r="G608">
        <f t="shared" si="9"/>
        <v>1</v>
      </c>
    </row>
    <row r="609" spans="1:7" x14ac:dyDescent="0.35">
      <c r="A609" s="1">
        <v>43</v>
      </c>
      <c r="B609" s="1" t="s">
        <v>17</v>
      </c>
      <c r="C609" s="1">
        <v>32.6</v>
      </c>
      <c r="D609" s="1" t="s">
        <v>12</v>
      </c>
      <c r="E609" s="1" t="s">
        <v>14</v>
      </c>
      <c r="F609" s="2">
        <v>7441.5010000000002</v>
      </c>
      <c r="G609">
        <f t="shared" si="9"/>
        <v>1</v>
      </c>
    </row>
    <row r="610" spans="1:7" x14ac:dyDescent="0.35">
      <c r="A610" s="1">
        <v>43</v>
      </c>
      <c r="B610" s="1" t="s">
        <v>17</v>
      </c>
      <c r="C610" s="1">
        <v>35.31</v>
      </c>
      <c r="D610" s="1" t="s">
        <v>12</v>
      </c>
      <c r="E610" s="1" t="s">
        <v>13</v>
      </c>
      <c r="F610" s="2">
        <v>18806.145469999999</v>
      </c>
      <c r="G610">
        <f t="shared" si="9"/>
        <v>1</v>
      </c>
    </row>
    <row r="611" spans="1:7" x14ac:dyDescent="0.35">
      <c r="A611" s="1">
        <v>43</v>
      </c>
      <c r="B611" s="1" t="s">
        <v>17</v>
      </c>
      <c r="C611" s="1">
        <v>30.1</v>
      </c>
      <c r="D611" s="1" t="s">
        <v>12</v>
      </c>
      <c r="E611" s="1" t="s">
        <v>14</v>
      </c>
      <c r="F611" s="2">
        <v>6849.0259999999998</v>
      </c>
      <c r="G611">
        <f t="shared" si="9"/>
        <v>1</v>
      </c>
    </row>
    <row r="612" spans="1:7" x14ac:dyDescent="0.35">
      <c r="A612" s="1">
        <v>43</v>
      </c>
      <c r="B612" s="1" t="s">
        <v>17</v>
      </c>
      <c r="C612" s="1">
        <v>30.114999999999998</v>
      </c>
      <c r="D612" s="1" t="s">
        <v>12</v>
      </c>
      <c r="E612" s="1" t="s">
        <v>15</v>
      </c>
      <c r="F612" s="2">
        <v>8410.0468500000006</v>
      </c>
      <c r="G612">
        <f t="shared" si="9"/>
        <v>1</v>
      </c>
    </row>
    <row r="613" spans="1:7" x14ac:dyDescent="0.35">
      <c r="A613" s="1">
        <v>44</v>
      </c>
      <c r="B613" s="1" t="s">
        <v>17</v>
      </c>
      <c r="C613" s="1">
        <v>37.1</v>
      </c>
      <c r="D613" s="1" t="s">
        <v>12</v>
      </c>
      <c r="E613" s="1" t="s">
        <v>14</v>
      </c>
      <c r="F613" s="2">
        <v>7740.3370000000004</v>
      </c>
      <c r="G613">
        <f t="shared" si="9"/>
        <v>1</v>
      </c>
    </row>
    <row r="614" spans="1:7" x14ac:dyDescent="0.35">
      <c r="A614" s="1">
        <v>44</v>
      </c>
      <c r="B614" s="1" t="s">
        <v>17</v>
      </c>
      <c r="C614" s="1">
        <v>39.520000000000003</v>
      </c>
      <c r="D614" s="1" t="s">
        <v>12</v>
      </c>
      <c r="E614" s="1" t="s">
        <v>15</v>
      </c>
      <c r="F614" s="2">
        <v>6948.7007999999996</v>
      </c>
      <c r="G614">
        <f t="shared" si="9"/>
        <v>1</v>
      </c>
    </row>
    <row r="615" spans="1:7" x14ac:dyDescent="0.35">
      <c r="A615" s="1">
        <v>44</v>
      </c>
      <c r="B615" s="1" t="s">
        <v>17</v>
      </c>
      <c r="C615" s="1">
        <v>30.69</v>
      </c>
      <c r="D615" s="1" t="s">
        <v>12</v>
      </c>
      <c r="E615" s="1" t="s">
        <v>13</v>
      </c>
      <c r="F615" s="2">
        <v>7731.4270999999999</v>
      </c>
      <c r="G615">
        <f t="shared" si="9"/>
        <v>1</v>
      </c>
    </row>
    <row r="616" spans="1:7" x14ac:dyDescent="0.35">
      <c r="A616" s="1">
        <v>44</v>
      </c>
      <c r="B616" s="1" t="s">
        <v>17</v>
      </c>
      <c r="C616" s="1">
        <v>38.06</v>
      </c>
      <c r="D616" s="1" t="s">
        <v>12</v>
      </c>
      <c r="E616" s="1" t="s">
        <v>13</v>
      </c>
      <c r="F616" s="2">
        <v>7152.6714000000002</v>
      </c>
      <c r="G616">
        <f t="shared" si="9"/>
        <v>1</v>
      </c>
    </row>
    <row r="617" spans="1:7" x14ac:dyDescent="0.35">
      <c r="A617" s="1">
        <v>44</v>
      </c>
      <c r="B617" s="1" t="s">
        <v>17</v>
      </c>
      <c r="C617" s="1">
        <v>32.015000000000001</v>
      </c>
      <c r="D617" s="1" t="s">
        <v>12</v>
      </c>
      <c r="E617" s="1" t="s">
        <v>15</v>
      </c>
      <c r="F617" s="2">
        <v>8116.2688500000004</v>
      </c>
      <c r="G617">
        <f t="shared" si="9"/>
        <v>1</v>
      </c>
    </row>
    <row r="618" spans="1:7" x14ac:dyDescent="0.35">
      <c r="A618" s="1">
        <v>44</v>
      </c>
      <c r="B618" s="1" t="s">
        <v>17</v>
      </c>
      <c r="C618" s="1">
        <v>34.32</v>
      </c>
      <c r="D618" s="1" t="s">
        <v>12</v>
      </c>
      <c r="E618" s="1" t="s">
        <v>13</v>
      </c>
      <c r="F618" s="2">
        <v>7147.4727999999996</v>
      </c>
      <c r="G618">
        <f t="shared" si="9"/>
        <v>1</v>
      </c>
    </row>
    <row r="619" spans="1:7" x14ac:dyDescent="0.35">
      <c r="A619" s="1">
        <v>45</v>
      </c>
      <c r="B619" s="1" t="s">
        <v>17</v>
      </c>
      <c r="C619" s="1">
        <v>30.2</v>
      </c>
      <c r="D619" s="1" t="s">
        <v>12</v>
      </c>
      <c r="E619" s="1" t="s">
        <v>14</v>
      </c>
      <c r="F619" s="2">
        <v>7441.0529999999999</v>
      </c>
      <c r="G619">
        <f t="shared" si="9"/>
        <v>1</v>
      </c>
    </row>
    <row r="620" spans="1:7" x14ac:dyDescent="0.35">
      <c r="A620" s="1">
        <v>45</v>
      </c>
      <c r="B620" s="1" t="s">
        <v>17</v>
      </c>
      <c r="C620" s="1">
        <v>30.495000000000001</v>
      </c>
      <c r="D620" s="1" t="s">
        <v>12</v>
      </c>
      <c r="E620" s="1" t="s">
        <v>15</v>
      </c>
      <c r="F620" s="2">
        <v>8413.4630500000003</v>
      </c>
      <c r="G620">
        <f t="shared" si="9"/>
        <v>1</v>
      </c>
    </row>
    <row r="621" spans="1:7" x14ac:dyDescent="0.35">
      <c r="A621" s="1">
        <v>45</v>
      </c>
      <c r="B621" s="1" t="s">
        <v>17</v>
      </c>
      <c r="C621" s="1">
        <v>39.805</v>
      </c>
      <c r="D621" s="1" t="s">
        <v>12</v>
      </c>
      <c r="E621" s="1" t="s">
        <v>16</v>
      </c>
      <c r="F621" s="2">
        <v>7448.4039499999999</v>
      </c>
      <c r="G621">
        <f t="shared" si="9"/>
        <v>1</v>
      </c>
    </row>
    <row r="622" spans="1:7" x14ac:dyDescent="0.35">
      <c r="A622" s="1">
        <v>45</v>
      </c>
      <c r="B622" s="1" t="s">
        <v>17</v>
      </c>
      <c r="C622" s="1">
        <v>33.700000000000003</v>
      </c>
      <c r="D622" s="1" t="s">
        <v>12</v>
      </c>
      <c r="E622" s="1" t="s">
        <v>14</v>
      </c>
      <c r="F622" s="2">
        <v>7445.9179999999997</v>
      </c>
      <c r="G622">
        <f t="shared" si="9"/>
        <v>1</v>
      </c>
    </row>
    <row r="623" spans="1:7" x14ac:dyDescent="0.35">
      <c r="A623" s="1">
        <v>46</v>
      </c>
      <c r="B623" s="1" t="s">
        <v>17</v>
      </c>
      <c r="C623" s="1">
        <v>33.344999999999999</v>
      </c>
      <c r="D623" s="1" t="s">
        <v>12</v>
      </c>
      <c r="E623" s="1" t="s">
        <v>16</v>
      </c>
      <c r="F623" s="2">
        <v>8334.4575499999992</v>
      </c>
      <c r="G623">
        <f t="shared" si="9"/>
        <v>1</v>
      </c>
    </row>
    <row r="624" spans="1:7" x14ac:dyDescent="0.35">
      <c r="A624" s="1">
        <v>46</v>
      </c>
      <c r="B624" s="1" t="s">
        <v>17</v>
      </c>
      <c r="C624" s="1">
        <v>43.89</v>
      </c>
      <c r="D624" s="1" t="s">
        <v>12</v>
      </c>
      <c r="E624" s="1" t="s">
        <v>13</v>
      </c>
      <c r="F624" s="2">
        <v>8944.1151000000009</v>
      </c>
      <c r="G624">
        <f t="shared" si="9"/>
        <v>1</v>
      </c>
    </row>
    <row r="625" spans="1:7" x14ac:dyDescent="0.35">
      <c r="A625" s="1">
        <v>46</v>
      </c>
      <c r="B625" s="1" t="s">
        <v>17</v>
      </c>
      <c r="C625" s="1">
        <v>39.424999999999997</v>
      </c>
      <c r="D625" s="1" t="s">
        <v>12</v>
      </c>
      <c r="E625" s="1" t="s">
        <v>16</v>
      </c>
      <c r="F625" s="2">
        <v>8342.9087500000005</v>
      </c>
      <c r="G625">
        <f t="shared" si="9"/>
        <v>1</v>
      </c>
    </row>
    <row r="626" spans="1:7" x14ac:dyDescent="0.35">
      <c r="A626" s="1">
        <v>46</v>
      </c>
      <c r="B626" s="1" t="s">
        <v>17</v>
      </c>
      <c r="C626" s="1">
        <v>33.44</v>
      </c>
      <c r="D626" s="1" t="s">
        <v>12</v>
      </c>
      <c r="E626" s="1" t="s">
        <v>16</v>
      </c>
      <c r="F626" s="2">
        <v>8334.5895999999993</v>
      </c>
      <c r="G626">
        <f t="shared" si="9"/>
        <v>1</v>
      </c>
    </row>
    <row r="627" spans="1:7" x14ac:dyDescent="0.35">
      <c r="A627" s="1">
        <v>46</v>
      </c>
      <c r="B627" s="1" t="s">
        <v>17</v>
      </c>
      <c r="C627" s="1">
        <v>38.17</v>
      </c>
      <c r="D627" s="1" t="s">
        <v>12</v>
      </c>
      <c r="E627" s="1" t="s">
        <v>13</v>
      </c>
      <c r="F627" s="2">
        <v>8347.1643000000004</v>
      </c>
      <c r="G627">
        <f t="shared" si="9"/>
        <v>1</v>
      </c>
    </row>
    <row r="628" spans="1:7" x14ac:dyDescent="0.35">
      <c r="A628" s="1">
        <v>46</v>
      </c>
      <c r="B628" s="1" t="s">
        <v>17</v>
      </c>
      <c r="C628" s="1">
        <v>40.375</v>
      </c>
      <c r="D628" s="1" t="s">
        <v>12</v>
      </c>
      <c r="E628" s="1" t="s">
        <v>15</v>
      </c>
      <c r="F628" s="2">
        <v>8733.2292500000003</v>
      </c>
      <c r="G628">
        <f t="shared" si="9"/>
        <v>1</v>
      </c>
    </row>
    <row r="629" spans="1:7" x14ac:dyDescent="0.35">
      <c r="A629" s="1">
        <v>47</v>
      </c>
      <c r="B629" s="1" t="s">
        <v>17</v>
      </c>
      <c r="C629" s="1">
        <v>47.52</v>
      </c>
      <c r="D629" s="1" t="s">
        <v>12</v>
      </c>
      <c r="E629" s="1" t="s">
        <v>13</v>
      </c>
      <c r="F629" s="2">
        <v>8083.9197999999997</v>
      </c>
      <c r="G629">
        <f t="shared" si="9"/>
        <v>1</v>
      </c>
    </row>
    <row r="630" spans="1:7" x14ac:dyDescent="0.35">
      <c r="A630" s="1">
        <v>47</v>
      </c>
      <c r="B630" s="1" t="s">
        <v>17</v>
      </c>
      <c r="C630" s="1">
        <v>36.200000000000003</v>
      </c>
      <c r="D630" s="1" t="s">
        <v>12</v>
      </c>
      <c r="E630" s="1" t="s">
        <v>14</v>
      </c>
      <c r="F630" s="2">
        <v>8068.1850000000004</v>
      </c>
      <c r="G630">
        <f t="shared" si="9"/>
        <v>1</v>
      </c>
    </row>
    <row r="631" spans="1:7" x14ac:dyDescent="0.35">
      <c r="A631" s="1">
        <v>47</v>
      </c>
      <c r="B631" s="1" t="s">
        <v>17</v>
      </c>
      <c r="C631" s="1">
        <v>32.299999999999997</v>
      </c>
      <c r="D631" s="1" t="s">
        <v>12</v>
      </c>
      <c r="E631" s="1" t="s">
        <v>14</v>
      </c>
      <c r="F631" s="2">
        <v>8062.7640000000001</v>
      </c>
      <c r="G631">
        <f t="shared" si="9"/>
        <v>1</v>
      </c>
    </row>
    <row r="632" spans="1:7" x14ac:dyDescent="0.35">
      <c r="A632" s="1">
        <v>48</v>
      </c>
      <c r="B632" s="1" t="s">
        <v>17</v>
      </c>
      <c r="C632" s="1">
        <v>35.625</v>
      </c>
      <c r="D632" s="1" t="s">
        <v>12</v>
      </c>
      <c r="E632" s="1" t="s">
        <v>16</v>
      </c>
      <c r="F632" s="2">
        <v>10736.87075</v>
      </c>
      <c r="G632">
        <f t="shared" si="9"/>
        <v>1</v>
      </c>
    </row>
    <row r="633" spans="1:7" x14ac:dyDescent="0.35">
      <c r="A633" s="1">
        <v>48</v>
      </c>
      <c r="B633" s="1" t="s">
        <v>17</v>
      </c>
      <c r="C633" s="1">
        <v>31.445</v>
      </c>
      <c r="D633" s="1" t="s">
        <v>12</v>
      </c>
      <c r="E633" s="1" t="s">
        <v>16</v>
      </c>
      <c r="F633" s="2">
        <v>8964.0605500000001</v>
      </c>
      <c r="G633">
        <f t="shared" si="9"/>
        <v>1</v>
      </c>
    </row>
    <row r="634" spans="1:7" x14ac:dyDescent="0.35">
      <c r="A634" s="1">
        <v>48</v>
      </c>
      <c r="B634" s="1" t="s">
        <v>17</v>
      </c>
      <c r="C634" s="1">
        <v>30.2</v>
      </c>
      <c r="D634" s="1" t="s">
        <v>12</v>
      </c>
      <c r="E634" s="1" t="s">
        <v>14</v>
      </c>
      <c r="F634" s="2">
        <v>8968.33</v>
      </c>
      <c r="G634">
        <f t="shared" si="9"/>
        <v>1</v>
      </c>
    </row>
    <row r="635" spans="1:7" x14ac:dyDescent="0.35">
      <c r="A635" s="1">
        <v>48</v>
      </c>
      <c r="B635" s="1" t="s">
        <v>17</v>
      </c>
      <c r="C635" s="1">
        <v>34.299999999999997</v>
      </c>
      <c r="D635" s="1" t="s">
        <v>12</v>
      </c>
      <c r="E635" s="1" t="s">
        <v>14</v>
      </c>
      <c r="F635" s="2">
        <v>9563.0290000000005</v>
      </c>
      <c r="G635">
        <f t="shared" si="9"/>
        <v>1</v>
      </c>
    </row>
    <row r="636" spans="1:7" x14ac:dyDescent="0.35">
      <c r="A636" s="1">
        <v>48</v>
      </c>
      <c r="B636" s="1" t="s">
        <v>17</v>
      </c>
      <c r="C636" s="1">
        <v>30.78</v>
      </c>
      <c r="D636" s="1" t="s">
        <v>12</v>
      </c>
      <c r="E636" s="1" t="s">
        <v>16</v>
      </c>
      <c r="F636" s="2">
        <v>10141.136200000001</v>
      </c>
      <c r="G636">
        <f t="shared" si="9"/>
        <v>1</v>
      </c>
    </row>
    <row r="637" spans="1:7" x14ac:dyDescent="0.35">
      <c r="A637" s="1">
        <v>48</v>
      </c>
      <c r="B637" s="1" t="s">
        <v>17</v>
      </c>
      <c r="C637" s="1">
        <v>36.67</v>
      </c>
      <c r="D637" s="1" t="s">
        <v>12</v>
      </c>
      <c r="E637" s="1" t="s">
        <v>15</v>
      </c>
      <c r="F637" s="2">
        <v>28468.919010000001</v>
      </c>
      <c r="G637">
        <f t="shared" si="9"/>
        <v>1</v>
      </c>
    </row>
    <row r="638" spans="1:7" x14ac:dyDescent="0.35">
      <c r="A638" s="1">
        <v>48</v>
      </c>
      <c r="B638" s="1" t="s">
        <v>17</v>
      </c>
      <c r="C638" s="1">
        <v>40.15</v>
      </c>
      <c r="D638" s="1" t="s">
        <v>12</v>
      </c>
      <c r="E638" s="1" t="s">
        <v>13</v>
      </c>
      <c r="F638" s="2">
        <v>7804.1605</v>
      </c>
      <c r="G638">
        <f t="shared" si="9"/>
        <v>1</v>
      </c>
    </row>
    <row r="639" spans="1:7" x14ac:dyDescent="0.35">
      <c r="A639" s="1">
        <v>48</v>
      </c>
      <c r="B639" s="1" t="s">
        <v>17</v>
      </c>
      <c r="C639" s="1">
        <v>32.299999999999997</v>
      </c>
      <c r="D639" s="1" t="s">
        <v>12</v>
      </c>
      <c r="E639" s="1" t="s">
        <v>15</v>
      </c>
      <c r="F639" s="2">
        <v>8765.2489999999998</v>
      </c>
      <c r="G639">
        <f t="shared" si="9"/>
        <v>1</v>
      </c>
    </row>
    <row r="640" spans="1:7" x14ac:dyDescent="0.35">
      <c r="A640" s="1">
        <v>48</v>
      </c>
      <c r="B640" s="1" t="s">
        <v>17</v>
      </c>
      <c r="C640" s="1">
        <v>37.29</v>
      </c>
      <c r="D640" s="1" t="s">
        <v>12</v>
      </c>
      <c r="E640" s="1" t="s">
        <v>13</v>
      </c>
      <c r="F640" s="2">
        <v>8978.1851000000006</v>
      </c>
      <c r="G640">
        <f t="shared" si="9"/>
        <v>1</v>
      </c>
    </row>
    <row r="641" spans="1:7" x14ac:dyDescent="0.35">
      <c r="A641" s="1">
        <v>49</v>
      </c>
      <c r="B641" s="1" t="s">
        <v>17</v>
      </c>
      <c r="C641" s="1">
        <v>30.3</v>
      </c>
      <c r="D641" s="1" t="s">
        <v>12</v>
      </c>
      <c r="E641" s="1" t="s">
        <v>14</v>
      </c>
      <c r="F641" s="2">
        <v>8116.68</v>
      </c>
      <c r="G641">
        <f t="shared" si="9"/>
        <v>1</v>
      </c>
    </row>
    <row r="642" spans="1:7" x14ac:dyDescent="0.35">
      <c r="A642" s="1">
        <v>49</v>
      </c>
      <c r="B642" s="1" t="s">
        <v>17</v>
      </c>
      <c r="C642" s="1">
        <v>35.86</v>
      </c>
      <c r="D642" s="1" t="s">
        <v>12</v>
      </c>
      <c r="E642" s="1" t="s">
        <v>13</v>
      </c>
      <c r="F642" s="2">
        <v>8124.4084000000003</v>
      </c>
      <c r="G642">
        <f t="shared" ref="G642:G705" si="10">IF(B642="female",0,1)</f>
        <v>1</v>
      </c>
    </row>
    <row r="643" spans="1:7" x14ac:dyDescent="0.35">
      <c r="A643" s="1">
        <v>49</v>
      </c>
      <c r="B643" s="1" t="s">
        <v>17</v>
      </c>
      <c r="C643" s="1">
        <v>31.35</v>
      </c>
      <c r="D643" s="1" t="s">
        <v>12</v>
      </c>
      <c r="E643" s="1" t="s">
        <v>16</v>
      </c>
      <c r="F643" s="2">
        <v>9290.1394999999993</v>
      </c>
      <c r="G643">
        <f t="shared" si="10"/>
        <v>1</v>
      </c>
    </row>
    <row r="644" spans="1:7" x14ac:dyDescent="0.35">
      <c r="A644" s="1">
        <v>49</v>
      </c>
      <c r="B644" s="1" t="s">
        <v>17</v>
      </c>
      <c r="C644" s="1">
        <v>32.299999999999997</v>
      </c>
      <c r="D644" s="1" t="s">
        <v>12</v>
      </c>
      <c r="E644" s="1" t="s">
        <v>15</v>
      </c>
      <c r="F644" s="2">
        <v>10269.459999999999</v>
      </c>
      <c r="G644">
        <f t="shared" si="10"/>
        <v>1</v>
      </c>
    </row>
    <row r="645" spans="1:7" x14ac:dyDescent="0.35">
      <c r="A645" s="1">
        <v>49</v>
      </c>
      <c r="B645" s="1" t="s">
        <v>17</v>
      </c>
      <c r="C645" s="1">
        <v>37.51</v>
      </c>
      <c r="D645" s="1" t="s">
        <v>12</v>
      </c>
      <c r="E645" s="1" t="s">
        <v>13</v>
      </c>
      <c r="F645" s="2">
        <v>9304.7019</v>
      </c>
      <c r="G645">
        <f t="shared" si="10"/>
        <v>1</v>
      </c>
    </row>
    <row r="646" spans="1:7" x14ac:dyDescent="0.35">
      <c r="A646" s="1">
        <v>49</v>
      </c>
      <c r="B646" s="1" t="s">
        <v>17</v>
      </c>
      <c r="C646" s="1">
        <v>36.85</v>
      </c>
      <c r="D646" s="1" t="s">
        <v>12</v>
      </c>
      <c r="E646" s="1" t="s">
        <v>13</v>
      </c>
      <c r="F646" s="2">
        <v>8125.7844999999998</v>
      </c>
      <c r="G646">
        <f t="shared" si="10"/>
        <v>1</v>
      </c>
    </row>
    <row r="647" spans="1:7" x14ac:dyDescent="0.35">
      <c r="A647" s="1">
        <v>50</v>
      </c>
      <c r="B647" s="1" t="s">
        <v>17</v>
      </c>
      <c r="C647" s="1">
        <v>32.204999999999998</v>
      </c>
      <c r="D647" s="1" t="s">
        <v>12</v>
      </c>
      <c r="E647" s="1" t="s">
        <v>15</v>
      </c>
      <c r="F647" s="2">
        <v>8835.2649500000007</v>
      </c>
      <c r="G647">
        <f t="shared" si="10"/>
        <v>1</v>
      </c>
    </row>
    <row r="648" spans="1:7" x14ac:dyDescent="0.35">
      <c r="A648" s="1">
        <v>50</v>
      </c>
      <c r="B648" s="1" t="s">
        <v>17</v>
      </c>
      <c r="C648" s="1">
        <v>44.77</v>
      </c>
      <c r="D648" s="1" t="s">
        <v>12</v>
      </c>
      <c r="E648" s="1" t="s">
        <v>13</v>
      </c>
      <c r="F648" s="2">
        <v>9058.7302999999993</v>
      </c>
      <c r="G648">
        <f t="shared" si="10"/>
        <v>1</v>
      </c>
    </row>
    <row r="649" spans="1:7" x14ac:dyDescent="0.35">
      <c r="A649" s="1">
        <v>50</v>
      </c>
      <c r="B649" s="1" t="s">
        <v>17</v>
      </c>
      <c r="C649" s="1">
        <v>36.200000000000003</v>
      </c>
      <c r="D649" s="1" t="s">
        <v>12</v>
      </c>
      <c r="E649" s="1" t="s">
        <v>14</v>
      </c>
      <c r="F649" s="2">
        <v>8457.8179999999993</v>
      </c>
      <c r="G649">
        <f t="shared" si="10"/>
        <v>1</v>
      </c>
    </row>
    <row r="650" spans="1:7" x14ac:dyDescent="0.35">
      <c r="A650" s="1">
        <v>50</v>
      </c>
      <c r="B650" s="1" t="s">
        <v>17</v>
      </c>
      <c r="C650" s="1">
        <v>32.11</v>
      </c>
      <c r="D650" s="1" t="s">
        <v>12</v>
      </c>
      <c r="E650" s="1" t="s">
        <v>16</v>
      </c>
      <c r="F650" s="2">
        <v>25333.332839999999</v>
      </c>
      <c r="G650">
        <f t="shared" si="10"/>
        <v>1</v>
      </c>
    </row>
    <row r="651" spans="1:7" x14ac:dyDescent="0.35">
      <c r="A651" s="1">
        <v>50</v>
      </c>
      <c r="B651" s="1" t="s">
        <v>17</v>
      </c>
      <c r="C651" s="1">
        <v>37.07</v>
      </c>
      <c r="D651" s="1" t="s">
        <v>12</v>
      </c>
      <c r="E651" s="1" t="s">
        <v>13</v>
      </c>
      <c r="F651" s="2">
        <v>9048.0272999999997</v>
      </c>
      <c r="G651">
        <f t="shared" si="10"/>
        <v>1</v>
      </c>
    </row>
    <row r="652" spans="1:7" x14ac:dyDescent="0.35">
      <c r="A652" s="1">
        <v>50</v>
      </c>
      <c r="B652" s="1" t="s">
        <v>17</v>
      </c>
      <c r="C652" s="1">
        <v>32.299999999999997</v>
      </c>
      <c r="D652" s="1" t="s">
        <v>12</v>
      </c>
      <c r="E652" s="1" t="s">
        <v>14</v>
      </c>
      <c r="F652" s="2">
        <v>9630.3970000000008</v>
      </c>
      <c r="G652">
        <f t="shared" si="10"/>
        <v>1</v>
      </c>
    </row>
    <row r="653" spans="1:7" x14ac:dyDescent="0.35">
      <c r="A653" s="1">
        <v>50</v>
      </c>
      <c r="B653" s="1" t="s">
        <v>17</v>
      </c>
      <c r="C653" s="1">
        <v>30.97</v>
      </c>
      <c r="D653" s="1" t="s">
        <v>12</v>
      </c>
      <c r="E653" s="1" t="s">
        <v>15</v>
      </c>
      <c r="F653" s="2">
        <v>10600.5483</v>
      </c>
      <c r="G653">
        <f t="shared" si="10"/>
        <v>1</v>
      </c>
    </row>
    <row r="654" spans="1:7" x14ac:dyDescent="0.35">
      <c r="A654" s="1">
        <v>51</v>
      </c>
      <c r="B654" s="1" t="s">
        <v>17</v>
      </c>
      <c r="C654" s="1">
        <v>31.635000000000002</v>
      </c>
      <c r="D654" s="1" t="s">
        <v>12</v>
      </c>
      <c r="E654" s="1" t="s">
        <v>15</v>
      </c>
      <c r="F654" s="2">
        <v>9174.1356500000002</v>
      </c>
      <c r="G654">
        <f t="shared" si="10"/>
        <v>1</v>
      </c>
    </row>
    <row r="655" spans="1:7" x14ac:dyDescent="0.35">
      <c r="A655" s="1">
        <v>51</v>
      </c>
      <c r="B655" s="1" t="s">
        <v>17</v>
      </c>
      <c r="C655" s="1">
        <v>39.700000000000003</v>
      </c>
      <c r="D655" s="1" t="s">
        <v>12</v>
      </c>
      <c r="E655" s="1" t="s">
        <v>14</v>
      </c>
      <c r="F655" s="2">
        <v>9391.3459999999995</v>
      </c>
      <c r="G655">
        <f t="shared" si="10"/>
        <v>1</v>
      </c>
    </row>
    <row r="656" spans="1:7" x14ac:dyDescent="0.35">
      <c r="A656" s="1">
        <v>51</v>
      </c>
      <c r="B656" s="1" t="s">
        <v>17</v>
      </c>
      <c r="C656" s="1">
        <v>33.33</v>
      </c>
      <c r="D656" s="1" t="s">
        <v>12</v>
      </c>
      <c r="E656" s="1" t="s">
        <v>13</v>
      </c>
      <c r="F656" s="2">
        <v>10560.4917</v>
      </c>
      <c r="G656">
        <f t="shared" si="10"/>
        <v>1</v>
      </c>
    </row>
    <row r="657" spans="1:7" x14ac:dyDescent="0.35">
      <c r="A657" s="1">
        <v>51</v>
      </c>
      <c r="B657" s="1" t="s">
        <v>17</v>
      </c>
      <c r="C657" s="1">
        <v>35.97</v>
      </c>
      <c r="D657" s="1" t="s">
        <v>12</v>
      </c>
      <c r="E657" s="1" t="s">
        <v>13</v>
      </c>
      <c r="F657" s="2">
        <v>9386.1612999999998</v>
      </c>
      <c r="G657">
        <f t="shared" si="10"/>
        <v>1</v>
      </c>
    </row>
    <row r="658" spans="1:7" x14ac:dyDescent="0.35">
      <c r="A658" s="1">
        <v>51</v>
      </c>
      <c r="B658" s="1" t="s">
        <v>17</v>
      </c>
      <c r="C658" s="1">
        <v>37</v>
      </c>
      <c r="D658" s="1" t="s">
        <v>12</v>
      </c>
      <c r="E658" s="1" t="s">
        <v>14</v>
      </c>
      <c r="F658" s="2">
        <v>8798.5930000000008</v>
      </c>
      <c r="G658">
        <f t="shared" si="10"/>
        <v>1</v>
      </c>
    </row>
    <row r="659" spans="1:7" x14ac:dyDescent="0.35">
      <c r="A659" s="1">
        <v>51</v>
      </c>
      <c r="B659" s="1" t="s">
        <v>17</v>
      </c>
      <c r="C659" s="1">
        <v>32.299999999999997</v>
      </c>
      <c r="D659" s="1" t="s">
        <v>12</v>
      </c>
      <c r="E659" s="1" t="s">
        <v>16</v>
      </c>
      <c r="F659" s="2">
        <v>9964.06</v>
      </c>
      <c r="G659">
        <f t="shared" si="10"/>
        <v>1</v>
      </c>
    </row>
    <row r="660" spans="1:7" x14ac:dyDescent="0.35">
      <c r="A660" s="1">
        <v>51</v>
      </c>
      <c r="B660" s="1" t="s">
        <v>17</v>
      </c>
      <c r="C660" s="1">
        <v>30.03</v>
      </c>
      <c r="D660" s="1" t="s">
        <v>12</v>
      </c>
      <c r="E660" s="1" t="s">
        <v>13</v>
      </c>
      <c r="F660" s="2">
        <v>9377.9046999999991</v>
      </c>
      <c r="G660">
        <f t="shared" si="10"/>
        <v>1</v>
      </c>
    </row>
    <row r="661" spans="1:7" x14ac:dyDescent="0.35">
      <c r="A661" s="1">
        <v>52</v>
      </c>
      <c r="B661" s="1" t="s">
        <v>17</v>
      </c>
      <c r="C661" s="1">
        <v>32.204999999999998</v>
      </c>
      <c r="D661" s="1" t="s">
        <v>12</v>
      </c>
      <c r="E661" s="1" t="s">
        <v>16</v>
      </c>
      <c r="F661" s="2">
        <v>11488.31695</v>
      </c>
      <c r="G661">
        <f t="shared" si="10"/>
        <v>1</v>
      </c>
    </row>
    <row r="662" spans="1:7" x14ac:dyDescent="0.35">
      <c r="A662" s="1">
        <v>52</v>
      </c>
      <c r="B662" s="1" t="s">
        <v>17</v>
      </c>
      <c r="C662" s="1">
        <v>33.25</v>
      </c>
      <c r="D662" s="1" t="s">
        <v>12</v>
      </c>
      <c r="E662" s="1" t="s">
        <v>16</v>
      </c>
      <c r="F662" s="2">
        <v>9722.7695000000003</v>
      </c>
      <c r="G662">
        <f t="shared" si="10"/>
        <v>1</v>
      </c>
    </row>
    <row r="663" spans="1:7" x14ac:dyDescent="0.35">
      <c r="A663" s="1">
        <v>52</v>
      </c>
      <c r="B663" s="1" t="s">
        <v>17</v>
      </c>
      <c r="C663" s="1">
        <v>36.700000000000003</v>
      </c>
      <c r="D663" s="1" t="s">
        <v>12</v>
      </c>
      <c r="E663" s="1" t="s">
        <v>14</v>
      </c>
      <c r="F663" s="2">
        <v>9144.5650000000005</v>
      </c>
      <c r="G663">
        <f t="shared" si="10"/>
        <v>1</v>
      </c>
    </row>
    <row r="664" spans="1:7" x14ac:dyDescent="0.35">
      <c r="A664" s="1">
        <v>52</v>
      </c>
      <c r="B664" s="1" t="s">
        <v>17</v>
      </c>
      <c r="C664" s="1">
        <v>34.1</v>
      </c>
      <c r="D664" s="1" t="s">
        <v>12</v>
      </c>
      <c r="E664" s="1" t="s">
        <v>13</v>
      </c>
      <c r="F664" s="2">
        <v>9140.9509999999991</v>
      </c>
      <c r="G664">
        <f t="shared" si="10"/>
        <v>1</v>
      </c>
    </row>
    <row r="665" spans="1:7" x14ac:dyDescent="0.35">
      <c r="A665" s="1">
        <v>52</v>
      </c>
      <c r="B665" s="1" t="s">
        <v>17</v>
      </c>
      <c r="C665" s="1">
        <v>30.2</v>
      </c>
      <c r="D665" s="1" t="s">
        <v>12</v>
      </c>
      <c r="E665" s="1" t="s">
        <v>14</v>
      </c>
      <c r="F665" s="2">
        <v>9724.5300000000007</v>
      </c>
      <c r="G665">
        <f t="shared" si="10"/>
        <v>1</v>
      </c>
    </row>
    <row r="666" spans="1:7" x14ac:dyDescent="0.35">
      <c r="A666" s="1">
        <v>52</v>
      </c>
      <c r="B666" s="1" t="s">
        <v>17</v>
      </c>
      <c r="C666" s="1">
        <v>36.765000000000001</v>
      </c>
      <c r="D666" s="1" t="s">
        <v>12</v>
      </c>
      <c r="E666" s="1" t="s">
        <v>15</v>
      </c>
      <c r="F666" s="2">
        <v>26467.09737</v>
      </c>
      <c r="G666">
        <f t="shared" si="10"/>
        <v>1</v>
      </c>
    </row>
    <row r="667" spans="1:7" x14ac:dyDescent="0.35">
      <c r="A667" s="1">
        <v>52</v>
      </c>
      <c r="B667" s="1" t="s">
        <v>17</v>
      </c>
      <c r="C667" s="1">
        <v>47.74</v>
      </c>
      <c r="D667" s="1" t="s">
        <v>12</v>
      </c>
      <c r="E667" s="1" t="s">
        <v>13</v>
      </c>
      <c r="F667" s="2">
        <v>9748.9105999999992</v>
      </c>
      <c r="G667">
        <f t="shared" si="10"/>
        <v>1</v>
      </c>
    </row>
    <row r="668" spans="1:7" x14ac:dyDescent="0.35">
      <c r="A668" s="1">
        <v>52</v>
      </c>
      <c r="B668" s="1" t="s">
        <v>17</v>
      </c>
      <c r="C668" s="1">
        <v>32.774999999999999</v>
      </c>
      <c r="D668" s="1" t="s">
        <v>12</v>
      </c>
      <c r="E668" s="1" t="s">
        <v>15</v>
      </c>
      <c r="F668" s="2">
        <v>11289.10925</v>
      </c>
      <c r="G668">
        <f t="shared" si="10"/>
        <v>1</v>
      </c>
    </row>
    <row r="669" spans="1:7" x14ac:dyDescent="0.35">
      <c r="A669" s="1">
        <v>52</v>
      </c>
      <c r="B669" s="1" t="s">
        <v>17</v>
      </c>
      <c r="C669" s="1">
        <v>38.6</v>
      </c>
      <c r="D669" s="1" t="s">
        <v>12</v>
      </c>
      <c r="E669" s="1" t="s">
        <v>14</v>
      </c>
      <c r="F669" s="2">
        <v>10325.206</v>
      </c>
      <c r="G669">
        <f t="shared" si="10"/>
        <v>1</v>
      </c>
    </row>
    <row r="670" spans="1:7" x14ac:dyDescent="0.35">
      <c r="A670" s="1">
        <v>53</v>
      </c>
      <c r="B670" s="1" t="s">
        <v>17</v>
      </c>
      <c r="C670" s="1">
        <v>31.16</v>
      </c>
      <c r="D670" s="1" t="s">
        <v>12</v>
      </c>
      <c r="E670" s="1" t="s">
        <v>15</v>
      </c>
      <c r="F670" s="2">
        <v>10461.9794</v>
      </c>
      <c r="G670">
        <f t="shared" si="10"/>
        <v>1</v>
      </c>
    </row>
    <row r="671" spans="1:7" x14ac:dyDescent="0.35">
      <c r="A671" s="1">
        <v>53</v>
      </c>
      <c r="B671" s="1" t="s">
        <v>17</v>
      </c>
      <c r="C671" s="1">
        <v>31.35</v>
      </c>
      <c r="D671" s="1" t="s">
        <v>12</v>
      </c>
      <c r="E671" s="1" t="s">
        <v>13</v>
      </c>
      <c r="F671" s="2">
        <v>27346.04207</v>
      </c>
      <c r="G671">
        <f t="shared" si="10"/>
        <v>1</v>
      </c>
    </row>
    <row r="672" spans="1:7" x14ac:dyDescent="0.35">
      <c r="A672" s="1">
        <v>53</v>
      </c>
      <c r="B672" s="1" t="s">
        <v>17</v>
      </c>
      <c r="C672" s="1">
        <v>36.1</v>
      </c>
      <c r="D672" s="1" t="s">
        <v>12</v>
      </c>
      <c r="E672" s="1" t="s">
        <v>14</v>
      </c>
      <c r="F672" s="2">
        <v>10085.846</v>
      </c>
      <c r="G672">
        <f t="shared" si="10"/>
        <v>1</v>
      </c>
    </row>
    <row r="673" spans="1:7" x14ac:dyDescent="0.35">
      <c r="A673" s="1">
        <v>53</v>
      </c>
      <c r="B673" s="1" t="s">
        <v>17</v>
      </c>
      <c r="C673" s="1">
        <v>41.47</v>
      </c>
      <c r="D673" s="1" t="s">
        <v>12</v>
      </c>
      <c r="E673" s="1" t="s">
        <v>13</v>
      </c>
      <c r="F673" s="2">
        <v>9504.3102999999992</v>
      </c>
      <c r="G673">
        <f t="shared" si="10"/>
        <v>1</v>
      </c>
    </row>
    <row r="674" spans="1:7" x14ac:dyDescent="0.35">
      <c r="A674" s="1">
        <v>53</v>
      </c>
      <c r="B674" s="1" t="s">
        <v>17</v>
      </c>
      <c r="C674" s="1">
        <v>36.6</v>
      </c>
      <c r="D674" s="1" t="s">
        <v>12</v>
      </c>
      <c r="E674" s="1" t="s">
        <v>14</v>
      </c>
      <c r="F674" s="2">
        <v>11264.540999999999</v>
      </c>
      <c r="G674">
        <f t="shared" si="10"/>
        <v>1</v>
      </c>
    </row>
    <row r="675" spans="1:7" x14ac:dyDescent="0.35">
      <c r="A675" s="1">
        <v>53</v>
      </c>
      <c r="B675" s="1" t="s">
        <v>17</v>
      </c>
      <c r="C675" s="1">
        <v>30.495000000000001</v>
      </c>
      <c r="D675" s="1" t="s">
        <v>12</v>
      </c>
      <c r="E675" s="1" t="s">
        <v>16</v>
      </c>
      <c r="F675" s="2">
        <v>10072.055050000001</v>
      </c>
      <c r="G675">
        <f t="shared" si="10"/>
        <v>1</v>
      </c>
    </row>
    <row r="676" spans="1:7" x14ac:dyDescent="0.35">
      <c r="A676" s="1">
        <v>54</v>
      </c>
      <c r="B676" s="1" t="s">
        <v>17</v>
      </c>
      <c r="C676" s="1">
        <v>33.630000000000003</v>
      </c>
      <c r="D676" s="1" t="s">
        <v>12</v>
      </c>
      <c r="E676" s="1" t="s">
        <v>15</v>
      </c>
      <c r="F676" s="2">
        <v>10825.253699999999</v>
      </c>
      <c r="G676">
        <f t="shared" si="10"/>
        <v>1</v>
      </c>
    </row>
    <row r="677" spans="1:7" x14ac:dyDescent="0.35">
      <c r="A677" s="1">
        <v>54</v>
      </c>
      <c r="B677" s="1" t="s">
        <v>17</v>
      </c>
      <c r="C677" s="1">
        <v>39.6</v>
      </c>
      <c r="D677" s="1" t="s">
        <v>12</v>
      </c>
      <c r="E677" s="1" t="s">
        <v>14</v>
      </c>
      <c r="F677" s="2">
        <v>10450.552</v>
      </c>
      <c r="G677">
        <f t="shared" si="10"/>
        <v>1</v>
      </c>
    </row>
    <row r="678" spans="1:7" x14ac:dyDescent="0.35">
      <c r="A678" s="1">
        <v>54</v>
      </c>
      <c r="B678" s="1" t="s">
        <v>17</v>
      </c>
      <c r="C678" s="1">
        <v>30.02</v>
      </c>
      <c r="D678" s="1" t="s">
        <v>12</v>
      </c>
      <c r="E678" s="1" t="s">
        <v>15</v>
      </c>
      <c r="F678" s="2">
        <v>24476.478510000001</v>
      </c>
      <c r="G678">
        <f t="shared" si="10"/>
        <v>1</v>
      </c>
    </row>
    <row r="679" spans="1:7" x14ac:dyDescent="0.35">
      <c r="A679" s="1">
        <v>54</v>
      </c>
      <c r="B679" s="1" t="s">
        <v>17</v>
      </c>
      <c r="C679" s="1">
        <v>32.774999999999999</v>
      </c>
      <c r="D679" s="1" t="s">
        <v>12</v>
      </c>
      <c r="E679" s="1" t="s">
        <v>16</v>
      </c>
      <c r="F679" s="2">
        <v>10435.06525</v>
      </c>
      <c r="G679">
        <f t="shared" si="10"/>
        <v>1</v>
      </c>
    </row>
    <row r="680" spans="1:7" x14ac:dyDescent="0.35">
      <c r="A680" s="1">
        <v>54</v>
      </c>
      <c r="B680" s="1" t="s">
        <v>17</v>
      </c>
      <c r="C680" s="1">
        <v>30.21</v>
      </c>
      <c r="D680" s="1" t="s">
        <v>12</v>
      </c>
      <c r="E680" s="1" t="s">
        <v>15</v>
      </c>
      <c r="F680" s="2">
        <v>10231.499900000001</v>
      </c>
      <c r="G680">
        <f t="shared" si="10"/>
        <v>1</v>
      </c>
    </row>
    <row r="681" spans="1:7" x14ac:dyDescent="0.35">
      <c r="A681" s="1">
        <v>54</v>
      </c>
      <c r="B681" s="1" t="s">
        <v>17</v>
      </c>
      <c r="C681" s="1">
        <v>31.6</v>
      </c>
      <c r="D681" s="1" t="s">
        <v>12</v>
      </c>
      <c r="E681" s="1" t="s">
        <v>14</v>
      </c>
      <c r="F681" s="2">
        <v>9850.4320000000007</v>
      </c>
      <c r="G681">
        <f t="shared" si="10"/>
        <v>1</v>
      </c>
    </row>
    <row r="682" spans="1:7" x14ac:dyDescent="0.35">
      <c r="A682" s="1">
        <v>55</v>
      </c>
      <c r="B682" s="1" t="s">
        <v>17</v>
      </c>
      <c r="C682" s="1">
        <v>37.299999999999997</v>
      </c>
      <c r="D682" s="1" t="s">
        <v>12</v>
      </c>
      <c r="E682" s="1" t="s">
        <v>14</v>
      </c>
      <c r="F682" s="2">
        <v>20630.283510000001</v>
      </c>
      <c r="G682">
        <f t="shared" si="10"/>
        <v>1</v>
      </c>
    </row>
    <row r="683" spans="1:7" x14ac:dyDescent="0.35">
      <c r="A683" s="1">
        <v>55</v>
      </c>
      <c r="B683" s="1" t="s">
        <v>17</v>
      </c>
      <c r="C683" s="1">
        <v>38.28</v>
      </c>
      <c r="D683" s="1" t="s">
        <v>12</v>
      </c>
      <c r="E683" s="1" t="s">
        <v>13</v>
      </c>
      <c r="F683" s="2">
        <v>10226.2842</v>
      </c>
      <c r="G683">
        <f t="shared" si="10"/>
        <v>1</v>
      </c>
    </row>
    <row r="684" spans="1:7" x14ac:dyDescent="0.35">
      <c r="A684" s="1">
        <v>55</v>
      </c>
      <c r="B684" s="1" t="s">
        <v>17</v>
      </c>
      <c r="C684" s="1">
        <v>33.880000000000003</v>
      </c>
      <c r="D684" s="1" t="s">
        <v>12</v>
      </c>
      <c r="E684" s="1" t="s">
        <v>13</v>
      </c>
      <c r="F684" s="2">
        <v>11987.1682</v>
      </c>
      <c r="G684">
        <f t="shared" si="10"/>
        <v>1</v>
      </c>
    </row>
    <row r="685" spans="1:7" x14ac:dyDescent="0.35">
      <c r="A685" s="1">
        <v>55</v>
      </c>
      <c r="B685" s="1" t="s">
        <v>17</v>
      </c>
      <c r="C685" s="1">
        <v>33</v>
      </c>
      <c r="D685" s="1" t="s">
        <v>12</v>
      </c>
      <c r="E685" s="1" t="s">
        <v>13</v>
      </c>
      <c r="F685" s="2">
        <v>20781.48892</v>
      </c>
      <c r="G685">
        <f t="shared" si="10"/>
        <v>1</v>
      </c>
    </row>
    <row r="686" spans="1:7" x14ac:dyDescent="0.35">
      <c r="A686" s="1">
        <v>55</v>
      </c>
      <c r="B686" s="1" t="s">
        <v>17</v>
      </c>
      <c r="C686" s="1">
        <v>32.774999999999999</v>
      </c>
      <c r="D686" s="1" t="s">
        <v>12</v>
      </c>
      <c r="E686" s="1" t="s">
        <v>15</v>
      </c>
      <c r="F686" s="2">
        <v>10601.632250000001</v>
      </c>
      <c r="G686">
        <f t="shared" si="10"/>
        <v>1</v>
      </c>
    </row>
    <row r="687" spans="1:7" x14ac:dyDescent="0.35">
      <c r="A687" s="1">
        <v>55</v>
      </c>
      <c r="B687" s="1" t="s">
        <v>17</v>
      </c>
      <c r="C687" s="1">
        <v>35.244999999999997</v>
      </c>
      <c r="D687" s="1" t="s">
        <v>12</v>
      </c>
      <c r="E687" s="1" t="s">
        <v>16</v>
      </c>
      <c r="F687" s="2">
        <v>11394.065549999999</v>
      </c>
      <c r="G687">
        <f t="shared" si="10"/>
        <v>1</v>
      </c>
    </row>
    <row r="688" spans="1:7" x14ac:dyDescent="0.35">
      <c r="A688" s="1">
        <v>55</v>
      </c>
      <c r="B688" s="1" t="s">
        <v>17</v>
      </c>
      <c r="C688" s="1">
        <v>32.67</v>
      </c>
      <c r="D688" s="1" t="s">
        <v>12</v>
      </c>
      <c r="E688" s="1" t="s">
        <v>13</v>
      </c>
      <c r="F688" s="2">
        <v>10807.4863</v>
      </c>
      <c r="G688">
        <f t="shared" si="10"/>
        <v>1</v>
      </c>
    </row>
    <row r="689" spans="1:7" x14ac:dyDescent="0.35">
      <c r="A689" s="1">
        <v>55</v>
      </c>
      <c r="B689" s="1" t="s">
        <v>17</v>
      </c>
      <c r="C689" s="1">
        <v>37.715000000000003</v>
      </c>
      <c r="D689" s="1" t="s">
        <v>12</v>
      </c>
      <c r="E689" s="1" t="s">
        <v>15</v>
      </c>
      <c r="F689" s="2">
        <v>30063.580549999999</v>
      </c>
      <c r="G689">
        <f t="shared" si="10"/>
        <v>1</v>
      </c>
    </row>
    <row r="690" spans="1:7" x14ac:dyDescent="0.35">
      <c r="A690" s="1">
        <v>56</v>
      </c>
      <c r="B690" s="1" t="s">
        <v>17</v>
      </c>
      <c r="C690" s="1">
        <v>40.299999999999997</v>
      </c>
      <c r="D690" s="1" t="s">
        <v>12</v>
      </c>
      <c r="E690" s="1" t="s">
        <v>14</v>
      </c>
      <c r="F690" s="2">
        <v>10602.385</v>
      </c>
      <c r="G690">
        <f t="shared" si="10"/>
        <v>1</v>
      </c>
    </row>
    <row r="691" spans="1:7" x14ac:dyDescent="0.35">
      <c r="A691" s="1">
        <v>56</v>
      </c>
      <c r="B691" s="1" t="s">
        <v>17</v>
      </c>
      <c r="C691" s="1">
        <v>39.6</v>
      </c>
      <c r="D691" s="1" t="s">
        <v>12</v>
      </c>
      <c r="E691" s="1" t="s">
        <v>14</v>
      </c>
      <c r="F691" s="2">
        <v>10601.412</v>
      </c>
      <c r="G691">
        <f t="shared" si="10"/>
        <v>1</v>
      </c>
    </row>
    <row r="692" spans="1:7" x14ac:dyDescent="0.35">
      <c r="A692" s="1">
        <v>56</v>
      </c>
      <c r="B692" s="1" t="s">
        <v>17</v>
      </c>
      <c r="C692" s="1">
        <v>32.11</v>
      </c>
      <c r="D692" s="1" t="s">
        <v>12</v>
      </c>
      <c r="E692" s="1" t="s">
        <v>16</v>
      </c>
      <c r="F692" s="2">
        <v>11763.000899999999</v>
      </c>
      <c r="G692">
        <f t="shared" si="10"/>
        <v>1</v>
      </c>
    </row>
    <row r="693" spans="1:7" x14ac:dyDescent="0.35">
      <c r="A693" s="1">
        <v>56</v>
      </c>
      <c r="B693" s="1" t="s">
        <v>17</v>
      </c>
      <c r="C693" s="1">
        <v>33.659999999999997</v>
      </c>
      <c r="D693" s="1" t="s">
        <v>12</v>
      </c>
      <c r="E693" s="1" t="s">
        <v>13</v>
      </c>
      <c r="F693" s="2">
        <v>12949.1554</v>
      </c>
      <c r="G693">
        <f t="shared" si="10"/>
        <v>1</v>
      </c>
    </row>
    <row r="694" spans="1:7" x14ac:dyDescent="0.35">
      <c r="A694" s="1">
        <v>56</v>
      </c>
      <c r="B694" s="1" t="s">
        <v>17</v>
      </c>
      <c r="C694" s="1">
        <v>36.1</v>
      </c>
      <c r="D694" s="1" t="s">
        <v>12</v>
      </c>
      <c r="E694" s="1" t="s">
        <v>14</v>
      </c>
      <c r="F694" s="2">
        <v>12363.547</v>
      </c>
      <c r="G694">
        <f t="shared" si="10"/>
        <v>1</v>
      </c>
    </row>
    <row r="695" spans="1:7" x14ac:dyDescent="0.35">
      <c r="A695" s="1">
        <v>56</v>
      </c>
      <c r="B695" s="1" t="s">
        <v>17</v>
      </c>
      <c r="C695" s="1">
        <v>33.725000000000001</v>
      </c>
      <c r="D695" s="1" t="s">
        <v>12</v>
      </c>
      <c r="E695" s="1" t="s">
        <v>15</v>
      </c>
      <c r="F695" s="2">
        <v>10976.24575</v>
      </c>
      <c r="G695">
        <f t="shared" si="10"/>
        <v>1</v>
      </c>
    </row>
    <row r="696" spans="1:7" x14ac:dyDescent="0.35">
      <c r="A696" s="1">
        <v>56</v>
      </c>
      <c r="B696" s="1" t="s">
        <v>17</v>
      </c>
      <c r="C696" s="1">
        <v>34.43</v>
      </c>
      <c r="D696" s="1" t="s">
        <v>12</v>
      </c>
      <c r="E696" s="1" t="s">
        <v>13</v>
      </c>
      <c r="F696" s="2">
        <v>10594.225700000001</v>
      </c>
      <c r="G696">
        <f t="shared" si="10"/>
        <v>1</v>
      </c>
    </row>
    <row r="697" spans="1:7" x14ac:dyDescent="0.35">
      <c r="A697" s="1">
        <v>57</v>
      </c>
      <c r="B697" s="1" t="s">
        <v>17</v>
      </c>
      <c r="C697" s="1">
        <v>34.01</v>
      </c>
      <c r="D697" s="1" t="s">
        <v>12</v>
      </c>
      <c r="E697" s="1" t="s">
        <v>15</v>
      </c>
      <c r="F697" s="2">
        <v>11356.660900000001</v>
      </c>
      <c r="G697">
        <f t="shared" si="10"/>
        <v>1</v>
      </c>
    </row>
    <row r="698" spans="1:7" x14ac:dyDescent="0.35">
      <c r="A698" s="1">
        <v>57</v>
      </c>
      <c r="B698" s="1" t="s">
        <v>17</v>
      </c>
      <c r="C698" s="1">
        <v>40.945</v>
      </c>
      <c r="D698" s="1" t="s">
        <v>12</v>
      </c>
      <c r="E698" s="1" t="s">
        <v>16</v>
      </c>
      <c r="F698" s="2">
        <v>11566.30055</v>
      </c>
      <c r="G698">
        <f t="shared" si="10"/>
        <v>1</v>
      </c>
    </row>
    <row r="699" spans="1:7" x14ac:dyDescent="0.35">
      <c r="A699" s="1">
        <v>57</v>
      </c>
      <c r="B699" s="1" t="s">
        <v>17</v>
      </c>
      <c r="C699" s="1">
        <v>43.7</v>
      </c>
      <c r="D699" s="1" t="s">
        <v>12</v>
      </c>
      <c r="E699" s="1" t="s">
        <v>14</v>
      </c>
      <c r="F699" s="2">
        <v>11576.13</v>
      </c>
      <c r="G699">
        <f t="shared" si="10"/>
        <v>1</v>
      </c>
    </row>
    <row r="700" spans="1:7" x14ac:dyDescent="0.35">
      <c r="A700" s="1">
        <v>57</v>
      </c>
      <c r="B700" s="1" t="s">
        <v>17</v>
      </c>
      <c r="C700" s="1">
        <v>33.630000000000003</v>
      </c>
      <c r="D700" s="1" t="s">
        <v>12</v>
      </c>
      <c r="E700" s="1" t="s">
        <v>15</v>
      </c>
      <c r="F700" s="2">
        <v>11945.1327</v>
      </c>
      <c r="G700">
        <f t="shared" si="10"/>
        <v>1</v>
      </c>
    </row>
    <row r="701" spans="1:7" x14ac:dyDescent="0.35">
      <c r="A701" s="1">
        <v>57</v>
      </c>
      <c r="B701" s="1" t="s">
        <v>17</v>
      </c>
      <c r="C701" s="1">
        <v>31.54</v>
      </c>
      <c r="D701" s="1" t="s">
        <v>12</v>
      </c>
      <c r="E701" s="1" t="s">
        <v>15</v>
      </c>
      <c r="F701" s="2">
        <v>11353.2276</v>
      </c>
      <c r="G701">
        <f t="shared" si="10"/>
        <v>1</v>
      </c>
    </row>
    <row r="702" spans="1:7" x14ac:dyDescent="0.35">
      <c r="A702" s="1">
        <v>57</v>
      </c>
      <c r="B702" s="1" t="s">
        <v>17</v>
      </c>
      <c r="C702" s="1">
        <v>40.28</v>
      </c>
      <c r="D702" s="1" t="s">
        <v>12</v>
      </c>
      <c r="E702" s="1" t="s">
        <v>16</v>
      </c>
      <c r="F702" s="2">
        <v>20709.020339999999</v>
      </c>
      <c r="G702">
        <f t="shared" si="10"/>
        <v>1</v>
      </c>
    </row>
    <row r="703" spans="1:7" x14ac:dyDescent="0.35">
      <c r="A703" s="1">
        <v>57</v>
      </c>
      <c r="B703" s="1" t="s">
        <v>17</v>
      </c>
      <c r="C703" s="1">
        <v>40.369999999999997</v>
      </c>
      <c r="D703" s="1" t="s">
        <v>12</v>
      </c>
      <c r="E703" s="1" t="s">
        <v>13</v>
      </c>
      <c r="F703" s="2">
        <v>10982.5013</v>
      </c>
      <c r="G703">
        <f t="shared" si="10"/>
        <v>1</v>
      </c>
    </row>
    <row r="704" spans="1:7" x14ac:dyDescent="0.35">
      <c r="A704" s="1">
        <v>58</v>
      </c>
      <c r="B704" s="1" t="s">
        <v>17</v>
      </c>
      <c r="C704" s="1">
        <v>32.01</v>
      </c>
      <c r="D704" s="1" t="s">
        <v>12</v>
      </c>
      <c r="E704" s="1" t="s">
        <v>13</v>
      </c>
      <c r="F704" s="2">
        <v>11946.625899999999</v>
      </c>
      <c r="G704">
        <f t="shared" si="10"/>
        <v>1</v>
      </c>
    </row>
    <row r="705" spans="1:7" x14ac:dyDescent="0.35">
      <c r="A705" s="1">
        <v>58</v>
      </c>
      <c r="B705" s="1" t="s">
        <v>17</v>
      </c>
      <c r="C705" s="1">
        <v>49.06</v>
      </c>
      <c r="D705" s="1" t="s">
        <v>12</v>
      </c>
      <c r="E705" s="1" t="s">
        <v>13</v>
      </c>
      <c r="F705" s="2">
        <v>11381.3254</v>
      </c>
      <c r="G705">
        <f t="shared" si="10"/>
        <v>1</v>
      </c>
    </row>
    <row r="706" spans="1:7" x14ac:dyDescent="0.35">
      <c r="A706" s="1">
        <v>58</v>
      </c>
      <c r="B706" s="1" t="s">
        <v>17</v>
      </c>
      <c r="C706" s="1">
        <v>34.865000000000002</v>
      </c>
      <c r="D706" s="1" t="s">
        <v>12</v>
      </c>
      <c r="E706" s="1" t="s">
        <v>16</v>
      </c>
      <c r="F706" s="2">
        <v>11944.594349999999</v>
      </c>
      <c r="G706">
        <f t="shared" ref="G706:G769" si="11">IF(B706="female",0,1)</f>
        <v>1</v>
      </c>
    </row>
    <row r="707" spans="1:7" x14ac:dyDescent="0.35">
      <c r="A707" s="1">
        <v>58</v>
      </c>
      <c r="B707" s="1" t="s">
        <v>17</v>
      </c>
      <c r="C707" s="1">
        <v>35.700000000000003</v>
      </c>
      <c r="D707" s="1" t="s">
        <v>12</v>
      </c>
      <c r="E707" s="1" t="s">
        <v>14</v>
      </c>
      <c r="F707" s="2">
        <v>11362.754999999999</v>
      </c>
      <c r="G707">
        <f t="shared" si="11"/>
        <v>1</v>
      </c>
    </row>
    <row r="708" spans="1:7" x14ac:dyDescent="0.35">
      <c r="A708" s="1">
        <v>58</v>
      </c>
      <c r="B708" s="1" t="s">
        <v>17</v>
      </c>
      <c r="C708" s="1">
        <v>38</v>
      </c>
      <c r="D708" s="1" t="s">
        <v>12</v>
      </c>
      <c r="E708" s="1" t="s">
        <v>14</v>
      </c>
      <c r="F708" s="2">
        <v>11365.951999999999</v>
      </c>
      <c r="G708">
        <f t="shared" si="11"/>
        <v>1</v>
      </c>
    </row>
    <row r="709" spans="1:7" x14ac:dyDescent="0.35">
      <c r="A709" s="1">
        <v>58</v>
      </c>
      <c r="B709" s="1" t="s">
        <v>17</v>
      </c>
      <c r="C709" s="1">
        <v>34.39</v>
      </c>
      <c r="D709" s="1" t="s">
        <v>12</v>
      </c>
      <c r="E709" s="1" t="s">
        <v>15</v>
      </c>
      <c r="F709" s="2">
        <v>11743.9341</v>
      </c>
      <c r="G709">
        <f t="shared" si="11"/>
        <v>1</v>
      </c>
    </row>
    <row r="710" spans="1:7" x14ac:dyDescent="0.35">
      <c r="A710" s="1">
        <v>58</v>
      </c>
      <c r="B710" s="1" t="s">
        <v>17</v>
      </c>
      <c r="C710" s="1">
        <v>36.08</v>
      </c>
      <c r="D710" s="1" t="s">
        <v>12</v>
      </c>
      <c r="E710" s="1" t="s">
        <v>13</v>
      </c>
      <c r="F710" s="2">
        <v>11363.2832</v>
      </c>
      <c r="G710">
        <f t="shared" si="11"/>
        <v>1</v>
      </c>
    </row>
    <row r="711" spans="1:7" x14ac:dyDescent="0.35">
      <c r="A711" s="1">
        <v>58</v>
      </c>
      <c r="B711" s="1" t="s">
        <v>17</v>
      </c>
      <c r="C711" s="1">
        <v>30.305</v>
      </c>
      <c r="D711" s="1" t="s">
        <v>12</v>
      </c>
      <c r="E711" s="1" t="s">
        <v>16</v>
      </c>
      <c r="F711" s="2">
        <v>11938.255950000001</v>
      </c>
      <c r="G711">
        <f t="shared" si="11"/>
        <v>1</v>
      </c>
    </row>
    <row r="712" spans="1:7" x14ac:dyDescent="0.35">
      <c r="A712" s="1">
        <v>59</v>
      </c>
      <c r="B712" s="1" t="s">
        <v>17</v>
      </c>
      <c r="C712" s="1">
        <v>31.79</v>
      </c>
      <c r="D712" s="1" t="s">
        <v>12</v>
      </c>
      <c r="E712" s="1" t="s">
        <v>13</v>
      </c>
      <c r="F712" s="2">
        <v>12928.7911</v>
      </c>
      <c r="G712">
        <f t="shared" si="11"/>
        <v>1</v>
      </c>
    </row>
    <row r="713" spans="1:7" x14ac:dyDescent="0.35">
      <c r="A713" s="1">
        <v>59</v>
      </c>
      <c r="B713" s="1" t="s">
        <v>17</v>
      </c>
      <c r="C713" s="1">
        <v>37.4</v>
      </c>
      <c r="D713" s="1" t="s">
        <v>12</v>
      </c>
      <c r="E713" s="1" t="s">
        <v>14</v>
      </c>
      <c r="F713" s="2">
        <v>21797.000400000001</v>
      </c>
      <c r="G713">
        <f t="shared" si="11"/>
        <v>1</v>
      </c>
    </row>
    <row r="714" spans="1:7" x14ac:dyDescent="0.35">
      <c r="A714" s="1">
        <v>59</v>
      </c>
      <c r="B714" s="1" t="s">
        <v>17</v>
      </c>
      <c r="C714" s="1">
        <v>37.1</v>
      </c>
      <c r="D714" s="1" t="s">
        <v>12</v>
      </c>
      <c r="E714" s="1" t="s">
        <v>14</v>
      </c>
      <c r="F714" s="2">
        <v>12347.172</v>
      </c>
      <c r="G714">
        <f t="shared" si="11"/>
        <v>1</v>
      </c>
    </row>
    <row r="715" spans="1:7" x14ac:dyDescent="0.35">
      <c r="A715" s="1">
        <v>60</v>
      </c>
      <c r="B715" s="1" t="s">
        <v>17</v>
      </c>
      <c r="C715" s="1">
        <v>33.11</v>
      </c>
      <c r="D715" s="1" t="s">
        <v>12</v>
      </c>
      <c r="E715" s="1" t="s">
        <v>13</v>
      </c>
      <c r="F715" s="2">
        <v>13919.822899999999</v>
      </c>
      <c r="G715">
        <f t="shared" si="11"/>
        <v>1</v>
      </c>
    </row>
    <row r="716" spans="1:7" x14ac:dyDescent="0.35">
      <c r="A716" s="1">
        <v>60</v>
      </c>
      <c r="B716" s="1" t="s">
        <v>17</v>
      </c>
      <c r="C716" s="1">
        <v>36.954999999999998</v>
      </c>
      <c r="D716" s="1" t="s">
        <v>12</v>
      </c>
      <c r="E716" s="1" t="s">
        <v>16</v>
      </c>
      <c r="F716" s="2">
        <v>12741.167450000001</v>
      </c>
      <c r="G716">
        <f t="shared" si="11"/>
        <v>1</v>
      </c>
    </row>
    <row r="717" spans="1:7" x14ac:dyDescent="0.35">
      <c r="A717" s="1">
        <v>61</v>
      </c>
      <c r="B717" s="1" t="s">
        <v>17</v>
      </c>
      <c r="C717" s="1">
        <v>31.57</v>
      </c>
      <c r="D717" s="1" t="s">
        <v>12</v>
      </c>
      <c r="E717" s="1" t="s">
        <v>13</v>
      </c>
      <c r="F717" s="2">
        <v>12557.605299999999</v>
      </c>
      <c r="G717">
        <f t="shared" si="11"/>
        <v>1</v>
      </c>
    </row>
    <row r="718" spans="1:7" x14ac:dyDescent="0.35">
      <c r="A718" s="1">
        <v>61</v>
      </c>
      <c r="B718" s="1" t="s">
        <v>17</v>
      </c>
      <c r="C718" s="1">
        <v>43.4</v>
      </c>
      <c r="D718" s="1" t="s">
        <v>12</v>
      </c>
      <c r="E718" s="1" t="s">
        <v>14</v>
      </c>
      <c r="F718" s="2">
        <v>12574.049000000001</v>
      </c>
      <c r="G718">
        <f t="shared" si="11"/>
        <v>1</v>
      </c>
    </row>
    <row r="719" spans="1:7" x14ac:dyDescent="0.35">
      <c r="A719" s="1">
        <v>61</v>
      </c>
      <c r="B719" s="1" t="s">
        <v>17</v>
      </c>
      <c r="C719" s="1">
        <v>33.914999999999999</v>
      </c>
      <c r="D719" s="1" t="s">
        <v>12</v>
      </c>
      <c r="E719" s="1" t="s">
        <v>16</v>
      </c>
      <c r="F719" s="2">
        <v>13143.86485</v>
      </c>
      <c r="G719">
        <f t="shared" si="11"/>
        <v>1</v>
      </c>
    </row>
    <row r="720" spans="1:7" x14ac:dyDescent="0.35">
      <c r="A720" s="1">
        <v>61</v>
      </c>
      <c r="B720" s="1" t="s">
        <v>17</v>
      </c>
      <c r="C720" s="1">
        <v>36.1</v>
      </c>
      <c r="D720" s="1" t="s">
        <v>12</v>
      </c>
      <c r="E720" s="1" t="s">
        <v>14</v>
      </c>
      <c r="F720" s="2">
        <v>27941.28758</v>
      </c>
      <c r="G720">
        <f t="shared" si="11"/>
        <v>1</v>
      </c>
    </row>
    <row r="721" spans="1:7" x14ac:dyDescent="0.35">
      <c r="A721" s="1">
        <v>61</v>
      </c>
      <c r="B721" s="1" t="s">
        <v>17</v>
      </c>
      <c r="C721" s="1">
        <v>32.299999999999997</v>
      </c>
      <c r="D721" s="1" t="s">
        <v>12</v>
      </c>
      <c r="E721" s="1" t="s">
        <v>15</v>
      </c>
      <c r="F721" s="2">
        <v>14119.62</v>
      </c>
      <c r="G721">
        <f t="shared" si="11"/>
        <v>1</v>
      </c>
    </row>
    <row r="722" spans="1:7" x14ac:dyDescent="0.35">
      <c r="A722" s="1">
        <v>61</v>
      </c>
      <c r="B722" s="1" t="s">
        <v>17</v>
      </c>
      <c r="C722" s="1">
        <v>38.380000000000003</v>
      </c>
      <c r="D722" s="1" t="s">
        <v>12</v>
      </c>
      <c r="E722" s="1" t="s">
        <v>15</v>
      </c>
      <c r="F722" s="2">
        <v>12950.0712</v>
      </c>
      <c r="G722">
        <f t="shared" si="11"/>
        <v>1</v>
      </c>
    </row>
    <row r="723" spans="1:7" x14ac:dyDescent="0.35">
      <c r="A723" s="1">
        <v>61</v>
      </c>
      <c r="B723" s="1" t="s">
        <v>17</v>
      </c>
      <c r="C723" s="1">
        <v>33.534999999999997</v>
      </c>
      <c r="D723" s="1" t="s">
        <v>12</v>
      </c>
      <c r="E723" s="1" t="s">
        <v>16</v>
      </c>
      <c r="F723" s="2">
        <v>13143.336649999999</v>
      </c>
      <c r="G723">
        <f t="shared" si="11"/>
        <v>1</v>
      </c>
    </row>
    <row r="724" spans="1:7" x14ac:dyDescent="0.35">
      <c r="A724" s="1">
        <v>62</v>
      </c>
      <c r="B724" s="1" t="s">
        <v>17</v>
      </c>
      <c r="C724" s="1">
        <v>30.02</v>
      </c>
      <c r="D724" s="1" t="s">
        <v>12</v>
      </c>
      <c r="E724" s="1" t="s">
        <v>15</v>
      </c>
      <c r="F724" s="2">
        <v>13352.0998</v>
      </c>
      <c r="G724">
        <f t="shared" si="11"/>
        <v>1</v>
      </c>
    </row>
    <row r="725" spans="1:7" x14ac:dyDescent="0.35">
      <c r="A725" s="1">
        <v>62</v>
      </c>
      <c r="B725" s="1" t="s">
        <v>17</v>
      </c>
      <c r="C725" s="1">
        <v>31.46</v>
      </c>
      <c r="D725" s="1" t="s">
        <v>12</v>
      </c>
      <c r="E725" s="1" t="s">
        <v>13</v>
      </c>
      <c r="F725" s="2">
        <v>27000.98473</v>
      </c>
      <c r="G725">
        <f t="shared" si="11"/>
        <v>1</v>
      </c>
    </row>
    <row r="726" spans="1:7" x14ac:dyDescent="0.35">
      <c r="A726" s="1">
        <v>62</v>
      </c>
      <c r="B726" s="1" t="s">
        <v>17</v>
      </c>
      <c r="C726" s="1">
        <v>37.4</v>
      </c>
      <c r="D726" s="1" t="s">
        <v>12</v>
      </c>
      <c r="E726" s="1" t="s">
        <v>14</v>
      </c>
      <c r="F726" s="2">
        <v>12979.358</v>
      </c>
      <c r="G726">
        <f t="shared" si="11"/>
        <v>1</v>
      </c>
    </row>
    <row r="727" spans="1:7" x14ac:dyDescent="0.35">
      <c r="A727" s="1">
        <v>62</v>
      </c>
      <c r="B727" s="1" t="s">
        <v>17</v>
      </c>
      <c r="C727" s="1">
        <v>32.11</v>
      </c>
      <c r="D727" s="1" t="s">
        <v>12</v>
      </c>
      <c r="E727" s="1" t="s">
        <v>16</v>
      </c>
      <c r="F727" s="2">
        <v>13555.0049</v>
      </c>
      <c r="G727">
        <f t="shared" si="11"/>
        <v>1</v>
      </c>
    </row>
    <row r="728" spans="1:7" x14ac:dyDescent="0.35">
      <c r="A728" s="1">
        <v>62</v>
      </c>
      <c r="B728" s="1" t="s">
        <v>17</v>
      </c>
      <c r="C728" s="1">
        <v>39.93</v>
      </c>
      <c r="D728" s="1" t="s">
        <v>12</v>
      </c>
      <c r="E728" s="1" t="s">
        <v>13</v>
      </c>
      <c r="F728" s="2">
        <v>12982.8747</v>
      </c>
      <c r="G728">
        <f t="shared" si="11"/>
        <v>1</v>
      </c>
    </row>
    <row r="729" spans="1:7" x14ac:dyDescent="0.35">
      <c r="A729" s="1">
        <v>62</v>
      </c>
      <c r="B729" s="1" t="s">
        <v>17</v>
      </c>
      <c r="C729" s="1">
        <v>38.83</v>
      </c>
      <c r="D729" s="1" t="s">
        <v>12</v>
      </c>
      <c r="E729" s="1" t="s">
        <v>13</v>
      </c>
      <c r="F729" s="2">
        <v>12981.3457</v>
      </c>
      <c r="G729">
        <f t="shared" si="11"/>
        <v>1</v>
      </c>
    </row>
    <row r="730" spans="1:7" x14ac:dyDescent="0.35">
      <c r="A730" s="1">
        <v>63</v>
      </c>
      <c r="B730" s="1" t="s">
        <v>17</v>
      </c>
      <c r="C730" s="1">
        <v>41.47</v>
      </c>
      <c r="D730" s="1" t="s">
        <v>12</v>
      </c>
      <c r="E730" s="1" t="s">
        <v>13</v>
      </c>
      <c r="F730" s="2">
        <v>13405.390299999999</v>
      </c>
      <c r="G730">
        <f t="shared" si="11"/>
        <v>1</v>
      </c>
    </row>
    <row r="731" spans="1:7" x14ac:dyDescent="0.35">
      <c r="A731" s="1">
        <v>63</v>
      </c>
      <c r="B731" s="1" t="s">
        <v>17</v>
      </c>
      <c r="C731" s="1">
        <v>36.765000000000001</v>
      </c>
      <c r="D731" s="1" t="s">
        <v>12</v>
      </c>
      <c r="E731" s="1" t="s">
        <v>16</v>
      </c>
      <c r="F731" s="2">
        <v>13981.850350000001</v>
      </c>
      <c r="G731">
        <f t="shared" si="11"/>
        <v>1</v>
      </c>
    </row>
    <row r="732" spans="1:7" x14ac:dyDescent="0.35">
      <c r="A732" s="1">
        <v>63</v>
      </c>
      <c r="B732" s="1" t="s">
        <v>17</v>
      </c>
      <c r="C732" s="1">
        <v>41.325000000000003</v>
      </c>
      <c r="D732" s="1" t="s">
        <v>12</v>
      </c>
      <c r="E732" s="1" t="s">
        <v>15</v>
      </c>
      <c r="F732" s="2">
        <v>15555.188749999999</v>
      </c>
      <c r="G732">
        <f t="shared" si="11"/>
        <v>1</v>
      </c>
    </row>
    <row r="733" spans="1:7" x14ac:dyDescent="0.35">
      <c r="A733" s="1">
        <v>63</v>
      </c>
      <c r="B733" s="1" t="s">
        <v>17</v>
      </c>
      <c r="C733" s="1">
        <v>30.8</v>
      </c>
      <c r="D733" s="1" t="s">
        <v>12</v>
      </c>
      <c r="E733" s="1" t="s">
        <v>14</v>
      </c>
      <c r="F733" s="2">
        <v>13390.558999999999</v>
      </c>
      <c r="G733">
        <f t="shared" si="11"/>
        <v>1</v>
      </c>
    </row>
    <row r="734" spans="1:7" x14ac:dyDescent="0.35">
      <c r="A734" s="1">
        <v>63</v>
      </c>
      <c r="B734" s="1" t="s">
        <v>17</v>
      </c>
      <c r="C734" s="1">
        <v>33.1</v>
      </c>
      <c r="D734" s="1" t="s">
        <v>12</v>
      </c>
      <c r="E734" s="1" t="s">
        <v>14</v>
      </c>
      <c r="F734" s="2">
        <v>13393.755999999999</v>
      </c>
      <c r="G734">
        <f t="shared" si="11"/>
        <v>1</v>
      </c>
    </row>
    <row r="735" spans="1:7" x14ac:dyDescent="0.35">
      <c r="A735" s="1">
        <v>63</v>
      </c>
      <c r="B735" s="1" t="s">
        <v>17</v>
      </c>
      <c r="C735" s="1">
        <v>39.799999999999997</v>
      </c>
      <c r="D735" s="1" t="s">
        <v>12</v>
      </c>
      <c r="E735" s="1" t="s">
        <v>14</v>
      </c>
      <c r="F735" s="2">
        <v>15170.069</v>
      </c>
      <c r="G735">
        <f t="shared" si="11"/>
        <v>1</v>
      </c>
    </row>
    <row r="736" spans="1:7" x14ac:dyDescent="0.35">
      <c r="A736" s="1">
        <v>63</v>
      </c>
      <c r="B736" s="1" t="s">
        <v>17</v>
      </c>
      <c r="C736" s="1">
        <v>31.445</v>
      </c>
      <c r="D736" s="1" t="s">
        <v>12</v>
      </c>
      <c r="E736" s="1" t="s">
        <v>16</v>
      </c>
      <c r="F736" s="2">
        <v>13974.455550000001</v>
      </c>
      <c r="G736">
        <f t="shared" si="11"/>
        <v>1</v>
      </c>
    </row>
    <row r="737" spans="1:7" x14ac:dyDescent="0.35">
      <c r="A737" s="1">
        <v>63</v>
      </c>
      <c r="B737" s="1" t="s">
        <v>17</v>
      </c>
      <c r="C737" s="1">
        <v>33.659999999999997</v>
      </c>
      <c r="D737" s="1" t="s">
        <v>12</v>
      </c>
      <c r="E737" s="1" t="s">
        <v>13</v>
      </c>
      <c r="F737" s="2">
        <v>15161.5344</v>
      </c>
      <c r="G737">
        <f t="shared" si="11"/>
        <v>1</v>
      </c>
    </row>
    <row r="738" spans="1:7" x14ac:dyDescent="0.35">
      <c r="A738" s="1">
        <v>64</v>
      </c>
      <c r="B738" s="1" t="s">
        <v>17</v>
      </c>
      <c r="C738" s="1">
        <v>34.5</v>
      </c>
      <c r="D738" s="1" t="s">
        <v>12</v>
      </c>
      <c r="E738" s="1" t="s">
        <v>14</v>
      </c>
      <c r="F738" s="2">
        <v>13822.803</v>
      </c>
      <c r="G738">
        <f t="shared" si="11"/>
        <v>1</v>
      </c>
    </row>
    <row r="739" spans="1:7" x14ac:dyDescent="0.35">
      <c r="A739" s="1">
        <v>64</v>
      </c>
      <c r="B739" s="1" t="s">
        <v>17</v>
      </c>
      <c r="C739" s="1">
        <v>39.159999999999997</v>
      </c>
      <c r="D739" s="1" t="s">
        <v>12</v>
      </c>
      <c r="E739" s="1" t="s">
        <v>13</v>
      </c>
      <c r="F739" s="2">
        <v>14418.2804</v>
      </c>
      <c r="G739">
        <f t="shared" si="11"/>
        <v>1</v>
      </c>
    </row>
    <row r="740" spans="1:7" x14ac:dyDescent="0.35">
      <c r="A740" s="1">
        <v>64</v>
      </c>
      <c r="B740" s="1" t="s">
        <v>17</v>
      </c>
      <c r="C740" s="1">
        <v>40.479999999999997</v>
      </c>
      <c r="D740" s="1" t="s">
        <v>12</v>
      </c>
      <c r="E740" s="1" t="s">
        <v>13</v>
      </c>
      <c r="F740" s="2">
        <v>13831.1152</v>
      </c>
      <c r="G740">
        <f t="shared" si="11"/>
        <v>1</v>
      </c>
    </row>
    <row r="741" spans="1:7" x14ac:dyDescent="0.35">
      <c r="A741" s="1">
        <v>64</v>
      </c>
      <c r="B741" s="1" t="s">
        <v>17</v>
      </c>
      <c r="C741" s="1">
        <v>38.19</v>
      </c>
      <c r="D741" s="1" t="s">
        <v>12</v>
      </c>
      <c r="E741" s="1" t="s">
        <v>16</v>
      </c>
      <c r="F741" s="2">
        <v>14410.9321</v>
      </c>
      <c r="G741">
        <f t="shared" si="11"/>
        <v>1</v>
      </c>
    </row>
    <row r="742" spans="1:7" x14ac:dyDescent="0.35">
      <c r="A742" s="1">
        <v>64</v>
      </c>
      <c r="B742" s="1" t="s">
        <v>17</v>
      </c>
      <c r="C742" s="1">
        <v>37.905000000000001</v>
      </c>
      <c r="D742" s="1" t="s">
        <v>12</v>
      </c>
      <c r="E742" s="1" t="s">
        <v>15</v>
      </c>
      <c r="F742" s="2">
        <v>14210.53595</v>
      </c>
      <c r="G742">
        <f t="shared" si="11"/>
        <v>1</v>
      </c>
    </row>
    <row r="743" spans="1:7" x14ac:dyDescent="0.35">
      <c r="A743" s="1">
        <v>18</v>
      </c>
      <c r="B743" s="1" t="s">
        <v>11</v>
      </c>
      <c r="C743" s="1">
        <v>26.315000000000001</v>
      </c>
      <c r="D743" s="1" t="s">
        <v>12</v>
      </c>
      <c r="E743" s="1" t="s">
        <v>16</v>
      </c>
      <c r="F743" s="2">
        <v>2198.1898500000002</v>
      </c>
      <c r="G743">
        <f t="shared" si="11"/>
        <v>0</v>
      </c>
    </row>
    <row r="744" spans="1:7" x14ac:dyDescent="0.35">
      <c r="A744" s="1">
        <v>18</v>
      </c>
      <c r="B744" s="1" t="s">
        <v>11</v>
      </c>
      <c r="C744" s="1">
        <v>26.73</v>
      </c>
      <c r="D744" s="1" t="s">
        <v>12</v>
      </c>
      <c r="E744" s="1" t="s">
        <v>13</v>
      </c>
      <c r="F744" s="2">
        <v>1615.7666999999999</v>
      </c>
      <c r="G744">
        <f t="shared" si="11"/>
        <v>0</v>
      </c>
    </row>
    <row r="745" spans="1:7" x14ac:dyDescent="0.35">
      <c r="A745" s="1">
        <v>18</v>
      </c>
      <c r="B745" s="1" t="s">
        <v>11</v>
      </c>
      <c r="C745" s="1">
        <v>29.164999999999999</v>
      </c>
      <c r="D745" s="1" t="s">
        <v>12</v>
      </c>
      <c r="E745" s="1" t="s">
        <v>16</v>
      </c>
      <c r="F745" s="2">
        <v>7323.7348190000002</v>
      </c>
      <c r="G745">
        <f t="shared" si="11"/>
        <v>0</v>
      </c>
    </row>
    <row r="746" spans="1:7" x14ac:dyDescent="0.35">
      <c r="A746" s="1">
        <v>18</v>
      </c>
      <c r="B746" s="1" t="s">
        <v>11</v>
      </c>
      <c r="C746" s="1">
        <v>25.08</v>
      </c>
      <c r="D746" s="1" t="s">
        <v>12</v>
      </c>
      <c r="E746" s="1" t="s">
        <v>16</v>
      </c>
      <c r="F746" s="2">
        <v>2196.4731999999999</v>
      </c>
      <c r="G746">
        <f t="shared" si="11"/>
        <v>0</v>
      </c>
    </row>
    <row r="747" spans="1:7" x14ac:dyDescent="0.35">
      <c r="A747" s="1">
        <v>18</v>
      </c>
      <c r="B747" s="1" t="s">
        <v>11</v>
      </c>
      <c r="C747" s="1">
        <v>28.215</v>
      </c>
      <c r="D747" s="1" t="s">
        <v>12</v>
      </c>
      <c r="E747" s="1" t="s">
        <v>16</v>
      </c>
      <c r="F747" s="2">
        <v>2200.8308499999998</v>
      </c>
      <c r="G747">
        <f t="shared" si="11"/>
        <v>0</v>
      </c>
    </row>
    <row r="748" spans="1:7" x14ac:dyDescent="0.35">
      <c r="A748" s="1">
        <v>19</v>
      </c>
      <c r="B748" s="1" t="s">
        <v>11</v>
      </c>
      <c r="C748" s="1">
        <v>28.6</v>
      </c>
      <c r="D748" s="1" t="s">
        <v>12</v>
      </c>
      <c r="E748" s="1" t="s">
        <v>14</v>
      </c>
      <c r="F748" s="2">
        <v>4687.7969999999996</v>
      </c>
      <c r="G748">
        <f t="shared" si="11"/>
        <v>0</v>
      </c>
    </row>
    <row r="749" spans="1:7" x14ac:dyDescent="0.35">
      <c r="A749" s="1">
        <v>19</v>
      </c>
      <c r="B749" s="1" t="s">
        <v>11</v>
      </c>
      <c r="C749" s="1">
        <v>28.9</v>
      </c>
      <c r="D749" s="1" t="s">
        <v>12</v>
      </c>
      <c r="E749" s="1" t="s">
        <v>14</v>
      </c>
      <c r="F749" s="2">
        <v>1743.2139999999999</v>
      </c>
      <c r="G749">
        <f t="shared" si="11"/>
        <v>0</v>
      </c>
    </row>
    <row r="750" spans="1:7" x14ac:dyDescent="0.35">
      <c r="A750" s="1">
        <v>19</v>
      </c>
      <c r="B750" s="1" t="s">
        <v>11</v>
      </c>
      <c r="C750" s="1">
        <v>28.4</v>
      </c>
      <c r="D750" s="1" t="s">
        <v>12</v>
      </c>
      <c r="E750" s="1" t="s">
        <v>14</v>
      </c>
      <c r="F750" s="2">
        <v>2331.5189999999998</v>
      </c>
      <c r="G750">
        <f t="shared" si="11"/>
        <v>0</v>
      </c>
    </row>
    <row r="751" spans="1:7" x14ac:dyDescent="0.35">
      <c r="A751" s="1">
        <v>19</v>
      </c>
      <c r="B751" s="1" t="s">
        <v>11</v>
      </c>
      <c r="C751" s="1">
        <v>29.8</v>
      </c>
      <c r="D751" s="1" t="s">
        <v>12</v>
      </c>
      <c r="E751" s="1" t="s">
        <v>14</v>
      </c>
      <c r="F751" s="2">
        <v>1744.4649999999999</v>
      </c>
      <c r="G751">
        <f t="shared" si="11"/>
        <v>0</v>
      </c>
    </row>
    <row r="752" spans="1:7" x14ac:dyDescent="0.35">
      <c r="A752" s="1">
        <v>19</v>
      </c>
      <c r="B752" s="1" t="s">
        <v>11</v>
      </c>
      <c r="C752" s="1">
        <v>27.93</v>
      </c>
      <c r="D752" s="1" t="s">
        <v>12</v>
      </c>
      <c r="E752" s="1" t="s">
        <v>15</v>
      </c>
      <c r="F752" s="2">
        <v>18838.703659999999</v>
      </c>
      <c r="G752">
        <f t="shared" si="11"/>
        <v>0</v>
      </c>
    </row>
    <row r="753" spans="1:7" x14ac:dyDescent="0.35">
      <c r="A753" s="1">
        <v>19</v>
      </c>
      <c r="B753" s="1" t="s">
        <v>11</v>
      </c>
      <c r="C753" s="1">
        <v>25.745000000000001</v>
      </c>
      <c r="D753" s="1" t="s">
        <v>12</v>
      </c>
      <c r="E753" s="1" t="s">
        <v>15</v>
      </c>
      <c r="F753" s="2">
        <v>2710.8285500000002</v>
      </c>
      <c r="G753">
        <f t="shared" si="11"/>
        <v>0</v>
      </c>
    </row>
    <row r="754" spans="1:7" x14ac:dyDescent="0.35">
      <c r="A754" s="1">
        <v>20</v>
      </c>
      <c r="B754" s="1" t="s">
        <v>11</v>
      </c>
      <c r="C754" s="1">
        <v>28.975000000000001</v>
      </c>
      <c r="D754" s="1" t="s">
        <v>12</v>
      </c>
      <c r="E754" s="1" t="s">
        <v>15</v>
      </c>
      <c r="F754" s="2">
        <v>2257.47525</v>
      </c>
      <c r="G754">
        <f t="shared" si="11"/>
        <v>0</v>
      </c>
    </row>
    <row r="755" spans="1:7" x14ac:dyDescent="0.35">
      <c r="A755" s="1">
        <v>20</v>
      </c>
      <c r="B755" s="1" t="s">
        <v>11</v>
      </c>
      <c r="C755" s="1">
        <v>28.785</v>
      </c>
      <c r="D755" s="1" t="s">
        <v>12</v>
      </c>
      <c r="E755" s="1" t="s">
        <v>16</v>
      </c>
      <c r="F755" s="2">
        <v>2457.2111500000001</v>
      </c>
      <c r="G755">
        <f t="shared" si="11"/>
        <v>0</v>
      </c>
    </row>
    <row r="756" spans="1:7" x14ac:dyDescent="0.35">
      <c r="A756" s="1">
        <v>20</v>
      </c>
      <c r="B756" s="1" t="s">
        <v>11</v>
      </c>
      <c r="C756" s="1">
        <v>29.6</v>
      </c>
      <c r="D756" s="1" t="s">
        <v>12</v>
      </c>
      <c r="E756" s="1" t="s">
        <v>14</v>
      </c>
      <c r="F756" s="2">
        <v>1875.3440000000001</v>
      </c>
      <c r="G756">
        <f t="shared" si="11"/>
        <v>0</v>
      </c>
    </row>
    <row r="757" spans="1:7" x14ac:dyDescent="0.35">
      <c r="A757" s="1">
        <v>21</v>
      </c>
      <c r="B757" s="1" t="s">
        <v>11</v>
      </c>
      <c r="C757" s="1">
        <v>26.4</v>
      </c>
      <c r="D757" s="1" t="s">
        <v>12</v>
      </c>
      <c r="E757" s="1" t="s">
        <v>14</v>
      </c>
      <c r="F757" s="2">
        <v>2597.779</v>
      </c>
      <c r="G757">
        <f t="shared" si="11"/>
        <v>0</v>
      </c>
    </row>
    <row r="758" spans="1:7" x14ac:dyDescent="0.35">
      <c r="A758" s="1">
        <v>21</v>
      </c>
      <c r="B758" s="1" t="s">
        <v>11</v>
      </c>
      <c r="C758" s="1">
        <v>25.8</v>
      </c>
      <c r="D758" s="1" t="s">
        <v>12</v>
      </c>
      <c r="E758" s="1" t="s">
        <v>14</v>
      </c>
      <c r="F758" s="2">
        <v>2007.9449999999999</v>
      </c>
      <c r="G758">
        <f t="shared" si="11"/>
        <v>0</v>
      </c>
    </row>
    <row r="759" spans="1:7" x14ac:dyDescent="0.35">
      <c r="A759" s="1">
        <v>22</v>
      </c>
      <c r="B759" s="1" t="s">
        <v>11</v>
      </c>
      <c r="C759" s="1">
        <v>28.05</v>
      </c>
      <c r="D759" s="1" t="s">
        <v>12</v>
      </c>
      <c r="E759" s="1" t="s">
        <v>13</v>
      </c>
      <c r="F759" s="2">
        <v>2155.6815000000001</v>
      </c>
      <c r="G759">
        <f t="shared" si="11"/>
        <v>0</v>
      </c>
    </row>
    <row r="760" spans="1:7" x14ac:dyDescent="0.35">
      <c r="A760" s="1">
        <v>22</v>
      </c>
      <c r="B760" s="1" t="s">
        <v>11</v>
      </c>
      <c r="C760" s="1">
        <v>28.82</v>
      </c>
      <c r="D760" s="1" t="s">
        <v>12</v>
      </c>
      <c r="E760" s="1" t="s">
        <v>13</v>
      </c>
      <c r="F760" s="2">
        <v>2156.7518</v>
      </c>
      <c r="G760">
        <f t="shared" si="11"/>
        <v>0</v>
      </c>
    </row>
    <row r="761" spans="1:7" x14ac:dyDescent="0.35">
      <c r="A761" s="1">
        <v>22</v>
      </c>
      <c r="B761" s="1" t="s">
        <v>11</v>
      </c>
      <c r="C761" s="1">
        <v>27.1</v>
      </c>
      <c r="D761" s="1" t="s">
        <v>12</v>
      </c>
      <c r="E761" s="1" t="s">
        <v>14</v>
      </c>
      <c r="F761" s="2">
        <v>2154.3609999999999</v>
      </c>
      <c r="G761">
        <f t="shared" si="11"/>
        <v>0</v>
      </c>
    </row>
    <row r="762" spans="1:7" x14ac:dyDescent="0.35">
      <c r="A762" s="1">
        <v>23</v>
      </c>
      <c r="B762" s="1" t="s">
        <v>11</v>
      </c>
      <c r="C762" s="1">
        <v>28.12</v>
      </c>
      <c r="D762" s="1" t="s">
        <v>12</v>
      </c>
      <c r="E762" s="1" t="s">
        <v>15</v>
      </c>
      <c r="F762" s="2">
        <v>2690.1138000000001</v>
      </c>
      <c r="G762">
        <f t="shared" si="11"/>
        <v>0</v>
      </c>
    </row>
    <row r="763" spans="1:7" x14ac:dyDescent="0.35">
      <c r="A763" s="1">
        <v>23</v>
      </c>
      <c r="B763" s="1" t="s">
        <v>11</v>
      </c>
      <c r="C763" s="1">
        <v>28</v>
      </c>
      <c r="D763" s="1" t="s">
        <v>12</v>
      </c>
      <c r="E763" s="1" t="s">
        <v>14</v>
      </c>
      <c r="F763" s="2">
        <v>13126.677449999999</v>
      </c>
      <c r="G763">
        <f t="shared" si="11"/>
        <v>0</v>
      </c>
    </row>
    <row r="764" spans="1:7" x14ac:dyDescent="0.35">
      <c r="A764" s="1">
        <v>24</v>
      </c>
      <c r="B764" s="1" t="s">
        <v>11</v>
      </c>
      <c r="C764" s="1">
        <v>26.6</v>
      </c>
      <c r="D764" s="1" t="s">
        <v>12</v>
      </c>
      <c r="E764" s="1" t="s">
        <v>16</v>
      </c>
      <c r="F764" s="2">
        <v>3046.0619999999999</v>
      </c>
      <c r="G764">
        <f t="shared" si="11"/>
        <v>0</v>
      </c>
    </row>
    <row r="765" spans="1:7" x14ac:dyDescent="0.35">
      <c r="A765" s="1">
        <v>24</v>
      </c>
      <c r="B765" s="1" t="s">
        <v>11</v>
      </c>
      <c r="C765" s="1">
        <v>27.6</v>
      </c>
      <c r="D765" s="1" t="s">
        <v>12</v>
      </c>
      <c r="E765" s="1" t="s">
        <v>14</v>
      </c>
      <c r="F765" s="2">
        <v>18955.220170000001</v>
      </c>
      <c r="G765">
        <f t="shared" si="11"/>
        <v>0</v>
      </c>
    </row>
    <row r="766" spans="1:7" x14ac:dyDescent="0.35">
      <c r="A766" s="1">
        <v>24</v>
      </c>
      <c r="B766" s="1" t="s">
        <v>11</v>
      </c>
      <c r="C766" s="1">
        <v>25.27</v>
      </c>
      <c r="D766" s="1" t="s">
        <v>12</v>
      </c>
      <c r="E766" s="1" t="s">
        <v>16</v>
      </c>
      <c r="F766" s="2">
        <v>3044.2132999999999</v>
      </c>
      <c r="G766">
        <f t="shared" si="11"/>
        <v>0</v>
      </c>
    </row>
    <row r="767" spans="1:7" x14ac:dyDescent="0.35">
      <c r="A767" s="1">
        <v>24</v>
      </c>
      <c r="B767" s="1" t="s">
        <v>11</v>
      </c>
      <c r="C767" s="1">
        <v>27.72</v>
      </c>
      <c r="D767" s="1" t="s">
        <v>12</v>
      </c>
      <c r="E767" s="1" t="s">
        <v>13</v>
      </c>
      <c r="F767" s="2">
        <v>2464.6188000000002</v>
      </c>
      <c r="G767">
        <f t="shared" si="11"/>
        <v>0</v>
      </c>
    </row>
    <row r="768" spans="1:7" x14ac:dyDescent="0.35">
      <c r="A768" s="1">
        <v>25</v>
      </c>
      <c r="B768" s="1" t="s">
        <v>11</v>
      </c>
      <c r="C768" s="1">
        <v>28.594999999999999</v>
      </c>
      <c r="D768" s="1" t="s">
        <v>12</v>
      </c>
      <c r="E768" s="1" t="s">
        <v>16</v>
      </c>
      <c r="F768" s="2">
        <v>3213.6220499999999</v>
      </c>
      <c r="G768">
        <f t="shared" si="11"/>
        <v>0</v>
      </c>
    </row>
    <row r="769" spans="1:7" x14ac:dyDescent="0.35">
      <c r="A769" s="1">
        <v>25</v>
      </c>
      <c r="B769" s="1" t="s">
        <v>11</v>
      </c>
      <c r="C769" s="1">
        <v>26.79</v>
      </c>
      <c r="D769" s="1" t="s">
        <v>12</v>
      </c>
      <c r="E769" s="1" t="s">
        <v>15</v>
      </c>
      <c r="F769" s="2">
        <v>4189.1130999999996</v>
      </c>
      <c r="G769">
        <f t="shared" si="11"/>
        <v>0</v>
      </c>
    </row>
    <row r="770" spans="1:7" x14ac:dyDescent="0.35">
      <c r="A770" s="1">
        <v>26</v>
      </c>
      <c r="B770" s="1" t="s">
        <v>11</v>
      </c>
      <c r="C770" s="1">
        <v>28.785</v>
      </c>
      <c r="D770" s="1" t="s">
        <v>12</v>
      </c>
      <c r="E770" s="1" t="s">
        <v>16</v>
      </c>
      <c r="F770" s="2">
        <v>3385.3991500000002</v>
      </c>
      <c r="G770">
        <f t="shared" ref="G770:G833" si="12">IF(B770="female",0,1)</f>
        <v>0</v>
      </c>
    </row>
    <row r="771" spans="1:7" x14ac:dyDescent="0.35">
      <c r="A771" s="1">
        <v>26</v>
      </c>
      <c r="B771" s="1" t="s">
        <v>11</v>
      </c>
      <c r="C771" s="1">
        <v>29.64</v>
      </c>
      <c r="D771" s="1" t="s">
        <v>12</v>
      </c>
      <c r="E771" s="1" t="s">
        <v>16</v>
      </c>
      <c r="F771" s="2">
        <v>24671.663339999999</v>
      </c>
      <c r="G771">
        <f t="shared" si="12"/>
        <v>0</v>
      </c>
    </row>
    <row r="772" spans="1:7" x14ac:dyDescent="0.35">
      <c r="A772" s="1">
        <v>26</v>
      </c>
      <c r="B772" s="1" t="s">
        <v>11</v>
      </c>
      <c r="C772" s="1">
        <v>29.48</v>
      </c>
      <c r="D772" s="1" t="s">
        <v>12</v>
      </c>
      <c r="E772" s="1" t="s">
        <v>13</v>
      </c>
      <c r="F772" s="2">
        <v>3392.3652000000002</v>
      </c>
      <c r="G772">
        <f t="shared" si="12"/>
        <v>0</v>
      </c>
    </row>
    <row r="773" spans="1:7" x14ac:dyDescent="0.35">
      <c r="A773" s="1">
        <v>26</v>
      </c>
      <c r="B773" s="1" t="s">
        <v>11</v>
      </c>
      <c r="C773" s="1">
        <v>29.355</v>
      </c>
      <c r="D773" s="1" t="s">
        <v>12</v>
      </c>
      <c r="E773" s="1" t="s">
        <v>16</v>
      </c>
      <c r="F773" s="2">
        <v>4564.1914500000003</v>
      </c>
      <c r="G773">
        <f t="shared" si="12"/>
        <v>0</v>
      </c>
    </row>
    <row r="774" spans="1:7" x14ac:dyDescent="0.35">
      <c r="A774" s="1">
        <v>27</v>
      </c>
      <c r="B774" s="1" t="s">
        <v>11</v>
      </c>
      <c r="C774" s="1">
        <v>25.175000000000001</v>
      </c>
      <c r="D774" s="1" t="s">
        <v>12</v>
      </c>
      <c r="E774" s="1" t="s">
        <v>16</v>
      </c>
      <c r="F774" s="2">
        <v>3558.6202499999999</v>
      </c>
      <c r="G774">
        <f t="shared" si="12"/>
        <v>0</v>
      </c>
    </row>
    <row r="775" spans="1:7" x14ac:dyDescent="0.35">
      <c r="A775" s="1">
        <v>28</v>
      </c>
      <c r="B775" s="1" t="s">
        <v>11</v>
      </c>
      <c r="C775" s="1">
        <v>25.934999999999999</v>
      </c>
      <c r="D775" s="1" t="s">
        <v>12</v>
      </c>
      <c r="E775" s="1" t="s">
        <v>15</v>
      </c>
      <c r="F775" s="2">
        <v>4133.6416499999996</v>
      </c>
      <c r="G775">
        <f t="shared" si="12"/>
        <v>0</v>
      </c>
    </row>
    <row r="776" spans="1:7" x14ac:dyDescent="0.35">
      <c r="A776" s="1">
        <v>28</v>
      </c>
      <c r="B776" s="1" t="s">
        <v>11</v>
      </c>
      <c r="C776" s="1">
        <v>28.88</v>
      </c>
      <c r="D776" s="1" t="s">
        <v>12</v>
      </c>
      <c r="E776" s="1" t="s">
        <v>16</v>
      </c>
      <c r="F776" s="2">
        <v>4337.7352000000001</v>
      </c>
      <c r="G776">
        <f t="shared" si="12"/>
        <v>0</v>
      </c>
    </row>
    <row r="777" spans="1:7" x14ac:dyDescent="0.35">
      <c r="A777" s="1">
        <v>28</v>
      </c>
      <c r="B777" s="1" t="s">
        <v>11</v>
      </c>
      <c r="C777" s="1">
        <v>27.5</v>
      </c>
      <c r="D777" s="1" t="s">
        <v>12</v>
      </c>
      <c r="E777" s="1" t="s">
        <v>14</v>
      </c>
      <c r="F777" s="2">
        <v>20177.671129999999</v>
      </c>
      <c r="G777">
        <f t="shared" si="12"/>
        <v>0</v>
      </c>
    </row>
    <row r="778" spans="1:7" x14ac:dyDescent="0.35">
      <c r="A778" s="1">
        <v>28</v>
      </c>
      <c r="B778" s="1" t="s">
        <v>11</v>
      </c>
      <c r="C778" s="1">
        <v>25.8</v>
      </c>
      <c r="D778" s="1" t="s">
        <v>12</v>
      </c>
      <c r="E778" s="1" t="s">
        <v>14</v>
      </c>
      <c r="F778" s="2">
        <v>3161.4540000000002</v>
      </c>
      <c r="G778">
        <f t="shared" si="12"/>
        <v>0</v>
      </c>
    </row>
    <row r="779" spans="1:7" x14ac:dyDescent="0.35">
      <c r="A779" s="1">
        <v>28</v>
      </c>
      <c r="B779" s="1" t="s">
        <v>11</v>
      </c>
      <c r="C779" s="1">
        <v>26.315000000000001</v>
      </c>
      <c r="D779" s="1" t="s">
        <v>12</v>
      </c>
      <c r="E779" s="1" t="s">
        <v>15</v>
      </c>
      <c r="F779" s="2">
        <v>5312.1698500000002</v>
      </c>
      <c r="G779">
        <f t="shared" si="12"/>
        <v>0</v>
      </c>
    </row>
    <row r="780" spans="1:7" x14ac:dyDescent="0.35">
      <c r="A780" s="1">
        <v>28</v>
      </c>
      <c r="B780" s="1" t="s">
        <v>11</v>
      </c>
      <c r="C780" s="1">
        <v>26.51</v>
      </c>
      <c r="D780" s="1" t="s">
        <v>12</v>
      </c>
      <c r="E780" s="1" t="s">
        <v>13</v>
      </c>
      <c r="F780" s="2">
        <v>4340.4408999999996</v>
      </c>
      <c r="G780">
        <f t="shared" si="12"/>
        <v>0</v>
      </c>
    </row>
    <row r="781" spans="1:7" x14ac:dyDescent="0.35">
      <c r="A781" s="1">
        <v>29</v>
      </c>
      <c r="B781" s="1" t="s">
        <v>11</v>
      </c>
      <c r="C781" s="1">
        <v>29.59</v>
      </c>
      <c r="D781" s="1" t="s">
        <v>12</v>
      </c>
      <c r="E781" s="1" t="s">
        <v>13</v>
      </c>
      <c r="F781" s="2">
        <v>3947.4131000000002</v>
      </c>
      <c r="G781">
        <f t="shared" si="12"/>
        <v>0</v>
      </c>
    </row>
    <row r="782" spans="1:7" x14ac:dyDescent="0.35">
      <c r="A782" s="1">
        <v>29</v>
      </c>
      <c r="B782" s="1" t="s">
        <v>11</v>
      </c>
      <c r="C782" s="1">
        <v>26.03</v>
      </c>
      <c r="D782" s="1" t="s">
        <v>12</v>
      </c>
      <c r="E782" s="1" t="s">
        <v>15</v>
      </c>
      <c r="F782" s="2">
        <v>3736.4647</v>
      </c>
      <c r="G782">
        <f t="shared" si="12"/>
        <v>0</v>
      </c>
    </row>
    <row r="783" spans="1:7" x14ac:dyDescent="0.35">
      <c r="A783" s="1">
        <v>29</v>
      </c>
      <c r="B783" s="1" t="s">
        <v>11</v>
      </c>
      <c r="C783" s="1">
        <v>25.9</v>
      </c>
      <c r="D783" s="1" t="s">
        <v>12</v>
      </c>
      <c r="E783" s="1" t="s">
        <v>14</v>
      </c>
      <c r="F783" s="2">
        <v>3353.2840000000001</v>
      </c>
      <c r="G783">
        <f t="shared" si="12"/>
        <v>0</v>
      </c>
    </row>
    <row r="784" spans="1:7" x14ac:dyDescent="0.35">
      <c r="A784" s="1">
        <v>29</v>
      </c>
      <c r="B784" s="1" t="s">
        <v>11</v>
      </c>
      <c r="C784" s="1">
        <v>25.6</v>
      </c>
      <c r="D784" s="1" t="s">
        <v>12</v>
      </c>
      <c r="E784" s="1" t="s">
        <v>14</v>
      </c>
      <c r="F784" s="2">
        <v>5708.8670000000002</v>
      </c>
      <c r="G784">
        <f t="shared" si="12"/>
        <v>0</v>
      </c>
    </row>
    <row r="785" spans="1:7" x14ac:dyDescent="0.35">
      <c r="A785" s="1">
        <v>30</v>
      </c>
      <c r="B785" s="1" t="s">
        <v>11</v>
      </c>
      <c r="C785" s="1">
        <v>27.7</v>
      </c>
      <c r="D785" s="1" t="s">
        <v>12</v>
      </c>
      <c r="E785" s="1" t="s">
        <v>14</v>
      </c>
      <c r="F785" s="2">
        <v>3554.203</v>
      </c>
      <c r="G785">
        <f t="shared" si="12"/>
        <v>0</v>
      </c>
    </row>
    <row r="786" spans="1:7" x14ac:dyDescent="0.35">
      <c r="A786" s="1">
        <v>30</v>
      </c>
      <c r="B786" s="1" t="s">
        <v>11</v>
      </c>
      <c r="C786" s="1">
        <v>28.405000000000001</v>
      </c>
      <c r="D786" s="1" t="s">
        <v>12</v>
      </c>
      <c r="E786" s="1" t="s">
        <v>15</v>
      </c>
      <c r="F786" s="2">
        <v>4527.1829500000003</v>
      </c>
      <c r="G786">
        <f t="shared" si="12"/>
        <v>0</v>
      </c>
    </row>
    <row r="787" spans="1:7" x14ac:dyDescent="0.35">
      <c r="A787" s="1">
        <v>30</v>
      </c>
      <c r="B787" s="1" t="s">
        <v>11</v>
      </c>
      <c r="C787" s="1">
        <v>27.93</v>
      </c>
      <c r="D787" s="1" t="s">
        <v>12</v>
      </c>
      <c r="E787" s="1" t="s">
        <v>16</v>
      </c>
      <c r="F787" s="2">
        <v>4137.5227000000004</v>
      </c>
      <c r="G787">
        <f t="shared" si="12"/>
        <v>0</v>
      </c>
    </row>
    <row r="788" spans="1:7" x14ac:dyDescent="0.35">
      <c r="A788" s="1">
        <v>31</v>
      </c>
      <c r="B788" s="1" t="s">
        <v>11</v>
      </c>
      <c r="C788" s="1">
        <v>25.74</v>
      </c>
      <c r="D788" s="1" t="s">
        <v>12</v>
      </c>
      <c r="E788" s="1" t="s">
        <v>13</v>
      </c>
      <c r="F788" s="2">
        <v>3756.6215999999999</v>
      </c>
      <c r="G788">
        <f t="shared" si="12"/>
        <v>0</v>
      </c>
    </row>
    <row r="789" spans="1:7" x14ac:dyDescent="0.35">
      <c r="A789" s="1">
        <v>31</v>
      </c>
      <c r="B789" s="1" t="s">
        <v>11</v>
      </c>
      <c r="C789" s="1">
        <v>29.1</v>
      </c>
      <c r="D789" s="1" t="s">
        <v>12</v>
      </c>
      <c r="E789" s="1" t="s">
        <v>14</v>
      </c>
      <c r="F789" s="2">
        <v>3761.2919999999999</v>
      </c>
      <c r="G789">
        <f t="shared" si="12"/>
        <v>0</v>
      </c>
    </row>
    <row r="790" spans="1:7" x14ac:dyDescent="0.35">
      <c r="A790" s="1">
        <v>31</v>
      </c>
      <c r="B790" s="1" t="s">
        <v>11</v>
      </c>
      <c r="C790" s="1">
        <v>26.62</v>
      </c>
      <c r="D790" s="1" t="s">
        <v>12</v>
      </c>
      <c r="E790" s="1" t="s">
        <v>13</v>
      </c>
      <c r="F790" s="2">
        <v>3757.8447999999999</v>
      </c>
      <c r="G790">
        <f t="shared" si="12"/>
        <v>0</v>
      </c>
    </row>
    <row r="791" spans="1:7" x14ac:dyDescent="0.35">
      <c r="A791" s="1">
        <v>31</v>
      </c>
      <c r="B791" s="1" t="s">
        <v>11</v>
      </c>
      <c r="C791" s="1">
        <v>29.26</v>
      </c>
      <c r="D791" s="1" t="s">
        <v>12</v>
      </c>
      <c r="E791" s="1" t="s">
        <v>13</v>
      </c>
      <c r="F791" s="2">
        <v>4350.5144</v>
      </c>
      <c r="G791">
        <f t="shared" si="12"/>
        <v>0</v>
      </c>
    </row>
    <row r="792" spans="1:7" x14ac:dyDescent="0.35">
      <c r="A792" s="1">
        <v>31</v>
      </c>
      <c r="B792" s="1" t="s">
        <v>11</v>
      </c>
      <c r="C792" s="1">
        <v>25.8</v>
      </c>
      <c r="D792" s="1" t="s">
        <v>12</v>
      </c>
      <c r="E792" s="1" t="s">
        <v>14</v>
      </c>
      <c r="F792" s="2">
        <v>4934.7049999999999</v>
      </c>
      <c r="G792">
        <f t="shared" si="12"/>
        <v>0</v>
      </c>
    </row>
    <row r="793" spans="1:7" x14ac:dyDescent="0.35">
      <c r="A793" s="1">
        <v>32</v>
      </c>
      <c r="B793" s="1" t="s">
        <v>11</v>
      </c>
      <c r="C793" s="1">
        <v>29.8</v>
      </c>
      <c r="D793" s="1" t="s">
        <v>12</v>
      </c>
      <c r="E793" s="1" t="s">
        <v>14</v>
      </c>
      <c r="F793" s="2">
        <v>5152.134</v>
      </c>
      <c r="G793">
        <f t="shared" si="12"/>
        <v>0</v>
      </c>
    </row>
    <row r="794" spans="1:7" x14ac:dyDescent="0.35">
      <c r="A794" s="1">
        <v>32</v>
      </c>
      <c r="B794" s="1" t="s">
        <v>11</v>
      </c>
      <c r="C794" s="1">
        <v>28.93</v>
      </c>
      <c r="D794" s="1" t="s">
        <v>12</v>
      </c>
      <c r="E794" s="1" t="s">
        <v>13</v>
      </c>
      <c r="F794" s="2">
        <v>3972.9247</v>
      </c>
      <c r="G794">
        <f t="shared" si="12"/>
        <v>0</v>
      </c>
    </row>
    <row r="795" spans="1:7" x14ac:dyDescent="0.35">
      <c r="A795" s="1">
        <v>32</v>
      </c>
      <c r="B795" s="1" t="s">
        <v>11</v>
      </c>
      <c r="C795" s="1">
        <v>29.59</v>
      </c>
      <c r="D795" s="1" t="s">
        <v>12</v>
      </c>
      <c r="E795" s="1" t="s">
        <v>13</v>
      </c>
      <c r="F795" s="2">
        <v>4562.8420999999998</v>
      </c>
      <c r="G795">
        <f t="shared" si="12"/>
        <v>0</v>
      </c>
    </row>
    <row r="796" spans="1:7" x14ac:dyDescent="0.35">
      <c r="A796" s="1">
        <v>32</v>
      </c>
      <c r="B796" s="1" t="s">
        <v>11</v>
      </c>
      <c r="C796" s="1">
        <v>29.734999999999999</v>
      </c>
      <c r="D796" s="1" t="s">
        <v>12</v>
      </c>
      <c r="E796" s="1" t="s">
        <v>15</v>
      </c>
      <c r="F796" s="2">
        <v>4357.0436499999996</v>
      </c>
      <c r="G796">
        <f t="shared" si="12"/>
        <v>0</v>
      </c>
    </row>
    <row r="797" spans="1:7" x14ac:dyDescent="0.35">
      <c r="A797" s="1">
        <v>33</v>
      </c>
      <c r="B797" s="1" t="s">
        <v>11</v>
      </c>
      <c r="C797" s="1">
        <v>28.27</v>
      </c>
      <c r="D797" s="1" t="s">
        <v>12</v>
      </c>
      <c r="E797" s="1" t="s">
        <v>13</v>
      </c>
      <c r="F797" s="2">
        <v>4779.6022999999996</v>
      </c>
      <c r="G797">
        <f t="shared" si="12"/>
        <v>0</v>
      </c>
    </row>
    <row r="798" spans="1:7" x14ac:dyDescent="0.35">
      <c r="A798" s="1">
        <v>33</v>
      </c>
      <c r="B798" s="1" t="s">
        <v>11</v>
      </c>
      <c r="C798" s="1">
        <v>26.695</v>
      </c>
      <c r="D798" s="1" t="s">
        <v>12</v>
      </c>
      <c r="E798" s="1" t="s">
        <v>15</v>
      </c>
      <c r="F798" s="2">
        <v>4571.4130500000001</v>
      </c>
      <c r="G798">
        <f t="shared" si="12"/>
        <v>0</v>
      </c>
    </row>
    <row r="799" spans="1:7" x14ac:dyDescent="0.35">
      <c r="A799" s="1">
        <v>34</v>
      </c>
      <c r="B799" s="1" t="s">
        <v>11</v>
      </c>
      <c r="C799" s="1">
        <v>27.5</v>
      </c>
      <c r="D799" s="1" t="s">
        <v>12</v>
      </c>
      <c r="E799" s="1" t="s">
        <v>14</v>
      </c>
      <c r="F799" s="2">
        <v>5003.8530000000001</v>
      </c>
      <c r="G799">
        <f t="shared" si="12"/>
        <v>0</v>
      </c>
    </row>
    <row r="800" spans="1:7" x14ac:dyDescent="0.35">
      <c r="A800" s="1">
        <v>34</v>
      </c>
      <c r="B800" s="1" t="s">
        <v>11</v>
      </c>
      <c r="C800" s="1">
        <v>26.73</v>
      </c>
      <c r="D800" s="1" t="s">
        <v>12</v>
      </c>
      <c r="E800" s="1" t="s">
        <v>13</v>
      </c>
      <c r="F800" s="2">
        <v>5002.7826999999997</v>
      </c>
      <c r="G800">
        <f t="shared" si="12"/>
        <v>0</v>
      </c>
    </row>
    <row r="801" spans="1:7" x14ac:dyDescent="0.35">
      <c r="A801" s="1">
        <v>34</v>
      </c>
      <c r="B801" s="1" t="s">
        <v>11</v>
      </c>
      <c r="C801" s="1">
        <v>29.26</v>
      </c>
      <c r="D801" s="1" t="s">
        <v>12</v>
      </c>
      <c r="E801" s="1" t="s">
        <v>13</v>
      </c>
      <c r="F801" s="2">
        <v>6184.2993999999999</v>
      </c>
      <c r="G801">
        <f t="shared" si="12"/>
        <v>0</v>
      </c>
    </row>
    <row r="802" spans="1:7" x14ac:dyDescent="0.35">
      <c r="A802" s="1">
        <v>34</v>
      </c>
      <c r="B802" s="1" t="s">
        <v>11</v>
      </c>
      <c r="C802" s="1">
        <v>26.41</v>
      </c>
      <c r="D802" s="1" t="s">
        <v>12</v>
      </c>
      <c r="E802" s="1" t="s">
        <v>15</v>
      </c>
      <c r="F802" s="2">
        <v>5385.3379000000004</v>
      </c>
      <c r="G802">
        <f t="shared" si="12"/>
        <v>0</v>
      </c>
    </row>
    <row r="803" spans="1:7" x14ac:dyDescent="0.35">
      <c r="A803" s="1">
        <v>34</v>
      </c>
      <c r="B803" s="1" t="s">
        <v>11</v>
      </c>
      <c r="C803" s="1">
        <v>27.72</v>
      </c>
      <c r="D803" s="1" t="s">
        <v>12</v>
      </c>
      <c r="E803" s="1" t="s">
        <v>13</v>
      </c>
      <c r="F803" s="2">
        <v>4415.1588000000002</v>
      </c>
      <c r="G803">
        <f t="shared" si="12"/>
        <v>0</v>
      </c>
    </row>
    <row r="804" spans="1:7" x14ac:dyDescent="0.35">
      <c r="A804" s="1">
        <v>35</v>
      </c>
      <c r="B804" s="1" t="s">
        <v>11</v>
      </c>
      <c r="C804" s="1">
        <v>27.7</v>
      </c>
      <c r="D804" s="1" t="s">
        <v>12</v>
      </c>
      <c r="E804" s="1" t="s">
        <v>14</v>
      </c>
      <c r="F804" s="2">
        <v>6414.1779999999999</v>
      </c>
      <c r="G804">
        <f t="shared" si="12"/>
        <v>0</v>
      </c>
    </row>
    <row r="805" spans="1:7" x14ac:dyDescent="0.35">
      <c r="A805" s="1">
        <v>35</v>
      </c>
      <c r="B805" s="1" t="s">
        <v>11</v>
      </c>
      <c r="C805" s="1">
        <v>26.125</v>
      </c>
      <c r="D805" s="1" t="s">
        <v>12</v>
      </c>
      <c r="E805" s="1" t="s">
        <v>16</v>
      </c>
      <c r="F805" s="2">
        <v>5227.9887500000004</v>
      </c>
      <c r="G805">
        <f t="shared" si="12"/>
        <v>0</v>
      </c>
    </row>
    <row r="806" spans="1:7" x14ac:dyDescent="0.35">
      <c r="A806" s="1">
        <v>36</v>
      </c>
      <c r="B806" s="1" t="s">
        <v>11</v>
      </c>
      <c r="C806" s="1">
        <v>26.2</v>
      </c>
      <c r="D806" s="1" t="s">
        <v>12</v>
      </c>
      <c r="E806" s="1" t="s">
        <v>14</v>
      </c>
      <c r="F806" s="2">
        <v>4883.866</v>
      </c>
      <c r="G806">
        <f t="shared" si="12"/>
        <v>0</v>
      </c>
    </row>
    <row r="807" spans="1:7" x14ac:dyDescent="0.35">
      <c r="A807" s="1">
        <v>36</v>
      </c>
      <c r="B807" s="1" t="s">
        <v>11</v>
      </c>
      <c r="C807" s="1">
        <v>27.74</v>
      </c>
      <c r="D807" s="1" t="s">
        <v>12</v>
      </c>
      <c r="E807" s="1" t="s">
        <v>16</v>
      </c>
      <c r="F807" s="2">
        <v>5469.0065999999997</v>
      </c>
      <c r="G807">
        <f t="shared" si="12"/>
        <v>0</v>
      </c>
    </row>
    <row r="808" spans="1:7" x14ac:dyDescent="0.35">
      <c r="A808" s="1">
        <v>36</v>
      </c>
      <c r="B808" s="1" t="s">
        <v>11</v>
      </c>
      <c r="C808" s="1">
        <v>25.84</v>
      </c>
      <c r="D808" s="1" t="s">
        <v>12</v>
      </c>
      <c r="E808" s="1" t="s">
        <v>15</v>
      </c>
      <c r="F808" s="2">
        <v>5266.3656000000001</v>
      </c>
      <c r="G808">
        <f t="shared" si="12"/>
        <v>0</v>
      </c>
    </row>
    <row r="809" spans="1:7" x14ac:dyDescent="0.35">
      <c r="A809" s="1">
        <v>36</v>
      </c>
      <c r="B809" s="1" t="s">
        <v>11</v>
      </c>
      <c r="C809" s="1">
        <v>29.04</v>
      </c>
      <c r="D809" s="1" t="s">
        <v>12</v>
      </c>
      <c r="E809" s="1" t="s">
        <v>13</v>
      </c>
      <c r="F809" s="2">
        <v>7243.8136000000004</v>
      </c>
      <c r="G809">
        <f t="shared" si="12"/>
        <v>0</v>
      </c>
    </row>
    <row r="810" spans="1:7" x14ac:dyDescent="0.35">
      <c r="A810" s="1">
        <v>36</v>
      </c>
      <c r="B810" s="1" t="s">
        <v>11</v>
      </c>
      <c r="C810" s="1">
        <v>26.885000000000002</v>
      </c>
      <c r="D810" s="1" t="s">
        <v>12</v>
      </c>
      <c r="E810" s="1" t="s">
        <v>15</v>
      </c>
      <c r="F810" s="2">
        <v>5267.8181500000001</v>
      </c>
      <c r="G810">
        <f t="shared" si="12"/>
        <v>0</v>
      </c>
    </row>
    <row r="811" spans="1:7" x14ac:dyDescent="0.35">
      <c r="A811" s="1">
        <v>36</v>
      </c>
      <c r="B811" s="1" t="s">
        <v>11</v>
      </c>
      <c r="C811" s="1">
        <v>25.9</v>
      </c>
      <c r="D811" s="1" t="s">
        <v>12</v>
      </c>
      <c r="E811" s="1" t="s">
        <v>14</v>
      </c>
      <c r="F811" s="2">
        <v>5472.4489999999996</v>
      </c>
      <c r="G811">
        <f t="shared" si="12"/>
        <v>0</v>
      </c>
    </row>
    <row r="812" spans="1:7" x14ac:dyDescent="0.35">
      <c r="A812" s="1">
        <v>37</v>
      </c>
      <c r="B812" s="1" t="s">
        <v>11</v>
      </c>
      <c r="C812" s="1">
        <v>27.74</v>
      </c>
      <c r="D812" s="1" t="s">
        <v>12</v>
      </c>
      <c r="E812" s="1" t="s">
        <v>15</v>
      </c>
      <c r="F812" s="2">
        <v>7281.5056000000004</v>
      </c>
      <c r="G812">
        <f t="shared" si="12"/>
        <v>0</v>
      </c>
    </row>
    <row r="813" spans="1:7" x14ac:dyDescent="0.35">
      <c r="A813" s="1">
        <v>37</v>
      </c>
      <c r="B813" s="1" t="s">
        <v>11</v>
      </c>
      <c r="C813" s="1">
        <v>29.5</v>
      </c>
      <c r="D813" s="1" t="s">
        <v>12</v>
      </c>
      <c r="E813" s="1" t="s">
        <v>14</v>
      </c>
      <c r="F813" s="2">
        <v>6311.9520000000002</v>
      </c>
      <c r="G813">
        <f t="shared" si="12"/>
        <v>0</v>
      </c>
    </row>
    <row r="814" spans="1:7" x14ac:dyDescent="0.35">
      <c r="A814" s="1">
        <v>38</v>
      </c>
      <c r="B814" s="1" t="s">
        <v>11</v>
      </c>
      <c r="C814" s="1">
        <v>27.265000000000001</v>
      </c>
      <c r="D814" s="1" t="s">
        <v>12</v>
      </c>
      <c r="E814" s="1" t="s">
        <v>16</v>
      </c>
      <c r="F814" s="2">
        <v>6555.07035</v>
      </c>
      <c r="G814">
        <f t="shared" si="12"/>
        <v>0</v>
      </c>
    </row>
    <row r="815" spans="1:7" x14ac:dyDescent="0.35">
      <c r="A815" s="1">
        <v>38</v>
      </c>
      <c r="B815" s="1" t="s">
        <v>11</v>
      </c>
      <c r="C815" s="1">
        <v>28.93</v>
      </c>
      <c r="D815" s="1" t="s">
        <v>12</v>
      </c>
      <c r="E815" s="1" t="s">
        <v>13</v>
      </c>
      <c r="F815" s="2">
        <v>5974.3846999999996</v>
      </c>
      <c r="G815">
        <f t="shared" si="12"/>
        <v>0</v>
      </c>
    </row>
    <row r="816" spans="1:7" x14ac:dyDescent="0.35">
      <c r="A816" s="1">
        <v>38</v>
      </c>
      <c r="B816" s="1" t="s">
        <v>11</v>
      </c>
      <c r="C816" s="1">
        <v>28</v>
      </c>
      <c r="D816" s="1" t="s">
        <v>12</v>
      </c>
      <c r="E816" s="1" t="s">
        <v>14</v>
      </c>
      <c r="F816" s="2">
        <v>7151.0919999999996</v>
      </c>
      <c r="G816">
        <f t="shared" si="12"/>
        <v>0</v>
      </c>
    </row>
    <row r="817" spans="1:7" x14ac:dyDescent="0.35">
      <c r="A817" s="1">
        <v>38</v>
      </c>
      <c r="B817" s="1" t="s">
        <v>11</v>
      </c>
      <c r="C817" s="1">
        <v>27.835000000000001</v>
      </c>
      <c r="D817" s="1" t="s">
        <v>12</v>
      </c>
      <c r="E817" s="1" t="s">
        <v>16</v>
      </c>
      <c r="F817" s="2">
        <v>7144.86265</v>
      </c>
      <c r="G817">
        <f t="shared" si="12"/>
        <v>0</v>
      </c>
    </row>
    <row r="818" spans="1:7" x14ac:dyDescent="0.35">
      <c r="A818" s="1">
        <v>38</v>
      </c>
      <c r="B818" s="1" t="s">
        <v>11</v>
      </c>
      <c r="C818" s="1">
        <v>27.6</v>
      </c>
      <c r="D818" s="1" t="s">
        <v>12</v>
      </c>
      <c r="E818" s="1" t="s">
        <v>14</v>
      </c>
      <c r="F818" s="2">
        <v>5383.5360000000001</v>
      </c>
      <c r="G818">
        <f t="shared" si="12"/>
        <v>0</v>
      </c>
    </row>
    <row r="819" spans="1:7" x14ac:dyDescent="0.35">
      <c r="A819" s="1">
        <v>39</v>
      </c>
      <c r="B819" s="1" t="s">
        <v>11</v>
      </c>
      <c r="C819" s="1">
        <v>26.315000000000001</v>
      </c>
      <c r="D819" s="1" t="s">
        <v>12</v>
      </c>
      <c r="E819" s="1" t="s">
        <v>15</v>
      </c>
      <c r="F819" s="2">
        <v>7201.7008500000002</v>
      </c>
      <c r="G819">
        <f t="shared" si="12"/>
        <v>0</v>
      </c>
    </row>
    <row r="820" spans="1:7" x14ac:dyDescent="0.35">
      <c r="A820" s="1">
        <v>40</v>
      </c>
      <c r="B820" s="1" t="s">
        <v>11</v>
      </c>
      <c r="C820" s="1">
        <v>28.69</v>
      </c>
      <c r="D820" s="1" t="s">
        <v>12</v>
      </c>
      <c r="E820" s="1" t="s">
        <v>15</v>
      </c>
      <c r="F820" s="2">
        <v>8059.6791000000003</v>
      </c>
      <c r="G820">
        <f t="shared" si="12"/>
        <v>0</v>
      </c>
    </row>
    <row r="821" spans="1:7" x14ac:dyDescent="0.35">
      <c r="A821" s="1">
        <v>40</v>
      </c>
      <c r="B821" s="1" t="s">
        <v>11</v>
      </c>
      <c r="C821" s="1">
        <v>25.46</v>
      </c>
      <c r="D821" s="1" t="s">
        <v>12</v>
      </c>
      <c r="E821" s="1" t="s">
        <v>16</v>
      </c>
      <c r="F821" s="2">
        <v>7077.1894000000002</v>
      </c>
      <c r="G821">
        <f t="shared" si="12"/>
        <v>0</v>
      </c>
    </row>
    <row r="822" spans="1:7" x14ac:dyDescent="0.35">
      <c r="A822" s="1">
        <v>40</v>
      </c>
      <c r="B822" s="1" t="s">
        <v>11</v>
      </c>
      <c r="C822" s="1">
        <v>29.6</v>
      </c>
      <c r="D822" s="1" t="s">
        <v>12</v>
      </c>
      <c r="E822" s="1" t="s">
        <v>14</v>
      </c>
      <c r="F822" s="2">
        <v>5910.9440000000004</v>
      </c>
      <c r="G822">
        <f t="shared" si="12"/>
        <v>0</v>
      </c>
    </row>
    <row r="823" spans="1:7" x14ac:dyDescent="0.35">
      <c r="A823" s="1">
        <v>40</v>
      </c>
      <c r="B823" s="1" t="s">
        <v>11</v>
      </c>
      <c r="C823" s="1">
        <v>29.81</v>
      </c>
      <c r="D823" s="1" t="s">
        <v>12</v>
      </c>
      <c r="E823" s="1" t="s">
        <v>13</v>
      </c>
      <c r="F823" s="2">
        <v>6500.2358999999997</v>
      </c>
      <c r="G823">
        <f t="shared" si="12"/>
        <v>0</v>
      </c>
    </row>
    <row r="824" spans="1:7" x14ac:dyDescent="0.35">
      <c r="A824" s="1">
        <v>40</v>
      </c>
      <c r="B824" s="1" t="s">
        <v>11</v>
      </c>
      <c r="C824" s="1">
        <v>27.4</v>
      </c>
      <c r="D824" s="1" t="s">
        <v>12</v>
      </c>
      <c r="E824" s="1" t="s">
        <v>14</v>
      </c>
      <c r="F824" s="2">
        <v>6496.8860000000004</v>
      </c>
      <c r="G824">
        <f t="shared" si="12"/>
        <v>0</v>
      </c>
    </row>
    <row r="825" spans="1:7" x14ac:dyDescent="0.35">
      <c r="A825" s="1">
        <v>40</v>
      </c>
      <c r="B825" s="1" t="s">
        <v>11</v>
      </c>
      <c r="C825" s="1">
        <v>29.3</v>
      </c>
      <c r="D825" s="1" t="s">
        <v>12</v>
      </c>
      <c r="E825" s="1" t="s">
        <v>14</v>
      </c>
      <c r="F825" s="2">
        <v>15828.82173</v>
      </c>
      <c r="G825">
        <f t="shared" si="12"/>
        <v>0</v>
      </c>
    </row>
    <row r="826" spans="1:7" x14ac:dyDescent="0.35">
      <c r="A826" s="1">
        <v>41</v>
      </c>
      <c r="B826" s="1" t="s">
        <v>11</v>
      </c>
      <c r="C826" s="1">
        <v>28.31</v>
      </c>
      <c r="D826" s="1" t="s">
        <v>12</v>
      </c>
      <c r="E826" s="1" t="s">
        <v>15</v>
      </c>
      <c r="F826" s="2">
        <v>7153.5538999999999</v>
      </c>
      <c r="G826">
        <f t="shared" si="12"/>
        <v>0</v>
      </c>
    </row>
    <row r="827" spans="1:7" x14ac:dyDescent="0.35">
      <c r="A827" s="1">
        <v>41</v>
      </c>
      <c r="B827" s="1" t="s">
        <v>11</v>
      </c>
      <c r="C827" s="1">
        <v>28.05</v>
      </c>
      <c r="D827" s="1" t="s">
        <v>12</v>
      </c>
      <c r="E827" s="1" t="s">
        <v>13</v>
      </c>
      <c r="F827" s="2">
        <v>6770.1925000000001</v>
      </c>
      <c r="G827">
        <f t="shared" si="12"/>
        <v>0</v>
      </c>
    </row>
    <row r="828" spans="1:7" x14ac:dyDescent="0.35">
      <c r="A828" s="1">
        <v>42</v>
      </c>
      <c r="B828" s="1" t="s">
        <v>11</v>
      </c>
      <c r="C828" s="1">
        <v>24.984999999999999</v>
      </c>
      <c r="D828" s="1" t="s">
        <v>12</v>
      </c>
      <c r="E828" s="1" t="s">
        <v>15</v>
      </c>
      <c r="F828" s="2">
        <v>8017.0611500000005</v>
      </c>
      <c r="G828">
        <f t="shared" si="12"/>
        <v>0</v>
      </c>
    </row>
    <row r="829" spans="1:7" x14ac:dyDescent="0.35">
      <c r="A829" s="1">
        <v>42</v>
      </c>
      <c r="B829" s="1" t="s">
        <v>11</v>
      </c>
      <c r="C829" s="1">
        <v>29.48</v>
      </c>
      <c r="D829" s="1" t="s">
        <v>12</v>
      </c>
      <c r="E829" s="1" t="s">
        <v>13</v>
      </c>
      <c r="F829" s="2">
        <v>7640.3091999999997</v>
      </c>
      <c r="G829">
        <f t="shared" si="12"/>
        <v>0</v>
      </c>
    </row>
    <row r="830" spans="1:7" x14ac:dyDescent="0.35">
      <c r="A830" s="1">
        <v>42</v>
      </c>
      <c r="B830" s="1" t="s">
        <v>11</v>
      </c>
      <c r="C830" s="1">
        <v>29</v>
      </c>
      <c r="D830" s="1" t="s">
        <v>12</v>
      </c>
      <c r="E830" s="1" t="s">
        <v>14</v>
      </c>
      <c r="F830" s="2">
        <v>7050.6419999999998</v>
      </c>
      <c r="G830">
        <f t="shared" si="12"/>
        <v>0</v>
      </c>
    </row>
    <row r="831" spans="1:7" x14ac:dyDescent="0.35">
      <c r="A831" s="1">
        <v>42</v>
      </c>
      <c r="B831" s="1" t="s">
        <v>11</v>
      </c>
      <c r="C831" s="1">
        <v>26.18</v>
      </c>
      <c r="D831" s="1" t="s">
        <v>12</v>
      </c>
      <c r="E831" s="1" t="s">
        <v>13</v>
      </c>
      <c r="F831" s="2">
        <v>7046.7222000000002</v>
      </c>
      <c r="G831">
        <f t="shared" si="12"/>
        <v>0</v>
      </c>
    </row>
    <row r="832" spans="1:7" x14ac:dyDescent="0.35">
      <c r="A832" s="1">
        <v>42</v>
      </c>
      <c r="B832" s="1" t="s">
        <v>11</v>
      </c>
      <c r="C832" s="1">
        <v>25.3</v>
      </c>
      <c r="D832" s="1" t="s">
        <v>12</v>
      </c>
      <c r="E832" s="1" t="s">
        <v>14</v>
      </c>
      <c r="F832" s="2">
        <v>7045.4989999999998</v>
      </c>
      <c r="G832">
        <f t="shared" si="12"/>
        <v>0</v>
      </c>
    </row>
    <row r="833" spans="1:7" x14ac:dyDescent="0.35">
      <c r="A833" s="1">
        <v>43</v>
      </c>
      <c r="B833" s="1" t="s">
        <v>11</v>
      </c>
      <c r="C833" s="1">
        <v>25.08</v>
      </c>
      <c r="D833" s="1" t="s">
        <v>12</v>
      </c>
      <c r="E833" s="1" t="s">
        <v>16</v>
      </c>
      <c r="F833" s="2">
        <v>7325.0482000000002</v>
      </c>
      <c r="G833">
        <f t="shared" si="12"/>
        <v>0</v>
      </c>
    </row>
    <row r="834" spans="1:7" x14ac:dyDescent="0.35">
      <c r="A834" s="1">
        <v>43</v>
      </c>
      <c r="B834" s="1" t="s">
        <v>11</v>
      </c>
      <c r="C834" s="1">
        <v>29.9</v>
      </c>
      <c r="D834" s="1" t="s">
        <v>12</v>
      </c>
      <c r="E834" s="1" t="s">
        <v>14</v>
      </c>
      <c r="F834" s="2">
        <v>7337.7479999999996</v>
      </c>
      <c r="G834">
        <f t="shared" ref="G834:G897" si="13">IF(B834="female",0,1)</f>
        <v>0</v>
      </c>
    </row>
    <row r="835" spans="1:7" x14ac:dyDescent="0.35">
      <c r="A835" s="1">
        <v>44</v>
      </c>
      <c r="B835" s="1" t="s">
        <v>11</v>
      </c>
      <c r="C835" s="1">
        <v>26.41</v>
      </c>
      <c r="D835" s="1" t="s">
        <v>12</v>
      </c>
      <c r="E835" s="1" t="s">
        <v>15</v>
      </c>
      <c r="F835" s="2">
        <v>7419.4778999999999</v>
      </c>
      <c r="G835">
        <f t="shared" si="13"/>
        <v>0</v>
      </c>
    </row>
    <row r="836" spans="1:7" x14ac:dyDescent="0.35">
      <c r="A836" s="1">
        <v>44</v>
      </c>
      <c r="B836" s="1" t="s">
        <v>11</v>
      </c>
      <c r="C836" s="1">
        <v>27.645</v>
      </c>
      <c r="D836" s="1" t="s">
        <v>12</v>
      </c>
      <c r="E836" s="1" t="s">
        <v>15</v>
      </c>
      <c r="F836" s="2">
        <v>7421.1945500000002</v>
      </c>
      <c r="G836">
        <f t="shared" si="13"/>
        <v>0</v>
      </c>
    </row>
    <row r="837" spans="1:7" x14ac:dyDescent="0.35">
      <c r="A837" s="1">
        <v>44</v>
      </c>
      <c r="B837" s="1" t="s">
        <v>11</v>
      </c>
      <c r="C837" s="1">
        <v>29.81</v>
      </c>
      <c r="D837" s="1" t="s">
        <v>12</v>
      </c>
      <c r="E837" s="1" t="s">
        <v>13</v>
      </c>
      <c r="F837" s="2">
        <v>8219.2039000000004</v>
      </c>
      <c r="G837">
        <f t="shared" si="13"/>
        <v>0</v>
      </c>
    </row>
    <row r="838" spans="1:7" x14ac:dyDescent="0.35">
      <c r="A838" s="1">
        <v>44</v>
      </c>
      <c r="B838" s="1" t="s">
        <v>11</v>
      </c>
      <c r="C838" s="1">
        <v>27.5</v>
      </c>
      <c r="D838" s="1" t="s">
        <v>12</v>
      </c>
      <c r="E838" s="1" t="s">
        <v>14</v>
      </c>
      <c r="F838" s="2">
        <v>7626.9930000000004</v>
      </c>
      <c r="G838">
        <f t="shared" si="13"/>
        <v>0</v>
      </c>
    </row>
    <row r="839" spans="1:7" x14ac:dyDescent="0.35">
      <c r="A839" s="1">
        <v>44</v>
      </c>
      <c r="B839" s="1" t="s">
        <v>11</v>
      </c>
      <c r="C839" s="1">
        <v>25.8</v>
      </c>
      <c r="D839" s="1" t="s">
        <v>12</v>
      </c>
      <c r="E839" s="1" t="s">
        <v>14</v>
      </c>
      <c r="F839" s="2">
        <v>7624.63</v>
      </c>
      <c r="G839">
        <f t="shared" si="13"/>
        <v>0</v>
      </c>
    </row>
    <row r="840" spans="1:7" x14ac:dyDescent="0.35">
      <c r="A840" s="1">
        <v>44</v>
      </c>
      <c r="B840" s="1" t="s">
        <v>11</v>
      </c>
      <c r="C840" s="1">
        <v>25</v>
      </c>
      <c r="D840" s="1" t="s">
        <v>12</v>
      </c>
      <c r="E840" s="1" t="s">
        <v>14</v>
      </c>
      <c r="F840" s="2">
        <v>7623.518</v>
      </c>
      <c r="G840">
        <f t="shared" si="13"/>
        <v>0</v>
      </c>
    </row>
    <row r="841" spans="1:7" x14ac:dyDescent="0.35">
      <c r="A841" s="1">
        <v>45</v>
      </c>
      <c r="B841" s="1" t="s">
        <v>11</v>
      </c>
      <c r="C841" s="1">
        <v>28.6</v>
      </c>
      <c r="D841" s="1" t="s">
        <v>12</v>
      </c>
      <c r="E841" s="1" t="s">
        <v>13</v>
      </c>
      <c r="F841" s="2">
        <v>8516.8289999999997</v>
      </c>
      <c r="G841">
        <f t="shared" si="13"/>
        <v>0</v>
      </c>
    </row>
    <row r="842" spans="1:7" x14ac:dyDescent="0.35">
      <c r="A842" s="1">
        <v>45</v>
      </c>
      <c r="B842" s="1" t="s">
        <v>11</v>
      </c>
      <c r="C842" s="1">
        <v>25.175000000000001</v>
      </c>
      <c r="D842" s="1" t="s">
        <v>12</v>
      </c>
      <c r="E842" s="1" t="s">
        <v>16</v>
      </c>
      <c r="F842" s="2">
        <v>9095.0682500000003</v>
      </c>
      <c r="G842">
        <f t="shared" si="13"/>
        <v>0</v>
      </c>
    </row>
    <row r="843" spans="1:7" x14ac:dyDescent="0.35">
      <c r="A843" s="1">
        <v>45</v>
      </c>
      <c r="B843" s="1" t="s">
        <v>11</v>
      </c>
      <c r="C843" s="1">
        <v>27.645</v>
      </c>
      <c r="D843" s="1" t="s">
        <v>12</v>
      </c>
      <c r="E843" s="1" t="s">
        <v>15</v>
      </c>
      <c r="F843" s="2">
        <v>28340.188849999999</v>
      </c>
      <c r="G843">
        <f t="shared" si="13"/>
        <v>0</v>
      </c>
    </row>
    <row r="844" spans="1:7" x14ac:dyDescent="0.35">
      <c r="A844" s="1">
        <v>45</v>
      </c>
      <c r="B844" s="1" t="s">
        <v>11</v>
      </c>
      <c r="C844" s="1">
        <v>27.83</v>
      </c>
      <c r="D844" s="1" t="s">
        <v>12</v>
      </c>
      <c r="E844" s="1" t="s">
        <v>13</v>
      </c>
      <c r="F844" s="2">
        <v>8515.7587000000003</v>
      </c>
      <c r="G844">
        <f t="shared" si="13"/>
        <v>0</v>
      </c>
    </row>
    <row r="845" spans="1:7" x14ac:dyDescent="0.35">
      <c r="A845" s="1">
        <v>45</v>
      </c>
      <c r="B845" s="1" t="s">
        <v>11</v>
      </c>
      <c r="C845" s="1">
        <v>25.7</v>
      </c>
      <c r="D845" s="1" t="s">
        <v>12</v>
      </c>
      <c r="E845" s="1" t="s">
        <v>14</v>
      </c>
      <c r="F845" s="2">
        <v>9101.7980000000007</v>
      </c>
      <c r="G845">
        <f t="shared" si="13"/>
        <v>0</v>
      </c>
    </row>
    <row r="846" spans="1:7" x14ac:dyDescent="0.35">
      <c r="A846" s="1">
        <v>46</v>
      </c>
      <c r="B846" s="1" t="s">
        <v>11</v>
      </c>
      <c r="C846" s="1">
        <v>27.74</v>
      </c>
      <c r="D846" s="1" t="s">
        <v>12</v>
      </c>
      <c r="E846" s="1" t="s">
        <v>15</v>
      </c>
      <c r="F846" s="2">
        <v>8026.6665999999996</v>
      </c>
      <c r="G846">
        <f t="shared" si="13"/>
        <v>0</v>
      </c>
    </row>
    <row r="847" spans="1:7" x14ac:dyDescent="0.35">
      <c r="A847" s="1">
        <v>46</v>
      </c>
      <c r="B847" s="1" t="s">
        <v>11</v>
      </c>
      <c r="C847" s="1">
        <v>28.9</v>
      </c>
      <c r="D847" s="1" t="s">
        <v>12</v>
      </c>
      <c r="E847" s="1" t="s">
        <v>14</v>
      </c>
      <c r="F847" s="2">
        <v>8823.2790000000005</v>
      </c>
      <c r="G847">
        <f t="shared" si="13"/>
        <v>0</v>
      </c>
    </row>
    <row r="848" spans="1:7" x14ac:dyDescent="0.35">
      <c r="A848" s="1">
        <v>46</v>
      </c>
      <c r="B848" s="1" t="s">
        <v>11</v>
      </c>
      <c r="C848" s="1">
        <v>27.72</v>
      </c>
      <c r="D848" s="1" t="s">
        <v>12</v>
      </c>
      <c r="E848" s="1" t="s">
        <v>13</v>
      </c>
      <c r="F848" s="2">
        <v>8232.6388000000006</v>
      </c>
      <c r="G848">
        <f t="shared" si="13"/>
        <v>0</v>
      </c>
    </row>
    <row r="849" spans="1:7" x14ac:dyDescent="0.35">
      <c r="A849" s="1">
        <v>46</v>
      </c>
      <c r="B849" s="1" t="s">
        <v>11</v>
      </c>
      <c r="C849" s="1">
        <v>28.05</v>
      </c>
      <c r="D849" s="1" t="s">
        <v>12</v>
      </c>
      <c r="E849" s="1" t="s">
        <v>13</v>
      </c>
      <c r="F849" s="2">
        <v>8233.0974999999999</v>
      </c>
      <c r="G849">
        <f t="shared" si="13"/>
        <v>0</v>
      </c>
    </row>
    <row r="850" spans="1:7" x14ac:dyDescent="0.35">
      <c r="A850" s="1">
        <v>47</v>
      </c>
      <c r="B850" s="1" t="s">
        <v>11</v>
      </c>
      <c r="C850" s="1">
        <v>26.6</v>
      </c>
      <c r="D850" s="1" t="s">
        <v>12</v>
      </c>
      <c r="E850" s="1" t="s">
        <v>16</v>
      </c>
      <c r="F850" s="2">
        <v>9715.8410000000003</v>
      </c>
      <c r="G850">
        <f t="shared" si="13"/>
        <v>0</v>
      </c>
    </row>
    <row r="851" spans="1:7" x14ac:dyDescent="0.35">
      <c r="A851" s="1">
        <v>47</v>
      </c>
      <c r="B851" s="1" t="s">
        <v>11</v>
      </c>
      <c r="C851" s="1">
        <v>29.37</v>
      </c>
      <c r="D851" s="1" t="s">
        <v>12</v>
      </c>
      <c r="E851" s="1" t="s">
        <v>13</v>
      </c>
      <c r="F851" s="2">
        <v>8547.6913000000004</v>
      </c>
      <c r="G851">
        <f t="shared" si="13"/>
        <v>0</v>
      </c>
    </row>
    <row r="852" spans="1:7" x14ac:dyDescent="0.35">
      <c r="A852" s="1">
        <v>47</v>
      </c>
      <c r="B852" s="1" t="s">
        <v>11</v>
      </c>
      <c r="C852" s="1">
        <v>29.545000000000002</v>
      </c>
      <c r="D852" s="1" t="s">
        <v>12</v>
      </c>
      <c r="E852" s="1" t="s">
        <v>15</v>
      </c>
      <c r="F852" s="2">
        <v>8930.9345499999999</v>
      </c>
      <c r="G852">
        <f t="shared" si="13"/>
        <v>0</v>
      </c>
    </row>
    <row r="853" spans="1:7" x14ac:dyDescent="0.35">
      <c r="A853" s="1">
        <v>48</v>
      </c>
      <c r="B853" s="1" t="s">
        <v>11</v>
      </c>
      <c r="C853" s="1">
        <v>28.88</v>
      </c>
      <c r="D853" s="1" t="s">
        <v>12</v>
      </c>
      <c r="E853" s="1" t="s">
        <v>15</v>
      </c>
      <c r="F853" s="2">
        <v>9249.4951999999994</v>
      </c>
      <c r="G853">
        <f t="shared" si="13"/>
        <v>0</v>
      </c>
    </row>
    <row r="854" spans="1:7" x14ac:dyDescent="0.35">
      <c r="A854" s="1">
        <v>48</v>
      </c>
      <c r="B854" s="1" t="s">
        <v>11</v>
      </c>
      <c r="C854" s="1">
        <v>27.265000000000001</v>
      </c>
      <c r="D854" s="1" t="s">
        <v>12</v>
      </c>
      <c r="E854" s="1" t="s">
        <v>16</v>
      </c>
      <c r="F854" s="2">
        <v>9447.2503500000003</v>
      </c>
      <c r="G854">
        <f t="shared" si="13"/>
        <v>0</v>
      </c>
    </row>
    <row r="855" spans="1:7" x14ac:dyDescent="0.35">
      <c r="A855" s="1">
        <v>48</v>
      </c>
      <c r="B855" s="1" t="s">
        <v>11</v>
      </c>
      <c r="C855" s="1">
        <v>28.9</v>
      </c>
      <c r="D855" s="1" t="s">
        <v>12</v>
      </c>
      <c r="E855" s="1" t="s">
        <v>14</v>
      </c>
      <c r="F855" s="2">
        <v>8277.5229999999992</v>
      </c>
      <c r="G855">
        <f t="shared" si="13"/>
        <v>0</v>
      </c>
    </row>
    <row r="856" spans="1:7" x14ac:dyDescent="0.35">
      <c r="A856" s="1">
        <v>48</v>
      </c>
      <c r="B856" s="1" t="s">
        <v>11</v>
      </c>
      <c r="C856" s="1">
        <v>27.93</v>
      </c>
      <c r="D856" s="1" t="s">
        <v>12</v>
      </c>
      <c r="E856" s="1" t="s">
        <v>15</v>
      </c>
      <c r="F856" s="2">
        <v>11015.1747</v>
      </c>
      <c r="G856">
        <f t="shared" si="13"/>
        <v>0</v>
      </c>
    </row>
    <row r="857" spans="1:7" x14ac:dyDescent="0.35">
      <c r="A857" s="1">
        <v>48</v>
      </c>
      <c r="B857" s="1" t="s">
        <v>11</v>
      </c>
      <c r="C857" s="1">
        <v>27.36</v>
      </c>
      <c r="D857" s="1" t="s">
        <v>12</v>
      </c>
      <c r="E857" s="1" t="s">
        <v>16</v>
      </c>
      <c r="F857" s="2">
        <v>9447.3824000000004</v>
      </c>
      <c r="G857">
        <f t="shared" si="13"/>
        <v>0</v>
      </c>
    </row>
    <row r="858" spans="1:7" x14ac:dyDescent="0.35">
      <c r="A858" s="1">
        <v>49</v>
      </c>
      <c r="B858" s="1" t="s">
        <v>11</v>
      </c>
      <c r="C858" s="1">
        <v>27.17</v>
      </c>
      <c r="D858" s="1" t="s">
        <v>12</v>
      </c>
      <c r="E858" s="1" t="s">
        <v>13</v>
      </c>
      <c r="F858" s="2">
        <v>8601.3292999999994</v>
      </c>
      <c r="G858">
        <f t="shared" si="13"/>
        <v>0</v>
      </c>
    </row>
    <row r="859" spans="1:7" x14ac:dyDescent="0.35">
      <c r="A859" s="1">
        <v>49</v>
      </c>
      <c r="B859" s="1" t="s">
        <v>11</v>
      </c>
      <c r="C859" s="1">
        <v>27.1</v>
      </c>
      <c r="D859" s="1" t="s">
        <v>12</v>
      </c>
      <c r="E859" s="1" t="s">
        <v>14</v>
      </c>
      <c r="F859" s="2">
        <v>26140.3603</v>
      </c>
      <c r="G859">
        <f t="shared" si="13"/>
        <v>0</v>
      </c>
    </row>
    <row r="860" spans="1:7" x14ac:dyDescent="0.35">
      <c r="A860" s="1">
        <v>50</v>
      </c>
      <c r="B860" s="1" t="s">
        <v>11</v>
      </c>
      <c r="C860" s="1">
        <v>27.83</v>
      </c>
      <c r="D860" s="1" t="s">
        <v>12</v>
      </c>
      <c r="E860" s="1" t="s">
        <v>13</v>
      </c>
      <c r="F860" s="2">
        <v>19749.383379999999</v>
      </c>
      <c r="G860">
        <f t="shared" si="13"/>
        <v>0</v>
      </c>
    </row>
    <row r="861" spans="1:7" x14ac:dyDescent="0.35">
      <c r="A861" s="1">
        <v>50</v>
      </c>
      <c r="B861" s="1" t="s">
        <v>11</v>
      </c>
      <c r="C861" s="1">
        <v>25.6</v>
      </c>
      <c r="D861" s="1" t="s">
        <v>12</v>
      </c>
      <c r="E861" s="1" t="s">
        <v>14</v>
      </c>
      <c r="F861" s="2">
        <v>8932.0840000000007</v>
      </c>
      <c r="G861">
        <f t="shared" si="13"/>
        <v>0</v>
      </c>
    </row>
    <row r="862" spans="1:7" x14ac:dyDescent="0.35">
      <c r="A862" s="1">
        <v>50</v>
      </c>
      <c r="B862" s="1" t="s">
        <v>11</v>
      </c>
      <c r="C862" s="1">
        <v>27.36</v>
      </c>
      <c r="D862" s="1" t="s">
        <v>12</v>
      </c>
      <c r="E862" s="1" t="s">
        <v>16</v>
      </c>
      <c r="F862" s="2">
        <v>25656.575260000001</v>
      </c>
      <c r="G862">
        <f t="shared" si="13"/>
        <v>0</v>
      </c>
    </row>
    <row r="863" spans="1:7" x14ac:dyDescent="0.35">
      <c r="A863" s="1">
        <v>50</v>
      </c>
      <c r="B863" s="1" t="s">
        <v>11</v>
      </c>
      <c r="C863" s="1">
        <v>27.074999999999999</v>
      </c>
      <c r="D863" s="1" t="s">
        <v>12</v>
      </c>
      <c r="E863" s="1" t="s">
        <v>16</v>
      </c>
      <c r="F863" s="2">
        <v>10106.134249999999</v>
      </c>
      <c r="G863">
        <f t="shared" si="13"/>
        <v>0</v>
      </c>
    </row>
    <row r="864" spans="1:7" x14ac:dyDescent="0.35">
      <c r="A864" s="1">
        <v>50</v>
      </c>
      <c r="B864" s="1" t="s">
        <v>11</v>
      </c>
      <c r="C864" s="1">
        <v>28.16</v>
      </c>
      <c r="D864" s="1" t="s">
        <v>12</v>
      </c>
      <c r="E864" s="1" t="s">
        <v>13</v>
      </c>
      <c r="F864" s="2">
        <v>10702.642400000001</v>
      </c>
      <c r="G864">
        <f t="shared" si="13"/>
        <v>0</v>
      </c>
    </row>
    <row r="865" spans="1:7" x14ac:dyDescent="0.35">
      <c r="A865" s="1">
        <v>50</v>
      </c>
      <c r="B865" s="1" t="s">
        <v>11</v>
      </c>
      <c r="C865" s="1">
        <v>26.22</v>
      </c>
      <c r="D865" s="1" t="s">
        <v>12</v>
      </c>
      <c r="E865" s="1" t="s">
        <v>15</v>
      </c>
      <c r="F865" s="2">
        <v>10493.9458</v>
      </c>
      <c r="G865">
        <f t="shared" si="13"/>
        <v>0</v>
      </c>
    </row>
    <row r="866" spans="1:7" x14ac:dyDescent="0.35">
      <c r="A866" s="1">
        <v>50</v>
      </c>
      <c r="B866" s="1" t="s">
        <v>11</v>
      </c>
      <c r="C866" s="1">
        <v>28.12</v>
      </c>
      <c r="D866" s="1" t="s">
        <v>12</v>
      </c>
      <c r="E866" s="1" t="s">
        <v>15</v>
      </c>
      <c r="F866" s="2">
        <v>11085.586799999999</v>
      </c>
      <c r="G866">
        <f t="shared" si="13"/>
        <v>0</v>
      </c>
    </row>
    <row r="867" spans="1:7" x14ac:dyDescent="0.35">
      <c r="A867" s="1">
        <v>51</v>
      </c>
      <c r="B867" s="1" t="s">
        <v>11</v>
      </c>
      <c r="C867" s="1">
        <v>25.8</v>
      </c>
      <c r="D867" s="1" t="s">
        <v>12</v>
      </c>
      <c r="E867" s="1" t="s">
        <v>14</v>
      </c>
      <c r="F867" s="2">
        <v>9861.0249999999996</v>
      </c>
      <c r="G867">
        <f t="shared" si="13"/>
        <v>0</v>
      </c>
    </row>
    <row r="868" spans="1:7" x14ac:dyDescent="0.35">
      <c r="A868" s="1">
        <v>53</v>
      </c>
      <c r="B868" s="1" t="s">
        <v>11</v>
      </c>
      <c r="C868" s="1">
        <v>28.1</v>
      </c>
      <c r="D868" s="1" t="s">
        <v>12</v>
      </c>
      <c r="E868" s="1" t="s">
        <v>14</v>
      </c>
      <c r="F868" s="2">
        <v>11741.726000000001</v>
      </c>
      <c r="G868">
        <f t="shared" si="13"/>
        <v>0</v>
      </c>
    </row>
    <row r="869" spans="1:7" x14ac:dyDescent="0.35">
      <c r="A869" s="1">
        <v>53</v>
      </c>
      <c r="B869" s="1" t="s">
        <v>11</v>
      </c>
      <c r="C869" s="1">
        <v>26.6</v>
      </c>
      <c r="D869" s="1" t="s">
        <v>12</v>
      </c>
      <c r="E869" s="1" t="s">
        <v>15</v>
      </c>
      <c r="F869" s="2">
        <v>10355.641</v>
      </c>
      <c r="G869">
        <f t="shared" si="13"/>
        <v>0</v>
      </c>
    </row>
    <row r="870" spans="1:7" x14ac:dyDescent="0.35">
      <c r="A870" s="1">
        <v>53</v>
      </c>
      <c r="B870" s="1" t="s">
        <v>11</v>
      </c>
      <c r="C870" s="1">
        <v>26.7</v>
      </c>
      <c r="D870" s="1" t="s">
        <v>12</v>
      </c>
      <c r="E870" s="1" t="s">
        <v>14</v>
      </c>
      <c r="F870" s="2">
        <v>11150.78</v>
      </c>
      <c r="G870">
        <f t="shared" si="13"/>
        <v>0</v>
      </c>
    </row>
    <row r="871" spans="1:7" x14ac:dyDescent="0.35">
      <c r="A871" s="1">
        <v>54</v>
      </c>
      <c r="B871" s="1" t="s">
        <v>11</v>
      </c>
      <c r="C871" s="1">
        <v>28.88</v>
      </c>
      <c r="D871" s="1" t="s">
        <v>12</v>
      </c>
      <c r="E871" s="1" t="s">
        <v>16</v>
      </c>
      <c r="F871" s="2">
        <v>12096.6512</v>
      </c>
      <c r="G871">
        <f t="shared" si="13"/>
        <v>0</v>
      </c>
    </row>
    <row r="872" spans="1:7" x14ac:dyDescent="0.35">
      <c r="A872" s="1">
        <v>54</v>
      </c>
      <c r="B872" s="1" t="s">
        <v>11</v>
      </c>
      <c r="C872" s="1">
        <v>27.645</v>
      </c>
      <c r="D872" s="1" t="s">
        <v>12</v>
      </c>
      <c r="E872" s="1" t="s">
        <v>15</v>
      </c>
      <c r="F872" s="2">
        <v>11305.93455</v>
      </c>
      <c r="G872">
        <f t="shared" si="13"/>
        <v>0</v>
      </c>
    </row>
    <row r="873" spans="1:7" x14ac:dyDescent="0.35">
      <c r="A873" s="1">
        <v>55</v>
      </c>
      <c r="B873" s="1" t="s">
        <v>11</v>
      </c>
      <c r="C873" s="1">
        <v>26.98</v>
      </c>
      <c r="D873" s="1" t="s">
        <v>12</v>
      </c>
      <c r="E873" s="1" t="s">
        <v>15</v>
      </c>
      <c r="F873" s="2">
        <v>11082.5772</v>
      </c>
      <c r="G873">
        <f t="shared" si="13"/>
        <v>0</v>
      </c>
    </row>
    <row r="874" spans="1:7" x14ac:dyDescent="0.35">
      <c r="A874" s="1">
        <v>55</v>
      </c>
      <c r="B874" s="1" t="s">
        <v>11</v>
      </c>
      <c r="C874" s="1">
        <v>29.7</v>
      </c>
      <c r="D874" s="1" t="s">
        <v>12</v>
      </c>
      <c r="E874" s="1" t="s">
        <v>14</v>
      </c>
      <c r="F874" s="2">
        <v>11881.358</v>
      </c>
      <c r="G874">
        <f t="shared" si="13"/>
        <v>0</v>
      </c>
    </row>
    <row r="875" spans="1:7" x14ac:dyDescent="0.35">
      <c r="A875" s="1">
        <v>55</v>
      </c>
      <c r="B875" s="1" t="s">
        <v>11</v>
      </c>
      <c r="C875" s="1">
        <v>26.8</v>
      </c>
      <c r="D875" s="1" t="s">
        <v>12</v>
      </c>
      <c r="E875" s="1" t="s">
        <v>14</v>
      </c>
      <c r="F875" s="2">
        <v>35160.134570000002</v>
      </c>
      <c r="G875">
        <f t="shared" si="13"/>
        <v>0</v>
      </c>
    </row>
    <row r="876" spans="1:7" x14ac:dyDescent="0.35">
      <c r="A876" s="1">
        <v>55</v>
      </c>
      <c r="B876" s="1" t="s">
        <v>11</v>
      </c>
      <c r="C876" s="1">
        <v>25.364999999999998</v>
      </c>
      <c r="D876" s="1" t="s">
        <v>12</v>
      </c>
      <c r="E876" s="1" t="s">
        <v>16</v>
      </c>
      <c r="F876" s="2">
        <v>13047.332350000001</v>
      </c>
      <c r="G876">
        <f t="shared" si="13"/>
        <v>0</v>
      </c>
    </row>
    <row r="877" spans="1:7" x14ac:dyDescent="0.35">
      <c r="A877" s="1">
        <v>55</v>
      </c>
      <c r="B877" s="1" t="s">
        <v>11</v>
      </c>
      <c r="C877" s="1">
        <v>29.83</v>
      </c>
      <c r="D877" s="1" t="s">
        <v>12</v>
      </c>
      <c r="E877" s="1" t="s">
        <v>16</v>
      </c>
      <c r="F877" s="2">
        <v>11286.538699999999</v>
      </c>
      <c r="G877">
        <f t="shared" si="13"/>
        <v>0</v>
      </c>
    </row>
    <row r="878" spans="1:7" x14ac:dyDescent="0.35">
      <c r="A878" s="1">
        <v>56</v>
      </c>
      <c r="B878" s="1" t="s">
        <v>11</v>
      </c>
      <c r="C878" s="1">
        <v>27.2</v>
      </c>
      <c r="D878" s="1" t="s">
        <v>12</v>
      </c>
      <c r="E878" s="1" t="s">
        <v>14</v>
      </c>
      <c r="F878" s="2">
        <v>11073.175999999999</v>
      </c>
      <c r="G878">
        <f t="shared" si="13"/>
        <v>0</v>
      </c>
    </row>
    <row r="879" spans="1:7" x14ac:dyDescent="0.35">
      <c r="A879" s="1">
        <v>56</v>
      </c>
      <c r="B879" s="1" t="s">
        <v>11</v>
      </c>
      <c r="C879" s="1">
        <v>26.6</v>
      </c>
      <c r="D879" s="1" t="s">
        <v>12</v>
      </c>
      <c r="E879" s="1" t="s">
        <v>15</v>
      </c>
      <c r="F879" s="2">
        <v>12044.342000000001</v>
      </c>
      <c r="G879">
        <f t="shared" si="13"/>
        <v>0</v>
      </c>
    </row>
    <row r="880" spans="1:7" x14ac:dyDescent="0.35">
      <c r="A880" s="1">
        <v>56</v>
      </c>
      <c r="B880" s="1" t="s">
        <v>11</v>
      </c>
      <c r="C880" s="1">
        <v>28.785</v>
      </c>
      <c r="D880" s="1" t="s">
        <v>12</v>
      </c>
      <c r="E880" s="1" t="s">
        <v>16</v>
      </c>
      <c r="F880" s="2">
        <v>11658.379150000001</v>
      </c>
      <c r="G880">
        <f t="shared" si="13"/>
        <v>0</v>
      </c>
    </row>
    <row r="881" spans="1:7" x14ac:dyDescent="0.35">
      <c r="A881" s="1">
        <v>56</v>
      </c>
      <c r="B881" s="1" t="s">
        <v>11</v>
      </c>
      <c r="C881" s="1">
        <v>25.65</v>
      </c>
      <c r="D881" s="1" t="s">
        <v>12</v>
      </c>
      <c r="E881" s="1" t="s">
        <v>15</v>
      </c>
      <c r="F881" s="2">
        <v>11454.021500000001</v>
      </c>
      <c r="G881">
        <f t="shared" si="13"/>
        <v>0</v>
      </c>
    </row>
    <row r="882" spans="1:7" x14ac:dyDescent="0.35">
      <c r="A882" s="1">
        <v>56</v>
      </c>
      <c r="B882" s="1" t="s">
        <v>11</v>
      </c>
      <c r="C882" s="1">
        <v>25.3</v>
      </c>
      <c r="D882" s="1" t="s">
        <v>12</v>
      </c>
      <c r="E882" s="1" t="s">
        <v>14</v>
      </c>
      <c r="F882" s="2">
        <v>11070.535</v>
      </c>
      <c r="G882">
        <f t="shared" si="13"/>
        <v>0</v>
      </c>
    </row>
    <row r="883" spans="1:7" x14ac:dyDescent="0.35">
      <c r="A883" s="1">
        <v>56</v>
      </c>
      <c r="B883" s="1" t="s">
        <v>11</v>
      </c>
      <c r="C883" s="1">
        <v>28.594999999999999</v>
      </c>
      <c r="D883" s="1" t="s">
        <v>12</v>
      </c>
      <c r="E883" s="1" t="s">
        <v>16</v>
      </c>
      <c r="F883" s="2">
        <v>11658.11505</v>
      </c>
      <c r="G883">
        <f t="shared" si="13"/>
        <v>0</v>
      </c>
    </row>
    <row r="884" spans="1:7" x14ac:dyDescent="0.35">
      <c r="A884" s="1">
        <v>56</v>
      </c>
      <c r="B884" s="1" t="s">
        <v>11</v>
      </c>
      <c r="C884" s="1">
        <v>28.31</v>
      </c>
      <c r="D884" s="1" t="s">
        <v>12</v>
      </c>
      <c r="E884" s="1" t="s">
        <v>16</v>
      </c>
      <c r="F884" s="2">
        <v>11657.7189</v>
      </c>
      <c r="G884">
        <f t="shared" si="13"/>
        <v>0</v>
      </c>
    </row>
    <row r="885" spans="1:7" x14ac:dyDescent="0.35">
      <c r="A885" s="1">
        <v>57</v>
      </c>
      <c r="B885" s="1" t="s">
        <v>11</v>
      </c>
      <c r="C885" s="1">
        <v>28.7</v>
      </c>
      <c r="D885" s="1" t="s">
        <v>12</v>
      </c>
      <c r="E885" s="1" t="s">
        <v>14</v>
      </c>
      <c r="F885" s="2">
        <v>11455.28</v>
      </c>
      <c r="G885">
        <f t="shared" si="13"/>
        <v>0</v>
      </c>
    </row>
    <row r="886" spans="1:7" x14ac:dyDescent="0.35">
      <c r="A886" s="1">
        <v>57</v>
      </c>
      <c r="B886" s="1" t="s">
        <v>11</v>
      </c>
      <c r="C886" s="1">
        <v>28.785</v>
      </c>
      <c r="D886" s="1" t="s">
        <v>12</v>
      </c>
      <c r="E886" s="1" t="s">
        <v>16</v>
      </c>
      <c r="F886" s="2">
        <v>14394.398150000001</v>
      </c>
      <c r="G886">
        <f t="shared" si="13"/>
        <v>0</v>
      </c>
    </row>
    <row r="887" spans="1:7" x14ac:dyDescent="0.35">
      <c r="A887" s="1">
        <v>57</v>
      </c>
      <c r="B887" s="1" t="s">
        <v>11</v>
      </c>
      <c r="C887" s="1">
        <v>25.74</v>
      </c>
      <c r="D887" s="1" t="s">
        <v>12</v>
      </c>
      <c r="E887" s="1" t="s">
        <v>13</v>
      </c>
      <c r="F887" s="2">
        <v>12629.1656</v>
      </c>
      <c r="G887">
        <f t="shared" si="13"/>
        <v>0</v>
      </c>
    </row>
    <row r="888" spans="1:7" x14ac:dyDescent="0.35">
      <c r="A888" s="1">
        <v>58</v>
      </c>
      <c r="B888" s="1" t="s">
        <v>11</v>
      </c>
      <c r="C888" s="1">
        <v>25.2</v>
      </c>
      <c r="D888" s="1" t="s">
        <v>12</v>
      </c>
      <c r="E888" s="1" t="s">
        <v>14</v>
      </c>
      <c r="F888" s="2">
        <v>11837.16</v>
      </c>
      <c r="G888">
        <f t="shared" si="13"/>
        <v>0</v>
      </c>
    </row>
    <row r="889" spans="1:7" x14ac:dyDescent="0.35">
      <c r="A889" s="1">
        <v>58</v>
      </c>
      <c r="B889" s="1" t="s">
        <v>11</v>
      </c>
      <c r="C889" s="1">
        <v>27.17</v>
      </c>
      <c r="D889" s="1" t="s">
        <v>12</v>
      </c>
      <c r="E889" s="1" t="s">
        <v>15</v>
      </c>
      <c r="F889" s="2">
        <v>12222.898300000001</v>
      </c>
      <c r="G889">
        <f t="shared" si="13"/>
        <v>0</v>
      </c>
    </row>
    <row r="890" spans="1:7" x14ac:dyDescent="0.35">
      <c r="A890" s="1">
        <v>58</v>
      </c>
      <c r="B890" s="1" t="s">
        <v>11</v>
      </c>
      <c r="C890" s="1">
        <v>29</v>
      </c>
      <c r="D890" s="1" t="s">
        <v>12</v>
      </c>
      <c r="E890" s="1" t="s">
        <v>14</v>
      </c>
      <c r="F890" s="2">
        <v>11842.441999999999</v>
      </c>
      <c r="G890">
        <f t="shared" si="13"/>
        <v>0</v>
      </c>
    </row>
    <row r="891" spans="1:7" x14ac:dyDescent="0.35">
      <c r="A891" s="1">
        <v>58</v>
      </c>
      <c r="B891" s="1" t="s">
        <v>11</v>
      </c>
      <c r="C891" s="1">
        <v>28.215</v>
      </c>
      <c r="D891" s="1" t="s">
        <v>12</v>
      </c>
      <c r="E891" s="1" t="s">
        <v>15</v>
      </c>
      <c r="F891" s="2">
        <v>12224.350850000001</v>
      </c>
      <c r="G891">
        <f t="shared" si="13"/>
        <v>0</v>
      </c>
    </row>
    <row r="892" spans="1:7" x14ac:dyDescent="0.35">
      <c r="A892" s="1">
        <v>59</v>
      </c>
      <c r="B892" s="1" t="s">
        <v>11</v>
      </c>
      <c r="C892" s="1">
        <v>27.72</v>
      </c>
      <c r="D892" s="1" t="s">
        <v>12</v>
      </c>
      <c r="E892" s="1" t="s">
        <v>13</v>
      </c>
      <c r="F892" s="2">
        <v>14001.1338</v>
      </c>
      <c r="G892">
        <f t="shared" si="13"/>
        <v>0</v>
      </c>
    </row>
    <row r="893" spans="1:7" x14ac:dyDescent="0.35">
      <c r="A893" s="1">
        <v>59</v>
      </c>
      <c r="B893" s="1" t="s">
        <v>11</v>
      </c>
      <c r="C893" s="1">
        <v>26.504999999999999</v>
      </c>
      <c r="D893" s="1" t="s">
        <v>12</v>
      </c>
      <c r="E893" s="1" t="s">
        <v>16</v>
      </c>
      <c r="F893" s="2">
        <v>12815.444949999999</v>
      </c>
      <c r="G893">
        <f t="shared" si="13"/>
        <v>0</v>
      </c>
    </row>
    <row r="894" spans="1:7" x14ac:dyDescent="0.35">
      <c r="A894" s="1">
        <v>59</v>
      </c>
      <c r="B894" s="1" t="s">
        <v>11</v>
      </c>
      <c r="C894" s="1">
        <v>27.83</v>
      </c>
      <c r="D894" s="1" t="s">
        <v>12</v>
      </c>
      <c r="E894" s="1" t="s">
        <v>13</v>
      </c>
      <c r="F894" s="2">
        <v>14001.286700000001</v>
      </c>
      <c r="G894">
        <f t="shared" si="13"/>
        <v>0</v>
      </c>
    </row>
    <row r="895" spans="1:7" x14ac:dyDescent="0.35">
      <c r="A895" s="1">
        <v>59</v>
      </c>
      <c r="B895" s="1" t="s">
        <v>11</v>
      </c>
      <c r="C895" s="1">
        <v>26.695</v>
      </c>
      <c r="D895" s="1" t="s">
        <v>12</v>
      </c>
      <c r="E895" s="1" t="s">
        <v>15</v>
      </c>
      <c r="F895" s="2">
        <v>14382.709049999999</v>
      </c>
      <c r="G895">
        <f t="shared" si="13"/>
        <v>0</v>
      </c>
    </row>
    <row r="896" spans="1:7" x14ac:dyDescent="0.35">
      <c r="A896" s="1">
        <v>59</v>
      </c>
      <c r="B896" s="1" t="s">
        <v>11</v>
      </c>
      <c r="C896" s="1">
        <v>27.5</v>
      </c>
      <c r="D896" s="1" t="s">
        <v>12</v>
      </c>
      <c r="E896" s="1" t="s">
        <v>14</v>
      </c>
      <c r="F896" s="2">
        <v>12233.828</v>
      </c>
      <c r="G896">
        <f t="shared" si="13"/>
        <v>0</v>
      </c>
    </row>
    <row r="897" spans="1:7" x14ac:dyDescent="0.35">
      <c r="A897" s="1">
        <v>60</v>
      </c>
      <c r="B897" s="1" t="s">
        <v>11</v>
      </c>
      <c r="C897" s="1">
        <v>25.84</v>
      </c>
      <c r="D897" s="1" t="s">
        <v>12</v>
      </c>
      <c r="E897" s="1" t="s">
        <v>15</v>
      </c>
      <c r="F897" s="2">
        <v>28923.136920000001</v>
      </c>
      <c r="G897">
        <f t="shared" si="13"/>
        <v>0</v>
      </c>
    </row>
    <row r="898" spans="1:7" x14ac:dyDescent="0.35">
      <c r="A898" s="1">
        <v>60</v>
      </c>
      <c r="B898" s="1" t="s">
        <v>11</v>
      </c>
      <c r="C898" s="1">
        <v>27.55</v>
      </c>
      <c r="D898" s="1" t="s">
        <v>12</v>
      </c>
      <c r="E898" s="1" t="s">
        <v>16</v>
      </c>
      <c r="F898" s="2">
        <v>13217.094499999999</v>
      </c>
      <c r="G898">
        <f t="shared" ref="G898:G961" si="14">IF(B898="female",0,1)</f>
        <v>0</v>
      </c>
    </row>
    <row r="899" spans="1:7" x14ac:dyDescent="0.35">
      <c r="A899" s="1">
        <v>60</v>
      </c>
      <c r="B899" s="1" t="s">
        <v>11</v>
      </c>
      <c r="C899" s="1">
        <v>28.7</v>
      </c>
      <c r="D899" s="1" t="s">
        <v>12</v>
      </c>
      <c r="E899" s="1" t="s">
        <v>14</v>
      </c>
      <c r="F899" s="2">
        <v>13224.692999999999</v>
      </c>
      <c r="G899">
        <f t="shared" si="14"/>
        <v>0</v>
      </c>
    </row>
    <row r="900" spans="1:7" x14ac:dyDescent="0.35">
      <c r="A900" s="1">
        <v>61</v>
      </c>
      <c r="B900" s="1" t="s">
        <v>11</v>
      </c>
      <c r="C900" s="1">
        <v>25.08</v>
      </c>
      <c r="D900" s="1" t="s">
        <v>12</v>
      </c>
      <c r="E900" s="1" t="s">
        <v>13</v>
      </c>
      <c r="F900" s="2">
        <v>24513.091260000001</v>
      </c>
      <c r="G900">
        <f t="shared" si="14"/>
        <v>0</v>
      </c>
    </row>
    <row r="901" spans="1:7" x14ac:dyDescent="0.35">
      <c r="A901" s="1">
        <v>61</v>
      </c>
      <c r="B901" s="1" t="s">
        <v>11</v>
      </c>
      <c r="C901" s="1">
        <v>28.2</v>
      </c>
      <c r="D901" s="1" t="s">
        <v>12</v>
      </c>
      <c r="E901" s="1" t="s">
        <v>14</v>
      </c>
      <c r="F901" s="2">
        <v>13041.921</v>
      </c>
      <c r="G901">
        <f t="shared" si="14"/>
        <v>0</v>
      </c>
    </row>
    <row r="902" spans="1:7" x14ac:dyDescent="0.35">
      <c r="A902" s="1">
        <v>62</v>
      </c>
      <c r="B902" s="1" t="s">
        <v>11</v>
      </c>
      <c r="C902" s="1">
        <v>25</v>
      </c>
      <c r="D902" s="1" t="s">
        <v>12</v>
      </c>
      <c r="E902" s="1" t="s">
        <v>14</v>
      </c>
      <c r="F902" s="2">
        <v>13451.121999999999</v>
      </c>
      <c r="G902">
        <f t="shared" si="14"/>
        <v>0</v>
      </c>
    </row>
    <row r="903" spans="1:7" x14ac:dyDescent="0.35">
      <c r="A903" s="1">
        <v>63</v>
      </c>
      <c r="B903" s="1" t="s">
        <v>11</v>
      </c>
      <c r="C903" s="1">
        <v>26.22</v>
      </c>
      <c r="D903" s="1" t="s">
        <v>12</v>
      </c>
      <c r="E903" s="1" t="s">
        <v>15</v>
      </c>
      <c r="F903" s="2">
        <v>14256.192800000001</v>
      </c>
      <c r="G903">
        <f t="shared" si="14"/>
        <v>0</v>
      </c>
    </row>
    <row r="904" spans="1:7" x14ac:dyDescent="0.35">
      <c r="A904" s="1">
        <v>63</v>
      </c>
      <c r="B904" s="1" t="s">
        <v>11</v>
      </c>
      <c r="C904" s="1">
        <v>25.08</v>
      </c>
      <c r="D904" s="1" t="s">
        <v>12</v>
      </c>
      <c r="E904" s="1" t="s">
        <v>15</v>
      </c>
      <c r="F904" s="2">
        <v>14254.608200000001</v>
      </c>
      <c r="G904">
        <f t="shared" si="14"/>
        <v>0</v>
      </c>
    </row>
    <row r="905" spans="1:7" x14ac:dyDescent="0.35">
      <c r="A905" s="1">
        <v>18</v>
      </c>
      <c r="B905" s="1" t="s">
        <v>17</v>
      </c>
      <c r="C905" s="1">
        <v>29.37</v>
      </c>
      <c r="D905" s="1" t="s">
        <v>12</v>
      </c>
      <c r="E905" s="1" t="s">
        <v>13</v>
      </c>
      <c r="F905" s="2">
        <v>1719.4363000000001</v>
      </c>
      <c r="G905">
        <f t="shared" si="14"/>
        <v>1</v>
      </c>
    </row>
    <row r="906" spans="1:7" x14ac:dyDescent="0.35">
      <c r="A906" s="1">
        <v>18</v>
      </c>
      <c r="B906" s="1" t="s">
        <v>17</v>
      </c>
      <c r="C906" s="1">
        <v>25.46</v>
      </c>
      <c r="D906" s="1" t="s">
        <v>12</v>
      </c>
      <c r="E906" s="1" t="s">
        <v>16</v>
      </c>
      <c r="F906" s="2">
        <v>1708.0014000000001</v>
      </c>
      <c r="G906">
        <f t="shared" si="14"/>
        <v>1</v>
      </c>
    </row>
    <row r="907" spans="1:7" x14ac:dyDescent="0.35">
      <c r="A907" s="1">
        <v>18</v>
      </c>
      <c r="B907" s="1" t="s">
        <v>17</v>
      </c>
      <c r="C907" s="1">
        <v>28.5</v>
      </c>
      <c r="D907" s="1" t="s">
        <v>12</v>
      </c>
      <c r="E907" s="1" t="s">
        <v>16</v>
      </c>
      <c r="F907" s="2">
        <v>1712.2270000000001</v>
      </c>
      <c r="G907">
        <f t="shared" si="14"/>
        <v>1</v>
      </c>
    </row>
    <row r="908" spans="1:7" x14ac:dyDescent="0.35">
      <c r="A908" s="1">
        <v>18</v>
      </c>
      <c r="B908" s="1" t="s">
        <v>17</v>
      </c>
      <c r="C908" s="1">
        <v>26.18</v>
      </c>
      <c r="D908" s="1" t="s">
        <v>12</v>
      </c>
      <c r="E908" s="1" t="s">
        <v>13</v>
      </c>
      <c r="F908" s="2">
        <v>2304.0021999999999</v>
      </c>
      <c r="G908">
        <f t="shared" si="14"/>
        <v>1</v>
      </c>
    </row>
    <row r="909" spans="1:7" x14ac:dyDescent="0.35">
      <c r="A909" s="1">
        <v>18</v>
      </c>
      <c r="B909" s="1" t="s">
        <v>17</v>
      </c>
      <c r="C909" s="1">
        <v>26.125</v>
      </c>
      <c r="D909" s="1" t="s">
        <v>12</v>
      </c>
      <c r="E909" s="1" t="s">
        <v>16</v>
      </c>
      <c r="F909" s="2">
        <v>1708.9257500000001</v>
      </c>
      <c r="G909">
        <f t="shared" si="14"/>
        <v>1</v>
      </c>
    </row>
    <row r="910" spans="1:7" x14ac:dyDescent="0.35">
      <c r="A910" s="1">
        <v>18</v>
      </c>
      <c r="B910" s="1" t="s">
        <v>17</v>
      </c>
      <c r="C910" s="1">
        <v>28.31</v>
      </c>
      <c r="D910" s="1" t="s">
        <v>12</v>
      </c>
      <c r="E910" s="1" t="s">
        <v>16</v>
      </c>
      <c r="F910" s="2">
        <v>11272.331389999999</v>
      </c>
      <c r="G910">
        <f t="shared" si="14"/>
        <v>1</v>
      </c>
    </row>
    <row r="911" spans="1:7" x14ac:dyDescent="0.35">
      <c r="A911" s="1">
        <v>19</v>
      </c>
      <c r="B911" s="1" t="s">
        <v>17</v>
      </c>
      <c r="C911" s="1">
        <v>25.555</v>
      </c>
      <c r="D911" s="1" t="s">
        <v>12</v>
      </c>
      <c r="E911" s="1" t="s">
        <v>15</v>
      </c>
      <c r="F911" s="2">
        <v>1632.5644500000001</v>
      </c>
      <c r="G911">
        <f t="shared" si="14"/>
        <v>1</v>
      </c>
    </row>
    <row r="912" spans="1:7" x14ac:dyDescent="0.35">
      <c r="A912" s="1">
        <v>19</v>
      </c>
      <c r="B912" s="1" t="s">
        <v>17</v>
      </c>
      <c r="C912" s="1">
        <v>28.4</v>
      </c>
      <c r="D912" s="1" t="s">
        <v>12</v>
      </c>
      <c r="E912" s="1" t="s">
        <v>14</v>
      </c>
      <c r="F912" s="2">
        <v>1842.519</v>
      </c>
      <c r="G912">
        <f t="shared" si="14"/>
        <v>1</v>
      </c>
    </row>
    <row r="913" spans="1:7" x14ac:dyDescent="0.35">
      <c r="A913" s="1">
        <v>19</v>
      </c>
      <c r="B913" s="1" t="s">
        <v>17</v>
      </c>
      <c r="C913" s="1">
        <v>27.835000000000001</v>
      </c>
      <c r="D913" s="1" t="s">
        <v>12</v>
      </c>
      <c r="E913" s="1" t="s">
        <v>15</v>
      </c>
      <c r="F913" s="2">
        <v>1635.7336499999999</v>
      </c>
      <c r="G913">
        <f t="shared" si="14"/>
        <v>1</v>
      </c>
    </row>
    <row r="914" spans="1:7" x14ac:dyDescent="0.35">
      <c r="A914" s="1">
        <v>19</v>
      </c>
      <c r="B914" s="1" t="s">
        <v>17</v>
      </c>
      <c r="C914" s="1">
        <v>25.175000000000001</v>
      </c>
      <c r="D914" s="1" t="s">
        <v>12</v>
      </c>
      <c r="E914" s="1" t="s">
        <v>15</v>
      </c>
      <c r="F914" s="2">
        <v>1632.0362500000001</v>
      </c>
      <c r="G914">
        <f t="shared" si="14"/>
        <v>1</v>
      </c>
    </row>
    <row r="915" spans="1:7" x14ac:dyDescent="0.35">
      <c r="A915" s="1">
        <v>19</v>
      </c>
      <c r="B915" s="1" t="s">
        <v>17</v>
      </c>
      <c r="C915" s="1">
        <v>28.7</v>
      </c>
      <c r="D915" s="1" t="s">
        <v>12</v>
      </c>
      <c r="E915" s="1" t="s">
        <v>14</v>
      </c>
      <c r="F915" s="2">
        <v>1253.9359999999999</v>
      </c>
      <c r="G915">
        <f t="shared" si="14"/>
        <v>1</v>
      </c>
    </row>
    <row r="916" spans="1:7" x14ac:dyDescent="0.35">
      <c r="A916" s="1">
        <v>19</v>
      </c>
      <c r="B916" s="1" t="s">
        <v>17</v>
      </c>
      <c r="C916" s="1">
        <v>27.6</v>
      </c>
      <c r="D916" s="1" t="s">
        <v>12</v>
      </c>
      <c r="E916" s="1" t="s">
        <v>14</v>
      </c>
      <c r="F916" s="2">
        <v>1252.4069999999999</v>
      </c>
      <c r="G916">
        <f t="shared" si="14"/>
        <v>1</v>
      </c>
    </row>
    <row r="917" spans="1:7" x14ac:dyDescent="0.35">
      <c r="A917" s="1">
        <v>19</v>
      </c>
      <c r="B917" s="1" t="s">
        <v>17</v>
      </c>
      <c r="C917" s="1">
        <v>25.555</v>
      </c>
      <c r="D917" s="1" t="s">
        <v>12</v>
      </c>
      <c r="E917" s="1" t="s">
        <v>15</v>
      </c>
      <c r="F917" s="2">
        <v>2221.5644499999999</v>
      </c>
      <c r="G917">
        <f t="shared" si="14"/>
        <v>1</v>
      </c>
    </row>
    <row r="918" spans="1:7" x14ac:dyDescent="0.35">
      <c r="A918" s="1">
        <v>19</v>
      </c>
      <c r="B918" s="1" t="s">
        <v>17</v>
      </c>
      <c r="C918" s="1">
        <v>27.265000000000001</v>
      </c>
      <c r="D918" s="1" t="s">
        <v>12</v>
      </c>
      <c r="E918" s="1" t="s">
        <v>15</v>
      </c>
      <c r="F918" s="2">
        <v>22493.659640000002</v>
      </c>
      <c r="G918">
        <f t="shared" si="14"/>
        <v>1</v>
      </c>
    </row>
    <row r="919" spans="1:7" x14ac:dyDescent="0.35">
      <c r="A919" s="1">
        <v>20</v>
      </c>
      <c r="B919" s="1" t="s">
        <v>17</v>
      </c>
      <c r="C919" s="1">
        <v>29.734999999999999</v>
      </c>
      <c r="D919" s="1" t="s">
        <v>12</v>
      </c>
      <c r="E919" s="1" t="s">
        <v>15</v>
      </c>
      <c r="F919" s="2">
        <v>1769.5316499999999</v>
      </c>
      <c r="G919">
        <f t="shared" si="14"/>
        <v>1</v>
      </c>
    </row>
    <row r="920" spans="1:7" x14ac:dyDescent="0.35">
      <c r="A920" s="1">
        <v>20</v>
      </c>
      <c r="B920" s="1" t="s">
        <v>17</v>
      </c>
      <c r="C920" s="1">
        <v>27.93</v>
      </c>
      <c r="D920" s="1" t="s">
        <v>12</v>
      </c>
      <c r="E920" s="1" t="s">
        <v>16</v>
      </c>
      <c r="F920" s="2">
        <v>1967.0227</v>
      </c>
      <c r="G920">
        <f t="shared" si="14"/>
        <v>1</v>
      </c>
    </row>
    <row r="921" spans="1:7" x14ac:dyDescent="0.35">
      <c r="A921" s="1">
        <v>21</v>
      </c>
      <c r="B921" s="1" t="s">
        <v>17</v>
      </c>
      <c r="C921" s="1">
        <v>27.36</v>
      </c>
      <c r="D921" s="1" t="s">
        <v>12</v>
      </c>
      <c r="E921" s="1" t="s">
        <v>16</v>
      </c>
      <c r="F921" s="2">
        <v>2104.1134000000002</v>
      </c>
      <c r="G921">
        <f t="shared" si="14"/>
        <v>1</v>
      </c>
    </row>
    <row r="922" spans="1:7" x14ac:dyDescent="0.35">
      <c r="A922" s="1">
        <v>21</v>
      </c>
      <c r="B922" s="1" t="s">
        <v>17</v>
      </c>
      <c r="C922" s="1">
        <v>28.975000000000001</v>
      </c>
      <c r="D922" s="1" t="s">
        <v>12</v>
      </c>
      <c r="E922" s="1" t="s">
        <v>15</v>
      </c>
      <c r="F922" s="2">
        <v>1906.35825</v>
      </c>
      <c r="G922">
        <f t="shared" si="14"/>
        <v>1</v>
      </c>
    </row>
    <row r="923" spans="1:7" x14ac:dyDescent="0.35">
      <c r="A923" s="1">
        <v>21</v>
      </c>
      <c r="B923" s="1" t="s">
        <v>17</v>
      </c>
      <c r="C923" s="1">
        <v>25.745000000000001</v>
      </c>
      <c r="D923" s="1" t="s">
        <v>12</v>
      </c>
      <c r="E923" s="1" t="s">
        <v>16</v>
      </c>
      <c r="F923" s="2">
        <v>3279.8685500000001</v>
      </c>
      <c r="G923">
        <f t="shared" si="14"/>
        <v>1</v>
      </c>
    </row>
    <row r="924" spans="1:7" x14ac:dyDescent="0.35">
      <c r="A924" s="1">
        <v>21</v>
      </c>
      <c r="B924" s="1" t="s">
        <v>17</v>
      </c>
      <c r="C924" s="1">
        <v>26.03</v>
      </c>
      <c r="D924" s="1" t="s">
        <v>12</v>
      </c>
      <c r="E924" s="1" t="s">
        <v>16</v>
      </c>
      <c r="F924" s="2">
        <v>2102.2647000000002</v>
      </c>
      <c r="G924">
        <f t="shared" si="14"/>
        <v>1</v>
      </c>
    </row>
    <row r="925" spans="1:7" x14ac:dyDescent="0.35">
      <c r="A925" s="1">
        <v>22</v>
      </c>
      <c r="B925" s="1" t="s">
        <v>17</v>
      </c>
      <c r="C925" s="1">
        <v>25.175000000000001</v>
      </c>
      <c r="D925" s="1" t="s">
        <v>12</v>
      </c>
      <c r="E925" s="1" t="s">
        <v>15</v>
      </c>
      <c r="F925" s="2">
        <v>2045.68525</v>
      </c>
      <c r="G925">
        <f t="shared" si="14"/>
        <v>1</v>
      </c>
    </row>
    <row r="926" spans="1:7" x14ac:dyDescent="0.35">
      <c r="A926" s="1">
        <v>22</v>
      </c>
      <c r="B926" s="1" t="s">
        <v>17</v>
      </c>
      <c r="C926" s="1">
        <v>26.84</v>
      </c>
      <c r="D926" s="1" t="s">
        <v>12</v>
      </c>
      <c r="E926" s="1" t="s">
        <v>13</v>
      </c>
      <c r="F926" s="2">
        <v>1664.9996000000001</v>
      </c>
      <c r="G926">
        <f t="shared" si="14"/>
        <v>1</v>
      </c>
    </row>
    <row r="927" spans="1:7" x14ac:dyDescent="0.35">
      <c r="A927" s="1">
        <v>22</v>
      </c>
      <c r="B927" s="1" t="s">
        <v>17</v>
      </c>
      <c r="C927" s="1">
        <v>28.31</v>
      </c>
      <c r="D927" s="1" t="s">
        <v>12</v>
      </c>
      <c r="E927" s="1" t="s">
        <v>15</v>
      </c>
      <c r="F927" s="2">
        <v>2639.0428999999999</v>
      </c>
      <c r="G927">
        <f t="shared" si="14"/>
        <v>1</v>
      </c>
    </row>
    <row r="928" spans="1:7" x14ac:dyDescent="0.35">
      <c r="A928" s="1">
        <v>22</v>
      </c>
      <c r="B928" s="1" t="s">
        <v>17</v>
      </c>
      <c r="C928" s="1">
        <v>28.88</v>
      </c>
      <c r="D928" s="1" t="s">
        <v>12</v>
      </c>
      <c r="E928" s="1" t="s">
        <v>16</v>
      </c>
      <c r="F928" s="2">
        <v>2250.8352</v>
      </c>
      <c r="G928">
        <f t="shared" si="14"/>
        <v>1</v>
      </c>
    </row>
    <row r="929" spans="1:7" x14ac:dyDescent="0.35">
      <c r="A929" s="1">
        <v>23</v>
      </c>
      <c r="B929" s="1" t="s">
        <v>17</v>
      </c>
      <c r="C929" s="1">
        <v>26.51</v>
      </c>
      <c r="D929" s="1" t="s">
        <v>12</v>
      </c>
      <c r="E929" s="1" t="s">
        <v>13</v>
      </c>
      <c r="F929" s="2">
        <v>1815.8759</v>
      </c>
      <c r="G929">
        <f t="shared" si="14"/>
        <v>1</v>
      </c>
    </row>
    <row r="930" spans="1:7" x14ac:dyDescent="0.35">
      <c r="A930" s="1">
        <v>23</v>
      </c>
      <c r="B930" s="1" t="s">
        <v>17</v>
      </c>
      <c r="C930" s="1">
        <v>27.36</v>
      </c>
      <c r="D930" s="1" t="s">
        <v>12</v>
      </c>
      <c r="E930" s="1" t="s">
        <v>15</v>
      </c>
      <c r="F930" s="2">
        <v>2789.0574000000001</v>
      </c>
      <c r="G930">
        <f t="shared" si="14"/>
        <v>1</v>
      </c>
    </row>
    <row r="931" spans="1:7" x14ac:dyDescent="0.35">
      <c r="A931" s="1">
        <v>24</v>
      </c>
      <c r="B931" s="1" t="s">
        <v>17</v>
      </c>
      <c r="C931" s="1">
        <v>28.5</v>
      </c>
      <c r="D931" s="1" t="s">
        <v>12</v>
      </c>
      <c r="E931" s="1" t="s">
        <v>15</v>
      </c>
      <c r="F931" s="2">
        <v>3537.703</v>
      </c>
      <c r="G931">
        <f t="shared" si="14"/>
        <v>1</v>
      </c>
    </row>
    <row r="932" spans="1:7" x14ac:dyDescent="0.35">
      <c r="A932" s="1">
        <v>24</v>
      </c>
      <c r="B932" s="1" t="s">
        <v>17</v>
      </c>
      <c r="C932" s="1">
        <v>29.3</v>
      </c>
      <c r="D932" s="1" t="s">
        <v>12</v>
      </c>
      <c r="E932" s="1" t="s">
        <v>14</v>
      </c>
      <c r="F932" s="2">
        <v>1977.8150000000001</v>
      </c>
      <c r="G932">
        <f t="shared" si="14"/>
        <v>1</v>
      </c>
    </row>
    <row r="933" spans="1:7" x14ac:dyDescent="0.35">
      <c r="A933" s="1">
        <v>24</v>
      </c>
      <c r="B933" s="1" t="s">
        <v>17</v>
      </c>
      <c r="C933" s="1">
        <v>26.79</v>
      </c>
      <c r="D933" s="1" t="s">
        <v>12</v>
      </c>
      <c r="E933" s="1" t="s">
        <v>15</v>
      </c>
      <c r="F933" s="2">
        <v>12609.88702</v>
      </c>
      <c r="G933">
        <f t="shared" si="14"/>
        <v>1</v>
      </c>
    </row>
    <row r="934" spans="1:7" x14ac:dyDescent="0.35">
      <c r="A934" s="1">
        <v>24</v>
      </c>
      <c r="B934" s="1" t="s">
        <v>17</v>
      </c>
      <c r="C934" s="1">
        <v>25.8</v>
      </c>
      <c r="D934" s="1" t="s">
        <v>12</v>
      </c>
      <c r="E934" s="1" t="s">
        <v>14</v>
      </c>
      <c r="F934" s="2">
        <v>1972.95</v>
      </c>
      <c r="G934">
        <f t="shared" si="14"/>
        <v>1</v>
      </c>
    </row>
    <row r="935" spans="1:7" x14ac:dyDescent="0.35">
      <c r="A935" s="1">
        <v>25</v>
      </c>
      <c r="B935" s="1" t="s">
        <v>17</v>
      </c>
      <c r="C935" s="1">
        <v>26.22</v>
      </c>
      <c r="D935" s="1" t="s">
        <v>12</v>
      </c>
      <c r="E935" s="1" t="s">
        <v>16</v>
      </c>
      <c r="F935" s="2">
        <v>2721.3208</v>
      </c>
      <c r="G935">
        <f t="shared" si="14"/>
        <v>1</v>
      </c>
    </row>
    <row r="936" spans="1:7" x14ac:dyDescent="0.35">
      <c r="A936" s="1">
        <v>25</v>
      </c>
      <c r="B936" s="1" t="s">
        <v>17</v>
      </c>
      <c r="C936" s="1">
        <v>25.74</v>
      </c>
      <c r="D936" s="1" t="s">
        <v>12</v>
      </c>
      <c r="E936" s="1" t="s">
        <v>13</v>
      </c>
      <c r="F936" s="2">
        <v>2137.6536000000001</v>
      </c>
      <c r="G936">
        <f t="shared" si="14"/>
        <v>1</v>
      </c>
    </row>
    <row r="937" spans="1:7" x14ac:dyDescent="0.35">
      <c r="A937" s="1">
        <v>25</v>
      </c>
      <c r="B937" s="1" t="s">
        <v>17</v>
      </c>
      <c r="C937" s="1">
        <v>27.55</v>
      </c>
      <c r="D937" s="1" t="s">
        <v>12</v>
      </c>
      <c r="E937" s="1" t="s">
        <v>15</v>
      </c>
      <c r="F937" s="2">
        <v>2523.1695</v>
      </c>
      <c r="G937">
        <f t="shared" si="14"/>
        <v>1</v>
      </c>
    </row>
    <row r="938" spans="1:7" x14ac:dyDescent="0.35">
      <c r="A938" s="1">
        <v>25</v>
      </c>
      <c r="B938" s="1" t="s">
        <v>17</v>
      </c>
      <c r="C938" s="1">
        <v>26.8</v>
      </c>
      <c r="D938" s="1" t="s">
        <v>12</v>
      </c>
      <c r="E938" s="1" t="s">
        <v>14</v>
      </c>
      <c r="F938" s="2">
        <v>3906.127</v>
      </c>
      <c r="G938">
        <f t="shared" si="14"/>
        <v>1</v>
      </c>
    </row>
    <row r="939" spans="1:7" x14ac:dyDescent="0.35">
      <c r="A939" s="1">
        <v>25</v>
      </c>
      <c r="B939" s="1" t="s">
        <v>17</v>
      </c>
      <c r="C939" s="1">
        <v>25.84</v>
      </c>
      <c r="D939" s="1" t="s">
        <v>12</v>
      </c>
      <c r="E939" s="1" t="s">
        <v>16</v>
      </c>
      <c r="F939" s="2">
        <v>3309.7926000000002</v>
      </c>
      <c r="G939">
        <f t="shared" si="14"/>
        <v>1</v>
      </c>
    </row>
    <row r="940" spans="1:7" x14ac:dyDescent="0.35">
      <c r="A940" s="1">
        <v>25</v>
      </c>
      <c r="B940" s="1" t="s">
        <v>17</v>
      </c>
      <c r="C940" s="1">
        <v>26.695</v>
      </c>
      <c r="D940" s="1" t="s">
        <v>12</v>
      </c>
      <c r="E940" s="1" t="s">
        <v>15</v>
      </c>
      <c r="F940" s="2">
        <v>4877.9810500000003</v>
      </c>
      <c r="G940">
        <f t="shared" si="14"/>
        <v>1</v>
      </c>
    </row>
    <row r="941" spans="1:7" x14ac:dyDescent="0.35">
      <c r="A941" s="1">
        <v>25</v>
      </c>
      <c r="B941" s="1" t="s">
        <v>17</v>
      </c>
      <c r="C941" s="1">
        <v>24.984999999999999</v>
      </c>
      <c r="D941" s="1" t="s">
        <v>12</v>
      </c>
      <c r="E941" s="1" t="s">
        <v>16</v>
      </c>
      <c r="F941" s="2">
        <v>23241.47453</v>
      </c>
      <c r="G941">
        <f t="shared" si="14"/>
        <v>1</v>
      </c>
    </row>
    <row r="942" spans="1:7" x14ac:dyDescent="0.35">
      <c r="A942" s="1">
        <v>26</v>
      </c>
      <c r="B942" s="1" t="s">
        <v>17</v>
      </c>
      <c r="C942" s="1">
        <v>29.45</v>
      </c>
      <c r="D942" s="1" t="s">
        <v>12</v>
      </c>
      <c r="E942" s="1" t="s">
        <v>16</v>
      </c>
      <c r="F942" s="2">
        <v>2897.3235</v>
      </c>
      <c r="G942">
        <f t="shared" si="14"/>
        <v>1</v>
      </c>
    </row>
    <row r="943" spans="1:7" x14ac:dyDescent="0.35">
      <c r="A943" s="1">
        <v>26</v>
      </c>
      <c r="B943" s="1" t="s">
        <v>17</v>
      </c>
      <c r="C943" s="1">
        <v>27.265000000000001</v>
      </c>
      <c r="D943" s="1" t="s">
        <v>12</v>
      </c>
      <c r="E943" s="1" t="s">
        <v>16</v>
      </c>
      <c r="F943" s="2">
        <v>4661.2863500000003</v>
      </c>
      <c r="G943">
        <f t="shared" si="14"/>
        <v>1</v>
      </c>
    </row>
    <row r="944" spans="1:7" x14ac:dyDescent="0.35">
      <c r="A944" s="1">
        <v>26</v>
      </c>
      <c r="B944" s="1" t="s">
        <v>17</v>
      </c>
      <c r="C944" s="1">
        <v>29.15</v>
      </c>
      <c r="D944" s="1" t="s">
        <v>12</v>
      </c>
      <c r="E944" s="1" t="s">
        <v>13</v>
      </c>
      <c r="F944" s="2">
        <v>2902.9065000000001</v>
      </c>
      <c r="G944">
        <f t="shared" si="14"/>
        <v>1</v>
      </c>
    </row>
    <row r="945" spans="1:7" x14ac:dyDescent="0.35">
      <c r="A945" s="1">
        <v>27</v>
      </c>
      <c r="B945" s="1" t="s">
        <v>17</v>
      </c>
      <c r="C945" s="1">
        <v>26.03</v>
      </c>
      <c r="D945" s="1" t="s">
        <v>12</v>
      </c>
      <c r="E945" s="1" t="s">
        <v>16</v>
      </c>
      <c r="F945" s="2">
        <v>3070.8087</v>
      </c>
      <c r="G945">
        <f t="shared" si="14"/>
        <v>1</v>
      </c>
    </row>
    <row r="946" spans="1:7" x14ac:dyDescent="0.35">
      <c r="A946" s="1">
        <v>28</v>
      </c>
      <c r="B946" s="1" t="s">
        <v>17</v>
      </c>
      <c r="C946" s="1">
        <v>26.98</v>
      </c>
      <c r="D946" s="1" t="s">
        <v>12</v>
      </c>
      <c r="E946" s="1" t="s">
        <v>16</v>
      </c>
      <c r="F946" s="2">
        <v>4435.0941999999995</v>
      </c>
      <c r="G946">
        <f t="shared" si="14"/>
        <v>1</v>
      </c>
    </row>
    <row r="947" spans="1:7" x14ac:dyDescent="0.35">
      <c r="A947" s="1">
        <v>28</v>
      </c>
      <c r="B947" s="1" t="s">
        <v>17</v>
      </c>
      <c r="C947" s="1">
        <v>29.26</v>
      </c>
      <c r="D947" s="1" t="s">
        <v>12</v>
      </c>
      <c r="E947" s="1" t="s">
        <v>16</v>
      </c>
      <c r="F947" s="2">
        <v>4438.2633999999998</v>
      </c>
      <c r="G947">
        <f t="shared" si="14"/>
        <v>1</v>
      </c>
    </row>
    <row r="948" spans="1:7" x14ac:dyDescent="0.35">
      <c r="A948" s="1">
        <v>29</v>
      </c>
      <c r="B948" s="1" t="s">
        <v>17</v>
      </c>
      <c r="C948" s="1">
        <v>27.94</v>
      </c>
      <c r="D948" s="1" t="s">
        <v>12</v>
      </c>
      <c r="E948" s="1" t="s">
        <v>13</v>
      </c>
      <c r="F948" s="2">
        <v>2867.1196</v>
      </c>
      <c r="G948">
        <f t="shared" si="14"/>
        <v>1</v>
      </c>
    </row>
    <row r="949" spans="1:7" x14ac:dyDescent="0.35">
      <c r="A949" s="1">
        <v>29</v>
      </c>
      <c r="B949" s="1" t="s">
        <v>17</v>
      </c>
      <c r="C949" s="1">
        <v>29.734999999999999</v>
      </c>
      <c r="D949" s="1" t="s">
        <v>12</v>
      </c>
      <c r="E949" s="1" t="s">
        <v>15</v>
      </c>
      <c r="F949" s="2">
        <v>18157.876</v>
      </c>
      <c r="G949">
        <f t="shared" si="14"/>
        <v>1</v>
      </c>
    </row>
    <row r="950" spans="1:7" x14ac:dyDescent="0.35">
      <c r="A950" s="1">
        <v>29</v>
      </c>
      <c r="B950" s="1" t="s">
        <v>17</v>
      </c>
      <c r="C950" s="1">
        <v>28.975000000000001</v>
      </c>
      <c r="D950" s="1" t="s">
        <v>12</v>
      </c>
      <c r="E950" s="1" t="s">
        <v>16</v>
      </c>
      <c r="F950" s="2">
        <v>4040.55825</v>
      </c>
      <c r="G950">
        <f t="shared" si="14"/>
        <v>1</v>
      </c>
    </row>
    <row r="951" spans="1:7" x14ac:dyDescent="0.35">
      <c r="A951" s="1">
        <v>29</v>
      </c>
      <c r="B951" s="1" t="s">
        <v>17</v>
      </c>
      <c r="C951" s="1">
        <v>29.64</v>
      </c>
      <c r="D951" s="1" t="s">
        <v>12</v>
      </c>
      <c r="E951" s="1" t="s">
        <v>16</v>
      </c>
      <c r="F951" s="2">
        <v>20277.807509999999</v>
      </c>
      <c r="G951">
        <f t="shared" si="14"/>
        <v>1</v>
      </c>
    </row>
    <row r="952" spans="1:7" x14ac:dyDescent="0.35">
      <c r="A952" s="1">
        <v>29</v>
      </c>
      <c r="B952" s="1" t="s">
        <v>17</v>
      </c>
      <c r="C952" s="1">
        <v>27.2</v>
      </c>
      <c r="D952" s="1" t="s">
        <v>12</v>
      </c>
      <c r="E952" s="1" t="s">
        <v>14</v>
      </c>
      <c r="F952" s="2">
        <v>2866.0909999999999</v>
      </c>
      <c r="G952">
        <f t="shared" si="14"/>
        <v>1</v>
      </c>
    </row>
    <row r="953" spans="1:7" x14ac:dyDescent="0.35">
      <c r="A953" s="1">
        <v>30</v>
      </c>
      <c r="B953" s="1" t="s">
        <v>17</v>
      </c>
      <c r="C953" s="1">
        <v>25.46</v>
      </c>
      <c r="D953" s="1" t="s">
        <v>12</v>
      </c>
      <c r="E953" s="1" t="s">
        <v>16</v>
      </c>
      <c r="F953" s="2">
        <v>3645.0893999999998</v>
      </c>
      <c r="G953">
        <f t="shared" si="14"/>
        <v>1</v>
      </c>
    </row>
    <row r="954" spans="1:7" x14ac:dyDescent="0.35">
      <c r="A954" s="1">
        <v>30</v>
      </c>
      <c r="B954" s="1" t="s">
        <v>17</v>
      </c>
      <c r="C954" s="1">
        <v>27.645</v>
      </c>
      <c r="D954" s="1" t="s">
        <v>12</v>
      </c>
      <c r="E954" s="1" t="s">
        <v>16</v>
      </c>
      <c r="F954" s="2">
        <v>4237.12655</v>
      </c>
      <c r="G954">
        <f t="shared" si="14"/>
        <v>1</v>
      </c>
    </row>
    <row r="955" spans="1:7" x14ac:dyDescent="0.35">
      <c r="A955" s="1">
        <v>31</v>
      </c>
      <c r="B955" s="1" t="s">
        <v>17</v>
      </c>
      <c r="C955" s="1">
        <v>28.5</v>
      </c>
      <c r="D955" s="1" t="s">
        <v>12</v>
      </c>
      <c r="E955" s="1" t="s">
        <v>16</v>
      </c>
      <c r="F955" s="2">
        <v>6799.4579999999996</v>
      </c>
      <c r="G955">
        <f t="shared" si="14"/>
        <v>1</v>
      </c>
    </row>
    <row r="956" spans="1:7" x14ac:dyDescent="0.35">
      <c r="A956" s="1">
        <v>31</v>
      </c>
      <c r="B956" s="1" t="s">
        <v>17</v>
      </c>
      <c r="C956" s="1">
        <v>26.885000000000002</v>
      </c>
      <c r="D956" s="1" t="s">
        <v>12</v>
      </c>
      <c r="E956" s="1" t="s">
        <v>16</v>
      </c>
      <c r="F956" s="2">
        <v>4441.2131499999996</v>
      </c>
      <c r="G956">
        <f t="shared" si="14"/>
        <v>1</v>
      </c>
    </row>
    <row r="957" spans="1:7" x14ac:dyDescent="0.35">
      <c r="A957" s="1">
        <v>31</v>
      </c>
      <c r="B957" s="1" t="s">
        <v>17</v>
      </c>
      <c r="C957" s="1">
        <v>28.594999999999999</v>
      </c>
      <c r="D957" s="1" t="s">
        <v>12</v>
      </c>
      <c r="E957" s="1" t="s">
        <v>15</v>
      </c>
      <c r="F957" s="2">
        <v>4243.5900499999998</v>
      </c>
      <c r="G957">
        <f t="shared" si="14"/>
        <v>1</v>
      </c>
    </row>
    <row r="958" spans="1:7" x14ac:dyDescent="0.35">
      <c r="A958" s="1">
        <v>31</v>
      </c>
      <c r="B958" s="1" t="s">
        <v>17</v>
      </c>
      <c r="C958" s="1">
        <v>27.645</v>
      </c>
      <c r="D958" s="1" t="s">
        <v>12</v>
      </c>
      <c r="E958" s="1" t="s">
        <v>16</v>
      </c>
      <c r="F958" s="2">
        <v>5031.26955</v>
      </c>
      <c r="G958">
        <f t="shared" si="14"/>
        <v>1</v>
      </c>
    </row>
    <row r="959" spans="1:7" x14ac:dyDescent="0.35">
      <c r="A959" s="1">
        <v>31</v>
      </c>
      <c r="B959" s="1" t="s">
        <v>17</v>
      </c>
      <c r="C959" s="1">
        <v>25.934999999999999</v>
      </c>
      <c r="D959" s="1" t="s">
        <v>12</v>
      </c>
      <c r="E959" s="1" t="s">
        <v>15</v>
      </c>
      <c r="F959" s="2">
        <v>4239.8926499999998</v>
      </c>
      <c r="G959">
        <f t="shared" si="14"/>
        <v>1</v>
      </c>
    </row>
    <row r="960" spans="1:7" x14ac:dyDescent="0.35">
      <c r="A960" s="1">
        <v>32</v>
      </c>
      <c r="B960" s="1" t="s">
        <v>17</v>
      </c>
      <c r="C960" s="1">
        <v>28.88</v>
      </c>
      <c r="D960" s="1" t="s">
        <v>12</v>
      </c>
      <c r="E960" s="1" t="s">
        <v>15</v>
      </c>
      <c r="F960" s="2">
        <v>3866.8552</v>
      </c>
      <c r="G960">
        <f t="shared" si="14"/>
        <v>1</v>
      </c>
    </row>
    <row r="961" spans="1:7" x14ac:dyDescent="0.35">
      <c r="A961" s="1">
        <v>32</v>
      </c>
      <c r="B961" s="1" t="s">
        <v>17</v>
      </c>
      <c r="C961" s="1">
        <v>27.835000000000001</v>
      </c>
      <c r="D961" s="1" t="s">
        <v>12</v>
      </c>
      <c r="E961" s="1" t="s">
        <v>15</v>
      </c>
      <c r="F961" s="2">
        <v>4454.40265</v>
      </c>
      <c r="G961">
        <f t="shared" si="14"/>
        <v>1</v>
      </c>
    </row>
    <row r="962" spans="1:7" x14ac:dyDescent="0.35">
      <c r="A962" s="1">
        <v>33</v>
      </c>
      <c r="B962" s="1" t="s">
        <v>17</v>
      </c>
      <c r="C962" s="1">
        <v>29.4</v>
      </c>
      <c r="D962" s="1" t="s">
        <v>12</v>
      </c>
      <c r="E962" s="1" t="s">
        <v>14</v>
      </c>
      <c r="F962" s="2">
        <v>6059.1729999999998</v>
      </c>
      <c r="G962">
        <f t="shared" ref="G962:G1025" si="15">IF(B962="female",0,1)</f>
        <v>1</v>
      </c>
    </row>
    <row r="963" spans="1:7" x14ac:dyDescent="0.35">
      <c r="A963" s="1">
        <v>33</v>
      </c>
      <c r="B963" s="1" t="s">
        <v>17</v>
      </c>
      <c r="C963" s="1">
        <v>27.454999999999998</v>
      </c>
      <c r="D963" s="1" t="s">
        <v>12</v>
      </c>
      <c r="E963" s="1" t="s">
        <v>15</v>
      </c>
      <c r="F963" s="2">
        <v>5261.4694499999996</v>
      </c>
      <c r="G963">
        <f t="shared" si="15"/>
        <v>1</v>
      </c>
    </row>
    <row r="964" spans="1:7" x14ac:dyDescent="0.35">
      <c r="A964" s="1">
        <v>34</v>
      </c>
      <c r="B964" s="1" t="s">
        <v>17</v>
      </c>
      <c r="C964" s="1">
        <v>25.27</v>
      </c>
      <c r="D964" s="1" t="s">
        <v>12</v>
      </c>
      <c r="E964" s="1" t="s">
        <v>15</v>
      </c>
      <c r="F964" s="2">
        <v>4894.7533000000003</v>
      </c>
      <c r="G964">
        <f t="shared" si="15"/>
        <v>1</v>
      </c>
    </row>
    <row r="965" spans="1:7" x14ac:dyDescent="0.35">
      <c r="A965" s="1">
        <v>34</v>
      </c>
      <c r="B965" s="1" t="s">
        <v>17</v>
      </c>
      <c r="C965" s="1">
        <v>27</v>
      </c>
      <c r="D965" s="1" t="s">
        <v>12</v>
      </c>
      <c r="E965" s="1" t="s">
        <v>14</v>
      </c>
      <c r="F965" s="2">
        <v>11737.848840000001</v>
      </c>
      <c r="G965">
        <f t="shared" si="15"/>
        <v>1</v>
      </c>
    </row>
    <row r="966" spans="1:7" x14ac:dyDescent="0.35">
      <c r="A966" s="1">
        <v>35</v>
      </c>
      <c r="B966" s="1" t="s">
        <v>17</v>
      </c>
      <c r="C966" s="1">
        <v>28.9</v>
      </c>
      <c r="D966" s="1" t="s">
        <v>12</v>
      </c>
      <c r="E966" s="1" t="s">
        <v>14</v>
      </c>
      <c r="F966" s="2">
        <v>5926.8459999999995</v>
      </c>
      <c r="G966">
        <f t="shared" si="15"/>
        <v>1</v>
      </c>
    </row>
    <row r="967" spans="1:7" x14ac:dyDescent="0.35">
      <c r="A967" s="1">
        <v>35</v>
      </c>
      <c r="B967" s="1" t="s">
        <v>17</v>
      </c>
      <c r="C967" s="1">
        <v>27.1</v>
      </c>
      <c r="D967" s="1" t="s">
        <v>12</v>
      </c>
      <c r="E967" s="1" t="s">
        <v>14</v>
      </c>
      <c r="F967" s="2">
        <v>4746.3440000000001</v>
      </c>
      <c r="G967">
        <f t="shared" si="15"/>
        <v>1</v>
      </c>
    </row>
    <row r="968" spans="1:7" x14ac:dyDescent="0.35">
      <c r="A968" s="1">
        <v>35</v>
      </c>
      <c r="B968" s="1" t="s">
        <v>17</v>
      </c>
      <c r="C968" s="1">
        <v>27.61</v>
      </c>
      <c r="D968" s="1" t="s">
        <v>12</v>
      </c>
      <c r="E968" s="1" t="s">
        <v>13</v>
      </c>
      <c r="F968" s="2">
        <v>4747.0528999999997</v>
      </c>
      <c r="G968">
        <f t="shared" si="15"/>
        <v>1</v>
      </c>
    </row>
    <row r="969" spans="1:7" x14ac:dyDescent="0.35">
      <c r="A969" s="1">
        <v>36</v>
      </c>
      <c r="B969" s="1" t="s">
        <v>17</v>
      </c>
      <c r="C969" s="1">
        <v>27.55</v>
      </c>
      <c r="D969" s="1" t="s">
        <v>12</v>
      </c>
      <c r="E969" s="1" t="s">
        <v>16</v>
      </c>
      <c r="F969" s="2">
        <v>6746.7425000000003</v>
      </c>
      <c r="G969">
        <f t="shared" si="15"/>
        <v>1</v>
      </c>
    </row>
    <row r="970" spans="1:7" x14ac:dyDescent="0.35">
      <c r="A970" s="1">
        <v>36</v>
      </c>
      <c r="B970" s="1" t="s">
        <v>17</v>
      </c>
      <c r="C970" s="1">
        <v>28.88</v>
      </c>
      <c r="D970" s="1" t="s">
        <v>12</v>
      </c>
      <c r="E970" s="1" t="s">
        <v>16</v>
      </c>
      <c r="F970" s="2">
        <v>6748.5911999999998</v>
      </c>
      <c r="G970">
        <f t="shared" si="15"/>
        <v>1</v>
      </c>
    </row>
    <row r="971" spans="1:7" x14ac:dyDescent="0.35">
      <c r="A971" s="1">
        <v>36</v>
      </c>
      <c r="B971" s="1" t="s">
        <v>17</v>
      </c>
      <c r="C971" s="1">
        <v>29.7</v>
      </c>
      <c r="D971" s="1" t="s">
        <v>12</v>
      </c>
      <c r="E971" s="1" t="s">
        <v>13</v>
      </c>
      <c r="F971" s="2">
        <v>4399.7309999999998</v>
      </c>
      <c r="G971">
        <f t="shared" si="15"/>
        <v>1</v>
      </c>
    </row>
    <row r="972" spans="1:7" x14ac:dyDescent="0.35">
      <c r="A972" s="1">
        <v>36</v>
      </c>
      <c r="B972" s="1" t="s">
        <v>17</v>
      </c>
      <c r="C972" s="1">
        <v>28.594999999999999</v>
      </c>
      <c r="D972" s="1" t="s">
        <v>12</v>
      </c>
      <c r="E972" s="1" t="s">
        <v>15</v>
      </c>
      <c r="F972" s="2">
        <v>6548.1950500000003</v>
      </c>
      <c r="G972">
        <f t="shared" si="15"/>
        <v>1</v>
      </c>
    </row>
    <row r="973" spans="1:7" x14ac:dyDescent="0.35">
      <c r="A973" s="1">
        <v>37</v>
      </c>
      <c r="B973" s="1" t="s">
        <v>17</v>
      </c>
      <c r="C973" s="1">
        <v>29.83</v>
      </c>
      <c r="D973" s="1" t="s">
        <v>12</v>
      </c>
      <c r="E973" s="1" t="s">
        <v>16</v>
      </c>
      <c r="F973" s="2">
        <v>6406.4107000000004</v>
      </c>
      <c r="G973">
        <f t="shared" si="15"/>
        <v>1</v>
      </c>
    </row>
    <row r="974" spans="1:7" x14ac:dyDescent="0.35">
      <c r="A974" s="1">
        <v>37</v>
      </c>
      <c r="B974" s="1" t="s">
        <v>17</v>
      </c>
      <c r="C974" s="1">
        <v>28.024999999999999</v>
      </c>
      <c r="D974" s="1" t="s">
        <v>12</v>
      </c>
      <c r="E974" s="1" t="s">
        <v>15</v>
      </c>
      <c r="F974" s="2">
        <v>6203.90175</v>
      </c>
      <c r="G974">
        <f t="shared" si="15"/>
        <v>1</v>
      </c>
    </row>
    <row r="975" spans="1:7" x14ac:dyDescent="0.35">
      <c r="A975" s="1">
        <v>37</v>
      </c>
      <c r="B975" s="1" t="s">
        <v>17</v>
      </c>
      <c r="C975" s="1">
        <v>29.64</v>
      </c>
      <c r="D975" s="1" t="s">
        <v>12</v>
      </c>
      <c r="E975" s="1" t="s">
        <v>15</v>
      </c>
      <c r="F975" s="2">
        <v>5028.1466</v>
      </c>
      <c r="G975">
        <f t="shared" si="15"/>
        <v>1</v>
      </c>
    </row>
    <row r="976" spans="1:7" x14ac:dyDescent="0.35">
      <c r="A976" s="1">
        <v>37</v>
      </c>
      <c r="B976" s="1" t="s">
        <v>17</v>
      </c>
      <c r="C976" s="1">
        <v>29.8</v>
      </c>
      <c r="D976" s="1" t="s">
        <v>12</v>
      </c>
      <c r="E976" s="1" t="s">
        <v>14</v>
      </c>
      <c r="F976" s="2">
        <v>20420.604650000001</v>
      </c>
      <c r="G976">
        <f t="shared" si="15"/>
        <v>1</v>
      </c>
    </row>
    <row r="977" spans="1:7" x14ac:dyDescent="0.35">
      <c r="A977" s="1">
        <v>38</v>
      </c>
      <c r="B977" s="1" t="s">
        <v>17</v>
      </c>
      <c r="C977" s="1">
        <v>27.835000000000001</v>
      </c>
      <c r="D977" s="1" t="s">
        <v>12</v>
      </c>
      <c r="E977" s="1" t="s">
        <v>15</v>
      </c>
      <c r="F977" s="2">
        <v>6455.86265</v>
      </c>
      <c r="G977">
        <f t="shared" si="15"/>
        <v>1</v>
      </c>
    </row>
    <row r="978" spans="1:7" x14ac:dyDescent="0.35">
      <c r="A978" s="1">
        <v>38</v>
      </c>
      <c r="B978" s="1" t="s">
        <v>17</v>
      </c>
      <c r="C978" s="1">
        <v>28.024999999999999</v>
      </c>
      <c r="D978" s="1" t="s">
        <v>12</v>
      </c>
      <c r="E978" s="1" t="s">
        <v>16</v>
      </c>
      <c r="F978" s="2">
        <v>6067.1267500000004</v>
      </c>
      <c r="G978">
        <f t="shared" si="15"/>
        <v>1</v>
      </c>
    </row>
    <row r="979" spans="1:7" x14ac:dyDescent="0.35">
      <c r="A979" s="1">
        <v>38</v>
      </c>
      <c r="B979" s="1" t="s">
        <v>17</v>
      </c>
      <c r="C979" s="1">
        <v>28.27</v>
      </c>
      <c r="D979" s="1" t="s">
        <v>12</v>
      </c>
      <c r="E979" s="1" t="s">
        <v>13</v>
      </c>
      <c r="F979" s="2">
        <v>5484.4673000000003</v>
      </c>
      <c r="G979">
        <f t="shared" si="15"/>
        <v>1</v>
      </c>
    </row>
    <row r="980" spans="1:7" x14ac:dyDescent="0.35">
      <c r="A980" s="1">
        <v>38</v>
      </c>
      <c r="B980" s="1" t="s">
        <v>17</v>
      </c>
      <c r="C980" s="1">
        <v>29.26</v>
      </c>
      <c r="D980" s="1" t="s">
        <v>12</v>
      </c>
      <c r="E980" s="1" t="s">
        <v>15</v>
      </c>
      <c r="F980" s="2">
        <v>6457.8433999999997</v>
      </c>
      <c r="G980">
        <f t="shared" si="15"/>
        <v>1</v>
      </c>
    </row>
    <row r="981" spans="1:7" x14ac:dyDescent="0.35">
      <c r="A981" s="1">
        <v>39</v>
      </c>
      <c r="B981" s="1" t="s">
        <v>17</v>
      </c>
      <c r="C981" s="1">
        <v>29.6</v>
      </c>
      <c r="D981" s="1" t="s">
        <v>12</v>
      </c>
      <c r="E981" s="1" t="s">
        <v>14</v>
      </c>
      <c r="F981" s="2">
        <v>7512.2669999999998</v>
      </c>
      <c r="G981">
        <f t="shared" si="15"/>
        <v>1</v>
      </c>
    </row>
    <row r="982" spans="1:7" x14ac:dyDescent="0.35">
      <c r="A982" s="1">
        <v>39</v>
      </c>
      <c r="B982" s="1" t="s">
        <v>17</v>
      </c>
      <c r="C982" s="1">
        <v>26.22</v>
      </c>
      <c r="D982" s="1" t="s">
        <v>12</v>
      </c>
      <c r="E982" s="1" t="s">
        <v>15</v>
      </c>
      <c r="F982" s="2">
        <v>6123.5688</v>
      </c>
      <c r="G982">
        <f t="shared" si="15"/>
        <v>1</v>
      </c>
    </row>
    <row r="983" spans="1:7" x14ac:dyDescent="0.35">
      <c r="A983" s="1">
        <v>40</v>
      </c>
      <c r="B983" s="1" t="s">
        <v>17</v>
      </c>
      <c r="C983" s="1">
        <v>26.315000000000001</v>
      </c>
      <c r="D983" s="1" t="s">
        <v>12</v>
      </c>
      <c r="E983" s="1" t="s">
        <v>15</v>
      </c>
      <c r="F983" s="2">
        <v>6389.3778499999999</v>
      </c>
      <c r="G983">
        <f t="shared" si="15"/>
        <v>1</v>
      </c>
    </row>
    <row r="984" spans="1:7" x14ac:dyDescent="0.35">
      <c r="A984" s="1">
        <v>40</v>
      </c>
      <c r="B984" s="1" t="s">
        <v>17</v>
      </c>
      <c r="C984" s="1">
        <v>29.355</v>
      </c>
      <c r="D984" s="1" t="s">
        <v>12</v>
      </c>
      <c r="E984" s="1" t="s">
        <v>15</v>
      </c>
      <c r="F984" s="2">
        <v>6393.6034499999996</v>
      </c>
      <c r="G984">
        <f t="shared" si="15"/>
        <v>1</v>
      </c>
    </row>
    <row r="985" spans="1:7" x14ac:dyDescent="0.35">
      <c r="A985" s="1">
        <v>40</v>
      </c>
      <c r="B985" s="1" t="s">
        <v>17</v>
      </c>
      <c r="C985" s="1">
        <v>25.08</v>
      </c>
      <c r="D985" s="1" t="s">
        <v>12</v>
      </c>
      <c r="E985" s="1" t="s">
        <v>13</v>
      </c>
      <c r="F985" s="2">
        <v>5415.6611999999996</v>
      </c>
      <c r="G985">
        <f t="shared" si="15"/>
        <v>1</v>
      </c>
    </row>
    <row r="986" spans="1:7" x14ac:dyDescent="0.35">
      <c r="A986" s="1">
        <v>40</v>
      </c>
      <c r="B986" s="1" t="s">
        <v>17</v>
      </c>
      <c r="C986" s="1">
        <v>24.97</v>
      </c>
      <c r="D986" s="1" t="s">
        <v>12</v>
      </c>
      <c r="E986" s="1" t="s">
        <v>13</v>
      </c>
      <c r="F986" s="2">
        <v>6593.5083000000004</v>
      </c>
      <c r="G986">
        <f t="shared" si="15"/>
        <v>1</v>
      </c>
    </row>
    <row r="987" spans="1:7" x14ac:dyDescent="0.35">
      <c r="A987" s="1">
        <v>40</v>
      </c>
      <c r="B987" s="1" t="s">
        <v>17</v>
      </c>
      <c r="C987" s="1">
        <v>29.9</v>
      </c>
      <c r="D987" s="1" t="s">
        <v>12</v>
      </c>
      <c r="E987" s="1" t="s">
        <v>14</v>
      </c>
      <c r="F987" s="2">
        <v>6600.3609999999999</v>
      </c>
      <c r="G987">
        <f t="shared" si="15"/>
        <v>1</v>
      </c>
    </row>
    <row r="988" spans="1:7" x14ac:dyDescent="0.35">
      <c r="A988" s="1">
        <v>41</v>
      </c>
      <c r="B988" s="1" t="s">
        <v>17</v>
      </c>
      <c r="C988" s="1">
        <v>28.405000000000001</v>
      </c>
      <c r="D988" s="1" t="s">
        <v>12</v>
      </c>
      <c r="E988" s="1" t="s">
        <v>15</v>
      </c>
      <c r="F988" s="2">
        <v>6664.68595</v>
      </c>
      <c r="G988">
        <f t="shared" si="15"/>
        <v>1</v>
      </c>
    </row>
    <row r="989" spans="1:7" x14ac:dyDescent="0.35">
      <c r="A989" s="1">
        <v>41</v>
      </c>
      <c r="B989" s="1" t="s">
        <v>17</v>
      </c>
      <c r="C989" s="1">
        <v>28.8</v>
      </c>
      <c r="D989" s="1" t="s">
        <v>12</v>
      </c>
      <c r="E989" s="1" t="s">
        <v>14</v>
      </c>
      <c r="F989" s="2">
        <v>6282.2349999999997</v>
      </c>
      <c r="G989">
        <f t="shared" si="15"/>
        <v>1</v>
      </c>
    </row>
    <row r="990" spans="1:7" x14ac:dyDescent="0.35">
      <c r="A990" s="1">
        <v>41</v>
      </c>
      <c r="B990" s="1" t="s">
        <v>17</v>
      </c>
      <c r="C990" s="1">
        <v>29.64</v>
      </c>
      <c r="D990" s="1" t="s">
        <v>12</v>
      </c>
      <c r="E990" s="1" t="s">
        <v>16</v>
      </c>
      <c r="F990" s="2">
        <v>9222.4025999999994</v>
      </c>
      <c r="G990">
        <f t="shared" si="15"/>
        <v>1</v>
      </c>
    </row>
    <row r="991" spans="1:7" x14ac:dyDescent="0.35">
      <c r="A991" s="1">
        <v>42</v>
      </c>
      <c r="B991" s="1" t="s">
        <v>17</v>
      </c>
      <c r="C991" s="1">
        <v>26.9</v>
      </c>
      <c r="D991" s="1" t="s">
        <v>12</v>
      </c>
      <c r="E991" s="1" t="s">
        <v>14</v>
      </c>
      <c r="F991" s="2">
        <v>5969.723</v>
      </c>
      <c r="G991">
        <f t="shared" si="15"/>
        <v>1</v>
      </c>
    </row>
    <row r="992" spans="1:7" x14ac:dyDescent="0.35">
      <c r="A992" s="1">
        <v>42</v>
      </c>
      <c r="B992" s="1" t="s">
        <v>17</v>
      </c>
      <c r="C992" s="1">
        <v>26.125</v>
      </c>
      <c r="D992" s="1" t="s">
        <v>12</v>
      </c>
      <c r="E992" s="1" t="s">
        <v>16</v>
      </c>
      <c r="F992" s="2">
        <v>7729.6457499999997</v>
      </c>
      <c r="G992">
        <f t="shared" si="15"/>
        <v>1</v>
      </c>
    </row>
    <row r="993" spans="1:7" x14ac:dyDescent="0.35">
      <c r="A993" s="1">
        <v>42</v>
      </c>
      <c r="B993" s="1" t="s">
        <v>17</v>
      </c>
      <c r="C993" s="1">
        <v>26.315000000000001</v>
      </c>
      <c r="D993" s="1" t="s">
        <v>12</v>
      </c>
      <c r="E993" s="1" t="s">
        <v>15</v>
      </c>
      <c r="F993" s="2">
        <v>6940.90985</v>
      </c>
      <c r="G993">
        <f t="shared" si="15"/>
        <v>1</v>
      </c>
    </row>
    <row r="994" spans="1:7" x14ac:dyDescent="0.35">
      <c r="A994" s="1">
        <v>43</v>
      </c>
      <c r="B994" s="1" t="s">
        <v>17</v>
      </c>
      <c r="C994" s="1">
        <v>27.36</v>
      </c>
      <c r="D994" s="1" t="s">
        <v>12</v>
      </c>
      <c r="E994" s="1" t="s">
        <v>16</v>
      </c>
      <c r="F994" s="2">
        <v>8606.2173999999995</v>
      </c>
      <c r="G994">
        <f t="shared" si="15"/>
        <v>1</v>
      </c>
    </row>
    <row r="995" spans="1:7" x14ac:dyDescent="0.35">
      <c r="A995" s="1">
        <v>43</v>
      </c>
      <c r="B995" s="1" t="s">
        <v>17</v>
      </c>
      <c r="C995" s="1">
        <v>26.03</v>
      </c>
      <c r="D995" s="1" t="s">
        <v>12</v>
      </c>
      <c r="E995" s="1" t="s">
        <v>16</v>
      </c>
      <c r="F995" s="2">
        <v>6837.3687</v>
      </c>
      <c r="G995">
        <f t="shared" si="15"/>
        <v>1</v>
      </c>
    </row>
    <row r="996" spans="1:7" x14ac:dyDescent="0.35">
      <c r="A996" s="1">
        <v>43</v>
      </c>
      <c r="B996" s="1" t="s">
        <v>17</v>
      </c>
      <c r="C996" s="1">
        <v>25.52</v>
      </c>
      <c r="D996" s="1" t="s">
        <v>12</v>
      </c>
      <c r="E996" s="1" t="s">
        <v>13</v>
      </c>
      <c r="F996" s="2">
        <v>14478.33015</v>
      </c>
      <c r="G996">
        <f t="shared" si="15"/>
        <v>1</v>
      </c>
    </row>
    <row r="997" spans="1:7" x14ac:dyDescent="0.35">
      <c r="A997" s="1">
        <v>44</v>
      </c>
      <c r="B997" s="1" t="s">
        <v>17</v>
      </c>
      <c r="C997" s="1">
        <v>27.4</v>
      </c>
      <c r="D997" s="1" t="s">
        <v>12</v>
      </c>
      <c r="E997" s="1" t="s">
        <v>14</v>
      </c>
      <c r="F997" s="2">
        <v>7726.8540000000003</v>
      </c>
      <c r="G997">
        <f t="shared" si="15"/>
        <v>1</v>
      </c>
    </row>
    <row r="998" spans="1:7" x14ac:dyDescent="0.35">
      <c r="A998" s="1">
        <v>44</v>
      </c>
      <c r="B998" s="1" t="s">
        <v>17</v>
      </c>
      <c r="C998" s="1">
        <v>29.734999999999999</v>
      </c>
      <c r="D998" s="1" t="s">
        <v>12</v>
      </c>
      <c r="E998" s="1" t="s">
        <v>16</v>
      </c>
      <c r="F998" s="2">
        <v>32108.662820000001</v>
      </c>
      <c r="G998">
        <f t="shared" si="15"/>
        <v>1</v>
      </c>
    </row>
    <row r="999" spans="1:7" x14ac:dyDescent="0.35">
      <c r="A999" s="1">
        <v>44</v>
      </c>
      <c r="B999" s="1" t="s">
        <v>17</v>
      </c>
      <c r="C999" s="1">
        <v>25.364999999999998</v>
      </c>
      <c r="D999" s="1" t="s">
        <v>12</v>
      </c>
      <c r="E999" s="1" t="s">
        <v>15</v>
      </c>
      <c r="F999" s="2">
        <v>7518.0253499999999</v>
      </c>
      <c r="G999">
        <f t="shared" si="15"/>
        <v>1</v>
      </c>
    </row>
    <row r="1000" spans="1:7" x14ac:dyDescent="0.35">
      <c r="A1000" s="1">
        <v>45</v>
      </c>
      <c r="B1000" s="1" t="s">
        <v>17</v>
      </c>
      <c r="C1000" s="1">
        <v>28.7</v>
      </c>
      <c r="D1000" s="1" t="s">
        <v>12</v>
      </c>
      <c r="E1000" s="1" t="s">
        <v>14</v>
      </c>
      <c r="F1000" s="2">
        <v>8027.9679999999998</v>
      </c>
      <c r="G1000">
        <f t="shared" si="15"/>
        <v>1</v>
      </c>
    </row>
    <row r="1001" spans="1:7" x14ac:dyDescent="0.35">
      <c r="A1001" s="1">
        <v>45</v>
      </c>
      <c r="B1001" s="1" t="s">
        <v>17</v>
      </c>
      <c r="C1001" s="1">
        <v>27.5</v>
      </c>
      <c r="D1001" s="1" t="s">
        <v>12</v>
      </c>
      <c r="E1001" s="1" t="s">
        <v>14</v>
      </c>
      <c r="F1001" s="2">
        <v>8615.2999999999993</v>
      </c>
      <c r="G1001">
        <f t="shared" si="15"/>
        <v>1</v>
      </c>
    </row>
    <row r="1002" spans="1:7" x14ac:dyDescent="0.35">
      <c r="A1002" s="1">
        <v>46</v>
      </c>
      <c r="B1002" s="1" t="s">
        <v>17</v>
      </c>
      <c r="C1002" s="1">
        <v>26.62</v>
      </c>
      <c r="D1002" s="1" t="s">
        <v>12</v>
      </c>
      <c r="E1002" s="1" t="s">
        <v>13</v>
      </c>
      <c r="F1002" s="2">
        <v>7742.1098000000002</v>
      </c>
      <c r="G1002">
        <f t="shared" si="15"/>
        <v>1</v>
      </c>
    </row>
    <row r="1003" spans="1:7" x14ac:dyDescent="0.35">
      <c r="A1003" s="1">
        <v>46</v>
      </c>
      <c r="B1003" s="1" t="s">
        <v>17</v>
      </c>
      <c r="C1003" s="1">
        <v>27.6</v>
      </c>
      <c r="D1003" s="1" t="s">
        <v>12</v>
      </c>
      <c r="E1003" s="1" t="s">
        <v>14</v>
      </c>
      <c r="F1003" s="2">
        <v>24603.04837</v>
      </c>
      <c r="G1003">
        <f t="shared" si="15"/>
        <v>1</v>
      </c>
    </row>
    <row r="1004" spans="1:7" x14ac:dyDescent="0.35">
      <c r="A1004" s="1">
        <v>46</v>
      </c>
      <c r="B1004" s="1" t="s">
        <v>17</v>
      </c>
      <c r="C1004" s="1">
        <v>25.8</v>
      </c>
      <c r="D1004" s="1" t="s">
        <v>12</v>
      </c>
      <c r="E1004" s="1" t="s">
        <v>14</v>
      </c>
      <c r="F1004" s="2">
        <v>10096.969999999999</v>
      </c>
      <c r="G1004">
        <f t="shared" si="15"/>
        <v>1</v>
      </c>
    </row>
    <row r="1005" spans="1:7" x14ac:dyDescent="0.35">
      <c r="A1005" s="1">
        <v>46</v>
      </c>
      <c r="B1005" s="1" t="s">
        <v>17</v>
      </c>
      <c r="C1005" s="1">
        <v>25.745000000000001</v>
      </c>
      <c r="D1005" s="1" t="s">
        <v>12</v>
      </c>
      <c r="E1005" s="1" t="s">
        <v>15</v>
      </c>
      <c r="F1005" s="2">
        <v>9301.8935500000007</v>
      </c>
      <c r="G1005">
        <f t="shared" si="15"/>
        <v>1</v>
      </c>
    </row>
    <row r="1006" spans="1:7" x14ac:dyDescent="0.35">
      <c r="A1006" s="1">
        <v>47</v>
      </c>
      <c r="B1006" s="1" t="s">
        <v>17</v>
      </c>
      <c r="C1006" s="1">
        <v>28.215</v>
      </c>
      <c r="D1006" s="1" t="s">
        <v>12</v>
      </c>
      <c r="E1006" s="1" t="s">
        <v>16</v>
      </c>
      <c r="F1006" s="2">
        <v>10407.085849999999</v>
      </c>
      <c r="G1006">
        <f t="shared" si="15"/>
        <v>1</v>
      </c>
    </row>
    <row r="1007" spans="1:7" x14ac:dyDescent="0.35">
      <c r="A1007" s="1">
        <v>47</v>
      </c>
      <c r="B1007" s="1" t="s">
        <v>17</v>
      </c>
      <c r="C1007" s="1">
        <v>25.46</v>
      </c>
      <c r="D1007" s="1" t="s">
        <v>12</v>
      </c>
      <c r="E1007" s="1" t="s">
        <v>16</v>
      </c>
      <c r="F1007" s="2">
        <v>9225.2564000000002</v>
      </c>
      <c r="G1007">
        <f t="shared" si="15"/>
        <v>1</v>
      </c>
    </row>
    <row r="1008" spans="1:7" x14ac:dyDescent="0.35">
      <c r="A1008" s="1">
        <v>47</v>
      </c>
      <c r="B1008" s="1" t="s">
        <v>17</v>
      </c>
      <c r="C1008" s="1">
        <v>29.83</v>
      </c>
      <c r="D1008" s="1" t="s">
        <v>12</v>
      </c>
      <c r="E1008" s="1" t="s">
        <v>15</v>
      </c>
      <c r="F1008" s="2">
        <v>9620.3307000000004</v>
      </c>
      <c r="G1008">
        <f t="shared" si="15"/>
        <v>1</v>
      </c>
    </row>
    <row r="1009" spans="1:7" x14ac:dyDescent="0.35">
      <c r="A1009" s="1">
        <v>48</v>
      </c>
      <c r="B1009" s="1" t="s">
        <v>17</v>
      </c>
      <c r="C1009" s="1">
        <v>29.7</v>
      </c>
      <c r="D1009" s="1" t="s">
        <v>12</v>
      </c>
      <c r="E1009" s="1" t="s">
        <v>13</v>
      </c>
      <c r="F1009" s="2">
        <v>7789.6350000000002</v>
      </c>
      <c r="G1009">
        <f t="shared" si="15"/>
        <v>1</v>
      </c>
    </row>
    <row r="1010" spans="1:7" x14ac:dyDescent="0.35">
      <c r="A1010" s="1">
        <v>48</v>
      </c>
      <c r="B1010" s="1" t="s">
        <v>17</v>
      </c>
      <c r="C1010" s="1">
        <v>29.6</v>
      </c>
      <c r="D1010" s="1" t="s">
        <v>12</v>
      </c>
      <c r="E1010" s="1" t="s">
        <v>14</v>
      </c>
      <c r="F1010" s="2">
        <v>21232.182260000001</v>
      </c>
      <c r="G1010">
        <f t="shared" si="15"/>
        <v>1</v>
      </c>
    </row>
    <row r="1011" spans="1:7" x14ac:dyDescent="0.35">
      <c r="A1011" s="1">
        <v>49</v>
      </c>
      <c r="B1011" s="1" t="s">
        <v>17</v>
      </c>
      <c r="C1011" s="1">
        <v>25.84</v>
      </c>
      <c r="D1011" s="1" t="s">
        <v>12</v>
      </c>
      <c r="E1011" s="1" t="s">
        <v>16</v>
      </c>
      <c r="F1011" s="2">
        <v>9282.4806000000008</v>
      </c>
      <c r="G1011">
        <f t="shared" si="15"/>
        <v>1</v>
      </c>
    </row>
    <row r="1012" spans="1:7" x14ac:dyDescent="0.35">
      <c r="A1012" s="1">
        <v>49</v>
      </c>
      <c r="B1012" s="1" t="s">
        <v>17</v>
      </c>
      <c r="C1012" s="1">
        <v>28.7</v>
      </c>
      <c r="D1012" s="1" t="s">
        <v>12</v>
      </c>
      <c r="E1012" s="1" t="s">
        <v>14</v>
      </c>
      <c r="F1012" s="2">
        <v>8703.4560000000001</v>
      </c>
      <c r="G1012">
        <f t="shared" si="15"/>
        <v>1</v>
      </c>
    </row>
    <row r="1013" spans="1:7" x14ac:dyDescent="0.35">
      <c r="A1013" s="1">
        <v>49</v>
      </c>
      <c r="B1013" s="1" t="s">
        <v>17</v>
      </c>
      <c r="C1013" s="1">
        <v>28.69</v>
      </c>
      <c r="D1013" s="1" t="s">
        <v>12</v>
      </c>
      <c r="E1013" s="1" t="s">
        <v>15</v>
      </c>
      <c r="F1013" s="2">
        <v>10264.4421</v>
      </c>
      <c r="G1013">
        <f t="shared" si="15"/>
        <v>1</v>
      </c>
    </row>
    <row r="1014" spans="1:7" x14ac:dyDescent="0.35">
      <c r="A1014" s="1">
        <v>49</v>
      </c>
      <c r="B1014" s="1" t="s">
        <v>17</v>
      </c>
      <c r="C1014" s="1">
        <v>29.83</v>
      </c>
      <c r="D1014" s="1" t="s">
        <v>12</v>
      </c>
      <c r="E1014" s="1" t="s">
        <v>16</v>
      </c>
      <c r="F1014" s="2">
        <v>9288.0267000000003</v>
      </c>
      <c r="G1014">
        <f t="shared" si="15"/>
        <v>1</v>
      </c>
    </row>
    <row r="1015" spans="1:7" x14ac:dyDescent="0.35">
      <c r="A1015" s="1">
        <v>50</v>
      </c>
      <c r="B1015" s="1" t="s">
        <v>17</v>
      </c>
      <c r="C1015" s="1">
        <v>27.454999999999998</v>
      </c>
      <c r="D1015" s="1" t="s">
        <v>12</v>
      </c>
      <c r="E1015" s="1" t="s">
        <v>16</v>
      </c>
      <c r="F1015" s="2">
        <v>9617.6624499999998</v>
      </c>
      <c r="G1015">
        <f t="shared" si="15"/>
        <v>1</v>
      </c>
    </row>
    <row r="1016" spans="1:7" x14ac:dyDescent="0.35">
      <c r="A1016" s="1">
        <v>50</v>
      </c>
      <c r="B1016" s="1" t="s">
        <v>17</v>
      </c>
      <c r="C1016" s="1">
        <v>26.6</v>
      </c>
      <c r="D1016" s="1" t="s">
        <v>12</v>
      </c>
      <c r="E1016" s="1" t="s">
        <v>14</v>
      </c>
      <c r="F1016" s="2">
        <v>8444.4740000000002</v>
      </c>
      <c r="G1016">
        <f t="shared" si="15"/>
        <v>1</v>
      </c>
    </row>
    <row r="1017" spans="1:7" x14ac:dyDescent="0.35">
      <c r="A1017" s="1">
        <v>50</v>
      </c>
      <c r="B1017" s="1" t="s">
        <v>17</v>
      </c>
      <c r="C1017" s="1">
        <v>25.364999999999998</v>
      </c>
      <c r="D1017" s="1" t="s">
        <v>12</v>
      </c>
      <c r="E1017" s="1" t="s">
        <v>15</v>
      </c>
      <c r="F1017" s="2">
        <v>30284.642940000002</v>
      </c>
      <c r="G1017">
        <f t="shared" si="15"/>
        <v>1</v>
      </c>
    </row>
    <row r="1018" spans="1:7" x14ac:dyDescent="0.35">
      <c r="A1018" s="1">
        <v>50</v>
      </c>
      <c r="B1018" s="1" t="s">
        <v>17</v>
      </c>
      <c r="C1018" s="1">
        <v>26.41</v>
      </c>
      <c r="D1018" s="1" t="s">
        <v>12</v>
      </c>
      <c r="E1018" s="1" t="s">
        <v>15</v>
      </c>
      <c r="F1018" s="2">
        <v>8827.2098999999998</v>
      </c>
      <c r="G1018">
        <f t="shared" si="15"/>
        <v>1</v>
      </c>
    </row>
    <row r="1019" spans="1:7" x14ac:dyDescent="0.35">
      <c r="A1019" s="1">
        <v>50</v>
      </c>
      <c r="B1019" s="1" t="s">
        <v>17</v>
      </c>
      <c r="C1019" s="1">
        <v>25.3</v>
      </c>
      <c r="D1019" s="1" t="s">
        <v>12</v>
      </c>
      <c r="E1019" s="1" t="s">
        <v>13</v>
      </c>
      <c r="F1019" s="2">
        <v>8442.6669999999995</v>
      </c>
      <c r="G1019">
        <f t="shared" si="15"/>
        <v>1</v>
      </c>
    </row>
    <row r="1020" spans="1:7" x14ac:dyDescent="0.35">
      <c r="A1020" s="1">
        <v>51</v>
      </c>
      <c r="B1020" s="1" t="s">
        <v>17</v>
      </c>
      <c r="C1020" s="1">
        <v>25.4</v>
      </c>
      <c r="D1020" s="1" t="s">
        <v>12</v>
      </c>
      <c r="E1020" s="1" t="s">
        <v>14</v>
      </c>
      <c r="F1020" s="2">
        <v>8782.4689999999991</v>
      </c>
      <c r="G1020">
        <f t="shared" si="15"/>
        <v>1</v>
      </c>
    </row>
    <row r="1021" spans="1:7" x14ac:dyDescent="0.35">
      <c r="A1021" s="1">
        <v>51</v>
      </c>
      <c r="B1021" s="1" t="s">
        <v>17</v>
      </c>
      <c r="C1021" s="1">
        <v>27.74</v>
      </c>
      <c r="D1021" s="1" t="s">
        <v>12</v>
      </c>
      <c r="E1021" s="1" t="s">
        <v>16</v>
      </c>
      <c r="F1021" s="2">
        <v>9957.7216000000008</v>
      </c>
      <c r="G1021">
        <f t="shared" si="15"/>
        <v>1</v>
      </c>
    </row>
    <row r="1022" spans="1:7" x14ac:dyDescent="0.35">
      <c r="A1022" s="1">
        <v>52</v>
      </c>
      <c r="B1022" s="1" t="s">
        <v>17</v>
      </c>
      <c r="C1022" s="1">
        <v>26.4</v>
      </c>
      <c r="D1022" s="1" t="s">
        <v>12</v>
      </c>
      <c r="E1022" s="1" t="s">
        <v>13</v>
      </c>
      <c r="F1022" s="2">
        <v>25992.821039999999</v>
      </c>
      <c r="G1022">
        <f t="shared" si="15"/>
        <v>1</v>
      </c>
    </row>
    <row r="1023" spans="1:7" x14ac:dyDescent="0.35">
      <c r="A1023" s="1">
        <v>53</v>
      </c>
      <c r="B1023" s="1" t="s">
        <v>17</v>
      </c>
      <c r="C1023" s="1">
        <v>26.41</v>
      </c>
      <c r="D1023" s="1" t="s">
        <v>12</v>
      </c>
      <c r="E1023" s="1" t="s">
        <v>16</v>
      </c>
      <c r="F1023" s="2">
        <v>11244.376899999999</v>
      </c>
      <c r="G1023">
        <f t="shared" si="15"/>
        <v>1</v>
      </c>
    </row>
    <row r="1024" spans="1:7" x14ac:dyDescent="0.35">
      <c r="A1024" s="1">
        <v>53</v>
      </c>
      <c r="B1024" s="1" t="s">
        <v>17</v>
      </c>
      <c r="C1024" s="1">
        <v>28.88</v>
      </c>
      <c r="D1024" s="1" t="s">
        <v>12</v>
      </c>
      <c r="E1024" s="1" t="s">
        <v>15</v>
      </c>
      <c r="F1024" s="2">
        <v>9869.8101999999999</v>
      </c>
      <c r="G1024">
        <f t="shared" si="15"/>
        <v>1</v>
      </c>
    </row>
    <row r="1025" spans="1:7" x14ac:dyDescent="0.35">
      <c r="A1025" s="1">
        <v>53</v>
      </c>
      <c r="B1025" s="1" t="s">
        <v>17</v>
      </c>
      <c r="C1025" s="1">
        <v>29.48</v>
      </c>
      <c r="D1025" s="1" t="s">
        <v>12</v>
      </c>
      <c r="E1025" s="1" t="s">
        <v>13</v>
      </c>
      <c r="F1025" s="2">
        <v>9487.6442000000006</v>
      </c>
      <c r="G1025">
        <f t="shared" si="15"/>
        <v>1</v>
      </c>
    </row>
    <row r="1026" spans="1:7" x14ac:dyDescent="0.35">
      <c r="A1026" s="1">
        <v>53</v>
      </c>
      <c r="B1026" s="1" t="s">
        <v>17</v>
      </c>
      <c r="C1026" s="1">
        <v>28.6</v>
      </c>
      <c r="D1026" s="1" t="s">
        <v>12</v>
      </c>
      <c r="E1026" s="1" t="s">
        <v>14</v>
      </c>
      <c r="F1026" s="2">
        <v>11253.421</v>
      </c>
      <c r="G1026">
        <f t="shared" ref="G1026:G1089" si="16">IF(B1026="female",0,1)</f>
        <v>1</v>
      </c>
    </row>
    <row r="1027" spans="1:7" x14ac:dyDescent="0.35">
      <c r="A1027" s="1">
        <v>54</v>
      </c>
      <c r="B1027" s="1" t="s">
        <v>17</v>
      </c>
      <c r="C1027" s="1">
        <v>29.2</v>
      </c>
      <c r="D1027" s="1" t="s">
        <v>12</v>
      </c>
      <c r="E1027" s="1" t="s">
        <v>14</v>
      </c>
      <c r="F1027" s="2">
        <v>10436.096</v>
      </c>
      <c r="G1027">
        <f t="shared" si="16"/>
        <v>1</v>
      </c>
    </row>
    <row r="1028" spans="1:7" x14ac:dyDescent="0.35">
      <c r="A1028" s="1">
        <v>54</v>
      </c>
      <c r="B1028" s="1" t="s">
        <v>17</v>
      </c>
      <c r="C1028" s="1">
        <v>25.46</v>
      </c>
      <c r="D1028" s="1" t="s">
        <v>12</v>
      </c>
      <c r="E1028" s="1" t="s">
        <v>16</v>
      </c>
      <c r="F1028" s="2">
        <v>25517.11363</v>
      </c>
      <c r="G1028">
        <f t="shared" si="16"/>
        <v>1</v>
      </c>
    </row>
    <row r="1029" spans="1:7" x14ac:dyDescent="0.35">
      <c r="A1029" s="1">
        <v>55</v>
      </c>
      <c r="B1029" s="1" t="s">
        <v>17</v>
      </c>
      <c r="C1029" s="1">
        <v>27.645</v>
      </c>
      <c r="D1029" s="1" t="s">
        <v>12</v>
      </c>
      <c r="E1029" s="1" t="s">
        <v>15</v>
      </c>
      <c r="F1029" s="2">
        <v>10594.501550000001</v>
      </c>
      <c r="G1029">
        <f t="shared" si="16"/>
        <v>1</v>
      </c>
    </row>
    <row r="1030" spans="1:7" x14ac:dyDescent="0.35">
      <c r="A1030" s="1">
        <v>55</v>
      </c>
      <c r="B1030" s="1" t="s">
        <v>17</v>
      </c>
      <c r="C1030" s="1">
        <v>28.975000000000001</v>
      </c>
      <c r="D1030" s="1" t="s">
        <v>12</v>
      </c>
      <c r="E1030" s="1" t="s">
        <v>16</v>
      </c>
      <c r="F1030" s="2">
        <v>10796.35025</v>
      </c>
      <c r="G1030">
        <f t="shared" si="16"/>
        <v>1</v>
      </c>
    </row>
    <row r="1031" spans="1:7" x14ac:dyDescent="0.35">
      <c r="A1031" s="1">
        <v>55</v>
      </c>
      <c r="B1031" s="1" t="s">
        <v>17</v>
      </c>
      <c r="C1031" s="1">
        <v>29.9</v>
      </c>
      <c r="D1031" s="1" t="s">
        <v>12</v>
      </c>
      <c r="E1031" s="1" t="s">
        <v>14</v>
      </c>
      <c r="F1031" s="2">
        <v>10214.636</v>
      </c>
      <c r="G1031">
        <f t="shared" si="16"/>
        <v>1</v>
      </c>
    </row>
    <row r="1032" spans="1:7" x14ac:dyDescent="0.35">
      <c r="A1032" s="1">
        <v>56</v>
      </c>
      <c r="B1032" s="1" t="s">
        <v>17</v>
      </c>
      <c r="C1032" s="1">
        <v>25.934999999999999</v>
      </c>
      <c r="D1032" s="1" t="s">
        <v>12</v>
      </c>
      <c r="E1032" s="1" t="s">
        <v>16</v>
      </c>
      <c r="F1032" s="2">
        <v>11165.417649999999</v>
      </c>
      <c r="G1032">
        <f t="shared" si="16"/>
        <v>1</v>
      </c>
    </row>
    <row r="1033" spans="1:7" x14ac:dyDescent="0.35">
      <c r="A1033" s="1">
        <v>57</v>
      </c>
      <c r="B1033" s="1" t="s">
        <v>17</v>
      </c>
      <c r="C1033" s="1">
        <v>28.1</v>
      </c>
      <c r="D1033" s="1" t="s">
        <v>12</v>
      </c>
      <c r="E1033" s="1" t="s">
        <v>14</v>
      </c>
      <c r="F1033" s="2">
        <v>10965.446</v>
      </c>
      <c r="G1033">
        <f t="shared" si="16"/>
        <v>1</v>
      </c>
    </row>
    <row r="1034" spans="1:7" x14ac:dyDescent="0.35">
      <c r="A1034" s="1">
        <v>57</v>
      </c>
      <c r="B1034" s="1" t="s">
        <v>17</v>
      </c>
      <c r="C1034" s="1">
        <v>27.94</v>
      </c>
      <c r="D1034" s="1" t="s">
        <v>12</v>
      </c>
      <c r="E1034" s="1" t="s">
        <v>13</v>
      </c>
      <c r="F1034" s="2">
        <v>11554.223599999999</v>
      </c>
      <c r="G1034">
        <f t="shared" si="16"/>
        <v>1</v>
      </c>
    </row>
    <row r="1035" spans="1:7" x14ac:dyDescent="0.35">
      <c r="A1035" s="1">
        <v>58</v>
      </c>
      <c r="B1035" s="1" t="s">
        <v>17</v>
      </c>
      <c r="C1035" s="1">
        <v>28.594999999999999</v>
      </c>
      <c r="D1035" s="1" t="s">
        <v>12</v>
      </c>
      <c r="E1035" s="1" t="s">
        <v>15</v>
      </c>
      <c r="F1035" s="2">
        <v>11735.87905</v>
      </c>
      <c r="G1035">
        <f t="shared" si="16"/>
        <v>1</v>
      </c>
    </row>
    <row r="1036" spans="1:7" x14ac:dyDescent="0.35">
      <c r="A1036" s="1">
        <v>58</v>
      </c>
      <c r="B1036" s="1" t="s">
        <v>17</v>
      </c>
      <c r="C1036" s="1">
        <v>25.175000000000001</v>
      </c>
      <c r="D1036" s="1" t="s">
        <v>12</v>
      </c>
      <c r="E1036" s="1" t="s">
        <v>16</v>
      </c>
      <c r="F1036" s="2">
        <v>11931.125249999999</v>
      </c>
      <c r="G1036">
        <f t="shared" si="16"/>
        <v>1</v>
      </c>
    </row>
    <row r="1037" spans="1:7" x14ac:dyDescent="0.35">
      <c r="A1037" s="1">
        <v>59</v>
      </c>
      <c r="B1037" s="1" t="s">
        <v>17</v>
      </c>
      <c r="C1037" s="1">
        <v>26.4</v>
      </c>
      <c r="D1037" s="1" t="s">
        <v>12</v>
      </c>
      <c r="E1037" s="1" t="s">
        <v>13</v>
      </c>
      <c r="F1037" s="2">
        <v>11743.299000000001</v>
      </c>
      <c r="G1037">
        <f t="shared" si="16"/>
        <v>1</v>
      </c>
    </row>
    <row r="1038" spans="1:7" x14ac:dyDescent="0.35">
      <c r="A1038" s="1">
        <v>59</v>
      </c>
      <c r="B1038" s="1" t="s">
        <v>17</v>
      </c>
      <c r="C1038" s="1">
        <v>27.5</v>
      </c>
      <c r="D1038" s="1" t="s">
        <v>12</v>
      </c>
      <c r="E1038" s="1" t="s">
        <v>14</v>
      </c>
      <c r="F1038" s="2">
        <v>12333.828</v>
      </c>
      <c r="G1038">
        <f t="shared" si="16"/>
        <v>1</v>
      </c>
    </row>
    <row r="1039" spans="1:7" x14ac:dyDescent="0.35">
      <c r="A1039" s="1">
        <v>59</v>
      </c>
      <c r="B1039" s="1" t="s">
        <v>17</v>
      </c>
      <c r="C1039" s="1">
        <v>29.7</v>
      </c>
      <c r="D1039" s="1" t="s">
        <v>12</v>
      </c>
      <c r="E1039" s="1" t="s">
        <v>13</v>
      </c>
      <c r="F1039" s="2">
        <v>12925.886</v>
      </c>
      <c r="G1039">
        <f t="shared" si="16"/>
        <v>1</v>
      </c>
    </row>
    <row r="1040" spans="1:7" x14ac:dyDescent="0.35">
      <c r="A1040" s="1">
        <v>59</v>
      </c>
      <c r="B1040" s="1" t="s">
        <v>17</v>
      </c>
      <c r="C1040" s="1">
        <v>25.46</v>
      </c>
      <c r="D1040" s="1" t="s">
        <v>12</v>
      </c>
      <c r="E1040" s="1" t="s">
        <v>16</v>
      </c>
      <c r="F1040" s="2">
        <v>12913.992399999999</v>
      </c>
      <c r="G1040">
        <f t="shared" si="16"/>
        <v>1</v>
      </c>
    </row>
    <row r="1041" spans="1:7" x14ac:dyDescent="0.35">
      <c r="A1041" s="1">
        <v>59</v>
      </c>
      <c r="B1041" s="1" t="s">
        <v>17</v>
      </c>
      <c r="C1041" s="1">
        <v>28.785</v>
      </c>
      <c r="D1041" s="1" t="s">
        <v>12</v>
      </c>
      <c r="E1041" s="1" t="s">
        <v>15</v>
      </c>
      <c r="F1041" s="2">
        <v>12129.614149999999</v>
      </c>
      <c r="G1041">
        <f t="shared" si="16"/>
        <v>1</v>
      </c>
    </row>
    <row r="1042" spans="1:7" x14ac:dyDescent="0.35">
      <c r="A1042" s="1">
        <v>59</v>
      </c>
      <c r="B1042" s="1" t="s">
        <v>17</v>
      </c>
      <c r="C1042" s="1">
        <v>25.46</v>
      </c>
      <c r="D1042" s="1" t="s">
        <v>12</v>
      </c>
      <c r="E1042" s="1" t="s">
        <v>15</v>
      </c>
      <c r="F1042" s="2">
        <v>12124.992399999999</v>
      </c>
      <c r="G1042">
        <f t="shared" si="16"/>
        <v>1</v>
      </c>
    </row>
    <row r="1043" spans="1:7" x14ac:dyDescent="0.35">
      <c r="A1043" s="1">
        <v>60</v>
      </c>
      <c r="B1043" s="1" t="s">
        <v>17</v>
      </c>
      <c r="C1043" s="1">
        <v>28.594999999999999</v>
      </c>
      <c r="D1043" s="1" t="s">
        <v>12</v>
      </c>
      <c r="E1043" s="1" t="s">
        <v>16</v>
      </c>
      <c r="F1043" s="2">
        <v>30259.995559999999</v>
      </c>
      <c r="G1043">
        <f t="shared" si="16"/>
        <v>1</v>
      </c>
    </row>
    <row r="1044" spans="1:7" x14ac:dyDescent="0.35">
      <c r="A1044" s="1">
        <v>60</v>
      </c>
      <c r="B1044" s="1" t="s">
        <v>17</v>
      </c>
      <c r="C1044" s="1">
        <v>25.74</v>
      </c>
      <c r="D1044" s="1" t="s">
        <v>12</v>
      </c>
      <c r="E1044" s="1" t="s">
        <v>13</v>
      </c>
      <c r="F1044" s="2">
        <v>12142.578600000001</v>
      </c>
      <c r="G1044">
        <f t="shared" si="16"/>
        <v>1</v>
      </c>
    </row>
    <row r="1045" spans="1:7" x14ac:dyDescent="0.35">
      <c r="A1045" s="1">
        <v>60</v>
      </c>
      <c r="B1045" s="1" t="s">
        <v>17</v>
      </c>
      <c r="C1045" s="1">
        <v>29.64</v>
      </c>
      <c r="D1045" s="1" t="s">
        <v>12</v>
      </c>
      <c r="E1045" s="1" t="s">
        <v>16</v>
      </c>
      <c r="F1045" s="2">
        <v>12730.999599999999</v>
      </c>
      <c r="G1045">
        <f t="shared" si="16"/>
        <v>1</v>
      </c>
    </row>
    <row r="1046" spans="1:7" x14ac:dyDescent="0.35">
      <c r="A1046" s="1">
        <v>60</v>
      </c>
      <c r="B1046" s="1" t="s">
        <v>17</v>
      </c>
      <c r="C1046" s="1">
        <v>28.9</v>
      </c>
      <c r="D1046" s="1" t="s">
        <v>12</v>
      </c>
      <c r="E1046" s="1" t="s">
        <v>14</v>
      </c>
      <c r="F1046" s="2">
        <v>12146.971</v>
      </c>
      <c r="G1046">
        <f t="shared" si="16"/>
        <v>1</v>
      </c>
    </row>
    <row r="1047" spans="1:7" x14ac:dyDescent="0.35">
      <c r="A1047" s="1">
        <v>62</v>
      </c>
      <c r="B1047" s="1" t="s">
        <v>17</v>
      </c>
      <c r="C1047" s="1">
        <v>27.55</v>
      </c>
      <c r="D1047" s="1" t="s">
        <v>12</v>
      </c>
      <c r="E1047" s="1" t="s">
        <v>15</v>
      </c>
      <c r="F1047" s="2">
        <v>13937.666499999999</v>
      </c>
      <c r="G1047">
        <f t="shared" si="16"/>
        <v>1</v>
      </c>
    </row>
    <row r="1048" spans="1:7" x14ac:dyDescent="0.35">
      <c r="A1048" s="1">
        <v>63</v>
      </c>
      <c r="B1048" s="1" t="s">
        <v>17</v>
      </c>
      <c r="C1048" s="1">
        <v>28.31</v>
      </c>
      <c r="D1048" s="1" t="s">
        <v>12</v>
      </c>
      <c r="E1048" s="1" t="s">
        <v>15</v>
      </c>
      <c r="F1048" s="2">
        <v>13770.097900000001</v>
      </c>
      <c r="G1048">
        <f t="shared" si="16"/>
        <v>1</v>
      </c>
    </row>
    <row r="1049" spans="1:7" x14ac:dyDescent="0.35">
      <c r="A1049" s="1">
        <v>64</v>
      </c>
      <c r="B1049" s="1" t="s">
        <v>17</v>
      </c>
      <c r="C1049" s="1">
        <v>25.6</v>
      </c>
      <c r="D1049" s="1" t="s">
        <v>12</v>
      </c>
      <c r="E1049" s="1" t="s">
        <v>14</v>
      </c>
      <c r="F1049" s="2">
        <v>14988.432000000001</v>
      </c>
      <c r="G1049">
        <f t="shared" si="16"/>
        <v>1</v>
      </c>
    </row>
    <row r="1050" spans="1:7" x14ac:dyDescent="0.35">
      <c r="A1050" s="1">
        <v>64</v>
      </c>
      <c r="B1050" s="1" t="s">
        <v>17</v>
      </c>
      <c r="C1050" s="1">
        <v>26.41</v>
      </c>
      <c r="D1050" s="1" t="s">
        <v>12</v>
      </c>
      <c r="E1050" s="1" t="s">
        <v>16</v>
      </c>
      <c r="F1050" s="2">
        <v>14394.5579</v>
      </c>
      <c r="G1050">
        <f t="shared" si="16"/>
        <v>1</v>
      </c>
    </row>
    <row r="1051" spans="1:7" x14ac:dyDescent="0.35">
      <c r="A1051" s="1">
        <v>19</v>
      </c>
      <c r="B1051" s="1" t="s">
        <v>11</v>
      </c>
      <c r="C1051" s="1">
        <v>17.8</v>
      </c>
      <c r="D1051" s="1" t="s">
        <v>12</v>
      </c>
      <c r="E1051" s="1" t="s">
        <v>14</v>
      </c>
      <c r="F1051" s="2">
        <v>1727.7850000000001</v>
      </c>
      <c r="G1051">
        <f t="shared" si="16"/>
        <v>0</v>
      </c>
    </row>
    <row r="1052" spans="1:7" x14ac:dyDescent="0.35">
      <c r="A1052" s="1">
        <v>21</v>
      </c>
      <c r="B1052" s="1" t="s">
        <v>11</v>
      </c>
      <c r="C1052" s="1">
        <v>16.815000000000001</v>
      </c>
      <c r="D1052" s="1" t="s">
        <v>12</v>
      </c>
      <c r="E1052" s="1" t="s">
        <v>16</v>
      </c>
      <c r="F1052" s="2">
        <v>3167.4558499999998</v>
      </c>
      <c r="G1052">
        <f t="shared" si="16"/>
        <v>0</v>
      </c>
    </row>
    <row r="1053" spans="1:7" x14ac:dyDescent="0.35">
      <c r="A1053" s="1">
        <v>21</v>
      </c>
      <c r="B1053" s="1" t="s">
        <v>11</v>
      </c>
      <c r="C1053" s="1">
        <v>17.399999999999999</v>
      </c>
      <c r="D1053" s="1" t="s">
        <v>12</v>
      </c>
      <c r="E1053" s="1" t="s">
        <v>14</v>
      </c>
      <c r="F1053" s="2">
        <v>2585.2689999999998</v>
      </c>
      <c r="G1053">
        <f t="shared" si="16"/>
        <v>0</v>
      </c>
    </row>
    <row r="1054" spans="1:7" x14ac:dyDescent="0.35">
      <c r="A1054" s="1">
        <v>28</v>
      </c>
      <c r="B1054" s="1" t="s">
        <v>11</v>
      </c>
      <c r="C1054" s="1">
        <v>17.29</v>
      </c>
      <c r="D1054" s="1" t="s">
        <v>12</v>
      </c>
      <c r="E1054" s="1" t="s">
        <v>16</v>
      </c>
      <c r="F1054" s="2">
        <v>3732.6251000000002</v>
      </c>
      <c r="G1054">
        <f t="shared" si="16"/>
        <v>0</v>
      </c>
    </row>
    <row r="1055" spans="1:7" x14ac:dyDescent="0.35">
      <c r="A1055" s="1">
        <v>37</v>
      </c>
      <c r="B1055" s="1" t="s">
        <v>11</v>
      </c>
      <c r="C1055" s="1">
        <v>17.29</v>
      </c>
      <c r="D1055" s="1" t="s">
        <v>12</v>
      </c>
      <c r="E1055" s="1" t="s">
        <v>16</v>
      </c>
      <c r="F1055" s="2">
        <v>6877.9800999999998</v>
      </c>
      <c r="G1055">
        <f t="shared" si="16"/>
        <v>0</v>
      </c>
    </row>
    <row r="1056" spans="1:7" x14ac:dyDescent="0.35">
      <c r="A1056" s="1">
        <v>51</v>
      </c>
      <c r="B1056" s="1" t="s">
        <v>11</v>
      </c>
      <c r="C1056" s="1">
        <v>18.05</v>
      </c>
      <c r="D1056" s="1" t="s">
        <v>12</v>
      </c>
      <c r="E1056" s="1" t="s">
        <v>15</v>
      </c>
      <c r="F1056" s="2">
        <v>9644.2525000000005</v>
      </c>
      <c r="G1056">
        <f t="shared" si="16"/>
        <v>0</v>
      </c>
    </row>
    <row r="1057" spans="1:7" x14ac:dyDescent="0.35">
      <c r="A1057" s="1">
        <v>52</v>
      </c>
      <c r="B1057" s="1" t="s">
        <v>11</v>
      </c>
      <c r="C1057" s="1">
        <v>18.335000000000001</v>
      </c>
      <c r="D1057" s="1" t="s">
        <v>12</v>
      </c>
      <c r="E1057" s="1" t="s">
        <v>15</v>
      </c>
      <c r="F1057" s="2">
        <v>9991.0376500000002</v>
      </c>
      <c r="G1057">
        <f t="shared" si="16"/>
        <v>0</v>
      </c>
    </row>
    <row r="1058" spans="1:7" x14ac:dyDescent="0.35">
      <c r="A1058" s="1">
        <v>60</v>
      </c>
      <c r="B1058" s="1" t="s">
        <v>11</v>
      </c>
      <c r="C1058" s="1">
        <v>18.335000000000001</v>
      </c>
      <c r="D1058" s="1" t="s">
        <v>12</v>
      </c>
      <c r="E1058" s="1" t="s">
        <v>16</v>
      </c>
      <c r="F1058" s="2">
        <v>13204.28565</v>
      </c>
      <c r="G1058">
        <f t="shared" si="16"/>
        <v>0</v>
      </c>
    </row>
    <row r="1059" spans="1:7" x14ac:dyDescent="0.35">
      <c r="A1059" s="1">
        <v>18</v>
      </c>
      <c r="B1059" s="1" t="s">
        <v>17</v>
      </c>
      <c r="C1059" s="1">
        <v>15.96</v>
      </c>
      <c r="D1059" s="1" t="s">
        <v>12</v>
      </c>
      <c r="E1059" s="1" t="s">
        <v>16</v>
      </c>
      <c r="F1059" s="2">
        <v>1694.7963999999999</v>
      </c>
      <c r="G1059">
        <f t="shared" si="16"/>
        <v>1</v>
      </c>
    </row>
    <row r="1060" spans="1:7" x14ac:dyDescent="0.35">
      <c r="A1060" s="1">
        <v>19</v>
      </c>
      <c r="B1060" s="1" t="s">
        <v>17</v>
      </c>
      <c r="C1060" s="1">
        <v>17.48</v>
      </c>
      <c r="D1060" s="1" t="s">
        <v>12</v>
      </c>
      <c r="E1060" s="1" t="s">
        <v>15</v>
      </c>
      <c r="F1060" s="2">
        <v>1621.3402000000001</v>
      </c>
      <c r="G1060">
        <f t="shared" si="16"/>
        <v>1</v>
      </c>
    </row>
    <row r="1061" spans="1:7" x14ac:dyDescent="0.35">
      <c r="A1061" s="1">
        <v>23</v>
      </c>
      <c r="B1061" s="1" t="s">
        <v>17</v>
      </c>
      <c r="C1061" s="1">
        <v>17.385000000000002</v>
      </c>
      <c r="D1061" s="1" t="s">
        <v>12</v>
      </c>
      <c r="E1061" s="1" t="s">
        <v>15</v>
      </c>
      <c r="F1061" s="2">
        <v>2775.1921499999999</v>
      </c>
      <c r="G1061">
        <f t="shared" si="16"/>
        <v>1</v>
      </c>
    </row>
    <row r="1062" spans="1:7" x14ac:dyDescent="0.35">
      <c r="A1062" s="1">
        <v>26</v>
      </c>
      <c r="B1062" s="1" t="s">
        <v>17</v>
      </c>
      <c r="C1062" s="1">
        <v>17.670000000000002</v>
      </c>
      <c r="D1062" s="1" t="s">
        <v>12</v>
      </c>
      <c r="E1062" s="1" t="s">
        <v>15</v>
      </c>
      <c r="F1062" s="2">
        <v>2680.9493000000002</v>
      </c>
      <c r="G1062">
        <f t="shared" si="16"/>
        <v>1</v>
      </c>
    </row>
    <row r="1063" spans="1:7" x14ac:dyDescent="0.35">
      <c r="A1063" s="1">
        <v>35</v>
      </c>
      <c r="B1063" s="1" t="s">
        <v>17</v>
      </c>
      <c r="C1063" s="1">
        <v>17.86</v>
      </c>
      <c r="D1063" s="1" t="s">
        <v>12</v>
      </c>
      <c r="E1063" s="1" t="s">
        <v>15</v>
      </c>
      <c r="F1063" s="2">
        <v>5116.5003999999999</v>
      </c>
      <c r="G1063">
        <f t="shared" si="16"/>
        <v>1</v>
      </c>
    </row>
    <row r="1064" spans="1:7" x14ac:dyDescent="0.35">
      <c r="A1064" s="1">
        <v>38</v>
      </c>
      <c r="B1064" s="1" t="s">
        <v>17</v>
      </c>
      <c r="C1064" s="1">
        <v>16.815000000000001</v>
      </c>
      <c r="D1064" s="1" t="s">
        <v>12</v>
      </c>
      <c r="E1064" s="1" t="s">
        <v>16</v>
      </c>
      <c r="F1064" s="2">
        <v>6640.5448500000002</v>
      </c>
      <c r="G1064">
        <f t="shared" si="16"/>
        <v>1</v>
      </c>
    </row>
    <row r="1065" spans="1:7" x14ac:dyDescent="0.35">
      <c r="A1065" s="1">
        <v>57</v>
      </c>
      <c r="B1065" s="1" t="s">
        <v>17</v>
      </c>
      <c r="C1065" s="1">
        <v>18.335000000000001</v>
      </c>
      <c r="D1065" s="1" t="s">
        <v>12</v>
      </c>
      <c r="E1065" s="1" t="s">
        <v>16</v>
      </c>
      <c r="F1065" s="2">
        <v>11534.872649999999</v>
      </c>
      <c r="G1065">
        <f t="shared" si="16"/>
        <v>1</v>
      </c>
    </row>
    <row r="1066" spans="1:7" x14ac:dyDescent="0.35">
      <c r="A1066" s="1">
        <v>53</v>
      </c>
      <c r="B1066" s="1" t="s">
        <v>11</v>
      </c>
      <c r="C1066" s="1">
        <v>22.88</v>
      </c>
      <c r="D1066" s="1" t="s">
        <v>18</v>
      </c>
      <c r="E1066" s="1" t="s">
        <v>13</v>
      </c>
      <c r="F1066" s="2">
        <v>23244.790199999999</v>
      </c>
      <c r="G1066">
        <f t="shared" si="16"/>
        <v>0</v>
      </c>
    </row>
    <row r="1067" spans="1:7" x14ac:dyDescent="0.35">
      <c r="A1067" s="1">
        <v>20</v>
      </c>
      <c r="B1067" s="1" t="s">
        <v>11</v>
      </c>
      <c r="C1067" s="1">
        <v>22.42</v>
      </c>
      <c r="D1067" s="1" t="s">
        <v>18</v>
      </c>
      <c r="E1067" s="1" t="s">
        <v>15</v>
      </c>
      <c r="F1067" s="2">
        <v>14711.7438</v>
      </c>
      <c r="G1067">
        <f t="shared" si="16"/>
        <v>0</v>
      </c>
    </row>
    <row r="1068" spans="1:7" x14ac:dyDescent="0.35">
      <c r="A1068" s="1">
        <v>27</v>
      </c>
      <c r="B1068" s="1" t="s">
        <v>11</v>
      </c>
      <c r="C1068" s="1">
        <v>24.75</v>
      </c>
      <c r="D1068" s="1" t="s">
        <v>18</v>
      </c>
      <c r="E1068" s="1" t="s">
        <v>13</v>
      </c>
      <c r="F1068" s="2">
        <v>16577.779500000001</v>
      </c>
      <c r="G1068">
        <f t="shared" si="16"/>
        <v>0</v>
      </c>
    </row>
    <row r="1069" spans="1:7" x14ac:dyDescent="0.35">
      <c r="A1069" s="1">
        <v>42</v>
      </c>
      <c r="B1069" s="1" t="s">
        <v>11</v>
      </c>
      <c r="C1069" s="1">
        <v>23.37</v>
      </c>
      <c r="D1069" s="1" t="s">
        <v>18</v>
      </c>
      <c r="E1069" s="1" t="s">
        <v>16</v>
      </c>
      <c r="F1069" s="2">
        <v>19964.746299999999</v>
      </c>
      <c r="G1069">
        <f t="shared" si="16"/>
        <v>0</v>
      </c>
    </row>
    <row r="1070" spans="1:7" x14ac:dyDescent="0.35">
      <c r="A1070" s="1">
        <v>40</v>
      </c>
      <c r="B1070" s="1" t="s">
        <v>11</v>
      </c>
      <c r="C1070" s="1">
        <v>22.22</v>
      </c>
      <c r="D1070" s="1" t="s">
        <v>18</v>
      </c>
      <c r="E1070" s="1" t="s">
        <v>13</v>
      </c>
      <c r="F1070" s="2">
        <v>19444.265800000001</v>
      </c>
      <c r="G1070">
        <f t="shared" si="16"/>
        <v>0</v>
      </c>
    </row>
    <row r="1071" spans="1:7" x14ac:dyDescent="0.35">
      <c r="A1071" s="1">
        <v>53</v>
      </c>
      <c r="B1071" s="1" t="s">
        <v>11</v>
      </c>
      <c r="C1071" s="1">
        <v>22.61</v>
      </c>
      <c r="D1071" s="1" t="s">
        <v>18</v>
      </c>
      <c r="E1071" s="1" t="s">
        <v>16</v>
      </c>
      <c r="F1071" s="2">
        <v>24873.384900000001</v>
      </c>
      <c r="G1071">
        <f t="shared" si="16"/>
        <v>0</v>
      </c>
    </row>
    <row r="1072" spans="1:7" x14ac:dyDescent="0.35">
      <c r="A1072" s="1">
        <v>19</v>
      </c>
      <c r="B1072" s="1" t="s">
        <v>11</v>
      </c>
      <c r="C1072" s="1">
        <v>21.7</v>
      </c>
      <c r="D1072" s="1" t="s">
        <v>18</v>
      </c>
      <c r="E1072" s="1" t="s">
        <v>14</v>
      </c>
      <c r="F1072" s="2">
        <v>13844.505999999999</v>
      </c>
      <c r="G1072">
        <f t="shared" si="16"/>
        <v>0</v>
      </c>
    </row>
    <row r="1073" spans="1:7" x14ac:dyDescent="0.35">
      <c r="A1073" s="1">
        <v>39</v>
      </c>
      <c r="B1073" s="1" t="s">
        <v>11</v>
      </c>
      <c r="C1073" s="1">
        <v>24.89</v>
      </c>
      <c r="D1073" s="1" t="s">
        <v>18</v>
      </c>
      <c r="E1073" s="1" t="s">
        <v>16</v>
      </c>
      <c r="F1073" s="2">
        <v>21659.930100000001</v>
      </c>
      <c r="G1073">
        <f t="shared" si="16"/>
        <v>0</v>
      </c>
    </row>
    <row r="1074" spans="1:7" x14ac:dyDescent="0.35">
      <c r="A1074" s="1">
        <v>44</v>
      </c>
      <c r="B1074" s="1" t="s">
        <v>11</v>
      </c>
      <c r="C1074" s="1">
        <v>20.234999999999999</v>
      </c>
      <c r="D1074" s="1" t="s">
        <v>18</v>
      </c>
      <c r="E1074" s="1" t="s">
        <v>16</v>
      </c>
      <c r="F1074" s="2">
        <v>19594.809649999999</v>
      </c>
      <c r="G1074">
        <f t="shared" si="16"/>
        <v>0</v>
      </c>
    </row>
    <row r="1075" spans="1:7" x14ac:dyDescent="0.35">
      <c r="A1075" s="1">
        <v>36</v>
      </c>
      <c r="B1075" s="1" t="s">
        <v>11</v>
      </c>
      <c r="C1075" s="1">
        <v>22.6</v>
      </c>
      <c r="D1075" s="1" t="s">
        <v>18</v>
      </c>
      <c r="E1075" s="1" t="s">
        <v>14</v>
      </c>
      <c r="F1075" s="2">
        <v>18608.261999999999</v>
      </c>
      <c r="G1075">
        <f t="shared" si="16"/>
        <v>0</v>
      </c>
    </row>
    <row r="1076" spans="1:7" x14ac:dyDescent="0.35">
      <c r="A1076" s="1">
        <v>21</v>
      </c>
      <c r="B1076" s="1" t="s">
        <v>11</v>
      </c>
      <c r="C1076" s="1">
        <v>21.85</v>
      </c>
      <c r="D1076" s="1" t="s">
        <v>18</v>
      </c>
      <c r="E1076" s="1" t="s">
        <v>16</v>
      </c>
      <c r="F1076" s="2">
        <v>15359.104499999999</v>
      </c>
      <c r="G1076">
        <f t="shared" si="16"/>
        <v>0</v>
      </c>
    </row>
    <row r="1077" spans="1:7" x14ac:dyDescent="0.35">
      <c r="A1077" s="1">
        <v>59</v>
      </c>
      <c r="B1077" s="1" t="s">
        <v>11</v>
      </c>
      <c r="C1077" s="1">
        <v>23.655000000000001</v>
      </c>
      <c r="D1077" s="1" t="s">
        <v>18</v>
      </c>
      <c r="E1077" s="1" t="s">
        <v>15</v>
      </c>
      <c r="F1077" s="2">
        <v>25678.778450000002</v>
      </c>
      <c r="G1077">
        <f t="shared" si="16"/>
        <v>0</v>
      </c>
    </row>
    <row r="1078" spans="1:7" x14ac:dyDescent="0.35">
      <c r="A1078" s="1">
        <v>64</v>
      </c>
      <c r="B1078" s="1" t="s">
        <v>11</v>
      </c>
      <c r="C1078" s="1">
        <v>22.99</v>
      </c>
      <c r="D1078" s="1" t="s">
        <v>18</v>
      </c>
      <c r="E1078" s="1" t="s">
        <v>13</v>
      </c>
      <c r="F1078" s="2">
        <v>27037.914100000002</v>
      </c>
      <c r="G1078">
        <f t="shared" si="16"/>
        <v>0</v>
      </c>
    </row>
    <row r="1079" spans="1:7" x14ac:dyDescent="0.35">
      <c r="A1079" s="1">
        <v>29</v>
      </c>
      <c r="B1079" s="1" t="s">
        <v>11</v>
      </c>
      <c r="C1079" s="1">
        <v>21.754999999999999</v>
      </c>
      <c r="D1079" s="1" t="s">
        <v>18</v>
      </c>
      <c r="E1079" s="1" t="s">
        <v>16</v>
      </c>
      <c r="F1079" s="2">
        <v>16657.71745</v>
      </c>
      <c r="G1079">
        <f t="shared" si="16"/>
        <v>0</v>
      </c>
    </row>
    <row r="1080" spans="1:7" x14ac:dyDescent="0.35">
      <c r="A1080" s="1">
        <v>49</v>
      </c>
      <c r="B1080" s="1" t="s">
        <v>11</v>
      </c>
      <c r="C1080" s="1">
        <v>23.844999999999999</v>
      </c>
      <c r="D1080" s="1" t="s">
        <v>18</v>
      </c>
      <c r="E1080" s="1" t="s">
        <v>16</v>
      </c>
      <c r="F1080" s="2">
        <v>24106.912550000001</v>
      </c>
      <c r="G1080">
        <f t="shared" si="16"/>
        <v>0</v>
      </c>
    </row>
    <row r="1081" spans="1:7" x14ac:dyDescent="0.35">
      <c r="A1081" s="1">
        <v>43</v>
      </c>
      <c r="B1081" s="1" t="s">
        <v>11</v>
      </c>
      <c r="C1081" s="1">
        <v>20.045000000000002</v>
      </c>
      <c r="D1081" s="1" t="s">
        <v>18</v>
      </c>
      <c r="E1081" s="1" t="s">
        <v>16</v>
      </c>
      <c r="F1081" s="2">
        <v>19798.054550000001</v>
      </c>
      <c r="G1081">
        <f t="shared" si="16"/>
        <v>0</v>
      </c>
    </row>
    <row r="1082" spans="1:7" x14ac:dyDescent="0.35">
      <c r="A1082" s="1">
        <v>32</v>
      </c>
      <c r="B1082" s="1" t="s">
        <v>11</v>
      </c>
      <c r="C1082" s="1">
        <v>24.6</v>
      </c>
      <c r="D1082" s="1" t="s">
        <v>18</v>
      </c>
      <c r="E1082" s="1" t="s">
        <v>14</v>
      </c>
      <c r="F1082" s="2">
        <v>17496.306</v>
      </c>
      <c r="G1082">
        <f t="shared" si="16"/>
        <v>0</v>
      </c>
    </row>
    <row r="1083" spans="1:7" x14ac:dyDescent="0.35">
      <c r="A1083" s="1">
        <v>24</v>
      </c>
      <c r="B1083" s="1" t="s">
        <v>11</v>
      </c>
      <c r="C1083" s="1">
        <v>20.52</v>
      </c>
      <c r="D1083" s="1" t="s">
        <v>18</v>
      </c>
      <c r="E1083" s="1" t="s">
        <v>16</v>
      </c>
      <c r="F1083" s="2">
        <v>14571.890799999999</v>
      </c>
      <c r="G1083">
        <f t="shared" si="16"/>
        <v>0</v>
      </c>
    </row>
    <row r="1084" spans="1:7" x14ac:dyDescent="0.35">
      <c r="A1084" s="1">
        <v>27</v>
      </c>
      <c r="B1084" s="1" t="s">
        <v>11</v>
      </c>
      <c r="C1084" s="1">
        <v>20.045000000000002</v>
      </c>
      <c r="D1084" s="1" t="s">
        <v>18</v>
      </c>
      <c r="E1084" s="1" t="s">
        <v>15</v>
      </c>
      <c r="F1084" s="2">
        <v>16420.494549999999</v>
      </c>
      <c r="G1084">
        <f t="shared" si="16"/>
        <v>0</v>
      </c>
    </row>
    <row r="1085" spans="1:7" x14ac:dyDescent="0.35">
      <c r="A1085" s="1">
        <v>46</v>
      </c>
      <c r="B1085" s="1" t="s">
        <v>11</v>
      </c>
      <c r="C1085" s="1">
        <v>23.655000000000001</v>
      </c>
      <c r="D1085" s="1" t="s">
        <v>18</v>
      </c>
      <c r="E1085" s="1" t="s">
        <v>15</v>
      </c>
      <c r="F1085" s="2">
        <v>21677.283449999999</v>
      </c>
      <c r="G1085">
        <f t="shared" si="16"/>
        <v>0</v>
      </c>
    </row>
    <row r="1086" spans="1:7" x14ac:dyDescent="0.35">
      <c r="A1086" s="1">
        <v>43</v>
      </c>
      <c r="B1086" s="1" t="s">
        <v>11</v>
      </c>
      <c r="C1086" s="1">
        <v>24.7</v>
      </c>
      <c r="D1086" s="1" t="s">
        <v>18</v>
      </c>
      <c r="E1086" s="1" t="s">
        <v>15</v>
      </c>
      <c r="F1086" s="2">
        <v>21880.82</v>
      </c>
      <c r="G1086">
        <f t="shared" si="16"/>
        <v>0</v>
      </c>
    </row>
    <row r="1087" spans="1:7" x14ac:dyDescent="0.35">
      <c r="A1087" s="1">
        <v>33</v>
      </c>
      <c r="B1087" s="1" t="s">
        <v>11</v>
      </c>
      <c r="C1087" s="1">
        <v>19.094999999999999</v>
      </c>
      <c r="D1087" s="1" t="s">
        <v>18</v>
      </c>
      <c r="E1087" s="1" t="s">
        <v>16</v>
      </c>
      <c r="F1087" s="2">
        <v>16776.304049999999</v>
      </c>
      <c r="G1087">
        <f t="shared" si="16"/>
        <v>0</v>
      </c>
    </row>
    <row r="1088" spans="1:7" x14ac:dyDescent="0.35">
      <c r="A1088" s="1">
        <v>52</v>
      </c>
      <c r="B1088" s="1" t="s">
        <v>11</v>
      </c>
      <c r="C1088" s="1">
        <v>24.13</v>
      </c>
      <c r="D1088" s="1" t="s">
        <v>18</v>
      </c>
      <c r="E1088" s="1" t="s">
        <v>15</v>
      </c>
      <c r="F1088" s="2">
        <v>23887.662700000001</v>
      </c>
      <c r="G1088">
        <f t="shared" si="16"/>
        <v>0</v>
      </c>
    </row>
    <row r="1089" spans="1:7" x14ac:dyDescent="0.35">
      <c r="A1089" s="1">
        <v>20</v>
      </c>
      <c r="B1089" s="1" t="s">
        <v>11</v>
      </c>
      <c r="C1089" s="1">
        <v>24.42</v>
      </c>
      <c r="D1089" s="1" t="s">
        <v>18</v>
      </c>
      <c r="E1089" s="1" t="s">
        <v>13</v>
      </c>
      <c r="F1089" s="2">
        <v>26125.674770000001</v>
      </c>
      <c r="G1089">
        <f t="shared" si="16"/>
        <v>0</v>
      </c>
    </row>
    <row r="1090" spans="1:7" x14ac:dyDescent="0.35">
      <c r="A1090" s="1">
        <v>20</v>
      </c>
      <c r="B1090" s="1" t="s">
        <v>11</v>
      </c>
      <c r="C1090" s="1">
        <v>21.8</v>
      </c>
      <c r="D1090" s="1" t="s">
        <v>18</v>
      </c>
      <c r="E1090" s="1" t="s">
        <v>14</v>
      </c>
      <c r="F1090" s="2">
        <v>20167.336029999999</v>
      </c>
      <c r="G1090">
        <f t="shared" ref="G1090:G1153" si="17">IF(B1090="female",0,1)</f>
        <v>0</v>
      </c>
    </row>
    <row r="1091" spans="1:7" x14ac:dyDescent="0.35">
      <c r="A1091" s="1">
        <v>18</v>
      </c>
      <c r="B1091" s="1" t="s">
        <v>11</v>
      </c>
      <c r="C1091" s="1">
        <v>21.66</v>
      </c>
      <c r="D1091" s="1" t="s">
        <v>18</v>
      </c>
      <c r="E1091" s="1" t="s">
        <v>16</v>
      </c>
      <c r="F1091" s="2">
        <v>14283.4594</v>
      </c>
      <c r="G1091">
        <f t="shared" si="17"/>
        <v>0</v>
      </c>
    </row>
    <row r="1092" spans="1:7" x14ac:dyDescent="0.35">
      <c r="A1092" s="1">
        <v>29</v>
      </c>
      <c r="B1092" s="1" t="s">
        <v>11</v>
      </c>
      <c r="C1092" s="1">
        <v>21.85</v>
      </c>
      <c r="D1092" s="1" t="s">
        <v>18</v>
      </c>
      <c r="E1092" s="1" t="s">
        <v>16</v>
      </c>
      <c r="F1092" s="2">
        <v>16115.3045</v>
      </c>
      <c r="G1092">
        <f t="shared" si="17"/>
        <v>0</v>
      </c>
    </row>
    <row r="1093" spans="1:7" x14ac:dyDescent="0.35">
      <c r="A1093" s="1">
        <v>30</v>
      </c>
      <c r="B1093" s="1" t="s">
        <v>11</v>
      </c>
      <c r="C1093" s="1">
        <v>23.655000000000001</v>
      </c>
      <c r="D1093" s="1" t="s">
        <v>18</v>
      </c>
      <c r="E1093" s="1" t="s">
        <v>15</v>
      </c>
      <c r="F1093" s="2">
        <v>18765.87545</v>
      </c>
      <c r="G1093">
        <f t="shared" si="17"/>
        <v>0</v>
      </c>
    </row>
    <row r="1094" spans="1:7" x14ac:dyDescent="0.35">
      <c r="A1094" s="1">
        <v>28</v>
      </c>
      <c r="B1094" s="1" t="s">
        <v>17</v>
      </c>
      <c r="C1094" s="1">
        <v>23.98</v>
      </c>
      <c r="D1094" s="1" t="s">
        <v>18</v>
      </c>
      <c r="E1094" s="1" t="s">
        <v>13</v>
      </c>
      <c r="F1094" s="2">
        <v>17663.144199999999</v>
      </c>
      <c r="G1094">
        <f t="shared" si="17"/>
        <v>1</v>
      </c>
    </row>
    <row r="1095" spans="1:7" x14ac:dyDescent="0.35">
      <c r="A1095" s="1">
        <v>45</v>
      </c>
      <c r="B1095" s="1" t="s">
        <v>17</v>
      </c>
      <c r="C1095" s="1">
        <v>22.895</v>
      </c>
      <c r="D1095" s="1" t="s">
        <v>18</v>
      </c>
      <c r="E1095" s="1" t="s">
        <v>15</v>
      </c>
      <c r="F1095" s="2">
        <v>21098.554049999999</v>
      </c>
      <c r="G1095">
        <f t="shared" si="17"/>
        <v>1</v>
      </c>
    </row>
    <row r="1096" spans="1:7" x14ac:dyDescent="0.35">
      <c r="A1096" s="1">
        <v>56</v>
      </c>
      <c r="B1096" s="1" t="s">
        <v>17</v>
      </c>
      <c r="C1096" s="1">
        <v>19.95</v>
      </c>
      <c r="D1096" s="1" t="s">
        <v>18</v>
      </c>
      <c r="E1096" s="1" t="s">
        <v>16</v>
      </c>
      <c r="F1096" s="2">
        <v>22412.648499999999</v>
      </c>
      <c r="G1096">
        <f t="shared" si="17"/>
        <v>1</v>
      </c>
    </row>
    <row r="1097" spans="1:7" x14ac:dyDescent="0.35">
      <c r="A1097" s="1">
        <v>38</v>
      </c>
      <c r="B1097" s="1" t="s">
        <v>17</v>
      </c>
      <c r="C1097" s="1">
        <v>19.3</v>
      </c>
      <c r="D1097" s="1" t="s">
        <v>18</v>
      </c>
      <c r="E1097" s="1" t="s">
        <v>14</v>
      </c>
      <c r="F1097" s="2">
        <v>15820.699000000001</v>
      </c>
      <c r="G1097">
        <f t="shared" si="17"/>
        <v>1</v>
      </c>
    </row>
    <row r="1098" spans="1:7" x14ac:dyDescent="0.35">
      <c r="A1098" s="1">
        <v>48</v>
      </c>
      <c r="B1098" s="1" t="s">
        <v>17</v>
      </c>
      <c r="C1098" s="1">
        <v>24.42</v>
      </c>
      <c r="D1098" s="1" t="s">
        <v>18</v>
      </c>
      <c r="E1098" s="1" t="s">
        <v>13</v>
      </c>
      <c r="F1098" s="2">
        <v>21223.675800000001</v>
      </c>
      <c r="G1098">
        <f t="shared" si="17"/>
        <v>1</v>
      </c>
    </row>
    <row r="1099" spans="1:7" x14ac:dyDescent="0.35">
      <c r="A1099" s="1">
        <v>42</v>
      </c>
      <c r="B1099" s="1" t="s">
        <v>17</v>
      </c>
      <c r="C1099" s="1">
        <v>24.64</v>
      </c>
      <c r="D1099" s="1" t="s">
        <v>18</v>
      </c>
      <c r="E1099" s="1" t="s">
        <v>13</v>
      </c>
      <c r="F1099" s="2">
        <v>19515.5416</v>
      </c>
      <c r="G1099">
        <f t="shared" si="17"/>
        <v>1</v>
      </c>
    </row>
    <row r="1100" spans="1:7" x14ac:dyDescent="0.35">
      <c r="A1100" s="1">
        <v>52</v>
      </c>
      <c r="B1100" s="1" t="s">
        <v>17</v>
      </c>
      <c r="C1100" s="1">
        <v>24.32</v>
      </c>
      <c r="D1100" s="1" t="s">
        <v>18</v>
      </c>
      <c r="E1100" s="1" t="s">
        <v>16</v>
      </c>
      <c r="F1100" s="2">
        <v>24869.836800000001</v>
      </c>
      <c r="G1100">
        <f t="shared" si="17"/>
        <v>1</v>
      </c>
    </row>
    <row r="1101" spans="1:7" x14ac:dyDescent="0.35">
      <c r="A1101" s="1">
        <v>40</v>
      </c>
      <c r="B1101" s="1" t="s">
        <v>17</v>
      </c>
      <c r="C1101" s="1">
        <v>19.8</v>
      </c>
      <c r="D1101" s="1" t="s">
        <v>18</v>
      </c>
      <c r="E1101" s="1" t="s">
        <v>13</v>
      </c>
      <c r="F1101" s="2">
        <v>17179.522000000001</v>
      </c>
      <c r="G1101">
        <f t="shared" si="17"/>
        <v>1</v>
      </c>
    </row>
    <row r="1102" spans="1:7" x14ac:dyDescent="0.35">
      <c r="A1102" s="1">
        <v>51</v>
      </c>
      <c r="B1102" s="1" t="s">
        <v>17</v>
      </c>
      <c r="C1102" s="1">
        <v>23.21</v>
      </c>
      <c r="D1102" s="1" t="s">
        <v>18</v>
      </c>
      <c r="E1102" s="1" t="s">
        <v>13</v>
      </c>
      <c r="F1102" s="2">
        <v>22218.1149</v>
      </c>
      <c r="G1102">
        <f t="shared" si="17"/>
        <v>1</v>
      </c>
    </row>
    <row r="1103" spans="1:7" x14ac:dyDescent="0.35">
      <c r="A1103" s="1">
        <v>35</v>
      </c>
      <c r="B1103" s="1" t="s">
        <v>17</v>
      </c>
      <c r="C1103" s="1">
        <v>24.42</v>
      </c>
      <c r="D1103" s="1" t="s">
        <v>18</v>
      </c>
      <c r="E1103" s="1" t="s">
        <v>13</v>
      </c>
      <c r="F1103" s="2">
        <v>19361.998800000001</v>
      </c>
      <c r="G1103">
        <f t="shared" si="17"/>
        <v>1</v>
      </c>
    </row>
    <row r="1104" spans="1:7" x14ac:dyDescent="0.35">
      <c r="A1104" s="1">
        <v>30</v>
      </c>
      <c r="B1104" s="1" t="s">
        <v>17</v>
      </c>
      <c r="C1104" s="1">
        <v>24.4</v>
      </c>
      <c r="D1104" s="1" t="s">
        <v>18</v>
      </c>
      <c r="E1104" s="1" t="s">
        <v>14</v>
      </c>
      <c r="F1104" s="2">
        <v>18259.216</v>
      </c>
      <c r="G1104">
        <f t="shared" si="17"/>
        <v>1</v>
      </c>
    </row>
    <row r="1105" spans="1:7" x14ac:dyDescent="0.35">
      <c r="A1105" s="1">
        <v>53</v>
      </c>
      <c r="B1105" s="1" t="s">
        <v>17</v>
      </c>
      <c r="C1105" s="1">
        <v>20.9</v>
      </c>
      <c r="D1105" s="1" t="s">
        <v>18</v>
      </c>
      <c r="E1105" s="1" t="s">
        <v>13</v>
      </c>
      <c r="F1105" s="2">
        <v>21195.817999999999</v>
      </c>
      <c r="G1105">
        <f t="shared" si="17"/>
        <v>1</v>
      </c>
    </row>
    <row r="1106" spans="1:7" x14ac:dyDescent="0.35">
      <c r="A1106" s="1">
        <v>33</v>
      </c>
      <c r="B1106" s="1" t="s">
        <v>17</v>
      </c>
      <c r="C1106" s="1">
        <v>24.795000000000002</v>
      </c>
      <c r="D1106" s="1" t="s">
        <v>18</v>
      </c>
      <c r="E1106" s="1" t="s">
        <v>16</v>
      </c>
      <c r="F1106" s="2">
        <v>17904.527050000001</v>
      </c>
      <c r="G1106">
        <f t="shared" si="17"/>
        <v>1</v>
      </c>
    </row>
    <row r="1107" spans="1:7" x14ac:dyDescent="0.35">
      <c r="A1107" s="1">
        <v>25</v>
      </c>
      <c r="B1107" s="1" t="s">
        <v>17</v>
      </c>
      <c r="C1107" s="1">
        <v>24.13</v>
      </c>
      <c r="D1107" s="1" t="s">
        <v>18</v>
      </c>
      <c r="E1107" s="1" t="s">
        <v>15</v>
      </c>
      <c r="F1107" s="2">
        <v>15817.985699999999</v>
      </c>
      <c r="G1107">
        <f t="shared" si="17"/>
        <v>1</v>
      </c>
    </row>
    <row r="1108" spans="1:7" x14ac:dyDescent="0.35">
      <c r="A1108" s="1">
        <v>45</v>
      </c>
      <c r="B1108" s="1" t="s">
        <v>17</v>
      </c>
      <c r="C1108" s="1">
        <v>22.895</v>
      </c>
      <c r="D1108" s="1" t="s">
        <v>18</v>
      </c>
      <c r="E1108" s="1" t="s">
        <v>16</v>
      </c>
      <c r="F1108" s="2">
        <v>35069.374519999998</v>
      </c>
      <c r="G1108">
        <f t="shared" si="17"/>
        <v>1</v>
      </c>
    </row>
    <row r="1109" spans="1:7" x14ac:dyDescent="0.35">
      <c r="A1109" s="1">
        <v>51</v>
      </c>
      <c r="B1109" s="1" t="s">
        <v>17</v>
      </c>
      <c r="C1109" s="1">
        <v>24.795000000000002</v>
      </c>
      <c r="D1109" s="1" t="s">
        <v>18</v>
      </c>
      <c r="E1109" s="1" t="s">
        <v>15</v>
      </c>
      <c r="F1109" s="2">
        <v>23967.38305</v>
      </c>
      <c r="G1109">
        <f t="shared" si="17"/>
        <v>1</v>
      </c>
    </row>
    <row r="1110" spans="1:7" x14ac:dyDescent="0.35">
      <c r="A1110" s="1">
        <v>29</v>
      </c>
      <c r="B1110" s="1" t="s">
        <v>17</v>
      </c>
      <c r="C1110" s="1">
        <v>22.895</v>
      </c>
      <c r="D1110" s="1" t="s">
        <v>18</v>
      </c>
      <c r="E1110" s="1" t="s">
        <v>16</v>
      </c>
      <c r="F1110" s="2">
        <v>16138.762049999999</v>
      </c>
      <c r="G1110">
        <f t="shared" si="17"/>
        <v>1</v>
      </c>
    </row>
    <row r="1111" spans="1:7" x14ac:dyDescent="0.35">
      <c r="A1111" s="1">
        <v>30</v>
      </c>
      <c r="B1111" s="1" t="s">
        <v>17</v>
      </c>
      <c r="C1111" s="1">
        <v>22.99</v>
      </c>
      <c r="D1111" s="1" t="s">
        <v>18</v>
      </c>
      <c r="E1111" s="1" t="s">
        <v>15</v>
      </c>
      <c r="F1111" s="2">
        <v>17361.766100000001</v>
      </c>
      <c r="G1111">
        <f t="shared" si="17"/>
        <v>1</v>
      </c>
    </row>
    <row r="1112" spans="1:7" x14ac:dyDescent="0.35">
      <c r="A1112" s="1">
        <v>43</v>
      </c>
      <c r="B1112" s="1" t="s">
        <v>17</v>
      </c>
      <c r="C1112" s="1">
        <v>20.13</v>
      </c>
      <c r="D1112" s="1" t="s">
        <v>18</v>
      </c>
      <c r="E1112" s="1" t="s">
        <v>13</v>
      </c>
      <c r="F1112" s="2">
        <v>18767.737700000001</v>
      </c>
      <c r="G1112">
        <f t="shared" si="17"/>
        <v>1</v>
      </c>
    </row>
    <row r="1113" spans="1:7" x14ac:dyDescent="0.35">
      <c r="A1113" s="1">
        <v>18</v>
      </c>
      <c r="B1113" s="1" t="s">
        <v>17</v>
      </c>
      <c r="C1113" s="1">
        <v>21.565000000000001</v>
      </c>
      <c r="D1113" s="1" t="s">
        <v>18</v>
      </c>
      <c r="E1113" s="1" t="s">
        <v>16</v>
      </c>
      <c r="F1113" s="2">
        <v>13747.87235</v>
      </c>
      <c r="G1113">
        <f t="shared" si="17"/>
        <v>1</v>
      </c>
    </row>
    <row r="1114" spans="1:7" x14ac:dyDescent="0.35">
      <c r="A1114" s="1">
        <v>64</v>
      </c>
      <c r="B1114" s="1" t="s">
        <v>17</v>
      </c>
      <c r="C1114" s="1">
        <v>23.76</v>
      </c>
      <c r="D1114" s="1" t="s">
        <v>18</v>
      </c>
      <c r="E1114" s="1" t="s">
        <v>13</v>
      </c>
      <c r="F1114" s="2">
        <v>26926.5144</v>
      </c>
      <c r="G1114">
        <f t="shared" si="17"/>
        <v>1</v>
      </c>
    </row>
    <row r="1115" spans="1:7" x14ac:dyDescent="0.35">
      <c r="A1115" s="1">
        <v>42</v>
      </c>
      <c r="B1115" s="1" t="s">
        <v>17</v>
      </c>
      <c r="C1115" s="1">
        <v>24.605</v>
      </c>
      <c r="D1115" s="1" t="s">
        <v>18</v>
      </c>
      <c r="E1115" s="1" t="s">
        <v>16</v>
      </c>
      <c r="F1115" s="2">
        <v>21259.377949999998</v>
      </c>
      <c r="G1115">
        <f t="shared" si="17"/>
        <v>1</v>
      </c>
    </row>
    <row r="1116" spans="1:7" x14ac:dyDescent="0.35">
      <c r="A1116" s="1">
        <v>34</v>
      </c>
      <c r="B1116" s="1" t="s">
        <v>11</v>
      </c>
      <c r="C1116" s="1">
        <v>31.92</v>
      </c>
      <c r="D1116" s="1" t="s">
        <v>18</v>
      </c>
      <c r="E1116" s="1" t="s">
        <v>16</v>
      </c>
      <c r="F1116" s="2">
        <v>37701.876799999998</v>
      </c>
      <c r="G1116">
        <f t="shared" si="17"/>
        <v>0</v>
      </c>
    </row>
    <row r="1117" spans="1:7" x14ac:dyDescent="0.35">
      <c r="A1117" s="1">
        <v>37</v>
      </c>
      <c r="B1117" s="1" t="s">
        <v>11</v>
      </c>
      <c r="C1117" s="1">
        <v>34.799999999999997</v>
      </c>
      <c r="D1117" s="1" t="s">
        <v>18</v>
      </c>
      <c r="E1117" s="1" t="s">
        <v>14</v>
      </c>
      <c r="F1117" s="2">
        <v>39836.519</v>
      </c>
      <c r="G1117">
        <f t="shared" si="17"/>
        <v>0</v>
      </c>
    </row>
    <row r="1118" spans="1:7" x14ac:dyDescent="0.35">
      <c r="A1118" s="1">
        <v>57</v>
      </c>
      <c r="B1118" s="1" t="s">
        <v>11</v>
      </c>
      <c r="C1118" s="1">
        <v>31.16</v>
      </c>
      <c r="D1118" s="1" t="s">
        <v>18</v>
      </c>
      <c r="E1118" s="1" t="s">
        <v>15</v>
      </c>
      <c r="F1118" s="2">
        <v>43578.939400000003</v>
      </c>
      <c r="G1118">
        <f t="shared" si="17"/>
        <v>0</v>
      </c>
    </row>
    <row r="1119" spans="1:7" x14ac:dyDescent="0.35">
      <c r="A1119" s="1">
        <v>64</v>
      </c>
      <c r="B1119" s="1" t="s">
        <v>11</v>
      </c>
      <c r="C1119" s="1">
        <v>31.3</v>
      </c>
      <c r="D1119" s="1" t="s">
        <v>18</v>
      </c>
      <c r="E1119" s="1" t="s">
        <v>14</v>
      </c>
      <c r="F1119" s="2">
        <v>47291.055</v>
      </c>
      <c r="G1119">
        <f t="shared" si="17"/>
        <v>0</v>
      </c>
    </row>
    <row r="1120" spans="1:7" x14ac:dyDescent="0.35">
      <c r="A1120" s="1">
        <v>61</v>
      </c>
      <c r="B1120" s="1" t="s">
        <v>11</v>
      </c>
      <c r="C1120" s="1">
        <v>29.92</v>
      </c>
      <c r="D1120" s="1" t="s">
        <v>18</v>
      </c>
      <c r="E1120" s="1" t="s">
        <v>13</v>
      </c>
      <c r="F1120" s="2">
        <v>30942.191800000001</v>
      </c>
      <c r="G1120">
        <f t="shared" si="17"/>
        <v>0</v>
      </c>
    </row>
    <row r="1121" spans="1:7" x14ac:dyDescent="0.35">
      <c r="A1121" s="1">
        <v>18</v>
      </c>
      <c r="B1121" s="1" t="s">
        <v>11</v>
      </c>
      <c r="C1121" s="1">
        <v>36.85</v>
      </c>
      <c r="D1121" s="1" t="s">
        <v>18</v>
      </c>
      <c r="E1121" s="1" t="s">
        <v>13</v>
      </c>
      <c r="F1121" s="2">
        <v>36149.483500000002</v>
      </c>
      <c r="G1121">
        <f t="shared" si="17"/>
        <v>0</v>
      </c>
    </row>
    <row r="1122" spans="1:7" x14ac:dyDescent="0.35">
      <c r="A1122" s="1">
        <v>63</v>
      </c>
      <c r="B1122" s="1" t="s">
        <v>11</v>
      </c>
      <c r="C1122" s="1">
        <v>37.700000000000003</v>
      </c>
      <c r="D1122" s="1" t="s">
        <v>18</v>
      </c>
      <c r="E1122" s="1" t="s">
        <v>14</v>
      </c>
      <c r="F1122" s="2">
        <v>48824.45</v>
      </c>
      <c r="G1122">
        <f t="shared" si="17"/>
        <v>0</v>
      </c>
    </row>
    <row r="1123" spans="1:7" x14ac:dyDescent="0.35">
      <c r="A1123" s="1">
        <v>27</v>
      </c>
      <c r="B1123" s="1" t="s">
        <v>11</v>
      </c>
      <c r="C1123" s="1">
        <v>36.08</v>
      </c>
      <c r="D1123" s="1" t="s">
        <v>18</v>
      </c>
      <c r="E1123" s="1" t="s">
        <v>13</v>
      </c>
      <c r="F1123" s="2">
        <v>37133.898200000003</v>
      </c>
      <c r="G1123">
        <f t="shared" si="17"/>
        <v>0</v>
      </c>
    </row>
    <row r="1124" spans="1:7" x14ac:dyDescent="0.35">
      <c r="A1124" s="1">
        <v>23</v>
      </c>
      <c r="B1124" s="1" t="s">
        <v>11</v>
      </c>
      <c r="C1124" s="1">
        <v>36.67</v>
      </c>
      <c r="D1124" s="1" t="s">
        <v>18</v>
      </c>
      <c r="E1124" s="1" t="s">
        <v>16</v>
      </c>
      <c r="F1124" s="2">
        <v>38511.628299999997</v>
      </c>
      <c r="G1124">
        <f t="shared" si="17"/>
        <v>0</v>
      </c>
    </row>
    <row r="1125" spans="1:7" x14ac:dyDescent="0.35">
      <c r="A1125" s="1">
        <v>63</v>
      </c>
      <c r="B1125" s="1" t="s">
        <v>11</v>
      </c>
      <c r="C1125" s="1">
        <v>32.200000000000003</v>
      </c>
      <c r="D1125" s="1" t="s">
        <v>18</v>
      </c>
      <c r="E1125" s="1" t="s">
        <v>14</v>
      </c>
      <c r="F1125" s="2">
        <v>47305.305</v>
      </c>
      <c r="G1125">
        <f t="shared" si="17"/>
        <v>0</v>
      </c>
    </row>
    <row r="1126" spans="1:7" x14ac:dyDescent="0.35">
      <c r="A1126" s="1">
        <v>59</v>
      </c>
      <c r="B1126" s="1" t="s">
        <v>11</v>
      </c>
      <c r="C1126" s="1">
        <v>36.765000000000001</v>
      </c>
      <c r="D1126" s="1" t="s">
        <v>18</v>
      </c>
      <c r="E1126" s="1" t="s">
        <v>16</v>
      </c>
      <c r="F1126" s="2">
        <v>47896.79135</v>
      </c>
      <c r="G1126">
        <f t="shared" si="17"/>
        <v>0</v>
      </c>
    </row>
    <row r="1127" spans="1:7" x14ac:dyDescent="0.35">
      <c r="A1127" s="1">
        <v>27</v>
      </c>
      <c r="B1127" s="1" t="s">
        <v>11</v>
      </c>
      <c r="C1127" s="1">
        <v>31.4</v>
      </c>
      <c r="D1127" s="1" t="s">
        <v>18</v>
      </c>
      <c r="E1127" s="1" t="s">
        <v>14</v>
      </c>
      <c r="F1127" s="2">
        <v>34838.873</v>
      </c>
      <c r="G1127">
        <f t="shared" si="17"/>
        <v>0</v>
      </c>
    </row>
    <row r="1128" spans="1:7" x14ac:dyDescent="0.35">
      <c r="A1128" s="1">
        <v>64</v>
      </c>
      <c r="B1128" s="1" t="s">
        <v>11</v>
      </c>
      <c r="C1128" s="1">
        <v>33.799999999999997</v>
      </c>
      <c r="D1128" s="1" t="s">
        <v>18</v>
      </c>
      <c r="E1128" s="1" t="s">
        <v>14</v>
      </c>
      <c r="F1128" s="2">
        <v>47928.03</v>
      </c>
      <c r="G1128">
        <f t="shared" si="17"/>
        <v>0</v>
      </c>
    </row>
    <row r="1129" spans="1:7" x14ac:dyDescent="0.35">
      <c r="A1129" s="1">
        <v>61</v>
      </c>
      <c r="B1129" s="1" t="s">
        <v>11</v>
      </c>
      <c r="C1129" s="1">
        <v>36.384999999999998</v>
      </c>
      <c r="D1129" s="1" t="s">
        <v>18</v>
      </c>
      <c r="E1129" s="1" t="s">
        <v>16</v>
      </c>
      <c r="F1129" s="2">
        <v>48517.563150000002</v>
      </c>
      <c r="G1129">
        <f t="shared" si="17"/>
        <v>0</v>
      </c>
    </row>
    <row r="1130" spans="1:7" x14ac:dyDescent="0.35">
      <c r="A1130" s="1">
        <v>33</v>
      </c>
      <c r="B1130" s="1" t="s">
        <v>11</v>
      </c>
      <c r="C1130" s="1">
        <v>33.5</v>
      </c>
      <c r="D1130" s="1" t="s">
        <v>18</v>
      </c>
      <c r="E1130" s="1" t="s">
        <v>14</v>
      </c>
      <c r="F1130" s="2">
        <v>37079.372000000003</v>
      </c>
      <c r="G1130">
        <f t="shared" si="17"/>
        <v>0</v>
      </c>
    </row>
    <row r="1131" spans="1:7" x14ac:dyDescent="0.35">
      <c r="A1131" s="1">
        <v>44</v>
      </c>
      <c r="B1131" s="1" t="s">
        <v>11</v>
      </c>
      <c r="C1131" s="1">
        <v>38.06</v>
      </c>
      <c r="D1131" s="1" t="s">
        <v>18</v>
      </c>
      <c r="E1131" s="1" t="s">
        <v>13</v>
      </c>
      <c r="F1131" s="2">
        <v>48885.135609999998</v>
      </c>
      <c r="G1131">
        <f t="shared" si="17"/>
        <v>0</v>
      </c>
    </row>
    <row r="1132" spans="1:7" x14ac:dyDescent="0.35">
      <c r="A1132" s="1">
        <v>54</v>
      </c>
      <c r="B1132" s="1" t="s">
        <v>11</v>
      </c>
      <c r="C1132" s="1">
        <v>47.41</v>
      </c>
      <c r="D1132" s="1" t="s">
        <v>18</v>
      </c>
      <c r="E1132" s="1" t="s">
        <v>13</v>
      </c>
      <c r="F1132" s="2">
        <v>63770.428010000003</v>
      </c>
      <c r="G1132">
        <f t="shared" si="17"/>
        <v>0</v>
      </c>
    </row>
    <row r="1133" spans="1:7" x14ac:dyDescent="0.35">
      <c r="A1133" s="1">
        <v>43</v>
      </c>
      <c r="B1133" s="1" t="s">
        <v>11</v>
      </c>
      <c r="C1133" s="1">
        <v>46.2</v>
      </c>
      <c r="D1133" s="1" t="s">
        <v>18</v>
      </c>
      <c r="E1133" s="1" t="s">
        <v>13</v>
      </c>
      <c r="F1133" s="2">
        <v>45863.205000000002</v>
      </c>
      <c r="G1133">
        <f t="shared" si="17"/>
        <v>0</v>
      </c>
    </row>
    <row r="1134" spans="1:7" x14ac:dyDescent="0.35">
      <c r="A1134" s="1">
        <v>35</v>
      </c>
      <c r="B1134" s="1" t="s">
        <v>11</v>
      </c>
      <c r="C1134" s="1">
        <v>34.104999999999997</v>
      </c>
      <c r="D1134" s="1" t="s">
        <v>18</v>
      </c>
      <c r="E1134" s="1" t="s">
        <v>15</v>
      </c>
      <c r="F1134" s="2">
        <v>39983.425949999997</v>
      </c>
      <c r="G1134">
        <f t="shared" si="17"/>
        <v>0</v>
      </c>
    </row>
    <row r="1135" spans="1:7" x14ac:dyDescent="0.35">
      <c r="A1135" s="1">
        <v>31</v>
      </c>
      <c r="B1135" s="1" t="s">
        <v>11</v>
      </c>
      <c r="C1135" s="1">
        <v>38.094999999999999</v>
      </c>
      <c r="D1135" s="1" t="s">
        <v>18</v>
      </c>
      <c r="E1135" s="1" t="s">
        <v>16</v>
      </c>
      <c r="F1135" s="2">
        <v>58571.074480000003</v>
      </c>
      <c r="G1135">
        <f t="shared" si="17"/>
        <v>0</v>
      </c>
    </row>
    <row r="1136" spans="1:7" x14ac:dyDescent="0.35">
      <c r="A1136" s="1">
        <v>34</v>
      </c>
      <c r="B1136" s="1" t="s">
        <v>11</v>
      </c>
      <c r="C1136" s="1">
        <v>30.21</v>
      </c>
      <c r="D1136" s="1" t="s">
        <v>18</v>
      </c>
      <c r="E1136" s="1" t="s">
        <v>15</v>
      </c>
      <c r="F1136" s="2">
        <v>43943.876100000001</v>
      </c>
      <c r="G1136">
        <f t="shared" si="17"/>
        <v>0</v>
      </c>
    </row>
    <row r="1137" spans="1:7" x14ac:dyDescent="0.35">
      <c r="A1137" s="1">
        <v>47</v>
      </c>
      <c r="B1137" s="1" t="s">
        <v>11</v>
      </c>
      <c r="C1137" s="1">
        <v>36.630000000000003</v>
      </c>
      <c r="D1137" s="1" t="s">
        <v>18</v>
      </c>
      <c r="E1137" s="1" t="s">
        <v>13</v>
      </c>
      <c r="F1137" s="2">
        <v>42969.852700000003</v>
      </c>
      <c r="G1137">
        <f t="shared" si="17"/>
        <v>0</v>
      </c>
    </row>
    <row r="1138" spans="1:7" x14ac:dyDescent="0.35">
      <c r="A1138" s="1">
        <v>19</v>
      </c>
      <c r="B1138" s="1" t="s">
        <v>11</v>
      </c>
      <c r="C1138" s="1">
        <v>33.11</v>
      </c>
      <c r="D1138" s="1" t="s">
        <v>18</v>
      </c>
      <c r="E1138" s="1" t="s">
        <v>13</v>
      </c>
      <c r="F1138" s="2">
        <v>34439.855900000002</v>
      </c>
      <c r="G1138">
        <f t="shared" si="17"/>
        <v>0</v>
      </c>
    </row>
    <row r="1139" spans="1:7" x14ac:dyDescent="0.35">
      <c r="A1139" s="1">
        <v>44</v>
      </c>
      <c r="B1139" s="1" t="s">
        <v>11</v>
      </c>
      <c r="C1139" s="1">
        <v>38.950000000000003</v>
      </c>
      <c r="D1139" s="1" t="s">
        <v>18</v>
      </c>
      <c r="E1139" s="1" t="s">
        <v>15</v>
      </c>
      <c r="F1139" s="2">
        <v>42983.458500000001</v>
      </c>
      <c r="G1139">
        <f t="shared" si="17"/>
        <v>0</v>
      </c>
    </row>
    <row r="1140" spans="1:7" x14ac:dyDescent="0.35">
      <c r="A1140" s="1">
        <v>40</v>
      </c>
      <c r="B1140" s="1" t="s">
        <v>11</v>
      </c>
      <c r="C1140" s="1">
        <v>32.774999999999999</v>
      </c>
      <c r="D1140" s="1" t="s">
        <v>18</v>
      </c>
      <c r="E1140" s="1" t="s">
        <v>15</v>
      </c>
      <c r="F1140" s="2">
        <v>40003.332249999999</v>
      </c>
      <c r="G1140">
        <f t="shared" si="17"/>
        <v>0</v>
      </c>
    </row>
    <row r="1141" spans="1:7" x14ac:dyDescent="0.35">
      <c r="A1141" s="1">
        <v>44</v>
      </c>
      <c r="B1141" s="1" t="s">
        <v>11</v>
      </c>
      <c r="C1141" s="1">
        <v>43.89</v>
      </c>
      <c r="D1141" s="1" t="s">
        <v>18</v>
      </c>
      <c r="E1141" s="1" t="s">
        <v>13</v>
      </c>
      <c r="F1141" s="2">
        <v>46200.985099999998</v>
      </c>
      <c r="G1141">
        <f t="shared" si="17"/>
        <v>0</v>
      </c>
    </row>
    <row r="1142" spans="1:7" x14ac:dyDescent="0.35">
      <c r="A1142" s="1">
        <v>51</v>
      </c>
      <c r="B1142" s="1" t="s">
        <v>11</v>
      </c>
      <c r="C1142" s="1">
        <v>38.06</v>
      </c>
      <c r="D1142" s="1" t="s">
        <v>18</v>
      </c>
      <c r="E1142" s="1" t="s">
        <v>13</v>
      </c>
      <c r="F1142" s="2">
        <v>44400.4064</v>
      </c>
      <c r="G1142">
        <f t="shared" si="17"/>
        <v>0</v>
      </c>
    </row>
    <row r="1143" spans="1:7" x14ac:dyDescent="0.35">
      <c r="A1143" s="1">
        <v>30</v>
      </c>
      <c r="B1143" s="1" t="s">
        <v>11</v>
      </c>
      <c r="C1143" s="1">
        <v>39.049999999999997</v>
      </c>
      <c r="D1143" s="1" t="s">
        <v>18</v>
      </c>
      <c r="E1143" s="1" t="s">
        <v>13</v>
      </c>
      <c r="F1143" s="2">
        <v>40932.429499999998</v>
      </c>
      <c r="G1143">
        <f t="shared" si="17"/>
        <v>0</v>
      </c>
    </row>
    <row r="1144" spans="1:7" x14ac:dyDescent="0.35">
      <c r="A1144" s="1">
        <v>37</v>
      </c>
      <c r="B1144" s="1" t="s">
        <v>11</v>
      </c>
      <c r="C1144" s="1">
        <v>38.39</v>
      </c>
      <c r="D1144" s="1" t="s">
        <v>18</v>
      </c>
      <c r="E1144" s="1" t="s">
        <v>13</v>
      </c>
      <c r="F1144" s="2">
        <v>40419.019099999998</v>
      </c>
      <c r="G1144">
        <f t="shared" si="17"/>
        <v>0</v>
      </c>
    </row>
    <row r="1145" spans="1:7" x14ac:dyDescent="0.35">
      <c r="A1145" s="1">
        <v>18</v>
      </c>
      <c r="B1145" s="1" t="s">
        <v>11</v>
      </c>
      <c r="C1145" s="1">
        <v>42.24</v>
      </c>
      <c r="D1145" s="1" t="s">
        <v>18</v>
      </c>
      <c r="E1145" s="1" t="s">
        <v>13</v>
      </c>
      <c r="F1145" s="2">
        <v>38792.685599999997</v>
      </c>
      <c r="G1145">
        <f t="shared" si="17"/>
        <v>0</v>
      </c>
    </row>
    <row r="1146" spans="1:7" x14ac:dyDescent="0.35">
      <c r="A1146" s="1">
        <v>33</v>
      </c>
      <c r="B1146" s="1" t="s">
        <v>11</v>
      </c>
      <c r="C1146" s="1">
        <v>35.53</v>
      </c>
      <c r="D1146" s="1" t="s">
        <v>18</v>
      </c>
      <c r="E1146" s="1" t="s">
        <v>15</v>
      </c>
      <c r="F1146" s="2">
        <v>55135.402090000003</v>
      </c>
      <c r="G1146">
        <f t="shared" si="17"/>
        <v>0</v>
      </c>
    </row>
    <row r="1147" spans="1:7" x14ac:dyDescent="0.35">
      <c r="A1147" s="1">
        <v>23</v>
      </c>
      <c r="B1147" s="1" t="s">
        <v>11</v>
      </c>
      <c r="C1147" s="1">
        <v>32.78</v>
      </c>
      <c r="D1147" s="1" t="s">
        <v>18</v>
      </c>
      <c r="E1147" s="1" t="s">
        <v>13</v>
      </c>
      <c r="F1147" s="2">
        <v>36021.011200000001</v>
      </c>
      <c r="G1147">
        <f t="shared" si="17"/>
        <v>0</v>
      </c>
    </row>
    <row r="1148" spans="1:7" x14ac:dyDescent="0.35">
      <c r="A1148" s="1">
        <v>60</v>
      </c>
      <c r="B1148" s="1" t="s">
        <v>11</v>
      </c>
      <c r="C1148" s="1">
        <v>32.450000000000003</v>
      </c>
      <c r="D1148" s="1" t="s">
        <v>18</v>
      </c>
      <c r="E1148" s="1" t="s">
        <v>13</v>
      </c>
      <c r="F1148" s="2">
        <v>45008.955499999996</v>
      </c>
      <c r="G1148">
        <f t="shared" si="17"/>
        <v>0</v>
      </c>
    </row>
    <row r="1149" spans="1:7" x14ac:dyDescent="0.35">
      <c r="A1149" s="1">
        <v>37</v>
      </c>
      <c r="B1149" s="1" t="s">
        <v>11</v>
      </c>
      <c r="C1149" s="1">
        <v>30.78</v>
      </c>
      <c r="D1149" s="1" t="s">
        <v>18</v>
      </c>
      <c r="E1149" s="1" t="s">
        <v>16</v>
      </c>
      <c r="F1149" s="2">
        <v>37270.1512</v>
      </c>
      <c r="G1149">
        <f t="shared" si="17"/>
        <v>0</v>
      </c>
    </row>
    <row r="1150" spans="1:7" x14ac:dyDescent="0.35">
      <c r="A1150" s="1">
        <v>46</v>
      </c>
      <c r="B1150" s="1" t="s">
        <v>11</v>
      </c>
      <c r="C1150" s="1">
        <v>35.53</v>
      </c>
      <c r="D1150" s="1" t="s">
        <v>18</v>
      </c>
      <c r="E1150" s="1" t="s">
        <v>16</v>
      </c>
      <c r="F1150" s="2">
        <v>42111.664700000001</v>
      </c>
      <c r="G1150">
        <f t="shared" si="17"/>
        <v>0</v>
      </c>
    </row>
    <row r="1151" spans="1:7" x14ac:dyDescent="0.35">
      <c r="A1151" s="1">
        <v>48</v>
      </c>
      <c r="B1151" s="1" t="s">
        <v>11</v>
      </c>
      <c r="C1151" s="1">
        <v>33.11</v>
      </c>
      <c r="D1151" s="1" t="s">
        <v>18</v>
      </c>
      <c r="E1151" s="1" t="s">
        <v>13</v>
      </c>
      <c r="F1151" s="2">
        <v>40974.164900000003</v>
      </c>
      <c r="G1151">
        <f t="shared" si="17"/>
        <v>0</v>
      </c>
    </row>
    <row r="1152" spans="1:7" x14ac:dyDescent="0.35">
      <c r="A1152" s="1">
        <v>37</v>
      </c>
      <c r="B1152" s="1" t="s">
        <v>11</v>
      </c>
      <c r="C1152" s="1">
        <v>47.6</v>
      </c>
      <c r="D1152" s="1" t="s">
        <v>18</v>
      </c>
      <c r="E1152" s="1" t="s">
        <v>14</v>
      </c>
      <c r="F1152" s="2">
        <v>46113.510999999999</v>
      </c>
      <c r="G1152">
        <f t="shared" si="17"/>
        <v>0</v>
      </c>
    </row>
    <row r="1153" spans="1:7" x14ac:dyDescent="0.35">
      <c r="A1153" s="1">
        <v>51</v>
      </c>
      <c r="B1153" s="1" t="s">
        <v>11</v>
      </c>
      <c r="C1153" s="1">
        <v>37.049999999999997</v>
      </c>
      <c r="D1153" s="1" t="s">
        <v>18</v>
      </c>
      <c r="E1153" s="1" t="s">
        <v>16</v>
      </c>
      <c r="F1153" s="2">
        <v>46255.112500000003</v>
      </c>
      <c r="G1153">
        <f t="shared" si="17"/>
        <v>0</v>
      </c>
    </row>
    <row r="1154" spans="1:7" x14ac:dyDescent="0.35">
      <c r="A1154" s="1">
        <v>22</v>
      </c>
      <c r="B1154" s="1" t="s">
        <v>11</v>
      </c>
      <c r="C1154" s="1">
        <v>31.02</v>
      </c>
      <c r="D1154" s="1" t="s">
        <v>18</v>
      </c>
      <c r="E1154" s="1" t="s">
        <v>13</v>
      </c>
      <c r="F1154" s="2">
        <v>35595.589800000002</v>
      </c>
      <c r="G1154">
        <f t="shared" ref="G1154:G1217" si="18">IF(B1154="female",0,1)</f>
        <v>0</v>
      </c>
    </row>
    <row r="1155" spans="1:7" x14ac:dyDescent="0.35">
      <c r="A1155" s="1">
        <v>55</v>
      </c>
      <c r="B1155" s="1" t="s">
        <v>11</v>
      </c>
      <c r="C1155" s="1">
        <v>35.200000000000003</v>
      </c>
      <c r="D1155" s="1" t="s">
        <v>18</v>
      </c>
      <c r="E1155" s="1" t="s">
        <v>13</v>
      </c>
      <c r="F1155" s="2">
        <v>44423.803</v>
      </c>
      <c r="G1155">
        <f t="shared" si="18"/>
        <v>0</v>
      </c>
    </row>
    <row r="1156" spans="1:7" x14ac:dyDescent="0.35">
      <c r="A1156" s="1">
        <v>45</v>
      </c>
      <c r="B1156" s="1" t="s">
        <v>11</v>
      </c>
      <c r="C1156" s="1">
        <v>30.495000000000001</v>
      </c>
      <c r="D1156" s="1" t="s">
        <v>18</v>
      </c>
      <c r="E1156" s="1" t="s">
        <v>15</v>
      </c>
      <c r="F1156" s="2">
        <v>39725.518049999999</v>
      </c>
      <c r="G1156">
        <f t="shared" si="18"/>
        <v>0</v>
      </c>
    </row>
    <row r="1157" spans="1:7" x14ac:dyDescent="0.35">
      <c r="A1157" s="1">
        <v>22</v>
      </c>
      <c r="B1157" s="1" t="s">
        <v>11</v>
      </c>
      <c r="C1157" s="1">
        <v>30.4</v>
      </c>
      <c r="D1157" s="1" t="s">
        <v>18</v>
      </c>
      <c r="E1157" s="1" t="s">
        <v>15</v>
      </c>
      <c r="F1157" s="2">
        <v>33907.548000000003</v>
      </c>
      <c r="G1157">
        <f t="shared" si="18"/>
        <v>0</v>
      </c>
    </row>
    <row r="1158" spans="1:7" x14ac:dyDescent="0.35">
      <c r="A1158" s="1">
        <v>51</v>
      </c>
      <c r="B1158" s="1" t="s">
        <v>11</v>
      </c>
      <c r="C1158" s="1">
        <v>34.96</v>
      </c>
      <c r="D1158" s="1" t="s">
        <v>18</v>
      </c>
      <c r="E1158" s="1" t="s">
        <v>16</v>
      </c>
      <c r="F1158" s="2">
        <v>44641.197399999997</v>
      </c>
      <c r="G1158">
        <f t="shared" si="18"/>
        <v>0</v>
      </c>
    </row>
    <row r="1159" spans="1:7" x14ac:dyDescent="0.35">
      <c r="A1159" s="1">
        <v>23</v>
      </c>
      <c r="B1159" s="1" t="s">
        <v>11</v>
      </c>
      <c r="C1159" s="1">
        <v>31.4</v>
      </c>
      <c r="D1159" s="1" t="s">
        <v>18</v>
      </c>
      <c r="E1159" s="1" t="s">
        <v>14</v>
      </c>
      <c r="F1159" s="2">
        <v>34166.273000000001</v>
      </c>
      <c r="G1159">
        <f t="shared" si="18"/>
        <v>0</v>
      </c>
    </row>
    <row r="1160" spans="1:7" x14ac:dyDescent="0.35">
      <c r="A1160" s="1">
        <v>53</v>
      </c>
      <c r="B1160" s="1" t="s">
        <v>11</v>
      </c>
      <c r="C1160" s="1">
        <v>36.86</v>
      </c>
      <c r="D1160" s="1" t="s">
        <v>18</v>
      </c>
      <c r="E1160" s="1" t="s">
        <v>15</v>
      </c>
      <c r="F1160" s="2">
        <v>46661.4424</v>
      </c>
      <c r="G1160">
        <f t="shared" si="18"/>
        <v>0</v>
      </c>
    </row>
    <row r="1161" spans="1:7" x14ac:dyDescent="0.35">
      <c r="A1161" s="1">
        <v>23</v>
      </c>
      <c r="B1161" s="1" t="s">
        <v>11</v>
      </c>
      <c r="C1161" s="1">
        <v>42.75</v>
      </c>
      <c r="D1161" s="1" t="s">
        <v>18</v>
      </c>
      <c r="E1161" s="1" t="s">
        <v>16</v>
      </c>
      <c r="F1161" s="2">
        <v>40904.199500000002</v>
      </c>
      <c r="G1161">
        <f t="shared" si="18"/>
        <v>0</v>
      </c>
    </row>
    <row r="1162" spans="1:7" x14ac:dyDescent="0.35">
      <c r="A1162" s="1">
        <v>19</v>
      </c>
      <c r="B1162" s="1" t="s">
        <v>11</v>
      </c>
      <c r="C1162" s="1">
        <v>32.49</v>
      </c>
      <c r="D1162" s="1" t="s">
        <v>18</v>
      </c>
      <c r="E1162" s="1" t="s">
        <v>15</v>
      </c>
      <c r="F1162" s="2">
        <v>36898.733079999998</v>
      </c>
      <c r="G1162">
        <f t="shared" si="18"/>
        <v>0</v>
      </c>
    </row>
    <row r="1163" spans="1:7" x14ac:dyDescent="0.35">
      <c r="A1163" s="1">
        <v>43</v>
      </c>
      <c r="B1163" s="1" t="s">
        <v>11</v>
      </c>
      <c r="C1163" s="1">
        <v>32.56</v>
      </c>
      <c r="D1163" s="1" t="s">
        <v>18</v>
      </c>
      <c r="E1163" s="1" t="s">
        <v>13</v>
      </c>
      <c r="F1163" s="2">
        <v>40941.285400000001</v>
      </c>
      <c r="G1163">
        <f t="shared" si="18"/>
        <v>0</v>
      </c>
    </row>
    <row r="1164" spans="1:7" x14ac:dyDescent="0.35">
      <c r="A1164" s="1">
        <v>19</v>
      </c>
      <c r="B1164" s="1" t="s">
        <v>11</v>
      </c>
      <c r="C1164" s="1">
        <v>30.02</v>
      </c>
      <c r="D1164" s="1" t="s">
        <v>18</v>
      </c>
      <c r="E1164" s="1" t="s">
        <v>15</v>
      </c>
      <c r="F1164" s="2">
        <v>33307.550799999997</v>
      </c>
      <c r="G1164">
        <f t="shared" si="18"/>
        <v>0</v>
      </c>
    </row>
    <row r="1165" spans="1:7" x14ac:dyDescent="0.35">
      <c r="A1165" s="1">
        <v>46</v>
      </c>
      <c r="B1165" s="1" t="s">
        <v>11</v>
      </c>
      <c r="C1165" s="1">
        <v>34.6</v>
      </c>
      <c r="D1165" s="1" t="s">
        <v>18</v>
      </c>
      <c r="E1165" s="1" t="s">
        <v>14</v>
      </c>
      <c r="F1165" s="2">
        <v>41661.601999999999</v>
      </c>
      <c r="G1165">
        <f t="shared" si="18"/>
        <v>0</v>
      </c>
    </row>
    <row r="1166" spans="1:7" x14ac:dyDescent="0.35">
      <c r="A1166" s="1">
        <v>25</v>
      </c>
      <c r="B1166" s="1" t="s">
        <v>11</v>
      </c>
      <c r="C1166" s="1">
        <v>30.2</v>
      </c>
      <c r="D1166" s="1" t="s">
        <v>18</v>
      </c>
      <c r="E1166" s="1" t="s">
        <v>14</v>
      </c>
      <c r="F1166" s="2">
        <v>33900.652999999998</v>
      </c>
      <c r="G1166">
        <f t="shared" si="18"/>
        <v>0</v>
      </c>
    </row>
    <row r="1167" spans="1:7" x14ac:dyDescent="0.35">
      <c r="A1167" s="1">
        <v>19</v>
      </c>
      <c r="B1167" s="1" t="s">
        <v>11</v>
      </c>
      <c r="C1167" s="1">
        <v>34.700000000000003</v>
      </c>
      <c r="D1167" s="1" t="s">
        <v>18</v>
      </c>
      <c r="E1167" s="1" t="s">
        <v>14</v>
      </c>
      <c r="F1167" s="2">
        <v>36397.576000000001</v>
      </c>
      <c r="G1167">
        <f t="shared" si="18"/>
        <v>0</v>
      </c>
    </row>
    <row r="1168" spans="1:7" x14ac:dyDescent="0.35">
      <c r="A1168" s="1">
        <v>42</v>
      </c>
      <c r="B1168" s="1" t="s">
        <v>11</v>
      </c>
      <c r="C1168" s="1">
        <v>40.369999999999997</v>
      </c>
      <c r="D1168" s="1" t="s">
        <v>18</v>
      </c>
      <c r="E1168" s="1" t="s">
        <v>13</v>
      </c>
      <c r="F1168" s="2">
        <v>43896.376300000004</v>
      </c>
      <c r="G1168">
        <f t="shared" si="18"/>
        <v>0</v>
      </c>
    </row>
    <row r="1169" spans="1:7" x14ac:dyDescent="0.35">
      <c r="A1169" s="1">
        <v>27</v>
      </c>
      <c r="B1169" s="1" t="s">
        <v>17</v>
      </c>
      <c r="C1169" s="1">
        <v>42.13</v>
      </c>
      <c r="D1169" s="1" t="s">
        <v>18</v>
      </c>
      <c r="E1169" s="1" t="s">
        <v>13</v>
      </c>
      <c r="F1169" s="2">
        <v>39611.757700000002</v>
      </c>
      <c r="G1169">
        <f t="shared" si="18"/>
        <v>1</v>
      </c>
    </row>
    <row r="1170" spans="1:7" x14ac:dyDescent="0.35">
      <c r="A1170" s="1">
        <v>30</v>
      </c>
      <c r="B1170" s="1" t="s">
        <v>17</v>
      </c>
      <c r="C1170" s="1">
        <v>35.299999999999997</v>
      </c>
      <c r="D1170" s="1" t="s">
        <v>18</v>
      </c>
      <c r="E1170" s="1" t="s">
        <v>14</v>
      </c>
      <c r="F1170" s="2">
        <v>36837.466999999997</v>
      </c>
      <c r="G1170">
        <f t="shared" si="18"/>
        <v>1</v>
      </c>
    </row>
    <row r="1171" spans="1:7" x14ac:dyDescent="0.35">
      <c r="A1171" s="1">
        <v>31</v>
      </c>
      <c r="B1171" s="1" t="s">
        <v>17</v>
      </c>
      <c r="C1171" s="1">
        <v>36.299999999999997</v>
      </c>
      <c r="D1171" s="1" t="s">
        <v>18</v>
      </c>
      <c r="E1171" s="1" t="s">
        <v>14</v>
      </c>
      <c r="F1171" s="2">
        <v>38711</v>
      </c>
      <c r="G1171">
        <f t="shared" si="18"/>
        <v>1</v>
      </c>
    </row>
    <row r="1172" spans="1:7" x14ac:dyDescent="0.35">
      <c r="A1172" s="1">
        <v>22</v>
      </c>
      <c r="B1172" s="1" t="s">
        <v>17</v>
      </c>
      <c r="C1172" s="1">
        <v>35.6</v>
      </c>
      <c r="D1172" s="1" t="s">
        <v>18</v>
      </c>
      <c r="E1172" s="1" t="s">
        <v>14</v>
      </c>
      <c r="F1172" s="2">
        <v>35585.576000000001</v>
      </c>
      <c r="G1172">
        <f t="shared" si="18"/>
        <v>1</v>
      </c>
    </row>
    <row r="1173" spans="1:7" x14ac:dyDescent="0.35">
      <c r="A1173" s="1">
        <v>28</v>
      </c>
      <c r="B1173" s="1" t="s">
        <v>17</v>
      </c>
      <c r="C1173" s="1">
        <v>36.4</v>
      </c>
      <c r="D1173" s="1" t="s">
        <v>18</v>
      </c>
      <c r="E1173" s="1" t="s">
        <v>14</v>
      </c>
      <c r="F1173" s="2">
        <v>51194.559139999998</v>
      </c>
      <c r="G1173">
        <f t="shared" si="18"/>
        <v>1</v>
      </c>
    </row>
    <row r="1174" spans="1:7" x14ac:dyDescent="0.35">
      <c r="A1174" s="1">
        <v>35</v>
      </c>
      <c r="B1174" s="1" t="s">
        <v>17</v>
      </c>
      <c r="C1174" s="1">
        <v>36.67</v>
      </c>
      <c r="D1174" s="1" t="s">
        <v>18</v>
      </c>
      <c r="E1174" s="1" t="s">
        <v>16</v>
      </c>
      <c r="F1174" s="2">
        <v>39774.276299999998</v>
      </c>
      <c r="G1174">
        <f t="shared" si="18"/>
        <v>1</v>
      </c>
    </row>
    <row r="1175" spans="1:7" x14ac:dyDescent="0.35">
      <c r="A1175" s="1">
        <v>60</v>
      </c>
      <c r="B1175" s="1" t="s">
        <v>17</v>
      </c>
      <c r="C1175" s="1">
        <v>39.9</v>
      </c>
      <c r="D1175" s="1" t="s">
        <v>18</v>
      </c>
      <c r="E1175" s="1" t="s">
        <v>14</v>
      </c>
      <c r="F1175" s="2">
        <v>48173.360999999997</v>
      </c>
      <c r="G1175">
        <f t="shared" si="18"/>
        <v>1</v>
      </c>
    </row>
    <row r="1176" spans="1:7" x14ac:dyDescent="0.35">
      <c r="A1176" s="1">
        <v>36</v>
      </c>
      <c r="B1176" s="1" t="s">
        <v>17</v>
      </c>
      <c r="C1176" s="1">
        <v>35.200000000000003</v>
      </c>
      <c r="D1176" s="1" t="s">
        <v>18</v>
      </c>
      <c r="E1176" s="1" t="s">
        <v>13</v>
      </c>
      <c r="F1176" s="2">
        <v>38709.175999999999</v>
      </c>
      <c r="G1176">
        <f t="shared" si="18"/>
        <v>1</v>
      </c>
    </row>
    <row r="1177" spans="1:7" x14ac:dyDescent="0.35">
      <c r="A1177" s="1">
        <v>36</v>
      </c>
      <c r="B1177" s="1" t="s">
        <v>17</v>
      </c>
      <c r="C1177" s="1">
        <v>34.43</v>
      </c>
      <c r="D1177" s="1" t="s">
        <v>18</v>
      </c>
      <c r="E1177" s="1" t="s">
        <v>13</v>
      </c>
      <c r="F1177" s="2">
        <v>37742.575700000001</v>
      </c>
      <c r="G1177">
        <f t="shared" si="18"/>
        <v>1</v>
      </c>
    </row>
    <row r="1178" spans="1:7" x14ac:dyDescent="0.35">
      <c r="A1178" s="1">
        <v>58</v>
      </c>
      <c r="B1178" s="1" t="s">
        <v>17</v>
      </c>
      <c r="C1178" s="1">
        <v>36.954999999999998</v>
      </c>
      <c r="D1178" s="1" t="s">
        <v>18</v>
      </c>
      <c r="E1178" s="1" t="s">
        <v>15</v>
      </c>
      <c r="F1178" s="2">
        <v>47496.494449999998</v>
      </c>
      <c r="G1178">
        <f t="shared" si="18"/>
        <v>1</v>
      </c>
    </row>
    <row r="1179" spans="1:7" x14ac:dyDescent="0.35">
      <c r="A1179" s="1">
        <v>18</v>
      </c>
      <c r="B1179" s="1" t="s">
        <v>17</v>
      </c>
      <c r="C1179" s="1">
        <v>31.68</v>
      </c>
      <c r="D1179" s="1" t="s">
        <v>18</v>
      </c>
      <c r="E1179" s="1" t="s">
        <v>13</v>
      </c>
      <c r="F1179" s="2">
        <v>34303.167200000004</v>
      </c>
      <c r="G1179">
        <f t="shared" si="18"/>
        <v>1</v>
      </c>
    </row>
    <row r="1180" spans="1:7" x14ac:dyDescent="0.35">
      <c r="A1180" s="1">
        <v>22</v>
      </c>
      <c r="B1180" s="1" t="s">
        <v>17</v>
      </c>
      <c r="C1180" s="1">
        <v>37.619999999999997</v>
      </c>
      <c r="D1180" s="1" t="s">
        <v>18</v>
      </c>
      <c r="E1180" s="1" t="s">
        <v>13</v>
      </c>
      <c r="F1180" s="2">
        <v>37165.163800000002</v>
      </c>
      <c r="G1180">
        <f t="shared" si="18"/>
        <v>1</v>
      </c>
    </row>
    <row r="1181" spans="1:7" x14ac:dyDescent="0.35">
      <c r="A1181" s="1">
        <v>63</v>
      </c>
      <c r="B1181" s="1" t="s">
        <v>17</v>
      </c>
      <c r="C1181" s="1">
        <v>35.090000000000003</v>
      </c>
      <c r="D1181" s="1" t="s">
        <v>18</v>
      </c>
      <c r="E1181" s="1" t="s">
        <v>13</v>
      </c>
      <c r="F1181" s="2">
        <v>47055.532099999997</v>
      </c>
      <c r="G1181">
        <f t="shared" si="18"/>
        <v>1</v>
      </c>
    </row>
    <row r="1182" spans="1:7" x14ac:dyDescent="0.35">
      <c r="A1182" s="1">
        <v>44</v>
      </c>
      <c r="B1182" s="1" t="s">
        <v>17</v>
      </c>
      <c r="C1182" s="1">
        <v>31.35</v>
      </c>
      <c r="D1182" s="1" t="s">
        <v>18</v>
      </c>
      <c r="E1182" s="1" t="s">
        <v>16</v>
      </c>
      <c r="F1182" s="2">
        <v>39556.494500000001</v>
      </c>
      <c r="G1182">
        <f t="shared" si="18"/>
        <v>1</v>
      </c>
    </row>
    <row r="1183" spans="1:7" x14ac:dyDescent="0.35">
      <c r="A1183" s="1">
        <v>46</v>
      </c>
      <c r="B1183" s="1" t="s">
        <v>17</v>
      </c>
      <c r="C1183" s="1">
        <v>30.495000000000001</v>
      </c>
      <c r="D1183" s="1" t="s">
        <v>18</v>
      </c>
      <c r="E1183" s="1" t="s">
        <v>15</v>
      </c>
      <c r="F1183" s="2">
        <v>40720.551050000002</v>
      </c>
      <c r="G1183">
        <f t="shared" si="18"/>
        <v>1</v>
      </c>
    </row>
    <row r="1184" spans="1:7" x14ac:dyDescent="0.35">
      <c r="A1184" s="1">
        <v>30</v>
      </c>
      <c r="B1184" s="1" t="s">
        <v>17</v>
      </c>
      <c r="C1184" s="1">
        <v>35.53</v>
      </c>
      <c r="D1184" s="1" t="s">
        <v>18</v>
      </c>
      <c r="E1184" s="1" t="s">
        <v>13</v>
      </c>
      <c r="F1184" s="2">
        <v>36950.256699999998</v>
      </c>
      <c r="G1184">
        <f t="shared" si="18"/>
        <v>1</v>
      </c>
    </row>
    <row r="1185" spans="1:7" x14ac:dyDescent="0.35">
      <c r="A1185" s="1">
        <v>36</v>
      </c>
      <c r="B1185" s="1" t="s">
        <v>17</v>
      </c>
      <c r="C1185" s="1">
        <v>41.895000000000003</v>
      </c>
      <c r="D1185" s="1" t="s">
        <v>18</v>
      </c>
      <c r="E1185" s="1" t="s">
        <v>16</v>
      </c>
      <c r="F1185" s="2">
        <v>43753.337050000002</v>
      </c>
      <c r="G1185">
        <f t="shared" si="18"/>
        <v>1</v>
      </c>
    </row>
    <row r="1186" spans="1:7" x14ac:dyDescent="0.35">
      <c r="A1186" s="1">
        <v>19</v>
      </c>
      <c r="B1186" s="1" t="s">
        <v>17</v>
      </c>
      <c r="C1186" s="1">
        <v>34.799999999999997</v>
      </c>
      <c r="D1186" s="1" t="s">
        <v>18</v>
      </c>
      <c r="E1186" s="1" t="s">
        <v>14</v>
      </c>
      <c r="F1186" s="2">
        <v>34779.614999999998</v>
      </c>
      <c r="G1186">
        <f t="shared" si="18"/>
        <v>1</v>
      </c>
    </row>
    <row r="1187" spans="1:7" x14ac:dyDescent="0.35">
      <c r="A1187" s="1">
        <v>54</v>
      </c>
      <c r="B1187" s="1" t="s">
        <v>17</v>
      </c>
      <c r="C1187" s="1">
        <v>34.21</v>
      </c>
      <c r="D1187" s="1" t="s">
        <v>18</v>
      </c>
      <c r="E1187" s="1" t="s">
        <v>13</v>
      </c>
      <c r="F1187" s="2">
        <v>44260.749900000003</v>
      </c>
      <c r="G1187">
        <f t="shared" si="18"/>
        <v>1</v>
      </c>
    </row>
    <row r="1188" spans="1:7" x14ac:dyDescent="0.35">
      <c r="A1188" s="1">
        <v>50</v>
      </c>
      <c r="B1188" s="1" t="s">
        <v>17</v>
      </c>
      <c r="C1188" s="1">
        <v>31.824999999999999</v>
      </c>
      <c r="D1188" s="1" t="s">
        <v>18</v>
      </c>
      <c r="E1188" s="1" t="s">
        <v>16</v>
      </c>
      <c r="F1188" s="2">
        <v>41097.161749999999</v>
      </c>
      <c r="G1188">
        <f t="shared" si="18"/>
        <v>1</v>
      </c>
    </row>
    <row r="1189" spans="1:7" x14ac:dyDescent="0.35">
      <c r="A1189" s="1">
        <v>56</v>
      </c>
      <c r="B1189" s="1" t="s">
        <v>17</v>
      </c>
      <c r="C1189" s="1">
        <v>33.630000000000003</v>
      </c>
      <c r="D1189" s="1" t="s">
        <v>18</v>
      </c>
      <c r="E1189" s="1" t="s">
        <v>15</v>
      </c>
      <c r="F1189" s="2">
        <v>43921.183700000001</v>
      </c>
      <c r="G1189">
        <f t="shared" si="18"/>
        <v>1</v>
      </c>
    </row>
    <row r="1190" spans="1:7" x14ac:dyDescent="0.35">
      <c r="A1190" s="1">
        <v>19</v>
      </c>
      <c r="B1190" s="1" t="s">
        <v>17</v>
      </c>
      <c r="C1190" s="1">
        <v>31.92</v>
      </c>
      <c r="D1190" s="1" t="s">
        <v>18</v>
      </c>
      <c r="E1190" s="1" t="s">
        <v>15</v>
      </c>
      <c r="F1190" s="2">
        <v>33750.291799999999</v>
      </c>
      <c r="G1190">
        <f t="shared" si="18"/>
        <v>1</v>
      </c>
    </row>
    <row r="1191" spans="1:7" x14ac:dyDescent="0.35">
      <c r="A1191" s="1">
        <v>19</v>
      </c>
      <c r="B1191" s="1" t="s">
        <v>17</v>
      </c>
      <c r="C1191" s="1">
        <v>36.954999999999998</v>
      </c>
      <c r="D1191" s="1" t="s">
        <v>18</v>
      </c>
      <c r="E1191" s="1" t="s">
        <v>15</v>
      </c>
      <c r="F1191" s="2">
        <v>36219.405449999998</v>
      </c>
      <c r="G1191">
        <f t="shared" si="18"/>
        <v>1</v>
      </c>
    </row>
    <row r="1192" spans="1:7" x14ac:dyDescent="0.35">
      <c r="A1192" s="1">
        <v>46</v>
      </c>
      <c r="B1192" s="1" t="s">
        <v>17</v>
      </c>
      <c r="C1192" s="1">
        <v>42.35</v>
      </c>
      <c r="D1192" s="1" t="s">
        <v>18</v>
      </c>
      <c r="E1192" s="1" t="s">
        <v>13</v>
      </c>
      <c r="F1192" s="2">
        <v>46151.124499999998</v>
      </c>
      <c r="G1192">
        <f t="shared" si="18"/>
        <v>1</v>
      </c>
    </row>
    <row r="1193" spans="1:7" x14ac:dyDescent="0.35">
      <c r="A1193" s="1">
        <v>50</v>
      </c>
      <c r="B1193" s="1" t="s">
        <v>17</v>
      </c>
      <c r="C1193" s="1">
        <v>34.200000000000003</v>
      </c>
      <c r="D1193" s="1" t="s">
        <v>18</v>
      </c>
      <c r="E1193" s="1" t="s">
        <v>14</v>
      </c>
      <c r="F1193" s="2">
        <v>42856.838000000003</v>
      </c>
      <c r="G1193">
        <f t="shared" si="18"/>
        <v>1</v>
      </c>
    </row>
    <row r="1194" spans="1:7" x14ac:dyDescent="0.35">
      <c r="A1194" s="1">
        <v>54</v>
      </c>
      <c r="B1194" s="1" t="s">
        <v>17</v>
      </c>
      <c r="C1194" s="1">
        <v>40.564999999999998</v>
      </c>
      <c r="D1194" s="1" t="s">
        <v>18</v>
      </c>
      <c r="E1194" s="1" t="s">
        <v>16</v>
      </c>
      <c r="F1194" s="2">
        <v>48549.178350000002</v>
      </c>
      <c r="G1194">
        <f t="shared" si="18"/>
        <v>1</v>
      </c>
    </row>
    <row r="1195" spans="1:7" x14ac:dyDescent="0.35">
      <c r="A1195" s="1">
        <v>25</v>
      </c>
      <c r="B1195" s="1" t="s">
        <v>17</v>
      </c>
      <c r="C1195" s="1">
        <v>45.54</v>
      </c>
      <c r="D1195" s="1" t="s">
        <v>18</v>
      </c>
      <c r="E1195" s="1" t="s">
        <v>13</v>
      </c>
      <c r="F1195" s="2">
        <v>42112.2356</v>
      </c>
      <c r="G1195">
        <f t="shared" si="18"/>
        <v>1</v>
      </c>
    </row>
    <row r="1196" spans="1:7" x14ac:dyDescent="0.35">
      <c r="A1196" s="1">
        <v>31</v>
      </c>
      <c r="B1196" s="1" t="s">
        <v>17</v>
      </c>
      <c r="C1196" s="1">
        <v>34.39</v>
      </c>
      <c r="D1196" s="1" t="s">
        <v>18</v>
      </c>
      <c r="E1196" s="1" t="s">
        <v>15</v>
      </c>
      <c r="F1196" s="2">
        <v>38746.355100000001</v>
      </c>
      <c r="G1196">
        <f t="shared" si="18"/>
        <v>1</v>
      </c>
    </row>
    <row r="1197" spans="1:7" x14ac:dyDescent="0.35">
      <c r="A1197" s="1">
        <v>43</v>
      </c>
      <c r="B1197" s="1" t="s">
        <v>17</v>
      </c>
      <c r="C1197" s="1">
        <v>35.97</v>
      </c>
      <c r="D1197" s="1" t="s">
        <v>18</v>
      </c>
      <c r="E1197" s="1" t="s">
        <v>13</v>
      </c>
      <c r="F1197" s="2">
        <v>42124.515299999999</v>
      </c>
      <c r="G1197">
        <f t="shared" si="18"/>
        <v>1</v>
      </c>
    </row>
    <row r="1198" spans="1:7" x14ac:dyDescent="0.35">
      <c r="A1198" s="1">
        <v>34</v>
      </c>
      <c r="B1198" s="1" t="s">
        <v>17</v>
      </c>
      <c r="C1198" s="1">
        <v>30.8</v>
      </c>
      <c r="D1198" s="1" t="s">
        <v>18</v>
      </c>
      <c r="E1198" s="1" t="s">
        <v>14</v>
      </c>
      <c r="F1198" s="2">
        <v>35491.64</v>
      </c>
      <c r="G1198">
        <f t="shared" si="18"/>
        <v>1</v>
      </c>
    </row>
    <row r="1199" spans="1:7" x14ac:dyDescent="0.35">
      <c r="A1199" s="1">
        <v>45</v>
      </c>
      <c r="B1199" s="1" t="s">
        <v>17</v>
      </c>
      <c r="C1199" s="1">
        <v>36.479999999999997</v>
      </c>
      <c r="D1199" s="1" t="s">
        <v>18</v>
      </c>
      <c r="E1199" s="1" t="s">
        <v>15</v>
      </c>
      <c r="F1199" s="2">
        <v>42760.502200000003</v>
      </c>
      <c r="G1199">
        <f t="shared" si="18"/>
        <v>1</v>
      </c>
    </row>
    <row r="1200" spans="1:7" x14ac:dyDescent="0.35">
      <c r="A1200" s="1">
        <v>50</v>
      </c>
      <c r="B1200" s="1" t="s">
        <v>17</v>
      </c>
      <c r="C1200" s="1">
        <v>32.299999999999997</v>
      </c>
      <c r="D1200" s="1" t="s">
        <v>18</v>
      </c>
      <c r="E1200" s="1" t="s">
        <v>16</v>
      </c>
      <c r="F1200" s="2">
        <v>41919.097000000002</v>
      </c>
      <c r="G1200">
        <f t="shared" si="18"/>
        <v>1</v>
      </c>
    </row>
    <row r="1201" spans="1:7" x14ac:dyDescent="0.35">
      <c r="A1201" s="1">
        <v>26</v>
      </c>
      <c r="B1201" s="1" t="s">
        <v>17</v>
      </c>
      <c r="C1201" s="1">
        <v>32.9</v>
      </c>
      <c r="D1201" s="1" t="s">
        <v>18</v>
      </c>
      <c r="E1201" s="1" t="s">
        <v>14</v>
      </c>
      <c r="F1201" s="2">
        <v>36085.218999999997</v>
      </c>
      <c r="G1201">
        <f t="shared" si="18"/>
        <v>1</v>
      </c>
    </row>
    <row r="1202" spans="1:7" x14ac:dyDescent="0.35">
      <c r="A1202" s="1">
        <v>24</v>
      </c>
      <c r="B1202" s="1" t="s">
        <v>17</v>
      </c>
      <c r="C1202" s="1">
        <v>40.15</v>
      </c>
      <c r="D1202" s="1" t="s">
        <v>18</v>
      </c>
      <c r="E1202" s="1" t="s">
        <v>13</v>
      </c>
      <c r="F1202" s="2">
        <v>38126.246500000001</v>
      </c>
      <c r="G1202">
        <f t="shared" si="18"/>
        <v>1</v>
      </c>
    </row>
    <row r="1203" spans="1:7" x14ac:dyDescent="0.35">
      <c r="A1203" s="1">
        <v>55</v>
      </c>
      <c r="B1203" s="1" t="s">
        <v>17</v>
      </c>
      <c r="C1203" s="1">
        <v>30.684999999999999</v>
      </c>
      <c r="D1203" s="1" t="s">
        <v>18</v>
      </c>
      <c r="E1203" s="1" t="s">
        <v>16</v>
      </c>
      <c r="F1203" s="2">
        <v>42303.692150000003</v>
      </c>
      <c r="G1203">
        <f t="shared" si="18"/>
        <v>1</v>
      </c>
    </row>
    <row r="1204" spans="1:7" x14ac:dyDescent="0.35">
      <c r="A1204" s="1">
        <v>64</v>
      </c>
      <c r="B1204" s="1" t="s">
        <v>17</v>
      </c>
      <c r="C1204" s="1">
        <v>33.880000000000003</v>
      </c>
      <c r="D1204" s="1" t="s">
        <v>18</v>
      </c>
      <c r="E1204" s="1" t="s">
        <v>13</v>
      </c>
      <c r="F1204" s="2">
        <v>46889.261200000001</v>
      </c>
      <c r="G1204">
        <f t="shared" si="18"/>
        <v>1</v>
      </c>
    </row>
    <row r="1205" spans="1:7" x14ac:dyDescent="0.35">
      <c r="A1205" s="1">
        <v>61</v>
      </c>
      <c r="B1205" s="1" t="s">
        <v>17</v>
      </c>
      <c r="C1205" s="1">
        <v>35.86</v>
      </c>
      <c r="D1205" s="1" t="s">
        <v>18</v>
      </c>
      <c r="E1205" s="1" t="s">
        <v>13</v>
      </c>
      <c r="F1205" s="2">
        <v>46599.108399999997</v>
      </c>
      <c r="G1205">
        <f t="shared" si="18"/>
        <v>1</v>
      </c>
    </row>
    <row r="1206" spans="1:7" x14ac:dyDescent="0.35">
      <c r="A1206" s="1">
        <v>40</v>
      </c>
      <c r="B1206" s="1" t="s">
        <v>17</v>
      </c>
      <c r="C1206" s="1">
        <v>32.774999999999999</v>
      </c>
      <c r="D1206" s="1" t="s">
        <v>18</v>
      </c>
      <c r="E1206" s="1" t="s">
        <v>16</v>
      </c>
      <c r="F1206" s="2">
        <v>39125.332249999999</v>
      </c>
      <c r="G1206">
        <f t="shared" si="18"/>
        <v>1</v>
      </c>
    </row>
    <row r="1207" spans="1:7" x14ac:dyDescent="0.35">
      <c r="A1207" s="1">
        <v>42</v>
      </c>
      <c r="B1207" s="1" t="s">
        <v>17</v>
      </c>
      <c r="C1207" s="1">
        <v>30</v>
      </c>
      <c r="D1207" s="1" t="s">
        <v>18</v>
      </c>
      <c r="E1207" s="1" t="s">
        <v>14</v>
      </c>
      <c r="F1207" s="2">
        <v>22144.031999999999</v>
      </c>
      <c r="G1207">
        <f t="shared" si="18"/>
        <v>1</v>
      </c>
    </row>
    <row r="1208" spans="1:7" x14ac:dyDescent="0.35">
      <c r="A1208" s="1">
        <v>29</v>
      </c>
      <c r="B1208" s="1" t="s">
        <v>17</v>
      </c>
      <c r="C1208" s="1">
        <v>34.4</v>
      </c>
      <c r="D1208" s="1" t="s">
        <v>18</v>
      </c>
      <c r="E1208" s="1" t="s">
        <v>14</v>
      </c>
      <c r="F1208" s="2">
        <v>36197.699000000001</v>
      </c>
      <c r="G1208">
        <f t="shared" si="18"/>
        <v>1</v>
      </c>
    </row>
    <row r="1209" spans="1:7" x14ac:dyDescent="0.35">
      <c r="A1209" s="1">
        <v>19</v>
      </c>
      <c r="B1209" s="1" t="s">
        <v>17</v>
      </c>
      <c r="C1209" s="1">
        <v>30.25</v>
      </c>
      <c r="D1209" s="1" t="s">
        <v>18</v>
      </c>
      <c r="E1209" s="1" t="s">
        <v>13</v>
      </c>
      <c r="F1209" s="2">
        <v>32548.340499999998</v>
      </c>
      <c r="G1209">
        <f t="shared" si="18"/>
        <v>1</v>
      </c>
    </row>
    <row r="1210" spans="1:7" x14ac:dyDescent="0.35">
      <c r="A1210" s="1">
        <v>57</v>
      </c>
      <c r="B1210" s="1" t="s">
        <v>17</v>
      </c>
      <c r="C1210" s="1">
        <v>42.13</v>
      </c>
      <c r="D1210" s="1" t="s">
        <v>18</v>
      </c>
      <c r="E1210" s="1" t="s">
        <v>13</v>
      </c>
      <c r="F1210" s="2">
        <v>48675.517699999997</v>
      </c>
      <c r="G1210">
        <f t="shared" si="18"/>
        <v>1</v>
      </c>
    </row>
    <row r="1211" spans="1:7" x14ac:dyDescent="0.35">
      <c r="A1211" s="1">
        <v>48</v>
      </c>
      <c r="B1211" s="1" t="s">
        <v>17</v>
      </c>
      <c r="C1211" s="1">
        <v>40.564999999999998</v>
      </c>
      <c r="D1211" s="1" t="s">
        <v>18</v>
      </c>
      <c r="E1211" s="1" t="s">
        <v>15</v>
      </c>
      <c r="F1211" s="2">
        <v>45702.022349999999</v>
      </c>
      <c r="G1211">
        <f t="shared" si="18"/>
        <v>1</v>
      </c>
    </row>
    <row r="1212" spans="1:7" x14ac:dyDescent="0.35">
      <c r="A1212" s="1">
        <v>30</v>
      </c>
      <c r="B1212" s="1" t="s">
        <v>17</v>
      </c>
      <c r="C1212" s="1">
        <v>37.799999999999997</v>
      </c>
      <c r="D1212" s="1" t="s">
        <v>18</v>
      </c>
      <c r="E1212" s="1" t="s">
        <v>14</v>
      </c>
      <c r="F1212" s="2">
        <v>39241.442000000003</v>
      </c>
      <c r="G1212">
        <f t="shared" si="18"/>
        <v>1</v>
      </c>
    </row>
    <row r="1213" spans="1:7" x14ac:dyDescent="0.35">
      <c r="A1213" s="1">
        <v>37</v>
      </c>
      <c r="B1213" s="1" t="s">
        <v>17</v>
      </c>
      <c r="C1213" s="1">
        <v>34.1</v>
      </c>
      <c r="D1213" s="1" t="s">
        <v>18</v>
      </c>
      <c r="E1213" s="1" t="s">
        <v>14</v>
      </c>
      <c r="F1213" s="2">
        <v>40182.245999999999</v>
      </c>
      <c r="G1213">
        <f t="shared" si="18"/>
        <v>1</v>
      </c>
    </row>
    <row r="1214" spans="1:7" x14ac:dyDescent="0.35">
      <c r="A1214" s="1">
        <v>18</v>
      </c>
      <c r="B1214" s="1" t="s">
        <v>17</v>
      </c>
      <c r="C1214" s="1">
        <v>33.534999999999997</v>
      </c>
      <c r="D1214" s="1" t="s">
        <v>18</v>
      </c>
      <c r="E1214" s="1" t="s">
        <v>16</v>
      </c>
      <c r="F1214" s="2">
        <v>34617.840649999998</v>
      </c>
      <c r="G1214">
        <f t="shared" si="18"/>
        <v>1</v>
      </c>
    </row>
    <row r="1215" spans="1:7" x14ac:dyDescent="0.35">
      <c r="A1215" s="1">
        <v>43</v>
      </c>
      <c r="B1215" s="1" t="s">
        <v>17</v>
      </c>
      <c r="C1215" s="1">
        <v>38.06</v>
      </c>
      <c r="D1215" s="1" t="s">
        <v>18</v>
      </c>
      <c r="E1215" s="1" t="s">
        <v>13</v>
      </c>
      <c r="F1215" s="2">
        <v>42560.430399999997</v>
      </c>
      <c r="G1215">
        <f t="shared" si="18"/>
        <v>1</v>
      </c>
    </row>
    <row r="1216" spans="1:7" x14ac:dyDescent="0.35">
      <c r="A1216" s="1">
        <v>62</v>
      </c>
      <c r="B1216" s="1" t="s">
        <v>17</v>
      </c>
      <c r="C1216" s="1">
        <v>32.015000000000001</v>
      </c>
      <c r="D1216" s="1" t="s">
        <v>18</v>
      </c>
      <c r="E1216" s="1" t="s">
        <v>16</v>
      </c>
      <c r="F1216" s="2">
        <v>45710.207849999999</v>
      </c>
      <c r="G1216">
        <f t="shared" si="18"/>
        <v>1</v>
      </c>
    </row>
    <row r="1217" spans="1:7" x14ac:dyDescent="0.35">
      <c r="A1217" s="1">
        <v>60</v>
      </c>
      <c r="B1217" s="1" t="s">
        <v>17</v>
      </c>
      <c r="C1217" s="1">
        <v>31.35</v>
      </c>
      <c r="D1217" s="1" t="s">
        <v>18</v>
      </c>
      <c r="E1217" s="1" t="s">
        <v>15</v>
      </c>
      <c r="F1217" s="2">
        <v>46130.5265</v>
      </c>
      <c r="G1217">
        <f t="shared" si="18"/>
        <v>1</v>
      </c>
    </row>
    <row r="1218" spans="1:7" x14ac:dyDescent="0.35">
      <c r="A1218" s="1">
        <v>39</v>
      </c>
      <c r="B1218" s="1" t="s">
        <v>17</v>
      </c>
      <c r="C1218" s="1">
        <v>35.299999999999997</v>
      </c>
      <c r="D1218" s="1" t="s">
        <v>18</v>
      </c>
      <c r="E1218" s="1" t="s">
        <v>14</v>
      </c>
      <c r="F1218" s="2">
        <v>40103.89</v>
      </c>
      <c r="G1218">
        <f t="shared" ref="G1218:G1281" si="19">IF(B1218="female",0,1)</f>
        <v>1</v>
      </c>
    </row>
    <row r="1219" spans="1:7" x14ac:dyDescent="0.35">
      <c r="A1219" s="1">
        <v>27</v>
      </c>
      <c r="B1219" s="1" t="s">
        <v>17</v>
      </c>
      <c r="C1219" s="1">
        <v>31.13</v>
      </c>
      <c r="D1219" s="1" t="s">
        <v>18</v>
      </c>
      <c r="E1219" s="1" t="s">
        <v>13</v>
      </c>
      <c r="F1219" s="2">
        <v>34806.467700000001</v>
      </c>
      <c r="G1219">
        <f t="shared" si="19"/>
        <v>1</v>
      </c>
    </row>
    <row r="1220" spans="1:7" x14ac:dyDescent="0.35">
      <c r="A1220" s="1">
        <v>41</v>
      </c>
      <c r="B1220" s="1" t="s">
        <v>17</v>
      </c>
      <c r="C1220" s="1">
        <v>35.75</v>
      </c>
      <c r="D1220" s="1" t="s">
        <v>18</v>
      </c>
      <c r="E1220" s="1" t="s">
        <v>13</v>
      </c>
      <c r="F1220" s="2">
        <v>40273.645499999999</v>
      </c>
      <c r="G1220">
        <f t="shared" si="19"/>
        <v>1</v>
      </c>
    </row>
    <row r="1221" spans="1:7" x14ac:dyDescent="0.35">
      <c r="A1221" s="1">
        <v>23</v>
      </c>
      <c r="B1221" s="1" t="s">
        <v>17</v>
      </c>
      <c r="C1221" s="1">
        <v>31.73</v>
      </c>
      <c r="D1221" s="1" t="s">
        <v>18</v>
      </c>
      <c r="E1221" s="1" t="s">
        <v>16</v>
      </c>
      <c r="F1221" s="2">
        <v>36189.101699999999</v>
      </c>
      <c r="G1221">
        <f t="shared" si="19"/>
        <v>1</v>
      </c>
    </row>
    <row r="1222" spans="1:7" x14ac:dyDescent="0.35">
      <c r="A1222" s="1">
        <v>29</v>
      </c>
      <c r="B1222" s="1" t="s">
        <v>17</v>
      </c>
      <c r="C1222" s="1">
        <v>35.5</v>
      </c>
      <c r="D1222" s="1" t="s">
        <v>18</v>
      </c>
      <c r="E1222" s="1" t="s">
        <v>14</v>
      </c>
      <c r="F1222" s="2">
        <v>44585.455869999998</v>
      </c>
      <c r="G1222">
        <f t="shared" si="19"/>
        <v>1</v>
      </c>
    </row>
    <row r="1223" spans="1:7" x14ac:dyDescent="0.35">
      <c r="A1223" s="1">
        <v>53</v>
      </c>
      <c r="B1223" s="1" t="s">
        <v>17</v>
      </c>
      <c r="C1223" s="1">
        <v>34.104999999999997</v>
      </c>
      <c r="D1223" s="1" t="s">
        <v>18</v>
      </c>
      <c r="E1223" s="1" t="s">
        <v>16</v>
      </c>
      <c r="F1223" s="2">
        <v>43254.417950000003</v>
      </c>
      <c r="G1223">
        <f t="shared" si="19"/>
        <v>1</v>
      </c>
    </row>
    <row r="1224" spans="1:7" x14ac:dyDescent="0.35">
      <c r="A1224" s="1">
        <v>18</v>
      </c>
      <c r="B1224" s="1" t="s">
        <v>17</v>
      </c>
      <c r="C1224" s="1">
        <v>38.17</v>
      </c>
      <c r="D1224" s="1" t="s">
        <v>18</v>
      </c>
      <c r="E1224" s="1" t="s">
        <v>13</v>
      </c>
      <c r="F1224" s="2">
        <v>36307.798300000002</v>
      </c>
      <c r="G1224">
        <f t="shared" si="19"/>
        <v>1</v>
      </c>
    </row>
    <row r="1225" spans="1:7" x14ac:dyDescent="0.35">
      <c r="A1225" s="1">
        <v>56</v>
      </c>
      <c r="B1225" s="1" t="s">
        <v>17</v>
      </c>
      <c r="C1225" s="1">
        <v>31.79</v>
      </c>
      <c r="D1225" s="1" t="s">
        <v>18</v>
      </c>
      <c r="E1225" s="1" t="s">
        <v>13</v>
      </c>
      <c r="F1225" s="2">
        <v>43813.866099999999</v>
      </c>
      <c r="G1225">
        <f t="shared" si="19"/>
        <v>1</v>
      </c>
    </row>
    <row r="1226" spans="1:7" x14ac:dyDescent="0.35">
      <c r="A1226" s="1">
        <v>41</v>
      </c>
      <c r="B1226" s="1" t="s">
        <v>17</v>
      </c>
      <c r="C1226" s="1">
        <v>30.78</v>
      </c>
      <c r="D1226" s="1" t="s">
        <v>18</v>
      </c>
      <c r="E1226" s="1" t="s">
        <v>16</v>
      </c>
      <c r="F1226" s="2">
        <v>39597.407200000001</v>
      </c>
      <c r="G1226">
        <f t="shared" si="19"/>
        <v>1</v>
      </c>
    </row>
    <row r="1227" spans="1:7" x14ac:dyDescent="0.35">
      <c r="A1227" s="1">
        <v>47</v>
      </c>
      <c r="B1227" s="1" t="s">
        <v>17</v>
      </c>
      <c r="C1227" s="1">
        <v>38.94</v>
      </c>
      <c r="D1227" s="1" t="s">
        <v>18</v>
      </c>
      <c r="E1227" s="1" t="s">
        <v>13</v>
      </c>
      <c r="F1227" s="2">
        <v>44202.653599999998</v>
      </c>
      <c r="G1227">
        <f t="shared" si="19"/>
        <v>1</v>
      </c>
    </row>
    <row r="1228" spans="1:7" x14ac:dyDescent="0.35">
      <c r="A1228" s="1">
        <v>60</v>
      </c>
      <c r="B1228" s="1" t="s">
        <v>17</v>
      </c>
      <c r="C1228" s="1">
        <v>40.92</v>
      </c>
      <c r="D1228" s="1" t="s">
        <v>18</v>
      </c>
      <c r="E1228" s="1" t="s">
        <v>13</v>
      </c>
      <c r="F1228" s="2">
        <v>48673.558799999999</v>
      </c>
      <c r="G1228">
        <f t="shared" si="19"/>
        <v>1</v>
      </c>
    </row>
    <row r="1229" spans="1:7" x14ac:dyDescent="0.35">
      <c r="A1229" s="1">
        <v>18</v>
      </c>
      <c r="B1229" s="1" t="s">
        <v>17</v>
      </c>
      <c r="C1229" s="1">
        <v>31.73</v>
      </c>
      <c r="D1229" s="1" t="s">
        <v>18</v>
      </c>
      <c r="E1229" s="1" t="s">
        <v>16</v>
      </c>
      <c r="F1229" s="2">
        <v>33732.686699999998</v>
      </c>
      <c r="G1229">
        <f t="shared" si="19"/>
        <v>1</v>
      </c>
    </row>
    <row r="1230" spans="1:7" x14ac:dyDescent="0.35">
      <c r="A1230" s="1">
        <v>37</v>
      </c>
      <c r="B1230" s="1" t="s">
        <v>17</v>
      </c>
      <c r="C1230" s="1">
        <v>34.200000000000003</v>
      </c>
      <c r="D1230" s="1" t="s">
        <v>18</v>
      </c>
      <c r="E1230" s="1" t="s">
        <v>16</v>
      </c>
      <c r="F1230" s="2">
        <v>39047.285000000003</v>
      </c>
      <c r="G1230">
        <f t="shared" si="19"/>
        <v>1</v>
      </c>
    </row>
    <row r="1231" spans="1:7" x14ac:dyDescent="0.35">
      <c r="A1231" s="1">
        <v>51</v>
      </c>
      <c r="B1231" s="1" t="s">
        <v>17</v>
      </c>
      <c r="C1231" s="1">
        <v>42.9</v>
      </c>
      <c r="D1231" s="1" t="s">
        <v>18</v>
      </c>
      <c r="E1231" s="1" t="s">
        <v>13</v>
      </c>
      <c r="F1231" s="2">
        <v>47462.894</v>
      </c>
      <c r="G1231">
        <f t="shared" si="19"/>
        <v>1</v>
      </c>
    </row>
    <row r="1232" spans="1:7" x14ac:dyDescent="0.35">
      <c r="A1232" s="1">
        <v>44</v>
      </c>
      <c r="B1232" s="1" t="s">
        <v>17</v>
      </c>
      <c r="C1232" s="1">
        <v>30.2</v>
      </c>
      <c r="D1232" s="1" t="s">
        <v>18</v>
      </c>
      <c r="E1232" s="1" t="s">
        <v>14</v>
      </c>
      <c r="F1232" s="2">
        <v>38998.546000000002</v>
      </c>
      <c r="G1232">
        <f t="shared" si="19"/>
        <v>1</v>
      </c>
    </row>
    <row r="1233" spans="1:7" x14ac:dyDescent="0.35">
      <c r="A1233" s="1">
        <v>54</v>
      </c>
      <c r="B1233" s="1" t="s">
        <v>17</v>
      </c>
      <c r="C1233" s="1">
        <v>30.8</v>
      </c>
      <c r="D1233" s="1" t="s">
        <v>18</v>
      </c>
      <c r="E1233" s="1" t="s">
        <v>13</v>
      </c>
      <c r="F1233" s="2">
        <v>41999.519999999997</v>
      </c>
      <c r="G1233">
        <f t="shared" si="19"/>
        <v>1</v>
      </c>
    </row>
    <row r="1234" spans="1:7" x14ac:dyDescent="0.35">
      <c r="A1234" s="1">
        <v>43</v>
      </c>
      <c r="B1234" s="1" t="s">
        <v>17</v>
      </c>
      <c r="C1234" s="1">
        <v>34.96</v>
      </c>
      <c r="D1234" s="1" t="s">
        <v>18</v>
      </c>
      <c r="E1234" s="1" t="s">
        <v>16</v>
      </c>
      <c r="F1234" s="2">
        <v>41034.221400000002</v>
      </c>
      <c r="G1234">
        <f t="shared" si="19"/>
        <v>1</v>
      </c>
    </row>
    <row r="1235" spans="1:7" x14ac:dyDescent="0.35">
      <c r="A1235" s="1">
        <v>24</v>
      </c>
      <c r="B1235" s="1" t="s">
        <v>17</v>
      </c>
      <c r="C1235" s="1">
        <v>32.700000000000003</v>
      </c>
      <c r="D1235" s="1" t="s">
        <v>18</v>
      </c>
      <c r="E1235" s="1" t="s">
        <v>14</v>
      </c>
      <c r="F1235" s="2">
        <v>34472.841</v>
      </c>
      <c r="G1235">
        <f t="shared" si="19"/>
        <v>1</v>
      </c>
    </row>
    <row r="1236" spans="1:7" x14ac:dyDescent="0.35">
      <c r="A1236" s="1">
        <v>47</v>
      </c>
      <c r="B1236" s="1" t="s">
        <v>17</v>
      </c>
      <c r="C1236" s="1">
        <v>36.08</v>
      </c>
      <c r="D1236" s="1" t="s">
        <v>18</v>
      </c>
      <c r="E1236" s="1" t="s">
        <v>13</v>
      </c>
      <c r="F1236" s="2">
        <v>42211.138200000001</v>
      </c>
      <c r="G1236">
        <f t="shared" si="19"/>
        <v>1</v>
      </c>
    </row>
    <row r="1237" spans="1:7" x14ac:dyDescent="0.35">
      <c r="A1237" s="1">
        <v>22</v>
      </c>
      <c r="B1237" s="1" t="s">
        <v>17</v>
      </c>
      <c r="C1237" s="1">
        <v>37.07</v>
      </c>
      <c r="D1237" s="1" t="s">
        <v>18</v>
      </c>
      <c r="E1237" s="1" t="s">
        <v>13</v>
      </c>
      <c r="F1237" s="2">
        <v>37484.4493</v>
      </c>
      <c r="G1237">
        <f t="shared" si="19"/>
        <v>1</v>
      </c>
    </row>
    <row r="1238" spans="1:7" x14ac:dyDescent="0.35">
      <c r="A1238" s="1">
        <v>20</v>
      </c>
      <c r="B1238" s="1" t="s">
        <v>17</v>
      </c>
      <c r="C1238" s="1">
        <v>30.684999999999999</v>
      </c>
      <c r="D1238" s="1" t="s">
        <v>18</v>
      </c>
      <c r="E1238" s="1" t="s">
        <v>16</v>
      </c>
      <c r="F1238" s="2">
        <v>33475.817150000003</v>
      </c>
      <c r="G1238">
        <f t="shared" si="19"/>
        <v>1</v>
      </c>
    </row>
    <row r="1239" spans="1:7" x14ac:dyDescent="0.35">
      <c r="A1239" s="1">
        <v>22</v>
      </c>
      <c r="B1239" s="1" t="s">
        <v>17</v>
      </c>
      <c r="C1239" s="1">
        <v>52.58</v>
      </c>
      <c r="D1239" s="1" t="s">
        <v>18</v>
      </c>
      <c r="E1239" s="1" t="s">
        <v>13</v>
      </c>
      <c r="F1239" s="2">
        <v>44501.398200000003</v>
      </c>
      <c r="G1239">
        <f t="shared" si="19"/>
        <v>1</v>
      </c>
    </row>
    <row r="1240" spans="1:7" x14ac:dyDescent="0.35">
      <c r="A1240" s="1">
        <v>49</v>
      </c>
      <c r="B1240" s="1" t="s">
        <v>17</v>
      </c>
      <c r="C1240" s="1">
        <v>30.9</v>
      </c>
      <c r="D1240" s="1" t="s">
        <v>18</v>
      </c>
      <c r="E1240" s="1" t="s">
        <v>14</v>
      </c>
      <c r="F1240" s="2">
        <v>39727.614000000001</v>
      </c>
      <c r="G1240">
        <f t="shared" si="19"/>
        <v>1</v>
      </c>
    </row>
    <row r="1241" spans="1:7" x14ac:dyDescent="0.35">
      <c r="A1241" s="1">
        <v>59</v>
      </c>
      <c r="B1241" s="1" t="s">
        <v>17</v>
      </c>
      <c r="C1241" s="1">
        <v>41.14</v>
      </c>
      <c r="D1241" s="1" t="s">
        <v>18</v>
      </c>
      <c r="E1241" s="1" t="s">
        <v>13</v>
      </c>
      <c r="F1241" s="2">
        <v>48970.247600000002</v>
      </c>
      <c r="G1241">
        <f t="shared" si="19"/>
        <v>1</v>
      </c>
    </row>
    <row r="1242" spans="1:7" x14ac:dyDescent="0.35">
      <c r="A1242" s="1">
        <v>37</v>
      </c>
      <c r="B1242" s="1" t="s">
        <v>17</v>
      </c>
      <c r="C1242" s="1">
        <v>37.07</v>
      </c>
      <c r="D1242" s="1" t="s">
        <v>18</v>
      </c>
      <c r="E1242" s="1" t="s">
        <v>13</v>
      </c>
      <c r="F1242" s="2">
        <v>39871.704299999998</v>
      </c>
      <c r="G1242">
        <f t="shared" si="19"/>
        <v>1</v>
      </c>
    </row>
    <row r="1243" spans="1:7" x14ac:dyDescent="0.35">
      <c r="A1243" s="1">
        <v>28</v>
      </c>
      <c r="B1243" s="1" t="s">
        <v>17</v>
      </c>
      <c r="C1243" s="1">
        <v>31.68</v>
      </c>
      <c r="D1243" s="1" t="s">
        <v>18</v>
      </c>
      <c r="E1243" s="1" t="s">
        <v>13</v>
      </c>
      <c r="F1243" s="2">
        <v>34672.147199999999</v>
      </c>
      <c r="G1243">
        <f t="shared" si="19"/>
        <v>1</v>
      </c>
    </row>
    <row r="1244" spans="1:7" x14ac:dyDescent="0.35">
      <c r="A1244" s="1">
        <v>47</v>
      </c>
      <c r="B1244" s="1" t="s">
        <v>17</v>
      </c>
      <c r="C1244" s="1">
        <v>36.19</v>
      </c>
      <c r="D1244" s="1" t="s">
        <v>18</v>
      </c>
      <c r="E1244" s="1" t="s">
        <v>13</v>
      </c>
      <c r="F1244" s="2">
        <v>41676.081100000003</v>
      </c>
      <c r="G1244">
        <f t="shared" si="19"/>
        <v>1</v>
      </c>
    </row>
    <row r="1245" spans="1:7" x14ac:dyDescent="0.35">
      <c r="A1245" s="1">
        <v>38</v>
      </c>
      <c r="B1245" s="1" t="s">
        <v>17</v>
      </c>
      <c r="C1245" s="1">
        <v>38.39</v>
      </c>
      <c r="D1245" s="1" t="s">
        <v>18</v>
      </c>
      <c r="E1245" s="1" t="s">
        <v>13</v>
      </c>
      <c r="F1245" s="2">
        <v>41949.244100000004</v>
      </c>
      <c r="G1245">
        <f t="shared" si="19"/>
        <v>1</v>
      </c>
    </row>
    <row r="1246" spans="1:7" x14ac:dyDescent="0.35">
      <c r="A1246" s="1">
        <v>25</v>
      </c>
      <c r="B1246" s="1" t="s">
        <v>17</v>
      </c>
      <c r="C1246" s="1">
        <v>33.33</v>
      </c>
      <c r="D1246" s="1" t="s">
        <v>18</v>
      </c>
      <c r="E1246" s="1" t="s">
        <v>13</v>
      </c>
      <c r="F1246" s="2">
        <v>36124.573700000001</v>
      </c>
      <c r="G1246">
        <f t="shared" si="19"/>
        <v>1</v>
      </c>
    </row>
    <row r="1247" spans="1:7" x14ac:dyDescent="0.35">
      <c r="A1247" s="1">
        <v>33</v>
      </c>
      <c r="B1247" s="1" t="s">
        <v>17</v>
      </c>
      <c r="C1247" s="1">
        <v>35.75</v>
      </c>
      <c r="D1247" s="1" t="s">
        <v>18</v>
      </c>
      <c r="E1247" s="1" t="s">
        <v>13</v>
      </c>
      <c r="F1247" s="2">
        <v>38282.749499999998</v>
      </c>
      <c r="G1247">
        <f t="shared" si="19"/>
        <v>1</v>
      </c>
    </row>
    <row r="1248" spans="1:7" x14ac:dyDescent="0.35">
      <c r="A1248" s="1">
        <v>60</v>
      </c>
      <c r="B1248" s="1" t="s">
        <v>17</v>
      </c>
      <c r="C1248" s="1">
        <v>32.799999999999997</v>
      </c>
      <c r="D1248" s="1" t="s">
        <v>18</v>
      </c>
      <c r="E1248" s="1" t="s">
        <v>14</v>
      </c>
      <c r="F1248" s="2">
        <v>52590.829389999999</v>
      </c>
      <c r="G1248">
        <f t="shared" si="19"/>
        <v>1</v>
      </c>
    </row>
    <row r="1249" spans="1:7" x14ac:dyDescent="0.35">
      <c r="A1249" s="1">
        <v>19</v>
      </c>
      <c r="B1249" s="1" t="s">
        <v>17</v>
      </c>
      <c r="C1249" s="1">
        <v>44.88</v>
      </c>
      <c r="D1249" s="1" t="s">
        <v>18</v>
      </c>
      <c r="E1249" s="1" t="s">
        <v>13</v>
      </c>
      <c r="F1249" s="2">
        <v>39722.746200000001</v>
      </c>
      <c r="G1249">
        <f t="shared" si="19"/>
        <v>1</v>
      </c>
    </row>
    <row r="1250" spans="1:7" x14ac:dyDescent="0.35">
      <c r="A1250" s="1">
        <v>20</v>
      </c>
      <c r="B1250" s="1" t="s">
        <v>17</v>
      </c>
      <c r="C1250" s="1">
        <v>35.625</v>
      </c>
      <c r="D1250" s="1" t="s">
        <v>18</v>
      </c>
      <c r="E1250" s="1" t="s">
        <v>15</v>
      </c>
      <c r="F1250" s="2">
        <v>37465.34375</v>
      </c>
      <c r="G1250">
        <f t="shared" si="19"/>
        <v>1</v>
      </c>
    </row>
    <row r="1251" spans="1:7" x14ac:dyDescent="0.35">
      <c r="A1251" s="1">
        <v>36</v>
      </c>
      <c r="B1251" s="1" t="s">
        <v>17</v>
      </c>
      <c r="C1251" s="1">
        <v>33.4</v>
      </c>
      <c r="D1251" s="1" t="s">
        <v>18</v>
      </c>
      <c r="E1251" s="1" t="s">
        <v>14</v>
      </c>
      <c r="F1251" s="2">
        <v>38415.474000000002</v>
      </c>
      <c r="G1251">
        <f t="shared" si="19"/>
        <v>1</v>
      </c>
    </row>
    <row r="1252" spans="1:7" x14ac:dyDescent="0.35">
      <c r="A1252" s="1">
        <v>52</v>
      </c>
      <c r="B1252" s="1" t="s">
        <v>17</v>
      </c>
      <c r="C1252" s="1">
        <v>34.484999999999999</v>
      </c>
      <c r="D1252" s="1" t="s">
        <v>18</v>
      </c>
      <c r="E1252" s="1" t="s">
        <v>15</v>
      </c>
      <c r="F1252" s="2">
        <v>60021.398970000002</v>
      </c>
      <c r="G1252">
        <f t="shared" si="19"/>
        <v>1</v>
      </c>
    </row>
    <row r="1253" spans="1:7" x14ac:dyDescent="0.35">
      <c r="A1253" s="1">
        <v>52</v>
      </c>
      <c r="B1253" s="1" t="s">
        <v>17</v>
      </c>
      <c r="C1253" s="1">
        <v>41.8</v>
      </c>
      <c r="D1253" s="1" t="s">
        <v>18</v>
      </c>
      <c r="E1253" s="1" t="s">
        <v>13</v>
      </c>
      <c r="F1253" s="2">
        <v>47269.853999999999</v>
      </c>
      <c r="G1253">
        <f t="shared" si="19"/>
        <v>1</v>
      </c>
    </row>
    <row r="1254" spans="1:7" x14ac:dyDescent="0.35">
      <c r="A1254" s="1">
        <v>64</v>
      </c>
      <c r="B1254" s="1" t="s">
        <v>17</v>
      </c>
      <c r="C1254" s="1">
        <v>36.96</v>
      </c>
      <c r="D1254" s="1" t="s">
        <v>18</v>
      </c>
      <c r="E1254" s="1" t="s">
        <v>13</v>
      </c>
      <c r="F1254" s="2">
        <v>49577.662400000001</v>
      </c>
      <c r="G1254">
        <f t="shared" si="19"/>
        <v>1</v>
      </c>
    </row>
    <row r="1255" spans="1:7" x14ac:dyDescent="0.35">
      <c r="A1255" s="1">
        <v>32</v>
      </c>
      <c r="B1255" s="1" t="s">
        <v>17</v>
      </c>
      <c r="C1255" s="1">
        <v>33.630000000000003</v>
      </c>
      <c r="D1255" s="1" t="s">
        <v>18</v>
      </c>
      <c r="E1255" s="1" t="s">
        <v>16</v>
      </c>
      <c r="F1255" s="2">
        <v>37607.527699999999</v>
      </c>
      <c r="G1255">
        <f t="shared" si="19"/>
        <v>1</v>
      </c>
    </row>
    <row r="1256" spans="1:7" x14ac:dyDescent="0.35">
      <c r="A1256" s="1">
        <v>24</v>
      </c>
      <c r="B1256" s="1" t="s">
        <v>17</v>
      </c>
      <c r="C1256" s="1">
        <v>31.065000000000001</v>
      </c>
      <c r="D1256" s="1" t="s">
        <v>18</v>
      </c>
      <c r="E1256" s="1" t="s">
        <v>16</v>
      </c>
      <c r="F1256" s="2">
        <v>34254.053350000002</v>
      </c>
      <c r="G1256">
        <f t="shared" si="19"/>
        <v>1</v>
      </c>
    </row>
    <row r="1257" spans="1:7" x14ac:dyDescent="0.35">
      <c r="A1257" s="1">
        <v>39</v>
      </c>
      <c r="B1257" s="1" t="s">
        <v>17</v>
      </c>
      <c r="C1257" s="1">
        <v>29.925000000000001</v>
      </c>
      <c r="D1257" s="1" t="s">
        <v>18</v>
      </c>
      <c r="E1257" s="1" t="s">
        <v>16</v>
      </c>
      <c r="F1257" s="2">
        <v>22462.043750000001</v>
      </c>
      <c r="G1257">
        <f t="shared" si="19"/>
        <v>1</v>
      </c>
    </row>
    <row r="1258" spans="1:7" x14ac:dyDescent="0.35">
      <c r="A1258" s="1">
        <v>61</v>
      </c>
      <c r="B1258" s="1" t="s">
        <v>17</v>
      </c>
      <c r="C1258" s="1">
        <v>36.299999999999997</v>
      </c>
      <c r="D1258" s="1" t="s">
        <v>18</v>
      </c>
      <c r="E1258" s="1" t="s">
        <v>14</v>
      </c>
      <c r="F1258" s="2">
        <v>47403.88</v>
      </c>
      <c r="G1258">
        <f t="shared" si="19"/>
        <v>1</v>
      </c>
    </row>
    <row r="1259" spans="1:7" x14ac:dyDescent="0.35">
      <c r="A1259" s="1">
        <v>20</v>
      </c>
      <c r="B1259" s="1" t="s">
        <v>17</v>
      </c>
      <c r="C1259" s="1">
        <v>39.4</v>
      </c>
      <c r="D1259" s="1" t="s">
        <v>18</v>
      </c>
      <c r="E1259" s="1" t="s">
        <v>14</v>
      </c>
      <c r="F1259" s="2">
        <v>38344.565999999999</v>
      </c>
      <c r="G1259">
        <f t="shared" si="19"/>
        <v>1</v>
      </c>
    </row>
    <row r="1260" spans="1:7" x14ac:dyDescent="0.35">
      <c r="A1260" s="1">
        <v>19</v>
      </c>
      <c r="B1260" s="1" t="s">
        <v>17</v>
      </c>
      <c r="C1260" s="1">
        <v>34.9</v>
      </c>
      <c r="D1260" s="1" t="s">
        <v>18</v>
      </c>
      <c r="E1260" s="1" t="s">
        <v>14</v>
      </c>
      <c r="F1260" s="2">
        <v>34828.654000000002</v>
      </c>
      <c r="G1260">
        <f t="shared" si="19"/>
        <v>1</v>
      </c>
    </row>
    <row r="1261" spans="1:7" x14ac:dyDescent="0.35">
      <c r="A1261" s="1">
        <v>45</v>
      </c>
      <c r="B1261" s="1" t="s">
        <v>17</v>
      </c>
      <c r="C1261" s="1">
        <v>30.36</v>
      </c>
      <c r="D1261" s="1" t="s">
        <v>18</v>
      </c>
      <c r="E1261" s="1" t="s">
        <v>13</v>
      </c>
      <c r="F1261" s="2">
        <v>62592.873090000001</v>
      </c>
      <c r="G1261">
        <f t="shared" si="19"/>
        <v>1</v>
      </c>
    </row>
    <row r="1262" spans="1:7" x14ac:dyDescent="0.35">
      <c r="A1262" s="1">
        <v>62</v>
      </c>
      <c r="B1262" s="1" t="s">
        <v>17</v>
      </c>
      <c r="C1262" s="1">
        <v>30.875</v>
      </c>
      <c r="D1262" s="1" t="s">
        <v>18</v>
      </c>
      <c r="E1262" s="1" t="s">
        <v>15</v>
      </c>
      <c r="F1262" s="2">
        <v>46718.163249999998</v>
      </c>
      <c r="G1262">
        <f t="shared" si="19"/>
        <v>1</v>
      </c>
    </row>
    <row r="1263" spans="1:7" x14ac:dyDescent="0.35">
      <c r="A1263" s="1">
        <v>19</v>
      </c>
      <c r="B1263" s="1" t="s">
        <v>11</v>
      </c>
      <c r="C1263" s="1">
        <v>27.9</v>
      </c>
      <c r="D1263" s="1" t="s">
        <v>18</v>
      </c>
      <c r="E1263" s="1" t="s">
        <v>14</v>
      </c>
      <c r="F1263" s="2">
        <v>16884.923999999999</v>
      </c>
      <c r="G1263">
        <f t="shared" si="19"/>
        <v>0</v>
      </c>
    </row>
    <row r="1264" spans="1:7" x14ac:dyDescent="0.35">
      <c r="A1264" s="1">
        <v>62</v>
      </c>
      <c r="B1264" s="1" t="s">
        <v>11</v>
      </c>
      <c r="C1264" s="1">
        <v>26.29</v>
      </c>
      <c r="D1264" s="1" t="s">
        <v>18</v>
      </c>
      <c r="E1264" s="1" t="s">
        <v>13</v>
      </c>
      <c r="F1264" s="2">
        <v>27808.7251</v>
      </c>
      <c r="G1264">
        <f t="shared" si="19"/>
        <v>0</v>
      </c>
    </row>
    <row r="1265" spans="1:7" x14ac:dyDescent="0.35">
      <c r="A1265" s="1">
        <v>29</v>
      </c>
      <c r="B1265" s="1" t="s">
        <v>11</v>
      </c>
      <c r="C1265" s="1">
        <v>27.94</v>
      </c>
      <c r="D1265" s="1" t="s">
        <v>18</v>
      </c>
      <c r="E1265" s="1" t="s">
        <v>13</v>
      </c>
      <c r="F1265" s="2">
        <v>19107.779600000002</v>
      </c>
      <c r="G1265">
        <f t="shared" si="19"/>
        <v>0</v>
      </c>
    </row>
    <row r="1266" spans="1:7" x14ac:dyDescent="0.35">
      <c r="A1266" s="1">
        <v>19</v>
      </c>
      <c r="B1266" s="1" t="s">
        <v>11</v>
      </c>
      <c r="C1266" s="1">
        <v>28.3</v>
      </c>
      <c r="D1266" s="1" t="s">
        <v>18</v>
      </c>
      <c r="E1266" s="1" t="s">
        <v>14</v>
      </c>
      <c r="F1266" s="2">
        <v>17081.080000000002</v>
      </c>
      <c r="G1266">
        <f t="shared" si="19"/>
        <v>0</v>
      </c>
    </row>
    <row r="1267" spans="1:7" x14ac:dyDescent="0.35">
      <c r="A1267" s="1">
        <v>42</v>
      </c>
      <c r="B1267" s="1" t="s">
        <v>11</v>
      </c>
      <c r="C1267" s="1">
        <v>26.6</v>
      </c>
      <c r="D1267" s="1" t="s">
        <v>18</v>
      </c>
      <c r="E1267" s="1" t="s">
        <v>15</v>
      </c>
      <c r="F1267" s="2">
        <v>21348.705999999998</v>
      </c>
      <c r="G1267">
        <f t="shared" si="19"/>
        <v>0</v>
      </c>
    </row>
    <row r="1268" spans="1:7" x14ac:dyDescent="0.35">
      <c r="A1268" s="1">
        <v>63</v>
      </c>
      <c r="B1268" s="1" t="s">
        <v>11</v>
      </c>
      <c r="C1268" s="1">
        <v>27.74</v>
      </c>
      <c r="D1268" s="1" t="s">
        <v>18</v>
      </c>
      <c r="E1268" s="1" t="s">
        <v>16</v>
      </c>
      <c r="F1268" s="2">
        <v>29523.1656</v>
      </c>
      <c r="G1268">
        <f t="shared" si="19"/>
        <v>0</v>
      </c>
    </row>
    <row r="1269" spans="1:7" x14ac:dyDescent="0.35">
      <c r="A1269" s="1">
        <v>20</v>
      </c>
      <c r="B1269" s="1" t="s">
        <v>11</v>
      </c>
      <c r="C1269" s="1">
        <v>26.84</v>
      </c>
      <c r="D1269" s="1" t="s">
        <v>18</v>
      </c>
      <c r="E1269" s="1" t="s">
        <v>13</v>
      </c>
      <c r="F1269" s="2">
        <v>17085.267599999999</v>
      </c>
      <c r="G1269">
        <f t="shared" si="19"/>
        <v>0</v>
      </c>
    </row>
    <row r="1270" spans="1:7" x14ac:dyDescent="0.35">
      <c r="A1270" s="1">
        <v>40</v>
      </c>
      <c r="B1270" s="1" t="s">
        <v>11</v>
      </c>
      <c r="C1270" s="1">
        <v>28.12</v>
      </c>
      <c r="D1270" s="1" t="s">
        <v>18</v>
      </c>
      <c r="E1270" s="1" t="s">
        <v>16</v>
      </c>
      <c r="F1270" s="2">
        <v>22331.566800000001</v>
      </c>
      <c r="G1270">
        <f t="shared" si="19"/>
        <v>0</v>
      </c>
    </row>
    <row r="1271" spans="1:7" x14ac:dyDescent="0.35">
      <c r="A1271" s="1">
        <v>23</v>
      </c>
      <c r="B1271" s="1" t="s">
        <v>11</v>
      </c>
      <c r="C1271" s="1">
        <v>28.31</v>
      </c>
      <c r="D1271" s="1" t="s">
        <v>18</v>
      </c>
      <c r="E1271" s="1" t="s">
        <v>15</v>
      </c>
      <c r="F1271" s="2">
        <v>18033.9679</v>
      </c>
      <c r="G1271">
        <f t="shared" si="19"/>
        <v>0</v>
      </c>
    </row>
    <row r="1272" spans="1:7" x14ac:dyDescent="0.35">
      <c r="A1272" s="1">
        <v>63</v>
      </c>
      <c r="B1272" s="1" t="s">
        <v>11</v>
      </c>
      <c r="C1272" s="1">
        <v>26.98</v>
      </c>
      <c r="D1272" s="1" t="s">
        <v>18</v>
      </c>
      <c r="E1272" s="1" t="s">
        <v>15</v>
      </c>
      <c r="F1272" s="2">
        <v>28950.4692</v>
      </c>
      <c r="G1272">
        <f t="shared" si="19"/>
        <v>0</v>
      </c>
    </row>
    <row r="1273" spans="1:7" x14ac:dyDescent="0.35">
      <c r="A1273" s="1">
        <v>30</v>
      </c>
      <c r="B1273" s="1" t="s">
        <v>11</v>
      </c>
      <c r="C1273" s="1">
        <v>28.38</v>
      </c>
      <c r="D1273" s="1" t="s">
        <v>18</v>
      </c>
      <c r="E1273" s="1" t="s">
        <v>13</v>
      </c>
      <c r="F1273" s="2">
        <v>19521.968199999999</v>
      </c>
      <c r="G1273">
        <f t="shared" si="19"/>
        <v>0</v>
      </c>
    </row>
    <row r="1274" spans="1:7" x14ac:dyDescent="0.35">
      <c r="A1274" s="1">
        <v>19</v>
      </c>
      <c r="B1274" s="1" t="s">
        <v>11</v>
      </c>
      <c r="C1274" s="1">
        <v>28.31</v>
      </c>
      <c r="D1274" s="1" t="s">
        <v>18</v>
      </c>
      <c r="E1274" s="1" t="s">
        <v>15</v>
      </c>
      <c r="F1274" s="2">
        <v>17468.983899999999</v>
      </c>
      <c r="G1274">
        <f t="shared" si="19"/>
        <v>0</v>
      </c>
    </row>
    <row r="1275" spans="1:7" x14ac:dyDescent="0.35">
      <c r="A1275" s="1">
        <v>52</v>
      </c>
      <c r="B1275" s="1" t="s">
        <v>11</v>
      </c>
      <c r="C1275" s="1">
        <v>25.3</v>
      </c>
      <c r="D1275" s="1" t="s">
        <v>18</v>
      </c>
      <c r="E1275" s="1" t="s">
        <v>13</v>
      </c>
      <c r="F1275" s="2">
        <v>24667.419000000002</v>
      </c>
      <c r="G1275">
        <f t="shared" si="19"/>
        <v>0</v>
      </c>
    </row>
    <row r="1276" spans="1:7" x14ac:dyDescent="0.35">
      <c r="A1276" s="1">
        <v>37</v>
      </c>
      <c r="B1276" s="1" t="s">
        <v>11</v>
      </c>
      <c r="C1276" s="1">
        <v>26.4</v>
      </c>
      <c r="D1276" s="1" t="s">
        <v>18</v>
      </c>
      <c r="E1276" s="1" t="s">
        <v>13</v>
      </c>
      <c r="F1276" s="2">
        <v>19539.242999999999</v>
      </c>
      <c r="G1276">
        <f t="shared" si="19"/>
        <v>0</v>
      </c>
    </row>
    <row r="1277" spans="1:7" x14ac:dyDescent="0.35">
      <c r="A1277" s="1">
        <v>47</v>
      </c>
      <c r="B1277" s="1" t="s">
        <v>11</v>
      </c>
      <c r="C1277" s="1">
        <v>27.83</v>
      </c>
      <c r="D1277" s="1" t="s">
        <v>18</v>
      </c>
      <c r="E1277" s="1" t="s">
        <v>13</v>
      </c>
      <c r="F1277" s="2">
        <v>23065.420699999999</v>
      </c>
      <c r="G1277">
        <f t="shared" si="19"/>
        <v>0</v>
      </c>
    </row>
    <row r="1278" spans="1:7" x14ac:dyDescent="0.35">
      <c r="A1278" s="1">
        <v>19</v>
      </c>
      <c r="B1278" s="1" t="s">
        <v>11</v>
      </c>
      <c r="C1278" s="1">
        <v>28.88</v>
      </c>
      <c r="D1278" s="1" t="s">
        <v>18</v>
      </c>
      <c r="E1278" s="1" t="s">
        <v>15</v>
      </c>
      <c r="F1278" s="2">
        <v>17748.5062</v>
      </c>
      <c r="G1278">
        <f t="shared" si="19"/>
        <v>0</v>
      </c>
    </row>
    <row r="1279" spans="1:7" x14ac:dyDescent="0.35">
      <c r="A1279" s="1">
        <v>50</v>
      </c>
      <c r="B1279" s="1" t="s">
        <v>11</v>
      </c>
      <c r="C1279" s="1">
        <v>27.6</v>
      </c>
      <c r="D1279" s="1" t="s">
        <v>18</v>
      </c>
      <c r="E1279" s="1" t="s">
        <v>14</v>
      </c>
      <c r="F1279" s="2">
        <v>24520.263999999999</v>
      </c>
      <c r="G1279">
        <f t="shared" si="19"/>
        <v>0</v>
      </c>
    </row>
    <row r="1280" spans="1:7" x14ac:dyDescent="0.35">
      <c r="A1280" s="1">
        <v>47</v>
      </c>
      <c r="B1280" s="1" t="s">
        <v>11</v>
      </c>
      <c r="C1280" s="1">
        <v>26.125</v>
      </c>
      <c r="D1280" s="1" t="s">
        <v>18</v>
      </c>
      <c r="E1280" s="1" t="s">
        <v>16</v>
      </c>
      <c r="F1280" s="2">
        <v>23401.30575</v>
      </c>
      <c r="G1280">
        <f t="shared" si="19"/>
        <v>0</v>
      </c>
    </row>
    <row r="1281" spans="1:7" x14ac:dyDescent="0.35">
      <c r="A1281" s="1">
        <v>57</v>
      </c>
      <c r="B1281" s="1" t="s">
        <v>11</v>
      </c>
      <c r="C1281" s="1">
        <v>29.81</v>
      </c>
      <c r="D1281" s="1" t="s">
        <v>18</v>
      </c>
      <c r="E1281" s="1" t="s">
        <v>13</v>
      </c>
      <c r="F1281" s="2">
        <v>27533.912899999999</v>
      </c>
      <c r="G1281">
        <f t="shared" si="19"/>
        <v>0</v>
      </c>
    </row>
    <row r="1282" spans="1:7" x14ac:dyDescent="0.35">
      <c r="A1282" s="1">
        <v>64</v>
      </c>
      <c r="B1282" s="1" t="s">
        <v>11</v>
      </c>
      <c r="C1282" s="1">
        <v>26.885000000000002</v>
      </c>
      <c r="D1282" s="1" t="s">
        <v>18</v>
      </c>
      <c r="E1282" s="1" t="s">
        <v>15</v>
      </c>
      <c r="F1282" s="2">
        <v>29330.98315</v>
      </c>
      <c r="G1282">
        <f t="shared" ref="G1282:G1339" si="20">IF(B1282="female",0,1)</f>
        <v>0</v>
      </c>
    </row>
    <row r="1283" spans="1:7" x14ac:dyDescent="0.35">
      <c r="A1283" s="1">
        <v>43</v>
      </c>
      <c r="B1283" s="1" t="s">
        <v>11</v>
      </c>
      <c r="C1283" s="1">
        <v>26.885000000000002</v>
      </c>
      <c r="D1283" s="1" t="s">
        <v>18</v>
      </c>
      <c r="E1283" s="1" t="s">
        <v>15</v>
      </c>
      <c r="F1283" s="2">
        <v>21774.32215</v>
      </c>
      <c r="G1283">
        <f t="shared" si="20"/>
        <v>0</v>
      </c>
    </row>
    <row r="1284" spans="1:7" x14ac:dyDescent="0.35">
      <c r="A1284" s="1">
        <v>35</v>
      </c>
      <c r="B1284" s="1" t="s">
        <v>11</v>
      </c>
      <c r="C1284" s="1">
        <v>28.024999999999999</v>
      </c>
      <c r="D1284" s="1" t="s">
        <v>18</v>
      </c>
      <c r="E1284" s="1" t="s">
        <v>15</v>
      </c>
      <c r="F1284" s="2">
        <v>20234.854749999999</v>
      </c>
      <c r="G1284">
        <f t="shared" si="20"/>
        <v>0</v>
      </c>
    </row>
    <row r="1285" spans="1:7" x14ac:dyDescent="0.35">
      <c r="A1285" s="1">
        <v>48</v>
      </c>
      <c r="B1285" s="1" t="s">
        <v>11</v>
      </c>
      <c r="C1285" s="1">
        <v>25.85</v>
      </c>
      <c r="D1285" s="1" t="s">
        <v>18</v>
      </c>
      <c r="E1285" s="1" t="s">
        <v>13</v>
      </c>
      <c r="F1285" s="2">
        <v>24180.933499999999</v>
      </c>
      <c r="G1285">
        <f t="shared" si="20"/>
        <v>0</v>
      </c>
    </row>
    <row r="1286" spans="1:7" x14ac:dyDescent="0.35">
      <c r="A1286" s="1">
        <v>43</v>
      </c>
      <c r="B1286" s="1" t="s">
        <v>11</v>
      </c>
      <c r="C1286" s="1">
        <v>26.7</v>
      </c>
      <c r="D1286" s="1" t="s">
        <v>18</v>
      </c>
      <c r="E1286" s="1" t="s">
        <v>14</v>
      </c>
      <c r="F1286" s="2">
        <v>22478.6</v>
      </c>
      <c r="G1286">
        <f t="shared" si="20"/>
        <v>0</v>
      </c>
    </row>
    <row r="1287" spans="1:7" x14ac:dyDescent="0.35">
      <c r="A1287" s="1">
        <v>23</v>
      </c>
      <c r="B1287" s="1" t="s">
        <v>11</v>
      </c>
      <c r="C1287" s="1">
        <v>28.49</v>
      </c>
      <c r="D1287" s="1" t="s">
        <v>18</v>
      </c>
      <c r="E1287" s="1" t="s">
        <v>13</v>
      </c>
      <c r="F1287" s="2">
        <v>18328.238099999999</v>
      </c>
      <c r="G1287">
        <f t="shared" si="20"/>
        <v>0</v>
      </c>
    </row>
    <row r="1288" spans="1:7" x14ac:dyDescent="0.35">
      <c r="A1288" s="1">
        <v>43</v>
      </c>
      <c r="B1288" s="1" t="s">
        <v>11</v>
      </c>
      <c r="C1288" s="1">
        <v>25.27</v>
      </c>
      <c r="D1288" s="1" t="s">
        <v>18</v>
      </c>
      <c r="E1288" s="1" t="s">
        <v>16</v>
      </c>
      <c r="F1288" s="2">
        <v>21771.3423</v>
      </c>
      <c r="G1288">
        <f t="shared" si="20"/>
        <v>0</v>
      </c>
    </row>
    <row r="1289" spans="1:7" x14ac:dyDescent="0.35">
      <c r="A1289" s="1">
        <v>18</v>
      </c>
      <c r="B1289" s="1" t="s">
        <v>11</v>
      </c>
      <c r="C1289" s="1">
        <v>27.28</v>
      </c>
      <c r="D1289" s="1" t="s">
        <v>18</v>
      </c>
      <c r="E1289" s="1" t="s">
        <v>13</v>
      </c>
      <c r="F1289" s="2">
        <v>18223.4512</v>
      </c>
      <c r="G1289">
        <f t="shared" si="20"/>
        <v>0</v>
      </c>
    </row>
    <row r="1290" spans="1:7" x14ac:dyDescent="0.35">
      <c r="A1290" s="1">
        <v>37</v>
      </c>
      <c r="B1290" s="1" t="s">
        <v>11</v>
      </c>
      <c r="C1290" s="1">
        <v>25.555</v>
      </c>
      <c r="D1290" s="1" t="s">
        <v>18</v>
      </c>
      <c r="E1290" s="1" t="s">
        <v>16</v>
      </c>
      <c r="F1290" s="2">
        <v>20296.863450000001</v>
      </c>
      <c r="G1290">
        <f t="shared" si="20"/>
        <v>0</v>
      </c>
    </row>
    <row r="1291" spans="1:7" x14ac:dyDescent="0.35">
      <c r="A1291" s="1">
        <v>47</v>
      </c>
      <c r="B1291" s="1" t="s">
        <v>11</v>
      </c>
      <c r="C1291" s="1">
        <v>27.645</v>
      </c>
      <c r="D1291" s="1" t="s">
        <v>18</v>
      </c>
      <c r="E1291" s="1" t="s">
        <v>15</v>
      </c>
      <c r="F1291" s="2">
        <v>24535.698550000001</v>
      </c>
      <c r="G1291">
        <f t="shared" si="20"/>
        <v>0</v>
      </c>
    </row>
    <row r="1292" spans="1:7" x14ac:dyDescent="0.35">
      <c r="A1292" s="1">
        <v>61</v>
      </c>
      <c r="B1292" s="1" t="s">
        <v>11</v>
      </c>
      <c r="C1292" s="1">
        <v>29.07</v>
      </c>
      <c r="D1292" s="1" t="s">
        <v>18</v>
      </c>
      <c r="E1292" s="1" t="s">
        <v>15</v>
      </c>
      <c r="F1292" s="2">
        <v>29141.3603</v>
      </c>
      <c r="G1292">
        <f t="shared" si="20"/>
        <v>0</v>
      </c>
    </row>
    <row r="1293" spans="1:7" x14ac:dyDescent="0.35">
      <c r="A1293" s="1">
        <v>48</v>
      </c>
      <c r="B1293" s="1" t="s">
        <v>17</v>
      </c>
      <c r="C1293" s="1">
        <v>28</v>
      </c>
      <c r="D1293" s="1" t="s">
        <v>18</v>
      </c>
      <c r="E1293" s="1" t="s">
        <v>14</v>
      </c>
      <c r="F1293" s="2">
        <v>23568.272000000001</v>
      </c>
      <c r="G1293">
        <f t="shared" si="20"/>
        <v>1</v>
      </c>
    </row>
    <row r="1294" spans="1:7" x14ac:dyDescent="0.35">
      <c r="A1294" s="1">
        <v>59</v>
      </c>
      <c r="B1294" s="1" t="s">
        <v>17</v>
      </c>
      <c r="C1294" s="1">
        <v>29.83</v>
      </c>
      <c r="D1294" s="1" t="s">
        <v>18</v>
      </c>
      <c r="E1294" s="1" t="s">
        <v>16</v>
      </c>
      <c r="F1294" s="2">
        <v>30184.936699999998</v>
      </c>
      <c r="G1294">
        <f t="shared" si="20"/>
        <v>1</v>
      </c>
    </row>
    <row r="1295" spans="1:7" x14ac:dyDescent="0.35">
      <c r="A1295" s="1">
        <v>20</v>
      </c>
      <c r="B1295" s="1" t="s">
        <v>17</v>
      </c>
      <c r="C1295" s="1">
        <v>28.024999999999999</v>
      </c>
      <c r="D1295" s="1" t="s">
        <v>18</v>
      </c>
      <c r="E1295" s="1" t="s">
        <v>15</v>
      </c>
      <c r="F1295" s="2">
        <v>17560.37975</v>
      </c>
      <c r="G1295">
        <f t="shared" si="20"/>
        <v>1</v>
      </c>
    </row>
    <row r="1296" spans="1:7" x14ac:dyDescent="0.35">
      <c r="A1296" s="1">
        <v>34</v>
      </c>
      <c r="B1296" s="1" t="s">
        <v>17</v>
      </c>
      <c r="C1296" s="1">
        <v>25.3</v>
      </c>
      <c r="D1296" s="1" t="s">
        <v>18</v>
      </c>
      <c r="E1296" s="1" t="s">
        <v>13</v>
      </c>
      <c r="F1296" s="2">
        <v>18972.494999999999</v>
      </c>
      <c r="G1296">
        <f t="shared" si="20"/>
        <v>1</v>
      </c>
    </row>
    <row r="1297" spans="1:7" x14ac:dyDescent="0.35">
      <c r="A1297" s="1">
        <v>30</v>
      </c>
      <c r="B1297" s="1" t="s">
        <v>17</v>
      </c>
      <c r="C1297" s="1">
        <v>28.69</v>
      </c>
      <c r="D1297" s="1" t="s">
        <v>18</v>
      </c>
      <c r="E1297" s="1" t="s">
        <v>15</v>
      </c>
      <c r="F1297" s="2">
        <v>20745.989099999999</v>
      </c>
      <c r="G1297">
        <f t="shared" si="20"/>
        <v>1</v>
      </c>
    </row>
    <row r="1298" spans="1:7" x14ac:dyDescent="0.35">
      <c r="A1298" s="1">
        <v>18</v>
      </c>
      <c r="B1298" s="1" t="s">
        <v>17</v>
      </c>
      <c r="C1298" s="1">
        <v>25.175000000000001</v>
      </c>
      <c r="D1298" s="1" t="s">
        <v>18</v>
      </c>
      <c r="E1298" s="1" t="s">
        <v>16</v>
      </c>
      <c r="F1298" s="2">
        <v>15518.180249999999</v>
      </c>
      <c r="G1298">
        <f t="shared" si="20"/>
        <v>1</v>
      </c>
    </row>
    <row r="1299" spans="1:7" x14ac:dyDescent="0.35">
      <c r="A1299" s="1">
        <v>35</v>
      </c>
      <c r="B1299" s="1" t="s">
        <v>17</v>
      </c>
      <c r="C1299" s="1">
        <v>27.74</v>
      </c>
      <c r="D1299" s="1" t="s">
        <v>18</v>
      </c>
      <c r="E1299" s="1" t="s">
        <v>16</v>
      </c>
      <c r="F1299" s="2">
        <v>20984.0936</v>
      </c>
      <c r="G1299">
        <f t="shared" si="20"/>
        <v>1</v>
      </c>
    </row>
    <row r="1300" spans="1:7" x14ac:dyDescent="0.35">
      <c r="A1300" s="1">
        <v>19</v>
      </c>
      <c r="B1300" s="1" t="s">
        <v>17</v>
      </c>
      <c r="C1300" s="1">
        <v>29.07</v>
      </c>
      <c r="D1300" s="1" t="s">
        <v>18</v>
      </c>
      <c r="E1300" s="1" t="s">
        <v>15</v>
      </c>
      <c r="F1300" s="2">
        <v>17352.6803</v>
      </c>
      <c r="G1300">
        <f t="shared" si="20"/>
        <v>1</v>
      </c>
    </row>
    <row r="1301" spans="1:7" x14ac:dyDescent="0.35">
      <c r="A1301" s="1">
        <v>19</v>
      </c>
      <c r="B1301" s="1" t="s">
        <v>17</v>
      </c>
      <c r="C1301" s="1">
        <v>27.7</v>
      </c>
      <c r="D1301" s="1" t="s">
        <v>18</v>
      </c>
      <c r="E1301" s="1" t="s">
        <v>14</v>
      </c>
      <c r="F1301" s="2">
        <v>16297.846</v>
      </c>
      <c r="G1301">
        <f t="shared" si="20"/>
        <v>1</v>
      </c>
    </row>
    <row r="1302" spans="1:7" x14ac:dyDescent="0.35">
      <c r="A1302" s="1">
        <v>47</v>
      </c>
      <c r="B1302" s="1" t="s">
        <v>17</v>
      </c>
      <c r="C1302" s="1">
        <v>25.41</v>
      </c>
      <c r="D1302" s="1" t="s">
        <v>18</v>
      </c>
      <c r="E1302" s="1" t="s">
        <v>13</v>
      </c>
      <c r="F1302" s="2">
        <v>21978.676899999999</v>
      </c>
      <c r="G1302">
        <f t="shared" si="20"/>
        <v>1</v>
      </c>
    </row>
    <row r="1303" spans="1:7" x14ac:dyDescent="0.35">
      <c r="A1303" s="1">
        <v>52</v>
      </c>
      <c r="B1303" s="1" t="s">
        <v>17</v>
      </c>
      <c r="C1303" s="1">
        <v>27.36</v>
      </c>
      <c r="D1303" s="1" t="s">
        <v>18</v>
      </c>
      <c r="E1303" s="1" t="s">
        <v>15</v>
      </c>
      <c r="F1303" s="2">
        <v>24393.6224</v>
      </c>
      <c r="G1303">
        <f t="shared" si="20"/>
        <v>1</v>
      </c>
    </row>
    <row r="1304" spans="1:7" x14ac:dyDescent="0.35">
      <c r="A1304" s="1">
        <v>56</v>
      </c>
      <c r="B1304" s="1" t="s">
        <v>17</v>
      </c>
      <c r="C1304" s="1">
        <v>26.695</v>
      </c>
      <c r="D1304" s="1" t="s">
        <v>18</v>
      </c>
      <c r="E1304" s="1" t="s">
        <v>15</v>
      </c>
      <c r="F1304" s="2">
        <v>26109.32905</v>
      </c>
      <c r="G1304">
        <f t="shared" si="20"/>
        <v>1</v>
      </c>
    </row>
    <row r="1305" spans="1:7" x14ac:dyDescent="0.35">
      <c r="A1305" s="1">
        <v>54</v>
      </c>
      <c r="B1305" s="1" t="s">
        <v>17</v>
      </c>
      <c r="C1305" s="1">
        <v>25.1</v>
      </c>
      <c r="D1305" s="1" t="s">
        <v>18</v>
      </c>
      <c r="E1305" s="1" t="s">
        <v>14</v>
      </c>
      <c r="F1305" s="2">
        <v>25382.296999999999</v>
      </c>
      <c r="G1305">
        <f t="shared" si="20"/>
        <v>1</v>
      </c>
    </row>
    <row r="1306" spans="1:7" x14ac:dyDescent="0.35">
      <c r="A1306" s="1">
        <v>61</v>
      </c>
      <c r="B1306" s="1" t="s">
        <v>17</v>
      </c>
      <c r="C1306" s="1">
        <v>28.31</v>
      </c>
      <c r="D1306" s="1" t="s">
        <v>18</v>
      </c>
      <c r="E1306" s="1" t="s">
        <v>15</v>
      </c>
      <c r="F1306" s="2">
        <v>28868.6639</v>
      </c>
      <c r="G1306">
        <f t="shared" si="20"/>
        <v>1</v>
      </c>
    </row>
    <row r="1307" spans="1:7" x14ac:dyDescent="0.35">
      <c r="A1307" s="1">
        <v>24</v>
      </c>
      <c r="B1307" s="1" t="s">
        <v>17</v>
      </c>
      <c r="C1307" s="1">
        <v>28.5</v>
      </c>
      <c r="D1307" s="1" t="s">
        <v>18</v>
      </c>
      <c r="E1307" s="1" t="s">
        <v>16</v>
      </c>
      <c r="F1307" s="2">
        <v>35147.528480000001</v>
      </c>
      <c r="G1307">
        <f t="shared" si="20"/>
        <v>1</v>
      </c>
    </row>
    <row r="1308" spans="1:7" x14ac:dyDescent="0.35">
      <c r="A1308" s="1">
        <v>21</v>
      </c>
      <c r="B1308" s="1" t="s">
        <v>17</v>
      </c>
      <c r="C1308" s="1">
        <v>25.7</v>
      </c>
      <c r="D1308" s="1" t="s">
        <v>18</v>
      </c>
      <c r="E1308" s="1" t="s">
        <v>14</v>
      </c>
      <c r="F1308" s="2">
        <v>17942.106</v>
      </c>
      <c r="G1308">
        <f t="shared" si="20"/>
        <v>1</v>
      </c>
    </row>
    <row r="1309" spans="1:7" x14ac:dyDescent="0.35">
      <c r="A1309" s="1">
        <v>39</v>
      </c>
      <c r="B1309" s="1" t="s">
        <v>17</v>
      </c>
      <c r="C1309" s="1">
        <v>28.3</v>
      </c>
      <c r="D1309" s="1" t="s">
        <v>18</v>
      </c>
      <c r="E1309" s="1" t="s">
        <v>14</v>
      </c>
      <c r="F1309" s="2">
        <v>21082.16</v>
      </c>
      <c r="G1309">
        <f t="shared" si="20"/>
        <v>1</v>
      </c>
    </row>
    <row r="1310" spans="1:7" x14ac:dyDescent="0.35">
      <c r="A1310" s="1">
        <v>42</v>
      </c>
      <c r="B1310" s="1" t="s">
        <v>17</v>
      </c>
      <c r="C1310" s="1">
        <v>26.07</v>
      </c>
      <c r="D1310" s="1" t="s">
        <v>18</v>
      </c>
      <c r="E1310" s="1" t="s">
        <v>13</v>
      </c>
      <c r="F1310" s="2">
        <v>38245.593269999998</v>
      </c>
      <c r="G1310">
        <f t="shared" si="20"/>
        <v>1</v>
      </c>
    </row>
    <row r="1311" spans="1:7" x14ac:dyDescent="0.35">
      <c r="A1311" s="1">
        <v>49</v>
      </c>
      <c r="B1311" s="1" t="s">
        <v>17</v>
      </c>
      <c r="C1311" s="1">
        <v>25.84</v>
      </c>
      <c r="D1311" s="1" t="s">
        <v>18</v>
      </c>
      <c r="E1311" s="1" t="s">
        <v>15</v>
      </c>
      <c r="F1311" s="2">
        <v>23807.240600000001</v>
      </c>
      <c r="G1311">
        <f t="shared" si="20"/>
        <v>1</v>
      </c>
    </row>
    <row r="1312" spans="1:7" x14ac:dyDescent="0.35">
      <c r="A1312" s="1">
        <v>49</v>
      </c>
      <c r="B1312" s="1" t="s">
        <v>17</v>
      </c>
      <c r="C1312" s="1">
        <v>25.6</v>
      </c>
      <c r="D1312" s="1" t="s">
        <v>18</v>
      </c>
      <c r="E1312" s="1" t="s">
        <v>14</v>
      </c>
      <c r="F1312" s="2">
        <v>23306.546999999999</v>
      </c>
      <c r="G1312">
        <f t="shared" si="20"/>
        <v>1</v>
      </c>
    </row>
    <row r="1313" spans="1:7" x14ac:dyDescent="0.35">
      <c r="A1313" s="1">
        <v>39</v>
      </c>
      <c r="B1313" s="1" t="s">
        <v>17</v>
      </c>
      <c r="C1313" s="1">
        <v>26.41</v>
      </c>
      <c r="D1313" s="1" t="s">
        <v>18</v>
      </c>
      <c r="E1313" s="1" t="s">
        <v>16</v>
      </c>
      <c r="F1313" s="2">
        <v>20149.322899999999</v>
      </c>
      <c r="G1313">
        <f t="shared" si="20"/>
        <v>1</v>
      </c>
    </row>
    <row r="1314" spans="1:7" x14ac:dyDescent="0.35">
      <c r="A1314" s="1">
        <v>42</v>
      </c>
      <c r="B1314" s="1" t="s">
        <v>17</v>
      </c>
      <c r="C1314" s="1">
        <v>28.31</v>
      </c>
      <c r="D1314" s="1" t="s">
        <v>18</v>
      </c>
      <c r="E1314" s="1" t="s">
        <v>15</v>
      </c>
      <c r="F1314" s="2">
        <v>32787.458590000002</v>
      </c>
      <c r="G1314">
        <f t="shared" si="20"/>
        <v>1</v>
      </c>
    </row>
    <row r="1315" spans="1:7" x14ac:dyDescent="0.35">
      <c r="A1315" s="1">
        <v>27</v>
      </c>
      <c r="B1315" s="1" t="s">
        <v>17</v>
      </c>
      <c r="C1315" s="1">
        <v>29.15</v>
      </c>
      <c r="D1315" s="1" t="s">
        <v>18</v>
      </c>
      <c r="E1315" s="1" t="s">
        <v>13</v>
      </c>
      <c r="F1315" s="2">
        <v>18246.495500000001</v>
      </c>
      <c r="G1315">
        <f t="shared" si="20"/>
        <v>1</v>
      </c>
    </row>
    <row r="1316" spans="1:7" x14ac:dyDescent="0.35">
      <c r="A1316" s="1">
        <v>33</v>
      </c>
      <c r="B1316" s="1" t="s">
        <v>17</v>
      </c>
      <c r="C1316" s="1">
        <v>27.1</v>
      </c>
      <c r="D1316" s="1" t="s">
        <v>18</v>
      </c>
      <c r="E1316" s="1" t="s">
        <v>14</v>
      </c>
      <c r="F1316" s="2">
        <v>19040.876</v>
      </c>
      <c r="G1316">
        <f t="shared" si="20"/>
        <v>1</v>
      </c>
    </row>
    <row r="1317" spans="1:7" x14ac:dyDescent="0.35">
      <c r="A1317" s="1">
        <v>27</v>
      </c>
      <c r="B1317" s="1" t="s">
        <v>17</v>
      </c>
      <c r="C1317" s="1">
        <v>28.5</v>
      </c>
      <c r="D1317" s="1" t="s">
        <v>18</v>
      </c>
      <c r="E1317" s="1" t="s">
        <v>15</v>
      </c>
      <c r="F1317" s="2">
        <v>18310.741999999998</v>
      </c>
      <c r="G1317">
        <f t="shared" si="20"/>
        <v>1</v>
      </c>
    </row>
    <row r="1318" spans="1:7" x14ac:dyDescent="0.35">
      <c r="A1318" s="1">
        <v>36</v>
      </c>
      <c r="B1318" s="1" t="s">
        <v>17</v>
      </c>
      <c r="C1318" s="1">
        <v>28.024999999999999</v>
      </c>
      <c r="D1318" s="1" t="s">
        <v>18</v>
      </c>
      <c r="E1318" s="1" t="s">
        <v>16</v>
      </c>
      <c r="F1318" s="2">
        <v>20773.62775</v>
      </c>
      <c r="G1318">
        <f t="shared" si="20"/>
        <v>1</v>
      </c>
    </row>
    <row r="1319" spans="1:7" x14ac:dyDescent="0.35">
      <c r="A1319" s="1">
        <v>32</v>
      </c>
      <c r="B1319" s="1" t="s">
        <v>17</v>
      </c>
      <c r="C1319" s="1">
        <v>28.93</v>
      </c>
      <c r="D1319" s="1" t="s">
        <v>18</v>
      </c>
      <c r="E1319" s="1" t="s">
        <v>13</v>
      </c>
      <c r="F1319" s="2">
        <v>19719.6947</v>
      </c>
      <c r="G1319">
        <f t="shared" si="20"/>
        <v>1</v>
      </c>
    </row>
    <row r="1320" spans="1:7" x14ac:dyDescent="0.35">
      <c r="A1320" s="1">
        <v>57</v>
      </c>
      <c r="B1320" s="1" t="s">
        <v>17</v>
      </c>
      <c r="C1320" s="1">
        <v>28.975000000000001</v>
      </c>
      <c r="D1320" s="1" t="s">
        <v>18</v>
      </c>
      <c r="E1320" s="1" t="s">
        <v>16</v>
      </c>
      <c r="F1320" s="2">
        <v>27218.437249999999</v>
      </c>
      <c r="G1320">
        <f t="shared" si="20"/>
        <v>1</v>
      </c>
    </row>
    <row r="1321" spans="1:7" x14ac:dyDescent="0.35">
      <c r="A1321" s="1">
        <v>25</v>
      </c>
      <c r="B1321" s="1" t="s">
        <v>17</v>
      </c>
      <c r="C1321" s="1">
        <v>29.7</v>
      </c>
      <c r="D1321" s="1" t="s">
        <v>18</v>
      </c>
      <c r="E1321" s="1" t="s">
        <v>14</v>
      </c>
      <c r="F1321" s="2">
        <v>19933.457999999999</v>
      </c>
      <c r="G1321">
        <f t="shared" si="20"/>
        <v>1</v>
      </c>
    </row>
    <row r="1322" spans="1:7" x14ac:dyDescent="0.35">
      <c r="A1322" s="1">
        <v>34</v>
      </c>
      <c r="B1322" s="1" t="s">
        <v>17</v>
      </c>
      <c r="C1322" s="1">
        <v>27.835000000000001</v>
      </c>
      <c r="D1322" s="1" t="s">
        <v>18</v>
      </c>
      <c r="E1322" s="1" t="s">
        <v>15</v>
      </c>
      <c r="F1322" s="2">
        <v>20009.63365</v>
      </c>
      <c r="G1322">
        <f t="shared" si="20"/>
        <v>1</v>
      </c>
    </row>
    <row r="1323" spans="1:7" x14ac:dyDescent="0.35">
      <c r="A1323" s="1">
        <v>31</v>
      </c>
      <c r="B1323" s="1" t="s">
        <v>17</v>
      </c>
      <c r="C1323" s="1">
        <v>25.9</v>
      </c>
      <c r="D1323" s="1" t="s">
        <v>18</v>
      </c>
      <c r="E1323" s="1" t="s">
        <v>14</v>
      </c>
      <c r="F1323" s="2">
        <v>19199.944</v>
      </c>
      <c r="G1323">
        <f t="shared" si="20"/>
        <v>1</v>
      </c>
    </row>
    <row r="1324" spans="1:7" x14ac:dyDescent="0.35">
      <c r="A1324" s="1">
        <v>47</v>
      </c>
      <c r="B1324" s="1" t="s">
        <v>17</v>
      </c>
      <c r="C1324" s="1">
        <v>28.215</v>
      </c>
      <c r="D1324" s="1" t="s">
        <v>18</v>
      </c>
      <c r="E1324" s="1" t="s">
        <v>15</v>
      </c>
      <c r="F1324" s="2">
        <v>24915.220850000002</v>
      </c>
      <c r="G1324">
        <f t="shared" si="20"/>
        <v>1</v>
      </c>
    </row>
    <row r="1325" spans="1:7" x14ac:dyDescent="0.35">
      <c r="A1325" s="1">
        <v>19</v>
      </c>
      <c r="B1325" s="1" t="s">
        <v>17</v>
      </c>
      <c r="C1325" s="1">
        <v>26.03</v>
      </c>
      <c r="D1325" s="1" t="s">
        <v>18</v>
      </c>
      <c r="E1325" s="1" t="s">
        <v>15</v>
      </c>
      <c r="F1325" s="2">
        <v>16450.894700000001</v>
      </c>
      <c r="G1325">
        <f t="shared" si="20"/>
        <v>1</v>
      </c>
    </row>
    <row r="1326" spans="1:7" x14ac:dyDescent="0.35">
      <c r="A1326" s="1">
        <v>47</v>
      </c>
      <c r="B1326" s="1" t="s">
        <v>17</v>
      </c>
      <c r="C1326" s="1">
        <v>29.8</v>
      </c>
      <c r="D1326" s="1" t="s">
        <v>18</v>
      </c>
      <c r="E1326" s="1" t="s">
        <v>14</v>
      </c>
      <c r="F1326" s="2">
        <v>25309.489000000001</v>
      </c>
      <c r="G1326">
        <f t="shared" si="20"/>
        <v>1</v>
      </c>
    </row>
    <row r="1327" spans="1:7" x14ac:dyDescent="0.35">
      <c r="A1327" s="1">
        <v>18</v>
      </c>
      <c r="B1327" s="1" t="s">
        <v>17</v>
      </c>
      <c r="C1327" s="1">
        <v>27.36</v>
      </c>
      <c r="D1327" s="1" t="s">
        <v>18</v>
      </c>
      <c r="E1327" s="1" t="s">
        <v>16</v>
      </c>
      <c r="F1327" s="2">
        <v>17178.682400000002</v>
      </c>
      <c r="G1327">
        <f t="shared" si="20"/>
        <v>1</v>
      </c>
    </row>
    <row r="1328" spans="1:7" x14ac:dyDescent="0.35">
      <c r="A1328" s="1">
        <v>31</v>
      </c>
      <c r="B1328" s="1" t="s">
        <v>17</v>
      </c>
      <c r="C1328" s="1">
        <v>29.81</v>
      </c>
      <c r="D1328" s="1" t="s">
        <v>18</v>
      </c>
      <c r="E1328" s="1" t="s">
        <v>13</v>
      </c>
      <c r="F1328" s="2">
        <v>19350.368900000001</v>
      </c>
      <c r="G1328">
        <f t="shared" si="20"/>
        <v>1</v>
      </c>
    </row>
    <row r="1329" spans="1:7" x14ac:dyDescent="0.35">
      <c r="A1329" s="1">
        <v>24</v>
      </c>
      <c r="B1329" s="1" t="s">
        <v>17</v>
      </c>
      <c r="C1329" s="1">
        <v>29.83</v>
      </c>
      <c r="D1329" s="1" t="s">
        <v>18</v>
      </c>
      <c r="E1329" s="1" t="s">
        <v>16</v>
      </c>
      <c r="F1329" s="2">
        <v>18648.421699999999</v>
      </c>
      <c r="G1329">
        <f t="shared" si="20"/>
        <v>1</v>
      </c>
    </row>
    <row r="1330" spans="1:7" x14ac:dyDescent="0.35">
      <c r="A1330" s="1">
        <v>20</v>
      </c>
      <c r="B1330" s="1" t="s">
        <v>17</v>
      </c>
      <c r="C1330" s="1">
        <v>27.3</v>
      </c>
      <c r="D1330" s="1" t="s">
        <v>18</v>
      </c>
      <c r="E1330" s="1" t="s">
        <v>14</v>
      </c>
      <c r="F1330" s="2">
        <v>16232.847</v>
      </c>
      <c r="G1330">
        <f t="shared" si="20"/>
        <v>1</v>
      </c>
    </row>
    <row r="1331" spans="1:7" x14ac:dyDescent="0.35">
      <c r="A1331" s="1">
        <v>26</v>
      </c>
      <c r="B1331" s="1" t="s">
        <v>17</v>
      </c>
      <c r="C1331" s="1">
        <v>27.06</v>
      </c>
      <c r="D1331" s="1" t="s">
        <v>18</v>
      </c>
      <c r="E1331" s="1" t="s">
        <v>13</v>
      </c>
      <c r="F1331" s="2">
        <v>17043.341400000001</v>
      </c>
      <c r="G1331">
        <f t="shared" si="20"/>
        <v>1</v>
      </c>
    </row>
    <row r="1332" spans="1:7" x14ac:dyDescent="0.35">
      <c r="A1332" s="1">
        <v>43</v>
      </c>
      <c r="B1332" s="1" t="s">
        <v>17</v>
      </c>
      <c r="C1332" s="1">
        <v>27.8</v>
      </c>
      <c r="D1332" s="1" t="s">
        <v>18</v>
      </c>
      <c r="E1332" s="1" t="s">
        <v>14</v>
      </c>
      <c r="F1332" s="2">
        <v>37829.724199999997</v>
      </c>
      <c r="G1332">
        <f t="shared" si="20"/>
        <v>1</v>
      </c>
    </row>
    <row r="1333" spans="1:7" x14ac:dyDescent="0.35">
      <c r="A1333" s="1">
        <v>32</v>
      </c>
      <c r="B1333" s="1" t="s">
        <v>17</v>
      </c>
      <c r="C1333" s="1">
        <v>28.12</v>
      </c>
      <c r="D1333" s="1" t="s">
        <v>18</v>
      </c>
      <c r="E1333" s="1" t="s">
        <v>15</v>
      </c>
      <c r="F1333" s="2">
        <v>21472.478800000001</v>
      </c>
      <c r="G1333">
        <f t="shared" si="20"/>
        <v>1</v>
      </c>
    </row>
    <row r="1334" spans="1:7" x14ac:dyDescent="0.35">
      <c r="A1334" s="1">
        <v>62</v>
      </c>
      <c r="B1334" s="1" t="s">
        <v>17</v>
      </c>
      <c r="C1334" s="1">
        <v>26.695</v>
      </c>
      <c r="D1334" s="1" t="s">
        <v>18</v>
      </c>
      <c r="E1334" s="1" t="s">
        <v>16</v>
      </c>
      <c r="F1334" s="2">
        <v>28101.333050000001</v>
      </c>
      <c r="G1334">
        <f t="shared" si="20"/>
        <v>1</v>
      </c>
    </row>
    <row r="1335" spans="1:7" x14ac:dyDescent="0.35">
      <c r="A1335" s="1">
        <v>32</v>
      </c>
      <c r="B1335" s="1" t="s">
        <v>11</v>
      </c>
      <c r="C1335" s="1">
        <v>17.765000000000001</v>
      </c>
      <c r="D1335" s="1" t="s">
        <v>18</v>
      </c>
      <c r="E1335" s="1" t="s">
        <v>15</v>
      </c>
      <c r="F1335" s="2">
        <v>32734.186300000001</v>
      </c>
      <c r="G1335">
        <f t="shared" si="20"/>
        <v>0</v>
      </c>
    </row>
    <row r="1336" spans="1:7" x14ac:dyDescent="0.35">
      <c r="A1336" s="1">
        <v>27</v>
      </c>
      <c r="B1336" s="1" t="s">
        <v>11</v>
      </c>
      <c r="C1336" s="1">
        <v>17.954999999999998</v>
      </c>
      <c r="D1336" s="1" t="s">
        <v>18</v>
      </c>
      <c r="E1336" s="1" t="s">
        <v>16</v>
      </c>
      <c r="F1336" s="2">
        <v>15006.579449999999</v>
      </c>
      <c r="G1336">
        <f t="shared" si="20"/>
        <v>0</v>
      </c>
    </row>
    <row r="1337" spans="1:7" x14ac:dyDescent="0.35">
      <c r="A1337" s="1">
        <v>26</v>
      </c>
      <c r="B1337" s="1" t="s">
        <v>11</v>
      </c>
      <c r="C1337" s="1">
        <v>17.195</v>
      </c>
      <c r="D1337" s="1" t="s">
        <v>18</v>
      </c>
      <c r="E1337" s="1" t="s">
        <v>16</v>
      </c>
      <c r="F1337" s="2">
        <v>14455.644050000001</v>
      </c>
      <c r="G1337">
        <f t="shared" si="20"/>
        <v>0</v>
      </c>
    </row>
    <row r="1338" spans="1:7" x14ac:dyDescent="0.35">
      <c r="A1338" s="1">
        <v>39</v>
      </c>
      <c r="B1338" s="1" t="s">
        <v>11</v>
      </c>
      <c r="C1338" s="1">
        <v>18.3</v>
      </c>
      <c r="D1338" s="1" t="s">
        <v>18</v>
      </c>
      <c r="E1338" s="1" t="s">
        <v>14</v>
      </c>
      <c r="F1338" s="2">
        <v>19023.259999999998</v>
      </c>
      <c r="G1338">
        <f t="shared" si="20"/>
        <v>0</v>
      </c>
    </row>
    <row r="1339" spans="1:7" x14ac:dyDescent="0.35">
      <c r="A1339" s="1">
        <v>18</v>
      </c>
      <c r="B1339" s="1" t="s">
        <v>17</v>
      </c>
      <c r="C1339" s="1">
        <v>17.29</v>
      </c>
      <c r="D1339" s="1" t="s">
        <v>18</v>
      </c>
      <c r="E1339" s="1" t="s">
        <v>16</v>
      </c>
      <c r="F1339" s="2">
        <v>12829.455099999999</v>
      </c>
      <c r="G1339">
        <f t="shared" si="20"/>
        <v>1</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CF4D806-BBFE-46A9-8410-C8AE3FFE07BD}">
  <sheetPr>
    <tabColor rgb="FFF14989"/>
  </sheetPr>
  <dimension ref="A1:V1339"/>
  <sheetViews>
    <sheetView topLeftCell="F1" zoomScale="70" zoomScaleNormal="70" workbookViewId="0">
      <selection activeCell="R9" sqref="R9"/>
    </sheetView>
  </sheetViews>
  <sheetFormatPr defaultColWidth="14.26953125" defaultRowHeight="14.5" x14ac:dyDescent="0.35"/>
  <cols>
    <col min="17" max="17" width="29.90625" style="3" customWidth="1"/>
    <col min="20" max="20" width="14.26953125" style="105"/>
  </cols>
  <sheetData>
    <row r="1" spans="1:22" s="70" customFormat="1" x14ac:dyDescent="0.35">
      <c r="A1" s="71" t="s">
        <v>6</v>
      </c>
      <c r="B1" s="71" t="s">
        <v>7</v>
      </c>
      <c r="C1" s="71" t="s">
        <v>77</v>
      </c>
      <c r="D1" s="71" t="s">
        <v>78</v>
      </c>
      <c r="E1" s="71" t="s">
        <v>79</v>
      </c>
      <c r="F1" s="71" t="s">
        <v>80</v>
      </c>
      <c r="G1" s="71" t="s">
        <v>132</v>
      </c>
      <c r="H1" s="71" t="s">
        <v>81</v>
      </c>
      <c r="I1" s="71" t="s">
        <v>13</v>
      </c>
      <c r="J1" s="71" t="s">
        <v>14</v>
      </c>
      <c r="K1" s="71" t="s">
        <v>15</v>
      </c>
      <c r="L1" s="71" t="s">
        <v>16</v>
      </c>
      <c r="M1" s="71" t="s">
        <v>44</v>
      </c>
      <c r="N1" s="71" t="s">
        <v>45</v>
      </c>
      <c r="O1" s="71" t="s">
        <v>46</v>
      </c>
      <c r="P1" s="71" t="s">
        <v>42</v>
      </c>
      <c r="Q1" s="72" t="s">
        <v>10</v>
      </c>
      <c r="S1" s="71"/>
      <c r="T1" s="71"/>
      <c r="U1" s="71"/>
      <c r="V1" s="71"/>
    </row>
    <row r="2" spans="1:22" x14ac:dyDescent="0.35">
      <c r="A2" s="31">
        <v>18</v>
      </c>
      <c r="B2" s="31">
        <v>20.79</v>
      </c>
      <c r="C2" s="33">
        <v>1</v>
      </c>
      <c r="D2" s="33">
        <v>0</v>
      </c>
      <c r="E2" s="33">
        <v>0</v>
      </c>
      <c r="F2" s="33">
        <v>0</v>
      </c>
      <c r="G2" s="33">
        <v>0</v>
      </c>
      <c r="H2">
        <v>0</v>
      </c>
      <c r="I2">
        <v>1</v>
      </c>
      <c r="J2">
        <v>0</v>
      </c>
      <c r="K2">
        <v>0</v>
      </c>
      <c r="L2">
        <v>0</v>
      </c>
      <c r="M2">
        <v>1</v>
      </c>
      <c r="N2">
        <v>0</v>
      </c>
      <c r="O2">
        <v>0</v>
      </c>
      <c r="P2">
        <v>0</v>
      </c>
      <c r="Q2" s="32">
        <v>1607.5101</v>
      </c>
      <c r="R2" s="3"/>
      <c r="T2"/>
    </row>
    <row r="3" spans="1:22" x14ac:dyDescent="0.35">
      <c r="A3" s="31">
        <v>18</v>
      </c>
      <c r="B3" s="31">
        <v>24.09</v>
      </c>
      <c r="C3" s="33">
        <v>1</v>
      </c>
      <c r="D3" s="33">
        <v>0</v>
      </c>
      <c r="E3" s="33">
        <v>0</v>
      </c>
      <c r="F3" s="33">
        <v>0</v>
      </c>
      <c r="G3" s="33">
        <v>0</v>
      </c>
      <c r="H3">
        <v>0</v>
      </c>
      <c r="I3">
        <v>1</v>
      </c>
      <c r="J3">
        <v>0</v>
      </c>
      <c r="K3">
        <v>0</v>
      </c>
      <c r="L3">
        <v>0</v>
      </c>
      <c r="M3">
        <v>1</v>
      </c>
      <c r="N3">
        <v>0</v>
      </c>
      <c r="O3">
        <v>0</v>
      </c>
      <c r="P3">
        <v>0</v>
      </c>
      <c r="Q3" s="32">
        <v>2201.0971</v>
      </c>
      <c r="R3" s="3"/>
      <c r="T3"/>
    </row>
    <row r="4" spans="1:22" x14ac:dyDescent="0.35">
      <c r="A4" s="31">
        <v>19</v>
      </c>
      <c r="B4" s="31">
        <v>24.7</v>
      </c>
      <c r="C4" s="33">
        <v>1</v>
      </c>
      <c r="D4" s="33">
        <v>0</v>
      </c>
      <c r="E4" s="33">
        <v>0</v>
      </c>
      <c r="F4" s="33">
        <v>0</v>
      </c>
      <c r="G4" s="33">
        <v>0</v>
      </c>
      <c r="H4">
        <v>0</v>
      </c>
      <c r="I4">
        <v>0</v>
      </c>
      <c r="J4">
        <v>1</v>
      </c>
      <c r="K4">
        <v>0</v>
      </c>
      <c r="L4">
        <v>0</v>
      </c>
      <c r="M4">
        <v>1</v>
      </c>
      <c r="N4">
        <v>0</v>
      </c>
      <c r="O4">
        <v>0</v>
      </c>
      <c r="P4">
        <v>0</v>
      </c>
      <c r="Q4" s="32">
        <v>1737.376</v>
      </c>
      <c r="R4" s="3"/>
      <c r="T4"/>
    </row>
    <row r="5" spans="1:22" x14ac:dyDescent="0.35">
      <c r="A5" s="31">
        <v>19</v>
      </c>
      <c r="B5" s="31">
        <v>24.51</v>
      </c>
      <c r="C5" s="33">
        <v>1</v>
      </c>
      <c r="D5" s="33">
        <v>0</v>
      </c>
      <c r="E5" s="33">
        <v>0</v>
      </c>
      <c r="F5" s="33">
        <v>0</v>
      </c>
      <c r="G5" s="33">
        <v>0</v>
      </c>
      <c r="H5">
        <v>0</v>
      </c>
      <c r="I5">
        <v>0</v>
      </c>
      <c r="J5">
        <v>0</v>
      </c>
      <c r="K5">
        <v>1</v>
      </c>
      <c r="L5">
        <v>0</v>
      </c>
      <c r="M5">
        <v>1</v>
      </c>
      <c r="N5">
        <v>0</v>
      </c>
      <c r="O5">
        <v>0</v>
      </c>
      <c r="P5">
        <v>0</v>
      </c>
      <c r="Q5" s="32">
        <v>2709.1118999999999</v>
      </c>
      <c r="R5" s="3"/>
      <c r="T5"/>
    </row>
    <row r="6" spans="1:22" x14ac:dyDescent="0.35">
      <c r="A6" s="31">
        <v>19</v>
      </c>
      <c r="B6" s="31">
        <v>22.515000000000001</v>
      </c>
      <c r="C6" s="33">
        <v>1</v>
      </c>
      <c r="D6" s="33">
        <v>0</v>
      </c>
      <c r="E6" s="33">
        <v>0</v>
      </c>
      <c r="F6" s="33">
        <v>0</v>
      </c>
      <c r="G6" s="33">
        <v>0</v>
      </c>
      <c r="H6">
        <v>0</v>
      </c>
      <c r="I6">
        <v>0</v>
      </c>
      <c r="J6">
        <v>0</v>
      </c>
      <c r="K6">
        <v>1</v>
      </c>
      <c r="L6">
        <v>0</v>
      </c>
      <c r="M6">
        <v>1</v>
      </c>
      <c r="N6">
        <v>0</v>
      </c>
      <c r="O6">
        <v>0</v>
      </c>
      <c r="P6">
        <v>0</v>
      </c>
      <c r="Q6" s="32">
        <v>2117.3388500000001</v>
      </c>
      <c r="R6" s="3"/>
      <c r="T6"/>
    </row>
    <row r="7" spans="1:22" x14ac:dyDescent="0.35">
      <c r="A7" s="31">
        <v>19</v>
      </c>
      <c r="B7" s="31">
        <v>23.4</v>
      </c>
      <c r="C7" s="33">
        <v>1</v>
      </c>
      <c r="D7" s="33">
        <v>0</v>
      </c>
      <c r="E7" s="33">
        <v>0</v>
      </c>
      <c r="F7" s="33">
        <v>0</v>
      </c>
      <c r="G7" s="33">
        <v>0</v>
      </c>
      <c r="H7">
        <v>0</v>
      </c>
      <c r="I7">
        <v>0</v>
      </c>
      <c r="J7">
        <v>1</v>
      </c>
      <c r="K7">
        <v>0</v>
      </c>
      <c r="L7">
        <v>0</v>
      </c>
      <c r="M7">
        <v>1</v>
      </c>
      <c r="N7">
        <v>0</v>
      </c>
      <c r="O7">
        <v>0</v>
      </c>
      <c r="P7">
        <v>0</v>
      </c>
      <c r="Q7" s="32">
        <v>2913.569</v>
      </c>
      <c r="R7" s="3"/>
      <c r="T7"/>
    </row>
    <row r="8" spans="1:22" x14ac:dyDescent="0.35">
      <c r="A8" s="31">
        <v>19</v>
      </c>
      <c r="B8" s="31">
        <v>24.605</v>
      </c>
      <c r="C8" s="33">
        <v>1</v>
      </c>
      <c r="D8" s="33">
        <v>0</v>
      </c>
      <c r="E8" s="33">
        <v>0</v>
      </c>
      <c r="F8" s="33">
        <v>0</v>
      </c>
      <c r="G8" s="33">
        <v>0</v>
      </c>
      <c r="H8">
        <v>0</v>
      </c>
      <c r="I8">
        <v>0</v>
      </c>
      <c r="J8">
        <v>0</v>
      </c>
      <c r="K8">
        <v>1</v>
      </c>
      <c r="L8">
        <v>0</v>
      </c>
      <c r="M8">
        <v>1</v>
      </c>
      <c r="N8">
        <v>0</v>
      </c>
      <c r="O8">
        <v>0</v>
      </c>
      <c r="P8">
        <v>0</v>
      </c>
      <c r="Q8" s="32">
        <v>2709.24395</v>
      </c>
      <c r="R8" s="3"/>
      <c r="T8"/>
    </row>
    <row r="9" spans="1:22" x14ac:dyDescent="0.35">
      <c r="A9" s="31">
        <v>19</v>
      </c>
      <c r="B9" s="31">
        <v>18.600000000000001</v>
      </c>
      <c r="C9" s="33">
        <v>1</v>
      </c>
      <c r="D9" s="33">
        <v>0</v>
      </c>
      <c r="E9" s="33">
        <v>0</v>
      </c>
      <c r="F9" s="33">
        <v>0</v>
      </c>
      <c r="G9" s="33">
        <v>0</v>
      </c>
      <c r="H9">
        <v>0</v>
      </c>
      <c r="I9">
        <v>0</v>
      </c>
      <c r="J9">
        <v>1</v>
      </c>
      <c r="K9">
        <v>0</v>
      </c>
      <c r="L9">
        <v>0</v>
      </c>
      <c r="M9">
        <v>1</v>
      </c>
      <c r="N9">
        <v>0</v>
      </c>
      <c r="O9">
        <v>0</v>
      </c>
      <c r="P9">
        <v>0</v>
      </c>
      <c r="Q9" s="32">
        <v>1728.8969999999999</v>
      </c>
      <c r="R9" s="3"/>
      <c r="T9"/>
    </row>
    <row r="10" spans="1:22" x14ac:dyDescent="0.35">
      <c r="A10" s="31">
        <v>19</v>
      </c>
      <c r="B10" s="31">
        <v>20.6</v>
      </c>
      <c r="C10" s="33">
        <v>1</v>
      </c>
      <c r="D10" s="33">
        <v>0</v>
      </c>
      <c r="E10" s="33">
        <v>0</v>
      </c>
      <c r="F10" s="33">
        <v>0</v>
      </c>
      <c r="G10" s="33">
        <v>0</v>
      </c>
      <c r="H10">
        <v>0</v>
      </c>
      <c r="I10">
        <v>0</v>
      </c>
      <c r="J10">
        <v>1</v>
      </c>
      <c r="K10">
        <v>0</v>
      </c>
      <c r="L10">
        <v>0</v>
      </c>
      <c r="M10">
        <v>1</v>
      </c>
      <c r="N10">
        <v>0</v>
      </c>
      <c r="O10">
        <v>0</v>
      </c>
      <c r="P10">
        <v>0</v>
      </c>
      <c r="Q10" s="32">
        <v>1731.6769999999999</v>
      </c>
      <c r="R10" s="3"/>
      <c r="T10"/>
    </row>
    <row r="11" spans="1:22" x14ac:dyDescent="0.35">
      <c r="A11" s="31">
        <v>21</v>
      </c>
      <c r="B11" s="31">
        <v>21.89</v>
      </c>
      <c r="C11" s="33">
        <v>1</v>
      </c>
      <c r="D11" s="33">
        <v>0</v>
      </c>
      <c r="E11" s="33">
        <v>0</v>
      </c>
      <c r="F11" s="33">
        <v>0</v>
      </c>
      <c r="G11" s="33">
        <v>0</v>
      </c>
      <c r="H11">
        <v>0</v>
      </c>
      <c r="I11">
        <v>1</v>
      </c>
      <c r="J11">
        <v>0</v>
      </c>
      <c r="K11">
        <v>0</v>
      </c>
      <c r="L11">
        <v>0</v>
      </c>
      <c r="M11">
        <v>1</v>
      </c>
      <c r="N11">
        <v>0</v>
      </c>
      <c r="O11">
        <v>0</v>
      </c>
      <c r="P11">
        <v>0</v>
      </c>
      <c r="Q11" s="32">
        <v>3180.5101</v>
      </c>
      <c r="R11" s="3"/>
      <c r="T11"/>
    </row>
    <row r="12" spans="1:22" x14ac:dyDescent="0.35">
      <c r="A12" s="31">
        <v>21</v>
      </c>
      <c r="B12" s="31">
        <v>22.135000000000002</v>
      </c>
      <c r="C12" s="33">
        <v>1</v>
      </c>
      <c r="D12" s="33">
        <v>0</v>
      </c>
      <c r="E12" s="33">
        <v>0</v>
      </c>
      <c r="F12" s="33">
        <v>0</v>
      </c>
      <c r="G12" s="33">
        <v>0</v>
      </c>
      <c r="H12">
        <v>0</v>
      </c>
      <c r="I12">
        <v>0</v>
      </c>
      <c r="J12">
        <v>0</v>
      </c>
      <c r="K12">
        <v>0</v>
      </c>
      <c r="L12">
        <v>1</v>
      </c>
      <c r="M12">
        <v>1</v>
      </c>
      <c r="N12">
        <v>0</v>
      </c>
      <c r="O12">
        <v>0</v>
      </c>
      <c r="P12">
        <v>0</v>
      </c>
      <c r="Q12" s="32">
        <v>2585.8506499999999</v>
      </c>
      <c r="R12" s="3"/>
      <c r="T12"/>
    </row>
    <row r="13" spans="1:22" x14ac:dyDescent="0.35">
      <c r="A13" s="31">
        <v>22</v>
      </c>
      <c r="B13" s="31">
        <v>24.3</v>
      </c>
      <c r="C13" s="33">
        <v>1</v>
      </c>
      <c r="D13" s="33">
        <v>0</v>
      </c>
      <c r="E13" s="33">
        <v>0</v>
      </c>
      <c r="F13" s="33">
        <v>0</v>
      </c>
      <c r="G13" s="33">
        <v>0</v>
      </c>
      <c r="H13">
        <v>0</v>
      </c>
      <c r="I13">
        <v>0</v>
      </c>
      <c r="J13">
        <v>1</v>
      </c>
      <c r="K13">
        <v>0</v>
      </c>
      <c r="L13">
        <v>0</v>
      </c>
      <c r="M13">
        <v>1</v>
      </c>
      <c r="N13">
        <v>0</v>
      </c>
      <c r="O13">
        <v>0</v>
      </c>
      <c r="P13">
        <v>0</v>
      </c>
      <c r="Q13" s="32">
        <v>2150.4690000000001</v>
      </c>
      <c r="R13" s="3"/>
      <c r="T13"/>
    </row>
    <row r="14" spans="1:22" x14ac:dyDescent="0.35">
      <c r="A14" s="31">
        <v>22</v>
      </c>
      <c r="B14" s="31">
        <v>23.18</v>
      </c>
      <c r="C14" s="33">
        <v>1</v>
      </c>
      <c r="D14" s="33">
        <v>0</v>
      </c>
      <c r="E14" s="33">
        <v>0</v>
      </c>
      <c r="F14" s="33">
        <v>0</v>
      </c>
      <c r="G14" s="33">
        <v>0</v>
      </c>
      <c r="H14">
        <v>0</v>
      </c>
      <c r="I14">
        <v>0</v>
      </c>
      <c r="J14">
        <v>0</v>
      </c>
      <c r="K14">
        <v>0</v>
      </c>
      <c r="L14">
        <v>1</v>
      </c>
      <c r="M14">
        <v>1</v>
      </c>
      <c r="N14">
        <v>0</v>
      </c>
      <c r="O14">
        <v>0</v>
      </c>
      <c r="P14">
        <v>0</v>
      </c>
      <c r="Q14" s="32">
        <v>2731.9122000000002</v>
      </c>
      <c r="R14" s="3"/>
      <c r="T14"/>
    </row>
    <row r="15" spans="1:22" x14ac:dyDescent="0.35">
      <c r="A15" s="31">
        <v>22</v>
      </c>
      <c r="B15" s="31">
        <v>20.234999999999999</v>
      </c>
      <c r="C15" s="33">
        <v>1</v>
      </c>
      <c r="D15" s="33">
        <v>0</v>
      </c>
      <c r="E15" s="33">
        <v>0</v>
      </c>
      <c r="F15" s="33">
        <v>0</v>
      </c>
      <c r="G15" s="33">
        <v>0</v>
      </c>
      <c r="H15">
        <v>0</v>
      </c>
      <c r="I15">
        <v>0</v>
      </c>
      <c r="J15">
        <v>0</v>
      </c>
      <c r="K15">
        <v>1</v>
      </c>
      <c r="L15">
        <v>0</v>
      </c>
      <c r="M15">
        <v>1</v>
      </c>
      <c r="N15">
        <v>0</v>
      </c>
      <c r="O15">
        <v>0</v>
      </c>
      <c r="P15">
        <v>0</v>
      </c>
      <c r="Q15" s="32">
        <v>2527.8186500000002</v>
      </c>
      <c r="R15" s="3"/>
      <c r="T15"/>
    </row>
    <row r="16" spans="1:22" x14ac:dyDescent="0.35">
      <c r="A16" s="31">
        <v>22</v>
      </c>
      <c r="B16" s="31">
        <v>21.28</v>
      </c>
      <c r="C16" s="33">
        <v>1</v>
      </c>
      <c r="D16" s="33">
        <v>0</v>
      </c>
      <c r="E16" s="33">
        <v>0</v>
      </c>
      <c r="F16" s="33">
        <v>0</v>
      </c>
      <c r="G16" s="33">
        <v>0</v>
      </c>
      <c r="H16">
        <v>0</v>
      </c>
      <c r="I16">
        <v>0</v>
      </c>
      <c r="J16">
        <v>0</v>
      </c>
      <c r="K16">
        <v>1</v>
      </c>
      <c r="L16">
        <v>0</v>
      </c>
      <c r="M16">
        <v>1</v>
      </c>
      <c r="N16">
        <v>0</v>
      </c>
      <c r="O16">
        <v>0</v>
      </c>
      <c r="P16">
        <v>0</v>
      </c>
      <c r="Q16" s="32">
        <v>4296.2712000000001</v>
      </c>
      <c r="R16" s="3"/>
      <c r="T16"/>
    </row>
    <row r="17" spans="1:20" x14ac:dyDescent="0.35">
      <c r="A17" s="31">
        <v>23</v>
      </c>
      <c r="B17" s="31">
        <v>23.18</v>
      </c>
      <c r="C17" s="33">
        <v>1</v>
      </c>
      <c r="D17" s="33">
        <v>0</v>
      </c>
      <c r="E17" s="33">
        <v>0</v>
      </c>
      <c r="F17" s="33">
        <v>0</v>
      </c>
      <c r="G17" s="33">
        <v>0</v>
      </c>
      <c r="H17">
        <v>0</v>
      </c>
      <c r="I17">
        <v>0</v>
      </c>
      <c r="J17">
        <v>0</v>
      </c>
      <c r="K17">
        <v>1</v>
      </c>
      <c r="L17">
        <v>0</v>
      </c>
      <c r="M17">
        <v>1</v>
      </c>
      <c r="N17">
        <v>0</v>
      </c>
      <c r="O17">
        <v>0</v>
      </c>
      <c r="P17">
        <v>0</v>
      </c>
      <c r="Q17" s="32">
        <v>14426.073850000001</v>
      </c>
      <c r="R17" s="3"/>
      <c r="T17"/>
    </row>
    <row r="18" spans="1:20" x14ac:dyDescent="0.35">
      <c r="A18" s="31">
        <v>23</v>
      </c>
      <c r="B18" s="31">
        <v>24.225000000000001</v>
      </c>
      <c r="C18" s="33">
        <v>1</v>
      </c>
      <c r="D18" s="33">
        <v>0</v>
      </c>
      <c r="E18" s="33">
        <v>0</v>
      </c>
      <c r="F18" s="33">
        <v>0</v>
      </c>
      <c r="G18" s="33">
        <v>0</v>
      </c>
      <c r="H18">
        <v>0</v>
      </c>
      <c r="I18">
        <v>0</v>
      </c>
      <c r="J18">
        <v>0</v>
      </c>
      <c r="K18">
        <v>0</v>
      </c>
      <c r="L18">
        <v>1</v>
      </c>
      <c r="M18">
        <v>1</v>
      </c>
      <c r="N18">
        <v>0</v>
      </c>
      <c r="O18">
        <v>0</v>
      </c>
      <c r="P18">
        <v>0</v>
      </c>
      <c r="Q18" s="32">
        <v>22395.74424</v>
      </c>
      <c r="R18" s="3"/>
      <c r="T18"/>
    </row>
    <row r="19" spans="1:20" x14ac:dyDescent="0.35">
      <c r="A19" s="31">
        <v>24</v>
      </c>
      <c r="B19" s="31">
        <v>23.21</v>
      </c>
      <c r="C19" s="33">
        <v>1</v>
      </c>
      <c r="D19" s="33">
        <v>0</v>
      </c>
      <c r="E19" s="33">
        <v>0</v>
      </c>
      <c r="F19" s="33">
        <v>0</v>
      </c>
      <c r="G19" s="33">
        <v>0</v>
      </c>
      <c r="H19">
        <v>0</v>
      </c>
      <c r="I19">
        <v>1</v>
      </c>
      <c r="J19">
        <v>0</v>
      </c>
      <c r="K19">
        <v>0</v>
      </c>
      <c r="L19">
        <v>0</v>
      </c>
      <c r="M19">
        <v>1</v>
      </c>
      <c r="N19">
        <v>0</v>
      </c>
      <c r="O19">
        <v>0</v>
      </c>
      <c r="P19">
        <v>0</v>
      </c>
      <c r="Q19" s="32">
        <v>25081.76784</v>
      </c>
      <c r="R19" s="3"/>
      <c r="T19"/>
    </row>
    <row r="20" spans="1:20" x14ac:dyDescent="0.35">
      <c r="A20" s="31">
        <v>24</v>
      </c>
      <c r="B20" s="31">
        <v>22.6</v>
      </c>
      <c r="C20" s="33">
        <v>1</v>
      </c>
      <c r="D20" s="33">
        <v>0</v>
      </c>
      <c r="E20" s="33">
        <v>0</v>
      </c>
      <c r="F20" s="33">
        <v>0</v>
      </c>
      <c r="G20" s="33">
        <v>0</v>
      </c>
      <c r="H20">
        <v>0</v>
      </c>
      <c r="I20">
        <v>0</v>
      </c>
      <c r="J20">
        <v>1</v>
      </c>
      <c r="K20">
        <v>0</v>
      </c>
      <c r="L20">
        <v>0</v>
      </c>
      <c r="M20">
        <v>1</v>
      </c>
      <c r="N20">
        <v>0</v>
      </c>
      <c r="O20">
        <v>0</v>
      </c>
      <c r="P20">
        <v>0</v>
      </c>
      <c r="Q20" s="32">
        <v>2457.502</v>
      </c>
      <c r="R20" s="3"/>
      <c r="T20"/>
    </row>
    <row r="21" spans="1:20" x14ac:dyDescent="0.35">
      <c r="A21" s="31">
        <v>24</v>
      </c>
      <c r="B21" s="31">
        <v>24.225000000000001</v>
      </c>
      <c r="C21" s="33">
        <v>1</v>
      </c>
      <c r="D21" s="33">
        <v>0</v>
      </c>
      <c r="E21" s="33">
        <v>0</v>
      </c>
      <c r="F21" s="33">
        <v>0</v>
      </c>
      <c r="G21" s="33">
        <v>0</v>
      </c>
      <c r="H21">
        <v>0</v>
      </c>
      <c r="I21">
        <v>0</v>
      </c>
      <c r="J21">
        <v>0</v>
      </c>
      <c r="K21">
        <v>1</v>
      </c>
      <c r="L21">
        <v>0</v>
      </c>
      <c r="M21">
        <v>1</v>
      </c>
      <c r="N21">
        <v>0</v>
      </c>
      <c r="O21">
        <v>0</v>
      </c>
      <c r="P21">
        <v>0</v>
      </c>
      <c r="Q21" s="32">
        <v>2842.7607499999999</v>
      </c>
      <c r="R21" s="3"/>
      <c r="T21"/>
    </row>
    <row r="22" spans="1:20" x14ac:dyDescent="0.35">
      <c r="A22" s="31">
        <v>25</v>
      </c>
      <c r="B22" s="31">
        <v>23.465</v>
      </c>
      <c r="C22" s="33">
        <v>1</v>
      </c>
      <c r="D22" s="33">
        <v>0</v>
      </c>
      <c r="E22" s="33">
        <v>0</v>
      </c>
      <c r="F22" s="33">
        <v>0</v>
      </c>
      <c r="G22" s="33">
        <v>0</v>
      </c>
      <c r="H22">
        <v>0</v>
      </c>
      <c r="I22">
        <v>0</v>
      </c>
      <c r="J22">
        <v>0</v>
      </c>
      <c r="K22">
        <v>0</v>
      </c>
      <c r="L22">
        <v>1</v>
      </c>
      <c r="M22">
        <v>1</v>
      </c>
      <c r="N22">
        <v>0</v>
      </c>
      <c r="O22">
        <v>0</v>
      </c>
      <c r="P22">
        <v>0</v>
      </c>
      <c r="Q22" s="32">
        <v>3206.4913499999998</v>
      </c>
      <c r="R22" s="3"/>
      <c r="T22"/>
    </row>
    <row r="23" spans="1:20" x14ac:dyDescent="0.35">
      <c r="A23" s="31">
        <v>25</v>
      </c>
      <c r="B23" s="31">
        <v>24.3</v>
      </c>
      <c r="C23" s="33">
        <v>1</v>
      </c>
      <c r="D23" s="33">
        <v>0</v>
      </c>
      <c r="E23" s="33">
        <v>0</v>
      </c>
      <c r="F23" s="33">
        <v>0</v>
      </c>
      <c r="G23" s="33">
        <v>0</v>
      </c>
      <c r="H23">
        <v>0</v>
      </c>
      <c r="I23">
        <v>0</v>
      </c>
      <c r="J23">
        <v>1</v>
      </c>
      <c r="K23">
        <v>0</v>
      </c>
      <c r="L23">
        <v>0</v>
      </c>
      <c r="M23">
        <v>1</v>
      </c>
      <c r="N23">
        <v>0</v>
      </c>
      <c r="O23">
        <v>0</v>
      </c>
      <c r="P23">
        <v>0</v>
      </c>
      <c r="Q23" s="32">
        <v>4391.652</v>
      </c>
      <c r="R23" s="3"/>
      <c r="T23"/>
    </row>
    <row r="24" spans="1:20" x14ac:dyDescent="0.35">
      <c r="A24" s="31">
        <v>25</v>
      </c>
      <c r="B24" s="31">
        <v>22.515000000000001</v>
      </c>
      <c r="C24" s="33">
        <v>1</v>
      </c>
      <c r="D24" s="33">
        <v>0</v>
      </c>
      <c r="E24" s="33">
        <v>0</v>
      </c>
      <c r="F24" s="33">
        <v>0</v>
      </c>
      <c r="G24" s="33">
        <v>0</v>
      </c>
      <c r="H24">
        <v>0</v>
      </c>
      <c r="I24">
        <v>0</v>
      </c>
      <c r="J24">
        <v>0</v>
      </c>
      <c r="K24">
        <v>1</v>
      </c>
      <c r="L24">
        <v>0</v>
      </c>
      <c r="M24">
        <v>1</v>
      </c>
      <c r="N24">
        <v>0</v>
      </c>
      <c r="O24">
        <v>0</v>
      </c>
      <c r="P24">
        <v>0</v>
      </c>
      <c r="Q24" s="32">
        <v>3594.17085</v>
      </c>
      <c r="R24" s="3"/>
      <c r="T24"/>
    </row>
    <row r="25" spans="1:20" x14ac:dyDescent="0.35">
      <c r="A25" s="31">
        <v>25</v>
      </c>
      <c r="B25" s="31">
        <v>20.8</v>
      </c>
      <c r="C25" s="33">
        <v>1</v>
      </c>
      <c r="D25" s="33">
        <v>0</v>
      </c>
      <c r="E25" s="33">
        <v>0</v>
      </c>
      <c r="F25" s="33">
        <v>0</v>
      </c>
      <c r="G25" s="33">
        <v>0</v>
      </c>
      <c r="H25">
        <v>0</v>
      </c>
      <c r="I25">
        <v>0</v>
      </c>
      <c r="J25">
        <v>1</v>
      </c>
      <c r="K25">
        <v>0</v>
      </c>
      <c r="L25">
        <v>0</v>
      </c>
      <c r="M25">
        <v>1</v>
      </c>
      <c r="N25">
        <v>0</v>
      </c>
      <c r="O25">
        <v>0</v>
      </c>
      <c r="P25">
        <v>0</v>
      </c>
      <c r="Q25" s="32">
        <v>3208.7869999999998</v>
      </c>
      <c r="R25" s="3"/>
      <c r="T25"/>
    </row>
    <row r="26" spans="1:20" x14ac:dyDescent="0.35">
      <c r="A26" s="31">
        <v>26</v>
      </c>
      <c r="B26" s="31">
        <v>22.61</v>
      </c>
      <c r="C26" s="33">
        <v>1</v>
      </c>
      <c r="D26" s="33">
        <v>0</v>
      </c>
      <c r="E26" s="33">
        <v>0</v>
      </c>
      <c r="F26" s="33">
        <v>0</v>
      </c>
      <c r="G26" s="33">
        <v>0</v>
      </c>
      <c r="H26">
        <v>0</v>
      </c>
      <c r="I26">
        <v>0</v>
      </c>
      <c r="J26">
        <v>0</v>
      </c>
      <c r="K26">
        <v>1</v>
      </c>
      <c r="L26">
        <v>0</v>
      </c>
      <c r="M26">
        <v>0</v>
      </c>
      <c r="N26">
        <v>1</v>
      </c>
      <c r="O26">
        <v>0</v>
      </c>
      <c r="P26">
        <v>0</v>
      </c>
      <c r="Q26" s="32">
        <v>3176.8159000000001</v>
      </c>
      <c r="R26" s="3"/>
      <c r="T26"/>
    </row>
    <row r="27" spans="1:20" x14ac:dyDescent="0.35">
      <c r="A27" s="31">
        <v>26</v>
      </c>
      <c r="B27" s="31">
        <v>19.8</v>
      </c>
      <c r="C27" s="33">
        <v>1</v>
      </c>
      <c r="D27" s="33">
        <v>0</v>
      </c>
      <c r="E27" s="33">
        <v>0</v>
      </c>
      <c r="F27" s="33">
        <v>0</v>
      </c>
      <c r="G27" s="33">
        <v>0</v>
      </c>
      <c r="H27">
        <v>0</v>
      </c>
      <c r="I27">
        <v>0</v>
      </c>
      <c r="J27">
        <v>1</v>
      </c>
      <c r="K27">
        <v>0</v>
      </c>
      <c r="L27">
        <v>0</v>
      </c>
      <c r="M27">
        <v>0</v>
      </c>
      <c r="N27">
        <v>1</v>
      </c>
      <c r="O27">
        <v>0</v>
      </c>
      <c r="P27">
        <v>0</v>
      </c>
      <c r="Q27" s="32">
        <v>3378.91</v>
      </c>
      <c r="R27" s="3"/>
      <c r="T27"/>
    </row>
    <row r="28" spans="1:20" x14ac:dyDescent="0.35">
      <c r="A28" s="31">
        <v>26</v>
      </c>
      <c r="B28" s="31">
        <v>22.23</v>
      </c>
      <c r="C28" s="33">
        <v>1</v>
      </c>
      <c r="D28" s="33">
        <v>0</v>
      </c>
      <c r="E28" s="33">
        <v>0</v>
      </c>
      <c r="F28" s="33">
        <v>0</v>
      </c>
      <c r="G28" s="33">
        <v>0</v>
      </c>
      <c r="H28">
        <v>0</v>
      </c>
      <c r="I28">
        <v>0</v>
      </c>
      <c r="J28">
        <v>0</v>
      </c>
      <c r="K28">
        <v>1</v>
      </c>
      <c r="L28">
        <v>0</v>
      </c>
      <c r="M28">
        <v>0</v>
      </c>
      <c r="N28">
        <v>1</v>
      </c>
      <c r="O28">
        <v>0</v>
      </c>
      <c r="P28">
        <v>0</v>
      </c>
      <c r="Q28" s="32">
        <v>3176.2876999999999</v>
      </c>
      <c r="R28" s="3"/>
      <c r="T28"/>
    </row>
    <row r="29" spans="1:20" x14ac:dyDescent="0.35">
      <c r="A29" s="31">
        <v>27</v>
      </c>
      <c r="B29" s="31">
        <v>23.21</v>
      </c>
      <c r="C29" s="33">
        <v>1</v>
      </c>
      <c r="D29" s="33">
        <v>0</v>
      </c>
      <c r="E29" s="33">
        <v>0</v>
      </c>
      <c r="F29" s="33">
        <v>0</v>
      </c>
      <c r="G29" s="33">
        <v>0</v>
      </c>
      <c r="H29">
        <v>0</v>
      </c>
      <c r="I29">
        <v>1</v>
      </c>
      <c r="J29">
        <v>0</v>
      </c>
      <c r="K29">
        <v>0</v>
      </c>
      <c r="L29">
        <v>0</v>
      </c>
      <c r="M29">
        <v>0</v>
      </c>
      <c r="N29">
        <v>1</v>
      </c>
      <c r="O29">
        <v>0</v>
      </c>
      <c r="P29">
        <v>0</v>
      </c>
      <c r="Q29" s="32">
        <v>3561.8888999999999</v>
      </c>
      <c r="R29" s="3"/>
      <c r="T29"/>
    </row>
    <row r="30" spans="1:20" x14ac:dyDescent="0.35">
      <c r="A30" s="31">
        <v>27</v>
      </c>
      <c r="B30" s="31">
        <v>24.1</v>
      </c>
      <c r="C30" s="33">
        <v>1</v>
      </c>
      <c r="D30" s="33">
        <v>0</v>
      </c>
      <c r="E30" s="33">
        <v>0</v>
      </c>
      <c r="F30" s="33">
        <v>0</v>
      </c>
      <c r="G30" s="33">
        <v>0</v>
      </c>
      <c r="H30">
        <v>0</v>
      </c>
      <c r="I30">
        <v>0</v>
      </c>
      <c r="J30">
        <v>1</v>
      </c>
      <c r="K30">
        <v>0</v>
      </c>
      <c r="L30">
        <v>0</v>
      </c>
      <c r="M30">
        <v>0</v>
      </c>
      <c r="N30">
        <v>1</v>
      </c>
      <c r="O30">
        <v>0</v>
      </c>
      <c r="P30">
        <v>0</v>
      </c>
      <c r="Q30" s="32">
        <v>2974.1260000000002</v>
      </c>
      <c r="R30" s="3"/>
      <c r="T30"/>
    </row>
    <row r="31" spans="1:20" x14ac:dyDescent="0.35">
      <c r="A31" s="31">
        <v>27</v>
      </c>
      <c r="B31" s="31">
        <v>21.47</v>
      </c>
      <c r="C31" s="33">
        <v>1</v>
      </c>
      <c r="D31" s="33">
        <v>0</v>
      </c>
      <c r="E31" s="33">
        <v>0</v>
      </c>
      <c r="F31" s="33">
        <v>0</v>
      </c>
      <c r="G31" s="33">
        <v>0</v>
      </c>
      <c r="H31">
        <v>0</v>
      </c>
      <c r="I31">
        <v>0</v>
      </c>
      <c r="J31">
        <v>0</v>
      </c>
      <c r="K31">
        <v>1</v>
      </c>
      <c r="L31">
        <v>0</v>
      </c>
      <c r="M31">
        <v>0</v>
      </c>
      <c r="N31">
        <v>1</v>
      </c>
      <c r="O31">
        <v>0</v>
      </c>
      <c r="P31">
        <v>0</v>
      </c>
      <c r="Q31" s="32">
        <v>3353.4703</v>
      </c>
      <c r="R31" s="3"/>
      <c r="T31"/>
    </row>
    <row r="32" spans="1:20" x14ac:dyDescent="0.35">
      <c r="A32" s="31">
        <v>28</v>
      </c>
      <c r="B32" s="31">
        <v>24.32</v>
      </c>
      <c r="C32" s="33">
        <v>1</v>
      </c>
      <c r="D32" s="33">
        <v>0</v>
      </c>
      <c r="E32" s="33">
        <v>0</v>
      </c>
      <c r="F32" s="33">
        <v>0</v>
      </c>
      <c r="G32" s="33">
        <v>0</v>
      </c>
      <c r="H32">
        <v>0</v>
      </c>
      <c r="I32">
        <v>0</v>
      </c>
      <c r="J32">
        <v>0</v>
      </c>
      <c r="K32">
        <v>0</v>
      </c>
      <c r="L32">
        <v>1</v>
      </c>
      <c r="M32">
        <v>0</v>
      </c>
      <c r="N32">
        <v>1</v>
      </c>
      <c r="O32">
        <v>0</v>
      </c>
      <c r="P32">
        <v>0</v>
      </c>
      <c r="Q32" s="32">
        <v>23288.928400000001</v>
      </c>
      <c r="R32" s="3"/>
      <c r="T32"/>
    </row>
    <row r="33" spans="1:20" x14ac:dyDescent="0.35">
      <c r="A33" s="31">
        <v>28</v>
      </c>
      <c r="B33" s="31">
        <v>23.844999999999999</v>
      </c>
      <c r="C33" s="33">
        <v>1</v>
      </c>
      <c r="D33" s="33">
        <v>0</v>
      </c>
      <c r="E33" s="33">
        <v>0</v>
      </c>
      <c r="F33" s="33">
        <v>0</v>
      </c>
      <c r="G33" s="33">
        <v>0</v>
      </c>
      <c r="H33">
        <v>0</v>
      </c>
      <c r="I33">
        <v>0</v>
      </c>
      <c r="J33">
        <v>0</v>
      </c>
      <c r="K33">
        <v>1</v>
      </c>
      <c r="L33">
        <v>0</v>
      </c>
      <c r="M33">
        <v>0</v>
      </c>
      <c r="N33">
        <v>1</v>
      </c>
      <c r="O33">
        <v>0</v>
      </c>
      <c r="P33">
        <v>0</v>
      </c>
      <c r="Q33" s="32">
        <v>4719.7365499999996</v>
      </c>
      <c r="R33" s="3"/>
      <c r="T33"/>
    </row>
    <row r="34" spans="1:20" x14ac:dyDescent="0.35">
      <c r="A34" s="31">
        <v>29</v>
      </c>
      <c r="B34" s="31">
        <v>20.234999999999999</v>
      </c>
      <c r="C34" s="33">
        <v>1</v>
      </c>
      <c r="D34" s="33">
        <v>0</v>
      </c>
      <c r="E34" s="33">
        <v>0</v>
      </c>
      <c r="F34" s="33">
        <v>0</v>
      </c>
      <c r="G34" s="33">
        <v>0</v>
      </c>
      <c r="H34">
        <v>0</v>
      </c>
      <c r="I34">
        <v>0</v>
      </c>
      <c r="J34">
        <v>0</v>
      </c>
      <c r="K34">
        <v>1</v>
      </c>
      <c r="L34">
        <v>0</v>
      </c>
      <c r="M34">
        <v>0</v>
      </c>
      <c r="N34">
        <v>1</v>
      </c>
      <c r="O34">
        <v>0</v>
      </c>
      <c r="P34">
        <v>0</v>
      </c>
      <c r="Q34" s="32">
        <v>4906.4096499999996</v>
      </c>
      <c r="R34" s="3"/>
      <c r="T34"/>
    </row>
    <row r="35" spans="1:20" x14ac:dyDescent="0.35">
      <c r="A35" s="31">
        <v>29</v>
      </c>
      <c r="B35" s="31">
        <v>24.6</v>
      </c>
      <c r="C35" s="33">
        <v>1</v>
      </c>
      <c r="D35" s="33">
        <v>0</v>
      </c>
      <c r="E35" s="33">
        <v>0</v>
      </c>
      <c r="F35" s="33">
        <v>0</v>
      </c>
      <c r="G35" s="33">
        <v>0</v>
      </c>
      <c r="H35">
        <v>0</v>
      </c>
      <c r="I35">
        <v>0</v>
      </c>
      <c r="J35">
        <v>1</v>
      </c>
      <c r="K35">
        <v>0</v>
      </c>
      <c r="L35">
        <v>0</v>
      </c>
      <c r="M35">
        <v>0</v>
      </c>
      <c r="N35">
        <v>1</v>
      </c>
      <c r="O35">
        <v>0</v>
      </c>
      <c r="P35">
        <v>0</v>
      </c>
      <c r="Q35" s="32">
        <v>4529.4769999999999</v>
      </c>
      <c r="R35" s="3"/>
      <c r="T35"/>
    </row>
    <row r="36" spans="1:20" x14ac:dyDescent="0.35">
      <c r="A36" s="31">
        <v>30</v>
      </c>
      <c r="B36" s="31">
        <v>22.895</v>
      </c>
      <c r="C36" s="33">
        <v>1</v>
      </c>
      <c r="D36" s="33">
        <v>0</v>
      </c>
      <c r="E36" s="33">
        <v>0</v>
      </c>
      <c r="F36" s="33">
        <v>0</v>
      </c>
      <c r="G36" s="33">
        <v>0</v>
      </c>
      <c r="H36">
        <v>0</v>
      </c>
      <c r="I36">
        <v>0</v>
      </c>
      <c r="J36">
        <v>0</v>
      </c>
      <c r="K36">
        <v>0</v>
      </c>
      <c r="L36">
        <v>1</v>
      </c>
      <c r="M36">
        <v>0</v>
      </c>
      <c r="N36">
        <v>1</v>
      </c>
      <c r="O36">
        <v>0</v>
      </c>
      <c r="P36">
        <v>0</v>
      </c>
      <c r="Q36" s="32">
        <v>4719.52405</v>
      </c>
      <c r="R36" s="3"/>
      <c r="T36"/>
    </row>
    <row r="37" spans="1:20" x14ac:dyDescent="0.35">
      <c r="A37" s="31">
        <v>30</v>
      </c>
      <c r="B37" s="31">
        <v>19.95</v>
      </c>
      <c r="C37" s="33">
        <v>1</v>
      </c>
      <c r="D37" s="33">
        <v>0</v>
      </c>
      <c r="E37" s="33">
        <v>0</v>
      </c>
      <c r="F37" s="33">
        <v>0</v>
      </c>
      <c r="G37" s="33">
        <v>0</v>
      </c>
      <c r="H37">
        <v>0</v>
      </c>
      <c r="I37">
        <v>0</v>
      </c>
      <c r="J37">
        <v>0</v>
      </c>
      <c r="K37">
        <v>1</v>
      </c>
      <c r="L37">
        <v>0</v>
      </c>
      <c r="M37">
        <v>0</v>
      </c>
      <c r="N37">
        <v>1</v>
      </c>
      <c r="O37">
        <v>0</v>
      </c>
      <c r="P37">
        <v>0</v>
      </c>
      <c r="Q37" s="32">
        <v>5693.4305000000004</v>
      </c>
      <c r="R37" s="3"/>
      <c r="T37"/>
    </row>
    <row r="38" spans="1:20" x14ac:dyDescent="0.35">
      <c r="A38" s="31">
        <v>30</v>
      </c>
      <c r="B38" s="31">
        <v>21.945</v>
      </c>
      <c r="C38" s="33">
        <v>1</v>
      </c>
      <c r="D38" s="33">
        <v>0</v>
      </c>
      <c r="E38" s="33">
        <v>0</v>
      </c>
      <c r="F38" s="33">
        <v>0</v>
      </c>
      <c r="G38" s="33">
        <v>0</v>
      </c>
      <c r="H38">
        <v>0</v>
      </c>
      <c r="I38">
        <v>0</v>
      </c>
      <c r="J38">
        <v>0</v>
      </c>
      <c r="K38">
        <v>0</v>
      </c>
      <c r="L38">
        <v>1</v>
      </c>
      <c r="M38">
        <v>0</v>
      </c>
      <c r="N38">
        <v>1</v>
      </c>
      <c r="O38">
        <v>0</v>
      </c>
      <c r="P38">
        <v>0</v>
      </c>
      <c r="Q38" s="32">
        <v>4718.2035500000002</v>
      </c>
      <c r="R38" s="3"/>
      <c r="T38"/>
    </row>
    <row r="39" spans="1:20" x14ac:dyDescent="0.35">
      <c r="A39" s="31">
        <v>31</v>
      </c>
      <c r="B39" s="31">
        <v>23.6</v>
      </c>
      <c r="C39" s="33">
        <v>1</v>
      </c>
      <c r="D39" s="33">
        <v>0</v>
      </c>
      <c r="E39" s="33">
        <v>0</v>
      </c>
      <c r="F39" s="33">
        <v>0</v>
      </c>
      <c r="G39" s="33">
        <v>0</v>
      </c>
      <c r="H39">
        <v>0</v>
      </c>
      <c r="I39">
        <v>0</v>
      </c>
      <c r="J39">
        <v>1</v>
      </c>
      <c r="K39">
        <v>0</v>
      </c>
      <c r="L39">
        <v>0</v>
      </c>
      <c r="M39">
        <v>0</v>
      </c>
      <c r="N39">
        <v>1</v>
      </c>
      <c r="O39">
        <v>0</v>
      </c>
      <c r="P39">
        <v>0</v>
      </c>
      <c r="Q39" s="32">
        <v>4931.6469999999999</v>
      </c>
      <c r="R39" s="3"/>
      <c r="T39"/>
    </row>
    <row r="40" spans="1:20" x14ac:dyDescent="0.35">
      <c r="A40" s="31">
        <v>31</v>
      </c>
      <c r="B40" s="31">
        <v>21.754999999999999</v>
      </c>
      <c r="C40" s="33">
        <v>1</v>
      </c>
      <c r="D40" s="33">
        <v>0</v>
      </c>
      <c r="E40" s="33">
        <v>0</v>
      </c>
      <c r="F40" s="33">
        <v>0</v>
      </c>
      <c r="G40" s="33">
        <v>0</v>
      </c>
      <c r="H40">
        <v>0</v>
      </c>
      <c r="I40">
        <v>0</v>
      </c>
      <c r="J40">
        <v>0</v>
      </c>
      <c r="K40">
        <v>1</v>
      </c>
      <c r="L40">
        <v>0</v>
      </c>
      <c r="M40">
        <v>0</v>
      </c>
      <c r="N40">
        <v>1</v>
      </c>
      <c r="O40">
        <v>0</v>
      </c>
      <c r="P40">
        <v>0</v>
      </c>
      <c r="Q40" s="32">
        <v>4134.0824499999999</v>
      </c>
      <c r="R40" s="3"/>
      <c r="T40"/>
    </row>
    <row r="41" spans="1:20" x14ac:dyDescent="0.35">
      <c r="A41" s="31">
        <v>32</v>
      </c>
      <c r="B41" s="31">
        <v>23.65</v>
      </c>
      <c r="C41" s="33">
        <v>1</v>
      </c>
      <c r="D41" s="33">
        <v>0</v>
      </c>
      <c r="E41" s="33">
        <v>0</v>
      </c>
      <c r="F41" s="33">
        <v>0</v>
      </c>
      <c r="G41" s="33">
        <v>0</v>
      </c>
      <c r="H41">
        <v>0</v>
      </c>
      <c r="I41">
        <v>1</v>
      </c>
      <c r="J41">
        <v>0</v>
      </c>
      <c r="K41">
        <v>0</v>
      </c>
      <c r="L41">
        <v>0</v>
      </c>
      <c r="M41">
        <v>0</v>
      </c>
      <c r="N41">
        <v>1</v>
      </c>
      <c r="O41">
        <v>0</v>
      </c>
      <c r="P41">
        <v>0</v>
      </c>
      <c r="Q41" s="32">
        <v>17626.239509999999</v>
      </c>
      <c r="R41" s="3"/>
      <c r="T41"/>
    </row>
    <row r="42" spans="1:20" x14ac:dyDescent="0.35">
      <c r="A42" s="31">
        <v>32</v>
      </c>
      <c r="B42" s="31">
        <v>20.52</v>
      </c>
      <c r="C42" s="33">
        <v>1</v>
      </c>
      <c r="D42" s="33">
        <v>0</v>
      </c>
      <c r="E42" s="33">
        <v>0</v>
      </c>
      <c r="F42" s="33">
        <v>0</v>
      </c>
      <c r="G42" s="33">
        <v>0</v>
      </c>
      <c r="H42">
        <v>0</v>
      </c>
      <c r="I42">
        <v>0</v>
      </c>
      <c r="J42">
        <v>0</v>
      </c>
      <c r="K42">
        <v>0</v>
      </c>
      <c r="L42">
        <v>1</v>
      </c>
      <c r="M42">
        <v>0</v>
      </c>
      <c r="N42">
        <v>1</v>
      </c>
      <c r="O42">
        <v>0</v>
      </c>
      <c r="P42">
        <v>0</v>
      </c>
      <c r="Q42" s="32">
        <v>4544.2348000000002</v>
      </c>
      <c r="R42" s="3"/>
      <c r="T42"/>
    </row>
    <row r="43" spans="1:20" x14ac:dyDescent="0.35">
      <c r="A43" s="31">
        <v>33</v>
      </c>
      <c r="B43" s="31">
        <v>22.135000000000002</v>
      </c>
      <c r="C43" s="33">
        <v>1</v>
      </c>
      <c r="D43" s="33">
        <v>0</v>
      </c>
      <c r="E43" s="33">
        <v>0</v>
      </c>
      <c r="F43" s="33">
        <v>0</v>
      </c>
      <c r="G43" s="33">
        <v>0</v>
      </c>
      <c r="H43">
        <v>0</v>
      </c>
      <c r="I43">
        <v>0</v>
      </c>
      <c r="J43">
        <v>0</v>
      </c>
      <c r="K43">
        <v>0</v>
      </c>
      <c r="L43">
        <v>1</v>
      </c>
      <c r="M43">
        <v>0</v>
      </c>
      <c r="N43">
        <v>1</v>
      </c>
      <c r="O43">
        <v>0</v>
      </c>
      <c r="P43">
        <v>0</v>
      </c>
      <c r="Q43" s="32">
        <v>5354.0746499999996</v>
      </c>
      <c r="R43" s="3"/>
      <c r="T43"/>
    </row>
    <row r="44" spans="1:20" x14ac:dyDescent="0.35">
      <c r="A44" s="31">
        <v>33</v>
      </c>
      <c r="B44" s="31">
        <v>24.31</v>
      </c>
      <c r="C44" s="33">
        <v>1</v>
      </c>
      <c r="D44" s="33">
        <v>0</v>
      </c>
      <c r="E44" s="33">
        <v>0</v>
      </c>
      <c r="F44" s="33">
        <v>0</v>
      </c>
      <c r="G44" s="33">
        <v>0</v>
      </c>
      <c r="H44">
        <v>0</v>
      </c>
      <c r="I44">
        <v>1</v>
      </c>
      <c r="J44">
        <v>0</v>
      </c>
      <c r="K44">
        <v>0</v>
      </c>
      <c r="L44">
        <v>0</v>
      </c>
      <c r="M44">
        <v>0</v>
      </c>
      <c r="N44">
        <v>1</v>
      </c>
      <c r="O44">
        <v>0</v>
      </c>
      <c r="P44">
        <v>0</v>
      </c>
      <c r="Q44" s="32">
        <v>4185.0978999999998</v>
      </c>
      <c r="R44" s="3"/>
      <c r="T44"/>
    </row>
    <row r="45" spans="1:20" x14ac:dyDescent="0.35">
      <c r="A45" s="31">
        <v>33</v>
      </c>
      <c r="B45" s="31">
        <v>18.5</v>
      </c>
      <c r="C45" s="33">
        <v>1</v>
      </c>
      <c r="D45" s="33">
        <v>0</v>
      </c>
      <c r="E45" s="33">
        <v>0</v>
      </c>
      <c r="F45" s="33">
        <v>0</v>
      </c>
      <c r="G45" s="33">
        <v>0</v>
      </c>
      <c r="H45">
        <v>0</v>
      </c>
      <c r="I45">
        <v>0</v>
      </c>
      <c r="J45">
        <v>1</v>
      </c>
      <c r="K45">
        <v>0</v>
      </c>
      <c r="L45">
        <v>0</v>
      </c>
      <c r="M45">
        <v>0</v>
      </c>
      <c r="N45">
        <v>1</v>
      </c>
      <c r="O45">
        <v>0</v>
      </c>
      <c r="P45">
        <v>0</v>
      </c>
      <c r="Q45" s="32">
        <v>4766.0219999999999</v>
      </c>
      <c r="R45" s="3"/>
      <c r="T45"/>
    </row>
    <row r="46" spans="1:20" x14ac:dyDescent="0.35">
      <c r="A46" s="31">
        <v>34</v>
      </c>
      <c r="B46" s="31">
        <v>19</v>
      </c>
      <c r="C46" s="33">
        <v>1</v>
      </c>
      <c r="D46" s="33">
        <v>0</v>
      </c>
      <c r="E46" s="33">
        <v>0</v>
      </c>
      <c r="F46" s="33">
        <v>0</v>
      </c>
      <c r="G46" s="33">
        <v>0</v>
      </c>
      <c r="H46">
        <v>0</v>
      </c>
      <c r="I46">
        <v>0</v>
      </c>
      <c r="J46">
        <v>0</v>
      </c>
      <c r="K46">
        <v>0</v>
      </c>
      <c r="L46">
        <v>1</v>
      </c>
      <c r="M46">
        <v>0</v>
      </c>
      <c r="N46">
        <v>1</v>
      </c>
      <c r="O46">
        <v>0</v>
      </c>
      <c r="P46">
        <v>0</v>
      </c>
      <c r="Q46" s="32">
        <v>6753.0379999999996</v>
      </c>
      <c r="R46" s="3"/>
      <c r="T46"/>
    </row>
    <row r="47" spans="1:20" x14ac:dyDescent="0.35">
      <c r="A47" s="31">
        <v>34</v>
      </c>
      <c r="B47" s="31">
        <v>23.56</v>
      </c>
      <c r="C47" s="33">
        <v>1</v>
      </c>
      <c r="D47" s="33">
        <v>0</v>
      </c>
      <c r="E47" s="33">
        <v>0</v>
      </c>
      <c r="F47" s="33">
        <v>0</v>
      </c>
      <c r="G47" s="33">
        <v>0</v>
      </c>
      <c r="H47">
        <v>0</v>
      </c>
      <c r="I47">
        <v>0</v>
      </c>
      <c r="J47">
        <v>0</v>
      </c>
      <c r="K47">
        <v>0</v>
      </c>
      <c r="L47">
        <v>1</v>
      </c>
      <c r="M47">
        <v>0</v>
      </c>
      <c r="N47">
        <v>1</v>
      </c>
      <c r="O47">
        <v>0</v>
      </c>
      <c r="P47">
        <v>0</v>
      </c>
      <c r="Q47" s="32">
        <v>4992.3764000000001</v>
      </c>
      <c r="R47" s="3"/>
      <c r="T47"/>
    </row>
    <row r="48" spans="1:20" x14ac:dyDescent="0.35">
      <c r="A48" s="31">
        <v>35</v>
      </c>
      <c r="B48" s="31">
        <v>23.465</v>
      </c>
      <c r="C48" s="33">
        <v>1</v>
      </c>
      <c r="D48" s="33">
        <v>0</v>
      </c>
      <c r="E48" s="33">
        <v>0</v>
      </c>
      <c r="F48" s="33">
        <v>0</v>
      </c>
      <c r="G48" s="33">
        <v>0</v>
      </c>
      <c r="H48">
        <v>0</v>
      </c>
      <c r="I48">
        <v>0</v>
      </c>
      <c r="J48">
        <v>0</v>
      </c>
      <c r="K48">
        <v>0</v>
      </c>
      <c r="L48">
        <v>1</v>
      </c>
      <c r="M48">
        <v>0</v>
      </c>
      <c r="N48">
        <v>1</v>
      </c>
      <c r="O48">
        <v>0</v>
      </c>
      <c r="P48">
        <v>0</v>
      </c>
      <c r="Q48" s="32">
        <v>6402.2913500000004</v>
      </c>
      <c r="R48" s="3"/>
      <c r="T48"/>
    </row>
    <row r="49" spans="1:20" x14ac:dyDescent="0.35">
      <c r="A49" s="31">
        <v>36</v>
      </c>
      <c r="B49" s="31">
        <v>19.855</v>
      </c>
      <c r="C49" s="33">
        <v>1</v>
      </c>
      <c r="D49" s="33">
        <v>0</v>
      </c>
      <c r="E49" s="33">
        <v>0</v>
      </c>
      <c r="F49" s="33">
        <v>0</v>
      </c>
      <c r="G49" s="33">
        <v>0</v>
      </c>
      <c r="H49">
        <v>0</v>
      </c>
      <c r="I49">
        <v>0</v>
      </c>
      <c r="J49">
        <v>0</v>
      </c>
      <c r="K49">
        <v>0</v>
      </c>
      <c r="L49">
        <v>1</v>
      </c>
      <c r="M49">
        <v>0</v>
      </c>
      <c r="N49">
        <v>0</v>
      </c>
      <c r="O49">
        <v>1</v>
      </c>
      <c r="P49">
        <v>0</v>
      </c>
      <c r="Q49" s="32">
        <v>5458.0464499999998</v>
      </c>
      <c r="R49" s="3"/>
      <c r="T49"/>
    </row>
    <row r="50" spans="1:20" x14ac:dyDescent="0.35">
      <c r="A50" s="31">
        <v>36</v>
      </c>
      <c r="B50" s="31">
        <v>22.135000000000002</v>
      </c>
      <c r="C50" s="33">
        <v>1</v>
      </c>
      <c r="D50" s="33">
        <v>0</v>
      </c>
      <c r="E50" s="33">
        <v>0</v>
      </c>
      <c r="F50" s="33">
        <v>0</v>
      </c>
      <c r="G50" s="33">
        <v>0</v>
      </c>
      <c r="H50">
        <v>0</v>
      </c>
      <c r="I50">
        <v>0</v>
      </c>
      <c r="J50">
        <v>0</v>
      </c>
      <c r="K50">
        <v>0</v>
      </c>
      <c r="L50">
        <v>1</v>
      </c>
      <c r="M50">
        <v>0</v>
      </c>
      <c r="N50">
        <v>0</v>
      </c>
      <c r="O50">
        <v>1</v>
      </c>
      <c r="P50">
        <v>0</v>
      </c>
      <c r="Q50" s="32">
        <v>7228.2156500000001</v>
      </c>
      <c r="R50" s="3"/>
      <c r="T50"/>
    </row>
    <row r="51" spans="1:20" x14ac:dyDescent="0.35">
      <c r="A51" s="31">
        <v>37</v>
      </c>
      <c r="B51" s="31">
        <v>23.37</v>
      </c>
      <c r="C51" s="33">
        <v>1</v>
      </c>
      <c r="D51" s="33">
        <v>0</v>
      </c>
      <c r="E51" s="33">
        <v>0</v>
      </c>
      <c r="F51" s="33">
        <v>0</v>
      </c>
      <c r="G51" s="33">
        <v>0</v>
      </c>
      <c r="H51">
        <v>0</v>
      </c>
      <c r="I51">
        <v>0</v>
      </c>
      <c r="J51">
        <v>0</v>
      </c>
      <c r="K51">
        <v>1</v>
      </c>
      <c r="L51">
        <v>0</v>
      </c>
      <c r="M51">
        <v>0</v>
      </c>
      <c r="N51">
        <v>0</v>
      </c>
      <c r="O51">
        <v>1</v>
      </c>
      <c r="P51">
        <v>0</v>
      </c>
      <c r="Q51" s="32">
        <v>6686.4313000000002</v>
      </c>
      <c r="R51" s="3"/>
      <c r="T51"/>
    </row>
    <row r="52" spans="1:20" x14ac:dyDescent="0.35">
      <c r="A52" s="31">
        <v>38</v>
      </c>
      <c r="B52" s="31">
        <v>19.475000000000001</v>
      </c>
      <c r="C52" s="33">
        <v>1</v>
      </c>
      <c r="D52" s="33">
        <v>0</v>
      </c>
      <c r="E52" s="33">
        <v>0</v>
      </c>
      <c r="F52" s="33">
        <v>0</v>
      </c>
      <c r="G52" s="33">
        <v>0</v>
      </c>
      <c r="H52">
        <v>0</v>
      </c>
      <c r="I52">
        <v>0</v>
      </c>
      <c r="J52">
        <v>0</v>
      </c>
      <c r="K52">
        <v>1</v>
      </c>
      <c r="L52">
        <v>0</v>
      </c>
      <c r="M52">
        <v>0</v>
      </c>
      <c r="N52">
        <v>0</v>
      </c>
      <c r="O52">
        <v>1</v>
      </c>
      <c r="P52">
        <v>0</v>
      </c>
      <c r="Q52" s="32">
        <v>6933.2422500000002</v>
      </c>
      <c r="R52" s="3"/>
      <c r="T52"/>
    </row>
    <row r="53" spans="1:20" x14ac:dyDescent="0.35">
      <c r="A53" s="31">
        <v>38</v>
      </c>
      <c r="B53" s="31">
        <v>19.95</v>
      </c>
      <c r="C53" s="33">
        <v>1</v>
      </c>
      <c r="D53" s="33">
        <v>0</v>
      </c>
      <c r="E53" s="33">
        <v>0</v>
      </c>
      <c r="F53" s="33">
        <v>0</v>
      </c>
      <c r="G53" s="33">
        <v>0</v>
      </c>
      <c r="H53">
        <v>0</v>
      </c>
      <c r="I53">
        <v>0</v>
      </c>
      <c r="J53">
        <v>0</v>
      </c>
      <c r="K53">
        <v>0</v>
      </c>
      <c r="L53">
        <v>1</v>
      </c>
      <c r="M53">
        <v>0</v>
      </c>
      <c r="N53">
        <v>0</v>
      </c>
      <c r="O53">
        <v>1</v>
      </c>
      <c r="P53">
        <v>0</v>
      </c>
      <c r="Q53" s="32">
        <v>7133.9025000000001</v>
      </c>
      <c r="R53" s="3"/>
      <c r="T53"/>
    </row>
    <row r="54" spans="1:20" x14ac:dyDescent="0.35">
      <c r="A54" s="31">
        <v>39</v>
      </c>
      <c r="B54" s="31">
        <v>22.8</v>
      </c>
      <c r="C54" s="33">
        <v>1</v>
      </c>
      <c r="D54" s="33">
        <v>0</v>
      </c>
      <c r="E54" s="33">
        <v>0</v>
      </c>
      <c r="F54" s="33">
        <v>0</v>
      </c>
      <c r="G54" s="33">
        <v>0</v>
      </c>
      <c r="H54">
        <v>0</v>
      </c>
      <c r="I54">
        <v>0</v>
      </c>
      <c r="J54">
        <v>0</v>
      </c>
      <c r="K54">
        <v>0</v>
      </c>
      <c r="L54">
        <v>1</v>
      </c>
      <c r="M54">
        <v>0</v>
      </c>
      <c r="N54">
        <v>0</v>
      </c>
      <c r="O54">
        <v>1</v>
      </c>
      <c r="P54">
        <v>0</v>
      </c>
      <c r="Q54" s="32">
        <v>7985.8149999999996</v>
      </c>
      <c r="R54" s="3"/>
      <c r="T54"/>
    </row>
    <row r="55" spans="1:20" x14ac:dyDescent="0.35">
      <c r="A55" s="31">
        <v>39</v>
      </c>
      <c r="B55" s="31">
        <v>24.225000000000001</v>
      </c>
      <c r="C55" s="33">
        <v>1</v>
      </c>
      <c r="D55" s="33">
        <v>0</v>
      </c>
      <c r="E55" s="33">
        <v>0</v>
      </c>
      <c r="F55" s="33">
        <v>0</v>
      </c>
      <c r="G55" s="33">
        <v>0</v>
      </c>
      <c r="H55">
        <v>0</v>
      </c>
      <c r="I55">
        <v>0</v>
      </c>
      <c r="J55">
        <v>0</v>
      </c>
      <c r="K55">
        <v>1</v>
      </c>
      <c r="L55">
        <v>0</v>
      </c>
      <c r="M55">
        <v>0</v>
      </c>
      <c r="N55">
        <v>0</v>
      </c>
      <c r="O55">
        <v>1</v>
      </c>
      <c r="P55">
        <v>0</v>
      </c>
      <c r="Q55" s="32">
        <v>8965.7957499999993</v>
      </c>
      <c r="R55" s="3"/>
      <c r="T55"/>
    </row>
    <row r="56" spans="1:20" x14ac:dyDescent="0.35">
      <c r="A56" s="31">
        <v>39</v>
      </c>
      <c r="B56" s="31">
        <v>23.274999999999999</v>
      </c>
      <c r="C56" s="33">
        <v>1</v>
      </c>
      <c r="D56" s="33">
        <v>0</v>
      </c>
      <c r="E56" s="33">
        <v>0</v>
      </c>
      <c r="F56" s="33">
        <v>0</v>
      </c>
      <c r="G56" s="33">
        <v>0</v>
      </c>
      <c r="H56">
        <v>0</v>
      </c>
      <c r="I56">
        <v>0</v>
      </c>
      <c r="J56">
        <v>0</v>
      </c>
      <c r="K56">
        <v>0</v>
      </c>
      <c r="L56">
        <v>1</v>
      </c>
      <c r="M56">
        <v>0</v>
      </c>
      <c r="N56">
        <v>0</v>
      </c>
      <c r="O56">
        <v>1</v>
      </c>
      <c r="P56">
        <v>0</v>
      </c>
      <c r="Q56" s="32">
        <v>7986.4752500000004</v>
      </c>
      <c r="R56" s="3"/>
      <c r="T56"/>
    </row>
    <row r="57" spans="1:20" x14ac:dyDescent="0.35">
      <c r="A57" s="31">
        <v>39</v>
      </c>
      <c r="B57" s="31">
        <v>23.87</v>
      </c>
      <c r="C57" s="33">
        <v>1</v>
      </c>
      <c r="D57" s="33">
        <v>0</v>
      </c>
      <c r="E57" s="33">
        <v>0</v>
      </c>
      <c r="F57" s="33">
        <v>0</v>
      </c>
      <c r="G57" s="33">
        <v>0</v>
      </c>
      <c r="H57">
        <v>0</v>
      </c>
      <c r="I57">
        <v>1</v>
      </c>
      <c r="J57">
        <v>0</v>
      </c>
      <c r="K57">
        <v>0</v>
      </c>
      <c r="L57">
        <v>0</v>
      </c>
      <c r="M57">
        <v>0</v>
      </c>
      <c r="N57">
        <v>0</v>
      </c>
      <c r="O57">
        <v>1</v>
      </c>
      <c r="P57">
        <v>0</v>
      </c>
      <c r="Q57" s="32">
        <v>8582.3022999999994</v>
      </c>
      <c r="R57" s="3"/>
      <c r="T57"/>
    </row>
    <row r="58" spans="1:20" x14ac:dyDescent="0.35">
      <c r="A58" s="31">
        <v>40</v>
      </c>
      <c r="B58" s="31">
        <v>23.37</v>
      </c>
      <c r="C58" s="33">
        <v>1</v>
      </c>
      <c r="D58" s="33">
        <v>0</v>
      </c>
      <c r="E58" s="33">
        <v>0</v>
      </c>
      <c r="F58" s="33">
        <v>0</v>
      </c>
      <c r="G58" s="33">
        <v>0</v>
      </c>
      <c r="H58">
        <v>0</v>
      </c>
      <c r="I58">
        <v>0</v>
      </c>
      <c r="J58">
        <v>0</v>
      </c>
      <c r="K58">
        <v>0</v>
      </c>
      <c r="L58">
        <v>1</v>
      </c>
      <c r="M58">
        <v>0</v>
      </c>
      <c r="N58">
        <v>0</v>
      </c>
      <c r="O58">
        <v>1</v>
      </c>
      <c r="P58">
        <v>0</v>
      </c>
      <c r="Q58" s="32">
        <v>8252.2842999999993</v>
      </c>
      <c r="R58" s="3"/>
      <c r="T58"/>
    </row>
    <row r="59" spans="1:20" x14ac:dyDescent="0.35">
      <c r="A59" s="31">
        <v>41</v>
      </c>
      <c r="B59" s="31">
        <v>21.754999999999999</v>
      </c>
      <c r="C59" s="33">
        <v>1</v>
      </c>
      <c r="D59" s="33">
        <v>0</v>
      </c>
      <c r="E59" s="33">
        <v>0</v>
      </c>
      <c r="F59" s="33">
        <v>0</v>
      </c>
      <c r="G59" s="33">
        <v>0</v>
      </c>
      <c r="H59">
        <v>0</v>
      </c>
      <c r="I59">
        <v>0</v>
      </c>
      <c r="J59">
        <v>0</v>
      </c>
      <c r="K59">
        <v>0</v>
      </c>
      <c r="L59">
        <v>1</v>
      </c>
      <c r="M59">
        <v>0</v>
      </c>
      <c r="N59">
        <v>0</v>
      </c>
      <c r="O59">
        <v>1</v>
      </c>
      <c r="P59">
        <v>0</v>
      </c>
      <c r="Q59" s="32">
        <v>13725.47184</v>
      </c>
      <c r="R59" s="3"/>
      <c r="T59"/>
    </row>
    <row r="60" spans="1:20" x14ac:dyDescent="0.35">
      <c r="A60" s="31">
        <v>44</v>
      </c>
      <c r="B60" s="31">
        <v>23.98</v>
      </c>
      <c r="C60" s="33">
        <v>1</v>
      </c>
      <c r="D60" s="33">
        <v>0</v>
      </c>
      <c r="E60" s="33">
        <v>0</v>
      </c>
      <c r="F60" s="33">
        <v>0</v>
      </c>
      <c r="G60" s="33">
        <v>0</v>
      </c>
      <c r="H60">
        <v>0</v>
      </c>
      <c r="I60">
        <v>1</v>
      </c>
      <c r="J60">
        <v>0</v>
      </c>
      <c r="K60">
        <v>0</v>
      </c>
      <c r="L60">
        <v>0</v>
      </c>
      <c r="M60">
        <v>0</v>
      </c>
      <c r="N60">
        <v>0</v>
      </c>
      <c r="O60">
        <v>1</v>
      </c>
      <c r="P60">
        <v>0</v>
      </c>
      <c r="Q60" s="32">
        <v>8211.1002000000008</v>
      </c>
      <c r="R60" s="3"/>
      <c r="T60"/>
    </row>
    <row r="61" spans="1:20" x14ac:dyDescent="0.35">
      <c r="A61" s="31">
        <v>46</v>
      </c>
      <c r="B61" s="31">
        <v>19.95</v>
      </c>
      <c r="C61" s="33">
        <v>1</v>
      </c>
      <c r="D61" s="33">
        <v>0</v>
      </c>
      <c r="E61" s="33">
        <v>0</v>
      </c>
      <c r="F61" s="33">
        <v>0</v>
      </c>
      <c r="G61" s="33">
        <v>0</v>
      </c>
      <c r="H61">
        <v>0</v>
      </c>
      <c r="I61">
        <v>0</v>
      </c>
      <c r="J61">
        <v>0</v>
      </c>
      <c r="K61">
        <v>1</v>
      </c>
      <c r="L61">
        <v>0</v>
      </c>
      <c r="M61">
        <v>0</v>
      </c>
      <c r="N61">
        <v>0</v>
      </c>
      <c r="O61">
        <v>1</v>
      </c>
      <c r="P61">
        <v>0</v>
      </c>
      <c r="Q61" s="32">
        <v>9193.8384999999998</v>
      </c>
      <c r="R61" s="3"/>
      <c r="T61"/>
    </row>
    <row r="62" spans="1:20" x14ac:dyDescent="0.35">
      <c r="A62" s="31">
        <v>47</v>
      </c>
      <c r="B62" s="31">
        <v>23.6</v>
      </c>
      <c r="C62" s="33">
        <v>1</v>
      </c>
      <c r="D62" s="33">
        <v>0</v>
      </c>
      <c r="E62" s="33">
        <v>0</v>
      </c>
      <c r="F62" s="33">
        <v>0</v>
      </c>
      <c r="G62" s="33">
        <v>0</v>
      </c>
      <c r="H62">
        <v>0</v>
      </c>
      <c r="I62">
        <v>0</v>
      </c>
      <c r="J62">
        <v>1</v>
      </c>
      <c r="K62">
        <v>0</v>
      </c>
      <c r="L62">
        <v>0</v>
      </c>
      <c r="M62">
        <v>0</v>
      </c>
      <c r="N62">
        <v>0</v>
      </c>
      <c r="O62">
        <v>1</v>
      </c>
      <c r="P62">
        <v>0</v>
      </c>
      <c r="Q62" s="32">
        <v>8539.6710000000003</v>
      </c>
      <c r="R62" s="3"/>
      <c r="T62"/>
    </row>
    <row r="63" spans="1:20" x14ac:dyDescent="0.35">
      <c r="A63" s="31">
        <v>47</v>
      </c>
      <c r="B63" s="31">
        <v>24.1</v>
      </c>
      <c r="C63" s="33">
        <v>1</v>
      </c>
      <c r="D63" s="33">
        <v>0</v>
      </c>
      <c r="E63" s="33">
        <v>0</v>
      </c>
      <c r="F63" s="33">
        <v>0</v>
      </c>
      <c r="G63" s="33">
        <v>0</v>
      </c>
      <c r="H63">
        <v>0</v>
      </c>
      <c r="I63">
        <v>0</v>
      </c>
      <c r="J63">
        <v>1</v>
      </c>
      <c r="K63">
        <v>0</v>
      </c>
      <c r="L63">
        <v>0</v>
      </c>
      <c r="M63">
        <v>0</v>
      </c>
      <c r="N63">
        <v>0</v>
      </c>
      <c r="O63">
        <v>1</v>
      </c>
      <c r="P63">
        <v>0</v>
      </c>
      <c r="Q63" s="32">
        <v>26236.579969999999</v>
      </c>
      <c r="R63" s="3"/>
      <c r="T63"/>
    </row>
    <row r="64" spans="1:20" x14ac:dyDescent="0.35">
      <c r="A64" s="31">
        <v>47</v>
      </c>
      <c r="B64" s="31">
        <v>24.32</v>
      </c>
      <c r="C64" s="33">
        <v>1</v>
      </c>
      <c r="D64" s="33">
        <v>0</v>
      </c>
      <c r="E64" s="33">
        <v>0</v>
      </c>
      <c r="F64" s="33">
        <v>0</v>
      </c>
      <c r="G64" s="33">
        <v>0</v>
      </c>
      <c r="H64">
        <v>0</v>
      </c>
      <c r="I64">
        <v>0</v>
      </c>
      <c r="J64">
        <v>0</v>
      </c>
      <c r="K64">
        <v>0</v>
      </c>
      <c r="L64">
        <v>1</v>
      </c>
      <c r="M64">
        <v>0</v>
      </c>
      <c r="N64">
        <v>0</v>
      </c>
      <c r="O64">
        <v>1</v>
      </c>
      <c r="P64">
        <v>0</v>
      </c>
      <c r="Q64" s="32">
        <v>8534.6718000000001</v>
      </c>
      <c r="R64" s="3"/>
      <c r="T64"/>
    </row>
    <row r="65" spans="1:20" x14ac:dyDescent="0.35">
      <c r="A65" s="31">
        <v>48</v>
      </c>
      <c r="B65" s="31">
        <v>22.8</v>
      </c>
      <c r="C65" s="33">
        <v>1</v>
      </c>
      <c r="D65" s="33">
        <v>0</v>
      </c>
      <c r="E65" s="33">
        <v>0</v>
      </c>
      <c r="F65" s="33">
        <v>0</v>
      </c>
      <c r="G65" s="33">
        <v>0</v>
      </c>
      <c r="H65">
        <v>0</v>
      </c>
      <c r="I65">
        <v>0</v>
      </c>
      <c r="J65">
        <v>1</v>
      </c>
      <c r="K65">
        <v>0</v>
      </c>
      <c r="L65">
        <v>0</v>
      </c>
      <c r="M65">
        <v>0</v>
      </c>
      <c r="N65">
        <v>0</v>
      </c>
      <c r="O65">
        <v>1</v>
      </c>
      <c r="P65">
        <v>0</v>
      </c>
      <c r="Q65" s="32">
        <v>8269.0439999999999</v>
      </c>
      <c r="R65" s="3"/>
      <c r="T65"/>
    </row>
    <row r="66" spans="1:20" x14ac:dyDescent="0.35">
      <c r="A66" s="31">
        <v>49</v>
      </c>
      <c r="B66" s="31">
        <v>21.3</v>
      </c>
      <c r="C66" s="33">
        <v>1</v>
      </c>
      <c r="D66" s="33">
        <v>0</v>
      </c>
      <c r="E66" s="33">
        <v>0</v>
      </c>
      <c r="F66" s="33">
        <v>0</v>
      </c>
      <c r="G66" s="33">
        <v>0</v>
      </c>
      <c r="H66">
        <v>0</v>
      </c>
      <c r="I66">
        <v>0</v>
      </c>
      <c r="J66">
        <v>1</v>
      </c>
      <c r="K66">
        <v>0</v>
      </c>
      <c r="L66">
        <v>0</v>
      </c>
      <c r="M66">
        <v>0</v>
      </c>
      <c r="N66">
        <v>0</v>
      </c>
      <c r="O66">
        <v>1</v>
      </c>
      <c r="P66">
        <v>0</v>
      </c>
      <c r="Q66" s="32">
        <v>9182.17</v>
      </c>
      <c r="R66" s="3"/>
      <c r="T66"/>
    </row>
    <row r="67" spans="1:20" x14ac:dyDescent="0.35">
      <c r="A67" s="31">
        <v>49</v>
      </c>
      <c r="B67" s="31">
        <v>23.18</v>
      </c>
      <c r="C67" s="33">
        <v>1</v>
      </c>
      <c r="D67" s="33">
        <v>0</v>
      </c>
      <c r="E67" s="33">
        <v>0</v>
      </c>
      <c r="F67" s="33">
        <v>0</v>
      </c>
      <c r="G67" s="33">
        <v>0</v>
      </c>
      <c r="H67">
        <v>0</v>
      </c>
      <c r="I67">
        <v>0</v>
      </c>
      <c r="J67">
        <v>0</v>
      </c>
      <c r="K67">
        <v>1</v>
      </c>
      <c r="L67">
        <v>0</v>
      </c>
      <c r="M67">
        <v>0</v>
      </c>
      <c r="N67">
        <v>0</v>
      </c>
      <c r="O67">
        <v>1</v>
      </c>
      <c r="P67">
        <v>0</v>
      </c>
      <c r="Q67" s="32">
        <v>10156.7832</v>
      </c>
      <c r="R67" s="3"/>
      <c r="T67"/>
    </row>
    <row r="68" spans="1:20" x14ac:dyDescent="0.35">
      <c r="A68" s="31">
        <v>49</v>
      </c>
      <c r="B68" s="31">
        <v>22.61</v>
      </c>
      <c r="C68" s="33">
        <v>1</v>
      </c>
      <c r="D68" s="33">
        <v>0</v>
      </c>
      <c r="E68" s="33">
        <v>0</v>
      </c>
      <c r="F68" s="33">
        <v>0</v>
      </c>
      <c r="G68" s="33">
        <v>0</v>
      </c>
      <c r="H68">
        <v>0</v>
      </c>
      <c r="I68">
        <v>0</v>
      </c>
      <c r="J68">
        <v>0</v>
      </c>
      <c r="K68">
        <v>1</v>
      </c>
      <c r="L68">
        <v>0</v>
      </c>
      <c r="M68">
        <v>0</v>
      </c>
      <c r="N68">
        <v>0</v>
      </c>
      <c r="O68">
        <v>1</v>
      </c>
      <c r="P68">
        <v>0</v>
      </c>
      <c r="Q68" s="32">
        <v>9566.9909000000007</v>
      </c>
      <c r="R68" s="3"/>
      <c r="T68"/>
    </row>
    <row r="69" spans="1:20" x14ac:dyDescent="0.35">
      <c r="A69" s="31">
        <v>50</v>
      </c>
      <c r="B69" s="31">
        <v>23.54</v>
      </c>
      <c r="C69" s="33">
        <v>1</v>
      </c>
      <c r="D69" s="33">
        <v>0</v>
      </c>
      <c r="E69" s="33">
        <v>0</v>
      </c>
      <c r="F69" s="33">
        <v>0</v>
      </c>
      <c r="G69" s="33">
        <v>0</v>
      </c>
      <c r="H69">
        <v>0</v>
      </c>
      <c r="I69">
        <v>1</v>
      </c>
      <c r="J69">
        <v>0</v>
      </c>
      <c r="K69">
        <v>0</v>
      </c>
      <c r="L69">
        <v>0</v>
      </c>
      <c r="M69">
        <v>0</v>
      </c>
      <c r="N69">
        <v>0</v>
      </c>
      <c r="O69">
        <v>1</v>
      </c>
      <c r="P69">
        <v>0</v>
      </c>
      <c r="Q69" s="32">
        <v>10107.220600000001</v>
      </c>
      <c r="R69" s="3"/>
      <c r="T69"/>
    </row>
    <row r="70" spans="1:20" x14ac:dyDescent="0.35">
      <c r="A70" s="31">
        <v>51</v>
      </c>
      <c r="B70" s="31">
        <v>21.56</v>
      </c>
      <c r="C70" s="33">
        <v>1</v>
      </c>
      <c r="D70" s="33">
        <v>0</v>
      </c>
      <c r="E70" s="33">
        <v>0</v>
      </c>
      <c r="F70" s="33">
        <v>0</v>
      </c>
      <c r="G70" s="33">
        <v>0</v>
      </c>
      <c r="H70">
        <v>0</v>
      </c>
      <c r="I70">
        <v>1</v>
      </c>
      <c r="J70">
        <v>0</v>
      </c>
      <c r="K70">
        <v>0</v>
      </c>
      <c r="L70">
        <v>0</v>
      </c>
      <c r="M70">
        <v>0</v>
      </c>
      <c r="N70">
        <v>0</v>
      </c>
      <c r="O70">
        <v>1</v>
      </c>
      <c r="P70">
        <v>0</v>
      </c>
      <c r="Q70" s="32">
        <v>9855.1314000000002</v>
      </c>
      <c r="R70" s="3"/>
      <c r="T70"/>
    </row>
    <row r="71" spans="1:20" x14ac:dyDescent="0.35">
      <c r="A71" s="31">
        <v>51</v>
      </c>
      <c r="B71" s="31">
        <v>20.6</v>
      </c>
      <c r="C71" s="33">
        <v>1</v>
      </c>
      <c r="D71" s="33">
        <v>0</v>
      </c>
      <c r="E71" s="33">
        <v>0</v>
      </c>
      <c r="F71" s="33">
        <v>0</v>
      </c>
      <c r="G71" s="33">
        <v>0</v>
      </c>
      <c r="H71">
        <v>0</v>
      </c>
      <c r="I71">
        <v>0</v>
      </c>
      <c r="J71">
        <v>1</v>
      </c>
      <c r="K71">
        <v>0</v>
      </c>
      <c r="L71">
        <v>0</v>
      </c>
      <c r="M71">
        <v>0</v>
      </c>
      <c r="N71">
        <v>0</v>
      </c>
      <c r="O71">
        <v>1</v>
      </c>
      <c r="P71">
        <v>0</v>
      </c>
      <c r="Q71" s="32">
        <v>9264.7970000000005</v>
      </c>
      <c r="R71" s="3"/>
      <c r="T71"/>
    </row>
    <row r="72" spans="1:20" x14ac:dyDescent="0.35">
      <c r="A72" s="31">
        <v>52</v>
      </c>
      <c r="B72" s="31">
        <v>24.86</v>
      </c>
      <c r="C72" s="33">
        <v>1</v>
      </c>
      <c r="D72" s="33">
        <v>0</v>
      </c>
      <c r="E72" s="33">
        <v>0</v>
      </c>
      <c r="F72" s="33">
        <v>0</v>
      </c>
      <c r="G72" s="33">
        <v>0</v>
      </c>
      <c r="H72">
        <v>0</v>
      </c>
      <c r="I72">
        <v>1</v>
      </c>
      <c r="J72">
        <v>0</v>
      </c>
      <c r="K72">
        <v>0</v>
      </c>
      <c r="L72">
        <v>0</v>
      </c>
      <c r="M72">
        <v>0</v>
      </c>
      <c r="N72">
        <v>0</v>
      </c>
      <c r="O72">
        <v>1</v>
      </c>
      <c r="P72">
        <v>0</v>
      </c>
      <c r="Q72" s="32">
        <v>27117.993780000001</v>
      </c>
      <c r="R72" s="3"/>
      <c r="T72"/>
    </row>
    <row r="73" spans="1:20" x14ac:dyDescent="0.35">
      <c r="A73" s="31">
        <v>52</v>
      </c>
      <c r="B73" s="31">
        <v>23.18</v>
      </c>
      <c r="C73" s="33">
        <v>1</v>
      </c>
      <c r="D73" s="33">
        <v>0</v>
      </c>
      <c r="E73" s="33">
        <v>0</v>
      </c>
      <c r="F73" s="33">
        <v>0</v>
      </c>
      <c r="G73" s="33">
        <v>0</v>
      </c>
      <c r="H73">
        <v>0</v>
      </c>
      <c r="I73">
        <v>0</v>
      </c>
      <c r="J73">
        <v>0</v>
      </c>
      <c r="K73">
        <v>0</v>
      </c>
      <c r="L73">
        <v>1</v>
      </c>
      <c r="M73">
        <v>0</v>
      </c>
      <c r="N73">
        <v>0</v>
      </c>
      <c r="O73">
        <v>1</v>
      </c>
      <c r="P73">
        <v>0</v>
      </c>
      <c r="Q73" s="32">
        <v>10197.772199999999</v>
      </c>
      <c r="R73" s="3"/>
      <c r="T73"/>
    </row>
    <row r="74" spans="1:20" x14ac:dyDescent="0.35">
      <c r="A74" s="31">
        <v>53</v>
      </c>
      <c r="B74" s="31">
        <v>24.795000000000002</v>
      </c>
      <c r="C74" s="33">
        <v>1</v>
      </c>
      <c r="D74" s="33">
        <v>0</v>
      </c>
      <c r="E74" s="33">
        <v>0</v>
      </c>
      <c r="F74" s="33">
        <v>0</v>
      </c>
      <c r="G74" s="33">
        <v>0</v>
      </c>
      <c r="H74">
        <v>0</v>
      </c>
      <c r="I74">
        <v>0</v>
      </c>
      <c r="J74">
        <v>0</v>
      </c>
      <c r="K74">
        <v>1</v>
      </c>
      <c r="L74">
        <v>0</v>
      </c>
      <c r="M74">
        <v>0</v>
      </c>
      <c r="N74">
        <v>0</v>
      </c>
      <c r="O74">
        <v>1</v>
      </c>
      <c r="P74">
        <v>0</v>
      </c>
      <c r="Q74" s="32">
        <v>10942.13205</v>
      </c>
      <c r="R74" s="3"/>
      <c r="T74"/>
    </row>
    <row r="75" spans="1:20" x14ac:dyDescent="0.35">
      <c r="A75" s="31">
        <v>53</v>
      </c>
      <c r="B75" s="31">
        <v>23.75</v>
      </c>
      <c r="C75" s="33">
        <v>1</v>
      </c>
      <c r="D75" s="33">
        <v>0</v>
      </c>
      <c r="E75" s="33">
        <v>0</v>
      </c>
      <c r="F75" s="33">
        <v>0</v>
      </c>
      <c r="G75" s="33">
        <v>0</v>
      </c>
      <c r="H75">
        <v>0</v>
      </c>
      <c r="I75">
        <v>0</v>
      </c>
      <c r="J75">
        <v>0</v>
      </c>
      <c r="K75">
        <v>0</v>
      </c>
      <c r="L75">
        <v>1</v>
      </c>
      <c r="M75">
        <v>0</v>
      </c>
      <c r="N75">
        <v>0</v>
      </c>
      <c r="O75">
        <v>1</v>
      </c>
      <c r="P75">
        <v>0</v>
      </c>
      <c r="Q75" s="32">
        <v>11729.6795</v>
      </c>
      <c r="R75" s="3"/>
      <c r="T75"/>
    </row>
    <row r="76" spans="1:20" x14ac:dyDescent="0.35">
      <c r="A76" s="31">
        <v>54</v>
      </c>
      <c r="B76" s="31">
        <v>21.47</v>
      </c>
      <c r="C76" s="33">
        <v>1</v>
      </c>
      <c r="D76" s="33">
        <v>0</v>
      </c>
      <c r="E76" s="33">
        <v>0</v>
      </c>
      <c r="F76" s="33">
        <v>0</v>
      </c>
      <c r="G76" s="33">
        <v>0</v>
      </c>
      <c r="H76">
        <v>0</v>
      </c>
      <c r="I76">
        <v>0</v>
      </c>
      <c r="J76">
        <v>0</v>
      </c>
      <c r="K76">
        <v>1</v>
      </c>
      <c r="L76">
        <v>0</v>
      </c>
      <c r="M76">
        <v>0</v>
      </c>
      <c r="N76">
        <v>0</v>
      </c>
      <c r="O76">
        <v>1</v>
      </c>
      <c r="P76">
        <v>0</v>
      </c>
      <c r="Q76" s="32">
        <v>12475.3513</v>
      </c>
      <c r="R76" s="3"/>
      <c r="T76"/>
    </row>
    <row r="77" spans="1:20" x14ac:dyDescent="0.35">
      <c r="A77" s="31">
        <v>54</v>
      </c>
      <c r="B77" s="31">
        <v>23</v>
      </c>
      <c r="C77" s="33">
        <v>1</v>
      </c>
      <c r="D77" s="33">
        <v>0</v>
      </c>
      <c r="E77" s="33">
        <v>0</v>
      </c>
      <c r="F77" s="33">
        <v>0</v>
      </c>
      <c r="G77" s="33">
        <v>0</v>
      </c>
      <c r="H77">
        <v>0</v>
      </c>
      <c r="I77">
        <v>0</v>
      </c>
      <c r="J77">
        <v>1</v>
      </c>
      <c r="K77">
        <v>0</v>
      </c>
      <c r="L77">
        <v>0</v>
      </c>
      <c r="M77">
        <v>0</v>
      </c>
      <c r="N77">
        <v>0</v>
      </c>
      <c r="O77">
        <v>1</v>
      </c>
      <c r="P77">
        <v>0</v>
      </c>
      <c r="Q77" s="32">
        <v>12094.477999999999</v>
      </c>
      <c r="R77" s="3"/>
      <c r="T77"/>
    </row>
    <row r="78" spans="1:20" x14ac:dyDescent="0.35">
      <c r="A78" s="31">
        <v>54</v>
      </c>
      <c r="B78" s="31">
        <v>24.605</v>
      </c>
      <c r="C78" s="33">
        <v>1</v>
      </c>
      <c r="D78" s="33">
        <v>0</v>
      </c>
      <c r="E78" s="33">
        <v>0</v>
      </c>
      <c r="F78" s="33">
        <v>0</v>
      </c>
      <c r="G78" s="33">
        <v>0</v>
      </c>
      <c r="H78">
        <v>0</v>
      </c>
      <c r="I78">
        <v>0</v>
      </c>
      <c r="J78">
        <v>0</v>
      </c>
      <c r="K78">
        <v>1</v>
      </c>
      <c r="L78">
        <v>0</v>
      </c>
      <c r="M78">
        <v>0</v>
      </c>
      <c r="N78">
        <v>0</v>
      </c>
      <c r="O78">
        <v>1</v>
      </c>
      <c r="P78">
        <v>0</v>
      </c>
      <c r="Q78" s="32">
        <v>12479.70895</v>
      </c>
      <c r="R78" s="3"/>
      <c r="T78"/>
    </row>
    <row r="79" spans="1:20" x14ac:dyDescent="0.35">
      <c r="A79" s="31">
        <v>57</v>
      </c>
      <c r="B79" s="31">
        <v>23.18</v>
      </c>
      <c r="C79" s="33">
        <v>1</v>
      </c>
      <c r="D79" s="33">
        <v>0</v>
      </c>
      <c r="E79" s="33">
        <v>0</v>
      </c>
      <c r="F79" s="33">
        <v>0</v>
      </c>
      <c r="G79" s="33">
        <v>0</v>
      </c>
      <c r="H79">
        <v>0</v>
      </c>
      <c r="I79">
        <v>0</v>
      </c>
      <c r="J79">
        <v>0</v>
      </c>
      <c r="K79">
        <v>1</v>
      </c>
      <c r="L79">
        <v>0</v>
      </c>
      <c r="M79">
        <v>0</v>
      </c>
      <c r="N79">
        <v>0</v>
      </c>
      <c r="O79">
        <v>1</v>
      </c>
      <c r="P79">
        <v>0</v>
      </c>
      <c r="Q79" s="32">
        <v>11830.6072</v>
      </c>
      <c r="R79" s="3"/>
      <c r="T79"/>
    </row>
    <row r="80" spans="1:20" x14ac:dyDescent="0.35">
      <c r="A80" s="31">
        <v>57</v>
      </c>
      <c r="B80" s="31">
        <v>22.23</v>
      </c>
      <c r="C80" s="33">
        <v>1</v>
      </c>
      <c r="D80" s="33">
        <v>0</v>
      </c>
      <c r="E80" s="33">
        <v>0</v>
      </c>
      <c r="F80" s="33">
        <v>0</v>
      </c>
      <c r="G80" s="33">
        <v>0</v>
      </c>
      <c r="H80">
        <v>0</v>
      </c>
      <c r="I80">
        <v>0</v>
      </c>
      <c r="J80">
        <v>0</v>
      </c>
      <c r="K80">
        <v>0</v>
      </c>
      <c r="L80">
        <v>1</v>
      </c>
      <c r="M80">
        <v>0</v>
      </c>
      <c r="N80">
        <v>0</v>
      </c>
      <c r="O80">
        <v>1</v>
      </c>
      <c r="P80">
        <v>0</v>
      </c>
      <c r="Q80" s="32">
        <v>12029.286700000001</v>
      </c>
      <c r="R80" s="3"/>
      <c r="T80"/>
    </row>
    <row r="81" spans="1:20" x14ac:dyDescent="0.35">
      <c r="A81" s="31">
        <v>57</v>
      </c>
      <c r="B81" s="31">
        <v>23.98</v>
      </c>
      <c r="C81" s="33">
        <v>1</v>
      </c>
      <c r="D81" s="33">
        <v>0</v>
      </c>
      <c r="E81" s="33">
        <v>0</v>
      </c>
      <c r="F81" s="33">
        <v>0</v>
      </c>
      <c r="G81" s="33">
        <v>0</v>
      </c>
      <c r="H81">
        <v>0</v>
      </c>
      <c r="I81">
        <v>1</v>
      </c>
      <c r="J81">
        <v>0</v>
      </c>
      <c r="K81">
        <v>0</v>
      </c>
      <c r="L81">
        <v>0</v>
      </c>
      <c r="M81">
        <v>0</v>
      </c>
      <c r="N81">
        <v>0</v>
      </c>
      <c r="O81">
        <v>1</v>
      </c>
      <c r="P81">
        <v>0</v>
      </c>
      <c r="Q81" s="32">
        <v>22192.437109999999</v>
      </c>
      <c r="R81" s="3"/>
      <c r="T81"/>
    </row>
    <row r="82" spans="1:20" x14ac:dyDescent="0.35">
      <c r="A82" s="31">
        <v>57</v>
      </c>
      <c r="B82" s="31">
        <v>20.100000000000001</v>
      </c>
      <c r="C82" s="33">
        <v>1</v>
      </c>
      <c r="D82" s="33">
        <v>0</v>
      </c>
      <c r="E82" s="33">
        <v>0</v>
      </c>
      <c r="F82" s="33">
        <v>0</v>
      </c>
      <c r="G82" s="33">
        <v>0</v>
      </c>
      <c r="H82">
        <v>0</v>
      </c>
      <c r="I82">
        <v>0</v>
      </c>
      <c r="J82">
        <v>1</v>
      </c>
      <c r="K82">
        <v>0</v>
      </c>
      <c r="L82">
        <v>0</v>
      </c>
      <c r="M82">
        <v>0</v>
      </c>
      <c r="N82">
        <v>0</v>
      </c>
      <c r="O82">
        <v>1</v>
      </c>
      <c r="P82">
        <v>0</v>
      </c>
      <c r="Q82" s="32">
        <v>12032.325999999999</v>
      </c>
      <c r="R82" s="3"/>
      <c r="T82"/>
    </row>
    <row r="83" spans="1:20" x14ac:dyDescent="0.35">
      <c r="A83" s="31">
        <v>58</v>
      </c>
      <c r="B83" s="31">
        <v>22.77</v>
      </c>
      <c r="C83" s="33">
        <v>1</v>
      </c>
      <c r="D83" s="33">
        <v>0</v>
      </c>
      <c r="E83" s="33">
        <v>0</v>
      </c>
      <c r="F83" s="33">
        <v>0</v>
      </c>
      <c r="G83" s="33">
        <v>0</v>
      </c>
      <c r="H83">
        <v>0</v>
      </c>
      <c r="I83">
        <v>1</v>
      </c>
      <c r="J83">
        <v>0</v>
      </c>
      <c r="K83">
        <v>0</v>
      </c>
      <c r="L83">
        <v>0</v>
      </c>
      <c r="M83">
        <v>0</v>
      </c>
      <c r="N83">
        <v>0</v>
      </c>
      <c r="O83">
        <v>1</v>
      </c>
      <c r="P83">
        <v>0</v>
      </c>
      <c r="Q83" s="32">
        <v>11833.782300000001</v>
      </c>
      <c r="R83" s="3"/>
      <c r="T83"/>
    </row>
    <row r="84" spans="1:20" x14ac:dyDescent="0.35">
      <c r="A84" s="31">
        <v>60</v>
      </c>
      <c r="B84" s="31">
        <v>24.53</v>
      </c>
      <c r="C84" s="33">
        <v>1</v>
      </c>
      <c r="D84" s="33">
        <v>0</v>
      </c>
      <c r="E84" s="33">
        <v>0</v>
      </c>
      <c r="F84" s="33">
        <v>0</v>
      </c>
      <c r="G84" s="33">
        <v>0</v>
      </c>
      <c r="H84">
        <v>0</v>
      </c>
      <c r="I84">
        <v>1</v>
      </c>
      <c r="J84">
        <v>0</v>
      </c>
      <c r="K84">
        <v>0</v>
      </c>
      <c r="L84">
        <v>0</v>
      </c>
      <c r="M84">
        <v>0</v>
      </c>
      <c r="N84">
        <v>0</v>
      </c>
      <c r="O84">
        <v>0</v>
      </c>
      <c r="P84">
        <v>1</v>
      </c>
      <c r="Q84" s="32">
        <v>12629.896699999999</v>
      </c>
      <c r="R84" s="3"/>
      <c r="T84"/>
    </row>
    <row r="85" spans="1:20" x14ac:dyDescent="0.35">
      <c r="A85" s="31">
        <v>60</v>
      </c>
      <c r="B85" s="31">
        <v>24.035</v>
      </c>
      <c r="C85" s="33">
        <v>1</v>
      </c>
      <c r="D85" s="33">
        <v>0</v>
      </c>
      <c r="E85" s="33">
        <v>0</v>
      </c>
      <c r="F85" s="33">
        <v>0</v>
      </c>
      <c r="G85" s="33">
        <v>0</v>
      </c>
      <c r="H85">
        <v>0</v>
      </c>
      <c r="I85">
        <v>0</v>
      </c>
      <c r="J85">
        <v>0</v>
      </c>
      <c r="K85">
        <v>1</v>
      </c>
      <c r="L85">
        <v>0</v>
      </c>
      <c r="M85">
        <v>0</v>
      </c>
      <c r="N85">
        <v>0</v>
      </c>
      <c r="O85">
        <v>0</v>
      </c>
      <c r="P85">
        <v>1</v>
      </c>
      <c r="Q85" s="32">
        <v>13012.20865</v>
      </c>
      <c r="R85" s="3"/>
      <c r="T85"/>
    </row>
    <row r="86" spans="1:20" x14ac:dyDescent="0.35">
      <c r="A86" s="31">
        <v>61</v>
      </c>
      <c r="B86" s="31">
        <v>22.04</v>
      </c>
      <c r="C86" s="33">
        <v>1</v>
      </c>
      <c r="D86" s="33">
        <v>0</v>
      </c>
      <c r="E86" s="33">
        <v>0</v>
      </c>
      <c r="F86" s="33">
        <v>0</v>
      </c>
      <c r="G86" s="33">
        <v>0</v>
      </c>
      <c r="H86">
        <v>0</v>
      </c>
      <c r="I86">
        <v>0</v>
      </c>
      <c r="J86">
        <v>0</v>
      </c>
      <c r="K86">
        <v>0</v>
      </c>
      <c r="L86">
        <v>1</v>
      </c>
      <c r="M86">
        <v>0</v>
      </c>
      <c r="N86">
        <v>0</v>
      </c>
      <c r="O86">
        <v>0</v>
      </c>
      <c r="P86">
        <v>1</v>
      </c>
      <c r="Q86" s="32">
        <v>13616.3586</v>
      </c>
      <c r="R86" s="3"/>
      <c r="T86"/>
    </row>
    <row r="87" spans="1:20" x14ac:dyDescent="0.35">
      <c r="A87" s="31">
        <v>61</v>
      </c>
      <c r="B87" s="31">
        <v>21.09</v>
      </c>
      <c r="C87" s="33">
        <v>1</v>
      </c>
      <c r="D87" s="33">
        <v>0</v>
      </c>
      <c r="E87" s="33">
        <v>0</v>
      </c>
      <c r="F87" s="33">
        <v>0</v>
      </c>
      <c r="G87" s="33">
        <v>0</v>
      </c>
      <c r="H87">
        <v>0</v>
      </c>
      <c r="I87">
        <v>0</v>
      </c>
      <c r="J87">
        <v>0</v>
      </c>
      <c r="K87">
        <v>1</v>
      </c>
      <c r="L87">
        <v>0</v>
      </c>
      <c r="M87">
        <v>0</v>
      </c>
      <c r="N87">
        <v>0</v>
      </c>
      <c r="O87">
        <v>0</v>
      </c>
      <c r="P87">
        <v>1</v>
      </c>
      <c r="Q87" s="32">
        <v>13415.0381</v>
      </c>
      <c r="R87" s="3"/>
      <c r="T87"/>
    </row>
    <row r="88" spans="1:20" x14ac:dyDescent="0.35">
      <c r="A88" s="31">
        <v>63</v>
      </c>
      <c r="B88" s="31">
        <v>23.085000000000001</v>
      </c>
      <c r="C88" s="33">
        <v>1</v>
      </c>
      <c r="D88" s="33">
        <v>0</v>
      </c>
      <c r="E88" s="33">
        <v>0</v>
      </c>
      <c r="F88" s="33">
        <v>0</v>
      </c>
      <c r="G88" s="33">
        <v>0</v>
      </c>
      <c r="H88">
        <v>0</v>
      </c>
      <c r="I88">
        <v>0</v>
      </c>
      <c r="J88">
        <v>0</v>
      </c>
      <c r="K88">
        <v>0</v>
      </c>
      <c r="L88">
        <v>1</v>
      </c>
      <c r="M88">
        <v>0</v>
      </c>
      <c r="N88">
        <v>0</v>
      </c>
      <c r="O88">
        <v>0</v>
      </c>
      <c r="P88">
        <v>1</v>
      </c>
      <c r="Q88" s="32">
        <v>14451.835150000001</v>
      </c>
      <c r="R88" s="3"/>
      <c r="T88"/>
    </row>
    <row r="89" spans="1:20" x14ac:dyDescent="0.35">
      <c r="A89" s="31">
        <v>63</v>
      </c>
      <c r="B89" s="31">
        <v>21.66</v>
      </c>
      <c r="C89" s="33">
        <v>1</v>
      </c>
      <c r="D89" s="33">
        <v>0</v>
      </c>
      <c r="E89" s="33">
        <v>0</v>
      </c>
      <c r="F89" s="33">
        <v>0</v>
      </c>
      <c r="G89" s="33">
        <v>0</v>
      </c>
      <c r="H89">
        <v>0</v>
      </c>
      <c r="I89">
        <v>0</v>
      </c>
      <c r="J89">
        <v>0</v>
      </c>
      <c r="K89">
        <v>0</v>
      </c>
      <c r="L89">
        <v>1</v>
      </c>
      <c r="M89">
        <v>0</v>
      </c>
      <c r="N89">
        <v>0</v>
      </c>
      <c r="O89">
        <v>0</v>
      </c>
      <c r="P89">
        <v>1</v>
      </c>
      <c r="Q89" s="32">
        <v>14449.8544</v>
      </c>
      <c r="R89" s="3"/>
      <c r="T89"/>
    </row>
    <row r="90" spans="1:20" x14ac:dyDescent="0.35">
      <c r="A90" s="31">
        <v>53</v>
      </c>
      <c r="B90" s="31">
        <v>22.88</v>
      </c>
      <c r="C90" s="33">
        <v>1</v>
      </c>
      <c r="D90" s="33">
        <v>0</v>
      </c>
      <c r="E90" s="33">
        <v>0</v>
      </c>
      <c r="F90" s="33">
        <v>0</v>
      </c>
      <c r="G90" s="33">
        <v>0</v>
      </c>
      <c r="H90">
        <v>1</v>
      </c>
      <c r="I90">
        <v>1</v>
      </c>
      <c r="J90">
        <v>0</v>
      </c>
      <c r="K90">
        <v>0</v>
      </c>
      <c r="L90">
        <v>0</v>
      </c>
      <c r="M90">
        <v>0</v>
      </c>
      <c r="N90">
        <v>0</v>
      </c>
      <c r="O90">
        <v>1</v>
      </c>
      <c r="P90">
        <v>0</v>
      </c>
      <c r="Q90" s="32">
        <v>23244.790199999999</v>
      </c>
      <c r="R90" s="3"/>
      <c r="T90"/>
    </row>
    <row r="91" spans="1:20" x14ac:dyDescent="0.35">
      <c r="A91" s="31">
        <v>20</v>
      </c>
      <c r="B91" s="31">
        <v>22.42</v>
      </c>
      <c r="C91" s="33">
        <v>1</v>
      </c>
      <c r="D91" s="33">
        <v>0</v>
      </c>
      <c r="E91" s="33">
        <v>0</v>
      </c>
      <c r="F91" s="33">
        <v>0</v>
      </c>
      <c r="G91" s="33">
        <v>0</v>
      </c>
      <c r="H91">
        <v>1</v>
      </c>
      <c r="I91">
        <v>0</v>
      </c>
      <c r="J91">
        <v>0</v>
      </c>
      <c r="K91">
        <v>1</v>
      </c>
      <c r="L91">
        <v>0</v>
      </c>
      <c r="M91">
        <v>1</v>
      </c>
      <c r="N91">
        <v>0</v>
      </c>
      <c r="O91">
        <v>0</v>
      </c>
      <c r="P91">
        <v>0</v>
      </c>
      <c r="Q91" s="32">
        <v>14711.7438</v>
      </c>
      <c r="R91" s="3"/>
      <c r="T91"/>
    </row>
    <row r="92" spans="1:20" x14ac:dyDescent="0.35">
      <c r="A92" s="31">
        <v>27</v>
      </c>
      <c r="B92" s="31">
        <v>24.75</v>
      </c>
      <c r="C92" s="33">
        <v>1</v>
      </c>
      <c r="D92" s="33">
        <v>0</v>
      </c>
      <c r="E92" s="33">
        <v>0</v>
      </c>
      <c r="F92" s="33">
        <v>0</v>
      </c>
      <c r="G92" s="33">
        <v>0</v>
      </c>
      <c r="H92">
        <v>1</v>
      </c>
      <c r="I92">
        <v>1</v>
      </c>
      <c r="J92">
        <v>0</v>
      </c>
      <c r="K92">
        <v>0</v>
      </c>
      <c r="L92">
        <v>0</v>
      </c>
      <c r="M92">
        <v>0</v>
      </c>
      <c r="N92">
        <v>1</v>
      </c>
      <c r="O92">
        <v>0</v>
      </c>
      <c r="P92">
        <v>0</v>
      </c>
      <c r="Q92" s="32">
        <v>16577.779500000001</v>
      </c>
      <c r="R92" s="3"/>
      <c r="T92"/>
    </row>
    <row r="93" spans="1:20" x14ac:dyDescent="0.35">
      <c r="A93" s="31">
        <v>42</v>
      </c>
      <c r="B93" s="31">
        <v>23.37</v>
      </c>
      <c r="C93" s="33">
        <v>1</v>
      </c>
      <c r="D93" s="33">
        <v>0</v>
      </c>
      <c r="E93" s="33">
        <v>0</v>
      </c>
      <c r="F93" s="33">
        <v>0</v>
      </c>
      <c r="G93" s="33">
        <v>0</v>
      </c>
      <c r="H93">
        <v>1</v>
      </c>
      <c r="I93">
        <v>0</v>
      </c>
      <c r="J93">
        <v>0</v>
      </c>
      <c r="K93">
        <v>0</v>
      </c>
      <c r="L93">
        <v>1</v>
      </c>
      <c r="M93">
        <v>0</v>
      </c>
      <c r="N93">
        <v>0</v>
      </c>
      <c r="O93">
        <v>1</v>
      </c>
      <c r="P93">
        <v>0</v>
      </c>
      <c r="Q93" s="32">
        <v>19964.746299999999</v>
      </c>
      <c r="R93" s="3"/>
      <c r="T93"/>
    </row>
    <row r="94" spans="1:20" x14ac:dyDescent="0.35">
      <c r="A94" s="31">
        <v>40</v>
      </c>
      <c r="B94" s="31">
        <v>22.22</v>
      </c>
      <c r="C94" s="33">
        <v>1</v>
      </c>
      <c r="D94" s="33">
        <v>0</v>
      </c>
      <c r="E94" s="33">
        <v>0</v>
      </c>
      <c r="F94" s="33">
        <v>0</v>
      </c>
      <c r="G94" s="33">
        <v>0</v>
      </c>
      <c r="H94">
        <v>1</v>
      </c>
      <c r="I94">
        <v>1</v>
      </c>
      <c r="J94">
        <v>0</v>
      </c>
      <c r="K94">
        <v>0</v>
      </c>
      <c r="L94">
        <v>0</v>
      </c>
      <c r="M94">
        <v>0</v>
      </c>
      <c r="N94">
        <v>0</v>
      </c>
      <c r="O94">
        <v>1</v>
      </c>
      <c r="P94">
        <v>0</v>
      </c>
      <c r="Q94" s="32">
        <v>19444.265800000001</v>
      </c>
      <c r="R94" s="3"/>
      <c r="T94"/>
    </row>
    <row r="95" spans="1:20" x14ac:dyDescent="0.35">
      <c r="A95" s="31">
        <v>53</v>
      </c>
      <c r="B95" s="31">
        <v>22.61</v>
      </c>
      <c r="C95" s="33">
        <v>1</v>
      </c>
      <c r="D95" s="33">
        <v>0</v>
      </c>
      <c r="E95" s="33">
        <v>0</v>
      </c>
      <c r="F95" s="33">
        <v>0</v>
      </c>
      <c r="G95" s="33">
        <v>0</v>
      </c>
      <c r="H95">
        <v>1</v>
      </c>
      <c r="I95">
        <v>0</v>
      </c>
      <c r="J95">
        <v>0</v>
      </c>
      <c r="K95">
        <v>0</v>
      </c>
      <c r="L95">
        <v>1</v>
      </c>
      <c r="M95">
        <v>0</v>
      </c>
      <c r="N95">
        <v>0</v>
      </c>
      <c r="O95">
        <v>1</v>
      </c>
      <c r="P95">
        <v>0</v>
      </c>
      <c r="Q95" s="32">
        <v>24873.384900000001</v>
      </c>
      <c r="R95" s="3"/>
      <c r="T95"/>
    </row>
    <row r="96" spans="1:20" x14ac:dyDescent="0.35">
      <c r="A96" s="31">
        <v>19</v>
      </c>
      <c r="B96" s="31">
        <v>21.7</v>
      </c>
      <c r="C96" s="33">
        <v>1</v>
      </c>
      <c r="D96" s="33">
        <v>0</v>
      </c>
      <c r="E96" s="33">
        <v>0</v>
      </c>
      <c r="F96" s="33">
        <v>0</v>
      </c>
      <c r="G96" s="33">
        <v>0</v>
      </c>
      <c r="H96">
        <v>1</v>
      </c>
      <c r="I96">
        <v>0</v>
      </c>
      <c r="J96">
        <v>1</v>
      </c>
      <c r="K96">
        <v>0</v>
      </c>
      <c r="L96">
        <v>0</v>
      </c>
      <c r="M96">
        <v>1</v>
      </c>
      <c r="N96">
        <v>0</v>
      </c>
      <c r="O96">
        <v>0</v>
      </c>
      <c r="P96">
        <v>0</v>
      </c>
      <c r="Q96" s="32">
        <v>13844.505999999999</v>
      </c>
      <c r="R96" s="3"/>
      <c r="T96"/>
    </row>
    <row r="97" spans="1:20" x14ac:dyDescent="0.35">
      <c r="A97" s="31">
        <v>39</v>
      </c>
      <c r="B97" s="31">
        <v>24.89</v>
      </c>
      <c r="C97" s="33">
        <v>1</v>
      </c>
      <c r="D97" s="33">
        <v>0</v>
      </c>
      <c r="E97" s="33">
        <v>0</v>
      </c>
      <c r="F97" s="33">
        <v>0</v>
      </c>
      <c r="G97" s="33">
        <v>0</v>
      </c>
      <c r="H97">
        <v>1</v>
      </c>
      <c r="I97">
        <v>0</v>
      </c>
      <c r="J97">
        <v>0</v>
      </c>
      <c r="K97">
        <v>0</v>
      </c>
      <c r="L97">
        <v>1</v>
      </c>
      <c r="M97">
        <v>0</v>
      </c>
      <c r="N97">
        <v>0</v>
      </c>
      <c r="O97">
        <v>1</v>
      </c>
      <c r="P97">
        <v>0</v>
      </c>
      <c r="Q97" s="32">
        <v>21659.930100000001</v>
      </c>
      <c r="R97" s="3"/>
      <c r="T97"/>
    </row>
    <row r="98" spans="1:20" x14ac:dyDescent="0.35">
      <c r="A98" s="31">
        <v>44</v>
      </c>
      <c r="B98" s="31">
        <v>20.234999999999999</v>
      </c>
      <c r="C98" s="33">
        <v>1</v>
      </c>
      <c r="D98" s="33">
        <v>0</v>
      </c>
      <c r="E98" s="33">
        <v>0</v>
      </c>
      <c r="F98" s="33">
        <v>0</v>
      </c>
      <c r="G98" s="33">
        <v>0</v>
      </c>
      <c r="H98">
        <v>1</v>
      </c>
      <c r="I98">
        <v>0</v>
      </c>
      <c r="J98">
        <v>0</v>
      </c>
      <c r="K98">
        <v>0</v>
      </c>
      <c r="L98">
        <v>1</v>
      </c>
      <c r="M98">
        <v>0</v>
      </c>
      <c r="N98">
        <v>0</v>
      </c>
      <c r="O98">
        <v>1</v>
      </c>
      <c r="P98">
        <v>0</v>
      </c>
      <c r="Q98" s="32">
        <v>19594.809649999999</v>
      </c>
      <c r="R98" s="3"/>
      <c r="T98"/>
    </row>
    <row r="99" spans="1:20" x14ac:dyDescent="0.35">
      <c r="A99" s="31">
        <v>36</v>
      </c>
      <c r="B99" s="31">
        <v>22.6</v>
      </c>
      <c r="C99" s="33">
        <v>1</v>
      </c>
      <c r="D99" s="33">
        <v>0</v>
      </c>
      <c r="E99" s="33">
        <v>0</v>
      </c>
      <c r="F99" s="33">
        <v>0</v>
      </c>
      <c r="G99" s="33">
        <v>0</v>
      </c>
      <c r="H99">
        <v>1</v>
      </c>
      <c r="I99">
        <v>0</v>
      </c>
      <c r="J99">
        <v>1</v>
      </c>
      <c r="K99">
        <v>0</v>
      </c>
      <c r="L99">
        <v>0</v>
      </c>
      <c r="M99">
        <v>0</v>
      </c>
      <c r="N99">
        <v>0</v>
      </c>
      <c r="O99">
        <v>1</v>
      </c>
      <c r="P99">
        <v>0</v>
      </c>
      <c r="Q99" s="32">
        <v>18608.261999999999</v>
      </c>
      <c r="R99" s="3"/>
      <c r="T99"/>
    </row>
    <row r="100" spans="1:20" x14ac:dyDescent="0.35">
      <c r="A100" s="31">
        <v>21</v>
      </c>
      <c r="B100" s="31">
        <v>21.85</v>
      </c>
      <c r="C100" s="33">
        <v>1</v>
      </c>
      <c r="D100" s="33">
        <v>0</v>
      </c>
      <c r="E100" s="33">
        <v>0</v>
      </c>
      <c r="F100" s="33">
        <v>0</v>
      </c>
      <c r="G100" s="33">
        <v>0</v>
      </c>
      <c r="H100">
        <v>1</v>
      </c>
      <c r="I100">
        <v>0</v>
      </c>
      <c r="J100">
        <v>0</v>
      </c>
      <c r="K100">
        <v>0</v>
      </c>
      <c r="L100">
        <v>1</v>
      </c>
      <c r="M100">
        <v>1</v>
      </c>
      <c r="N100">
        <v>0</v>
      </c>
      <c r="O100">
        <v>0</v>
      </c>
      <c r="P100">
        <v>0</v>
      </c>
      <c r="Q100" s="32">
        <v>15359.104499999999</v>
      </c>
      <c r="R100" s="3"/>
      <c r="T100"/>
    </row>
    <row r="101" spans="1:20" x14ac:dyDescent="0.35">
      <c r="A101" s="31">
        <v>59</v>
      </c>
      <c r="B101" s="31">
        <v>23.655000000000001</v>
      </c>
      <c r="C101" s="33">
        <v>1</v>
      </c>
      <c r="D101" s="33">
        <v>0</v>
      </c>
      <c r="E101" s="33">
        <v>0</v>
      </c>
      <c r="F101" s="33">
        <v>0</v>
      </c>
      <c r="G101" s="33">
        <v>0</v>
      </c>
      <c r="H101">
        <v>1</v>
      </c>
      <c r="I101">
        <v>0</v>
      </c>
      <c r="J101">
        <v>0</v>
      </c>
      <c r="K101">
        <v>1</v>
      </c>
      <c r="L101">
        <v>0</v>
      </c>
      <c r="M101">
        <v>0</v>
      </c>
      <c r="N101">
        <v>0</v>
      </c>
      <c r="O101">
        <v>1</v>
      </c>
      <c r="P101">
        <v>0</v>
      </c>
      <c r="Q101" s="32">
        <v>25678.778450000002</v>
      </c>
      <c r="R101" s="3"/>
      <c r="T101"/>
    </row>
    <row r="102" spans="1:20" x14ac:dyDescent="0.35">
      <c r="A102" s="31">
        <v>64</v>
      </c>
      <c r="B102" s="31">
        <v>22.99</v>
      </c>
      <c r="C102" s="33">
        <v>1</v>
      </c>
      <c r="D102" s="33">
        <v>0</v>
      </c>
      <c r="E102" s="33">
        <v>0</v>
      </c>
      <c r="F102" s="33">
        <v>0</v>
      </c>
      <c r="G102" s="33">
        <v>0</v>
      </c>
      <c r="H102">
        <v>1</v>
      </c>
      <c r="I102">
        <v>1</v>
      </c>
      <c r="J102">
        <v>0</v>
      </c>
      <c r="K102">
        <v>0</v>
      </c>
      <c r="L102">
        <v>0</v>
      </c>
      <c r="M102">
        <v>0</v>
      </c>
      <c r="N102">
        <v>0</v>
      </c>
      <c r="O102">
        <v>0</v>
      </c>
      <c r="P102">
        <v>1</v>
      </c>
      <c r="Q102" s="32">
        <v>27037.914100000002</v>
      </c>
      <c r="R102" s="3"/>
      <c r="T102"/>
    </row>
    <row r="103" spans="1:20" x14ac:dyDescent="0.35">
      <c r="A103" s="31">
        <v>29</v>
      </c>
      <c r="B103" s="31">
        <v>21.754999999999999</v>
      </c>
      <c r="C103" s="33">
        <v>1</v>
      </c>
      <c r="D103" s="33">
        <v>0</v>
      </c>
      <c r="E103" s="33">
        <v>0</v>
      </c>
      <c r="F103" s="33">
        <v>0</v>
      </c>
      <c r="G103" s="33">
        <v>0</v>
      </c>
      <c r="H103">
        <v>1</v>
      </c>
      <c r="I103">
        <v>0</v>
      </c>
      <c r="J103">
        <v>0</v>
      </c>
      <c r="K103">
        <v>0</v>
      </c>
      <c r="L103">
        <v>1</v>
      </c>
      <c r="M103">
        <v>0</v>
      </c>
      <c r="N103">
        <v>1</v>
      </c>
      <c r="O103">
        <v>0</v>
      </c>
      <c r="P103">
        <v>0</v>
      </c>
      <c r="Q103" s="32">
        <v>16657.71745</v>
      </c>
      <c r="R103" s="3"/>
      <c r="T103"/>
    </row>
    <row r="104" spans="1:20" x14ac:dyDescent="0.35">
      <c r="A104" s="31">
        <v>49</v>
      </c>
      <c r="B104" s="31">
        <v>23.844999999999999</v>
      </c>
      <c r="C104" s="33">
        <v>1</v>
      </c>
      <c r="D104" s="33">
        <v>0</v>
      </c>
      <c r="E104" s="33">
        <v>0</v>
      </c>
      <c r="F104" s="33">
        <v>0</v>
      </c>
      <c r="G104" s="33">
        <v>0</v>
      </c>
      <c r="H104">
        <v>1</v>
      </c>
      <c r="I104">
        <v>0</v>
      </c>
      <c r="J104">
        <v>0</v>
      </c>
      <c r="K104">
        <v>0</v>
      </c>
      <c r="L104">
        <v>1</v>
      </c>
      <c r="M104">
        <v>0</v>
      </c>
      <c r="N104">
        <v>0</v>
      </c>
      <c r="O104">
        <v>1</v>
      </c>
      <c r="P104">
        <v>0</v>
      </c>
      <c r="Q104" s="32">
        <v>24106.912550000001</v>
      </c>
      <c r="R104" s="3"/>
      <c r="T104"/>
    </row>
    <row r="105" spans="1:20" x14ac:dyDescent="0.35">
      <c r="A105" s="31">
        <v>43</v>
      </c>
      <c r="B105" s="31">
        <v>20.045000000000002</v>
      </c>
      <c r="C105" s="33">
        <v>1</v>
      </c>
      <c r="D105" s="33">
        <v>0</v>
      </c>
      <c r="E105" s="33">
        <v>0</v>
      </c>
      <c r="F105" s="33">
        <v>0</v>
      </c>
      <c r="G105" s="33">
        <v>0</v>
      </c>
      <c r="H105">
        <v>1</v>
      </c>
      <c r="I105">
        <v>0</v>
      </c>
      <c r="J105">
        <v>0</v>
      </c>
      <c r="K105">
        <v>0</v>
      </c>
      <c r="L105">
        <v>1</v>
      </c>
      <c r="M105">
        <v>0</v>
      </c>
      <c r="N105">
        <v>0</v>
      </c>
      <c r="O105">
        <v>1</v>
      </c>
      <c r="P105">
        <v>0</v>
      </c>
      <c r="Q105" s="32">
        <v>19798.054550000001</v>
      </c>
      <c r="R105" s="3"/>
      <c r="T105"/>
    </row>
    <row r="106" spans="1:20" x14ac:dyDescent="0.35">
      <c r="A106" s="31">
        <v>32</v>
      </c>
      <c r="B106" s="31">
        <v>24.6</v>
      </c>
      <c r="C106" s="33">
        <v>1</v>
      </c>
      <c r="D106" s="33">
        <v>0</v>
      </c>
      <c r="E106" s="33">
        <v>0</v>
      </c>
      <c r="F106" s="33">
        <v>0</v>
      </c>
      <c r="G106" s="33">
        <v>0</v>
      </c>
      <c r="H106">
        <v>1</v>
      </c>
      <c r="I106">
        <v>0</v>
      </c>
      <c r="J106">
        <v>1</v>
      </c>
      <c r="K106">
        <v>0</v>
      </c>
      <c r="L106">
        <v>0</v>
      </c>
      <c r="M106">
        <v>0</v>
      </c>
      <c r="N106">
        <v>1</v>
      </c>
      <c r="O106">
        <v>0</v>
      </c>
      <c r="P106">
        <v>0</v>
      </c>
      <c r="Q106" s="32">
        <v>17496.306</v>
      </c>
      <c r="R106" s="3"/>
      <c r="T106"/>
    </row>
    <row r="107" spans="1:20" x14ac:dyDescent="0.35">
      <c r="A107" s="31">
        <v>24</v>
      </c>
      <c r="B107" s="31">
        <v>20.52</v>
      </c>
      <c r="C107" s="33">
        <v>1</v>
      </c>
      <c r="D107" s="33">
        <v>0</v>
      </c>
      <c r="E107" s="33">
        <v>0</v>
      </c>
      <c r="F107" s="33">
        <v>0</v>
      </c>
      <c r="G107" s="33">
        <v>0</v>
      </c>
      <c r="H107">
        <v>1</v>
      </c>
      <c r="I107">
        <v>0</v>
      </c>
      <c r="J107">
        <v>0</v>
      </c>
      <c r="K107">
        <v>0</v>
      </c>
      <c r="L107">
        <v>1</v>
      </c>
      <c r="M107">
        <v>1</v>
      </c>
      <c r="N107">
        <v>0</v>
      </c>
      <c r="O107">
        <v>0</v>
      </c>
      <c r="P107">
        <v>0</v>
      </c>
      <c r="Q107" s="32">
        <v>14571.890799999999</v>
      </c>
      <c r="R107" s="3"/>
      <c r="T107"/>
    </row>
    <row r="108" spans="1:20" x14ac:dyDescent="0.35">
      <c r="A108" s="31">
        <v>27</v>
      </c>
      <c r="B108" s="31">
        <v>20.045000000000002</v>
      </c>
      <c r="C108" s="33">
        <v>1</v>
      </c>
      <c r="D108" s="33">
        <v>0</v>
      </c>
      <c r="E108" s="33">
        <v>0</v>
      </c>
      <c r="F108" s="33">
        <v>0</v>
      </c>
      <c r="G108" s="33">
        <v>0</v>
      </c>
      <c r="H108">
        <v>1</v>
      </c>
      <c r="I108">
        <v>0</v>
      </c>
      <c r="J108">
        <v>0</v>
      </c>
      <c r="K108">
        <v>1</v>
      </c>
      <c r="L108">
        <v>0</v>
      </c>
      <c r="M108">
        <v>0</v>
      </c>
      <c r="N108">
        <v>1</v>
      </c>
      <c r="O108">
        <v>0</v>
      </c>
      <c r="P108">
        <v>0</v>
      </c>
      <c r="Q108" s="32">
        <v>16420.494549999999</v>
      </c>
      <c r="R108" s="3"/>
      <c r="T108"/>
    </row>
    <row r="109" spans="1:20" x14ac:dyDescent="0.35">
      <c r="A109" s="31">
        <v>46</v>
      </c>
      <c r="B109" s="31">
        <v>23.655000000000001</v>
      </c>
      <c r="C109" s="33">
        <v>1</v>
      </c>
      <c r="D109" s="33">
        <v>0</v>
      </c>
      <c r="E109" s="33">
        <v>0</v>
      </c>
      <c r="F109" s="33">
        <v>0</v>
      </c>
      <c r="G109" s="33">
        <v>0</v>
      </c>
      <c r="H109">
        <v>1</v>
      </c>
      <c r="I109">
        <v>0</v>
      </c>
      <c r="J109">
        <v>0</v>
      </c>
      <c r="K109">
        <v>1</v>
      </c>
      <c r="L109">
        <v>0</v>
      </c>
      <c r="M109">
        <v>0</v>
      </c>
      <c r="N109">
        <v>0</v>
      </c>
      <c r="O109">
        <v>1</v>
      </c>
      <c r="P109">
        <v>0</v>
      </c>
      <c r="Q109" s="32">
        <v>21677.283449999999</v>
      </c>
      <c r="R109" s="3"/>
      <c r="T109"/>
    </row>
    <row r="110" spans="1:20" x14ac:dyDescent="0.35">
      <c r="A110" s="31">
        <v>43</v>
      </c>
      <c r="B110" s="31">
        <v>24.7</v>
      </c>
      <c r="C110" s="33">
        <v>1</v>
      </c>
      <c r="D110" s="33">
        <v>0</v>
      </c>
      <c r="E110" s="33">
        <v>0</v>
      </c>
      <c r="F110" s="33">
        <v>0</v>
      </c>
      <c r="G110" s="33">
        <v>0</v>
      </c>
      <c r="H110">
        <v>1</v>
      </c>
      <c r="I110">
        <v>0</v>
      </c>
      <c r="J110">
        <v>0</v>
      </c>
      <c r="K110">
        <v>1</v>
      </c>
      <c r="L110">
        <v>0</v>
      </c>
      <c r="M110">
        <v>0</v>
      </c>
      <c r="N110">
        <v>0</v>
      </c>
      <c r="O110">
        <v>1</v>
      </c>
      <c r="P110">
        <v>0</v>
      </c>
      <c r="Q110" s="32">
        <v>21880.82</v>
      </c>
      <c r="R110" s="3"/>
      <c r="T110"/>
    </row>
    <row r="111" spans="1:20" x14ac:dyDescent="0.35">
      <c r="A111" s="31">
        <v>33</v>
      </c>
      <c r="B111" s="31">
        <v>19.094999999999999</v>
      </c>
      <c r="C111" s="33">
        <v>1</v>
      </c>
      <c r="D111" s="33">
        <v>0</v>
      </c>
      <c r="E111" s="33">
        <v>0</v>
      </c>
      <c r="F111" s="33">
        <v>0</v>
      </c>
      <c r="G111" s="33">
        <v>0</v>
      </c>
      <c r="H111">
        <v>1</v>
      </c>
      <c r="I111">
        <v>0</v>
      </c>
      <c r="J111">
        <v>0</v>
      </c>
      <c r="K111">
        <v>0</v>
      </c>
      <c r="L111">
        <v>1</v>
      </c>
      <c r="M111">
        <v>0</v>
      </c>
      <c r="N111">
        <v>1</v>
      </c>
      <c r="O111">
        <v>0</v>
      </c>
      <c r="P111">
        <v>0</v>
      </c>
      <c r="Q111" s="32">
        <v>16776.304049999999</v>
      </c>
      <c r="R111" s="3"/>
      <c r="T111"/>
    </row>
    <row r="112" spans="1:20" x14ac:dyDescent="0.35">
      <c r="A112" s="31">
        <v>52</v>
      </c>
      <c r="B112" s="31">
        <v>24.13</v>
      </c>
      <c r="C112" s="33">
        <v>1</v>
      </c>
      <c r="D112" s="33">
        <v>0</v>
      </c>
      <c r="E112" s="33">
        <v>0</v>
      </c>
      <c r="F112" s="33">
        <v>0</v>
      </c>
      <c r="G112" s="33">
        <v>0</v>
      </c>
      <c r="H112">
        <v>1</v>
      </c>
      <c r="I112">
        <v>0</v>
      </c>
      <c r="J112">
        <v>0</v>
      </c>
      <c r="K112">
        <v>1</v>
      </c>
      <c r="L112">
        <v>0</v>
      </c>
      <c r="M112">
        <v>0</v>
      </c>
      <c r="N112">
        <v>0</v>
      </c>
      <c r="O112">
        <v>1</v>
      </c>
      <c r="P112">
        <v>0</v>
      </c>
      <c r="Q112" s="32">
        <v>23887.662700000001</v>
      </c>
      <c r="R112" s="3"/>
      <c r="T112"/>
    </row>
    <row r="113" spans="1:20" x14ac:dyDescent="0.35">
      <c r="A113" s="31">
        <v>20</v>
      </c>
      <c r="B113" s="31">
        <v>24.42</v>
      </c>
      <c r="C113" s="33">
        <v>1</v>
      </c>
      <c r="D113" s="33">
        <v>0</v>
      </c>
      <c r="E113" s="33">
        <v>0</v>
      </c>
      <c r="F113" s="33">
        <v>0</v>
      </c>
      <c r="G113" s="33">
        <v>0</v>
      </c>
      <c r="H113">
        <v>1</v>
      </c>
      <c r="I113">
        <v>1</v>
      </c>
      <c r="J113">
        <v>0</v>
      </c>
      <c r="K113">
        <v>0</v>
      </c>
      <c r="L113">
        <v>0</v>
      </c>
      <c r="M113">
        <v>1</v>
      </c>
      <c r="N113">
        <v>0</v>
      </c>
      <c r="O113">
        <v>0</v>
      </c>
      <c r="P113">
        <v>0</v>
      </c>
      <c r="Q113" s="32">
        <v>26125.674770000001</v>
      </c>
      <c r="R113" s="3"/>
      <c r="T113"/>
    </row>
    <row r="114" spans="1:20" x14ac:dyDescent="0.35">
      <c r="A114" s="31">
        <v>20</v>
      </c>
      <c r="B114" s="31">
        <v>21.8</v>
      </c>
      <c r="C114" s="33">
        <v>1</v>
      </c>
      <c r="D114" s="33">
        <v>0</v>
      </c>
      <c r="E114" s="33">
        <v>0</v>
      </c>
      <c r="F114" s="33">
        <v>0</v>
      </c>
      <c r="G114" s="33">
        <v>0</v>
      </c>
      <c r="H114">
        <v>1</v>
      </c>
      <c r="I114">
        <v>0</v>
      </c>
      <c r="J114">
        <v>1</v>
      </c>
      <c r="K114">
        <v>0</v>
      </c>
      <c r="L114">
        <v>0</v>
      </c>
      <c r="M114">
        <v>1</v>
      </c>
      <c r="N114">
        <v>0</v>
      </c>
      <c r="O114">
        <v>0</v>
      </c>
      <c r="P114">
        <v>0</v>
      </c>
      <c r="Q114" s="32">
        <v>20167.336029999999</v>
      </c>
      <c r="R114" s="3"/>
      <c r="T114"/>
    </row>
    <row r="115" spans="1:20" x14ac:dyDescent="0.35">
      <c r="A115" s="31">
        <v>18</v>
      </c>
      <c r="B115" s="31">
        <v>21.66</v>
      </c>
      <c r="C115" s="33">
        <v>1</v>
      </c>
      <c r="D115" s="33">
        <v>0</v>
      </c>
      <c r="E115" s="33">
        <v>0</v>
      </c>
      <c r="F115" s="33">
        <v>0</v>
      </c>
      <c r="G115" s="33">
        <v>0</v>
      </c>
      <c r="H115">
        <v>1</v>
      </c>
      <c r="I115">
        <v>0</v>
      </c>
      <c r="J115">
        <v>0</v>
      </c>
      <c r="K115">
        <v>0</v>
      </c>
      <c r="L115">
        <v>1</v>
      </c>
      <c r="M115">
        <v>1</v>
      </c>
      <c r="N115">
        <v>0</v>
      </c>
      <c r="O115">
        <v>0</v>
      </c>
      <c r="P115">
        <v>0</v>
      </c>
      <c r="Q115" s="32">
        <v>14283.4594</v>
      </c>
      <c r="R115" s="3"/>
      <c r="T115"/>
    </row>
    <row r="116" spans="1:20" x14ac:dyDescent="0.35">
      <c r="A116" s="31">
        <v>29</v>
      </c>
      <c r="B116" s="31">
        <v>21.85</v>
      </c>
      <c r="C116" s="33">
        <v>1</v>
      </c>
      <c r="D116" s="33">
        <v>0</v>
      </c>
      <c r="E116" s="33">
        <v>0</v>
      </c>
      <c r="F116" s="33">
        <v>0</v>
      </c>
      <c r="G116" s="33">
        <v>0</v>
      </c>
      <c r="H116">
        <v>1</v>
      </c>
      <c r="I116">
        <v>0</v>
      </c>
      <c r="J116">
        <v>0</v>
      </c>
      <c r="K116">
        <v>0</v>
      </c>
      <c r="L116">
        <v>1</v>
      </c>
      <c r="M116">
        <v>0</v>
      </c>
      <c r="N116">
        <v>1</v>
      </c>
      <c r="O116">
        <v>0</v>
      </c>
      <c r="P116">
        <v>0</v>
      </c>
      <c r="Q116" s="32">
        <v>16115.3045</v>
      </c>
      <c r="R116" s="3"/>
      <c r="T116"/>
    </row>
    <row r="117" spans="1:20" x14ac:dyDescent="0.35">
      <c r="A117" s="31">
        <v>30</v>
      </c>
      <c r="B117" s="31">
        <v>23.655000000000001</v>
      </c>
      <c r="C117" s="33">
        <v>1</v>
      </c>
      <c r="D117" s="33">
        <v>0</v>
      </c>
      <c r="E117" s="33">
        <v>0</v>
      </c>
      <c r="F117" s="33">
        <v>0</v>
      </c>
      <c r="G117" s="33">
        <v>0</v>
      </c>
      <c r="H117">
        <v>1</v>
      </c>
      <c r="I117">
        <v>0</v>
      </c>
      <c r="J117">
        <v>0</v>
      </c>
      <c r="K117">
        <v>1</v>
      </c>
      <c r="L117">
        <v>0</v>
      </c>
      <c r="M117">
        <v>0</v>
      </c>
      <c r="N117">
        <v>1</v>
      </c>
      <c r="O117">
        <v>0</v>
      </c>
      <c r="P117">
        <v>0</v>
      </c>
      <c r="Q117" s="32">
        <v>18765.87545</v>
      </c>
      <c r="R117" s="3"/>
      <c r="T117"/>
    </row>
    <row r="118" spans="1:20" x14ac:dyDescent="0.35">
      <c r="A118" s="31">
        <v>18</v>
      </c>
      <c r="B118" s="31">
        <v>23.75</v>
      </c>
      <c r="C118" s="33">
        <v>1</v>
      </c>
      <c r="D118" s="33">
        <v>0</v>
      </c>
      <c r="E118" s="33">
        <v>0</v>
      </c>
      <c r="F118" s="33">
        <v>0</v>
      </c>
      <c r="G118" s="33">
        <v>1</v>
      </c>
      <c r="H118">
        <v>0</v>
      </c>
      <c r="I118">
        <v>0</v>
      </c>
      <c r="J118">
        <v>0</v>
      </c>
      <c r="K118">
        <v>0</v>
      </c>
      <c r="L118">
        <v>1</v>
      </c>
      <c r="M118">
        <v>1</v>
      </c>
      <c r="N118">
        <v>0</v>
      </c>
      <c r="O118">
        <v>0</v>
      </c>
      <c r="P118">
        <v>0</v>
      </c>
      <c r="Q118" s="32">
        <v>1705.6244999999999</v>
      </c>
      <c r="R118" s="3"/>
      <c r="T118"/>
    </row>
    <row r="119" spans="1:20" x14ac:dyDescent="0.35">
      <c r="A119" s="31">
        <v>18</v>
      </c>
      <c r="B119" s="31">
        <v>22.99</v>
      </c>
      <c r="C119" s="33">
        <v>1</v>
      </c>
      <c r="D119" s="33">
        <v>0</v>
      </c>
      <c r="E119" s="33">
        <v>0</v>
      </c>
      <c r="F119" s="33">
        <v>0</v>
      </c>
      <c r="G119" s="33">
        <v>1</v>
      </c>
      <c r="H119">
        <v>0</v>
      </c>
      <c r="I119">
        <v>0</v>
      </c>
      <c r="J119">
        <v>0</v>
      </c>
      <c r="K119">
        <v>0</v>
      </c>
      <c r="L119">
        <v>1</v>
      </c>
      <c r="M119">
        <v>1</v>
      </c>
      <c r="N119">
        <v>0</v>
      </c>
      <c r="O119">
        <v>0</v>
      </c>
      <c r="P119">
        <v>0</v>
      </c>
      <c r="Q119" s="32">
        <v>1704.5681</v>
      </c>
      <c r="R119" s="3"/>
      <c r="T119"/>
    </row>
    <row r="120" spans="1:20" x14ac:dyDescent="0.35">
      <c r="A120" s="31">
        <v>18</v>
      </c>
      <c r="B120" s="31">
        <v>23.21</v>
      </c>
      <c r="C120" s="33">
        <v>1</v>
      </c>
      <c r="D120" s="33">
        <v>0</v>
      </c>
      <c r="E120" s="33">
        <v>0</v>
      </c>
      <c r="F120" s="33">
        <v>0</v>
      </c>
      <c r="G120" s="33">
        <v>1</v>
      </c>
      <c r="H120">
        <v>0</v>
      </c>
      <c r="I120">
        <v>1</v>
      </c>
      <c r="J120">
        <v>0</v>
      </c>
      <c r="K120">
        <v>0</v>
      </c>
      <c r="L120">
        <v>0</v>
      </c>
      <c r="M120">
        <v>1</v>
      </c>
      <c r="N120">
        <v>0</v>
      </c>
      <c r="O120">
        <v>0</v>
      </c>
      <c r="P120">
        <v>0</v>
      </c>
      <c r="Q120" s="32">
        <v>1121.8739</v>
      </c>
      <c r="R120" s="3"/>
      <c r="T120"/>
    </row>
    <row r="121" spans="1:20" x14ac:dyDescent="0.35">
      <c r="A121" s="31">
        <v>18</v>
      </c>
      <c r="B121" s="31">
        <v>23.32</v>
      </c>
      <c r="C121" s="33">
        <v>1</v>
      </c>
      <c r="D121" s="33">
        <v>0</v>
      </c>
      <c r="E121" s="33">
        <v>0</v>
      </c>
      <c r="F121" s="33">
        <v>0</v>
      </c>
      <c r="G121" s="33">
        <v>1</v>
      </c>
      <c r="H121">
        <v>0</v>
      </c>
      <c r="I121">
        <v>1</v>
      </c>
      <c r="J121">
        <v>0</v>
      </c>
      <c r="K121">
        <v>0</v>
      </c>
      <c r="L121">
        <v>0</v>
      </c>
      <c r="M121">
        <v>1</v>
      </c>
      <c r="N121">
        <v>0</v>
      </c>
      <c r="O121">
        <v>0</v>
      </c>
      <c r="P121">
        <v>0</v>
      </c>
      <c r="Q121" s="32">
        <v>1711.0268000000001</v>
      </c>
      <c r="R121" s="3"/>
      <c r="T121"/>
    </row>
    <row r="122" spans="1:20" x14ac:dyDescent="0.35">
      <c r="A122" s="31">
        <v>18</v>
      </c>
      <c r="B122" s="31">
        <v>23.085000000000001</v>
      </c>
      <c r="C122" s="33">
        <v>1</v>
      </c>
      <c r="D122" s="33">
        <v>0</v>
      </c>
      <c r="E122" s="33">
        <v>0</v>
      </c>
      <c r="F122" s="33">
        <v>0</v>
      </c>
      <c r="G122" s="33">
        <v>1</v>
      </c>
      <c r="H122">
        <v>0</v>
      </c>
      <c r="I122">
        <v>0</v>
      </c>
      <c r="J122">
        <v>0</v>
      </c>
      <c r="K122">
        <v>0</v>
      </c>
      <c r="L122">
        <v>1</v>
      </c>
      <c r="M122">
        <v>1</v>
      </c>
      <c r="N122">
        <v>0</v>
      </c>
      <c r="O122">
        <v>0</v>
      </c>
      <c r="P122">
        <v>0</v>
      </c>
      <c r="Q122" s="32">
        <v>1704.7001499999999</v>
      </c>
      <c r="R122" s="3"/>
      <c r="T122"/>
    </row>
    <row r="123" spans="1:20" x14ac:dyDescent="0.35">
      <c r="A123" s="31">
        <v>18</v>
      </c>
      <c r="B123" s="31">
        <v>21.78</v>
      </c>
      <c r="C123" s="33">
        <v>1</v>
      </c>
      <c r="D123" s="33">
        <v>0</v>
      </c>
      <c r="E123" s="33">
        <v>0</v>
      </c>
      <c r="F123" s="33">
        <v>0</v>
      </c>
      <c r="G123" s="33">
        <v>1</v>
      </c>
      <c r="H123">
        <v>0</v>
      </c>
      <c r="I123">
        <v>1</v>
      </c>
      <c r="J123">
        <v>0</v>
      </c>
      <c r="K123">
        <v>0</v>
      </c>
      <c r="L123">
        <v>0</v>
      </c>
      <c r="M123">
        <v>1</v>
      </c>
      <c r="N123">
        <v>0</v>
      </c>
      <c r="O123">
        <v>0</v>
      </c>
      <c r="P123">
        <v>0</v>
      </c>
      <c r="Q123" s="32">
        <v>11884.048580000001</v>
      </c>
      <c r="R123" s="3"/>
      <c r="T123"/>
    </row>
    <row r="124" spans="1:20" x14ac:dyDescent="0.35">
      <c r="A124" s="31">
        <v>18</v>
      </c>
      <c r="B124" s="31">
        <v>21.47</v>
      </c>
      <c r="C124" s="33">
        <v>1</v>
      </c>
      <c r="D124" s="33">
        <v>0</v>
      </c>
      <c r="E124" s="33">
        <v>0</v>
      </c>
      <c r="F124" s="33">
        <v>0</v>
      </c>
      <c r="G124" s="33">
        <v>1</v>
      </c>
      <c r="H124">
        <v>0</v>
      </c>
      <c r="I124">
        <v>0</v>
      </c>
      <c r="J124">
        <v>0</v>
      </c>
      <c r="K124">
        <v>0</v>
      </c>
      <c r="L124">
        <v>1</v>
      </c>
      <c r="M124">
        <v>1</v>
      </c>
      <c r="N124">
        <v>0</v>
      </c>
      <c r="O124">
        <v>0</v>
      </c>
      <c r="P124">
        <v>0</v>
      </c>
      <c r="Q124" s="32">
        <v>1702.4553000000001</v>
      </c>
      <c r="R124" s="3"/>
      <c r="T124"/>
    </row>
    <row r="125" spans="1:20" x14ac:dyDescent="0.35">
      <c r="A125" s="31">
        <v>19</v>
      </c>
      <c r="B125" s="31">
        <v>24.6</v>
      </c>
      <c r="C125" s="33">
        <v>1</v>
      </c>
      <c r="D125" s="33">
        <v>0</v>
      </c>
      <c r="E125" s="33">
        <v>0</v>
      </c>
      <c r="F125" s="33">
        <v>0</v>
      </c>
      <c r="G125" s="33">
        <v>1</v>
      </c>
      <c r="H125">
        <v>0</v>
      </c>
      <c r="I125">
        <v>0</v>
      </c>
      <c r="J125">
        <v>1</v>
      </c>
      <c r="K125">
        <v>0</v>
      </c>
      <c r="L125">
        <v>0</v>
      </c>
      <c r="M125">
        <v>1</v>
      </c>
      <c r="N125">
        <v>0</v>
      </c>
      <c r="O125">
        <v>0</v>
      </c>
      <c r="P125">
        <v>0</v>
      </c>
      <c r="Q125" s="32">
        <v>1837.2370000000001</v>
      </c>
      <c r="R125" s="3"/>
      <c r="T125"/>
    </row>
    <row r="126" spans="1:20" x14ac:dyDescent="0.35">
      <c r="A126" s="31">
        <v>19</v>
      </c>
      <c r="B126" s="31">
        <v>20.425000000000001</v>
      </c>
      <c r="C126" s="33">
        <v>1</v>
      </c>
      <c r="D126" s="33">
        <v>0</v>
      </c>
      <c r="E126" s="33">
        <v>0</v>
      </c>
      <c r="F126" s="33">
        <v>0</v>
      </c>
      <c r="G126" s="33">
        <v>1</v>
      </c>
      <c r="H126">
        <v>0</v>
      </c>
      <c r="I126">
        <v>0</v>
      </c>
      <c r="J126">
        <v>0</v>
      </c>
      <c r="K126">
        <v>1</v>
      </c>
      <c r="L126">
        <v>0</v>
      </c>
      <c r="M126">
        <v>1</v>
      </c>
      <c r="N126">
        <v>0</v>
      </c>
      <c r="O126">
        <v>0</v>
      </c>
      <c r="P126">
        <v>0</v>
      </c>
      <c r="Q126" s="32">
        <v>1625.4337499999999</v>
      </c>
      <c r="R126" s="3"/>
      <c r="T126"/>
    </row>
    <row r="127" spans="1:20" x14ac:dyDescent="0.35">
      <c r="A127" s="31">
        <v>19</v>
      </c>
      <c r="B127" s="31">
        <v>20.9</v>
      </c>
      <c r="C127" s="33">
        <v>1</v>
      </c>
      <c r="D127" s="33">
        <v>0</v>
      </c>
      <c r="E127" s="33">
        <v>0</v>
      </c>
      <c r="F127" s="33">
        <v>0</v>
      </c>
      <c r="G127" s="33">
        <v>1</v>
      </c>
      <c r="H127">
        <v>0</v>
      </c>
      <c r="I127">
        <v>0</v>
      </c>
      <c r="J127">
        <v>1</v>
      </c>
      <c r="K127">
        <v>0</v>
      </c>
      <c r="L127">
        <v>0</v>
      </c>
      <c r="M127">
        <v>1</v>
      </c>
      <c r="N127">
        <v>0</v>
      </c>
      <c r="O127">
        <v>0</v>
      </c>
      <c r="P127">
        <v>0</v>
      </c>
      <c r="Q127" s="32">
        <v>1832.0940000000001</v>
      </c>
      <c r="R127" s="3"/>
      <c r="T127"/>
    </row>
    <row r="128" spans="1:20" x14ac:dyDescent="0.35">
      <c r="A128" s="31">
        <v>19</v>
      </c>
      <c r="B128" s="31">
        <v>20.614999999999998</v>
      </c>
      <c r="C128" s="33">
        <v>1</v>
      </c>
      <c r="D128" s="33">
        <v>0</v>
      </c>
      <c r="E128" s="33">
        <v>0</v>
      </c>
      <c r="F128" s="33">
        <v>0</v>
      </c>
      <c r="G128" s="33">
        <v>1</v>
      </c>
      <c r="H128">
        <v>0</v>
      </c>
      <c r="I128">
        <v>0</v>
      </c>
      <c r="J128">
        <v>0</v>
      </c>
      <c r="K128">
        <v>1</v>
      </c>
      <c r="L128">
        <v>0</v>
      </c>
      <c r="M128">
        <v>1</v>
      </c>
      <c r="N128">
        <v>0</v>
      </c>
      <c r="O128">
        <v>0</v>
      </c>
      <c r="P128">
        <v>0</v>
      </c>
      <c r="Q128" s="32">
        <v>2803.69785</v>
      </c>
      <c r="R128" s="3"/>
      <c r="T128"/>
    </row>
    <row r="129" spans="1:20" x14ac:dyDescent="0.35">
      <c r="A129" s="31">
        <v>19</v>
      </c>
      <c r="B129" s="31">
        <v>20.7</v>
      </c>
      <c r="C129" s="33">
        <v>1</v>
      </c>
      <c r="D129" s="33">
        <v>0</v>
      </c>
      <c r="E129" s="33">
        <v>0</v>
      </c>
      <c r="F129" s="33">
        <v>0</v>
      </c>
      <c r="G129" s="33">
        <v>1</v>
      </c>
      <c r="H129">
        <v>0</v>
      </c>
      <c r="I129">
        <v>0</v>
      </c>
      <c r="J129">
        <v>1</v>
      </c>
      <c r="K129">
        <v>0</v>
      </c>
      <c r="L129">
        <v>0</v>
      </c>
      <c r="M129">
        <v>1</v>
      </c>
      <c r="N129">
        <v>0</v>
      </c>
      <c r="O129">
        <v>0</v>
      </c>
      <c r="P129">
        <v>0</v>
      </c>
      <c r="Q129" s="32">
        <v>1242.816</v>
      </c>
      <c r="R129" s="3"/>
      <c r="T129"/>
    </row>
    <row r="130" spans="1:20" x14ac:dyDescent="0.35">
      <c r="A130" s="31">
        <v>19</v>
      </c>
      <c r="B130" s="31">
        <v>20.3</v>
      </c>
      <c r="C130" s="33">
        <v>1</v>
      </c>
      <c r="D130" s="33">
        <v>0</v>
      </c>
      <c r="E130" s="33">
        <v>0</v>
      </c>
      <c r="F130" s="33">
        <v>0</v>
      </c>
      <c r="G130" s="33">
        <v>1</v>
      </c>
      <c r="H130">
        <v>0</v>
      </c>
      <c r="I130">
        <v>0</v>
      </c>
      <c r="J130">
        <v>1</v>
      </c>
      <c r="K130">
        <v>0</v>
      </c>
      <c r="L130">
        <v>0</v>
      </c>
      <c r="M130">
        <v>1</v>
      </c>
      <c r="N130">
        <v>0</v>
      </c>
      <c r="O130">
        <v>0</v>
      </c>
      <c r="P130">
        <v>0</v>
      </c>
      <c r="Q130" s="32">
        <v>1242.26</v>
      </c>
      <c r="R130" s="3"/>
      <c r="T130"/>
    </row>
    <row r="131" spans="1:20" x14ac:dyDescent="0.35">
      <c r="A131" s="31">
        <v>19</v>
      </c>
      <c r="B131" s="31">
        <v>21.754999999999999</v>
      </c>
      <c r="C131" s="33">
        <v>1</v>
      </c>
      <c r="D131" s="33">
        <v>0</v>
      </c>
      <c r="E131" s="33">
        <v>0</v>
      </c>
      <c r="F131" s="33">
        <v>0</v>
      </c>
      <c r="G131" s="33">
        <v>1</v>
      </c>
      <c r="H131">
        <v>0</v>
      </c>
      <c r="I131">
        <v>0</v>
      </c>
      <c r="J131">
        <v>0</v>
      </c>
      <c r="K131">
        <v>1</v>
      </c>
      <c r="L131">
        <v>0</v>
      </c>
      <c r="M131">
        <v>1</v>
      </c>
      <c r="N131">
        <v>0</v>
      </c>
      <c r="O131">
        <v>0</v>
      </c>
      <c r="P131">
        <v>0</v>
      </c>
      <c r="Q131" s="32">
        <v>1627.2824499999999</v>
      </c>
      <c r="R131" s="3"/>
      <c r="T131"/>
    </row>
    <row r="132" spans="1:20" x14ac:dyDescent="0.35">
      <c r="A132" s="31">
        <v>19</v>
      </c>
      <c r="B132" s="31">
        <v>22.61</v>
      </c>
      <c r="C132" s="33">
        <v>1</v>
      </c>
      <c r="D132" s="33">
        <v>0</v>
      </c>
      <c r="E132" s="33">
        <v>0</v>
      </c>
      <c r="F132" s="33">
        <v>0</v>
      </c>
      <c r="G132" s="33">
        <v>1</v>
      </c>
      <c r="H132">
        <v>0</v>
      </c>
      <c r="I132">
        <v>0</v>
      </c>
      <c r="J132">
        <v>0</v>
      </c>
      <c r="K132">
        <v>1</v>
      </c>
      <c r="L132">
        <v>0</v>
      </c>
      <c r="M132">
        <v>1</v>
      </c>
      <c r="N132">
        <v>0</v>
      </c>
      <c r="O132">
        <v>0</v>
      </c>
      <c r="P132">
        <v>0</v>
      </c>
      <c r="Q132" s="32">
        <v>1628.4709</v>
      </c>
      <c r="R132" s="3"/>
      <c r="T132"/>
    </row>
    <row r="133" spans="1:20" x14ac:dyDescent="0.35">
      <c r="A133" s="31">
        <v>19</v>
      </c>
      <c r="B133" s="31">
        <v>19.8</v>
      </c>
      <c r="C133" s="33">
        <v>1</v>
      </c>
      <c r="D133" s="33">
        <v>0</v>
      </c>
      <c r="E133" s="33">
        <v>0</v>
      </c>
      <c r="F133" s="33">
        <v>0</v>
      </c>
      <c r="G133" s="33">
        <v>1</v>
      </c>
      <c r="H133">
        <v>0</v>
      </c>
      <c r="I133">
        <v>0</v>
      </c>
      <c r="J133">
        <v>1</v>
      </c>
      <c r="K133">
        <v>0</v>
      </c>
      <c r="L133">
        <v>0</v>
      </c>
      <c r="M133">
        <v>1</v>
      </c>
      <c r="N133">
        <v>0</v>
      </c>
      <c r="O133">
        <v>0</v>
      </c>
      <c r="P133">
        <v>0</v>
      </c>
      <c r="Q133" s="32">
        <v>1241.5650000000001</v>
      </c>
      <c r="R133" s="3"/>
      <c r="T133"/>
    </row>
    <row r="134" spans="1:20" x14ac:dyDescent="0.35">
      <c r="A134" s="31">
        <v>20</v>
      </c>
      <c r="B134" s="31">
        <v>22</v>
      </c>
      <c r="C134" s="33">
        <v>1</v>
      </c>
      <c r="D134" s="33">
        <v>0</v>
      </c>
      <c r="E134" s="33">
        <v>0</v>
      </c>
      <c r="F134" s="33">
        <v>0</v>
      </c>
      <c r="G134" s="33">
        <v>1</v>
      </c>
      <c r="H134">
        <v>0</v>
      </c>
      <c r="I134">
        <v>0</v>
      </c>
      <c r="J134">
        <v>1</v>
      </c>
      <c r="K134">
        <v>0</v>
      </c>
      <c r="L134">
        <v>0</v>
      </c>
      <c r="M134">
        <v>1</v>
      </c>
      <c r="N134">
        <v>0</v>
      </c>
      <c r="O134">
        <v>0</v>
      </c>
      <c r="P134">
        <v>0</v>
      </c>
      <c r="Q134" s="32">
        <v>1964.78</v>
      </c>
      <c r="R134" s="3"/>
      <c r="T134"/>
    </row>
    <row r="135" spans="1:20" x14ac:dyDescent="0.35">
      <c r="A135" s="31">
        <v>21</v>
      </c>
      <c r="B135" s="31">
        <v>23.75</v>
      </c>
      <c r="C135" s="33">
        <v>1</v>
      </c>
      <c r="D135" s="33">
        <v>0</v>
      </c>
      <c r="E135" s="33">
        <v>0</v>
      </c>
      <c r="F135" s="33">
        <v>0</v>
      </c>
      <c r="G135" s="33">
        <v>1</v>
      </c>
      <c r="H135">
        <v>0</v>
      </c>
      <c r="I135">
        <v>0</v>
      </c>
      <c r="J135">
        <v>0</v>
      </c>
      <c r="K135">
        <v>1</v>
      </c>
      <c r="L135">
        <v>0</v>
      </c>
      <c r="M135">
        <v>1</v>
      </c>
      <c r="N135">
        <v>0</v>
      </c>
      <c r="O135">
        <v>0</v>
      </c>
      <c r="P135">
        <v>0</v>
      </c>
      <c r="Q135" s="32">
        <v>3077.0954999999999</v>
      </c>
      <c r="R135" s="3"/>
      <c r="T135"/>
    </row>
    <row r="136" spans="1:20" x14ac:dyDescent="0.35">
      <c r="A136" s="31">
        <v>21</v>
      </c>
      <c r="B136" s="31">
        <v>20.234999999999999</v>
      </c>
      <c r="C136" s="33">
        <v>1</v>
      </c>
      <c r="D136" s="33">
        <v>0</v>
      </c>
      <c r="E136" s="33">
        <v>0</v>
      </c>
      <c r="F136" s="33">
        <v>0</v>
      </c>
      <c r="G136" s="33">
        <v>1</v>
      </c>
      <c r="H136">
        <v>0</v>
      </c>
      <c r="I136">
        <v>0</v>
      </c>
      <c r="J136">
        <v>0</v>
      </c>
      <c r="K136">
        <v>0</v>
      </c>
      <c r="L136">
        <v>1</v>
      </c>
      <c r="M136">
        <v>1</v>
      </c>
      <c r="N136">
        <v>0</v>
      </c>
      <c r="O136">
        <v>0</v>
      </c>
      <c r="P136">
        <v>0</v>
      </c>
      <c r="Q136" s="32">
        <v>3861.2096499999998</v>
      </c>
      <c r="R136" s="3"/>
      <c r="T136"/>
    </row>
    <row r="137" spans="1:20" x14ac:dyDescent="0.35">
      <c r="A137" s="31">
        <v>21</v>
      </c>
      <c r="B137" s="31">
        <v>22.3</v>
      </c>
      <c r="C137" s="33">
        <v>1</v>
      </c>
      <c r="D137" s="33">
        <v>0</v>
      </c>
      <c r="E137" s="33">
        <v>0</v>
      </c>
      <c r="F137" s="33">
        <v>0</v>
      </c>
      <c r="G137" s="33">
        <v>1</v>
      </c>
      <c r="H137">
        <v>0</v>
      </c>
      <c r="I137">
        <v>0</v>
      </c>
      <c r="J137">
        <v>1</v>
      </c>
      <c r="K137">
        <v>0</v>
      </c>
      <c r="L137">
        <v>0</v>
      </c>
      <c r="M137">
        <v>1</v>
      </c>
      <c r="N137">
        <v>0</v>
      </c>
      <c r="O137">
        <v>0</v>
      </c>
      <c r="P137">
        <v>0</v>
      </c>
      <c r="Q137" s="32">
        <v>2103.08</v>
      </c>
      <c r="R137" s="3"/>
      <c r="T137"/>
    </row>
    <row r="138" spans="1:20" x14ac:dyDescent="0.35">
      <c r="A138" s="31">
        <v>21</v>
      </c>
      <c r="B138" s="31">
        <v>23.21</v>
      </c>
      <c r="C138" s="33">
        <v>1</v>
      </c>
      <c r="D138" s="33">
        <v>0</v>
      </c>
      <c r="E138" s="33">
        <v>0</v>
      </c>
      <c r="F138" s="33">
        <v>0</v>
      </c>
      <c r="G138" s="33">
        <v>1</v>
      </c>
      <c r="H138">
        <v>0</v>
      </c>
      <c r="I138">
        <v>1</v>
      </c>
      <c r="J138">
        <v>0</v>
      </c>
      <c r="K138">
        <v>0</v>
      </c>
      <c r="L138">
        <v>0</v>
      </c>
      <c r="M138">
        <v>1</v>
      </c>
      <c r="N138">
        <v>0</v>
      </c>
      <c r="O138">
        <v>0</v>
      </c>
      <c r="P138">
        <v>0</v>
      </c>
      <c r="Q138" s="32">
        <v>1515.3449000000001</v>
      </c>
      <c r="R138" s="3"/>
      <c r="T138"/>
    </row>
    <row r="139" spans="1:20" x14ac:dyDescent="0.35">
      <c r="A139" s="31">
        <v>22</v>
      </c>
      <c r="B139" s="31">
        <v>19.95</v>
      </c>
      <c r="C139" s="33">
        <v>1</v>
      </c>
      <c r="D139" s="33">
        <v>0</v>
      </c>
      <c r="E139" s="33">
        <v>0</v>
      </c>
      <c r="F139" s="33">
        <v>0</v>
      </c>
      <c r="G139" s="33">
        <v>1</v>
      </c>
      <c r="H139">
        <v>0</v>
      </c>
      <c r="I139">
        <v>0</v>
      </c>
      <c r="J139">
        <v>0</v>
      </c>
      <c r="K139">
        <v>0</v>
      </c>
      <c r="L139">
        <v>1</v>
      </c>
      <c r="M139">
        <v>1</v>
      </c>
      <c r="N139">
        <v>0</v>
      </c>
      <c r="O139">
        <v>0</v>
      </c>
      <c r="P139">
        <v>0</v>
      </c>
      <c r="Q139" s="32">
        <v>4005.4225000000001</v>
      </c>
      <c r="R139" s="3"/>
      <c r="T139"/>
    </row>
    <row r="140" spans="1:20" x14ac:dyDescent="0.35">
      <c r="A140" s="31">
        <v>23</v>
      </c>
      <c r="B140" s="31">
        <v>23.844999999999999</v>
      </c>
      <c r="C140" s="33">
        <v>1</v>
      </c>
      <c r="D140" s="33">
        <v>0</v>
      </c>
      <c r="E140" s="33">
        <v>0</v>
      </c>
      <c r="F140" s="33">
        <v>0</v>
      </c>
      <c r="G140" s="33">
        <v>1</v>
      </c>
      <c r="H140">
        <v>0</v>
      </c>
      <c r="I140">
        <v>0</v>
      </c>
      <c r="J140">
        <v>0</v>
      </c>
      <c r="K140">
        <v>0</v>
      </c>
      <c r="L140">
        <v>1</v>
      </c>
      <c r="M140">
        <v>1</v>
      </c>
      <c r="N140">
        <v>0</v>
      </c>
      <c r="O140">
        <v>0</v>
      </c>
      <c r="P140">
        <v>0</v>
      </c>
      <c r="Q140" s="32">
        <v>2395.17155</v>
      </c>
      <c r="R140" s="3"/>
      <c r="T140"/>
    </row>
    <row r="141" spans="1:20" x14ac:dyDescent="0.35">
      <c r="A141" s="31">
        <v>23</v>
      </c>
      <c r="B141" s="31">
        <v>18.715</v>
      </c>
      <c r="C141" s="33">
        <v>1</v>
      </c>
      <c r="D141" s="33">
        <v>0</v>
      </c>
      <c r="E141" s="33">
        <v>0</v>
      </c>
      <c r="F141" s="33">
        <v>0</v>
      </c>
      <c r="G141" s="33">
        <v>1</v>
      </c>
      <c r="H141">
        <v>0</v>
      </c>
      <c r="I141">
        <v>0</v>
      </c>
      <c r="J141">
        <v>0</v>
      </c>
      <c r="K141">
        <v>1</v>
      </c>
      <c r="L141">
        <v>0</v>
      </c>
      <c r="M141">
        <v>1</v>
      </c>
      <c r="N141">
        <v>0</v>
      </c>
      <c r="O141">
        <v>0</v>
      </c>
      <c r="P141">
        <v>0</v>
      </c>
      <c r="Q141" s="32">
        <v>21595.382290000001</v>
      </c>
      <c r="R141" s="3"/>
      <c r="T141"/>
    </row>
    <row r="142" spans="1:20" x14ac:dyDescent="0.35">
      <c r="A142" s="31">
        <v>23</v>
      </c>
      <c r="B142" s="31">
        <v>24.51</v>
      </c>
      <c r="C142" s="33">
        <v>1</v>
      </c>
      <c r="D142" s="33">
        <v>0</v>
      </c>
      <c r="E142" s="33">
        <v>0</v>
      </c>
      <c r="F142" s="33">
        <v>0</v>
      </c>
      <c r="G142" s="33">
        <v>1</v>
      </c>
      <c r="H142">
        <v>0</v>
      </c>
      <c r="I142">
        <v>0</v>
      </c>
      <c r="J142">
        <v>0</v>
      </c>
      <c r="K142">
        <v>0</v>
      </c>
      <c r="L142">
        <v>1</v>
      </c>
      <c r="M142">
        <v>1</v>
      </c>
      <c r="N142">
        <v>0</v>
      </c>
      <c r="O142">
        <v>0</v>
      </c>
      <c r="P142">
        <v>0</v>
      </c>
      <c r="Q142" s="32">
        <v>2396.0958999999998</v>
      </c>
      <c r="R142" s="3"/>
      <c r="T142"/>
    </row>
    <row r="143" spans="1:20" x14ac:dyDescent="0.35">
      <c r="A143" s="31">
        <v>24</v>
      </c>
      <c r="B143" s="31">
        <v>23.4</v>
      </c>
      <c r="C143" s="33">
        <v>1</v>
      </c>
      <c r="D143" s="33">
        <v>0</v>
      </c>
      <c r="E143" s="33">
        <v>0</v>
      </c>
      <c r="F143" s="33">
        <v>0</v>
      </c>
      <c r="G143" s="33">
        <v>1</v>
      </c>
      <c r="H143">
        <v>0</v>
      </c>
      <c r="I143">
        <v>0</v>
      </c>
      <c r="J143">
        <v>1</v>
      </c>
      <c r="K143">
        <v>0</v>
      </c>
      <c r="L143">
        <v>0</v>
      </c>
      <c r="M143">
        <v>1</v>
      </c>
      <c r="N143">
        <v>0</v>
      </c>
      <c r="O143">
        <v>0</v>
      </c>
      <c r="P143">
        <v>0</v>
      </c>
      <c r="Q143" s="32">
        <v>1969.614</v>
      </c>
      <c r="R143" s="3"/>
      <c r="T143"/>
    </row>
    <row r="144" spans="1:20" x14ac:dyDescent="0.35">
      <c r="A144" s="31">
        <v>24</v>
      </c>
      <c r="B144" s="31">
        <v>23.655000000000001</v>
      </c>
      <c r="C144" s="33">
        <v>1</v>
      </c>
      <c r="D144" s="33">
        <v>0</v>
      </c>
      <c r="E144" s="33">
        <v>0</v>
      </c>
      <c r="F144" s="33">
        <v>0</v>
      </c>
      <c r="G144" s="33">
        <v>1</v>
      </c>
      <c r="H144">
        <v>0</v>
      </c>
      <c r="I144">
        <v>0</v>
      </c>
      <c r="J144">
        <v>0</v>
      </c>
      <c r="K144">
        <v>1</v>
      </c>
      <c r="L144">
        <v>0</v>
      </c>
      <c r="M144">
        <v>1</v>
      </c>
      <c r="N144">
        <v>0</v>
      </c>
      <c r="O144">
        <v>0</v>
      </c>
      <c r="P144">
        <v>0</v>
      </c>
      <c r="Q144" s="32">
        <v>2352.9684499999998</v>
      </c>
      <c r="R144" s="3"/>
      <c r="T144"/>
    </row>
    <row r="145" spans="1:20" x14ac:dyDescent="0.35">
      <c r="A145" s="31">
        <v>25</v>
      </c>
      <c r="B145" s="31">
        <v>23.9</v>
      </c>
      <c r="C145" s="33">
        <v>1</v>
      </c>
      <c r="D145" s="33">
        <v>0</v>
      </c>
      <c r="E145" s="33">
        <v>0</v>
      </c>
      <c r="F145" s="33">
        <v>0</v>
      </c>
      <c r="G145" s="33">
        <v>1</v>
      </c>
      <c r="H145">
        <v>0</v>
      </c>
      <c r="I145">
        <v>0</v>
      </c>
      <c r="J145">
        <v>1</v>
      </c>
      <c r="K145">
        <v>0</v>
      </c>
      <c r="L145">
        <v>0</v>
      </c>
      <c r="M145">
        <v>1</v>
      </c>
      <c r="N145">
        <v>0</v>
      </c>
      <c r="O145">
        <v>0</v>
      </c>
      <c r="P145">
        <v>0</v>
      </c>
      <c r="Q145" s="32">
        <v>5080.0959999999995</v>
      </c>
      <c r="R145" s="3"/>
      <c r="T145"/>
    </row>
    <row r="146" spans="1:20" x14ac:dyDescent="0.35">
      <c r="A146" s="31">
        <v>26</v>
      </c>
      <c r="B146" s="31">
        <v>20.8</v>
      </c>
      <c r="C146" s="33">
        <v>1</v>
      </c>
      <c r="D146" s="33">
        <v>0</v>
      </c>
      <c r="E146" s="33">
        <v>0</v>
      </c>
      <c r="F146" s="33">
        <v>0</v>
      </c>
      <c r="G146" s="33">
        <v>1</v>
      </c>
      <c r="H146">
        <v>0</v>
      </c>
      <c r="I146">
        <v>0</v>
      </c>
      <c r="J146">
        <v>1</v>
      </c>
      <c r="K146">
        <v>0</v>
      </c>
      <c r="L146">
        <v>0</v>
      </c>
      <c r="M146">
        <v>0</v>
      </c>
      <c r="N146">
        <v>1</v>
      </c>
      <c r="O146">
        <v>0</v>
      </c>
      <c r="P146">
        <v>0</v>
      </c>
      <c r="Q146" s="32">
        <v>2302.3000000000002</v>
      </c>
      <c r="R146" s="3"/>
      <c r="T146"/>
    </row>
    <row r="147" spans="1:20" x14ac:dyDescent="0.35">
      <c r="A147" s="31">
        <v>26</v>
      </c>
      <c r="B147" s="31">
        <v>23.7</v>
      </c>
      <c r="C147" s="33">
        <v>1</v>
      </c>
      <c r="D147" s="33">
        <v>0</v>
      </c>
      <c r="E147" s="33">
        <v>0</v>
      </c>
      <c r="F147" s="33">
        <v>0</v>
      </c>
      <c r="G147" s="33">
        <v>1</v>
      </c>
      <c r="H147">
        <v>0</v>
      </c>
      <c r="I147">
        <v>0</v>
      </c>
      <c r="J147">
        <v>1</v>
      </c>
      <c r="K147">
        <v>0</v>
      </c>
      <c r="L147">
        <v>0</v>
      </c>
      <c r="M147">
        <v>0</v>
      </c>
      <c r="N147">
        <v>1</v>
      </c>
      <c r="O147">
        <v>0</v>
      </c>
      <c r="P147">
        <v>0</v>
      </c>
      <c r="Q147" s="32">
        <v>3484.3310000000001</v>
      </c>
      <c r="R147" s="3"/>
      <c r="T147"/>
    </row>
    <row r="148" spans="1:20" x14ac:dyDescent="0.35">
      <c r="A148" s="31">
        <v>27</v>
      </c>
      <c r="B148" s="31">
        <v>18.905000000000001</v>
      </c>
      <c r="C148" s="33">
        <v>1</v>
      </c>
      <c r="D148" s="33">
        <v>0</v>
      </c>
      <c r="E148" s="33">
        <v>0</v>
      </c>
      <c r="F148" s="33">
        <v>0</v>
      </c>
      <c r="G148" s="33">
        <v>1</v>
      </c>
      <c r="H148">
        <v>0</v>
      </c>
      <c r="I148">
        <v>0</v>
      </c>
      <c r="J148">
        <v>0</v>
      </c>
      <c r="K148">
        <v>0</v>
      </c>
      <c r="L148">
        <v>1</v>
      </c>
      <c r="M148">
        <v>0</v>
      </c>
      <c r="N148">
        <v>1</v>
      </c>
      <c r="O148">
        <v>0</v>
      </c>
      <c r="P148">
        <v>0</v>
      </c>
      <c r="Q148" s="32">
        <v>4827.9049500000001</v>
      </c>
      <c r="R148" s="3"/>
      <c r="T148"/>
    </row>
    <row r="149" spans="1:20" x14ac:dyDescent="0.35">
      <c r="A149" s="31">
        <v>27</v>
      </c>
      <c r="B149" s="31">
        <v>23.1</v>
      </c>
      <c r="C149" s="33">
        <v>1</v>
      </c>
      <c r="D149" s="33">
        <v>0</v>
      </c>
      <c r="E149" s="33">
        <v>0</v>
      </c>
      <c r="F149" s="33">
        <v>0</v>
      </c>
      <c r="G149" s="33">
        <v>1</v>
      </c>
      <c r="H149">
        <v>0</v>
      </c>
      <c r="I149">
        <v>1</v>
      </c>
      <c r="J149">
        <v>0</v>
      </c>
      <c r="K149">
        <v>0</v>
      </c>
      <c r="L149">
        <v>0</v>
      </c>
      <c r="M149">
        <v>0</v>
      </c>
      <c r="N149">
        <v>1</v>
      </c>
      <c r="O149">
        <v>0</v>
      </c>
      <c r="P149">
        <v>0</v>
      </c>
      <c r="Q149" s="32">
        <v>2483.7359999999999</v>
      </c>
      <c r="R149" s="3"/>
      <c r="T149"/>
    </row>
    <row r="150" spans="1:20" x14ac:dyDescent="0.35">
      <c r="A150" s="31">
        <v>28</v>
      </c>
      <c r="B150" s="31">
        <v>23.8</v>
      </c>
      <c r="C150" s="33">
        <v>1</v>
      </c>
      <c r="D150" s="33">
        <v>0</v>
      </c>
      <c r="E150" s="33">
        <v>0</v>
      </c>
      <c r="F150" s="33">
        <v>0</v>
      </c>
      <c r="G150" s="33">
        <v>1</v>
      </c>
      <c r="H150">
        <v>0</v>
      </c>
      <c r="I150">
        <v>0</v>
      </c>
      <c r="J150">
        <v>1</v>
      </c>
      <c r="K150">
        <v>0</v>
      </c>
      <c r="L150">
        <v>0</v>
      </c>
      <c r="M150">
        <v>0</v>
      </c>
      <c r="N150">
        <v>1</v>
      </c>
      <c r="O150">
        <v>0</v>
      </c>
      <c r="P150">
        <v>0</v>
      </c>
      <c r="Q150" s="32">
        <v>3847.674</v>
      </c>
      <c r="R150" s="3"/>
      <c r="T150"/>
    </row>
    <row r="151" spans="1:20" x14ac:dyDescent="0.35">
      <c r="A151" s="31">
        <v>28</v>
      </c>
      <c r="B151" s="31">
        <v>22.515000000000001</v>
      </c>
      <c r="C151" s="33">
        <v>1</v>
      </c>
      <c r="D151" s="33">
        <v>0</v>
      </c>
      <c r="E151" s="33">
        <v>0</v>
      </c>
      <c r="F151" s="33">
        <v>0</v>
      </c>
      <c r="G151" s="33">
        <v>1</v>
      </c>
      <c r="H151">
        <v>0</v>
      </c>
      <c r="I151">
        <v>0</v>
      </c>
      <c r="J151">
        <v>0</v>
      </c>
      <c r="K151">
        <v>0</v>
      </c>
      <c r="L151">
        <v>1</v>
      </c>
      <c r="M151">
        <v>0</v>
      </c>
      <c r="N151">
        <v>1</v>
      </c>
      <c r="O151">
        <v>0</v>
      </c>
      <c r="P151">
        <v>0</v>
      </c>
      <c r="Q151" s="32">
        <v>4428.8878500000001</v>
      </c>
      <c r="R151" s="3"/>
      <c r="T151"/>
    </row>
    <row r="152" spans="1:20" x14ac:dyDescent="0.35">
      <c r="A152" s="31">
        <v>28</v>
      </c>
      <c r="B152" s="31">
        <v>24.3</v>
      </c>
      <c r="C152" s="33">
        <v>1</v>
      </c>
      <c r="D152" s="33">
        <v>0</v>
      </c>
      <c r="E152" s="33">
        <v>0</v>
      </c>
      <c r="F152" s="33">
        <v>0</v>
      </c>
      <c r="G152" s="33">
        <v>1</v>
      </c>
      <c r="H152">
        <v>0</v>
      </c>
      <c r="I152">
        <v>0</v>
      </c>
      <c r="J152">
        <v>1</v>
      </c>
      <c r="K152">
        <v>0</v>
      </c>
      <c r="L152">
        <v>0</v>
      </c>
      <c r="M152">
        <v>0</v>
      </c>
      <c r="N152">
        <v>1</v>
      </c>
      <c r="O152">
        <v>0</v>
      </c>
      <c r="P152">
        <v>0</v>
      </c>
      <c r="Q152" s="32">
        <v>5615.3689999999997</v>
      </c>
      <c r="R152" s="3"/>
      <c r="T152"/>
    </row>
    <row r="153" spans="1:20" x14ac:dyDescent="0.35">
      <c r="A153" s="31">
        <v>29</v>
      </c>
      <c r="B153" s="31">
        <v>22.515000000000001</v>
      </c>
      <c r="C153" s="33">
        <v>1</v>
      </c>
      <c r="D153" s="33">
        <v>0</v>
      </c>
      <c r="E153" s="33">
        <v>0</v>
      </c>
      <c r="F153" s="33">
        <v>0</v>
      </c>
      <c r="G153" s="33">
        <v>1</v>
      </c>
      <c r="H153">
        <v>0</v>
      </c>
      <c r="I153">
        <v>0</v>
      </c>
      <c r="J153">
        <v>0</v>
      </c>
      <c r="K153">
        <v>0</v>
      </c>
      <c r="L153">
        <v>1</v>
      </c>
      <c r="M153">
        <v>0</v>
      </c>
      <c r="N153">
        <v>1</v>
      </c>
      <c r="O153">
        <v>0</v>
      </c>
      <c r="P153">
        <v>0</v>
      </c>
      <c r="Q153" s="32">
        <v>5209.5788499999999</v>
      </c>
      <c r="R153" s="3"/>
      <c r="T153"/>
    </row>
    <row r="154" spans="1:20" x14ac:dyDescent="0.35">
      <c r="A154" s="31">
        <v>30</v>
      </c>
      <c r="B154" s="31">
        <v>24.13</v>
      </c>
      <c r="C154" s="33">
        <v>1</v>
      </c>
      <c r="D154" s="33">
        <v>0</v>
      </c>
      <c r="E154" s="33">
        <v>0</v>
      </c>
      <c r="F154" s="33">
        <v>0</v>
      </c>
      <c r="G154" s="33">
        <v>1</v>
      </c>
      <c r="H154">
        <v>0</v>
      </c>
      <c r="I154">
        <v>0</v>
      </c>
      <c r="J154">
        <v>0</v>
      </c>
      <c r="K154">
        <v>1</v>
      </c>
      <c r="L154">
        <v>0</v>
      </c>
      <c r="M154">
        <v>0</v>
      </c>
      <c r="N154">
        <v>1</v>
      </c>
      <c r="O154">
        <v>0</v>
      </c>
      <c r="P154">
        <v>0</v>
      </c>
      <c r="Q154" s="32">
        <v>4032.2406999999998</v>
      </c>
      <c r="R154" s="3"/>
      <c r="T154"/>
    </row>
    <row r="155" spans="1:20" x14ac:dyDescent="0.35">
      <c r="A155" s="31">
        <v>31</v>
      </c>
      <c r="B155" s="31">
        <v>20.399999999999999</v>
      </c>
      <c r="C155" s="33">
        <v>1</v>
      </c>
      <c r="D155" s="33">
        <v>0</v>
      </c>
      <c r="E155" s="33">
        <v>0</v>
      </c>
      <c r="F155" s="33">
        <v>0</v>
      </c>
      <c r="G155" s="33">
        <v>1</v>
      </c>
      <c r="H155">
        <v>0</v>
      </c>
      <c r="I155">
        <v>0</v>
      </c>
      <c r="J155">
        <v>1</v>
      </c>
      <c r="K155">
        <v>0</v>
      </c>
      <c r="L155">
        <v>0</v>
      </c>
      <c r="M155">
        <v>0</v>
      </c>
      <c r="N155">
        <v>1</v>
      </c>
      <c r="O155">
        <v>0</v>
      </c>
      <c r="P155">
        <v>0</v>
      </c>
      <c r="Q155" s="32">
        <v>3260.1990000000001</v>
      </c>
      <c r="R155" s="3"/>
      <c r="T155"/>
    </row>
    <row r="156" spans="1:20" x14ac:dyDescent="0.35">
      <c r="A156" s="31">
        <v>33</v>
      </c>
      <c r="B156" s="31">
        <v>22.704999999999998</v>
      </c>
      <c r="C156" s="33">
        <v>1</v>
      </c>
      <c r="D156" s="33">
        <v>0</v>
      </c>
      <c r="E156" s="33">
        <v>0</v>
      </c>
      <c r="F156" s="33">
        <v>0</v>
      </c>
      <c r="G156" s="33">
        <v>1</v>
      </c>
      <c r="H156">
        <v>0</v>
      </c>
      <c r="I156">
        <v>0</v>
      </c>
      <c r="J156">
        <v>0</v>
      </c>
      <c r="K156">
        <v>1</v>
      </c>
      <c r="L156">
        <v>0</v>
      </c>
      <c r="M156">
        <v>0</v>
      </c>
      <c r="N156">
        <v>1</v>
      </c>
      <c r="O156">
        <v>0</v>
      </c>
      <c r="P156">
        <v>0</v>
      </c>
      <c r="Q156" s="32">
        <v>21984.47061</v>
      </c>
      <c r="R156" s="3"/>
      <c r="T156"/>
    </row>
    <row r="157" spans="1:20" x14ac:dyDescent="0.35">
      <c r="A157" s="31">
        <v>33</v>
      </c>
      <c r="B157" s="31">
        <v>24.605</v>
      </c>
      <c r="C157" s="33">
        <v>1</v>
      </c>
      <c r="D157" s="33">
        <v>0</v>
      </c>
      <c r="E157" s="33">
        <v>0</v>
      </c>
      <c r="F157" s="33">
        <v>0</v>
      </c>
      <c r="G157" s="33">
        <v>1</v>
      </c>
      <c r="H157">
        <v>0</v>
      </c>
      <c r="I157">
        <v>0</v>
      </c>
      <c r="J157">
        <v>0</v>
      </c>
      <c r="K157">
        <v>1</v>
      </c>
      <c r="L157">
        <v>0</v>
      </c>
      <c r="M157">
        <v>0</v>
      </c>
      <c r="N157">
        <v>1</v>
      </c>
      <c r="O157">
        <v>0</v>
      </c>
      <c r="P157">
        <v>0</v>
      </c>
      <c r="Q157" s="32">
        <v>5257.5079500000002</v>
      </c>
      <c r="R157" s="3"/>
      <c r="T157"/>
    </row>
    <row r="158" spans="1:20" x14ac:dyDescent="0.35">
      <c r="A158" s="31">
        <v>34</v>
      </c>
      <c r="B158" s="31">
        <v>22.42</v>
      </c>
      <c r="C158" s="33">
        <v>1</v>
      </c>
      <c r="D158" s="33">
        <v>0</v>
      </c>
      <c r="E158" s="33">
        <v>0</v>
      </c>
      <c r="F158" s="33">
        <v>0</v>
      </c>
      <c r="G158" s="33">
        <v>1</v>
      </c>
      <c r="H158">
        <v>0</v>
      </c>
      <c r="I158">
        <v>0</v>
      </c>
      <c r="J158">
        <v>0</v>
      </c>
      <c r="K158">
        <v>0</v>
      </c>
      <c r="L158">
        <v>1</v>
      </c>
      <c r="M158">
        <v>0</v>
      </c>
      <c r="N158">
        <v>1</v>
      </c>
      <c r="O158">
        <v>0</v>
      </c>
      <c r="P158">
        <v>0</v>
      </c>
      <c r="Q158" s="32">
        <v>27375.904780000001</v>
      </c>
      <c r="R158" s="3"/>
      <c r="T158"/>
    </row>
    <row r="159" spans="1:20" x14ac:dyDescent="0.35">
      <c r="A159" s="31">
        <v>34</v>
      </c>
      <c r="B159" s="31">
        <v>21.375</v>
      </c>
      <c r="C159" s="33">
        <v>1</v>
      </c>
      <c r="D159" s="33">
        <v>0</v>
      </c>
      <c r="E159" s="33">
        <v>0</v>
      </c>
      <c r="F159" s="33">
        <v>0</v>
      </c>
      <c r="G159" s="33">
        <v>1</v>
      </c>
      <c r="H159">
        <v>0</v>
      </c>
      <c r="I159">
        <v>0</v>
      </c>
      <c r="J159">
        <v>0</v>
      </c>
      <c r="K159">
        <v>0</v>
      </c>
      <c r="L159">
        <v>1</v>
      </c>
      <c r="M159">
        <v>0</v>
      </c>
      <c r="N159">
        <v>1</v>
      </c>
      <c r="O159">
        <v>0</v>
      </c>
      <c r="P159">
        <v>0</v>
      </c>
      <c r="Q159" s="32">
        <v>4500.33925</v>
      </c>
      <c r="R159" s="3"/>
      <c r="T159"/>
    </row>
    <row r="160" spans="1:20" x14ac:dyDescent="0.35">
      <c r="A160" s="31">
        <v>35</v>
      </c>
      <c r="B160" s="31">
        <v>24.13</v>
      </c>
      <c r="C160" s="33">
        <v>1</v>
      </c>
      <c r="D160" s="33">
        <v>0</v>
      </c>
      <c r="E160" s="33">
        <v>0</v>
      </c>
      <c r="F160" s="33">
        <v>0</v>
      </c>
      <c r="G160" s="33">
        <v>1</v>
      </c>
      <c r="H160">
        <v>0</v>
      </c>
      <c r="I160">
        <v>0</v>
      </c>
      <c r="J160">
        <v>0</v>
      </c>
      <c r="K160">
        <v>1</v>
      </c>
      <c r="L160">
        <v>0</v>
      </c>
      <c r="M160">
        <v>0</v>
      </c>
      <c r="N160">
        <v>1</v>
      </c>
      <c r="O160">
        <v>0</v>
      </c>
      <c r="P160">
        <v>0</v>
      </c>
      <c r="Q160" s="32">
        <v>5125.2156999999997</v>
      </c>
      <c r="R160" s="3"/>
      <c r="T160"/>
    </row>
    <row r="161" spans="1:20" x14ac:dyDescent="0.35">
      <c r="A161" s="31">
        <v>37</v>
      </c>
      <c r="B161" s="31">
        <v>24.32</v>
      </c>
      <c r="C161" s="33">
        <v>1</v>
      </c>
      <c r="D161" s="33">
        <v>0</v>
      </c>
      <c r="E161" s="33">
        <v>0</v>
      </c>
      <c r="F161" s="33">
        <v>0</v>
      </c>
      <c r="G161" s="33">
        <v>1</v>
      </c>
      <c r="H161">
        <v>0</v>
      </c>
      <c r="I161">
        <v>0</v>
      </c>
      <c r="J161">
        <v>0</v>
      </c>
      <c r="K161">
        <v>1</v>
      </c>
      <c r="L161">
        <v>0</v>
      </c>
      <c r="M161">
        <v>0</v>
      </c>
      <c r="N161">
        <v>0</v>
      </c>
      <c r="O161">
        <v>1</v>
      </c>
      <c r="P161">
        <v>0</v>
      </c>
      <c r="Q161" s="32">
        <v>6198.7518</v>
      </c>
      <c r="R161" s="3"/>
      <c r="T161"/>
    </row>
    <row r="162" spans="1:20" x14ac:dyDescent="0.35">
      <c r="A162" s="31">
        <v>37</v>
      </c>
      <c r="B162" s="31">
        <v>22.704999999999998</v>
      </c>
      <c r="C162" s="33">
        <v>1</v>
      </c>
      <c r="D162" s="33">
        <v>0</v>
      </c>
      <c r="E162" s="33">
        <v>0</v>
      </c>
      <c r="F162" s="33">
        <v>0</v>
      </c>
      <c r="G162" s="33">
        <v>1</v>
      </c>
      <c r="H162">
        <v>0</v>
      </c>
      <c r="I162">
        <v>0</v>
      </c>
      <c r="J162">
        <v>0</v>
      </c>
      <c r="K162">
        <v>0</v>
      </c>
      <c r="L162">
        <v>1</v>
      </c>
      <c r="M162">
        <v>0</v>
      </c>
      <c r="N162">
        <v>0</v>
      </c>
      <c r="O162">
        <v>1</v>
      </c>
      <c r="P162">
        <v>0</v>
      </c>
      <c r="Q162" s="32">
        <v>6985.50695</v>
      </c>
      <c r="R162" s="3"/>
      <c r="T162"/>
    </row>
    <row r="163" spans="1:20" x14ac:dyDescent="0.35">
      <c r="A163" s="31">
        <v>38</v>
      </c>
      <c r="B163" s="31">
        <v>21.12</v>
      </c>
      <c r="C163" s="33">
        <v>1</v>
      </c>
      <c r="D163" s="33">
        <v>0</v>
      </c>
      <c r="E163" s="33">
        <v>0</v>
      </c>
      <c r="F163" s="33">
        <v>0</v>
      </c>
      <c r="G163" s="33">
        <v>1</v>
      </c>
      <c r="H163">
        <v>0</v>
      </c>
      <c r="I163">
        <v>1</v>
      </c>
      <c r="J163">
        <v>0</v>
      </c>
      <c r="K163">
        <v>0</v>
      </c>
      <c r="L163">
        <v>0</v>
      </c>
      <c r="M163">
        <v>0</v>
      </c>
      <c r="N163">
        <v>0</v>
      </c>
      <c r="O163">
        <v>1</v>
      </c>
      <c r="P163">
        <v>0</v>
      </c>
      <c r="Q163" s="32">
        <v>6652.5288</v>
      </c>
      <c r="R163" s="3"/>
      <c r="T163"/>
    </row>
    <row r="164" spans="1:20" x14ac:dyDescent="0.35">
      <c r="A164" s="31">
        <v>38</v>
      </c>
      <c r="B164" s="31">
        <v>19.95</v>
      </c>
      <c r="C164" s="33">
        <v>1</v>
      </c>
      <c r="D164" s="33">
        <v>0</v>
      </c>
      <c r="E164" s="33">
        <v>0</v>
      </c>
      <c r="F164" s="33">
        <v>0</v>
      </c>
      <c r="G164" s="33">
        <v>1</v>
      </c>
      <c r="H164">
        <v>0</v>
      </c>
      <c r="I164">
        <v>0</v>
      </c>
      <c r="J164">
        <v>0</v>
      </c>
      <c r="K164">
        <v>1</v>
      </c>
      <c r="L164">
        <v>0</v>
      </c>
      <c r="M164">
        <v>0</v>
      </c>
      <c r="N164">
        <v>0</v>
      </c>
      <c r="O164">
        <v>1</v>
      </c>
      <c r="P164">
        <v>0</v>
      </c>
      <c r="Q164" s="32">
        <v>5855.9025000000001</v>
      </c>
      <c r="R164" s="3"/>
      <c r="T164"/>
    </row>
    <row r="165" spans="1:20" x14ac:dyDescent="0.35">
      <c r="A165" s="31">
        <v>39</v>
      </c>
      <c r="B165" s="31">
        <v>24.51</v>
      </c>
      <c r="C165" s="33">
        <v>1</v>
      </c>
      <c r="D165" s="33">
        <v>0</v>
      </c>
      <c r="E165" s="33">
        <v>0</v>
      </c>
      <c r="F165" s="33">
        <v>0</v>
      </c>
      <c r="G165" s="33">
        <v>1</v>
      </c>
      <c r="H165">
        <v>0</v>
      </c>
      <c r="I165">
        <v>0</v>
      </c>
      <c r="J165">
        <v>0</v>
      </c>
      <c r="K165">
        <v>1</v>
      </c>
      <c r="L165">
        <v>0</v>
      </c>
      <c r="M165">
        <v>0</v>
      </c>
      <c r="N165">
        <v>0</v>
      </c>
      <c r="O165">
        <v>1</v>
      </c>
      <c r="P165">
        <v>0</v>
      </c>
      <c r="Q165" s="32">
        <v>6710.1918999999998</v>
      </c>
      <c r="R165" s="3"/>
      <c r="T165"/>
    </row>
    <row r="166" spans="1:20" x14ac:dyDescent="0.35">
      <c r="A166" s="31">
        <v>39</v>
      </c>
      <c r="B166" s="31">
        <v>21.85</v>
      </c>
      <c r="C166" s="33">
        <v>1</v>
      </c>
      <c r="D166" s="33">
        <v>0</v>
      </c>
      <c r="E166" s="33">
        <v>0</v>
      </c>
      <c r="F166" s="33">
        <v>0</v>
      </c>
      <c r="G166" s="33">
        <v>1</v>
      </c>
      <c r="H166">
        <v>0</v>
      </c>
      <c r="I166">
        <v>0</v>
      </c>
      <c r="J166">
        <v>0</v>
      </c>
      <c r="K166">
        <v>1</v>
      </c>
      <c r="L166">
        <v>0</v>
      </c>
      <c r="M166">
        <v>0</v>
      </c>
      <c r="N166">
        <v>0</v>
      </c>
      <c r="O166">
        <v>1</v>
      </c>
      <c r="P166">
        <v>0</v>
      </c>
      <c r="Q166" s="32">
        <v>6117.4944999999998</v>
      </c>
      <c r="R166" s="3"/>
      <c r="T166"/>
    </row>
    <row r="167" spans="1:20" x14ac:dyDescent="0.35">
      <c r="A167" s="31">
        <v>40</v>
      </c>
      <c r="B167" s="31">
        <v>22.704999999999998</v>
      </c>
      <c r="C167" s="33">
        <v>1</v>
      </c>
      <c r="D167" s="33">
        <v>0</v>
      </c>
      <c r="E167" s="33">
        <v>0</v>
      </c>
      <c r="F167" s="33">
        <v>0</v>
      </c>
      <c r="G167" s="33">
        <v>1</v>
      </c>
      <c r="H167">
        <v>0</v>
      </c>
      <c r="I167">
        <v>0</v>
      </c>
      <c r="J167">
        <v>0</v>
      </c>
      <c r="K167">
        <v>0</v>
      </c>
      <c r="L167">
        <v>1</v>
      </c>
      <c r="M167">
        <v>0</v>
      </c>
      <c r="N167">
        <v>0</v>
      </c>
      <c r="O167">
        <v>1</v>
      </c>
      <c r="P167">
        <v>0</v>
      </c>
      <c r="Q167" s="32">
        <v>7173.35995</v>
      </c>
      <c r="R167" s="3"/>
      <c r="T167"/>
    </row>
    <row r="168" spans="1:20" x14ac:dyDescent="0.35">
      <c r="A168" s="31">
        <v>41</v>
      </c>
      <c r="B168" s="31">
        <v>21.78</v>
      </c>
      <c r="C168" s="33">
        <v>1</v>
      </c>
      <c r="D168" s="33">
        <v>0</v>
      </c>
      <c r="E168" s="33">
        <v>0</v>
      </c>
      <c r="F168" s="33">
        <v>0</v>
      </c>
      <c r="G168" s="33">
        <v>1</v>
      </c>
      <c r="H168">
        <v>0</v>
      </c>
      <c r="I168">
        <v>1</v>
      </c>
      <c r="J168">
        <v>0</v>
      </c>
      <c r="K168">
        <v>0</v>
      </c>
      <c r="L168">
        <v>0</v>
      </c>
      <c r="M168">
        <v>0</v>
      </c>
      <c r="N168">
        <v>0</v>
      </c>
      <c r="O168">
        <v>1</v>
      </c>
      <c r="P168">
        <v>0</v>
      </c>
      <c r="Q168" s="32">
        <v>6272.4772000000003</v>
      </c>
      <c r="R168" s="3"/>
      <c r="T168"/>
    </row>
    <row r="169" spans="1:20" x14ac:dyDescent="0.35">
      <c r="A169" s="31">
        <v>41</v>
      </c>
      <c r="B169" s="31">
        <v>23.94</v>
      </c>
      <c r="C169" s="33">
        <v>1</v>
      </c>
      <c r="D169" s="33">
        <v>0</v>
      </c>
      <c r="E169" s="33">
        <v>0</v>
      </c>
      <c r="F169" s="33">
        <v>0</v>
      </c>
      <c r="G169" s="33">
        <v>1</v>
      </c>
      <c r="H169">
        <v>0</v>
      </c>
      <c r="I169">
        <v>0</v>
      </c>
      <c r="J169">
        <v>0</v>
      </c>
      <c r="K169">
        <v>0</v>
      </c>
      <c r="L169">
        <v>1</v>
      </c>
      <c r="M169">
        <v>0</v>
      </c>
      <c r="N169">
        <v>0</v>
      </c>
      <c r="O169">
        <v>1</v>
      </c>
      <c r="P169">
        <v>0</v>
      </c>
      <c r="Q169" s="32">
        <v>6858.4795999999997</v>
      </c>
      <c r="R169" s="3"/>
      <c r="T169"/>
    </row>
    <row r="170" spans="1:20" x14ac:dyDescent="0.35">
      <c r="A170" s="31">
        <v>42</v>
      </c>
      <c r="B170" s="31">
        <v>24.86</v>
      </c>
      <c r="C170" s="33">
        <v>1</v>
      </c>
      <c r="D170" s="33">
        <v>0</v>
      </c>
      <c r="E170" s="33">
        <v>0</v>
      </c>
      <c r="F170" s="33">
        <v>0</v>
      </c>
      <c r="G170" s="33">
        <v>1</v>
      </c>
      <c r="H170">
        <v>0</v>
      </c>
      <c r="I170">
        <v>1</v>
      </c>
      <c r="J170">
        <v>0</v>
      </c>
      <c r="K170">
        <v>0</v>
      </c>
      <c r="L170">
        <v>0</v>
      </c>
      <c r="M170">
        <v>0</v>
      </c>
      <c r="N170">
        <v>0</v>
      </c>
      <c r="O170">
        <v>1</v>
      </c>
      <c r="P170">
        <v>0</v>
      </c>
      <c r="Q170" s="32">
        <v>5966.8873999999996</v>
      </c>
      <c r="R170" s="3"/>
      <c r="T170"/>
    </row>
    <row r="171" spans="1:20" x14ac:dyDescent="0.35">
      <c r="A171" s="31">
        <v>43</v>
      </c>
      <c r="B171" s="31">
        <v>23.2</v>
      </c>
      <c r="C171" s="33">
        <v>1</v>
      </c>
      <c r="D171" s="33">
        <v>0</v>
      </c>
      <c r="E171" s="33">
        <v>0</v>
      </c>
      <c r="F171" s="33">
        <v>0</v>
      </c>
      <c r="G171" s="33">
        <v>1</v>
      </c>
      <c r="H171">
        <v>0</v>
      </c>
      <c r="I171">
        <v>0</v>
      </c>
      <c r="J171">
        <v>1</v>
      </c>
      <c r="K171">
        <v>0</v>
      </c>
      <c r="L171">
        <v>0</v>
      </c>
      <c r="M171">
        <v>0</v>
      </c>
      <c r="N171">
        <v>0</v>
      </c>
      <c r="O171">
        <v>1</v>
      </c>
      <c r="P171">
        <v>0</v>
      </c>
      <c r="Q171" s="32">
        <v>6250.4350000000004</v>
      </c>
      <c r="R171" s="3"/>
      <c r="T171"/>
    </row>
    <row r="172" spans="1:20" x14ac:dyDescent="0.35">
      <c r="A172" s="31">
        <v>44</v>
      </c>
      <c r="B172" s="31">
        <v>22.135000000000002</v>
      </c>
      <c r="C172" s="33">
        <v>1</v>
      </c>
      <c r="D172" s="33">
        <v>0</v>
      </c>
      <c r="E172" s="33">
        <v>0</v>
      </c>
      <c r="F172" s="33">
        <v>0</v>
      </c>
      <c r="G172" s="33">
        <v>1</v>
      </c>
      <c r="H172">
        <v>0</v>
      </c>
      <c r="I172">
        <v>0</v>
      </c>
      <c r="J172">
        <v>0</v>
      </c>
      <c r="K172">
        <v>0</v>
      </c>
      <c r="L172">
        <v>1</v>
      </c>
      <c r="M172">
        <v>0</v>
      </c>
      <c r="N172">
        <v>0</v>
      </c>
      <c r="O172">
        <v>1</v>
      </c>
      <c r="P172">
        <v>0</v>
      </c>
      <c r="Q172" s="32">
        <v>8302.5356499999998</v>
      </c>
      <c r="R172" s="3"/>
      <c r="T172"/>
    </row>
    <row r="173" spans="1:20" x14ac:dyDescent="0.35">
      <c r="A173" s="31">
        <v>44</v>
      </c>
      <c r="B173" s="31">
        <v>21.85</v>
      </c>
      <c r="C173" s="33">
        <v>1</v>
      </c>
      <c r="D173" s="33">
        <v>0</v>
      </c>
      <c r="E173" s="33">
        <v>0</v>
      </c>
      <c r="F173" s="33">
        <v>0</v>
      </c>
      <c r="G173" s="33">
        <v>1</v>
      </c>
      <c r="H173">
        <v>0</v>
      </c>
      <c r="I173">
        <v>0</v>
      </c>
      <c r="J173">
        <v>0</v>
      </c>
      <c r="K173">
        <v>0</v>
      </c>
      <c r="L173">
        <v>1</v>
      </c>
      <c r="M173">
        <v>0</v>
      </c>
      <c r="N173">
        <v>0</v>
      </c>
      <c r="O173">
        <v>1</v>
      </c>
      <c r="P173">
        <v>0</v>
      </c>
      <c r="Q173" s="32">
        <v>8891.1394999999993</v>
      </c>
      <c r="R173" s="3"/>
      <c r="T173"/>
    </row>
    <row r="174" spans="1:20" x14ac:dyDescent="0.35">
      <c r="A174" s="31">
        <v>45</v>
      </c>
      <c r="B174" s="31">
        <v>24.31</v>
      </c>
      <c r="C174" s="33">
        <v>1</v>
      </c>
      <c r="D174" s="33">
        <v>0</v>
      </c>
      <c r="E174" s="33">
        <v>0</v>
      </c>
      <c r="F174" s="33">
        <v>0</v>
      </c>
      <c r="G174" s="33">
        <v>1</v>
      </c>
      <c r="H174">
        <v>0</v>
      </c>
      <c r="I174">
        <v>1</v>
      </c>
      <c r="J174">
        <v>0</v>
      </c>
      <c r="K174">
        <v>0</v>
      </c>
      <c r="L174">
        <v>0</v>
      </c>
      <c r="M174">
        <v>0</v>
      </c>
      <c r="N174">
        <v>0</v>
      </c>
      <c r="O174">
        <v>1</v>
      </c>
      <c r="P174">
        <v>0</v>
      </c>
      <c r="Q174" s="32">
        <v>9788.8659000000007</v>
      </c>
      <c r="R174" s="3"/>
      <c r="T174"/>
    </row>
    <row r="175" spans="1:20" x14ac:dyDescent="0.35">
      <c r="A175" s="31">
        <v>45</v>
      </c>
      <c r="B175" s="31">
        <v>21.375</v>
      </c>
      <c r="C175" s="33">
        <v>1</v>
      </c>
      <c r="D175" s="33">
        <v>0</v>
      </c>
      <c r="E175" s="33">
        <v>0</v>
      </c>
      <c r="F175" s="33">
        <v>0</v>
      </c>
      <c r="G175" s="33">
        <v>1</v>
      </c>
      <c r="H175">
        <v>0</v>
      </c>
      <c r="I175">
        <v>0</v>
      </c>
      <c r="J175">
        <v>0</v>
      </c>
      <c r="K175">
        <v>1</v>
      </c>
      <c r="L175">
        <v>0</v>
      </c>
      <c r="M175">
        <v>0</v>
      </c>
      <c r="N175">
        <v>0</v>
      </c>
      <c r="O175">
        <v>1</v>
      </c>
      <c r="P175">
        <v>0</v>
      </c>
      <c r="Q175" s="32">
        <v>7222.7862500000001</v>
      </c>
      <c r="R175" s="3"/>
      <c r="T175"/>
    </row>
    <row r="176" spans="1:20" x14ac:dyDescent="0.35">
      <c r="A176" s="31">
        <v>45</v>
      </c>
      <c r="B176" s="31">
        <v>24.035</v>
      </c>
      <c r="C176" s="33">
        <v>1</v>
      </c>
      <c r="D176" s="33">
        <v>0</v>
      </c>
      <c r="E176" s="33">
        <v>0</v>
      </c>
      <c r="F176" s="33">
        <v>0</v>
      </c>
      <c r="G176" s="33">
        <v>1</v>
      </c>
      <c r="H176">
        <v>0</v>
      </c>
      <c r="I176">
        <v>0</v>
      </c>
      <c r="J176">
        <v>0</v>
      </c>
      <c r="K176">
        <v>0</v>
      </c>
      <c r="L176">
        <v>1</v>
      </c>
      <c r="M176">
        <v>0</v>
      </c>
      <c r="N176">
        <v>0</v>
      </c>
      <c r="O176">
        <v>1</v>
      </c>
      <c r="P176">
        <v>0</v>
      </c>
      <c r="Q176" s="32">
        <v>8604.4836500000001</v>
      </c>
      <c r="R176" s="3"/>
      <c r="T176"/>
    </row>
    <row r="177" spans="1:20" x14ac:dyDescent="0.35">
      <c r="A177" s="31">
        <v>45</v>
      </c>
      <c r="B177" s="31">
        <v>20.350000000000001</v>
      </c>
      <c r="C177" s="33">
        <v>1</v>
      </c>
      <c r="D177" s="33">
        <v>0</v>
      </c>
      <c r="E177" s="33">
        <v>0</v>
      </c>
      <c r="F177" s="33">
        <v>0</v>
      </c>
      <c r="G177" s="33">
        <v>1</v>
      </c>
      <c r="H177">
        <v>0</v>
      </c>
      <c r="I177">
        <v>1</v>
      </c>
      <c r="J177">
        <v>0</v>
      </c>
      <c r="K177">
        <v>0</v>
      </c>
      <c r="L177">
        <v>0</v>
      </c>
      <c r="M177">
        <v>0</v>
      </c>
      <c r="N177">
        <v>0</v>
      </c>
      <c r="O177">
        <v>1</v>
      </c>
      <c r="P177">
        <v>0</v>
      </c>
      <c r="Q177" s="32">
        <v>8605.3615000000009</v>
      </c>
      <c r="R177" s="3"/>
      <c r="T177"/>
    </row>
    <row r="178" spans="1:20" x14ac:dyDescent="0.35">
      <c r="A178" s="31">
        <v>45</v>
      </c>
      <c r="B178" s="31">
        <v>23.56</v>
      </c>
      <c r="C178" s="33">
        <v>1</v>
      </c>
      <c r="D178" s="33">
        <v>0</v>
      </c>
      <c r="E178" s="33">
        <v>0</v>
      </c>
      <c r="F178" s="33">
        <v>0</v>
      </c>
      <c r="G178" s="33">
        <v>1</v>
      </c>
      <c r="H178">
        <v>0</v>
      </c>
      <c r="I178">
        <v>0</v>
      </c>
      <c r="J178">
        <v>0</v>
      </c>
      <c r="K178">
        <v>0</v>
      </c>
      <c r="L178">
        <v>1</v>
      </c>
      <c r="M178">
        <v>0</v>
      </c>
      <c r="N178">
        <v>0</v>
      </c>
      <c r="O178">
        <v>1</v>
      </c>
      <c r="P178">
        <v>0</v>
      </c>
      <c r="Q178" s="32">
        <v>8603.8233999999993</v>
      </c>
      <c r="R178" s="3"/>
      <c r="T178"/>
    </row>
    <row r="179" spans="1:20" x14ac:dyDescent="0.35">
      <c r="A179" s="31">
        <v>46</v>
      </c>
      <c r="B179" s="31">
        <v>22.3</v>
      </c>
      <c r="C179" s="33">
        <v>1</v>
      </c>
      <c r="D179" s="33">
        <v>0</v>
      </c>
      <c r="E179" s="33">
        <v>0</v>
      </c>
      <c r="F179" s="33">
        <v>0</v>
      </c>
      <c r="G179" s="33">
        <v>1</v>
      </c>
      <c r="H179">
        <v>0</v>
      </c>
      <c r="I179">
        <v>0</v>
      </c>
      <c r="J179">
        <v>1</v>
      </c>
      <c r="K179">
        <v>0</v>
      </c>
      <c r="L179">
        <v>0</v>
      </c>
      <c r="M179">
        <v>0</v>
      </c>
      <c r="N179">
        <v>0</v>
      </c>
      <c r="O179">
        <v>1</v>
      </c>
      <c r="P179">
        <v>0</v>
      </c>
      <c r="Q179" s="32">
        <v>7147.1049999999996</v>
      </c>
      <c r="R179" s="3"/>
      <c r="T179"/>
    </row>
    <row r="180" spans="1:20" x14ac:dyDescent="0.35">
      <c r="A180" s="31">
        <v>46</v>
      </c>
      <c r="B180" s="31">
        <v>19.855</v>
      </c>
      <c r="C180" s="33">
        <v>1</v>
      </c>
      <c r="D180" s="33">
        <v>0</v>
      </c>
      <c r="E180" s="33">
        <v>0</v>
      </c>
      <c r="F180" s="33">
        <v>0</v>
      </c>
      <c r="G180" s="33">
        <v>1</v>
      </c>
      <c r="H180">
        <v>0</v>
      </c>
      <c r="I180">
        <v>0</v>
      </c>
      <c r="J180">
        <v>0</v>
      </c>
      <c r="K180">
        <v>1</v>
      </c>
      <c r="L180">
        <v>0</v>
      </c>
      <c r="M180">
        <v>0</v>
      </c>
      <c r="N180">
        <v>0</v>
      </c>
      <c r="O180">
        <v>1</v>
      </c>
      <c r="P180">
        <v>0</v>
      </c>
      <c r="Q180" s="32">
        <v>7526.7064499999997</v>
      </c>
      <c r="R180" s="3"/>
      <c r="T180"/>
    </row>
    <row r="181" spans="1:20" x14ac:dyDescent="0.35">
      <c r="A181" s="31">
        <v>46</v>
      </c>
      <c r="B181" s="31">
        <v>24.795000000000002</v>
      </c>
      <c r="C181" s="33">
        <v>1</v>
      </c>
      <c r="D181" s="33">
        <v>0</v>
      </c>
      <c r="E181" s="33">
        <v>0</v>
      </c>
      <c r="F181" s="33">
        <v>0</v>
      </c>
      <c r="G181" s="33">
        <v>1</v>
      </c>
      <c r="H181">
        <v>0</v>
      </c>
      <c r="I181">
        <v>0</v>
      </c>
      <c r="J181">
        <v>0</v>
      </c>
      <c r="K181">
        <v>0</v>
      </c>
      <c r="L181">
        <v>1</v>
      </c>
      <c r="M181">
        <v>0</v>
      </c>
      <c r="N181">
        <v>0</v>
      </c>
      <c r="O181">
        <v>1</v>
      </c>
      <c r="P181">
        <v>0</v>
      </c>
      <c r="Q181" s="32">
        <v>9500.5730500000009</v>
      </c>
      <c r="R181" s="3"/>
      <c r="T181"/>
    </row>
    <row r="182" spans="1:20" x14ac:dyDescent="0.35">
      <c r="A182" s="31">
        <v>47</v>
      </c>
      <c r="B182" s="31">
        <v>19.57</v>
      </c>
      <c r="C182" s="33">
        <v>1</v>
      </c>
      <c r="D182" s="33">
        <v>0</v>
      </c>
      <c r="E182" s="33">
        <v>0</v>
      </c>
      <c r="F182" s="33">
        <v>0</v>
      </c>
      <c r="G182" s="33">
        <v>1</v>
      </c>
      <c r="H182">
        <v>0</v>
      </c>
      <c r="I182">
        <v>0</v>
      </c>
      <c r="J182">
        <v>0</v>
      </c>
      <c r="K182">
        <v>1</v>
      </c>
      <c r="L182">
        <v>0</v>
      </c>
      <c r="M182">
        <v>0</v>
      </c>
      <c r="N182">
        <v>0</v>
      </c>
      <c r="O182">
        <v>1</v>
      </c>
      <c r="P182">
        <v>0</v>
      </c>
      <c r="Q182" s="32">
        <v>8428.0692999999992</v>
      </c>
      <c r="R182" s="3"/>
      <c r="T182"/>
    </row>
    <row r="183" spans="1:20" x14ac:dyDescent="0.35">
      <c r="A183" s="31">
        <v>47</v>
      </c>
      <c r="B183" s="31">
        <v>19.190000000000001</v>
      </c>
      <c r="C183" s="33">
        <v>1</v>
      </c>
      <c r="D183" s="33">
        <v>0</v>
      </c>
      <c r="E183" s="33">
        <v>0</v>
      </c>
      <c r="F183" s="33">
        <v>0</v>
      </c>
      <c r="G183" s="33">
        <v>1</v>
      </c>
      <c r="H183">
        <v>0</v>
      </c>
      <c r="I183">
        <v>0</v>
      </c>
      <c r="J183">
        <v>0</v>
      </c>
      <c r="K183">
        <v>0</v>
      </c>
      <c r="L183">
        <v>1</v>
      </c>
      <c r="M183">
        <v>0</v>
      </c>
      <c r="N183">
        <v>0</v>
      </c>
      <c r="O183">
        <v>1</v>
      </c>
      <c r="P183">
        <v>0</v>
      </c>
      <c r="Q183" s="32">
        <v>8627.5411000000004</v>
      </c>
      <c r="R183" s="3"/>
      <c r="T183"/>
    </row>
    <row r="184" spans="1:20" x14ac:dyDescent="0.35">
      <c r="A184" s="31">
        <v>49</v>
      </c>
      <c r="B184" s="31">
        <v>22.515000000000001</v>
      </c>
      <c r="C184" s="33">
        <v>1</v>
      </c>
      <c r="D184" s="33">
        <v>0</v>
      </c>
      <c r="E184" s="33">
        <v>0</v>
      </c>
      <c r="F184" s="33">
        <v>0</v>
      </c>
      <c r="G184" s="33">
        <v>1</v>
      </c>
      <c r="H184">
        <v>0</v>
      </c>
      <c r="I184">
        <v>0</v>
      </c>
      <c r="J184">
        <v>0</v>
      </c>
      <c r="K184">
        <v>0</v>
      </c>
      <c r="L184">
        <v>1</v>
      </c>
      <c r="M184">
        <v>0</v>
      </c>
      <c r="N184">
        <v>0</v>
      </c>
      <c r="O184">
        <v>1</v>
      </c>
      <c r="P184">
        <v>0</v>
      </c>
      <c r="Q184" s="32">
        <v>8688.8588500000005</v>
      </c>
      <c r="R184" s="3"/>
      <c r="T184"/>
    </row>
    <row r="185" spans="1:20" x14ac:dyDescent="0.35">
      <c r="A185" s="31">
        <v>51</v>
      </c>
      <c r="B185" s="31">
        <v>24.414999999999999</v>
      </c>
      <c r="C185" s="33">
        <v>1</v>
      </c>
      <c r="D185" s="33">
        <v>0</v>
      </c>
      <c r="E185" s="33">
        <v>0</v>
      </c>
      <c r="F185" s="33">
        <v>0</v>
      </c>
      <c r="G185" s="33">
        <v>1</v>
      </c>
      <c r="H185">
        <v>0</v>
      </c>
      <c r="I185">
        <v>0</v>
      </c>
      <c r="J185">
        <v>0</v>
      </c>
      <c r="K185">
        <v>1</v>
      </c>
      <c r="L185">
        <v>0</v>
      </c>
      <c r="M185">
        <v>0</v>
      </c>
      <c r="N185">
        <v>0</v>
      </c>
      <c r="O185">
        <v>1</v>
      </c>
      <c r="P185">
        <v>0</v>
      </c>
      <c r="Q185" s="32">
        <v>11520.099850000001</v>
      </c>
      <c r="R185" s="3"/>
      <c r="T185"/>
    </row>
    <row r="186" spans="1:20" x14ac:dyDescent="0.35">
      <c r="A186" s="31">
        <v>51</v>
      </c>
      <c r="B186" s="31">
        <v>22.42</v>
      </c>
      <c r="C186" s="33">
        <v>1</v>
      </c>
      <c r="D186" s="33">
        <v>0</v>
      </c>
      <c r="E186" s="33">
        <v>0</v>
      </c>
      <c r="F186" s="33">
        <v>0</v>
      </c>
      <c r="G186" s="33">
        <v>1</v>
      </c>
      <c r="H186">
        <v>0</v>
      </c>
      <c r="I186">
        <v>0</v>
      </c>
      <c r="J186">
        <v>0</v>
      </c>
      <c r="K186">
        <v>0</v>
      </c>
      <c r="L186">
        <v>1</v>
      </c>
      <c r="M186">
        <v>0</v>
      </c>
      <c r="N186">
        <v>0</v>
      </c>
      <c r="O186">
        <v>1</v>
      </c>
      <c r="P186">
        <v>0</v>
      </c>
      <c r="Q186" s="32">
        <v>9361.3268000000007</v>
      </c>
      <c r="R186" s="3"/>
      <c r="T186"/>
    </row>
    <row r="187" spans="1:20" x14ac:dyDescent="0.35">
      <c r="A187" s="31">
        <v>53</v>
      </c>
      <c r="B187" s="31">
        <v>24.32</v>
      </c>
      <c r="C187" s="33">
        <v>1</v>
      </c>
      <c r="D187" s="33">
        <v>0</v>
      </c>
      <c r="E187" s="33">
        <v>0</v>
      </c>
      <c r="F187" s="33">
        <v>0</v>
      </c>
      <c r="G187" s="33">
        <v>1</v>
      </c>
      <c r="H187">
        <v>0</v>
      </c>
      <c r="I187">
        <v>0</v>
      </c>
      <c r="J187">
        <v>0</v>
      </c>
      <c r="K187">
        <v>1</v>
      </c>
      <c r="L187">
        <v>0</v>
      </c>
      <c r="M187">
        <v>0</v>
      </c>
      <c r="N187">
        <v>0</v>
      </c>
      <c r="O187">
        <v>1</v>
      </c>
      <c r="P187">
        <v>0</v>
      </c>
      <c r="Q187" s="32">
        <v>9863.4717999999993</v>
      </c>
      <c r="R187" s="3"/>
      <c r="T187"/>
    </row>
    <row r="188" spans="1:20" x14ac:dyDescent="0.35">
      <c r="A188" s="31">
        <v>53</v>
      </c>
      <c r="B188" s="31">
        <v>21.4</v>
      </c>
      <c r="C188" s="33">
        <v>1</v>
      </c>
      <c r="D188" s="33">
        <v>0</v>
      </c>
      <c r="E188" s="33">
        <v>0</v>
      </c>
      <c r="F188" s="33">
        <v>0</v>
      </c>
      <c r="G188" s="33">
        <v>1</v>
      </c>
      <c r="H188">
        <v>0</v>
      </c>
      <c r="I188">
        <v>0</v>
      </c>
      <c r="J188">
        <v>1</v>
      </c>
      <c r="K188">
        <v>0</v>
      </c>
      <c r="L188">
        <v>0</v>
      </c>
      <c r="M188">
        <v>0</v>
      </c>
      <c r="N188">
        <v>0</v>
      </c>
      <c r="O188">
        <v>1</v>
      </c>
      <c r="P188">
        <v>0</v>
      </c>
      <c r="Q188" s="32">
        <v>10065.413</v>
      </c>
      <c r="R188" s="3"/>
      <c r="T188"/>
    </row>
    <row r="189" spans="1:20" x14ac:dyDescent="0.35">
      <c r="A189" s="31">
        <v>54</v>
      </c>
      <c r="B189" s="31">
        <v>21.01</v>
      </c>
      <c r="C189" s="33">
        <v>1</v>
      </c>
      <c r="D189" s="33">
        <v>0</v>
      </c>
      <c r="E189" s="33">
        <v>0</v>
      </c>
      <c r="F189" s="33">
        <v>0</v>
      </c>
      <c r="G189" s="33">
        <v>1</v>
      </c>
      <c r="H189">
        <v>0</v>
      </c>
      <c r="I189">
        <v>1</v>
      </c>
      <c r="J189">
        <v>0</v>
      </c>
      <c r="K189">
        <v>0</v>
      </c>
      <c r="L189">
        <v>0</v>
      </c>
      <c r="M189">
        <v>0</v>
      </c>
      <c r="N189">
        <v>0</v>
      </c>
      <c r="O189">
        <v>1</v>
      </c>
      <c r="P189">
        <v>0</v>
      </c>
      <c r="Q189" s="32">
        <v>11013.7119</v>
      </c>
      <c r="R189" s="3"/>
      <c r="T189"/>
    </row>
    <row r="190" spans="1:20" x14ac:dyDescent="0.35">
      <c r="A190" s="31">
        <v>54</v>
      </c>
      <c r="B190" s="31">
        <v>24.035</v>
      </c>
      <c r="C190" s="33">
        <v>1</v>
      </c>
      <c r="D190" s="33">
        <v>0</v>
      </c>
      <c r="E190" s="33">
        <v>0</v>
      </c>
      <c r="F190" s="33">
        <v>0</v>
      </c>
      <c r="G190" s="33">
        <v>1</v>
      </c>
      <c r="H190">
        <v>0</v>
      </c>
      <c r="I190">
        <v>0</v>
      </c>
      <c r="J190">
        <v>0</v>
      </c>
      <c r="K190">
        <v>0</v>
      </c>
      <c r="L190">
        <v>1</v>
      </c>
      <c r="M190">
        <v>0</v>
      </c>
      <c r="N190">
        <v>0</v>
      </c>
      <c r="O190">
        <v>1</v>
      </c>
      <c r="P190">
        <v>0</v>
      </c>
      <c r="Q190" s="32">
        <v>10422.916649999999</v>
      </c>
      <c r="R190" s="3"/>
      <c r="T190"/>
    </row>
    <row r="191" spans="1:20" x14ac:dyDescent="0.35">
      <c r="A191" s="31">
        <v>55</v>
      </c>
      <c r="B191" s="31">
        <v>21.5</v>
      </c>
      <c r="C191" s="33">
        <v>1</v>
      </c>
      <c r="D191" s="33">
        <v>0</v>
      </c>
      <c r="E191" s="33">
        <v>0</v>
      </c>
      <c r="F191" s="33">
        <v>0</v>
      </c>
      <c r="G191" s="33">
        <v>1</v>
      </c>
      <c r="H191">
        <v>0</v>
      </c>
      <c r="I191">
        <v>0</v>
      </c>
      <c r="J191">
        <v>1</v>
      </c>
      <c r="K191">
        <v>0</v>
      </c>
      <c r="L191">
        <v>0</v>
      </c>
      <c r="M191">
        <v>0</v>
      </c>
      <c r="N191">
        <v>0</v>
      </c>
      <c r="O191">
        <v>1</v>
      </c>
      <c r="P191">
        <v>0</v>
      </c>
      <c r="Q191" s="32">
        <v>10791.96</v>
      </c>
      <c r="R191" s="3"/>
      <c r="T191"/>
    </row>
    <row r="192" spans="1:20" x14ac:dyDescent="0.35">
      <c r="A192" s="31">
        <v>56</v>
      </c>
      <c r="B192" s="31">
        <v>22.1</v>
      </c>
      <c r="C192" s="33">
        <v>1</v>
      </c>
      <c r="D192" s="33">
        <v>0</v>
      </c>
      <c r="E192" s="33">
        <v>0</v>
      </c>
      <c r="F192" s="33">
        <v>0</v>
      </c>
      <c r="G192" s="33">
        <v>1</v>
      </c>
      <c r="H192">
        <v>0</v>
      </c>
      <c r="I192">
        <v>0</v>
      </c>
      <c r="J192">
        <v>1</v>
      </c>
      <c r="K192">
        <v>0</v>
      </c>
      <c r="L192">
        <v>0</v>
      </c>
      <c r="M192">
        <v>0</v>
      </c>
      <c r="N192">
        <v>0</v>
      </c>
      <c r="O192">
        <v>1</v>
      </c>
      <c r="P192">
        <v>0</v>
      </c>
      <c r="Q192" s="32">
        <v>10577.087</v>
      </c>
      <c r="R192" s="3"/>
      <c r="T192"/>
    </row>
    <row r="193" spans="1:20" x14ac:dyDescent="0.35">
      <c r="A193" s="31">
        <v>57</v>
      </c>
      <c r="B193" s="31">
        <v>23.7</v>
      </c>
      <c r="C193" s="33">
        <v>1</v>
      </c>
      <c r="D193" s="33">
        <v>0</v>
      </c>
      <c r="E193" s="33">
        <v>0</v>
      </c>
      <c r="F193" s="33">
        <v>0</v>
      </c>
      <c r="G193" s="33">
        <v>1</v>
      </c>
      <c r="H193">
        <v>0</v>
      </c>
      <c r="I193">
        <v>0</v>
      </c>
      <c r="J193">
        <v>1</v>
      </c>
      <c r="K193">
        <v>0</v>
      </c>
      <c r="L193">
        <v>0</v>
      </c>
      <c r="M193">
        <v>0</v>
      </c>
      <c r="N193">
        <v>0</v>
      </c>
      <c r="O193">
        <v>1</v>
      </c>
      <c r="P193">
        <v>0</v>
      </c>
      <c r="Q193" s="32">
        <v>10959.33</v>
      </c>
      <c r="R193" s="3"/>
      <c r="T193"/>
    </row>
    <row r="194" spans="1:20" x14ac:dyDescent="0.35">
      <c r="A194" s="31">
        <v>58</v>
      </c>
      <c r="B194" s="31">
        <v>23.3</v>
      </c>
      <c r="C194" s="33">
        <v>1</v>
      </c>
      <c r="D194" s="33">
        <v>0</v>
      </c>
      <c r="E194" s="33">
        <v>0</v>
      </c>
      <c r="F194" s="33">
        <v>0</v>
      </c>
      <c r="G194" s="33">
        <v>1</v>
      </c>
      <c r="H194">
        <v>0</v>
      </c>
      <c r="I194">
        <v>0</v>
      </c>
      <c r="J194">
        <v>1</v>
      </c>
      <c r="K194">
        <v>0</v>
      </c>
      <c r="L194">
        <v>0</v>
      </c>
      <c r="M194">
        <v>0</v>
      </c>
      <c r="N194">
        <v>0</v>
      </c>
      <c r="O194">
        <v>1</v>
      </c>
      <c r="P194">
        <v>0</v>
      </c>
      <c r="Q194" s="32">
        <v>11345.519</v>
      </c>
      <c r="R194" s="3"/>
      <c r="T194"/>
    </row>
    <row r="195" spans="1:20" x14ac:dyDescent="0.35">
      <c r="A195" s="31">
        <v>59</v>
      </c>
      <c r="B195" s="31">
        <v>24.7</v>
      </c>
      <c r="C195" s="33">
        <v>1</v>
      </c>
      <c r="D195" s="33">
        <v>0</v>
      </c>
      <c r="E195" s="33">
        <v>0</v>
      </c>
      <c r="F195" s="33">
        <v>0</v>
      </c>
      <c r="G195" s="33">
        <v>1</v>
      </c>
      <c r="H195">
        <v>0</v>
      </c>
      <c r="I195">
        <v>0</v>
      </c>
      <c r="J195">
        <v>0</v>
      </c>
      <c r="K195">
        <v>0</v>
      </c>
      <c r="L195">
        <v>1</v>
      </c>
      <c r="M195">
        <v>0</v>
      </c>
      <c r="N195">
        <v>0</v>
      </c>
      <c r="O195">
        <v>1</v>
      </c>
      <c r="P195">
        <v>0</v>
      </c>
      <c r="Q195" s="32">
        <v>12323.936</v>
      </c>
      <c r="R195" s="3"/>
      <c r="T195"/>
    </row>
    <row r="196" spans="1:20" x14ac:dyDescent="0.35">
      <c r="A196" s="31">
        <v>60</v>
      </c>
      <c r="B196" s="31">
        <v>24.32</v>
      </c>
      <c r="C196" s="33">
        <v>1</v>
      </c>
      <c r="D196" s="33">
        <v>0</v>
      </c>
      <c r="E196" s="33">
        <v>0</v>
      </c>
      <c r="F196" s="33">
        <v>0</v>
      </c>
      <c r="G196" s="33">
        <v>1</v>
      </c>
      <c r="H196">
        <v>0</v>
      </c>
      <c r="I196">
        <v>0</v>
      </c>
      <c r="J196">
        <v>0</v>
      </c>
      <c r="K196">
        <v>1</v>
      </c>
      <c r="L196">
        <v>0</v>
      </c>
      <c r="M196">
        <v>0</v>
      </c>
      <c r="N196">
        <v>0</v>
      </c>
      <c r="O196">
        <v>0</v>
      </c>
      <c r="P196">
        <v>1</v>
      </c>
      <c r="Q196" s="32">
        <v>13112.604799999999</v>
      </c>
      <c r="R196" s="3"/>
      <c r="T196"/>
    </row>
    <row r="197" spans="1:20" x14ac:dyDescent="0.35">
      <c r="A197" s="31">
        <v>60</v>
      </c>
      <c r="B197" s="31">
        <v>24.32</v>
      </c>
      <c r="C197" s="33">
        <v>1</v>
      </c>
      <c r="D197" s="33">
        <v>0</v>
      </c>
      <c r="E197" s="33">
        <v>0</v>
      </c>
      <c r="F197" s="33">
        <v>0</v>
      </c>
      <c r="G197" s="33">
        <v>1</v>
      </c>
      <c r="H197">
        <v>0</v>
      </c>
      <c r="I197">
        <v>0</v>
      </c>
      <c r="J197">
        <v>0</v>
      </c>
      <c r="K197">
        <v>1</v>
      </c>
      <c r="L197">
        <v>0</v>
      </c>
      <c r="M197">
        <v>0</v>
      </c>
      <c r="N197">
        <v>0</v>
      </c>
      <c r="O197">
        <v>0</v>
      </c>
      <c r="P197">
        <v>1</v>
      </c>
      <c r="Q197" s="32">
        <v>12523.604799999999</v>
      </c>
      <c r="R197" s="3"/>
      <c r="T197"/>
    </row>
    <row r="198" spans="1:20" x14ac:dyDescent="0.35">
      <c r="A198" s="31">
        <v>61</v>
      </c>
      <c r="B198" s="31">
        <v>23.655000000000001</v>
      </c>
      <c r="C198" s="33">
        <v>1</v>
      </c>
      <c r="D198" s="33">
        <v>0</v>
      </c>
      <c r="E198" s="33">
        <v>0</v>
      </c>
      <c r="F198" s="33">
        <v>0</v>
      </c>
      <c r="G198" s="33">
        <v>1</v>
      </c>
      <c r="H198">
        <v>0</v>
      </c>
      <c r="I198">
        <v>0</v>
      </c>
      <c r="J198">
        <v>0</v>
      </c>
      <c r="K198">
        <v>0</v>
      </c>
      <c r="L198">
        <v>1</v>
      </c>
      <c r="M198">
        <v>0</v>
      </c>
      <c r="N198">
        <v>0</v>
      </c>
      <c r="O198">
        <v>0</v>
      </c>
      <c r="P198">
        <v>1</v>
      </c>
      <c r="Q198" s="32">
        <v>13129.603450000001</v>
      </c>
      <c r="R198" s="3"/>
      <c r="T198"/>
    </row>
    <row r="199" spans="1:20" x14ac:dyDescent="0.35">
      <c r="A199" s="31">
        <v>62</v>
      </c>
      <c r="B199" s="31">
        <v>21.4</v>
      </c>
      <c r="C199" s="33">
        <v>1</v>
      </c>
      <c r="D199" s="33">
        <v>0</v>
      </c>
      <c r="E199" s="33">
        <v>0</v>
      </c>
      <c r="F199" s="33">
        <v>0</v>
      </c>
      <c r="G199" s="33">
        <v>1</v>
      </c>
      <c r="H199">
        <v>0</v>
      </c>
      <c r="I199">
        <v>0</v>
      </c>
      <c r="J199">
        <v>1</v>
      </c>
      <c r="K199">
        <v>0</v>
      </c>
      <c r="L199">
        <v>0</v>
      </c>
      <c r="M199">
        <v>0</v>
      </c>
      <c r="N199">
        <v>0</v>
      </c>
      <c r="O199">
        <v>0</v>
      </c>
      <c r="P199">
        <v>1</v>
      </c>
      <c r="Q199" s="32">
        <v>12957.118</v>
      </c>
      <c r="R199" s="3"/>
      <c r="T199"/>
    </row>
    <row r="200" spans="1:20" x14ac:dyDescent="0.35">
      <c r="A200" s="31">
        <v>63</v>
      </c>
      <c r="B200" s="31">
        <v>21.66</v>
      </c>
      <c r="C200" s="33">
        <v>1</v>
      </c>
      <c r="D200" s="33">
        <v>0</v>
      </c>
      <c r="E200" s="33">
        <v>0</v>
      </c>
      <c r="F200" s="33">
        <v>0</v>
      </c>
      <c r="G200" s="33">
        <v>1</v>
      </c>
      <c r="H200">
        <v>0</v>
      </c>
      <c r="I200">
        <v>0</v>
      </c>
      <c r="J200">
        <v>0</v>
      </c>
      <c r="K200">
        <v>1</v>
      </c>
      <c r="L200">
        <v>0</v>
      </c>
      <c r="M200">
        <v>0</v>
      </c>
      <c r="N200">
        <v>0</v>
      </c>
      <c r="O200">
        <v>0</v>
      </c>
      <c r="P200">
        <v>1</v>
      </c>
      <c r="Q200" s="32">
        <v>14349.8544</v>
      </c>
      <c r="R200" s="3"/>
      <c r="T200"/>
    </row>
    <row r="201" spans="1:20" x14ac:dyDescent="0.35">
      <c r="A201" s="31">
        <v>64</v>
      </c>
      <c r="B201" s="31">
        <v>24.7</v>
      </c>
      <c r="C201" s="33">
        <v>1</v>
      </c>
      <c r="D201" s="33">
        <v>0</v>
      </c>
      <c r="E201" s="33">
        <v>0</v>
      </c>
      <c r="F201" s="33">
        <v>0</v>
      </c>
      <c r="G201" s="33">
        <v>1</v>
      </c>
      <c r="H201">
        <v>0</v>
      </c>
      <c r="I201">
        <v>0</v>
      </c>
      <c r="J201">
        <v>0</v>
      </c>
      <c r="K201">
        <v>1</v>
      </c>
      <c r="L201">
        <v>0</v>
      </c>
      <c r="M201">
        <v>0</v>
      </c>
      <c r="N201">
        <v>0</v>
      </c>
      <c r="O201">
        <v>0</v>
      </c>
      <c r="P201">
        <v>1</v>
      </c>
      <c r="Q201" s="32">
        <v>30166.618170000002</v>
      </c>
      <c r="R201" s="3"/>
      <c r="T201"/>
    </row>
    <row r="202" spans="1:20" x14ac:dyDescent="0.35">
      <c r="A202" s="31">
        <v>28</v>
      </c>
      <c r="B202" s="31">
        <v>23.98</v>
      </c>
      <c r="C202" s="33">
        <v>1</v>
      </c>
      <c r="D202" s="33">
        <v>0</v>
      </c>
      <c r="E202" s="33">
        <v>0</v>
      </c>
      <c r="F202" s="33">
        <v>0</v>
      </c>
      <c r="G202" s="33">
        <v>1</v>
      </c>
      <c r="H202">
        <v>1</v>
      </c>
      <c r="I202">
        <v>1</v>
      </c>
      <c r="J202">
        <v>0</v>
      </c>
      <c r="K202">
        <v>0</v>
      </c>
      <c r="L202">
        <v>0</v>
      </c>
      <c r="M202">
        <v>0</v>
      </c>
      <c r="N202">
        <v>1</v>
      </c>
      <c r="O202">
        <v>0</v>
      </c>
      <c r="P202">
        <v>0</v>
      </c>
      <c r="Q202" s="32">
        <v>17663.144199999999</v>
      </c>
      <c r="R202" s="3"/>
      <c r="T202"/>
    </row>
    <row r="203" spans="1:20" x14ac:dyDescent="0.35">
      <c r="A203" s="31">
        <v>45</v>
      </c>
      <c r="B203" s="31">
        <v>22.895</v>
      </c>
      <c r="C203" s="33">
        <v>1</v>
      </c>
      <c r="D203" s="33">
        <v>0</v>
      </c>
      <c r="E203" s="33">
        <v>0</v>
      </c>
      <c r="F203" s="33">
        <v>0</v>
      </c>
      <c r="G203" s="33">
        <v>1</v>
      </c>
      <c r="H203">
        <v>1</v>
      </c>
      <c r="I203">
        <v>0</v>
      </c>
      <c r="J203">
        <v>0</v>
      </c>
      <c r="K203">
        <v>1</v>
      </c>
      <c r="L203">
        <v>0</v>
      </c>
      <c r="M203">
        <v>0</v>
      </c>
      <c r="N203">
        <v>0</v>
      </c>
      <c r="O203">
        <v>1</v>
      </c>
      <c r="P203">
        <v>0</v>
      </c>
      <c r="Q203" s="32">
        <v>21098.554049999999</v>
      </c>
      <c r="R203" s="3"/>
      <c r="T203"/>
    </row>
    <row r="204" spans="1:20" x14ac:dyDescent="0.35">
      <c r="A204" s="31">
        <v>56</v>
      </c>
      <c r="B204" s="31">
        <v>19.95</v>
      </c>
      <c r="C204" s="33">
        <v>1</v>
      </c>
      <c r="D204" s="33">
        <v>0</v>
      </c>
      <c r="E204" s="33">
        <v>0</v>
      </c>
      <c r="F204" s="33">
        <v>0</v>
      </c>
      <c r="G204" s="33">
        <v>1</v>
      </c>
      <c r="H204">
        <v>1</v>
      </c>
      <c r="I204">
        <v>0</v>
      </c>
      <c r="J204">
        <v>0</v>
      </c>
      <c r="K204">
        <v>0</v>
      </c>
      <c r="L204">
        <v>1</v>
      </c>
      <c r="M204">
        <v>0</v>
      </c>
      <c r="N204">
        <v>0</v>
      </c>
      <c r="O204">
        <v>1</v>
      </c>
      <c r="P204">
        <v>0</v>
      </c>
      <c r="Q204" s="32">
        <v>22412.648499999999</v>
      </c>
      <c r="R204" s="3"/>
      <c r="T204"/>
    </row>
    <row r="205" spans="1:20" x14ac:dyDescent="0.35">
      <c r="A205" s="31">
        <v>38</v>
      </c>
      <c r="B205" s="31">
        <v>19.3</v>
      </c>
      <c r="C205" s="33">
        <v>1</v>
      </c>
      <c r="D205" s="33">
        <v>0</v>
      </c>
      <c r="E205" s="33">
        <v>0</v>
      </c>
      <c r="F205" s="33">
        <v>0</v>
      </c>
      <c r="G205" s="33">
        <v>1</v>
      </c>
      <c r="H205">
        <v>1</v>
      </c>
      <c r="I205">
        <v>0</v>
      </c>
      <c r="J205">
        <v>1</v>
      </c>
      <c r="K205">
        <v>0</v>
      </c>
      <c r="L205">
        <v>0</v>
      </c>
      <c r="M205">
        <v>0</v>
      </c>
      <c r="N205">
        <v>0</v>
      </c>
      <c r="O205">
        <v>1</v>
      </c>
      <c r="P205">
        <v>0</v>
      </c>
      <c r="Q205" s="32">
        <v>15820.699000000001</v>
      </c>
      <c r="R205" s="3"/>
      <c r="T205"/>
    </row>
    <row r="206" spans="1:20" x14ac:dyDescent="0.35">
      <c r="A206" s="31">
        <v>48</v>
      </c>
      <c r="B206" s="31">
        <v>24.42</v>
      </c>
      <c r="C206" s="33">
        <v>1</v>
      </c>
      <c r="D206" s="33">
        <v>0</v>
      </c>
      <c r="E206" s="33">
        <v>0</v>
      </c>
      <c r="F206" s="33">
        <v>0</v>
      </c>
      <c r="G206" s="33">
        <v>1</v>
      </c>
      <c r="H206">
        <v>1</v>
      </c>
      <c r="I206">
        <v>1</v>
      </c>
      <c r="J206">
        <v>0</v>
      </c>
      <c r="K206">
        <v>0</v>
      </c>
      <c r="L206">
        <v>0</v>
      </c>
      <c r="M206">
        <v>0</v>
      </c>
      <c r="N206">
        <v>0</v>
      </c>
      <c r="O206">
        <v>1</v>
      </c>
      <c r="P206">
        <v>0</v>
      </c>
      <c r="Q206" s="32">
        <v>21223.675800000001</v>
      </c>
      <c r="R206" s="3"/>
      <c r="T206"/>
    </row>
    <row r="207" spans="1:20" x14ac:dyDescent="0.35">
      <c r="A207" s="31">
        <v>42</v>
      </c>
      <c r="B207" s="31">
        <v>24.64</v>
      </c>
      <c r="C207" s="33">
        <v>1</v>
      </c>
      <c r="D207" s="33">
        <v>0</v>
      </c>
      <c r="E207" s="33">
        <v>0</v>
      </c>
      <c r="F207" s="33">
        <v>0</v>
      </c>
      <c r="G207" s="33">
        <v>1</v>
      </c>
      <c r="H207">
        <v>1</v>
      </c>
      <c r="I207">
        <v>1</v>
      </c>
      <c r="J207">
        <v>0</v>
      </c>
      <c r="K207">
        <v>0</v>
      </c>
      <c r="L207">
        <v>0</v>
      </c>
      <c r="M207">
        <v>0</v>
      </c>
      <c r="N207">
        <v>0</v>
      </c>
      <c r="O207">
        <v>1</v>
      </c>
      <c r="P207">
        <v>0</v>
      </c>
      <c r="Q207" s="32">
        <v>19515.5416</v>
      </c>
      <c r="R207" s="3"/>
      <c r="T207"/>
    </row>
    <row r="208" spans="1:20" x14ac:dyDescent="0.35">
      <c r="A208" s="31">
        <v>52</v>
      </c>
      <c r="B208" s="31">
        <v>24.32</v>
      </c>
      <c r="C208" s="33">
        <v>1</v>
      </c>
      <c r="D208" s="33">
        <v>0</v>
      </c>
      <c r="E208" s="33">
        <v>0</v>
      </c>
      <c r="F208" s="33">
        <v>0</v>
      </c>
      <c r="G208" s="33">
        <v>1</v>
      </c>
      <c r="H208">
        <v>1</v>
      </c>
      <c r="I208">
        <v>0</v>
      </c>
      <c r="J208">
        <v>0</v>
      </c>
      <c r="K208">
        <v>0</v>
      </c>
      <c r="L208">
        <v>1</v>
      </c>
      <c r="M208">
        <v>0</v>
      </c>
      <c r="N208">
        <v>0</v>
      </c>
      <c r="O208">
        <v>1</v>
      </c>
      <c r="P208">
        <v>0</v>
      </c>
      <c r="Q208" s="32">
        <v>24869.836800000001</v>
      </c>
      <c r="R208" s="3"/>
      <c r="T208"/>
    </row>
    <row r="209" spans="1:20" x14ac:dyDescent="0.35">
      <c r="A209" s="31">
        <v>40</v>
      </c>
      <c r="B209" s="31">
        <v>19.8</v>
      </c>
      <c r="C209" s="33">
        <v>1</v>
      </c>
      <c r="D209" s="33">
        <v>0</v>
      </c>
      <c r="E209" s="33">
        <v>0</v>
      </c>
      <c r="F209" s="33">
        <v>0</v>
      </c>
      <c r="G209" s="33">
        <v>1</v>
      </c>
      <c r="H209">
        <v>1</v>
      </c>
      <c r="I209">
        <v>1</v>
      </c>
      <c r="J209">
        <v>0</v>
      </c>
      <c r="K209">
        <v>0</v>
      </c>
      <c r="L209">
        <v>0</v>
      </c>
      <c r="M209">
        <v>0</v>
      </c>
      <c r="N209">
        <v>0</v>
      </c>
      <c r="O209">
        <v>1</v>
      </c>
      <c r="P209">
        <v>0</v>
      </c>
      <c r="Q209" s="32">
        <v>17179.522000000001</v>
      </c>
      <c r="R209" s="3"/>
      <c r="T209"/>
    </row>
    <row r="210" spans="1:20" x14ac:dyDescent="0.35">
      <c r="A210" s="31">
        <v>51</v>
      </c>
      <c r="B210" s="31">
        <v>23.21</v>
      </c>
      <c r="C210" s="33">
        <v>1</v>
      </c>
      <c r="D210" s="33">
        <v>0</v>
      </c>
      <c r="E210" s="33">
        <v>0</v>
      </c>
      <c r="F210" s="33">
        <v>0</v>
      </c>
      <c r="G210" s="33">
        <v>1</v>
      </c>
      <c r="H210">
        <v>1</v>
      </c>
      <c r="I210">
        <v>1</v>
      </c>
      <c r="J210">
        <v>0</v>
      </c>
      <c r="K210">
        <v>0</v>
      </c>
      <c r="L210">
        <v>0</v>
      </c>
      <c r="M210">
        <v>0</v>
      </c>
      <c r="N210">
        <v>0</v>
      </c>
      <c r="O210">
        <v>1</v>
      </c>
      <c r="P210">
        <v>0</v>
      </c>
      <c r="Q210" s="32">
        <v>22218.1149</v>
      </c>
      <c r="R210" s="3"/>
      <c r="T210"/>
    </row>
    <row r="211" spans="1:20" x14ac:dyDescent="0.35">
      <c r="A211" s="31">
        <v>35</v>
      </c>
      <c r="B211" s="31">
        <v>24.42</v>
      </c>
      <c r="C211" s="33">
        <v>1</v>
      </c>
      <c r="D211" s="33">
        <v>0</v>
      </c>
      <c r="E211" s="33">
        <v>0</v>
      </c>
      <c r="F211" s="33">
        <v>0</v>
      </c>
      <c r="G211" s="33">
        <v>1</v>
      </c>
      <c r="H211">
        <v>1</v>
      </c>
      <c r="I211">
        <v>1</v>
      </c>
      <c r="J211">
        <v>0</v>
      </c>
      <c r="K211">
        <v>0</v>
      </c>
      <c r="L211">
        <v>0</v>
      </c>
      <c r="M211">
        <v>0</v>
      </c>
      <c r="N211">
        <v>1</v>
      </c>
      <c r="O211">
        <v>0</v>
      </c>
      <c r="P211">
        <v>0</v>
      </c>
      <c r="Q211" s="32">
        <v>19361.998800000001</v>
      </c>
      <c r="R211" s="3"/>
      <c r="T211"/>
    </row>
    <row r="212" spans="1:20" x14ac:dyDescent="0.35">
      <c r="A212" s="31">
        <v>30</v>
      </c>
      <c r="B212" s="31">
        <v>24.4</v>
      </c>
      <c r="C212" s="33">
        <v>1</v>
      </c>
      <c r="D212" s="33">
        <v>0</v>
      </c>
      <c r="E212" s="33">
        <v>0</v>
      </c>
      <c r="F212" s="33">
        <v>0</v>
      </c>
      <c r="G212" s="33">
        <v>1</v>
      </c>
      <c r="H212">
        <v>1</v>
      </c>
      <c r="I212">
        <v>0</v>
      </c>
      <c r="J212">
        <v>1</v>
      </c>
      <c r="K212">
        <v>0</v>
      </c>
      <c r="L212">
        <v>0</v>
      </c>
      <c r="M212">
        <v>0</v>
      </c>
      <c r="N212">
        <v>1</v>
      </c>
      <c r="O212">
        <v>0</v>
      </c>
      <c r="P212">
        <v>0</v>
      </c>
      <c r="Q212" s="32">
        <v>18259.216</v>
      </c>
      <c r="R212" s="3"/>
      <c r="T212"/>
    </row>
    <row r="213" spans="1:20" x14ac:dyDescent="0.35">
      <c r="A213" s="31">
        <v>53</v>
      </c>
      <c r="B213" s="31">
        <v>20.9</v>
      </c>
      <c r="C213" s="33">
        <v>1</v>
      </c>
      <c r="D213" s="33">
        <v>0</v>
      </c>
      <c r="E213" s="33">
        <v>0</v>
      </c>
      <c r="F213" s="33">
        <v>0</v>
      </c>
      <c r="G213" s="33">
        <v>1</v>
      </c>
      <c r="H213">
        <v>1</v>
      </c>
      <c r="I213">
        <v>1</v>
      </c>
      <c r="J213">
        <v>0</v>
      </c>
      <c r="K213">
        <v>0</v>
      </c>
      <c r="L213">
        <v>0</v>
      </c>
      <c r="M213">
        <v>0</v>
      </c>
      <c r="N213">
        <v>0</v>
      </c>
      <c r="O213">
        <v>1</v>
      </c>
      <c r="P213">
        <v>0</v>
      </c>
      <c r="Q213" s="32">
        <v>21195.817999999999</v>
      </c>
      <c r="R213" s="3"/>
      <c r="T213"/>
    </row>
    <row r="214" spans="1:20" x14ac:dyDescent="0.35">
      <c r="A214" s="31">
        <v>33</v>
      </c>
      <c r="B214" s="31">
        <v>24.795000000000002</v>
      </c>
      <c r="C214" s="33">
        <v>1</v>
      </c>
      <c r="D214" s="33">
        <v>0</v>
      </c>
      <c r="E214" s="33">
        <v>0</v>
      </c>
      <c r="F214" s="33">
        <v>0</v>
      </c>
      <c r="G214" s="33">
        <v>1</v>
      </c>
      <c r="H214">
        <v>1</v>
      </c>
      <c r="I214">
        <v>0</v>
      </c>
      <c r="J214">
        <v>0</v>
      </c>
      <c r="K214">
        <v>0</v>
      </c>
      <c r="L214">
        <v>1</v>
      </c>
      <c r="M214">
        <v>0</v>
      </c>
      <c r="N214">
        <v>1</v>
      </c>
      <c r="O214">
        <v>0</v>
      </c>
      <c r="P214">
        <v>0</v>
      </c>
      <c r="Q214" s="32">
        <v>17904.527050000001</v>
      </c>
      <c r="R214" s="3"/>
      <c r="T214"/>
    </row>
    <row r="215" spans="1:20" x14ac:dyDescent="0.35">
      <c r="A215" s="31">
        <v>25</v>
      </c>
      <c r="B215" s="31">
        <v>24.13</v>
      </c>
      <c r="C215" s="33">
        <v>1</v>
      </c>
      <c r="D215" s="33">
        <v>0</v>
      </c>
      <c r="E215" s="33">
        <v>0</v>
      </c>
      <c r="F215" s="33">
        <v>0</v>
      </c>
      <c r="G215" s="33">
        <v>1</v>
      </c>
      <c r="H215">
        <v>1</v>
      </c>
      <c r="I215">
        <v>0</v>
      </c>
      <c r="J215">
        <v>0</v>
      </c>
      <c r="K215">
        <v>1</v>
      </c>
      <c r="L215">
        <v>0</v>
      </c>
      <c r="M215">
        <v>1</v>
      </c>
      <c r="N215">
        <v>0</v>
      </c>
      <c r="O215">
        <v>0</v>
      </c>
      <c r="P215">
        <v>0</v>
      </c>
      <c r="Q215" s="32">
        <v>15817.985699999999</v>
      </c>
      <c r="R215" s="3"/>
      <c r="T215"/>
    </row>
    <row r="216" spans="1:20" x14ac:dyDescent="0.35">
      <c r="A216" s="31">
        <v>45</v>
      </c>
      <c r="B216" s="31">
        <v>22.895</v>
      </c>
      <c r="C216" s="33">
        <v>1</v>
      </c>
      <c r="D216" s="33">
        <v>0</v>
      </c>
      <c r="E216" s="33">
        <v>0</v>
      </c>
      <c r="F216" s="33">
        <v>0</v>
      </c>
      <c r="G216" s="33">
        <v>1</v>
      </c>
      <c r="H216">
        <v>1</v>
      </c>
      <c r="I216">
        <v>0</v>
      </c>
      <c r="J216">
        <v>0</v>
      </c>
      <c r="K216">
        <v>0</v>
      </c>
      <c r="L216">
        <v>1</v>
      </c>
      <c r="M216">
        <v>0</v>
      </c>
      <c r="N216">
        <v>0</v>
      </c>
      <c r="O216">
        <v>1</v>
      </c>
      <c r="P216">
        <v>0</v>
      </c>
      <c r="Q216" s="32">
        <v>35069.374519999998</v>
      </c>
      <c r="R216" s="3"/>
      <c r="T216"/>
    </row>
    <row r="217" spans="1:20" x14ac:dyDescent="0.35">
      <c r="A217" s="31">
        <v>51</v>
      </c>
      <c r="B217" s="31">
        <v>24.795000000000002</v>
      </c>
      <c r="C217" s="33">
        <v>1</v>
      </c>
      <c r="D217" s="33">
        <v>0</v>
      </c>
      <c r="E217" s="33">
        <v>0</v>
      </c>
      <c r="F217" s="33">
        <v>0</v>
      </c>
      <c r="G217" s="33">
        <v>1</v>
      </c>
      <c r="H217">
        <v>1</v>
      </c>
      <c r="I217">
        <v>0</v>
      </c>
      <c r="J217">
        <v>0</v>
      </c>
      <c r="K217">
        <v>1</v>
      </c>
      <c r="L217">
        <v>0</v>
      </c>
      <c r="M217">
        <v>0</v>
      </c>
      <c r="N217">
        <v>0</v>
      </c>
      <c r="O217">
        <v>1</v>
      </c>
      <c r="P217">
        <v>0</v>
      </c>
      <c r="Q217" s="32">
        <v>23967.38305</v>
      </c>
      <c r="R217" s="3"/>
      <c r="T217"/>
    </row>
    <row r="218" spans="1:20" x14ac:dyDescent="0.35">
      <c r="A218" s="31">
        <v>29</v>
      </c>
      <c r="B218" s="31">
        <v>22.895</v>
      </c>
      <c r="C218" s="33">
        <v>1</v>
      </c>
      <c r="D218" s="33">
        <v>0</v>
      </c>
      <c r="E218" s="33">
        <v>0</v>
      </c>
      <c r="F218" s="33">
        <v>0</v>
      </c>
      <c r="G218" s="33">
        <v>1</v>
      </c>
      <c r="H218">
        <v>1</v>
      </c>
      <c r="I218">
        <v>0</v>
      </c>
      <c r="J218">
        <v>0</v>
      </c>
      <c r="K218">
        <v>0</v>
      </c>
      <c r="L218">
        <v>1</v>
      </c>
      <c r="M218">
        <v>0</v>
      </c>
      <c r="N218">
        <v>1</v>
      </c>
      <c r="O218">
        <v>0</v>
      </c>
      <c r="P218">
        <v>0</v>
      </c>
      <c r="Q218" s="32">
        <v>16138.762049999999</v>
      </c>
      <c r="R218" s="3"/>
      <c r="T218"/>
    </row>
    <row r="219" spans="1:20" x14ac:dyDescent="0.35">
      <c r="A219" s="31">
        <v>30</v>
      </c>
      <c r="B219" s="31">
        <v>22.99</v>
      </c>
      <c r="C219" s="33">
        <v>1</v>
      </c>
      <c r="D219" s="33">
        <v>0</v>
      </c>
      <c r="E219" s="33">
        <v>0</v>
      </c>
      <c r="F219" s="33">
        <v>0</v>
      </c>
      <c r="G219" s="33">
        <v>1</v>
      </c>
      <c r="H219">
        <v>1</v>
      </c>
      <c r="I219">
        <v>0</v>
      </c>
      <c r="J219">
        <v>0</v>
      </c>
      <c r="K219">
        <v>1</v>
      </c>
      <c r="L219">
        <v>0</v>
      </c>
      <c r="M219">
        <v>0</v>
      </c>
      <c r="N219">
        <v>1</v>
      </c>
      <c r="O219">
        <v>0</v>
      </c>
      <c r="P219">
        <v>0</v>
      </c>
      <c r="Q219" s="32">
        <v>17361.766100000001</v>
      </c>
      <c r="R219" s="3"/>
      <c r="T219"/>
    </row>
    <row r="220" spans="1:20" x14ac:dyDescent="0.35">
      <c r="A220" s="31">
        <v>43</v>
      </c>
      <c r="B220" s="31">
        <v>20.13</v>
      </c>
      <c r="C220" s="33">
        <v>1</v>
      </c>
      <c r="D220" s="33">
        <v>0</v>
      </c>
      <c r="E220" s="33">
        <v>0</v>
      </c>
      <c r="F220" s="33">
        <v>0</v>
      </c>
      <c r="G220" s="33">
        <v>1</v>
      </c>
      <c r="H220">
        <v>1</v>
      </c>
      <c r="I220">
        <v>1</v>
      </c>
      <c r="J220">
        <v>0</v>
      </c>
      <c r="K220">
        <v>0</v>
      </c>
      <c r="L220">
        <v>0</v>
      </c>
      <c r="M220">
        <v>0</v>
      </c>
      <c r="N220">
        <v>0</v>
      </c>
      <c r="O220">
        <v>1</v>
      </c>
      <c r="P220">
        <v>0</v>
      </c>
      <c r="Q220" s="32">
        <v>18767.737700000001</v>
      </c>
      <c r="R220" s="3"/>
      <c r="T220"/>
    </row>
    <row r="221" spans="1:20" x14ac:dyDescent="0.35">
      <c r="A221" s="31">
        <v>18</v>
      </c>
      <c r="B221" s="31">
        <v>21.565000000000001</v>
      </c>
      <c r="C221" s="33">
        <v>1</v>
      </c>
      <c r="D221" s="33">
        <v>0</v>
      </c>
      <c r="E221" s="33">
        <v>0</v>
      </c>
      <c r="F221" s="33">
        <v>0</v>
      </c>
      <c r="G221" s="33">
        <v>1</v>
      </c>
      <c r="H221">
        <v>1</v>
      </c>
      <c r="I221">
        <v>0</v>
      </c>
      <c r="J221">
        <v>0</v>
      </c>
      <c r="K221">
        <v>0</v>
      </c>
      <c r="L221">
        <v>1</v>
      </c>
      <c r="M221">
        <v>1</v>
      </c>
      <c r="N221">
        <v>0</v>
      </c>
      <c r="O221">
        <v>0</v>
      </c>
      <c r="P221">
        <v>0</v>
      </c>
      <c r="Q221" s="32">
        <v>13747.87235</v>
      </c>
      <c r="R221" s="3"/>
      <c r="T221"/>
    </row>
    <row r="222" spans="1:20" x14ac:dyDescent="0.35">
      <c r="A222" s="31">
        <v>64</v>
      </c>
      <c r="B222" s="31">
        <v>23.76</v>
      </c>
      <c r="C222" s="33">
        <v>1</v>
      </c>
      <c r="D222" s="33">
        <v>0</v>
      </c>
      <c r="E222" s="33">
        <v>0</v>
      </c>
      <c r="F222" s="33">
        <v>0</v>
      </c>
      <c r="G222" s="33">
        <v>1</v>
      </c>
      <c r="H222">
        <v>1</v>
      </c>
      <c r="I222">
        <v>1</v>
      </c>
      <c r="J222">
        <v>0</v>
      </c>
      <c r="K222">
        <v>0</v>
      </c>
      <c r="L222">
        <v>0</v>
      </c>
      <c r="M222">
        <v>0</v>
      </c>
      <c r="N222">
        <v>0</v>
      </c>
      <c r="O222">
        <v>0</v>
      </c>
      <c r="P222">
        <v>1</v>
      </c>
      <c r="Q222" s="32">
        <v>26926.5144</v>
      </c>
      <c r="R222" s="3"/>
      <c r="T222"/>
    </row>
    <row r="223" spans="1:20" x14ac:dyDescent="0.35">
      <c r="A223" s="31">
        <v>42</v>
      </c>
      <c r="B223" s="31">
        <v>24.605</v>
      </c>
      <c r="C223" s="33">
        <v>1</v>
      </c>
      <c r="D223" s="33">
        <v>0</v>
      </c>
      <c r="E223" s="33">
        <v>0</v>
      </c>
      <c r="F223" s="33">
        <v>0</v>
      </c>
      <c r="G223" s="33">
        <v>1</v>
      </c>
      <c r="H223">
        <v>1</v>
      </c>
      <c r="I223">
        <v>0</v>
      </c>
      <c r="J223">
        <v>0</v>
      </c>
      <c r="K223">
        <v>0</v>
      </c>
      <c r="L223">
        <v>1</v>
      </c>
      <c r="M223">
        <v>0</v>
      </c>
      <c r="N223">
        <v>0</v>
      </c>
      <c r="O223">
        <v>1</v>
      </c>
      <c r="P223">
        <v>0</v>
      </c>
      <c r="Q223" s="32">
        <v>21259.377949999998</v>
      </c>
      <c r="R223" s="3"/>
      <c r="T223"/>
    </row>
    <row r="224" spans="1:20" x14ac:dyDescent="0.35">
      <c r="A224" s="31">
        <v>18</v>
      </c>
      <c r="B224" s="31">
        <v>38.664999999999999</v>
      </c>
      <c r="C224" s="33">
        <v>0</v>
      </c>
      <c r="D224" s="33">
        <v>1</v>
      </c>
      <c r="E224" s="33">
        <v>0</v>
      </c>
      <c r="F224" s="33">
        <v>0</v>
      </c>
      <c r="G224" s="33">
        <v>0</v>
      </c>
      <c r="H224">
        <v>0</v>
      </c>
      <c r="I224">
        <v>0</v>
      </c>
      <c r="J224">
        <v>0</v>
      </c>
      <c r="K224">
        <v>0</v>
      </c>
      <c r="L224">
        <v>1</v>
      </c>
      <c r="M224">
        <v>1</v>
      </c>
      <c r="N224">
        <v>0</v>
      </c>
      <c r="O224">
        <v>0</v>
      </c>
      <c r="P224">
        <v>0</v>
      </c>
      <c r="Q224" s="32">
        <v>3393.35635</v>
      </c>
      <c r="R224" s="3"/>
      <c r="T224"/>
    </row>
    <row r="225" spans="1:20" x14ac:dyDescent="0.35">
      <c r="A225" s="31">
        <v>18</v>
      </c>
      <c r="B225" s="31">
        <v>35.625</v>
      </c>
      <c r="C225" s="33">
        <v>0</v>
      </c>
      <c r="D225" s="33">
        <v>1</v>
      </c>
      <c r="E225" s="33">
        <v>0</v>
      </c>
      <c r="F225" s="33">
        <v>0</v>
      </c>
      <c r="G225" s="33">
        <v>0</v>
      </c>
      <c r="H225">
        <v>0</v>
      </c>
      <c r="I225">
        <v>0</v>
      </c>
      <c r="J225">
        <v>0</v>
      </c>
      <c r="K225">
        <v>0</v>
      </c>
      <c r="L225">
        <v>1</v>
      </c>
      <c r="M225">
        <v>1</v>
      </c>
      <c r="N225">
        <v>0</v>
      </c>
      <c r="O225">
        <v>0</v>
      </c>
      <c r="P225">
        <v>0</v>
      </c>
      <c r="Q225" s="32">
        <v>2211.1307499999998</v>
      </c>
      <c r="R225" s="3"/>
      <c r="T225"/>
    </row>
    <row r="226" spans="1:20" x14ac:dyDescent="0.35">
      <c r="A226" s="31">
        <v>18</v>
      </c>
      <c r="B226" s="31">
        <v>30.114999999999998</v>
      </c>
      <c r="C226" s="33">
        <v>0</v>
      </c>
      <c r="D226" s="33">
        <v>1</v>
      </c>
      <c r="E226" s="33">
        <v>0</v>
      </c>
      <c r="F226" s="33">
        <v>0</v>
      </c>
      <c r="G226" s="33">
        <v>0</v>
      </c>
      <c r="H226">
        <v>0</v>
      </c>
      <c r="I226">
        <v>0</v>
      </c>
      <c r="J226">
        <v>0</v>
      </c>
      <c r="K226">
        <v>0</v>
      </c>
      <c r="L226">
        <v>1</v>
      </c>
      <c r="M226">
        <v>1</v>
      </c>
      <c r="N226">
        <v>0</v>
      </c>
      <c r="O226">
        <v>0</v>
      </c>
      <c r="P226">
        <v>0</v>
      </c>
      <c r="Q226" s="32">
        <v>21344.846699999998</v>
      </c>
      <c r="R226" s="3"/>
      <c r="T226"/>
    </row>
    <row r="227" spans="1:20" x14ac:dyDescent="0.35">
      <c r="A227" s="31">
        <v>18</v>
      </c>
      <c r="B227" s="31">
        <v>38.28</v>
      </c>
      <c r="C227" s="33">
        <v>0</v>
      </c>
      <c r="D227" s="33">
        <v>1</v>
      </c>
      <c r="E227" s="33">
        <v>0</v>
      </c>
      <c r="F227" s="33">
        <v>0</v>
      </c>
      <c r="G227" s="33">
        <v>0</v>
      </c>
      <c r="H227">
        <v>0</v>
      </c>
      <c r="I227">
        <v>1</v>
      </c>
      <c r="J227">
        <v>0</v>
      </c>
      <c r="K227">
        <v>0</v>
      </c>
      <c r="L227">
        <v>0</v>
      </c>
      <c r="M227">
        <v>1</v>
      </c>
      <c r="N227">
        <v>0</v>
      </c>
      <c r="O227">
        <v>0</v>
      </c>
      <c r="P227">
        <v>0</v>
      </c>
      <c r="Q227" s="32">
        <v>1631.8212000000001</v>
      </c>
      <c r="R227" s="3"/>
      <c r="T227"/>
    </row>
    <row r="228" spans="1:20" x14ac:dyDescent="0.35">
      <c r="A228" s="31">
        <v>18</v>
      </c>
      <c r="B228" s="31">
        <v>38.28</v>
      </c>
      <c r="C228" s="33">
        <v>0</v>
      </c>
      <c r="D228" s="33">
        <v>1</v>
      </c>
      <c r="E228" s="33">
        <v>0</v>
      </c>
      <c r="F228" s="33">
        <v>0</v>
      </c>
      <c r="G228" s="33">
        <v>0</v>
      </c>
      <c r="H228">
        <v>0</v>
      </c>
      <c r="I228">
        <v>1</v>
      </c>
      <c r="J228">
        <v>0</v>
      </c>
      <c r="K228">
        <v>0</v>
      </c>
      <c r="L228">
        <v>0</v>
      </c>
      <c r="M228">
        <v>1</v>
      </c>
      <c r="N228">
        <v>0</v>
      </c>
      <c r="O228">
        <v>0</v>
      </c>
      <c r="P228">
        <v>0</v>
      </c>
      <c r="Q228" s="32">
        <v>14133.03775</v>
      </c>
      <c r="R228" s="3"/>
      <c r="T228"/>
    </row>
    <row r="229" spans="1:20" x14ac:dyDescent="0.35">
      <c r="A229" s="31">
        <v>18</v>
      </c>
      <c r="B229" s="31">
        <v>38.17</v>
      </c>
      <c r="C229" s="33">
        <v>0</v>
      </c>
      <c r="D229" s="33">
        <v>1</v>
      </c>
      <c r="E229" s="33">
        <v>0</v>
      </c>
      <c r="F229" s="33">
        <v>0</v>
      </c>
      <c r="G229" s="33">
        <v>0</v>
      </c>
      <c r="H229">
        <v>0</v>
      </c>
      <c r="I229">
        <v>1</v>
      </c>
      <c r="J229">
        <v>0</v>
      </c>
      <c r="K229">
        <v>0</v>
      </c>
      <c r="L229">
        <v>0</v>
      </c>
      <c r="M229">
        <v>1</v>
      </c>
      <c r="N229">
        <v>0</v>
      </c>
      <c r="O229">
        <v>0</v>
      </c>
      <c r="P229">
        <v>0</v>
      </c>
      <c r="Q229" s="32">
        <v>1631.6683</v>
      </c>
      <c r="R229" s="3"/>
      <c r="T229"/>
    </row>
    <row r="230" spans="1:20" x14ac:dyDescent="0.35">
      <c r="A230" s="31">
        <v>18</v>
      </c>
      <c r="B230" s="31">
        <v>30.114999999999998</v>
      </c>
      <c r="C230" s="33">
        <v>0</v>
      </c>
      <c r="D230" s="33">
        <v>1</v>
      </c>
      <c r="E230" s="33">
        <v>0</v>
      </c>
      <c r="F230" s="33">
        <v>0</v>
      </c>
      <c r="G230" s="33">
        <v>0</v>
      </c>
      <c r="H230">
        <v>0</v>
      </c>
      <c r="I230">
        <v>0</v>
      </c>
      <c r="J230">
        <v>0</v>
      </c>
      <c r="K230">
        <v>0</v>
      </c>
      <c r="L230">
        <v>1</v>
      </c>
      <c r="M230">
        <v>1</v>
      </c>
      <c r="N230">
        <v>0</v>
      </c>
      <c r="O230">
        <v>0</v>
      </c>
      <c r="P230">
        <v>0</v>
      </c>
      <c r="Q230" s="32">
        <v>2203.4718499999999</v>
      </c>
      <c r="R230" s="3"/>
      <c r="T230"/>
    </row>
    <row r="231" spans="1:20" x14ac:dyDescent="0.35">
      <c r="A231" s="31">
        <v>18</v>
      </c>
      <c r="B231" s="31">
        <v>31.35</v>
      </c>
      <c r="C231" s="33">
        <v>0</v>
      </c>
      <c r="D231" s="33">
        <v>1</v>
      </c>
      <c r="E231" s="33">
        <v>0</v>
      </c>
      <c r="F231" s="33">
        <v>0</v>
      </c>
      <c r="G231" s="33">
        <v>0</v>
      </c>
      <c r="H231">
        <v>0</v>
      </c>
      <c r="I231">
        <v>1</v>
      </c>
      <c r="J231">
        <v>0</v>
      </c>
      <c r="K231">
        <v>0</v>
      </c>
      <c r="L231">
        <v>0</v>
      </c>
      <c r="M231">
        <v>1</v>
      </c>
      <c r="N231">
        <v>0</v>
      </c>
      <c r="O231">
        <v>0</v>
      </c>
      <c r="P231">
        <v>0</v>
      </c>
      <c r="Q231" s="32">
        <v>1622.1885</v>
      </c>
      <c r="R231" s="3"/>
      <c r="T231"/>
    </row>
    <row r="232" spans="1:20" x14ac:dyDescent="0.35">
      <c r="A232" s="31">
        <v>18</v>
      </c>
      <c r="B232" s="31">
        <v>33.880000000000003</v>
      </c>
      <c r="C232" s="33">
        <v>0</v>
      </c>
      <c r="D232" s="33">
        <v>1</v>
      </c>
      <c r="E232" s="33">
        <v>0</v>
      </c>
      <c r="F232" s="33">
        <v>0</v>
      </c>
      <c r="G232" s="33">
        <v>0</v>
      </c>
      <c r="H232">
        <v>0</v>
      </c>
      <c r="I232">
        <v>1</v>
      </c>
      <c r="J232">
        <v>0</v>
      </c>
      <c r="K232">
        <v>0</v>
      </c>
      <c r="L232">
        <v>0</v>
      </c>
      <c r="M232">
        <v>1</v>
      </c>
      <c r="N232">
        <v>0</v>
      </c>
      <c r="O232">
        <v>0</v>
      </c>
      <c r="P232">
        <v>0</v>
      </c>
      <c r="Q232" s="32">
        <v>11482.63485</v>
      </c>
      <c r="R232" s="3"/>
      <c r="T232"/>
    </row>
    <row r="233" spans="1:20" x14ac:dyDescent="0.35">
      <c r="A233" s="31">
        <v>18</v>
      </c>
      <c r="B233" s="31">
        <v>32.119999999999997</v>
      </c>
      <c r="C233" s="33">
        <v>0</v>
      </c>
      <c r="D233" s="33">
        <v>1</v>
      </c>
      <c r="E233" s="33">
        <v>0</v>
      </c>
      <c r="F233" s="33">
        <v>0</v>
      </c>
      <c r="G233" s="33">
        <v>0</v>
      </c>
      <c r="H233">
        <v>0</v>
      </c>
      <c r="I233">
        <v>1</v>
      </c>
      <c r="J233">
        <v>0</v>
      </c>
      <c r="K233">
        <v>0</v>
      </c>
      <c r="L233">
        <v>0</v>
      </c>
      <c r="M233">
        <v>1</v>
      </c>
      <c r="N233">
        <v>0</v>
      </c>
      <c r="O233">
        <v>0</v>
      </c>
      <c r="P233">
        <v>0</v>
      </c>
      <c r="Q233" s="32">
        <v>2801.2588000000001</v>
      </c>
      <c r="R233" s="3"/>
      <c r="T233"/>
    </row>
    <row r="234" spans="1:20" x14ac:dyDescent="0.35">
      <c r="A234" s="31">
        <v>18</v>
      </c>
      <c r="B234" s="31">
        <v>37.29</v>
      </c>
      <c r="C234" s="33">
        <v>0</v>
      </c>
      <c r="D234" s="33">
        <v>1</v>
      </c>
      <c r="E234" s="33">
        <v>0</v>
      </c>
      <c r="F234" s="33">
        <v>0</v>
      </c>
      <c r="G234" s="33">
        <v>0</v>
      </c>
      <c r="H234">
        <v>0</v>
      </c>
      <c r="I234">
        <v>1</v>
      </c>
      <c r="J234">
        <v>0</v>
      </c>
      <c r="K234">
        <v>0</v>
      </c>
      <c r="L234">
        <v>0</v>
      </c>
      <c r="M234">
        <v>1</v>
      </c>
      <c r="N234">
        <v>0</v>
      </c>
      <c r="O234">
        <v>0</v>
      </c>
      <c r="P234">
        <v>0</v>
      </c>
      <c r="Q234" s="32">
        <v>2219.4450999999999</v>
      </c>
      <c r="R234" s="3"/>
      <c r="T234"/>
    </row>
    <row r="235" spans="1:20" x14ac:dyDescent="0.35">
      <c r="A235" s="31">
        <v>18</v>
      </c>
      <c r="B235" s="31">
        <v>39.159999999999997</v>
      </c>
      <c r="C235" s="33">
        <v>0</v>
      </c>
      <c r="D235" s="33">
        <v>1</v>
      </c>
      <c r="E235" s="33">
        <v>0</v>
      </c>
      <c r="F235" s="33">
        <v>0</v>
      </c>
      <c r="G235" s="33">
        <v>0</v>
      </c>
      <c r="H235">
        <v>0</v>
      </c>
      <c r="I235">
        <v>1</v>
      </c>
      <c r="J235">
        <v>0</v>
      </c>
      <c r="K235">
        <v>0</v>
      </c>
      <c r="L235">
        <v>0</v>
      </c>
      <c r="M235">
        <v>1</v>
      </c>
      <c r="N235">
        <v>0</v>
      </c>
      <c r="O235">
        <v>0</v>
      </c>
      <c r="P235">
        <v>0</v>
      </c>
      <c r="Q235" s="32">
        <v>1633.0444</v>
      </c>
      <c r="R235" s="3"/>
      <c r="T235"/>
    </row>
    <row r="236" spans="1:20" x14ac:dyDescent="0.35">
      <c r="A236" s="31">
        <v>18</v>
      </c>
      <c r="B236" s="31">
        <v>33.155000000000001</v>
      </c>
      <c r="C236" s="33">
        <v>0</v>
      </c>
      <c r="D236" s="33">
        <v>1</v>
      </c>
      <c r="E236" s="33">
        <v>0</v>
      </c>
      <c r="F236" s="33">
        <v>0</v>
      </c>
      <c r="G236" s="33">
        <v>0</v>
      </c>
      <c r="H236">
        <v>0</v>
      </c>
      <c r="I236">
        <v>0</v>
      </c>
      <c r="J236">
        <v>0</v>
      </c>
      <c r="K236">
        <v>0</v>
      </c>
      <c r="L236">
        <v>1</v>
      </c>
      <c r="M236">
        <v>1</v>
      </c>
      <c r="N236">
        <v>0</v>
      </c>
      <c r="O236">
        <v>0</v>
      </c>
      <c r="P236">
        <v>0</v>
      </c>
      <c r="Q236" s="32">
        <v>2207.6974500000001</v>
      </c>
      <c r="R236" s="3"/>
      <c r="T236"/>
    </row>
    <row r="237" spans="1:20" x14ac:dyDescent="0.35">
      <c r="A237" s="31">
        <v>18</v>
      </c>
      <c r="B237" s="31">
        <v>40.28</v>
      </c>
      <c r="C237" s="33">
        <v>0</v>
      </c>
      <c r="D237" s="33">
        <v>1</v>
      </c>
      <c r="E237" s="33">
        <v>0</v>
      </c>
      <c r="F237" s="33">
        <v>0</v>
      </c>
      <c r="G237" s="33">
        <v>0</v>
      </c>
      <c r="H237">
        <v>0</v>
      </c>
      <c r="I237">
        <v>0</v>
      </c>
      <c r="J237">
        <v>0</v>
      </c>
      <c r="K237">
        <v>0</v>
      </c>
      <c r="L237">
        <v>1</v>
      </c>
      <c r="M237">
        <v>1</v>
      </c>
      <c r="N237">
        <v>0</v>
      </c>
      <c r="O237">
        <v>0</v>
      </c>
      <c r="P237">
        <v>0</v>
      </c>
      <c r="Q237" s="32">
        <v>2217.6012000000001</v>
      </c>
      <c r="R237" s="3"/>
      <c r="T237"/>
    </row>
    <row r="238" spans="1:20" x14ac:dyDescent="0.35">
      <c r="A238" s="31">
        <v>18</v>
      </c>
      <c r="B238" s="31">
        <v>31.13</v>
      </c>
      <c r="C238" s="33">
        <v>0</v>
      </c>
      <c r="D238" s="33">
        <v>1</v>
      </c>
      <c r="E238" s="33">
        <v>0</v>
      </c>
      <c r="F238" s="33">
        <v>0</v>
      </c>
      <c r="G238" s="33">
        <v>0</v>
      </c>
      <c r="H238">
        <v>0</v>
      </c>
      <c r="I238">
        <v>1</v>
      </c>
      <c r="J238">
        <v>0</v>
      </c>
      <c r="K238">
        <v>0</v>
      </c>
      <c r="L238">
        <v>0</v>
      </c>
      <c r="M238">
        <v>1</v>
      </c>
      <c r="N238">
        <v>0</v>
      </c>
      <c r="O238">
        <v>0</v>
      </c>
      <c r="P238">
        <v>0</v>
      </c>
      <c r="Q238" s="32">
        <v>1621.8827000000001</v>
      </c>
      <c r="R238" s="3"/>
      <c r="T238"/>
    </row>
    <row r="239" spans="1:20" x14ac:dyDescent="0.35">
      <c r="A239" s="31">
        <v>18</v>
      </c>
      <c r="B239" s="31">
        <v>40.26</v>
      </c>
      <c r="C239" s="33">
        <v>0</v>
      </c>
      <c r="D239" s="33">
        <v>1</v>
      </c>
      <c r="E239" s="33">
        <v>0</v>
      </c>
      <c r="F239" s="33">
        <v>0</v>
      </c>
      <c r="G239" s="33">
        <v>0</v>
      </c>
      <c r="H239">
        <v>0</v>
      </c>
      <c r="I239">
        <v>1</v>
      </c>
      <c r="J239">
        <v>0</v>
      </c>
      <c r="K239">
        <v>0</v>
      </c>
      <c r="L239">
        <v>0</v>
      </c>
      <c r="M239">
        <v>1</v>
      </c>
      <c r="N239">
        <v>0</v>
      </c>
      <c r="O239">
        <v>0</v>
      </c>
      <c r="P239">
        <v>0</v>
      </c>
      <c r="Q239" s="32">
        <v>1634.5734</v>
      </c>
      <c r="R239" s="3"/>
      <c r="T239"/>
    </row>
    <row r="240" spans="1:20" x14ac:dyDescent="0.35">
      <c r="A240" s="31">
        <v>18</v>
      </c>
      <c r="B240" s="31">
        <v>40.185000000000002</v>
      </c>
      <c r="C240" s="33">
        <v>0</v>
      </c>
      <c r="D240" s="33">
        <v>1</v>
      </c>
      <c r="E240" s="33">
        <v>0</v>
      </c>
      <c r="F240" s="33">
        <v>0</v>
      </c>
      <c r="G240" s="33">
        <v>0</v>
      </c>
      <c r="H240">
        <v>0</v>
      </c>
      <c r="I240">
        <v>0</v>
      </c>
      <c r="J240">
        <v>0</v>
      </c>
      <c r="K240">
        <v>0</v>
      </c>
      <c r="L240">
        <v>1</v>
      </c>
      <c r="M240">
        <v>1</v>
      </c>
      <c r="N240">
        <v>0</v>
      </c>
      <c r="O240">
        <v>0</v>
      </c>
      <c r="P240">
        <v>0</v>
      </c>
      <c r="Q240" s="32">
        <v>2217.4691499999999</v>
      </c>
      <c r="R240" s="3"/>
      <c r="T240"/>
    </row>
    <row r="241" spans="1:20" x14ac:dyDescent="0.35">
      <c r="A241" s="31">
        <v>18</v>
      </c>
      <c r="B241" s="31">
        <v>31.35</v>
      </c>
      <c r="C241" s="33">
        <v>0</v>
      </c>
      <c r="D241" s="33">
        <v>1</v>
      </c>
      <c r="E241" s="33">
        <v>0</v>
      </c>
      <c r="F241" s="33">
        <v>0</v>
      </c>
      <c r="G241" s="33">
        <v>0</v>
      </c>
      <c r="H241">
        <v>0</v>
      </c>
      <c r="I241">
        <v>0</v>
      </c>
      <c r="J241">
        <v>0</v>
      </c>
      <c r="K241">
        <v>0</v>
      </c>
      <c r="L241">
        <v>1</v>
      </c>
      <c r="M241">
        <v>1</v>
      </c>
      <c r="N241">
        <v>0</v>
      </c>
      <c r="O241">
        <v>0</v>
      </c>
      <c r="P241">
        <v>0</v>
      </c>
      <c r="Q241" s="32">
        <v>4561.1885000000002</v>
      </c>
      <c r="R241" s="3"/>
      <c r="T241"/>
    </row>
    <row r="242" spans="1:20" x14ac:dyDescent="0.35">
      <c r="A242" s="31">
        <v>18</v>
      </c>
      <c r="B242" s="31">
        <v>30.305</v>
      </c>
      <c r="C242" s="33">
        <v>0</v>
      </c>
      <c r="D242" s="33">
        <v>1</v>
      </c>
      <c r="E242" s="33">
        <v>0</v>
      </c>
      <c r="F242" s="33">
        <v>0</v>
      </c>
      <c r="G242" s="33">
        <v>0</v>
      </c>
      <c r="H242">
        <v>0</v>
      </c>
      <c r="I242">
        <v>0</v>
      </c>
      <c r="J242">
        <v>0</v>
      </c>
      <c r="K242">
        <v>0</v>
      </c>
      <c r="L242">
        <v>1</v>
      </c>
      <c r="M242">
        <v>1</v>
      </c>
      <c r="N242">
        <v>0</v>
      </c>
      <c r="O242">
        <v>0</v>
      </c>
      <c r="P242">
        <v>0</v>
      </c>
      <c r="Q242" s="32">
        <v>2203.7359499999998</v>
      </c>
      <c r="R242" s="3"/>
      <c r="T242"/>
    </row>
    <row r="243" spans="1:20" x14ac:dyDescent="0.35">
      <c r="A243" s="31">
        <v>18</v>
      </c>
      <c r="B243" s="31">
        <v>39.82</v>
      </c>
      <c r="C243" s="33">
        <v>0</v>
      </c>
      <c r="D243" s="33">
        <v>1</v>
      </c>
      <c r="E243" s="33">
        <v>0</v>
      </c>
      <c r="F243" s="33">
        <v>0</v>
      </c>
      <c r="G243" s="33">
        <v>0</v>
      </c>
      <c r="H243">
        <v>0</v>
      </c>
      <c r="I243">
        <v>1</v>
      </c>
      <c r="J243">
        <v>0</v>
      </c>
      <c r="K243">
        <v>0</v>
      </c>
      <c r="L243">
        <v>0</v>
      </c>
      <c r="M243">
        <v>1</v>
      </c>
      <c r="N243">
        <v>0</v>
      </c>
      <c r="O243">
        <v>0</v>
      </c>
      <c r="P243">
        <v>0</v>
      </c>
      <c r="Q243" s="32">
        <v>1633.9618</v>
      </c>
      <c r="R243" s="3"/>
      <c r="T243"/>
    </row>
    <row r="244" spans="1:20" x14ac:dyDescent="0.35">
      <c r="A244" s="31">
        <v>18</v>
      </c>
      <c r="B244" s="31">
        <v>31.92</v>
      </c>
      <c r="C244" s="33">
        <v>0</v>
      </c>
      <c r="D244" s="33">
        <v>1</v>
      </c>
      <c r="E244" s="33">
        <v>0</v>
      </c>
      <c r="F244" s="33">
        <v>0</v>
      </c>
      <c r="G244" s="33">
        <v>0</v>
      </c>
      <c r="H244">
        <v>0</v>
      </c>
      <c r="I244">
        <v>0</v>
      </c>
      <c r="J244">
        <v>0</v>
      </c>
      <c r="K244">
        <v>0</v>
      </c>
      <c r="L244">
        <v>1</v>
      </c>
      <c r="M244">
        <v>1</v>
      </c>
      <c r="N244">
        <v>0</v>
      </c>
      <c r="O244">
        <v>0</v>
      </c>
      <c r="P244">
        <v>0</v>
      </c>
      <c r="Q244" s="32">
        <v>2205.9807999999998</v>
      </c>
      <c r="R244" s="3"/>
      <c r="T244"/>
    </row>
    <row r="245" spans="1:20" x14ac:dyDescent="0.35">
      <c r="A245" s="31">
        <v>18</v>
      </c>
      <c r="B245" s="31">
        <v>36.85</v>
      </c>
      <c r="C245" s="33">
        <v>0</v>
      </c>
      <c r="D245" s="33">
        <v>1</v>
      </c>
      <c r="E245" s="33">
        <v>0</v>
      </c>
      <c r="F245" s="33">
        <v>0</v>
      </c>
      <c r="G245" s="33">
        <v>0</v>
      </c>
      <c r="H245">
        <v>0</v>
      </c>
      <c r="I245">
        <v>1</v>
      </c>
      <c r="J245">
        <v>0</v>
      </c>
      <c r="K245">
        <v>0</v>
      </c>
      <c r="L245">
        <v>0</v>
      </c>
      <c r="M245">
        <v>1</v>
      </c>
      <c r="N245">
        <v>0</v>
      </c>
      <c r="O245">
        <v>0</v>
      </c>
      <c r="P245">
        <v>0</v>
      </c>
      <c r="Q245" s="32">
        <v>1629.8335</v>
      </c>
      <c r="R245" s="3"/>
      <c r="T245"/>
    </row>
    <row r="246" spans="1:20" x14ac:dyDescent="0.35">
      <c r="A246" s="31">
        <v>19</v>
      </c>
      <c r="B246" s="31">
        <v>31.824999999999999</v>
      </c>
      <c r="C246" s="33">
        <v>0</v>
      </c>
      <c r="D246" s="33">
        <v>1</v>
      </c>
      <c r="E246" s="33">
        <v>0</v>
      </c>
      <c r="F246" s="33">
        <v>0</v>
      </c>
      <c r="G246" s="33">
        <v>0</v>
      </c>
      <c r="H246">
        <v>0</v>
      </c>
      <c r="I246">
        <v>0</v>
      </c>
      <c r="J246">
        <v>0</v>
      </c>
      <c r="K246">
        <v>1</v>
      </c>
      <c r="L246">
        <v>0</v>
      </c>
      <c r="M246">
        <v>1</v>
      </c>
      <c r="N246">
        <v>0</v>
      </c>
      <c r="O246">
        <v>0</v>
      </c>
      <c r="P246">
        <v>0</v>
      </c>
      <c r="Q246" s="32">
        <v>2719.2797500000001</v>
      </c>
      <c r="R246" s="3"/>
      <c r="T246"/>
    </row>
    <row r="247" spans="1:20" x14ac:dyDescent="0.35">
      <c r="A247" s="31">
        <v>19</v>
      </c>
      <c r="B247" s="31">
        <v>32.11</v>
      </c>
      <c r="C247" s="33">
        <v>0</v>
      </c>
      <c r="D247" s="33">
        <v>1</v>
      </c>
      <c r="E247" s="33">
        <v>0</v>
      </c>
      <c r="F247" s="33">
        <v>0</v>
      </c>
      <c r="G247" s="33">
        <v>0</v>
      </c>
      <c r="H247">
        <v>0</v>
      </c>
      <c r="I247">
        <v>0</v>
      </c>
      <c r="J247">
        <v>0</v>
      </c>
      <c r="K247">
        <v>1</v>
      </c>
      <c r="L247">
        <v>0</v>
      </c>
      <c r="M247">
        <v>1</v>
      </c>
      <c r="N247">
        <v>0</v>
      </c>
      <c r="O247">
        <v>0</v>
      </c>
      <c r="P247">
        <v>0</v>
      </c>
      <c r="Q247" s="32">
        <v>2130.6759000000002</v>
      </c>
      <c r="R247" s="3"/>
      <c r="T247"/>
    </row>
    <row r="248" spans="1:20" x14ac:dyDescent="0.35">
      <c r="A248" s="31">
        <v>19</v>
      </c>
      <c r="B248" s="31">
        <v>37.43</v>
      </c>
      <c r="C248" s="33">
        <v>0</v>
      </c>
      <c r="D248" s="33">
        <v>1</v>
      </c>
      <c r="E248" s="33">
        <v>0</v>
      </c>
      <c r="F248" s="33">
        <v>0</v>
      </c>
      <c r="G248" s="33">
        <v>0</v>
      </c>
      <c r="H248">
        <v>0</v>
      </c>
      <c r="I248">
        <v>0</v>
      </c>
      <c r="J248">
        <v>0</v>
      </c>
      <c r="K248">
        <v>1</v>
      </c>
      <c r="L248">
        <v>0</v>
      </c>
      <c r="M248">
        <v>1</v>
      </c>
      <c r="N248">
        <v>0</v>
      </c>
      <c r="O248">
        <v>0</v>
      </c>
      <c r="P248">
        <v>0</v>
      </c>
      <c r="Q248" s="32">
        <v>2138.0707000000002</v>
      </c>
      <c r="R248" s="3"/>
      <c r="T248"/>
    </row>
    <row r="249" spans="1:20" x14ac:dyDescent="0.35">
      <c r="A249" s="31">
        <v>19</v>
      </c>
      <c r="B249" s="31">
        <v>35.15</v>
      </c>
      <c r="C249" s="33">
        <v>0</v>
      </c>
      <c r="D249" s="33">
        <v>1</v>
      </c>
      <c r="E249" s="33">
        <v>0</v>
      </c>
      <c r="F249" s="33">
        <v>0</v>
      </c>
      <c r="G249" s="33">
        <v>0</v>
      </c>
      <c r="H249">
        <v>0</v>
      </c>
      <c r="I249">
        <v>0</v>
      </c>
      <c r="J249">
        <v>0</v>
      </c>
      <c r="K249">
        <v>1</v>
      </c>
      <c r="L249">
        <v>0</v>
      </c>
      <c r="M249">
        <v>1</v>
      </c>
      <c r="N249">
        <v>0</v>
      </c>
      <c r="O249">
        <v>0</v>
      </c>
      <c r="P249">
        <v>0</v>
      </c>
      <c r="Q249" s="32">
        <v>2134.9014999999999</v>
      </c>
      <c r="R249" s="3"/>
      <c r="T249"/>
    </row>
    <row r="250" spans="1:20" x14ac:dyDescent="0.35">
      <c r="A250" s="31">
        <v>19</v>
      </c>
      <c r="B250" s="31">
        <v>32.9</v>
      </c>
      <c r="C250" s="33">
        <v>0</v>
      </c>
      <c r="D250" s="33">
        <v>1</v>
      </c>
      <c r="E250" s="33">
        <v>0</v>
      </c>
      <c r="F250" s="33">
        <v>0</v>
      </c>
      <c r="G250" s="33">
        <v>0</v>
      </c>
      <c r="H250">
        <v>0</v>
      </c>
      <c r="I250">
        <v>0</v>
      </c>
      <c r="J250">
        <v>1</v>
      </c>
      <c r="K250">
        <v>0</v>
      </c>
      <c r="L250">
        <v>0</v>
      </c>
      <c r="M250">
        <v>1</v>
      </c>
      <c r="N250">
        <v>0</v>
      </c>
      <c r="O250">
        <v>0</v>
      </c>
      <c r="P250">
        <v>0</v>
      </c>
      <c r="Q250" s="32">
        <v>1748.7739999999999</v>
      </c>
      <c r="R250" s="3"/>
      <c r="T250"/>
    </row>
    <row r="251" spans="1:20" x14ac:dyDescent="0.35">
      <c r="A251" s="31">
        <v>19</v>
      </c>
      <c r="B251" s="31">
        <v>30.59</v>
      </c>
      <c r="C251" s="33">
        <v>0</v>
      </c>
      <c r="D251" s="33">
        <v>1</v>
      </c>
      <c r="E251" s="33">
        <v>0</v>
      </c>
      <c r="F251" s="33">
        <v>0</v>
      </c>
      <c r="G251" s="33">
        <v>0</v>
      </c>
      <c r="H251">
        <v>0</v>
      </c>
      <c r="I251">
        <v>0</v>
      </c>
      <c r="J251">
        <v>0</v>
      </c>
      <c r="K251">
        <v>1</v>
      </c>
      <c r="L251">
        <v>0</v>
      </c>
      <c r="M251">
        <v>1</v>
      </c>
      <c r="N251">
        <v>0</v>
      </c>
      <c r="O251">
        <v>0</v>
      </c>
      <c r="P251">
        <v>0</v>
      </c>
      <c r="Q251" s="32">
        <v>24059.680189999999</v>
      </c>
      <c r="R251" s="3"/>
      <c r="T251"/>
    </row>
    <row r="252" spans="1:20" x14ac:dyDescent="0.35">
      <c r="A252" s="31">
        <v>19</v>
      </c>
      <c r="B252" s="31">
        <v>30.495000000000001</v>
      </c>
      <c r="C252" s="33">
        <v>0</v>
      </c>
      <c r="D252" s="33">
        <v>1</v>
      </c>
      <c r="E252" s="33">
        <v>0</v>
      </c>
      <c r="F252" s="33">
        <v>0</v>
      </c>
      <c r="G252" s="33">
        <v>0</v>
      </c>
      <c r="H252">
        <v>0</v>
      </c>
      <c r="I252">
        <v>0</v>
      </c>
      <c r="J252">
        <v>0</v>
      </c>
      <c r="K252">
        <v>1</v>
      </c>
      <c r="L252">
        <v>0</v>
      </c>
      <c r="M252">
        <v>1</v>
      </c>
      <c r="N252">
        <v>0</v>
      </c>
      <c r="O252">
        <v>0</v>
      </c>
      <c r="P252">
        <v>0</v>
      </c>
      <c r="Q252" s="32">
        <v>2128.4310500000001</v>
      </c>
      <c r="R252" s="3"/>
      <c r="T252"/>
    </row>
    <row r="253" spans="1:20" x14ac:dyDescent="0.35">
      <c r="A253" s="31">
        <v>19</v>
      </c>
      <c r="B253" s="31">
        <v>36.575000000000003</v>
      </c>
      <c r="C253" s="33">
        <v>0</v>
      </c>
      <c r="D253" s="33">
        <v>1</v>
      </c>
      <c r="E253" s="33">
        <v>0</v>
      </c>
      <c r="F253" s="33">
        <v>0</v>
      </c>
      <c r="G253" s="33">
        <v>0</v>
      </c>
      <c r="H253">
        <v>0</v>
      </c>
      <c r="I253">
        <v>0</v>
      </c>
      <c r="J253">
        <v>0</v>
      </c>
      <c r="K253">
        <v>1</v>
      </c>
      <c r="L253">
        <v>0</v>
      </c>
      <c r="M253">
        <v>1</v>
      </c>
      <c r="N253">
        <v>0</v>
      </c>
      <c r="O253">
        <v>0</v>
      </c>
      <c r="P253">
        <v>0</v>
      </c>
      <c r="Q253" s="32">
        <v>2136.8822500000001</v>
      </c>
      <c r="R253" s="3"/>
      <c r="T253"/>
    </row>
    <row r="254" spans="1:20" x14ac:dyDescent="0.35">
      <c r="A254" s="31">
        <v>19</v>
      </c>
      <c r="B254" s="31">
        <v>39.615000000000002</v>
      </c>
      <c r="C254" s="33">
        <v>0</v>
      </c>
      <c r="D254" s="33">
        <v>1</v>
      </c>
      <c r="E254" s="33">
        <v>0</v>
      </c>
      <c r="F254" s="33">
        <v>0</v>
      </c>
      <c r="G254" s="33">
        <v>0</v>
      </c>
      <c r="H254">
        <v>0</v>
      </c>
      <c r="I254">
        <v>0</v>
      </c>
      <c r="J254">
        <v>0</v>
      </c>
      <c r="K254">
        <v>1</v>
      </c>
      <c r="L254">
        <v>0</v>
      </c>
      <c r="M254">
        <v>1</v>
      </c>
      <c r="N254">
        <v>0</v>
      </c>
      <c r="O254">
        <v>0</v>
      </c>
      <c r="P254">
        <v>0</v>
      </c>
      <c r="Q254" s="32">
        <v>2730.1078499999999</v>
      </c>
      <c r="R254" s="3"/>
      <c r="T254"/>
    </row>
    <row r="255" spans="1:20" x14ac:dyDescent="0.35">
      <c r="A255" s="31">
        <v>19</v>
      </c>
      <c r="B255" s="31">
        <v>40.5</v>
      </c>
      <c r="C255" s="33">
        <v>0</v>
      </c>
      <c r="D255" s="33">
        <v>1</v>
      </c>
      <c r="E255" s="33">
        <v>0</v>
      </c>
      <c r="F255" s="33">
        <v>0</v>
      </c>
      <c r="G255" s="33">
        <v>0</v>
      </c>
      <c r="H255">
        <v>0</v>
      </c>
      <c r="I255">
        <v>0</v>
      </c>
      <c r="J255">
        <v>1</v>
      </c>
      <c r="K255">
        <v>0</v>
      </c>
      <c r="L255">
        <v>0</v>
      </c>
      <c r="M255">
        <v>1</v>
      </c>
      <c r="N255">
        <v>0</v>
      </c>
      <c r="O255">
        <v>0</v>
      </c>
      <c r="P255">
        <v>0</v>
      </c>
      <c r="Q255" s="32">
        <v>1759.338</v>
      </c>
      <c r="R255" s="3"/>
      <c r="T255"/>
    </row>
    <row r="256" spans="1:20" x14ac:dyDescent="0.35">
      <c r="A256" s="31">
        <v>20</v>
      </c>
      <c r="B256" s="31">
        <v>37</v>
      </c>
      <c r="C256" s="33">
        <v>0</v>
      </c>
      <c r="D256" s="33">
        <v>1</v>
      </c>
      <c r="E256" s="33">
        <v>0</v>
      </c>
      <c r="F256" s="33">
        <v>0</v>
      </c>
      <c r="G256" s="33">
        <v>0</v>
      </c>
      <c r="H256">
        <v>0</v>
      </c>
      <c r="I256">
        <v>0</v>
      </c>
      <c r="J256">
        <v>1</v>
      </c>
      <c r="K256">
        <v>0</v>
      </c>
      <c r="L256">
        <v>0</v>
      </c>
      <c r="M256">
        <v>1</v>
      </c>
      <c r="N256">
        <v>0</v>
      </c>
      <c r="O256">
        <v>0</v>
      </c>
      <c r="P256">
        <v>0</v>
      </c>
      <c r="Q256" s="32">
        <v>4830.63</v>
      </c>
      <c r="R256" s="3"/>
      <c r="T256"/>
    </row>
    <row r="257" spans="1:20" x14ac:dyDescent="0.35">
      <c r="A257" s="31">
        <v>20</v>
      </c>
      <c r="B257" s="31">
        <v>31.79</v>
      </c>
      <c r="C257" s="33">
        <v>0</v>
      </c>
      <c r="D257" s="33">
        <v>1</v>
      </c>
      <c r="E257" s="33">
        <v>0</v>
      </c>
      <c r="F257" s="33">
        <v>0</v>
      </c>
      <c r="G257" s="33">
        <v>0</v>
      </c>
      <c r="H257">
        <v>0</v>
      </c>
      <c r="I257">
        <v>1</v>
      </c>
      <c r="J257">
        <v>0</v>
      </c>
      <c r="K257">
        <v>0</v>
      </c>
      <c r="L257">
        <v>0</v>
      </c>
      <c r="M257">
        <v>1</v>
      </c>
      <c r="N257">
        <v>0</v>
      </c>
      <c r="O257">
        <v>0</v>
      </c>
      <c r="P257">
        <v>0</v>
      </c>
      <c r="Q257" s="32">
        <v>3056.3881000000001</v>
      </c>
      <c r="R257" s="3"/>
      <c r="T257"/>
    </row>
    <row r="258" spans="1:20" x14ac:dyDescent="0.35">
      <c r="A258" s="31">
        <v>20</v>
      </c>
      <c r="B258" s="31">
        <v>33</v>
      </c>
      <c r="C258" s="33">
        <v>0</v>
      </c>
      <c r="D258" s="33">
        <v>1</v>
      </c>
      <c r="E258" s="33">
        <v>0</v>
      </c>
      <c r="F258" s="33">
        <v>0</v>
      </c>
      <c r="G258" s="33">
        <v>0</v>
      </c>
      <c r="H258">
        <v>0</v>
      </c>
      <c r="I258">
        <v>1</v>
      </c>
      <c r="J258">
        <v>0</v>
      </c>
      <c r="K258">
        <v>0</v>
      </c>
      <c r="L258">
        <v>0</v>
      </c>
      <c r="M258">
        <v>1</v>
      </c>
      <c r="N258">
        <v>0</v>
      </c>
      <c r="O258">
        <v>0</v>
      </c>
      <c r="P258">
        <v>0</v>
      </c>
      <c r="Q258" s="32">
        <v>1880.07</v>
      </c>
      <c r="R258" s="3"/>
      <c r="T258"/>
    </row>
    <row r="259" spans="1:20" x14ac:dyDescent="0.35">
      <c r="A259" s="31">
        <v>20</v>
      </c>
      <c r="B259" s="31">
        <v>31.46</v>
      </c>
      <c r="C259" s="33">
        <v>0</v>
      </c>
      <c r="D259" s="33">
        <v>1</v>
      </c>
      <c r="E259" s="33">
        <v>0</v>
      </c>
      <c r="F259" s="33">
        <v>0</v>
      </c>
      <c r="G259" s="33">
        <v>0</v>
      </c>
      <c r="H259">
        <v>0</v>
      </c>
      <c r="I259">
        <v>1</v>
      </c>
      <c r="J259">
        <v>0</v>
      </c>
      <c r="K259">
        <v>0</v>
      </c>
      <c r="L259">
        <v>0</v>
      </c>
      <c r="M259">
        <v>1</v>
      </c>
      <c r="N259">
        <v>0</v>
      </c>
      <c r="O259">
        <v>0</v>
      </c>
      <c r="P259">
        <v>0</v>
      </c>
      <c r="Q259" s="32">
        <v>1877.9294</v>
      </c>
      <c r="R259" s="3"/>
      <c r="T259"/>
    </row>
    <row r="260" spans="1:20" x14ac:dyDescent="0.35">
      <c r="A260" s="31">
        <v>20</v>
      </c>
      <c r="B260" s="31">
        <v>31.92</v>
      </c>
      <c r="C260" s="33">
        <v>0</v>
      </c>
      <c r="D260" s="33">
        <v>1</v>
      </c>
      <c r="E260" s="33">
        <v>0</v>
      </c>
      <c r="F260" s="33">
        <v>0</v>
      </c>
      <c r="G260" s="33">
        <v>0</v>
      </c>
      <c r="H260">
        <v>0</v>
      </c>
      <c r="I260">
        <v>0</v>
      </c>
      <c r="J260">
        <v>0</v>
      </c>
      <c r="K260">
        <v>1</v>
      </c>
      <c r="L260">
        <v>0</v>
      </c>
      <c r="M260">
        <v>1</v>
      </c>
      <c r="N260">
        <v>0</v>
      </c>
      <c r="O260">
        <v>0</v>
      </c>
      <c r="P260">
        <v>0</v>
      </c>
      <c r="Q260" s="32">
        <v>2261.5688</v>
      </c>
      <c r="R260" s="3"/>
      <c r="T260"/>
    </row>
    <row r="261" spans="1:20" x14ac:dyDescent="0.35">
      <c r="A261" s="31">
        <v>20</v>
      </c>
      <c r="B261" s="31">
        <v>30.59</v>
      </c>
      <c r="C261" s="33">
        <v>0</v>
      </c>
      <c r="D261" s="33">
        <v>1</v>
      </c>
      <c r="E261" s="33">
        <v>0</v>
      </c>
      <c r="F261" s="33">
        <v>0</v>
      </c>
      <c r="G261" s="33">
        <v>0</v>
      </c>
      <c r="H261">
        <v>0</v>
      </c>
      <c r="I261">
        <v>0</v>
      </c>
      <c r="J261">
        <v>0</v>
      </c>
      <c r="K261">
        <v>0</v>
      </c>
      <c r="L261">
        <v>1</v>
      </c>
      <c r="M261">
        <v>1</v>
      </c>
      <c r="N261">
        <v>0</v>
      </c>
      <c r="O261">
        <v>0</v>
      </c>
      <c r="P261">
        <v>0</v>
      </c>
      <c r="Q261" s="32">
        <v>2459.7201</v>
      </c>
      <c r="R261" s="3"/>
      <c r="T261"/>
    </row>
    <row r="262" spans="1:20" x14ac:dyDescent="0.35">
      <c r="A262" s="31">
        <v>20</v>
      </c>
      <c r="B262" s="31">
        <v>33.299999999999997</v>
      </c>
      <c r="C262" s="33">
        <v>0</v>
      </c>
      <c r="D262" s="33">
        <v>1</v>
      </c>
      <c r="E262" s="33">
        <v>0</v>
      </c>
      <c r="F262" s="33">
        <v>0</v>
      </c>
      <c r="G262" s="33">
        <v>0</v>
      </c>
      <c r="H262">
        <v>0</v>
      </c>
      <c r="I262">
        <v>0</v>
      </c>
      <c r="J262">
        <v>1</v>
      </c>
      <c r="K262">
        <v>0</v>
      </c>
      <c r="L262">
        <v>0</v>
      </c>
      <c r="M262">
        <v>1</v>
      </c>
      <c r="N262">
        <v>0</v>
      </c>
      <c r="O262">
        <v>0</v>
      </c>
      <c r="P262">
        <v>0</v>
      </c>
      <c r="Q262" s="32">
        <v>1880.4870000000001</v>
      </c>
      <c r="R262" s="3"/>
      <c r="T262"/>
    </row>
    <row r="263" spans="1:20" x14ac:dyDescent="0.35">
      <c r="A263" s="31">
        <v>21</v>
      </c>
      <c r="B263" s="31">
        <v>33.630000000000003</v>
      </c>
      <c r="C263" s="33">
        <v>0</v>
      </c>
      <c r="D263" s="33">
        <v>1</v>
      </c>
      <c r="E263" s="33">
        <v>0</v>
      </c>
      <c r="F263" s="33">
        <v>0</v>
      </c>
      <c r="G263" s="33">
        <v>0</v>
      </c>
      <c r="H263">
        <v>0</v>
      </c>
      <c r="I263">
        <v>0</v>
      </c>
      <c r="J263">
        <v>0</v>
      </c>
      <c r="K263">
        <v>1</v>
      </c>
      <c r="L263">
        <v>0</v>
      </c>
      <c r="M263">
        <v>1</v>
      </c>
      <c r="N263">
        <v>0</v>
      </c>
      <c r="O263">
        <v>0</v>
      </c>
      <c r="P263">
        <v>0</v>
      </c>
      <c r="Q263" s="32">
        <v>3579.8287</v>
      </c>
      <c r="R263" s="3"/>
      <c r="T263"/>
    </row>
    <row r="264" spans="1:20" x14ac:dyDescent="0.35">
      <c r="A264" s="31">
        <v>21</v>
      </c>
      <c r="B264" s="31">
        <v>39.49</v>
      </c>
      <c r="C264" s="33">
        <v>0</v>
      </c>
      <c r="D264" s="33">
        <v>1</v>
      </c>
      <c r="E264" s="33">
        <v>0</v>
      </c>
      <c r="F264" s="33">
        <v>0</v>
      </c>
      <c r="G264" s="33">
        <v>0</v>
      </c>
      <c r="H264">
        <v>0</v>
      </c>
      <c r="I264">
        <v>1</v>
      </c>
      <c r="J264">
        <v>0</v>
      </c>
      <c r="K264">
        <v>0</v>
      </c>
      <c r="L264">
        <v>0</v>
      </c>
      <c r="M264">
        <v>1</v>
      </c>
      <c r="N264">
        <v>0</v>
      </c>
      <c r="O264">
        <v>0</v>
      </c>
      <c r="P264">
        <v>0</v>
      </c>
      <c r="Q264" s="32">
        <v>2026.9740999999999</v>
      </c>
      <c r="R264" s="3"/>
      <c r="T264"/>
    </row>
    <row r="265" spans="1:20" x14ac:dyDescent="0.35">
      <c r="A265" s="31">
        <v>21</v>
      </c>
      <c r="B265" s="31">
        <v>35.72</v>
      </c>
      <c r="C265" s="33">
        <v>0</v>
      </c>
      <c r="D265" s="33">
        <v>1</v>
      </c>
      <c r="E265" s="33">
        <v>0</v>
      </c>
      <c r="F265" s="33">
        <v>0</v>
      </c>
      <c r="G265" s="33">
        <v>0</v>
      </c>
      <c r="H265">
        <v>0</v>
      </c>
      <c r="I265">
        <v>0</v>
      </c>
      <c r="J265">
        <v>0</v>
      </c>
      <c r="K265">
        <v>1</v>
      </c>
      <c r="L265">
        <v>0</v>
      </c>
      <c r="M265">
        <v>1</v>
      </c>
      <c r="N265">
        <v>0</v>
      </c>
      <c r="O265">
        <v>0</v>
      </c>
      <c r="P265">
        <v>0</v>
      </c>
      <c r="Q265" s="32">
        <v>2404.7338</v>
      </c>
      <c r="R265" s="3"/>
      <c r="T265"/>
    </row>
    <row r="266" spans="1:20" x14ac:dyDescent="0.35">
      <c r="A266" s="31">
        <v>21</v>
      </c>
      <c r="B266" s="31">
        <v>34.869999999999997</v>
      </c>
      <c r="C266" s="33">
        <v>0</v>
      </c>
      <c r="D266" s="33">
        <v>1</v>
      </c>
      <c r="E266" s="33">
        <v>0</v>
      </c>
      <c r="F266" s="33">
        <v>0</v>
      </c>
      <c r="G266" s="33">
        <v>0</v>
      </c>
      <c r="H266">
        <v>0</v>
      </c>
      <c r="I266">
        <v>1</v>
      </c>
      <c r="J266">
        <v>0</v>
      </c>
      <c r="K266">
        <v>0</v>
      </c>
      <c r="L266">
        <v>0</v>
      </c>
      <c r="M266">
        <v>1</v>
      </c>
      <c r="N266">
        <v>0</v>
      </c>
      <c r="O266">
        <v>0</v>
      </c>
      <c r="P266">
        <v>0</v>
      </c>
      <c r="Q266" s="32">
        <v>2020.5523000000001</v>
      </c>
      <c r="R266" s="3"/>
      <c r="T266"/>
    </row>
    <row r="267" spans="1:20" x14ac:dyDescent="0.35">
      <c r="A267" s="31">
        <v>21</v>
      </c>
      <c r="B267" s="31">
        <v>32.68</v>
      </c>
      <c r="C267" s="33">
        <v>0</v>
      </c>
      <c r="D267" s="33">
        <v>1</v>
      </c>
      <c r="E267" s="33">
        <v>0</v>
      </c>
      <c r="F267" s="33">
        <v>0</v>
      </c>
      <c r="G267" s="33">
        <v>0</v>
      </c>
      <c r="H267">
        <v>0</v>
      </c>
      <c r="I267">
        <v>0</v>
      </c>
      <c r="J267">
        <v>0</v>
      </c>
      <c r="K267">
        <v>1</v>
      </c>
      <c r="L267">
        <v>0</v>
      </c>
      <c r="M267">
        <v>1</v>
      </c>
      <c r="N267">
        <v>0</v>
      </c>
      <c r="O267">
        <v>0</v>
      </c>
      <c r="P267">
        <v>0</v>
      </c>
      <c r="Q267" s="32">
        <v>26018.950519999999</v>
      </c>
      <c r="R267" s="3"/>
      <c r="T267"/>
    </row>
    <row r="268" spans="1:20" x14ac:dyDescent="0.35">
      <c r="A268" s="31">
        <v>21</v>
      </c>
      <c r="B268" s="31">
        <v>34.6</v>
      </c>
      <c r="C268" s="33">
        <v>0</v>
      </c>
      <c r="D268" s="33">
        <v>1</v>
      </c>
      <c r="E268" s="33">
        <v>0</v>
      </c>
      <c r="F268" s="33">
        <v>0</v>
      </c>
      <c r="G268" s="33">
        <v>0</v>
      </c>
      <c r="H268">
        <v>0</v>
      </c>
      <c r="I268">
        <v>0</v>
      </c>
      <c r="J268">
        <v>1</v>
      </c>
      <c r="K268">
        <v>0</v>
      </c>
      <c r="L268">
        <v>0</v>
      </c>
      <c r="M268">
        <v>1</v>
      </c>
      <c r="N268">
        <v>0</v>
      </c>
      <c r="O268">
        <v>0</v>
      </c>
      <c r="P268">
        <v>0</v>
      </c>
      <c r="Q268" s="32">
        <v>2020.1769999999999</v>
      </c>
      <c r="R268" s="3"/>
      <c r="T268"/>
    </row>
    <row r="269" spans="1:20" x14ac:dyDescent="0.35">
      <c r="A269" s="31">
        <v>22</v>
      </c>
      <c r="B269" s="31">
        <v>39.805</v>
      </c>
      <c r="C269" s="33">
        <v>0</v>
      </c>
      <c r="D269" s="33">
        <v>1</v>
      </c>
      <c r="E269" s="33">
        <v>0</v>
      </c>
      <c r="F269" s="33">
        <v>0</v>
      </c>
      <c r="G269" s="33">
        <v>0</v>
      </c>
      <c r="H269">
        <v>0</v>
      </c>
      <c r="I269">
        <v>0</v>
      </c>
      <c r="J269">
        <v>0</v>
      </c>
      <c r="K269">
        <v>0</v>
      </c>
      <c r="L269">
        <v>1</v>
      </c>
      <c r="M269">
        <v>1</v>
      </c>
      <c r="N269">
        <v>0</v>
      </c>
      <c r="O269">
        <v>0</v>
      </c>
      <c r="P269">
        <v>0</v>
      </c>
      <c r="Q269" s="32">
        <v>2755.0209500000001</v>
      </c>
      <c r="R269" s="3"/>
      <c r="T269"/>
    </row>
    <row r="270" spans="1:20" x14ac:dyDescent="0.35">
      <c r="A270" s="31">
        <v>22</v>
      </c>
      <c r="B270" s="31">
        <v>36</v>
      </c>
      <c r="C270" s="33">
        <v>0</v>
      </c>
      <c r="D270" s="33">
        <v>1</v>
      </c>
      <c r="E270" s="33">
        <v>0</v>
      </c>
      <c r="F270" s="33">
        <v>0</v>
      </c>
      <c r="G270" s="33">
        <v>0</v>
      </c>
      <c r="H270">
        <v>0</v>
      </c>
      <c r="I270">
        <v>0</v>
      </c>
      <c r="J270">
        <v>1</v>
      </c>
      <c r="K270">
        <v>0</v>
      </c>
      <c r="L270">
        <v>0</v>
      </c>
      <c r="M270">
        <v>1</v>
      </c>
      <c r="N270">
        <v>0</v>
      </c>
      <c r="O270">
        <v>0</v>
      </c>
      <c r="P270">
        <v>0</v>
      </c>
      <c r="Q270" s="32">
        <v>2166.732</v>
      </c>
      <c r="R270" s="3"/>
      <c r="T270"/>
    </row>
    <row r="271" spans="1:20" x14ac:dyDescent="0.35">
      <c r="A271" s="31">
        <v>22</v>
      </c>
      <c r="B271" s="31">
        <v>34.58</v>
      </c>
      <c r="C271" s="33">
        <v>0</v>
      </c>
      <c r="D271" s="33">
        <v>1</v>
      </c>
      <c r="E271" s="33">
        <v>0</v>
      </c>
      <c r="F271" s="33">
        <v>0</v>
      </c>
      <c r="G271" s="33">
        <v>0</v>
      </c>
      <c r="H271">
        <v>0</v>
      </c>
      <c r="I271">
        <v>0</v>
      </c>
      <c r="J271">
        <v>0</v>
      </c>
      <c r="K271">
        <v>0</v>
      </c>
      <c r="L271">
        <v>1</v>
      </c>
      <c r="M271">
        <v>1</v>
      </c>
      <c r="N271">
        <v>0</v>
      </c>
      <c r="O271">
        <v>0</v>
      </c>
      <c r="P271">
        <v>0</v>
      </c>
      <c r="Q271" s="32">
        <v>3925.7582000000002</v>
      </c>
      <c r="R271" s="3"/>
      <c r="T271"/>
    </row>
    <row r="272" spans="1:20" x14ac:dyDescent="0.35">
      <c r="A272" s="31">
        <v>22</v>
      </c>
      <c r="B272" s="31">
        <v>30.4</v>
      </c>
      <c r="C272" s="33">
        <v>0</v>
      </c>
      <c r="D272" s="33">
        <v>1</v>
      </c>
      <c r="E272" s="33">
        <v>0</v>
      </c>
      <c r="F272" s="33">
        <v>0</v>
      </c>
      <c r="G272" s="33">
        <v>0</v>
      </c>
      <c r="H272">
        <v>0</v>
      </c>
      <c r="I272">
        <v>0</v>
      </c>
      <c r="J272">
        <v>0</v>
      </c>
      <c r="K272">
        <v>0</v>
      </c>
      <c r="L272">
        <v>1</v>
      </c>
      <c r="M272">
        <v>1</v>
      </c>
      <c r="N272">
        <v>0</v>
      </c>
      <c r="O272">
        <v>0</v>
      </c>
      <c r="P272">
        <v>0</v>
      </c>
      <c r="Q272" s="32">
        <v>2741.9479999999999</v>
      </c>
      <c r="R272" s="3"/>
      <c r="T272"/>
    </row>
    <row r="273" spans="1:20" x14ac:dyDescent="0.35">
      <c r="A273" s="31">
        <v>23</v>
      </c>
      <c r="B273" s="31">
        <v>34.96</v>
      </c>
      <c r="C273" s="33">
        <v>0</v>
      </c>
      <c r="D273" s="33">
        <v>1</v>
      </c>
      <c r="E273" s="33">
        <v>0</v>
      </c>
      <c r="F273" s="33">
        <v>0</v>
      </c>
      <c r="G273" s="33">
        <v>0</v>
      </c>
      <c r="H273">
        <v>0</v>
      </c>
      <c r="I273">
        <v>0</v>
      </c>
      <c r="J273">
        <v>0</v>
      </c>
      <c r="K273">
        <v>1</v>
      </c>
      <c r="L273">
        <v>0</v>
      </c>
      <c r="M273">
        <v>1</v>
      </c>
      <c r="N273">
        <v>0</v>
      </c>
      <c r="O273">
        <v>0</v>
      </c>
      <c r="P273">
        <v>0</v>
      </c>
      <c r="Q273" s="32">
        <v>4466.6214</v>
      </c>
      <c r="R273" s="3"/>
      <c r="T273"/>
    </row>
    <row r="274" spans="1:20" x14ac:dyDescent="0.35">
      <c r="A274" s="31">
        <v>23</v>
      </c>
      <c r="B274" s="31">
        <v>39.270000000000003</v>
      </c>
      <c r="C274" s="33">
        <v>0</v>
      </c>
      <c r="D274" s="33">
        <v>1</v>
      </c>
      <c r="E274" s="33">
        <v>0</v>
      </c>
      <c r="F274" s="33">
        <v>0</v>
      </c>
      <c r="G274" s="33">
        <v>0</v>
      </c>
      <c r="H274">
        <v>0</v>
      </c>
      <c r="I274">
        <v>1</v>
      </c>
      <c r="J274">
        <v>0</v>
      </c>
      <c r="K274">
        <v>0</v>
      </c>
      <c r="L274">
        <v>0</v>
      </c>
      <c r="M274">
        <v>1</v>
      </c>
      <c r="N274">
        <v>0</v>
      </c>
      <c r="O274">
        <v>0</v>
      </c>
      <c r="P274">
        <v>0</v>
      </c>
      <c r="Q274" s="32">
        <v>3500.6122999999998</v>
      </c>
      <c r="R274" s="3"/>
      <c r="T274"/>
    </row>
    <row r="275" spans="1:20" x14ac:dyDescent="0.35">
      <c r="A275" s="31">
        <v>23</v>
      </c>
      <c r="B275" s="31">
        <v>34.865000000000002</v>
      </c>
      <c r="C275" s="33">
        <v>0</v>
      </c>
      <c r="D275" s="33">
        <v>1</v>
      </c>
      <c r="E275" s="33">
        <v>0</v>
      </c>
      <c r="F275" s="33">
        <v>0</v>
      </c>
      <c r="G275" s="33">
        <v>0</v>
      </c>
      <c r="H275">
        <v>0</v>
      </c>
      <c r="I275">
        <v>0</v>
      </c>
      <c r="J275">
        <v>0</v>
      </c>
      <c r="K275">
        <v>0</v>
      </c>
      <c r="L275">
        <v>1</v>
      </c>
      <c r="M275">
        <v>1</v>
      </c>
      <c r="N275">
        <v>0</v>
      </c>
      <c r="O275">
        <v>0</v>
      </c>
      <c r="P275">
        <v>0</v>
      </c>
      <c r="Q275" s="32">
        <v>2899.4893499999998</v>
      </c>
      <c r="R275" s="3"/>
      <c r="T275"/>
    </row>
    <row r="276" spans="1:20" x14ac:dyDescent="0.35">
      <c r="A276" s="31">
        <v>23</v>
      </c>
      <c r="B276" s="31">
        <v>33.4</v>
      </c>
      <c r="C276" s="33">
        <v>0</v>
      </c>
      <c r="D276" s="33">
        <v>1</v>
      </c>
      <c r="E276" s="33">
        <v>0</v>
      </c>
      <c r="F276" s="33">
        <v>0</v>
      </c>
      <c r="G276" s="33">
        <v>0</v>
      </c>
      <c r="H276">
        <v>0</v>
      </c>
      <c r="I276">
        <v>0</v>
      </c>
      <c r="J276">
        <v>1</v>
      </c>
      <c r="K276">
        <v>0</v>
      </c>
      <c r="L276">
        <v>0</v>
      </c>
      <c r="M276">
        <v>1</v>
      </c>
      <c r="N276">
        <v>0</v>
      </c>
      <c r="O276">
        <v>0</v>
      </c>
      <c r="P276">
        <v>0</v>
      </c>
      <c r="Q276" s="32">
        <v>10795.937330000001</v>
      </c>
      <c r="R276" s="3"/>
      <c r="T276"/>
    </row>
    <row r="277" spans="1:20" x14ac:dyDescent="0.35">
      <c r="A277" s="31">
        <v>24</v>
      </c>
      <c r="B277" s="31">
        <v>33.344999999999999</v>
      </c>
      <c r="C277" s="33">
        <v>0</v>
      </c>
      <c r="D277" s="33">
        <v>1</v>
      </c>
      <c r="E277" s="33">
        <v>0</v>
      </c>
      <c r="F277" s="33">
        <v>0</v>
      </c>
      <c r="G277" s="33">
        <v>0</v>
      </c>
      <c r="H277">
        <v>0</v>
      </c>
      <c r="I277">
        <v>0</v>
      </c>
      <c r="J277">
        <v>0</v>
      </c>
      <c r="K277">
        <v>1</v>
      </c>
      <c r="L277">
        <v>0</v>
      </c>
      <c r="M277">
        <v>1</v>
      </c>
      <c r="N277">
        <v>0</v>
      </c>
      <c r="O277">
        <v>0</v>
      </c>
      <c r="P277">
        <v>0</v>
      </c>
      <c r="Q277" s="32">
        <v>2855.4375500000001</v>
      </c>
      <c r="R277" s="3"/>
      <c r="T277"/>
    </row>
    <row r="278" spans="1:20" x14ac:dyDescent="0.35">
      <c r="A278" s="31">
        <v>24</v>
      </c>
      <c r="B278" s="31">
        <v>30.21</v>
      </c>
      <c r="C278" s="33">
        <v>0</v>
      </c>
      <c r="D278" s="33">
        <v>1</v>
      </c>
      <c r="E278" s="33">
        <v>0</v>
      </c>
      <c r="F278" s="33">
        <v>0</v>
      </c>
      <c r="G278" s="33">
        <v>0</v>
      </c>
      <c r="H278">
        <v>0</v>
      </c>
      <c r="I278">
        <v>0</v>
      </c>
      <c r="J278">
        <v>0</v>
      </c>
      <c r="K278">
        <v>1</v>
      </c>
      <c r="L278">
        <v>0</v>
      </c>
      <c r="M278">
        <v>1</v>
      </c>
      <c r="N278">
        <v>0</v>
      </c>
      <c r="O278">
        <v>0</v>
      </c>
      <c r="P278">
        <v>0</v>
      </c>
      <c r="Q278" s="32">
        <v>4618.0798999999997</v>
      </c>
      <c r="R278" s="3"/>
      <c r="T278"/>
    </row>
    <row r="279" spans="1:20" x14ac:dyDescent="0.35">
      <c r="A279" s="31">
        <v>24</v>
      </c>
      <c r="B279" s="31">
        <v>30.1</v>
      </c>
      <c r="C279" s="33">
        <v>0</v>
      </c>
      <c r="D279" s="33">
        <v>1</v>
      </c>
      <c r="E279" s="33">
        <v>0</v>
      </c>
      <c r="F279" s="33">
        <v>0</v>
      </c>
      <c r="G279" s="33">
        <v>0</v>
      </c>
      <c r="H279">
        <v>0</v>
      </c>
      <c r="I279">
        <v>0</v>
      </c>
      <c r="J279">
        <v>1</v>
      </c>
      <c r="K279">
        <v>0</v>
      </c>
      <c r="L279">
        <v>0</v>
      </c>
      <c r="M279">
        <v>1</v>
      </c>
      <c r="N279">
        <v>0</v>
      </c>
      <c r="O279">
        <v>0</v>
      </c>
      <c r="P279">
        <v>0</v>
      </c>
      <c r="Q279" s="32">
        <v>4234.9269999999997</v>
      </c>
      <c r="R279" s="3"/>
      <c r="T279"/>
    </row>
    <row r="280" spans="1:20" x14ac:dyDescent="0.35">
      <c r="A280" s="31">
        <v>24</v>
      </c>
      <c r="B280" s="31">
        <v>33.99</v>
      </c>
      <c r="C280" s="33">
        <v>0</v>
      </c>
      <c r="D280" s="33">
        <v>1</v>
      </c>
      <c r="E280" s="33">
        <v>0</v>
      </c>
      <c r="F280" s="33">
        <v>0</v>
      </c>
      <c r="G280" s="33">
        <v>0</v>
      </c>
      <c r="H280">
        <v>0</v>
      </c>
      <c r="I280">
        <v>1</v>
      </c>
      <c r="J280">
        <v>0</v>
      </c>
      <c r="K280">
        <v>0</v>
      </c>
      <c r="L280">
        <v>0</v>
      </c>
      <c r="M280">
        <v>1</v>
      </c>
      <c r="N280">
        <v>0</v>
      </c>
      <c r="O280">
        <v>0</v>
      </c>
      <c r="P280">
        <v>0</v>
      </c>
      <c r="Q280" s="32">
        <v>2473.3341</v>
      </c>
      <c r="R280" s="3"/>
      <c r="T280"/>
    </row>
    <row r="281" spans="1:20" x14ac:dyDescent="0.35">
      <c r="A281" s="31">
        <v>24</v>
      </c>
      <c r="B281" s="31">
        <v>39.49</v>
      </c>
      <c r="C281" s="33">
        <v>0</v>
      </c>
      <c r="D281" s="33">
        <v>1</v>
      </c>
      <c r="E281" s="33">
        <v>0</v>
      </c>
      <c r="F281" s="33">
        <v>0</v>
      </c>
      <c r="G281" s="33">
        <v>0</v>
      </c>
      <c r="H281">
        <v>0</v>
      </c>
      <c r="I281">
        <v>1</v>
      </c>
      <c r="J281">
        <v>0</v>
      </c>
      <c r="K281">
        <v>0</v>
      </c>
      <c r="L281">
        <v>0</v>
      </c>
      <c r="M281">
        <v>1</v>
      </c>
      <c r="N281">
        <v>0</v>
      </c>
      <c r="O281">
        <v>0</v>
      </c>
      <c r="P281">
        <v>0</v>
      </c>
      <c r="Q281" s="32">
        <v>2480.9791</v>
      </c>
      <c r="R281" s="3"/>
      <c r="T281"/>
    </row>
    <row r="282" spans="1:20" x14ac:dyDescent="0.35">
      <c r="A282" s="31">
        <v>24</v>
      </c>
      <c r="B282" s="31">
        <v>29.925000000000001</v>
      </c>
      <c r="C282" s="33">
        <v>0</v>
      </c>
      <c r="D282" s="33">
        <v>1</v>
      </c>
      <c r="E282" s="33">
        <v>0</v>
      </c>
      <c r="F282" s="33">
        <v>0</v>
      </c>
      <c r="G282" s="33">
        <v>0</v>
      </c>
      <c r="H282">
        <v>0</v>
      </c>
      <c r="I282">
        <v>0</v>
      </c>
      <c r="J282">
        <v>0</v>
      </c>
      <c r="K282">
        <v>1</v>
      </c>
      <c r="L282">
        <v>0</v>
      </c>
      <c r="M282">
        <v>1</v>
      </c>
      <c r="N282">
        <v>0</v>
      </c>
      <c r="O282">
        <v>0</v>
      </c>
      <c r="P282">
        <v>0</v>
      </c>
      <c r="Q282" s="32">
        <v>2850.6837500000001</v>
      </c>
      <c r="R282" s="3"/>
      <c r="T282"/>
    </row>
    <row r="283" spans="1:20" x14ac:dyDescent="0.35">
      <c r="A283" s="31">
        <v>25</v>
      </c>
      <c r="B283" s="31">
        <v>41.325000000000003</v>
      </c>
      <c r="C283" s="33">
        <v>0</v>
      </c>
      <c r="D283" s="33">
        <v>1</v>
      </c>
      <c r="E283" s="33">
        <v>0</v>
      </c>
      <c r="F283" s="33">
        <v>0</v>
      </c>
      <c r="G283" s="33">
        <v>0</v>
      </c>
      <c r="H283">
        <v>0</v>
      </c>
      <c r="I283">
        <v>0</v>
      </c>
      <c r="J283">
        <v>0</v>
      </c>
      <c r="K283">
        <v>0</v>
      </c>
      <c r="L283">
        <v>1</v>
      </c>
      <c r="M283">
        <v>1</v>
      </c>
      <c r="N283">
        <v>0</v>
      </c>
      <c r="O283">
        <v>0</v>
      </c>
      <c r="P283">
        <v>0</v>
      </c>
      <c r="Q283" s="32">
        <v>17878.900679999999</v>
      </c>
      <c r="R283" s="3"/>
      <c r="T283"/>
    </row>
    <row r="284" spans="1:20" x14ac:dyDescent="0.35">
      <c r="A284" s="31">
        <v>25</v>
      </c>
      <c r="B284" s="31">
        <v>32.229999999999997</v>
      </c>
      <c r="C284" s="33">
        <v>0</v>
      </c>
      <c r="D284" s="33">
        <v>1</v>
      </c>
      <c r="E284" s="33">
        <v>0</v>
      </c>
      <c r="F284" s="33">
        <v>0</v>
      </c>
      <c r="G284" s="33">
        <v>0</v>
      </c>
      <c r="H284">
        <v>0</v>
      </c>
      <c r="I284">
        <v>1</v>
      </c>
      <c r="J284">
        <v>0</v>
      </c>
      <c r="K284">
        <v>0</v>
      </c>
      <c r="L284">
        <v>0</v>
      </c>
      <c r="M284">
        <v>1</v>
      </c>
      <c r="N284">
        <v>0</v>
      </c>
      <c r="O284">
        <v>0</v>
      </c>
      <c r="P284">
        <v>0</v>
      </c>
      <c r="Q284" s="32">
        <v>18218.161390000001</v>
      </c>
      <c r="R284" s="3"/>
      <c r="T284"/>
    </row>
    <row r="285" spans="1:20" x14ac:dyDescent="0.35">
      <c r="A285" s="31">
        <v>25</v>
      </c>
      <c r="B285" s="31">
        <v>33.99</v>
      </c>
      <c r="C285" s="33">
        <v>0</v>
      </c>
      <c r="D285" s="33">
        <v>1</v>
      </c>
      <c r="E285" s="33">
        <v>0</v>
      </c>
      <c r="F285" s="33">
        <v>0</v>
      </c>
      <c r="G285" s="33">
        <v>0</v>
      </c>
      <c r="H285">
        <v>0</v>
      </c>
      <c r="I285">
        <v>1</v>
      </c>
      <c r="J285">
        <v>0</v>
      </c>
      <c r="K285">
        <v>0</v>
      </c>
      <c r="L285">
        <v>0</v>
      </c>
      <c r="M285">
        <v>1</v>
      </c>
      <c r="N285">
        <v>0</v>
      </c>
      <c r="O285">
        <v>0</v>
      </c>
      <c r="P285">
        <v>0</v>
      </c>
      <c r="Q285" s="32">
        <v>3227.1210999999998</v>
      </c>
      <c r="R285" s="3"/>
      <c r="T285"/>
    </row>
    <row r="286" spans="1:20" x14ac:dyDescent="0.35">
      <c r="A286" s="31">
        <v>25</v>
      </c>
      <c r="B286" s="31">
        <v>30.3</v>
      </c>
      <c r="C286" s="33">
        <v>0</v>
      </c>
      <c r="D286" s="33">
        <v>1</v>
      </c>
      <c r="E286" s="33">
        <v>0</v>
      </c>
      <c r="F286" s="33">
        <v>0</v>
      </c>
      <c r="G286" s="33">
        <v>0</v>
      </c>
      <c r="H286">
        <v>0</v>
      </c>
      <c r="I286">
        <v>0</v>
      </c>
      <c r="J286">
        <v>1</v>
      </c>
      <c r="K286">
        <v>0</v>
      </c>
      <c r="L286">
        <v>0</v>
      </c>
      <c r="M286">
        <v>1</v>
      </c>
      <c r="N286">
        <v>0</v>
      </c>
      <c r="O286">
        <v>0</v>
      </c>
      <c r="P286">
        <v>0</v>
      </c>
      <c r="Q286" s="32">
        <v>2632.9920000000002</v>
      </c>
      <c r="R286" s="3"/>
      <c r="T286"/>
    </row>
    <row r="287" spans="1:20" x14ac:dyDescent="0.35">
      <c r="A287" s="31">
        <v>25</v>
      </c>
      <c r="B287" s="31">
        <v>42.13</v>
      </c>
      <c r="C287" s="33">
        <v>0</v>
      </c>
      <c r="D287" s="33">
        <v>1</v>
      </c>
      <c r="E287" s="33">
        <v>0</v>
      </c>
      <c r="F287" s="33">
        <v>0</v>
      </c>
      <c r="G287" s="33">
        <v>0</v>
      </c>
      <c r="H287">
        <v>0</v>
      </c>
      <c r="I287">
        <v>1</v>
      </c>
      <c r="J287">
        <v>0</v>
      </c>
      <c r="K287">
        <v>0</v>
      </c>
      <c r="L287">
        <v>0</v>
      </c>
      <c r="M287">
        <v>1</v>
      </c>
      <c r="N287">
        <v>0</v>
      </c>
      <c r="O287">
        <v>0</v>
      </c>
      <c r="P287">
        <v>0</v>
      </c>
      <c r="Q287" s="32">
        <v>3238.4357</v>
      </c>
      <c r="R287" s="3"/>
      <c r="T287"/>
    </row>
    <row r="288" spans="1:20" x14ac:dyDescent="0.35">
      <c r="A288" s="31">
        <v>25</v>
      </c>
      <c r="B288" s="31">
        <v>34.484999999999999</v>
      </c>
      <c r="C288" s="33">
        <v>0</v>
      </c>
      <c r="D288" s="33">
        <v>1</v>
      </c>
      <c r="E288" s="33">
        <v>0</v>
      </c>
      <c r="F288" s="33">
        <v>0</v>
      </c>
      <c r="G288" s="33">
        <v>0</v>
      </c>
      <c r="H288">
        <v>0</v>
      </c>
      <c r="I288">
        <v>0</v>
      </c>
      <c r="J288">
        <v>0</v>
      </c>
      <c r="K288">
        <v>1</v>
      </c>
      <c r="L288">
        <v>0</v>
      </c>
      <c r="M288">
        <v>1</v>
      </c>
      <c r="N288">
        <v>0</v>
      </c>
      <c r="O288">
        <v>0</v>
      </c>
      <c r="P288">
        <v>0</v>
      </c>
      <c r="Q288" s="32">
        <v>3021.80915</v>
      </c>
      <c r="R288" s="3"/>
      <c r="T288"/>
    </row>
    <row r="289" spans="1:20" x14ac:dyDescent="0.35">
      <c r="A289" s="31">
        <v>26</v>
      </c>
      <c r="B289" s="31">
        <v>29.92</v>
      </c>
      <c r="C289" s="33">
        <v>0</v>
      </c>
      <c r="D289" s="33">
        <v>1</v>
      </c>
      <c r="E289" s="33">
        <v>0</v>
      </c>
      <c r="F289" s="33">
        <v>0</v>
      </c>
      <c r="G289" s="33">
        <v>0</v>
      </c>
      <c r="H289">
        <v>0</v>
      </c>
      <c r="I289">
        <v>1</v>
      </c>
      <c r="J289">
        <v>0</v>
      </c>
      <c r="K289">
        <v>0</v>
      </c>
      <c r="L289">
        <v>0</v>
      </c>
      <c r="M289">
        <v>0</v>
      </c>
      <c r="N289">
        <v>1</v>
      </c>
      <c r="O289">
        <v>0</v>
      </c>
      <c r="P289">
        <v>0</v>
      </c>
      <c r="Q289" s="32">
        <v>3981.9767999999999</v>
      </c>
      <c r="R289" s="3"/>
      <c r="T289"/>
    </row>
    <row r="290" spans="1:20" x14ac:dyDescent="0.35">
      <c r="A290" s="31">
        <v>26</v>
      </c>
      <c r="B290" s="31">
        <v>29.92</v>
      </c>
      <c r="C290" s="33">
        <v>0</v>
      </c>
      <c r="D290" s="33">
        <v>1</v>
      </c>
      <c r="E290" s="33">
        <v>0</v>
      </c>
      <c r="F290" s="33">
        <v>0</v>
      </c>
      <c r="G290" s="33">
        <v>0</v>
      </c>
      <c r="H290">
        <v>0</v>
      </c>
      <c r="I290">
        <v>1</v>
      </c>
      <c r="J290">
        <v>0</v>
      </c>
      <c r="K290">
        <v>0</v>
      </c>
      <c r="L290">
        <v>0</v>
      </c>
      <c r="M290">
        <v>0</v>
      </c>
      <c r="N290">
        <v>1</v>
      </c>
      <c r="O290">
        <v>0</v>
      </c>
      <c r="P290">
        <v>0</v>
      </c>
      <c r="Q290" s="32">
        <v>3392.9767999999999</v>
      </c>
      <c r="R290" s="3"/>
      <c r="T290"/>
    </row>
    <row r="291" spans="1:20" x14ac:dyDescent="0.35">
      <c r="A291" s="31">
        <v>26</v>
      </c>
      <c r="B291" s="31">
        <v>42.4</v>
      </c>
      <c r="C291" s="33">
        <v>0</v>
      </c>
      <c r="D291" s="33">
        <v>1</v>
      </c>
      <c r="E291" s="33">
        <v>0</v>
      </c>
      <c r="F291" s="33">
        <v>0</v>
      </c>
      <c r="G291" s="33">
        <v>0</v>
      </c>
      <c r="H291">
        <v>0</v>
      </c>
      <c r="I291">
        <v>0</v>
      </c>
      <c r="J291">
        <v>1</v>
      </c>
      <c r="K291">
        <v>0</v>
      </c>
      <c r="L291">
        <v>0</v>
      </c>
      <c r="M291">
        <v>0</v>
      </c>
      <c r="N291">
        <v>1</v>
      </c>
      <c r="O291">
        <v>0</v>
      </c>
      <c r="P291">
        <v>0</v>
      </c>
      <c r="Q291" s="32">
        <v>3410.3240000000001</v>
      </c>
      <c r="R291" s="3"/>
      <c r="T291"/>
    </row>
    <row r="292" spans="1:20" x14ac:dyDescent="0.35">
      <c r="A292" s="31">
        <v>26</v>
      </c>
      <c r="B292" s="31">
        <v>40.185000000000002</v>
      </c>
      <c r="C292" s="33">
        <v>0</v>
      </c>
      <c r="D292" s="33">
        <v>1</v>
      </c>
      <c r="E292" s="33">
        <v>0</v>
      </c>
      <c r="F292" s="33">
        <v>0</v>
      </c>
      <c r="G292" s="33">
        <v>0</v>
      </c>
      <c r="H292">
        <v>0</v>
      </c>
      <c r="I292">
        <v>0</v>
      </c>
      <c r="J292">
        <v>0</v>
      </c>
      <c r="K292">
        <v>1</v>
      </c>
      <c r="L292">
        <v>0</v>
      </c>
      <c r="M292">
        <v>0</v>
      </c>
      <c r="N292">
        <v>1</v>
      </c>
      <c r="O292">
        <v>0</v>
      </c>
      <c r="P292">
        <v>0</v>
      </c>
      <c r="Q292" s="32">
        <v>3201.2451500000002</v>
      </c>
      <c r="R292" s="3"/>
      <c r="T292"/>
    </row>
    <row r="293" spans="1:20" x14ac:dyDescent="0.35">
      <c r="A293" s="31">
        <v>26</v>
      </c>
      <c r="B293" s="31">
        <v>34.200000000000003</v>
      </c>
      <c r="C293" s="33">
        <v>0</v>
      </c>
      <c r="D293" s="33">
        <v>1</v>
      </c>
      <c r="E293" s="33">
        <v>0</v>
      </c>
      <c r="F293" s="33">
        <v>0</v>
      </c>
      <c r="G293" s="33">
        <v>0</v>
      </c>
      <c r="H293">
        <v>0</v>
      </c>
      <c r="I293">
        <v>0</v>
      </c>
      <c r="J293">
        <v>1</v>
      </c>
      <c r="K293">
        <v>0</v>
      </c>
      <c r="L293">
        <v>0</v>
      </c>
      <c r="M293">
        <v>0</v>
      </c>
      <c r="N293">
        <v>1</v>
      </c>
      <c r="O293">
        <v>0</v>
      </c>
      <c r="P293">
        <v>0</v>
      </c>
      <c r="Q293" s="32">
        <v>3987.9259999999999</v>
      </c>
      <c r="R293" s="3"/>
      <c r="T293"/>
    </row>
    <row r="294" spans="1:20" x14ac:dyDescent="0.35">
      <c r="A294" s="31">
        <v>27</v>
      </c>
      <c r="B294" s="31">
        <v>30.4</v>
      </c>
      <c r="C294" s="33">
        <v>0</v>
      </c>
      <c r="D294" s="33">
        <v>1</v>
      </c>
      <c r="E294" s="33">
        <v>0</v>
      </c>
      <c r="F294" s="33">
        <v>0</v>
      </c>
      <c r="G294" s="33">
        <v>0</v>
      </c>
      <c r="H294">
        <v>0</v>
      </c>
      <c r="I294">
        <v>0</v>
      </c>
      <c r="J294">
        <v>0</v>
      </c>
      <c r="K294">
        <v>1</v>
      </c>
      <c r="L294">
        <v>0</v>
      </c>
      <c r="M294">
        <v>0</v>
      </c>
      <c r="N294">
        <v>1</v>
      </c>
      <c r="O294">
        <v>0</v>
      </c>
      <c r="P294">
        <v>0</v>
      </c>
      <c r="Q294" s="32">
        <v>18804.752400000001</v>
      </c>
      <c r="R294" s="3"/>
      <c r="T294"/>
    </row>
    <row r="295" spans="1:20" x14ac:dyDescent="0.35">
      <c r="A295" s="31">
        <v>27</v>
      </c>
      <c r="B295" s="31">
        <v>34.799999999999997</v>
      </c>
      <c r="C295" s="33">
        <v>0</v>
      </c>
      <c r="D295" s="33">
        <v>1</v>
      </c>
      <c r="E295" s="33">
        <v>0</v>
      </c>
      <c r="F295" s="33">
        <v>0</v>
      </c>
      <c r="G295" s="33">
        <v>0</v>
      </c>
      <c r="H295">
        <v>0</v>
      </c>
      <c r="I295">
        <v>0</v>
      </c>
      <c r="J295">
        <v>1</v>
      </c>
      <c r="K295">
        <v>0</v>
      </c>
      <c r="L295">
        <v>0</v>
      </c>
      <c r="M295">
        <v>0</v>
      </c>
      <c r="N295">
        <v>1</v>
      </c>
      <c r="O295">
        <v>0</v>
      </c>
      <c r="P295">
        <v>0</v>
      </c>
      <c r="Q295" s="32">
        <v>3577.9989999999998</v>
      </c>
      <c r="R295" s="3"/>
      <c r="T295"/>
    </row>
    <row r="296" spans="1:20" x14ac:dyDescent="0.35">
      <c r="A296" s="31">
        <v>27</v>
      </c>
      <c r="B296" s="31">
        <v>30.59</v>
      </c>
      <c r="C296" s="33">
        <v>0</v>
      </c>
      <c r="D296" s="33">
        <v>1</v>
      </c>
      <c r="E296" s="33">
        <v>0</v>
      </c>
      <c r="F296" s="33">
        <v>0</v>
      </c>
      <c r="G296" s="33">
        <v>0</v>
      </c>
      <c r="H296">
        <v>0</v>
      </c>
      <c r="I296">
        <v>0</v>
      </c>
      <c r="J296">
        <v>0</v>
      </c>
      <c r="K296">
        <v>0</v>
      </c>
      <c r="L296">
        <v>1</v>
      </c>
      <c r="M296">
        <v>0</v>
      </c>
      <c r="N296">
        <v>1</v>
      </c>
      <c r="O296">
        <v>0</v>
      </c>
      <c r="P296">
        <v>0</v>
      </c>
      <c r="Q296" s="32">
        <v>16796.411940000002</v>
      </c>
      <c r="R296" s="3"/>
      <c r="T296"/>
    </row>
    <row r="297" spans="1:20" x14ac:dyDescent="0.35">
      <c r="A297" s="31">
        <v>27</v>
      </c>
      <c r="B297" s="31">
        <v>32.395000000000003</v>
      </c>
      <c r="C297" s="33">
        <v>0</v>
      </c>
      <c r="D297" s="33">
        <v>1</v>
      </c>
      <c r="E297" s="33">
        <v>0</v>
      </c>
      <c r="F297" s="33">
        <v>0</v>
      </c>
      <c r="G297" s="33">
        <v>0</v>
      </c>
      <c r="H297">
        <v>0</v>
      </c>
      <c r="I297">
        <v>0</v>
      </c>
      <c r="J297">
        <v>0</v>
      </c>
      <c r="K297">
        <v>0</v>
      </c>
      <c r="L297">
        <v>1</v>
      </c>
      <c r="M297">
        <v>0</v>
      </c>
      <c r="N297">
        <v>1</v>
      </c>
      <c r="O297">
        <v>0</v>
      </c>
      <c r="P297">
        <v>0</v>
      </c>
      <c r="Q297" s="32">
        <v>18903.491409999999</v>
      </c>
      <c r="R297" s="3"/>
      <c r="T297"/>
    </row>
    <row r="298" spans="1:20" x14ac:dyDescent="0.35">
      <c r="A298" s="31">
        <v>27</v>
      </c>
      <c r="B298" s="31">
        <v>31.254999999999999</v>
      </c>
      <c r="C298" s="33">
        <v>0</v>
      </c>
      <c r="D298" s="33">
        <v>1</v>
      </c>
      <c r="E298" s="33">
        <v>0</v>
      </c>
      <c r="F298" s="33">
        <v>0</v>
      </c>
      <c r="G298" s="33">
        <v>0</v>
      </c>
      <c r="H298">
        <v>0</v>
      </c>
      <c r="I298">
        <v>0</v>
      </c>
      <c r="J298">
        <v>0</v>
      </c>
      <c r="K298">
        <v>1</v>
      </c>
      <c r="L298">
        <v>0</v>
      </c>
      <c r="M298">
        <v>0</v>
      </c>
      <c r="N298">
        <v>1</v>
      </c>
      <c r="O298">
        <v>0</v>
      </c>
      <c r="P298">
        <v>0</v>
      </c>
      <c r="Q298" s="32">
        <v>3956.0714499999999</v>
      </c>
      <c r="R298" s="3"/>
      <c r="T298"/>
    </row>
    <row r="299" spans="1:20" x14ac:dyDescent="0.35">
      <c r="A299" s="31">
        <v>28</v>
      </c>
      <c r="B299" s="31">
        <v>34.770000000000003</v>
      </c>
      <c r="C299" s="33">
        <v>0</v>
      </c>
      <c r="D299" s="33">
        <v>1</v>
      </c>
      <c r="E299" s="33">
        <v>0</v>
      </c>
      <c r="F299" s="33">
        <v>0</v>
      </c>
      <c r="G299" s="33">
        <v>0</v>
      </c>
      <c r="H299">
        <v>0</v>
      </c>
      <c r="I299">
        <v>0</v>
      </c>
      <c r="J299">
        <v>0</v>
      </c>
      <c r="K299">
        <v>1</v>
      </c>
      <c r="L299">
        <v>0</v>
      </c>
      <c r="M299">
        <v>0</v>
      </c>
      <c r="N299">
        <v>1</v>
      </c>
      <c r="O299">
        <v>0</v>
      </c>
      <c r="P299">
        <v>0</v>
      </c>
      <c r="Q299" s="32">
        <v>3556.9223000000002</v>
      </c>
      <c r="R299" s="3"/>
      <c r="T299"/>
    </row>
    <row r="300" spans="1:20" x14ac:dyDescent="0.35">
      <c r="A300" s="31">
        <v>28</v>
      </c>
      <c r="B300" s="31">
        <v>37.619999999999997</v>
      </c>
      <c r="C300" s="33">
        <v>0</v>
      </c>
      <c r="D300" s="33">
        <v>1</v>
      </c>
      <c r="E300" s="33">
        <v>0</v>
      </c>
      <c r="F300" s="33">
        <v>0</v>
      </c>
      <c r="G300" s="33">
        <v>0</v>
      </c>
      <c r="H300">
        <v>0</v>
      </c>
      <c r="I300">
        <v>1</v>
      </c>
      <c r="J300">
        <v>0</v>
      </c>
      <c r="K300">
        <v>0</v>
      </c>
      <c r="L300">
        <v>0</v>
      </c>
      <c r="M300">
        <v>0</v>
      </c>
      <c r="N300">
        <v>1</v>
      </c>
      <c r="O300">
        <v>0</v>
      </c>
      <c r="P300">
        <v>0</v>
      </c>
      <c r="Q300" s="32">
        <v>3766.8838000000001</v>
      </c>
      <c r="R300" s="3"/>
      <c r="T300"/>
    </row>
    <row r="301" spans="1:20" x14ac:dyDescent="0.35">
      <c r="A301" s="31">
        <v>28</v>
      </c>
      <c r="B301" s="31">
        <v>33.4</v>
      </c>
      <c r="C301" s="33">
        <v>0</v>
      </c>
      <c r="D301" s="33">
        <v>1</v>
      </c>
      <c r="E301" s="33">
        <v>0</v>
      </c>
      <c r="F301" s="33">
        <v>0</v>
      </c>
      <c r="G301" s="33">
        <v>0</v>
      </c>
      <c r="H301">
        <v>0</v>
      </c>
      <c r="I301">
        <v>0</v>
      </c>
      <c r="J301">
        <v>1</v>
      </c>
      <c r="K301">
        <v>0</v>
      </c>
      <c r="L301">
        <v>0</v>
      </c>
      <c r="M301">
        <v>0</v>
      </c>
      <c r="N301">
        <v>1</v>
      </c>
      <c r="O301">
        <v>0</v>
      </c>
      <c r="P301">
        <v>0</v>
      </c>
      <c r="Q301" s="32">
        <v>3172.018</v>
      </c>
      <c r="R301" s="3"/>
      <c r="T301"/>
    </row>
    <row r="302" spans="1:20" x14ac:dyDescent="0.35">
      <c r="A302" s="31">
        <v>28</v>
      </c>
      <c r="B302" s="31">
        <v>33</v>
      </c>
      <c r="C302" s="33">
        <v>0</v>
      </c>
      <c r="D302" s="33">
        <v>1</v>
      </c>
      <c r="E302" s="33">
        <v>0</v>
      </c>
      <c r="F302" s="33">
        <v>0</v>
      </c>
      <c r="G302" s="33">
        <v>0</v>
      </c>
      <c r="H302">
        <v>0</v>
      </c>
      <c r="I302">
        <v>1</v>
      </c>
      <c r="J302">
        <v>0</v>
      </c>
      <c r="K302">
        <v>0</v>
      </c>
      <c r="L302">
        <v>0</v>
      </c>
      <c r="M302">
        <v>0</v>
      </c>
      <c r="N302">
        <v>1</v>
      </c>
      <c r="O302">
        <v>0</v>
      </c>
      <c r="P302">
        <v>0</v>
      </c>
      <c r="Q302" s="32">
        <v>4349.4620000000004</v>
      </c>
      <c r="R302" s="3"/>
      <c r="T302"/>
    </row>
    <row r="303" spans="1:20" x14ac:dyDescent="0.35">
      <c r="A303" s="31">
        <v>28</v>
      </c>
      <c r="B303" s="31">
        <v>33.11</v>
      </c>
      <c r="C303" s="33">
        <v>0</v>
      </c>
      <c r="D303" s="33">
        <v>1</v>
      </c>
      <c r="E303" s="33">
        <v>0</v>
      </c>
      <c r="F303" s="33">
        <v>0</v>
      </c>
      <c r="G303" s="33">
        <v>0</v>
      </c>
      <c r="H303">
        <v>0</v>
      </c>
      <c r="I303">
        <v>1</v>
      </c>
      <c r="J303">
        <v>0</v>
      </c>
      <c r="K303">
        <v>0</v>
      </c>
      <c r="L303">
        <v>0</v>
      </c>
      <c r="M303">
        <v>0</v>
      </c>
      <c r="N303">
        <v>1</v>
      </c>
      <c r="O303">
        <v>0</v>
      </c>
      <c r="P303">
        <v>0</v>
      </c>
      <c r="Q303" s="32">
        <v>3171.6149</v>
      </c>
      <c r="R303" s="3"/>
      <c r="T303"/>
    </row>
    <row r="304" spans="1:20" x14ac:dyDescent="0.35">
      <c r="A304" s="31">
        <v>29</v>
      </c>
      <c r="B304" s="31">
        <v>38.83</v>
      </c>
      <c r="C304" s="33">
        <v>0</v>
      </c>
      <c r="D304" s="33">
        <v>1</v>
      </c>
      <c r="E304" s="33">
        <v>0</v>
      </c>
      <c r="F304" s="33">
        <v>0</v>
      </c>
      <c r="G304" s="33">
        <v>0</v>
      </c>
      <c r="H304">
        <v>0</v>
      </c>
      <c r="I304">
        <v>1</v>
      </c>
      <c r="J304">
        <v>0</v>
      </c>
      <c r="K304">
        <v>0</v>
      </c>
      <c r="L304">
        <v>0</v>
      </c>
      <c r="M304">
        <v>0</v>
      </c>
      <c r="N304">
        <v>1</v>
      </c>
      <c r="O304">
        <v>0</v>
      </c>
      <c r="P304">
        <v>0</v>
      </c>
      <c r="Q304" s="32">
        <v>5138.2566999999999</v>
      </c>
      <c r="R304" s="3"/>
      <c r="T304"/>
    </row>
    <row r="305" spans="1:20" x14ac:dyDescent="0.35">
      <c r="A305" s="31">
        <v>29</v>
      </c>
      <c r="B305" s="31">
        <v>32.11</v>
      </c>
      <c r="C305" s="33">
        <v>0</v>
      </c>
      <c r="D305" s="33">
        <v>1</v>
      </c>
      <c r="E305" s="33">
        <v>0</v>
      </c>
      <c r="F305" s="33">
        <v>0</v>
      </c>
      <c r="G305" s="33">
        <v>0</v>
      </c>
      <c r="H305">
        <v>0</v>
      </c>
      <c r="I305">
        <v>0</v>
      </c>
      <c r="J305">
        <v>0</v>
      </c>
      <c r="K305">
        <v>1</v>
      </c>
      <c r="L305">
        <v>0</v>
      </c>
      <c r="M305">
        <v>0</v>
      </c>
      <c r="N305">
        <v>1</v>
      </c>
      <c r="O305">
        <v>0</v>
      </c>
      <c r="P305">
        <v>0</v>
      </c>
      <c r="Q305" s="32">
        <v>4922.9159</v>
      </c>
      <c r="R305" s="3"/>
      <c r="T305"/>
    </row>
    <row r="306" spans="1:20" x14ac:dyDescent="0.35">
      <c r="A306" s="31">
        <v>29</v>
      </c>
      <c r="B306" s="31">
        <v>35.53</v>
      </c>
      <c r="C306" s="33">
        <v>0</v>
      </c>
      <c r="D306" s="33">
        <v>1</v>
      </c>
      <c r="E306" s="33">
        <v>0</v>
      </c>
      <c r="F306" s="33">
        <v>0</v>
      </c>
      <c r="G306" s="33">
        <v>0</v>
      </c>
      <c r="H306">
        <v>0</v>
      </c>
      <c r="I306">
        <v>1</v>
      </c>
      <c r="J306">
        <v>0</v>
      </c>
      <c r="K306">
        <v>0</v>
      </c>
      <c r="L306">
        <v>0</v>
      </c>
      <c r="M306">
        <v>0</v>
      </c>
      <c r="N306">
        <v>1</v>
      </c>
      <c r="O306">
        <v>0</v>
      </c>
      <c r="P306">
        <v>0</v>
      </c>
      <c r="Q306" s="32">
        <v>3366.6696999999999</v>
      </c>
      <c r="R306" s="3"/>
      <c r="T306"/>
    </row>
    <row r="307" spans="1:20" x14ac:dyDescent="0.35">
      <c r="A307" s="31">
        <v>29</v>
      </c>
      <c r="B307" s="31">
        <v>31.16</v>
      </c>
      <c r="C307" s="33">
        <v>0</v>
      </c>
      <c r="D307" s="33">
        <v>1</v>
      </c>
      <c r="E307" s="33">
        <v>0</v>
      </c>
      <c r="F307" s="33">
        <v>0</v>
      </c>
      <c r="G307" s="33">
        <v>0</v>
      </c>
      <c r="H307">
        <v>0</v>
      </c>
      <c r="I307">
        <v>0</v>
      </c>
      <c r="J307">
        <v>0</v>
      </c>
      <c r="K307">
        <v>0</v>
      </c>
      <c r="L307">
        <v>1</v>
      </c>
      <c r="M307">
        <v>0</v>
      </c>
      <c r="N307">
        <v>1</v>
      </c>
      <c r="O307">
        <v>0</v>
      </c>
      <c r="P307">
        <v>0</v>
      </c>
      <c r="Q307" s="32">
        <v>3943.5954000000002</v>
      </c>
      <c r="R307" s="3"/>
      <c r="T307"/>
    </row>
    <row r="308" spans="1:20" x14ac:dyDescent="0.35">
      <c r="A308" s="31">
        <v>30</v>
      </c>
      <c r="B308" s="31">
        <v>32.4</v>
      </c>
      <c r="C308" s="33">
        <v>0</v>
      </c>
      <c r="D308" s="33">
        <v>1</v>
      </c>
      <c r="E308" s="33">
        <v>0</v>
      </c>
      <c r="F308" s="33">
        <v>0</v>
      </c>
      <c r="G308" s="33">
        <v>0</v>
      </c>
      <c r="H308">
        <v>0</v>
      </c>
      <c r="I308">
        <v>0</v>
      </c>
      <c r="J308">
        <v>1</v>
      </c>
      <c r="K308">
        <v>0</v>
      </c>
      <c r="L308">
        <v>0</v>
      </c>
      <c r="M308">
        <v>0</v>
      </c>
      <c r="N308">
        <v>1</v>
      </c>
      <c r="O308">
        <v>0</v>
      </c>
      <c r="P308">
        <v>0</v>
      </c>
      <c r="Q308" s="32">
        <v>4149.7359999999999</v>
      </c>
      <c r="R308" s="3"/>
      <c r="T308"/>
    </row>
    <row r="309" spans="1:20" x14ac:dyDescent="0.35">
      <c r="A309" s="31">
        <v>30</v>
      </c>
      <c r="B309" s="31">
        <v>30.9</v>
      </c>
      <c r="C309" s="33">
        <v>0</v>
      </c>
      <c r="D309" s="33">
        <v>1</v>
      </c>
      <c r="E309" s="33">
        <v>0</v>
      </c>
      <c r="F309" s="33">
        <v>0</v>
      </c>
      <c r="G309" s="33">
        <v>0</v>
      </c>
      <c r="H309">
        <v>0</v>
      </c>
      <c r="I309">
        <v>0</v>
      </c>
      <c r="J309">
        <v>1</v>
      </c>
      <c r="K309">
        <v>0</v>
      </c>
      <c r="L309">
        <v>0</v>
      </c>
      <c r="M309">
        <v>0</v>
      </c>
      <c r="N309">
        <v>1</v>
      </c>
      <c r="O309">
        <v>0</v>
      </c>
      <c r="P309">
        <v>0</v>
      </c>
      <c r="Q309" s="32">
        <v>5325.6509999999998</v>
      </c>
      <c r="R309" s="3"/>
      <c r="T309"/>
    </row>
    <row r="310" spans="1:20" x14ac:dyDescent="0.35">
      <c r="A310" s="31">
        <v>30</v>
      </c>
      <c r="B310" s="31">
        <v>33.33</v>
      </c>
      <c r="C310" s="33">
        <v>0</v>
      </c>
      <c r="D310" s="33">
        <v>1</v>
      </c>
      <c r="E310" s="33">
        <v>0</v>
      </c>
      <c r="F310" s="33">
        <v>0</v>
      </c>
      <c r="G310" s="33">
        <v>0</v>
      </c>
      <c r="H310">
        <v>0</v>
      </c>
      <c r="I310">
        <v>1</v>
      </c>
      <c r="J310">
        <v>0</v>
      </c>
      <c r="K310">
        <v>0</v>
      </c>
      <c r="L310">
        <v>0</v>
      </c>
      <c r="M310">
        <v>0</v>
      </c>
      <c r="N310">
        <v>1</v>
      </c>
      <c r="O310">
        <v>0</v>
      </c>
      <c r="P310">
        <v>0</v>
      </c>
      <c r="Q310" s="32">
        <v>4151.0286999999998</v>
      </c>
      <c r="R310" s="3"/>
      <c r="T310"/>
    </row>
    <row r="311" spans="1:20" x14ac:dyDescent="0.35">
      <c r="A311" s="31">
        <v>30</v>
      </c>
      <c r="B311" s="31">
        <v>43.12</v>
      </c>
      <c r="C311" s="33">
        <v>0</v>
      </c>
      <c r="D311" s="33">
        <v>1</v>
      </c>
      <c r="E311" s="33">
        <v>0</v>
      </c>
      <c r="F311" s="33">
        <v>0</v>
      </c>
      <c r="G311" s="33">
        <v>0</v>
      </c>
      <c r="H311">
        <v>0</v>
      </c>
      <c r="I311">
        <v>1</v>
      </c>
      <c r="J311">
        <v>0</v>
      </c>
      <c r="K311">
        <v>0</v>
      </c>
      <c r="L311">
        <v>0</v>
      </c>
      <c r="M311">
        <v>0</v>
      </c>
      <c r="N311">
        <v>1</v>
      </c>
      <c r="O311">
        <v>0</v>
      </c>
      <c r="P311">
        <v>0</v>
      </c>
      <c r="Q311" s="32">
        <v>4753.6368000000002</v>
      </c>
      <c r="R311" s="3"/>
      <c r="T311"/>
    </row>
    <row r="312" spans="1:20" x14ac:dyDescent="0.35">
      <c r="A312" s="31">
        <v>31</v>
      </c>
      <c r="B312" s="31">
        <v>36.630000000000003</v>
      </c>
      <c r="C312" s="33">
        <v>0</v>
      </c>
      <c r="D312" s="33">
        <v>1</v>
      </c>
      <c r="E312" s="33">
        <v>0</v>
      </c>
      <c r="F312" s="33">
        <v>0</v>
      </c>
      <c r="G312" s="33">
        <v>0</v>
      </c>
      <c r="H312">
        <v>0</v>
      </c>
      <c r="I312">
        <v>1</v>
      </c>
      <c r="J312">
        <v>0</v>
      </c>
      <c r="K312">
        <v>0</v>
      </c>
      <c r="L312">
        <v>0</v>
      </c>
      <c r="M312">
        <v>0</v>
      </c>
      <c r="N312">
        <v>1</v>
      </c>
      <c r="O312">
        <v>0</v>
      </c>
      <c r="P312">
        <v>0</v>
      </c>
      <c r="Q312" s="32">
        <v>4949.7587000000003</v>
      </c>
      <c r="R312" s="3"/>
      <c r="T312"/>
    </row>
    <row r="313" spans="1:20" x14ac:dyDescent="0.35">
      <c r="A313" s="31">
        <v>31</v>
      </c>
      <c r="B313" s="31">
        <v>32.68</v>
      </c>
      <c r="C313" s="33">
        <v>0</v>
      </c>
      <c r="D313" s="33">
        <v>1</v>
      </c>
      <c r="E313" s="33">
        <v>0</v>
      </c>
      <c r="F313" s="33">
        <v>0</v>
      </c>
      <c r="G313" s="33">
        <v>0</v>
      </c>
      <c r="H313">
        <v>0</v>
      </c>
      <c r="I313">
        <v>0</v>
      </c>
      <c r="J313">
        <v>0</v>
      </c>
      <c r="K313">
        <v>1</v>
      </c>
      <c r="L313">
        <v>0</v>
      </c>
      <c r="M313">
        <v>0</v>
      </c>
      <c r="N313">
        <v>1</v>
      </c>
      <c r="O313">
        <v>0</v>
      </c>
      <c r="P313">
        <v>0</v>
      </c>
      <c r="Q313" s="32">
        <v>4738.2682000000004</v>
      </c>
      <c r="R313" s="3"/>
      <c r="T313"/>
    </row>
    <row r="314" spans="1:20" x14ac:dyDescent="0.35">
      <c r="A314" s="31">
        <v>31</v>
      </c>
      <c r="B314" s="31">
        <v>31.065000000000001</v>
      </c>
      <c r="C314" s="33">
        <v>0</v>
      </c>
      <c r="D314" s="33">
        <v>1</v>
      </c>
      <c r="E314" s="33">
        <v>0</v>
      </c>
      <c r="F314" s="33">
        <v>0</v>
      </c>
      <c r="G314" s="33">
        <v>0</v>
      </c>
      <c r="H314">
        <v>0</v>
      </c>
      <c r="I314">
        <v>0</v>
      </c>
      <c r="J314">
        <v>0</v>
      </c>
      <c r="K314">
        <v>0</v>
      </c>
      <c r="L314">
        <v>1</v>
      </c>
      <c r="M314">
        <v>0</v>
      </c>
      <c r="N314">
        <v>1</v>
      </c>
      <c r="O314">
        <v>0</v>
      </c>
      <c r="P314">
        <v>0</v>
      </c>
      <c r="Q314" s="32">
        <v>4347.0233500000004</v>
      </c>
      <c r="R314" s="3"/>
      <c r="T314"/>
    </row>
    <row r="315" spans="1:20" x14ac:dyDescent="0.35">
      <c r="A315" s="31">
        <v>31</v>
      </c>
      <c r="B315" s="31">
        <v>30.495000000000001</v>
      </c>
      <c r="C315" s="33">
        <v>0</v>
      </c>
      <c r="D315" s="33">
        <v>1</v>
      </c>
      <c r="E315" s="33">
        <v>0</v>
      </c>
      <c r="F315" s="33">
        <v>0</v>
      </c>
      <c r="G315" s="33">
        <v>0</v>
      </c>
      <c r="H315">
        <v>0</v>
      </c>
      <c r="I315">
        <v>0</v>
      </c>
      <c r="J315">
        <v>0</v>
      </c>
      <c r="K315">
        <v>0</v>
      </c>
      <c r="L315">
        <v>1</v>
      </c>
      <c r="M315">
        <v>0</v>
      </c>
      <c r="N315">
        <v>1</v>
      </c>
      <c r="O315">
        <v>0</v>
      </c>
      <c r="P315">
        <v>0</v>
      </c>
      <c r="Q315" s="32">
        <v>6113.2310500000003</v>
      </c>
      <c r="R315" s="3"/>
      <c r="T315"/>
    </row>
    <row r="316" spans="1:20" x14ac:dyDescent="0.35">
      <c r="A316" s="31">
        <v>31</v>
      </c>
      <c r="B316" s="31">
        <v>32.774999999999999</v>
      </c>
      <c r="C316" s="33">
        <v>0</v>
      </c>
      <c r="D316" s="33">
        <v>1</v>
      </c>
      <c r="E316" s="33">
        <v>0</v>
      </c>
      <c r="F316" s="33">
        <v>0</v>
      </c>
      <c r="G316" s="33">
        <v>0</v>
      </c>
      <c r="H316">
        <v>0</v>
      </c>
      <c r="I316">
        <v>0</v>
      </c>
      <c r="J316">
        <v>0</v>
      </c>
      <c r="K316">
        <v>1</v>
      </c>
      <c r="L316">
        <v>0</v>
      </c>
      <c r="M316">
        <v>0</v>
      </c>
      <c r="N316">
        <v>1</v>
      </c>
      <c r="O316">
        <v>0</v>
      </c>
      <c r="P316">
        <v>0</v>
      </c>
      <c r="Q316" s="32">
        <v>5327.4002499999997</v>
      </c>
      <c r="R316" s="3"/>
      <c r="T316"/>
    </row>
    <row r="317" spans="1:20" x14ac:dyDescent="0.35">
      <c r="A317" s="31">
        <v>32</v>
      </c>
      <c r="B317" s="31">
        <v>37.145000000000003</v>
      </c>
      <c r="C317" s="33">
        <v>0</v>
      </c>
      <c r="D317" s="33">
        <v>1</v>
      </c>
      <c r="E317" s="33">
        <v>0</v>
      </c>
      <c r="F317" s="33">
        <v>0</v>
      </c>
      <c r="G317" s="33">
        <v>0</v>
      </c>
      <c r="H317">
        <v>0</v>
      </c>
      <c r="I317">
        <v>0</v>
      </c>
      <c r="J317">
        <v>0</v>
      </c>
      <c r="K317">
        <v>0</v>
      </c>
      <c r="L317">
        <v>1</v>
      </c>
      <c r="M317">
        <v>0</v>
      </c>
      <c r="N317">
        <v>1</v>
      </c>
      <c r="O317">
        <v>0</v>
      </c>
      <c r="P317">
        <v>0</v>
      </c>
      <c r="Q317" s="32">
        <v>6334.3435499999996</v>
      </c>
      <c r="R317" s="3"/>
      <c r="T317"/>
    </row>
    <row r="318" spans="1:20" x14ac:dyDescent="0.35">
      <c r="A318" s="31">
        <v>32</v>
      </c>
      <c r="B318" s="31">
        <v>33.155000000000001</v>
      </c>
      <c r="C318" s="33">
        <v>0</v>
      </c>
      <c r="D318" s="33">
        <v>1</v>
      </c>
      <c r="E318" s="33">
        <v>0</v>
      </c>
      <c r="F318" s="33">
        <v>0</v>
      </c>
      <c r="G318" s="33">
        <v>0</v>
      </c>
      <c r="H318">
        <v>0</v>
      </c>
      <c r="I318">
        <v>0</v>
      </c>
      <c r="J318">
        <v>0</v>
      </c>
      <c r="K318">
        <v>1</v>
      </c>
      <c r="L318">
        <v>0</v>
      </c>
      <c r="M318">
        <v>0</v>
      </c>
      <c r="N318">
        <v>1</v>
      </c>
      <c r="O318">
        <v>0</v>
      </c>
      <c r="P318">
        <v>0</v>
      </c>
      <c r="Q318" s="32">
        <v>6128.79745</v>
      </c>
      <c r="R318" s="3"/>
      <c r="T318"/>
    </row>
    <row r="319" spans="1:20" x14ac:dyDescent="0.35">
      <c r="A319" s="31">
        <v>32</v>
      </c>
      <c r="B319" s="31">
        <v>44.22</v>
      </c>
      <c r="C319" s="33">
        <v>0</v>
      </c>
      <c r="D319" s="33">
        <v>1</v>
      </c>
      <c r="E319" s="33">
        <v>0</v>
      </c>
      <c r="F319" s="33">
        <v>0</v>
      </c>
      <c r="G319" s="33">
        <v>0</v>
      </c>
      <c r="H319">
        <v>0</v>
      </c>
      <c r="I319">
        <v>1</v>
      </c>
      <c r="J319">
        <v>0</v>
      </c>
      <c r="K319">
        <v>0</v>
      </c>
      <c r="L319">
        <v>0</v>
      </c>
      <c r="M319">
        <v>0</v>
      </c>
      <c r="N319">
        <v>1</v>
      </c>
      <c r="O319">
        <v>0</v>
      </c>
      <c r="P319">
        <v>0</v>
      </c>
      <c r="Q319" s="32">
        <v>3994.1777999999999</v>
      </c>
      <c r="R319" s="3"/>
      <c r="T319"/>
    </row>
    <row r="320" spans="1:20" x14ac:dyDescent="0.35">
      <c r="A320" s="31">
        <v>32</v>
      </c>
      <c r="B320" s="31">
        <v>31.54</v>
      </c>
      <c r="C320" s="33">
        <v>0</v>
      </c>
      <c r="D320" s="33">
        <v>1</v>
      </c>
      <c r="E320" s="33">
        <v>0</v>
      </c>
      <c r="F320" s="33">
        <v>0</v>
      </c>
      <c r="G320" s="33">
        <v>0</v>
      </c>
      <c r="H320">
        <v>0</v>
      </c>
      <c r="I320">
        <v>0</v>
      </c>
      <c r="J320">
        <v>0</v>
      </c>
      <c r="K320">
        <v>0</v>
      </c>
      <c r="L320">
        <v>1</v>
      </c>
      <c r="M320">
        <v>0</v>
      </c>
      <c r="N320">
        <v>1</v>
      </c>
      <c r="O320">
        <v>0</v>
      </c>
      <c r="P320">
        <v>0</v>
      </c>
      <c r="Q320" s="32">
        <v>5148.5526</v>
      </c>
      <c r="R320" s="3"/>
      <c r="T320"/>
    </row>
    <row r="321" spans="1:20" x14ac:dyDescent="0.35">
      <c r="A321" s="31">
        <v>32</v>
      </c>
      <c r="B321" s="31">
        <v>41.1</v>
      </c>
      <c r="C321" s="33">
        <v>0</v>
      </c>
      <c r="D321" s="33">
        <v>1</v>
      </c>
      <c r="E321" s="33">
        <v>0</v>
      </c>
      <c r="F321" s="33">
        <v>0</v>
      </c>
      <c r="G321" s="33">
        <v>0</v>
      </c>
      <c r="H321">
        <v>0</v>
      </c>
      <c r="I321">
        <v>0</v>
      </c>
      <c r="J321">
        <v>1</v>
      </c>
      <c r="K321">
        <v>0</v>
      </c>
      <c r="L321">
        <v>0</v>
      </c>
      <c r="M321">
        <v>0</v>
      </c>
      <c r="N321">
        <v>1</v>
      </c>
      <c r="O321">
        <v>0</v>
      </c>
      <c r="P321">
        <v>0</v>
      </c>
      <c r="Q321" s="32">
        <v>3989.8409999999999</v>
      </c>
      <c r="R321" s="3"/>
      <c r="T321"/>
    </row>
    <row r="322" spans="1:20" x14ac:dyDescent="0.35">
      <c r="A322" s="31">
        <v>33</v>
      </c>
      <c r="B322" s="31">
        <v>38.9</v>
      </c>
      <c r="C322" s="33">
        <v>0</v>
      </c>
      <c r="D322" s="33">
        <v>1</v>
      </c>
      <c r="E322" s="33">
        <v>0</v>
      </c>
      <c r="F322" s="33">
        <v>0</v>
      </c>
      <c r="G322" s="33">
        <v>0</v>
      </c>
      <c r="H322">
        <v>0</v>
      </c>
      <c r="I322">
        <v>0</v>
      </c>
      <c r="J322">
        <v>1</v>
      </c>
      <c r="K322">
        <v>0</v>
      </c>
      <c r="L322">
        <v>0</v>
      </c>
      <c r="M322">
        <v>0</v>
      </c>
      <c r="N322">
        <v>1</v>
      </c>
      <c r="O322">
        <v>0</v>
      </c>
      <c r="P322">
        <v>0</v>
      </c>
      <c r="Q322" s="32">
        <v>5972.3779999999997</v>
      </c>
      <c r="R322" s="3"/>
      <c r="T322"/>
    </row>
    <row r="323" spans="1:20" x14ac:dyDescent="0.35">
      <c r="A323" s="31">
        <v>33</v>
      </c>
      <c r="B323" s="31">
        <v>32.9</v>
      </c>
      <c r="C323" s="33">
        <v>0</v>
      </c>
      <c r="D323" s="33">
        <v>1</v>
      </c>
      <c r="E323" s="33">
        <v>0</v>
      </c>
      <c r="F323" s="33">
        <v>0</v>
      </c>
      <c r="G323" s="33">
        <v>0</v>
      </c>
      <c r="H323">
        <v>0</v>
      </c>
      <c r="I323">
        <v>0</v>
      </c>
      <c r="J323">
        <v>1</v>
      </c>
      <c r="K323">
        <v>0</v>
      </c>
      <c r="L323">
        <v>0</v>
      </c>
      <c r="M323">
        <v>0</v>
      </c>
      <c r="N323">
        <v>1</v>
      </c>
      <c r="O323">
        <v>0</v>
      </c>
      <c r="P323">
        <v>0</v>
      </c>
      <c r="Q323" s="32">
        <v>5375.0379999999996</v>
      </c>
      <c r="R323" s="3"/>
      <c r="T323"/>
    </row>
    <row r="324" spans="1:20" x14ac:dyDescent="0.35">
      <c r="A324" s="31">
        <v>33</v>
      </c>
      <c r="B324" s="31">
        <v>42.94</v>
      </c>
      <c r="C324" s="33">
        <v>0</v>
      </c>
      <c r="D324" s="33">
        <v>1</v>
      </c>
      <c r="E324" s="33">
        <v>0</v>
      </c>
      <c r="F324" s="33">
        <v>0</v>
      </c>
      <c r="G324" s="33">
        <v>0</v>
      </c>
      <c r="H324">
        <v>0</v>
      </c>
      <c r="I324">
        <v>0</v>
      </c>
      <c r="J324">
        <v>0</v>
      </c>
      <c r="K324">
        <v>1</v>
      </c>
      <c r="L324">
        <v>0</v>
      </c>
      <c r="M324">
        <v>0</v>
      </c>
      <c r="N324">
        <v>1</v>
      </c>
      <c r="O324">
        <v>0</v>
      </c>
      <c r="P324">
        <v>0</v>
      </c>
      <c r="Q324" s="32">
        <v>6360.9935999999998</v>
      </c>
      <c r="R324" s="3"/>
      <c r="T324"/>
    </row>
    <row r="325" spans="1:20" x14ac:dyDescent="0.35">
      <c r="A325" s="31">
        <v>33</v>
      </c>
      <c r="B325" s="31">
        <v>36.29</v>
      </c>
      <c r="C325" s="33">
        <v>0</v>
      </c>
      <c r="D325" s="33">
        <v>1</v>
      </c>
      <c r="E325" s="33">
        <v>0</v>
      </c>
      <c r="F325" s="33">
        <v>0</v>
      </c>
      <c r="G325" s="33">
        <v>0</v>
      </c>
      <c r="H325">
        <v>0</v>
      </c>
      <c r="I325">
        <v>0</v>
      </c>
      <c r="J325">
        <v>0</v>
      </c>
      <c r="K325">
        <v>0</v>
      </c>
      <c r="L325">
        <v>1</v>
      </c>
      <c r="M325">
        <v>0</v>
      </c>
      <c r="N325">
        <v>1</v>
      </c>
      <c r="O325">
        <v>0</v>
      </c>
      <c r="P325">
        <v>0</v>
      </c>
      <c r="Q325" s="32">
        <v>6551.7501000000002</v>
      </c>
      <c r="R325" s="3"/>
      <c r="T325"/>
    </row>
    <row r="326" spans="1:20" x14ac:dyDescent="0.35">
      <c r="A326" s="31">
        <v>33</v>
      </c>
      <c r="B326" s="31">
        <v>39.82</v>
      </c>
      <c r="C326" s="33">
        <v>0</v>
      </c>
      <c r="D326" s="33">
        <v>1</v>
      </c>
      <c r="E326" s="33">
        <v>0</v>
      </c>
      <c r="F326" s="33">
        <v>0</v>
      </c>
      <c r="G326" s="33">
        <v>0</v>
      </c>
      <c r="H326">
        <v>0</v>
      </c>
      <c r="I326">
        <v>1</v>
      </c>
      <c r="J326">
        <v>0</v>
      </c>
      <c r="K326">
        <v>0</v>
      </c>
      <c r="L326">
        <v>0</v>
      </c>
      <c r="M326">
        <v>0</v>
      </c>
      <c r="N326">
        <v>1</v>
      </c>
      <c r="O326">
        <v>0</v>
      </c>
      <c r="P326">
        <v>0</v>
      </c>
      <c r="Q326" s="32">
        <v>4795.6567999999997</v>
      </c>
      <c r="R326" s="3"/>
      <c r="T326"/>
    </row>
    <row r="327" spans="1:20" x14ac:dyDescent="0.35">
      <c r="A327" s="31">
        <v>34</v>
      </c>
      <c r="B327" s="31">
        <v>37.335000000000001</v>
      </c>
      <c r="C327" s="33">
        <v>0</v>
      </c>
      <c r="D327" s="33">
        <v>1</v>
      </c>
      <c r="E327" s="33">
        <v>0</v>
      </c>
      <c r="F327" s="33">
        <v>0</v>
      </c>
      <c r="G327" s="33">
        <v>0</v>
      </c>
      <c r="H327">
        <v>0</v>
      </c>
      <c r="I327">
        <v>0</v>
      </c>
      <c r="J327">
        <v>0</v>
      </c>
      <c r="K327">
        <v>1</v>
      </c>
      <c r="L327">
        <v>0</v>
      </c>
      <c r="M327">
        <v>0</v>
      </c>
      <c r="N327">
        <v>1</v>
      </c>
      <c r="O327">
        <v>0</v>
      </c>
      <c r="P327">
        <v>0</v>
      </c>
      <c r="Q327" s="32">
        <v>5989.5236500000001</v>
      </c>
      <c r="R327" s="3"/>
      <c r="T327"/>
    </row>
    <row r="328" spans="1:20" x14ac:dyDescent="0.35">
      <c r="A328" s="31">
        <v>34</v>
      </c>
      <c r="B328" s="31">
        <v>33.700000000000003</v>
      </c>
      <c r="C328" s="33">
        <v>0</v>
      </c>
      <c r="D328" s="33">
        <v>1</v>
      </c>
      <c r="E328" s="33">
        <v>0</v>
      </c>
      <c r="F328" s="33">
        <v>0</v>
      </c>
      <c r="G328" s="33">
        <v>0</v>
      </c>
      <c r="H328">
        <v>0</v>
      </c>
      <c r="I328">
        <v>0</v>
      </c>
      <c r="J328">
        <v>1</v>
      </c>
      <c r="K328">
        <v>0</v>
      </c>
      <c r="L328">
        <v>0</v>
      </c>
      <c r="M328">
        <v>0</v>
      </c>
      <c r="N328">
        <v>1</v>
      </c>
      <c r="O328">
        <v>0</v>
      </c>
      <c r="P328">
        <v>0</v>
      </c>
      <c r="Q328" s="32">
        <v>5012.4709999999995</v>
      </c>
      <c r="R328" s="3"/>
      <c r="T328"/>
    </row>
    <row r="329" spans="1:20" x14ac:dyDescent="0.35">
      <c r="A329" s="31">
        <v>34</v>
      </c>
      <c r="B329" s="31">
        <v>38</v>
      </c>
      <c r="C329" s="33">
        <v>0</v>
      </c>
      <c r="D329" s="33">
        <v>1</v>
      </c>
      <c r="E329" s="33">
        <v>0</v>
      </c>
      <c r="F329" s="33">
        <v>0</v>
      </c>
      <c r="G329" s="33">
        <v>0</v>
      </c>
      <c r="H329">
        <v>0</v>
      </c>
      <c r="I329">
        <v>0</v>
      </c>
      <c r="J329">
        <v>1</v>
      </c>
      <c r="K329">
        <v>0</v>
      </c>
      <c r="L329">
        <v>0</v>
      </c>
      <c r="M329">
        <v>0</v>
      </c>
      <c r="N329">
        <v>1</v>
      </c>
      <c r="O329">
        <v>0</v>
      </c>
      <c r="P329">
        <v>0</v>
      </c>
      <c r="Q329" s="32">
        <v>6196.4480000000003</v>
      </c>
      <c r="R329" s="3"/>
      <c r="T329"/>
    </row>
    <row r="330" spans="1:20" x14ac:dyDescent="0.35">
      <c r="A330" s="31">
        <v>34</v>
      </c>
      <c r="B330" s="31">
        <v>33.25</v>
      </c>
      <c r="C330" s="33">
        <v>0</v>
      </c>
      <c r="D330" s="33">
        <v>1</v>
      </c>
      <c r="E330" s="33">
        <v>0</v>
      </c>
      <c r="F330" s="33">
        <v>0</v>
      </c>
      <c r="G330" s="33">
        <v>0</v>
      </c>
      <c r="H330">
        <v>0</v>
      </c>
      <c r="I330">
        <v>0</v>
      </c>
      <c r="J330">
        <v>0</v>
      </c>
      <c r="K330">
        <v>0</v>
      </c>
      <c r="L330">
        <v>1</v>
      </c>
      <c r="M330">
        <v>0</v>
      </c>
      <c r="N330">
        <v>1</v>
      </c>
      <c r="O330">
        <v>0</v>
      </c>
      <c r="P330">
        <v>0</v>
      </c>
      <c r="Q330" s="32">
        <v>5594.8455000000004</v>
      </c>
      <c r="R330" s="3"/>
      <c r="T330"/>
    </row>
    <row r="331" spans="1:20" x14ac:dyDescent="0.35">
      <c r="A331" s="31">
        <v>35</v>
      </c>
      <c r="B331" s="31">
        <v>34.799999999999997</v>
      </c>
      <c r="C331" s="33">
        <v>0</v>
      </c>
      <c r="D331" s="33">
        <v>1</v>
      </c>
      <c r="E331" s="33">
        <v>0</v>
      </c>
      <c r="F331" s="33">
        <v>0</v>
      </c>
      <c r="G331" s="33">
        <v>0</v>
      </c>
      <c r="H331">
        <v>0</v>
      </c>
      <c r="I331">
        <v>0</v>
      </c>
      <c r="J331">
        <v>1</v>
      </c>
      <c r="K331">
        <v>0</v>
      </c>
      <c r="L331">
        <v>0</v>
      </c>
      <c r="M331">
        <v>0</v>
      </c>
      <c r="N331">
        <v>1</v>
      </c>
      <c r="O331">
        <v>0</v>
      </c>
      <c r="P331">
        <v>0</v>
      </c>
      <c r="Q331" s="32">
        <v>5246.0469999999996</v>
      </c>
      <c r="R331" s="3"/>
      <c r="T331"/>
    </row>
    <row r="332" spans="1:20" x14ac:dyDescent="0.35">
      <c r="A332" s="31">
        <v>35</v>
      </c>
      <c r="B332" s="31">
        <v>43.34</v>
      </c>
      <c r="C332" s="33">
        <v>0</v>
      </c>
      <c r="D332" s="33">
        <v>1</v>
      </c>
      <c r="E332" s="33">
        <v>0</v>
      </c>
      <c r="F332" s="33">
        <v>0</v>
      </c>
      <c r="G332" s="33">
        <v>0</v>
      </c>
      <c r="H332">
        <v>0</v>
      </c>
      <c r="I332">
        <v>1</v>
      </c>
      <c r="J332">
        <v>0</v>
      </c>
      <c r="K332">
        <v>0</v>
      </c>
      <c r="L332">
        <v>0</v>
      </c>
      <c r="M332">
        <v>0</v>
      </c>
      <c r="N332">
        <v>1</v>
      </c>
      <c r="O332">
        <v>0</v>
      </c>
      <c r="P332">
        <v>0</v>
      </c>
      <c r="Q332" s="32">
        <v>5846.9175999999998</v>
      </c>
      <c r="R332" s="3"/>
      <c r="T332"/>
    </row>
    <row r="333" spans="1:20" x14ac:dyDescent="0.35">
      <c r="A333" s="31">
        <v>35</v>
      </c>
      <c r="B333" s="31">
        <v>31</v>
      </c>
      <c r="C333" s="33">
        <v>0</v>
      </c>
      <c r="D333" s="33">
        <v>1</v>
      </c>
      <c r="E333" s="33">
        <v>0</v>
      </c>
      <c r="F333" s="33">
        <v>0</v>
      </c>
      <c r="G333" s="33">
        <v>0</v>
      </c>
      <c r="H333">
        <v>0</v>
      </c>
      <c r="I333">
        <v>0</v>
      </c>
      <c r="J333">
        <v>1</v>
      </c>
      <c r="K333">
        <v>0</v>
      </c>
      <c r="L333">
        <v>0</v>
      </c>
      <c r="M333">
        <v>0</v>
      </c>
      <c r="N333">
        <v>1</v>
      </c>
      <c r="O333">
        <v>0</v>
      </c>
      <c r="P333">
        <v>0</v>
      </c>
      <c r="Q333" s="32">
        <v>5240.7650000000003</v>
      </c>
      <c r="R333" s="3"/>
      <c r="T333"/>
    </row>
    <row r="334" spans="1:20" x14ac:dyDescent="0.35">
      <c r="A334" s="31">
        <v>35</v>
      </c>
      <c r="B334" s="31">
        <v>38.094999999999999</v>
      </c>
      <c r="C334" s="33">
        <v>0</v>
      </c>
      <c r="D334" s="33">
        <v>1</v>
      </c>
      <c r="E334" s="33">
        <v>0</v>
      </c>
      <c r="F334" s="33">
        <v>0</v>
      </c>
      <c r="G334" s="33">
        <v>0</v>
      </c>
      <c r="H334">
        <v>0</v>
      </c>
      <c r="I334">
        <v>0</v>
      </c>
      <c r="J334">
        <v>0</v>
      </c>
      <c r="K334">
        <v>0</v>
      </c>
      <c r="L334">
        <v>1</v>
      </c>
      <c r="M334">
        <v>0</v>
      </c>
      <c r="N334">
        <v>1</v>
      </c>
      <c r="O334">
        <v>0</v>
      </c>
      <c r="P334">
        <v>0</v>
      </c>
      <c r="Q334" s="32">
        <v>24915.046259999999</v>
      </c>
      <c r="R334" s="3"/>
      <c r="T334"/>
    </row>
    <row r="335" spans="1:20" x14ac:dyDescent="0.35">
      <c r="A335" s="31">
        <v>35</v>
      </c>
      <c r="B335" s="31">
        <v>34.21</v>
      </c>
      <c r="C335" s="33">
        <v>0</v>
      </c>
      <c r="D335" s="33">
        <v>1</v>
      </c>
      <c r="E335" s="33">
        <v>0</v>
      </c>
      <c r="F335" s="33">
        <v>0</v>
      </c>
      <c r="G335" s="33">
        <v>0</v>
      </c>
      <c r="H335">
        <v>0</v>
      </c>
      <c r="I335">
        <v>1</v>
      </c>
      <c r="J335">
        <v>0</v>
      </c>
      <c r="K335">
        <v>0</v>
      </c>
      <c r="L335">
        <v>0</v>
      </c>
      <c r="M335">
        <v>0</v>
      </c>
      <c r="N335">
        <v>1</v>
      </c>
      <c r="O335">
        <v>0</v>
      </c>
      <c r="P335">
        <v>0</v>
      </c>
      <c r="Q335" s="32">
        <v>5245.2268999999997</v>
      </c>
      <c r="R335" s="3"/>
      <c r="T335"/>
    </row>
    <row r="336" spans="1:20" x14ac:dyDescent="0.35">
      <c r="A336" s="31">
        <v>35</v>
      </c>
      <c r="B336" s="31">
        <v>35.86</v>
      </c>
      <c r="C336" s="33">
        <v>0</v>
      </c>
      <c r="D336" s="33">
        <v>1</v>
      </c>
      <c r="E336" s="33">
        <v>0</v>
      </c>
      <c r="F336" s="33">
        <v>0</v>
      </c>
      <c r="G336" s="33">
        <v>0</v>
      </c>
      <c r="H336">
        <v>0</v>
      </c>
      <c r="I336">
        <v>1</v>
      </c>
      <c r="J336">
        <v>0</v>
      </c>
      <c r="K336">
        <v>0</v>
      </c>
      <c r="L336">
        <v>0</v>
      </c>
      <c r="M336">
        <v>0</v>
      </c>
      <c r="N336">
        <v>1</v>
      </c>
      <c r="O336">
        <v>0</v>
      </c>
      <c r="P336">
        <v>0</v>
      </c>
      <c r="Q336" s="32">
        <v>5836.5204000000003</v>
      </c>
      <c r="R336" s="3"/>
      <c r="T336"/>
    </row>
    <row r="337" spans="1:20" x14ac:dyDescent="0.35">
      <c r="A337" s="31">
        <v>35</v>
      </c>
      <c r="B337" s="31">
        <v>35.814999999999998</v>
      </c>
      <c r="C337" s="33">
        <v>0</v>
      </c>
      <c r="D337" s="33">
        <v>1</v>
      </c>
      <c r="E337" s="33">
        <v>0</v>
      </c>
      <c r="F337" s="33">
        <v>0</v>
      </c>
      <c r="G337" s="33">
        <v>0</v>
      </c>
      <c r="H337">
        <v>0</v>
      </c>
      <c r="I337">
        <v>0</v>
      </c>
      <c r="J337">
        <v>0</v>
      </c>
      <c r="K337">
        <v>1</v>
      </c>
      <c r="L337">
        <v>0</v>
      </c>
      <c r="M337">
        <v>0</v>
      </c>
      <c r="N337">
        <v>1</v>
      </c>
      <c r="O337">
        <v>0</v>
      </c>
      <c r="P337">
        <v>0</v>
      </c>
      <c r="Q337" s="32">
        <v>5630.4578499999998</v>
      </c>
      <c r="R337" s="3"/>
      <c r="T337"/>
    </row>
    <row r="338" spans="1:20" x14ac:dyDescent="0.35">
      <c r="A338" s="31">
        <v>36</v>
      </c>
      <c r="B338" s="31">
        <v>29.92</v>
      </c>
      <c r="C338" s="33">
        <v>0</v>
      </c>
      <c r="D338" s="33">
        <v>1</v>
      </c>
      <c r="E338" s="33">
        <v>0</v>
      </c>
      <c r="F338" s="33">
        <v>0</v>
      </c>
      <c r="G338" s="33">
        <v>0</v>
      </c>
      <c r="H338">
        <v>0</v>
      </c>
      <c r="I338">
        <v>1</v>
      </c>
      <c r="J338">
        <v>0</v>
      </c>
      <c r="K338">
        <v>0</v>
      </c>
      <c r="L338">
        <v>0</v>
      </c>
      <c r="M338">
        <v>0</v>
      </c>
      <c r="N338">
        <v>0</v>
      </c>
      <c r="O338">
        <v>1</v>
      </c>
      <c r="P338">
        <v>0</v>
      </c>
      <c r="Q338" s="32">
        <v>5478.0367999999999</v>
      </c>
      <c r="R338" s="3"/>
      <c r="T338"/>
    </row>
    <row r="339" spans="1:20" x14ac:dyDescent="0.35">
      <c r="A339" s="31">
        <v>36</v>
      </c>
      <c r="B339" s="31">
        <v>30.02</v>
      </c>
      <c r="C339" s="33">
        <v>0</v>
      </c>
      <c r="D339" s="33">
        <v>1</v>
      </c>
      <c r="E339" s="33">
        <v>0</v>
      </c>
      <c r="F339" s="33">
        <v>0</v>
      </c>
      <c r="G339" s="33">
        <v>0</v>
      </c>
      <c r="H339">
        <v>0</v>
      </c>
      <c r="I339">
        <v>0</v>
      </c>
      <c r="J339">
        <v>0</v>
      </c>
      <c r="K339">
        <v>1</v>
      </c>
      <c r="L339">
        <v>0</v>
      </c>
      <c r="M339">
        <v>0</v>
      </c>
      <c r="N339">
        <v>0</v>
      </c>
      <c r="O339">
        <v>1</v>
      </c>
      <c r="P339">
        <v>0</v>
      </c>
      <c r="Q339" s="32">
        <v>5272.1758</v>
      </c>
      <c r="R339" s="3"/>
      <c r="T339"/>
    </row>
    <row r="340" spans="1:20" x14ac:dyDescent="0.35">
      <c r="A340" s="31">
        <v>36</v>
      </c>
      <c r="B340" s="31">
        <v>29.92</v>
      </c>
      <c r="C340" s="33">
        <v>0</v>
      </c>
      <c r="D340" s="33">
        <v>1</v>
      </c>
      <c r="E340" s="33">
        <v>0</v>
      </c>
      <c r="F340" s="33">
        <v>0</v>
      </c>
      <c r="G340" s="33">
        <v>0</v>
      </c>
      <c r="H340">
        <v>0</v>
      </c>
      <c r="I340">
        <v>1</v>
      </c>
      <c r="J340">
        <v>0</v>
      </c>
      <c r="K340">
        <v>0</v>
      </c>
      <c r="L340">
        <v>0</v>
      </c>
      <c r="M340">
        <v>0</v>
      </c>
      <c r="N340">
        <v>0</v>
      </c>
      <c r="O340">
        <v>1</v>
      </c>
      <c r="P340">
        <v>0</v>
      </c>
      <c r="Q340" s="32">
        <v>4889.0367999999999</v>
      </c>
      <c r="R340" s="3"/>
      <c r="T340"/>
    </row>
    <row r="341" spans="1:20" x14ac:dyDescent="0.35">
      <c r="A341" s="31">
        <v>37</v>
      </c>
      <c r="B341" s="31">
        <v>30.8</v>
      </c>
      <c r="C341" s="33">
        <v>0</v>
      </c>
      <c r="D341" s="33">
        <v>1</v>
      </c>
      <c r="E341" s="33">
        <v>0</v>
      </c>
      <c r="F341" s="33">
        <v>0</v>
      </c>
      <c r="G341" s="33">
        <v>0</v>
      </c>
      <c r="H341">
        <v>0</v>
      </c>
      <c r="I341">
        <v>1</v>
      </c>
      <c r="J341">
        <v>0</v>
      </c>
      <c r="K341">
        <v>0</v>
      </c>
      <c r="L341">
        <v>0</v>
      </c>
      <c r="M341">
        <v>0</v>
      </c>
      <c r="N341">
        <v>0</v>
      </c>
      <c r="O341">
        <v>1</v>
      </c>
      <c r="P341">
        <v>0</v>
      </c>
      <c r="Q341" s="32">
        <v>6313.759</v>
      </c>
      <c r="R341" s="3"/>
      <c r="T341"/>
    </row>
    <row r="342" spans="1:20" x14ac:dyDescent="0.35">
      <c r="A342" s="31">
        <v>37</v>
      </c>
      <c r="B342" s="31">
        <v>34.104999999999997</v>
      </c>
      <c r="C342" s="33">
        <v>0</v>
      </c>
      <c r="D342" s="33">
        <v>1</v>
      </c>
      <c r="E342" s="33">
        <v>0</v>
      </c>
      <c r="F342" s="33">
        <v>0</v>
      </c>
      <c r="G342" s="33">
        <v>0</v>
      </c>
      <c r="H342">
        <v>0</v>
      </c>
      <c r="I342">
        <v>0</v>
      </c>
      <c r="J342">
        <v>0</v>
      </c>
      <c r="K342">
        <v>1</v>
      </c>
      <c r="L342">
        <v>0</v>
      </c>
      <c r="M342">
        <v>0</v>
      </c>
      <c r="N342">
        <v>0</v>
      </c>
      <c r="O342">
        <v>1</v>
      </c>
      <c r="P342">
        <v>0</v>
      </c>
      <c r="Q342" s="32">
        <v>6112.3529500000004</v>
      </c>
      <c r="R342" s="3"/>
      <c r="T342"/>
    </row>
    <row r="343" spans="1:20" x14ac:dyDescent="0.35">
      <c r="A343" s="31">
        <v>38</v>
      </c>
      <c r="B343" s="31">
        <v>40.15</v>
      </c>
      <c r="C343" s="33">
        <v>0</v>
      </c>
      <c r="D343" s="33">
        <v>1</v>
      </c>
      <c r="E343" s="33">
        <v>0</v>
      </c>
      <c r="F343" s="33">
        <v>0</v>
      </c>
      <c r="G343" s="33">
        <v>0</v>
      </c>
      <c r="H343">
        <v>0</v>
      </c>
      <c r="I343">
        <v>1</v>
      </c>
      <c r="J343">
        <v>0</v>
      </c>
      <c r="K343">
        <v>0</v>
      </c>
      <c r="L343">
        <v>0</v>
      </c>
      <c r="M343">
        <v>0</v>
      </c>
      <c r="N343">
        <v>0</v>
      </c>
      <c r="O343">
        <v>1</v>
      </c>
      <c r="P343">
        <v>0</v>
      </c>
      <c r="Q343" s="32">
        <v>5400.9804999999997</v>
      </c>
      <c r="R343" s="3"/>
      <c r="T343"/>
    </row>
    <row r="344" spans="1:20" x14ac:dyDescent="0.35">
      <c r="A344" s="31">
        <v>38</v>
      </c>
      <c r="B344" s="31">
        <v>37.729999999999997</v>
      </c>
      <c r="C344" s="33">
        <v>0</v>
      </c>
      <c r="D344" s="33">
        <v>1</v>
      </c>
      <c r="E344" s="33">
        <v>0</v>
      </c>
      <c r="F344" s="33">
        <v>0</v>
      </c>
      <c r="G344" s="33">
        <v>0</v>
      </c>
      <c r="H344">
        <v>0</v>
      </c>
      <c r="I344">
        <v>1</v>
      </c>
      <c r="J344">
        <v>0</v>
      </c>
      <c r="K344">
        <v>0</v>
      </c>
      <c r="L344">
        <v>0</v>
      </c>
      <c r="M344">
        <v>0</v>
      </c>
      <c r="N344">
        <v>0</v>
      </c>
      <c r="O344">
        <v>1</v>
      </c>
      <c r="P344">
        <v>0</v>
      </c>
      <c r="Q344" s="32">
        <v>5397.6166999999996</v>
      </c>
      <c r="R344" s="3"/>
      <c r="T344"/>
    </row>
    <row r="345" spans="1:20" x14ac:dyDescent="0.35">
      <c r="A345" s="31">
        <v>38</v>
      </c>
      <c r="B345" s="31">
        <v>40.564999999999998</v>
      </c>
      <c r="C345" s="33">
        <v>0</v>
      </c>
      <c r="D345" s="33">
        <v>1</v>
      </c>
      <c r="E345" s="33">
        <v>0</v>
      </c>
      <c r="F345" s="33">
        <v>0</v>
      </c>
      <c r="G345" s="33">
        <v>0</v>
      </c>
      <c r="H345">
        <v>0</v>
      </c>
      <c r="I345">
        <v>0</v>
      </c>
      <c r="J345">
        <v>0</v>
      </c>
      <c r="K345">
        <v>1</v>
      </c>
      <c r="L345">
        <v>0</v>
      </c>
      <c r="M345">
        <v>0</v>
      </c>
      <c r="N345">
        <v>0</v>
      </c>
      <c r="O345">
        <v>1</v>
      </c>
      <c r="P345">
        <v>0</v>
      </c>
      <c r="Q345" s="32">
        <v>6373.55735</v>
      </c>
      <c r="R345" s="3"/>
      <c r="T345"/>
    </row>
    <row r="346" spans="1:20" x14ac:dyDescent="0.35">
      <c r="A346" s="31">
        <v>38</v>
      </c>
      <c r="B346" s="31">
        <v>30.69</v>
      </c>
      <c r="C346" s="33">
        <v>0</v>
      </c>
      <c r="D346" s="33">
        <v>1</v>
      </c>
      <c r="E346" s="33">
        <v>0</v>
      </c>
      <c r="F346" s="33">
        <v>0</v>
      </c>
      <c r="G346" s="33">
        <v>0</v>
      </c>
      <c r="H346">
        <v>0</v>
      </c>
      <c r="I346">
        <v>1</v>
      </c>
      <c r="J346">
        <v>0</v>
      </c>
      <c r="K346">
        <v>0</v>
      </c>
      <c r="L346">
        <v>0</v>
      </c>
      <c r="M346">
        <v>0</v>
      </c>
      <c r="N346">
        <v>0</v>
      </c>
      <c r="O346">
        <v>1</v>
      </c>
      <c r="P346">
        <v>0</v>
      </c>
      <c r="Q346" s="32">
        <v>5976.8311000000003</v>
      </c>
      <c r="R346" s="3"/>
      <c r="T346"/>
    </row>
    <row r="347" spans="1:20" x14ac:dyDescent="0.35">
      <c r="A347" s="31">
        <v>38</v>
      </c>
      <c r="B347" s="31">
        <v>34.799999999999997</v>
      </c>
      <c r="C347" s="33">
        <v>0</v>
      </c>
      <c r="D347" s="33">
        <v>1</v>
      </c>
      <c r="E347" s="33">
        <v>0</v>
      </c>
      <c r="F347" s="33">
        <v>0</v>
      </c>
      <c r="G347" s="33">
        <v>0</v>
      </c>
      <c r="H347">
        <v>0</v>
      </c>
      <c r="I347">
        <v>0</v>
      </c>
      <c r="J347">
        <v>1</v>
      </c>
      <c r="K347">
        <v>0</v>
      </c>
      <c r="L347">
        <v>0</v>
      </c>
      <c r="M347">
        <v>0</v>
      </c>
      <c r="N347">
        <v>0</v>
      </c>
      <c r="O347">
        <v>1</v>
      </c>
      <c r="P347">
        <v>0</v>
      </c>
      <c r="Q347" s="32">
        <v>6571.5439999999999</v>
      </c>
      <c r="R347" s="3"/>
      <c r="T347"/>
    </row>
    <row r="348" spans="1:20" x14ac:dyDescent="0.35">
      <c r="A348" s="31">
        <v>38</v>
      </c>
      <c r="B348" s="31">
        <v>30.21</v>
      </c>
      <c r="C348" s="33">
        <v>0</v>
      </c>
      <c r="D348" s="33">
        <v>1</v>
      </c>
      <c r="E348" s="33">
        <v>0</v>
      </c>
      <c r="F348" s="33">
        <v>0</v>
      </c>
      <c r="G348" s="33">
        <v>0</v>
      </c>
      <c r="H348">
        <v>0</v>
      </c>
      <c r="I348">
        <v>0</v>
      </c>
      <c r="J348">
        <v>0</v>
      </c>
      <c r="K348">
        <v>1</v>
      </c>
      <c r="L348">
        <v>0</v>
      </c>
      <c r="M348">
        <v>0</v>
      </c>
      <c r="N348">
        <v>0</v>
      </c>
      <c r="O348">
        <v>1</v>
      </c>
      <c r="P348">
        <v>0</v>
      </c>
      <c r="Q348" s="32">
        <v>7537.1638999999996</v>
      </c>
      <c r="R348" s="3"/>
      <c r="T348"/>
    </row>
    <row r="349" spans="1:20" x14ac:dyDescent="0.35">
      <c r="A349" s="31">
        <v>39</v>
      </c>
      <c r="B349" s="31">
        <v>32.799999999999997</v>
      </c>
      <c r="C349" s="33">
        <v>0</v>
      </c>
      <c r="D349" s="33">
        <v>1</v>
      </c>
      <c r="E349" s="33">
        <v>0</v>
      </c>
      <c r="F349" s="33">
        <v>0</v>
      </c>
      <c r="G349" s="33">
        <v>0</v>
      </c>
      <c r="H349">
        <v>0</v>
      </c>
      <c r="I349">
        <v>0</v>
      </c>
      <c r="J349">
        <v>1</v>
      </c>
      <c r="K349">
        <v>0</v>
      </c>
      <c r="L349">
        <v>0</v>
      </c>
      <c r="M349">
        <v>0</v>
      </c>
      <c r="N349">
        <v>0</v>
      </c>
      <c r="O349">
        <v>1</v>
      </c>
      <c r="P349">
        <v>0</v>
      </c>
      <c r="Q349" s="32">
        <v>5649.7150000000001</v>
      </c>
      <c r="R349" s="3"/>
      <c r="T349"/>
    </row>
    <row r="350" spans="1:20" x14ac:dyDescent="0.35">
      <c r="A350" s="31">
        <v>39</v>
      </c>
      <c r="B350" s="31">
        <v>41.8</v>
      </c>
      <c r="C350" s="33">
        <v>0</v>
      </c>
      <c r="D350" s="33">
        <v>1</v>
      </c>
      <c r="E350" s="33">
        <v>0</v>
      </c>
      <c r="F350" s="33">
        <v>0</v>
      </c>
      <c r="G350" s="33">
        <v>0</v>
      </c>
      <c r="H350">
        <v>0</v>
      </c>
      <c r="I350">
        <v>1</v>
      </c>
      <c r="J350">
        <v>0</v>
      </c>
      <c r="K350">
        <v>0</v>
      </c>
      <c r="L350">
        <v>0</v>
      </c>
      <c r="M350">
        <v>0</v>
      </c>
      <c r="N350">
        <v>0</v>
      </c>
      <c r="O350">
        <v>1</v>
      </c>
      <c r="P350">
        <v>0</v>
      </c>
      <c r="Q350" s="32">
        <v>5662.2250000000004</v>
      </c>
      <c r="R350" s="3"/>
      <c r="T350"/>
    </row>
    <row r="351" spans="1:20" x14ac:dyDescent="0.35">
      <c r="A351" s="31">
        <v>39</v>
      </c>
      <c r="B351" s="31">
        <v>31.92</v>
      </c>
      <c r="C351" s="33">
        <v>0</v>
      </c>
      <c r="D351" s="33">
        <v>1</v>
      </c>
      <c r="E351" s="33">
        <v>0</v>
      </c>
      <c r="F351" s="33">
        <v>0</v>
      </c>
      <c r="G351" s="33">
        <v>0</v>
      </c>
      <c r="H351">
        <v>0</v>
      </c>
      <c r="I351">
        <v>0</v>
      </c>
      <c r="J351">
        <v>0</v>
      </c>
      <c r="K351">
        <v>1</v>
      </c>
      <c r="L351">
        <v>0</v>
      </c>
      <c r="M351">
        <v>0</v>
      </c>
      <c r="N351">
        <v>0</v>
      </c>
      <c r="O351">
        <v>1</v>
      </c>
      <c r="P351">
        <v>0</v>
      </c>
      <c r="Q351" s="32">
        <v>7209.4917999999998</v>
      </c>
      <c r="R351" s="3"/>
      <c r="T351"/>
    </row>
    <row r="352" spans="1:20" x14ac:dyDescent="0.35">
      <c r="A352" s="31">
        <v>39</v>
      </c>
      <c r="B352" s="31">
        <v>32.5</v>
      </c>
      <c r="C352" s="33">
        <v>0</v>
      </c>
      <c r="D352" s="33">
        <v>1</v>
      </c>
      <c r="E352" s="33">
        <v>0</v>
      </c>
      <c r="F352" s="33">
        <v>0</v>
      </c>
      <c r="G352" s="33">
        <v>0</v>
      </c>
      <c r="H352">
        <v>0</v>
      </c>
      <c r="I352">
        <v>0</v>
      </c>
      <c r="J352">
        <v>1</v>
      </c>
      <c r="K352">
        <v>0</v>
      </c>
      <c r="L352">
        <v>0</v>
      </c>
      <c r="M352">
        <v>0</v>
      </c>
      <c r="N352">
        <v>0</v>
      </c>
      <c r="O352">
        <v>1</v>
      </c>
      <c r="P352">
        <v>0</v>
      </c>
      <c r="Q352" s="32">
        <v>6238.2979999999998</v>
      </c>
      <c r="R352" s="3"/>
      <c r="T352"/>
    </row>
    <row r="353" spans="1:20" x14ac:dyDescent="0.35">
      <c r="A353" s="31">
        <v>39</v>
      </c>
      <c r="B353" s="31">
        <v>34.32</v>
      </c>
      <c r="C353" s="33">
        <v>0</v>
      </c>
      <c r="D353" s="33">
        <v>1</v>
      </c>
      <c r="E353" s="33">
        <v>0</v>
      </c>
      <c r="F353" s="33">
        <v>0</v>
      </c>
      <c r="G353" s="33">
        <v>0</v>
      </c>
      <c r="H353">
        <v>0</v>
      </c>
      <c r="I353">
        <v>1</v>
      </c>
      <c r="J353">
        <v>0</v>
      </c>
      <c r="K353">
        <v>0</v>
      </c>
      <c r="L353">
        <v>0</v>
      </c>
      <c r="M353">
        <v>0</v>
      </c>
      <c r="N353">
        <v>0</v>
      </c>
      <c r="O353">
        <v>1</v>
      </c>
      <c r="P353">
        <v>0</v>
      </c>
      <c r="Q353" s="32">
        <v>8596.8277999999991</v>
      </c>
      <c r="R353" s="3"/>
      <c r="T353"/>
    </row>
    <row r="354" spans="1:20" x14ac:dyDescent="0.35">
      <c r="A354" s="31">
        <v>39</v>
      </c>
      <c r="B354" s="31">
        <v>34.1</v>
      </c>
      <c r="C354" s="33">
        <v>0</v>
      </c>
      <c r="D354" s="33">
        <v>1</v>
      </c>
      <c r="E354" s="33">
        <v>0</v>
      </c>
      <c r="F354" s="33">
        <v>0</v>
      </c>
      <c r="G354" s="33">
        <v>0</v>
      </c>
      <c r="H354">
        <v>0</v>
      </c>
      <c r="I354">
        <v>0</v>
      </c>
      <c r="J354">
        <v>1</v>
      </c>
      <c r="K354">
        <v>0</v>
      </c>
      <c r="L354">
        <v>0</v>
      </c>
      <c r="M354">
        <v>0</v>
      </c>
      <c r="N354">
        <v>0</v>
      </c>
      <c r="O354">
        <v>1</v>
      </c>
      <c r="P354">
        <v>0</v>
      </c>
      <c r="Q354" s="32">
        <v>7418.5219999999999</v>
      </c>
      <c r="R354" s="3"/>
      <c r="T354"/>
    </row>
    <row r="355" spans="1:20" x14ac:dyDescent="0.35">
      <c r="A355" s="31">
        <v>40</v>
      </c>
      <c r="B355" s="31">
        <v>36.19</v>
      </c>
      <c r="C355" s="33">
        <v>0</v>
      </c>
      <c r="D355" s="33">
        <v>1</v>
      </c>
      <c r="E355" s="33">
        <v>0</v>
      </c>
      <c r="F355" s="33">
        <v>0</v>
      </c>
      <c r="G355" s="33">
        <v>0</v>
      </c>
      <c r="H355">
        <v>0</v>
      </c>
      <c r="I355">
        <v>1</v>
      </c>
      <c r="J355">
        <v>0</v>
      </c>
      <c r="K355">
        <v>0</v>
      </c>
      <c r="L355">
        <v>0</v>
      </c>
      <c r="M355">
        <v>0</v>
      </c>
      <c r="N355">
        <v>0</v>
      </c>
      <c r="O355">
        <v>1</v>
      </c>
      <c r="P355">
        <v>0</v>
      </c>
      <c r="Q355" s="32">
        <v>5920.1040999999996</v>
      </c>
      <c r="R355" s="3"/>
      <c r="T355"/>
    </row>
    <row r="356" spans="1:20" x14ac:dyDescent="0.35">
      <c r="A356" s="31">
        <v>40</v>
      </c>
      <c r="B356" s="31">
        <v>33</v>
      </c>
      <c r="C356" s="33">
        <v>0</v>
      </c>
      <c r="D356" s="33">
        <v>1</v>
      </c>
      <c r="E356" s="33">
        <v>0</v>
      </c>
      <c r="F356" s="33">
        <v>0</v>
      </c>
      <c r="G356" s="33">
        <v>0</v>
      </c>
      <c r="H356">
        <v>0</v>
      </c>
      <c r="I356">
        <v>1</v>
      </c>
      <c r="J356">
        <v>0</v>
      </c>
      <c r="K356">
        <v>0</v>
      </c>
      <c r="L356">
        <v>0</v>
      </c>
      <c r="M356">
        <v>0</v>
      </c>
      <c r="N356">
        <v>0</v>
      </c>
      <c r="O356">
        <v>1</v>
      </c>
      <c r="P356">
        <v>0</v>
      </c>
      <c r="Q356" s="32">
        <v>7682.67</v>
      </c>
      <c r="R356" s="3"/>
      <c r="T356"/>
    </row>
    <row r="357" spans="1:20" x14ac:dyDescent="0.35">
      <c r="A357" s="31">
        <v>40</v>
      </c>
      <c r="B357" s="31">
        <v>41.42</v>
      </c>
      <c r="C357" s="33">
        <v>0</v>
      </c>
      <c r="D357" s="33">
        <v>1</v>
      </c>
      <c r="E357" s="33">
        <v>0</v>
      </c>
      <c r="F357" s="33">
        <v>0</v>
      </c>
      <c r="G357" s="33">
        <v>0</v>
      </c>
      <c r="H357">
        <v>0</v>
      </c>
      <c r="I357">
        <v>0</v>
      </c>
      <c r="J357">
        <v>0</v>
      </c>
      <c r="K357">
        <v>1</v>
      </c>
      <c r="L357">
        <v>0</v>
      </c>
      <c r="M357">
        <v>0</v>
      </c>
      <c r="N357">
        <v>0</v>
      </c>
      <c r="O357">
        <v>1</v>
      </c>
      <c r="P357">
        <v>0</v>
      </c>
      <c r="Q357" s="32">
        <v>28476.734990000001</v>
      </c>
      <c r="R357" s="3"/>
      <c r="T357"/>
    </row>
    <row r="358" spans="1:20" x14ac:dyDescent="0.35">
      <c r="A358" s="31">
        <v>41</v>
      </c>
      <c r="B358" s="31">
        <v>32.965000000000003</v>
      </c>
      <c r="C358" s="33">
        <v>0</v>
      </c>
      <c r="D358" s="33">
        <v>1</v>
      </c>
      <c r="E358" s="33">
        <v>0</v>
      </c>
      <c r="F358" s="33">
        <v>0</v>
      </c>
      <c r="G358" s="33">
        <v>0</v>
      </c>
      <c r="H358">
        <v>0</v>
      </c>
      <c r="I358">
        <v>0</v>
      </c>
      <c r="J358">
        <v>0</v>
      </c>
      <c r="K358">
        <v>1</v>
      </c>
      <c r="L358">
        <v>0</v>
      </c>
      <c r="M358">
        <v>0</v>
      </c>
      <c r="N358">
        <v>0</v>
      </c>
      <c r="O358">
        <v>1</v>
      </c>
      <c r="P358">
        <v>0</v>
      </c>
      <c r="Q358" s="32">
        <v>6571.0243499999997</v>
      </c>
      <c r="R358" s="3"/>
      <c r="T358"/>
    </row>
    <row r="359" spans="1:20" x14ac:dyDescent="0.35">
      <c r="A359" s="31">
        <v>41</v>
      </c>
      <c r="B359" s="31">
        <v>31.6</v>
      </c>
      <c r="C359" s="33">
        <v>0</v>
      </c>
      <c r="D359" s="33">
        <v>1</v>
      </c>
      <c r="E359" s="33">
        <v>0</v>
      </c>
      <c r="F359" s="33">
        <v>0</v>
      </c>
      <c r="G359" s="33">
        <v>0</v>
      </c>
      <c r="H359">
        <v>0</v>
      </c>
      <c r="I359">
        <v>0</v>
      </c>
      <c r="J359">
        <v>1</v>
      </c>
      <c r="K359">
        <v>0</v>
      </c>
      <c r="L359">
        <v>0</v>
      </c>
      <c r="M359">
        <v>0</v>
      </c>
      <c r="N359">
        <v>0</v>
      </c>
      <c r="O359">
        <v>1</v>
      </c>
      <c r="P359">
        <v>0</v>
      </c>
      <c r="Q359" s="32">
        <v>6186.1270000000004</v>
      </c>
      <c r="R359" s="3"/>
      <c r="T359"/>
    </row>
    <row r="360" spans="1:20" x14ac:dyDescent="0.35">
      <c r="A360" s="31">
        <v>41</v>
      </c>
      <c r="B360" s="31">
        <v>33.155000000000001</v>
      </c>
      <c r="C360" s="33">
        <v>0</v>
      </c>
      <c r="D360" s="33">
        <v>1</v>
      </c>
      <c r="E360" s="33">
        <v>0</v>
      </c>
      <c r="F360" s="33">
        <v>0</v>
      </c>
      <c r="G360" s="33">
        <v>0</v>
      </c>
      <c r="H360">
        <v>0</v>
      </c>
      <c r="I360">
        <v>0</v>
      </c>
      <c r="J360">
        <v>0</v>
      </c>
      <c r="K360">
        <v>0</v>
      </c>
      <c r="L360">
        <v>1</v>
      </c>
      <c r="M360">
        <v>0</v>
      </c>
      <c r="N360">
        <v>0</v>
      </c>
      <c r="O360">
        <v>1</v>
      </c>
      <c r="P360">
        <v>0</v>
      </c>
      <c r="Q360" s="32">
        <v>8538.28845</v>
      </c>
      <c r="R360" s="3"/>
      <c r="T360"/>
    </row>
    <row r="361" spans="1:20" x14ac:dyDescent="0.35">
      <c r="A361" s="31">
        <v>41</v>
      </c>
      <c r="B361" s="31">
        <v>32.200000000000003</v>
      </c>
      <c r="C361" s="33">
        <v>0</v>
      </c>
      <c r="D361" s="33">
        <v>1</v>
      </c>
      <c r="E361" s="33">
        <v>0</v>
      </c>
      <c r="F361" s="33">
        <v>0</v>
      </c>
      <c r="G361" s="33">
        <v>0</v>
      </c>
      <c r="H361">
        <v>0</v>
      </c>
      <c r="I361">
        <v>0</v>
      </c>
      <c r="J361">
        <v>1</v>
      </c>
      <c r="K361">
        <v>0</v>
      </c>
      <c r="L361">
        <v>0</v>
      </c>
      <c r="M361">
        <v>0</v>
      </c>
      <c r="N361">
        <v>0</v>
      </c>
      <c r="O361">
        <v>1</v>
      </c>
      <c r="P361">
        <v>0</v>
      </c>
      <c r="Q361" s="32">
        <v>6775.9610000000002</v>
      </c>
      <c r="R361" s="3"/>
      <c r="T361"/>
    </row>
    <row r="362" spans="1:20" x14ac:dyDescent="0.35">
      <c r="A362" s="31">
        <v>41</v>
      </c>
      <c r="B362" s="31">
        <v>37.1</v>
      </c>
      <c r="C362" s="33">
        <v>0</v>
      </c>
      <c r="D362" s="33">
        <v>1</v>
      </c>
      <c r="E362" s="33">
        <v>0</v>
      </c>
      <c r="F362" s="33">
        <v>0</v>
      </c>
      <c r="G362" s="33">
        <v>0</v>
      </c>
      <c r="H362">
        <v>0</v>
      </c>
      <c r="I362">
        <v>0</v>
      </c>
      <c r="J362">
        <v>1</v>
      </c>
      <c r="K362">
        <v>0</v>
      </c>
      <c r="L362">
        <v>0</v>
      </c>
      <c r="M362">
        <v>0</v>
      </c>
      <c r="N362">
        <v>0</v>
      </c>
      <c r="O362">
        <v>1</v>
      </c>
      <c r="P362">
        <v>0</v>
      </c>
      <c r="Q362" s="32">
        <v>7371.7719999999999</v>
      </c>
      <c r="R362" s="3"/>
      <c r="T362"/>
    </row>
    <row r="363" spans="1:20" x14ac:dyDescent="0.35">
      <c r="A363" s="31">
        <v>41</v>
      </c>
      <c r="B363" s="31">
        <v>31.635000000000002</v>
      </c>
      <c r="C363" s="33">
        <v>0</v>
      </c>
      <c r="D363" s="33">
        <v>1</v>
      </c>
      <c r="E363" s="33">
        <v>0</v>
      </c>
      <c r="F363" s="33">
        <v>0</v>
      </c>
      <c r="G363" s="33">
        <v>0</v>
      </c>
      <c r="H363">
        <v>0</v>
      </c>
      <c r="I363">
        <v>0</v>
      </c>
      <c r="J363">
        <v>0</v>
      </c>
      <c r="K363">
        <v>0</v>
      </c>
      <c r="L363">
        <v>1</v>
      </c>
      <c r="M363">
        <v>0</v>
      </c>
      <c r="N363">
        <v>0</v>
      </c>
      <c r="O363">
        <v>1</v>
      </c>
      <c r="P363">
        <v>0</v>
      </c>
      <c r="Q363" s="32">
        <v>7358.1756500000001</v>
      </c>
      <c r="R363" s="3"/>
      <c r="T363"/>
    </row>
    <row r="364" spans="1:20" x14ac:dyDescent="0.35">
      <c r="A364" s="31">
        <v>41</v>
      </c>
      <c r="B364" s="31">
        <v>33.06</v>
      </c>
      <c r="C364" s="33">
        <v>0</v>
      </c>
      <c r="D364" s="33">
        <v>1</v>
      </c>
      <c r="E364" s="33">
        <v>0</v>
      </c>
      <c r="F364" s="33">
        <v>0</v>
      </c>
      <c r="G364" s="33">
        <v>0</v>
      </c>
      <c r="H364">
        <v>0</v>
      </c>
      <c r="I364">
        <v>0</v>
      </c>
      <c r="J364">
        <v>0</v>
      </c>
      <c r="K364">
        <v>1</v>
      </c>
      <c r="L364">
        <v>0</v>
      </c>
      <c r="M364">
        <v>0</v>
      </c>
      <c r="N364">
        <v>0</v>
      </c>
      <c r="O364">
        <v>1</v>
      </c>
      <c r="P364">
        <v>0</v>
      </c>
      <c r="Q364" s="32">
        <v>7749.1563999999998</v>
      </c>
      <c r="R364" s="3"/>
      <c r="T364"/>
    </row>
    <row r="365" spans="1:20" x14ac:dyDescent="0.35">
      <c r="A365" s="31">
        <v>41</v>
      </c>
      <c r="B365" s="31">
        <v>31.02</v>
      </c>
      <c r="C365" s="33">
        <v>0</v>
      </c>
      <c r="D365" s="33">
        <v>1</v>
      </c>
      <c r="E365" s="33">
        <v>0</v>
      </c>
      <c r="F365" s="33">
        <v>0</v>
      </c>
      <c r="G365" s="33">
        <v>0</v>
      </c>
      <c r="H365">
        <v>0</v>
      </c>
      <c r="I365">
        <v>1</v>
      </c>
      <c r="J365">
        <v>0</v>
      </c>
      <c r="K365">
        <v>0</v>
      </c>
      <c r="L365">
        <v>0</v>
      </c>
      <c r="M365">
        <v>0</v>
      </c>
      <c r="N365">
        <v>0</v>
      </c>
      <c r="O365">
        <v>1</v>
      </c>
      <c r="P365">
        <v>0</v>
      </c>
      <c r="Q365" s="32">
        <v>6185.3208000000004</v>
      </c>
      <c r="R365" s="3"/>
      <c r="T365"/>
    </row>
    <row r="366" spans="1:20" x14ac:dyDescent="0.35">
      <c r="A366" s="31">
        <v>41</v>
      </c>
      <c r="B366" s="31">
        <v>36.08</v>
      </c>
      <c r="C366" s="33">
        <v>0</v>
      </c>
      <c r="D366" s="33">
        <v>1</v>
      </c>
      <c r="E366" s="33">
        <v>0</v>
      </c>
      <c r="F366" s="33">
        <v>0</v>
      </c>
      <c r="G366" s="33">
        <v>0</v>
      </c>
      <c r="H366">
        <v>0</v>
      </c>
      <c r="I366">
        <v>1</v>
      </c>
      <c r="J366">
        <v>0</v>
      </c>
      <c r="K366">
        <v>0</v>
      </c>
      <c r="L366">
        <v>0</v>
      </c>
      <c r="M366">
        <v>0</v>
      </c>
      <c r="N366">
        <v>0</v>
      </c>
      <c r="O366">
        <v>1</v>
      </c>
      <c r="P366">
        <v>0</v>
      </c>
      <c r="Q366" s="32">
        <v>6781.3541999999998</v>
      </c>
      <c r="R366" s="3"/>
      <c r="T366"/>
    </row>
    <row r="367" spans="1:20" x14ac:dyDescent="0.35">
      <c r="A367" s="31">
        <v>41</v>
      </c>
      <c r="B367" s="31">
        <v>32.6</v>
      </c>
      <c r="C367" s="33">
        <v>0</v>
      </c>
      <c r="D367" s="33">
        <v>1</v>
      </c>
      <c r="E367" s="33">
        <v>0</v>
      </c>
      <c r="F367" s="33">
        <v>0</v>
      </c>
      <c r="G367" s="33">
        <v>0</v>
      </c>
      <c r="H367">
        <v>0</v>
      </c>
      <c r="I367">
        <v>0</v>
      </c>
      <c r="J367">
        <v>1</v>
      </c>
      <c r="K367">
        <v>0</v>
      </c>
      <c r="L367">
        <v>0</v>
      </c>
      <c r="M367">
        <v>0</v>
      </c>
      <c r="N367">
        <v>0</v>
      </c>
      <c r="O367">
        <v>1</v>
      </c>
      <c r="P367">
        <v>0</v>
      </c>
      <c r="Q367" s="32">
        <v>7954.5169999999998</v>
      </c>
      <c r="R367" s="3"/>
      <c r="T367"/>
    </row>
    <row r="368" spans="1:20" x14ac:dyDescent="0.35">
      <c r="A368" s="31">
        <v>42</v>
      </c>
      <c r="B368" s="31">
        <v>36.195</v>
      </c>
      <c r="C368" s="33">
        <v>0</v>
      </c>
      <c r="D368" s="33">
        <v>1</v>
      </c>
      <c r="E368" s="33">
        <v>0</v>
      </c>
      <c r="F368" s="33">
        <v>0</v>
      </c>
      <c r="G368" s="33">
        <v>0</v>
      </c>
      <c r="H368">
        <v>0</v>
      </c>
      <c r="I368">
        <v>0</v>
      </c>
      <c r="J368">
        <v>0</v>
      </c>
      <c r="K368">
        <v>1</v>
      </c>
      <c r="L368">
        <v>0</v>
      </c>
      <c r="M368">
        <v>0</v>
      </c>
      <c r="N368">
        <v>0</v>
      </c>
      <c r="O368">
        <v>1</v>
      </c>
      <c r="P368">
        <v>0</v>
      </c>
      <c r="Q368" s="32">
        <v>7443.6430499999997</v>
      </c>
      <c r="R368" s="3"/>
      <c r="T368"/>
    </row>
    <row r="369" spans="1:20" x14ac:dyDescent="0.35">
      <c r="A369" s="31">
        <v>42</v>
      </c>
      <c r="B369" s="31">
        <v>33.155000000000001</v>
      </c>
      <c r="C369" s="33">
        <v>0</v>
      </c>
      <c r="D369" s="33">
        <v>1</v>
      </c>
      <c r="E369" s="33">
        <v>0</v>
      </c>
      <c r="F369" s="33">
        <v>0</v>
      </c>
      <c r="G369" s="33">
        <v>0</v>
      </c>
      <c r="H369">
        <v>0</v>
      </c>
      <c r="I369">
        <v>0</v>
      </c>
      <c r="J369">
        <v>0</v>
      </c>
      <c r="K369">
        <v>0</v>
      </c>
      <c r="L369">
        <v>1</v>
      </c>
      <c r="M369">
        <v>0</v>
      </c>
      <c r="N369">
        <v>0</v>
      </c>
      <c r="O369">
        <v>1</v>
      </c>
      <c r="P369">
        <v>0</v>
      </c>
      <c r="Q369" s="32">
        <v>7639.4174499999999</v>
      </c>
      <c r="R369" s="3"/>
      <c r="T369"/>
    </row>
    <row r="370" spans="1:20" x14ac:dyDescent="0.35">
      <c r="A370" s="31">
        <v>42</v>
      </c>
      <c r="B370" s="31">
        <v>41.325000000000003</v>
      </c>
      <c r="C370" s="33">
        <v>0</v>
      </c>
      <c r="D370" s="33">
        <v>1</v>
      </c>
      <c r="E370" s="33">
        <v>0</v>
      </c>
      <c r="F370" s="33">
        <v>0</v>
      </c>
      <c r="G370" s="33">
        <v>0</v>
      </c>
      <c r="H370">
        <v>0</v>
      </c>
      <c r="I370">
        <v>0</v>
      </c>
      <c r="J370">
        <v>0</v>
      </c>
      <c r="K370">
        <v>0</v>
      </c>
      <c r="L370">
        <v>1</v>
      </c>
      <c r="M370">
        <v>0</v>
      </c>
      <c r="N370">
        <v>0</v>
      </c>
      <c r="O370">
        <v>1</v>
      </c>
      <c r="P370">
        <v>0</v>
      </c>
      <c r="Q370" s="32">
        <v>7650.7737500000003</v>
      </c>
      <c r="R370" s="3"/>
      <c r="T370"/>
    </row>
    <row r="371" spans="1:20" x14ac:dyDescent="0.35">
      <c r="A371" s="31">
        <v>42</v>
      </c>
      <c r="B371" s="31">
        <v>37.9</v>
      </c>
      <c r="C371" s="33">
        <v>0</v>
      </c>
      <c r="D371" s="33">
        <v>1</v>
      </c>
      <c r="E371" s="33">
        <v>0</v>
      </c>
      <c r="F371" s="33">
        <v>0</v>
      </c>
      <c r="G371" s="33">
        <v>0</v>
      </c>
      <c r="H371">
        <v>0</v>
      </c>
      <c r="I371">
        <v>0</v>
      </c>
      <c r="J371">
        <v>1</v>
      </c>
      <c r="K371">
        <v>0</v>
      </c>
      <c r="L371">
        <v>0</v>
      </c>
      <c r="M371">
        <v>0</v>
      </c>
      <c r="N371">
        <v>0</v>
      </c>
      <c r="O371">
        <v>1</v>
      </c>
      <c r="P371">
        <v>0</v>
      </c>
      <c r="Q371" s="32">
        <v>6474.0129999999999</v>
      </c>
      <c r="R371" s="3"/>
      <c r="T371"/>
    </row>
    <row r="372" spans="1:20" x14ac:dyDescent="0.35">
      <c r="A372" s="31">
        <v>42</v>
      </c>
      <c r="B372" s="31">
        <v>32.869999999999997</v>
      </c>
      <c r="C372" s="33">
        <v>0</v>
      </c>
      <c r="D372" s="33">
        <v>1</v>
      </c>
      <c r="E372" s="33">
        <v>0</v>
      </c>
      <c r="F372" s="33">
        <v>0</v>
      </c>
      <c r="G372" s="33">
        <v>0</v>
      </c>
      <c r="H372">
        <v>0</v>
      </c>
      <c r="I372">
        <v>0</v>
      </c>
      <c r="J372">
        <v>0</v>
      </c>
      <c r="K372">
        <v>0</v>
      </c>
      <c r="L372">
        <v>1</v>
      </c>
      <c r="M372">
        <v>0</v>
      </c>
      <c r="N372">
        <v>0</v>
      </c>
      <c r="O372">
        <v>1</v>
      </c>
      <c r="P372">
        <v>0</v>
      </c>
      <c r="Q372" s="32">
        <v>7050.0213000000003</v>
      </c>
      <c r="R372" s="3"/>
      <c r="T372"/>
    </row>
    <row r="373" spans="1:20" x14ac:dyDescent="0.35">
      <c r="A373" s="31">
        <v>43</v>
      </c>
      <c r="B373" s="31">
        <v>35.72</v>
      </c>
      <c r="C373" s="33">
        <v>0</v>
      </c>
      <c r="D373" s="33">
        <v>1</v>
      </c>
      <c r="E373" s="33">
        <v>0</v>
      </c>
      <c r="F373" s="33">
        <v>0</v>
      </c>
      <c r="G373" s="33">
        <v>0</v>
      </c>
      <c r="H373">
        <v>0</v>
      </c>
      <c r="I373">
        <v>0</v>
      </c>
      <c r="J373">
        <v>0</v>
      </c>
      <c r="K373">
        <v>0</v>
      </c>
      <c r="L373">
        <v>1</v>
      </c>
      <c r="M373">
        <v>0</v>
      </c>
      <c r="N373">
        <v>0</v>
      </c>
      <c r="O373">
        <v>1</v>
      </c>
      <c r="P373">
        <v>0</v>
      </c>
      <c r="Q373" s="32">
        <v>19144.576519999999</v>
      </c>
      <c r="R373" s="3"/>
      <c r="T373"/>
    </row>
    <row r="374" spans="1:20" x14ac:dyDescent="0.35">
      <c r="A374" s="31">
        <v>43</v>
      </c>
      <c r="B374" s="31">
        <v>34.4</v>
      </c>
      <c r="C374" s="33">
        <v>0</v>
      </c>
      <c r="D374" s="33">
        <v>1</v>
      </c>
      <c r="E374" s="33">
        <v>0</v>
      </c>
      <c r="F374" s="33">
        <v>0</v>
      </c>
      <c r="G374" s="33">
        <v>0</v>
      </c>
      <c r="H374">
        <v>0</v>
      </c>
      <c r="I374">
        <v>0</v>
      </c>
      <c r="J374">
        <v>1</v>
      </c>
      <c r="K374">
        <v>0</v>
      </c>
      <c r="L374">
        <v>0</v>
      </c>
      <c r="M374">
        <v>0</v>
      </c>
      <c r="N374">
        <v>0</v>
      </c>
      <c r="O374">
        <v>1</v>
      </c>
      <c r="P374">
        <v>0</v>
      </c>
      <c r="Q374" s="32">
        <v>8522.0030000000006</v>
      </c>
      <c r="R374" s="3"/>
      <c r="T374"/>
    </row>
    <row r="375" spans="1:20" x14ac:dyDescent="0.35">
      <c r="A375" s="31">
        <v>43</v>
      </c>
      <c r="B375" s="31">
        <v>35.64</v>
      </c>
      <c r="C375" s="33">
        <v>0</v>
      </c>
      <c r="D375" s="33">
        <v>1</v>
      </c>
      <c r="E375" s="33">
        <v>0</v>
      </c>
      <c r="F375" s="33">
        <v>0</v>
      </c>
      <c r="G375" s="33">
        <v>0</v>
      </c>
      <c r="H375">
        <v>0</v>
      </c>
      <c r="I375">
        <v>1</v>
      </c>
      <c r="J375">
        <v>0</v>
      </c>
      <c r="K375">
        <v>0</v>
      </c>
      <c r="L375">
        <v>0</v>
      </c>
      <c r="M375">
        <v>0</v>
      </c>
      <c r="N375">
        <v>0</v>
      </c>
      <c r="O375">
        <v>1</v>
      </c>
      <c r="P375">
        <v>0</v>
      </c>
      <c r="Q375" s="32">
        <v>7345.7266</v>
      </c>
      <c r="R375" s="3"/>
      <c r="T375"/>
    </row>
    <row r="376" spans="1:20" x14ac:dyDescent="0.35">
      <c r="A376" s="31">
        <v>43</v>
      </c>
      <c r="B376" s="31">
        <v>30.684999999999999</v>
      </c>
      <c r="C376" s="33">
        <v>0</v>
      </c>
      <c r="D376" s="33">
        <v>1</v>
      </c>
      <c r="E376" s="33">
        <v>0</v>
      </c>
      <c r="F376" s="33">
        <v>0</v>
      </c>
      <c r="G376" s="33">
        <v>0</v>
      </c>
      <c r="H376">
        <v>0</v>
      </c>
      <c r="I376">
        <v>0</v>
      </c>
      <c r="J376">
        <v>0</v>
      </c>
      <c r="K376">
        <v>1</v>
      </c>
      <c r="L376">
        <v>0</v>
      </c>
      <c r="M376">
        <v>0</v>
      </c>
      <c r="N376">
        <v>0</v>
      </c>
      <c r="O376">
        <v>1</v>
      </c>
      <c r="P376">
        <v>0</v>
      </c>
      <c r="Q376" s="32">
        <v>8310.8391499999998</v>
      </c>
      <c r="R376" s="3"/>
      <c r="T376"/>
    </row>
    <row r="377" spans="1:20" x14ac:dyDescent="0.35">
      <c r="A377" s="31">
        <v>43</v>
      </c>
      <c r="B377" s="31">
        <v>34.58</v>
      </c>
      <c r="C377" s="33">
        <v>0</v>
      </c>
      <c r="D377" s="33">
        <v>1</v>
      </c>
      <c r="E377" s="33">
        <v>0</v>
      </c>
      <c r="F377" s="33">
        <v>0</v>
      </c>
      <c r="G377" s="33">
        <v>0</v>
      </c>
      <c r="H377">
        <v>0</v>
      </c>
      <c r="I377">
        <v>0</v>
      </c>
      <c r="J377">
        <v>0</v>
      </c>
      <c r="K377">
        <v>1</v>
      </c>
      <c r="L377">
        <v>0</v>
      </c>
      <c r="M377">
        <v>0</v>
      </c>
      <c r="N377">
        <v>0</v>
      </c>
      <c r="O377">
        <v>1</v>
      </c>
      <c r="P377">
        <v>0</v>
      </c>
      <c r="Q377" s="32">
        <v>7727.2532000000001</v>
      </c>
      <c r="R377" s="3"/>
      <c r="T377"/>
    </row>
    <row r="378" spans="1:20" x14ac:dyDescent="0.35">
      <c r="A378" s="31">
        <v>44</v>
      </c>
      <c r="B378" s="31">
        <v>36.479999999999997</v>
      </c>
      <c r="C378" s="33">
        <v>0</v>
      </c>
      <c r="D378" s="33">
        <v>1</v>
      </c>
      <c r="E378" s="33">
        <v>0</v>
      </c>
      <c r="F378" s="33">
        <v>0</v>
      </c>
      <c r="G378" s="33">
        <v>0</v>
      </c>
      <c r="H378">
        <v>0</v>
      </c>
      <c r="I378">
        <v>0</v>
      </c>
      <c r="J378">
        <v>0</v>
      </c>
      <c r="K378">
        <v>0</v>
      </c>
      <c r="L378">
        <v>1</v>
      </c>
      <c r="M378">
        <v>0</v>
      </c>
      <c r="N378">
        <v>0</v>
      </c>
      <c r="O378">
        <v>1</v>
      </c>
      <c r="P378">
        <v>0</v>
      </c>
      <c r="Q378" s="32">
        <v>12797.20962</v>
      </c>
      <c r="R378" s="3"/>
      <c r="T378"/>
    </row>
    <row r="379" spans="1:20" x14ac:dyDescent="0.35">
      <c r="A379" s="31">
        <v>44</v>
      </c>
      <c r="B379" s="31">
        <v>32.340000000000003</v>
      </c>
      <c r="C379" s="33">
        <v>0</v>
      </c>
      <c r="D379" s="33">
        <v>1</v>
      </c>
      <c r="E379" s="33">
        <v>0</v>
      </c>
      <c r="F379" s="33">
        <v>0</v>
      </c>
      <c r="G379" s="33">
        <v>0</v>
      </c>
      <c r="H379">
        <v>0</v>
      </c>
      <c r="I379">
        <v>1</v>
      </c>
      <c r="J379">
        <v>0</v>
      </c>
      <c r="K379">
        <v>0</v>
      </c>
      <c r="L379">
        <v>0</v>
      </c>
      <c r="M379">
        <v>0</v>
      </c>
      <c r="N379">
        <v>0</v>
      </c>
      <c r="O379">
        <v>1</v>
      </c>
      <c r="P379">
        <v>0</v>
      </c>
      <c r="Q379" s="32">
        <v>7633.7205999999996</v>
      </c>
      <c r="R379" s="3"/>
      <c r="T379"/>
    </row>
    <row r="380" spans="1:20" x14ac:dyDescent="0.35">
      <c r="A380" s="31">
        <v>44</v>
      </c>
      <c r="B380" s="31">
        <v>36.954999999999998</v>
      </c>
      <c r="C380" s="33">
        <v>0</v>
      </c>
      <c r="D380" s="33">
        <v>1</v>
      </c>
      <c r="E380" s="33">
        <v>0</v>
      </c>
      <c r="F380" s="33">
        <v>0</v>
      </c>
      <c r="G380" s="33">
        <v>0</v>
      </c>
      <c r="H380">
        <v>0</v>
      </c>
      <c r="I380">
        <v>0</v>
      </c>
      <c r="J380">
        <v>0</v>
      </c>
      <c r="K380">
        <v>1</v>
      </c>
      <c r="L380">
        <v>0</v>
      </c>
      <c r="M380">
        <v>0</v>
      </c>
      <c r="N380">
        <v>0</v>
      </c>
      <c r="O380">
        <v>1</v>
      </c>
      <c r="P380">
        <v>0</v>
      </c>
      <c r="Q380" s="32">
        <v>8023.1354499999998</v>
      </c>
      <c r="R380" s="3"/>
      <c r="T380"/>
    </row>
    <row r="381" spans="1:20" x14ac:dyDescent="0.35">
      <c r="A381" s="31">
        <v>45</v>
      </c>
      <c r="B381" s="31">
        <v>38.284999999999997</v>
      </c>
      <c r="C381" s="33">
        <v>0</v>
      </c>
      <c r="D381" s="33">
        <v>1</v>
      </c>
      <c r="E381" s="33">
        <v>0</v>
      </c>
      <c r="F381" s="33">
        <v>0</v>
      </c>
      <c r="G381" s="33">
        <v>0</v>
      </c>
      <c r="H381">
        <v>0</v>
      </c>
      <c r="I381">
        <v>0</v>
      </c>
      <c r="J381">
        <v>0</v>
      </c>
      <c r="K381">
        <v>0</v>
      </c>
      <c r="L381">
        <v>1</v>
      </c>
      <c r="M381">
        <v>0</v>
      </c>
      <c r="N381">
        <v>0</v>
      </c>
      <c r="O381">
        <v>1</v>
      </c>
      <c r="P381">
        <v>0</v>
      </c>
      <c r="Q381" s="32">
        <v>7935.29115</v>
      </c>
      <c r="R381" s="3"/>
      <c r="T381"/>
    </row>
    <row r="382" spans="1:20" x14ac:dyDescent="0.35">
      <c r="A382" s="31">
        <v>45</v>
      </c>
      <c r="B382" s="31">
        <v>30.9</v>
      </c>
      <c r="C382" s="33">
        <v>0</v>
      </c>
      <c r="D382" s="33">
        <v>1</v>
      </c>
      <c r="E382" s="33">
        <v>0</v>
      </c>
      <c r="F382" s="33">
        <v>0</v>
      </c>
      <c r="G382" s="33">
        <v>0</v>
      </c>
      <c r="H382">
        <v>0</v>
      </c>
      <c r="I382">
        <v>0</v>
      </c>
      <c r="J382">
        <v>1</v>
      </c>
      <c r="K382">
        <v>0</v>
      </c>
      <c r="L382">
        <v>0</v>
      </c>
      <c r="M382">
        <v>0</v>
      </c>
      <c r="N382">
        <v>0</v>
      </c>
      <c r="O382">
        <v>1</v>
      </c>
      <c r="P382">
        <v>0</v>
      </c>
      <c r="Q382" s="32">
        <v>8520.0259999999998</v>
      </c>
      <c r="R382" s="3"/>
      <c r="T382"/>
    </row>
    <row r="383" spans="1:20" x14ac:dyDescent="0.35">
      <c r="A383" s="31">
        <v>45</v>
      </c>
      <c r="B383" s="31">
        <v>33.1</v>
      </c>
      <c r="C383" s="33">
        <v>0</v>
      </c>
      <c r="D383" s="33">
        <v>1</v>
      </c>
      <c r="E383" s="33">
        <v>0</v>
      </c>
      <c r="F383" s="33">
        <v>0</v>
      </c>
      <c r="G383" s="33">
        <v>0</v>
      </c>
      <c r="H383">
        <v>0</v>
      </c>
      <c r="I383">
        <v>0</v>
      </c>
      <c r="J383">
        <v>1</v>
      </c>
      <c r="K383">
        <v>0</v>
      </c>
      <c r="L383">
        <v>0</v>
      </c>
      <c r="M383">
        <v>0</v>
      </c>
      <c r="N383">
        <v>0</v>
      </c>
      <c r="O383">
        <v>1</v>
      </c>
      <c r="P383">
        <v>0</v>
      </c>
      <c r="Q383" s="32">
        <v>7345.0839999999998</v>
      </c>
      <c r="R383" s="3"/>
      <c r="T383"/>
    </row>
    <row r="384" spans="1:20" x14ac:dyDescent="0.35">
      <c r="A384" s="31">
        <v>45</v>
      </c>
      <c r="B384" s="31">
        <v>36.299999999999997</v>
      </c>
      <c r="C384" s="33">
        <v>0</v>
      </c>
      <c r="D384" s="33">
        <v>1</v>
      </c>
      <c r="E384" s="33">
        <v>0</v>
      </c>
      <c r="F384" s="33">
        <v>0</v>
      </c>
      <c r="G384" s="33">
        <v>0</v>
      </c>
      <c r="H384">
        <v>0</v>
      </c>
      <c r="I384">
        <v>1</v>
      </c>
      <c r="J384">
        <v>0</v>
      </c>
      <c r="K384">
        <v>0</v>
      </c>
      <c r="L384">
        <v>0</v>
      </c>
      <c r="M384">
        <v>0</v>
      </c>
      <c r="N384">
        <v>0</v>
      </c>
      <c r="O384">
        <v>1</v>
      </c>
      <c r="P384">
        <v>0</v>
      </c>
      <c r="Q384" s="32">
        <v>8527.5319999999992</v>
      </c>
      <c r="R384" s="3"/>
      <c r="T384"/>
    </row>
    <row r="385" spans="1:20" x14ac:dyDescent="0.35">
      <c r="A385" s="31">
        <v>45</v>
      </c>
      <c r="B385" s="31">
        <v>35.814999999999998</v>
      </c>
      <c r="C385" s="33">
        <v>0</v>
      </c>
      <c r="D385" s="33">
        <v>1</v>
      </c>
      <c r="E385" s="33">
        <v>0</v>
      </c>
      <c r="F385" s="33">
        <v>0</v>
      </c>
      <c r="G385" s="33">
        <v>0</v>
      </c>
      <c r="H385">
        <v>0</v>
      </c>
      <c r="I385">
        <v>0</v>
      </c>
      <c r="J385">
        <v>0</v>
      </c>
      <c r="K385">
        <v>1</v>
      </c>
      <c r="L385">
        <v>0</v>
      </c>
      <c r="M385">
        <v>0</v>
      </c>
      <c r="N385">
        <v>0</v>
      </c>
      <c r="O385">
        <v>1</v>
      </c>
      <c r="P385">
        <v>0</v>
      </c>
      <c r="Q385" s="32">
        <v>7731.8578500000003</v>
      </c>
      <c r="R385" s="3"/>
      <c r="T385"/>
    </row>
    <row r="386" spans="1:20" x14ac:dyDescent="0.35">
      <c r="A386" s="31">
        <v>45</v>
      </c>
      <c r="B386" s="31">
        <v>35.299999999999997</v>
      </c>
      <c r="C386" s="33">
        <v>0</v>
      </c>
      <c r="D386" s="33">
        <v>1</v>
      </c>
      <c r="E386" s="33">
        <v>0</v>
      </c>
      <c r="F386" s="33">
        <v>0</v>
      </c>
      <c r="G386" s="33">
        <v>0</v>
      </c>
      <c r="H386">
        <v>0</v>
      </c>
      <c r="I386">
        <v>0</v>
      </c>
      <c r="J386">
        <v>1</v>
      </c>
      <c r="K386">
        <v>0</v>
      </c>
      <c r="L386">
        <v>0</v>
      </c>
      <c r="M386">
        <v>0</v>
      </c>
      <c r="N386">
        <v>0</v>
      </c>
      <c r="O386">
        <v>1</v>
      </c>
      <c r="P386">
        <v>0</v>
      </c>
      <c r="Q386" s="32">
        <v>7348.1419999999998</v>
      </c>
      <c r="R386" s="3"/>
      <c r="T386"/>
    </row>
    <row r="387" spans="1:20" x14ac:dyDescent="0.35">
      <c r="A387" s="31">
        <v>45</v>
      </c>
      <c r="B387" s="31">
        <v>39.994999999999997</v>
      </c>
      <c r="C387" s="33">
        <v>0</v>
      </c>
      <c r="D387" s="33">
        <v>1</v>
      </c>
      <c r="E387" s="33">
        <v>0</v>
      </c>
      <c r="F387" s="33">
        <v>0</v>
      </c>
      <c r="G387" s="33">
        <v>0</v>
      </c>
      <c r="H387">
        <v>0</v>
      </c>
      <c r="I387">
        <v>0</v>
      </c>
      <c r="J387">
        <v>0</v>
      </c>
      <c r="K387">
        <v>0</v>
      </c>
      <c r="L387">
        <v>1</v>
      </c>
      <c r="M387">
        <v>0</v>
      </c>
      <c r="N387">
        <v>0</v>
      </c>
      <c r="O387">
        <v>1</v>
      </c>
      <c r="P387">
        <v>0</v>
      </c>
      <c r="Q387" s="32">
        <v>9704.6680500000002</v>
      </c>
      <c r="R387" s="3"/>
      <c r="T387"/>
    </row>
    <row r="388" spans="1:20" x14ac:dyDescent="0.35">
      <c r="A388" s="31">
        <v>45</v>
      </c>
      <c r="B388" s="31">
        <v>31.79</v>
      </c>
      <c r="C388" s="33">
        <v>0</v>
      </c>
      <c r="D388" s="33">
        <v>1</v>
      </c>
      <c r="E388" s="33">
        <v>0</v>
      </c>
      <c r="F388" s="33">
        <v>0</v>
      </c>
      <c r="G388" s="33">
        <v>0</v>
      </c>
      <c r="H388">
        <v>0</v>
      </c>
      <c r="I388">
        <v>1</v>
      </c>
      <c r="J388">
        <v>0</v>
      </c>
      <c r="K388">
        <v>0</v>
      </c>
      <c r="L388">
        <v>0</v>
      </c>
      <c r="M388">
        <v>0</v>
      </c>
      <c r="N388">
        <v>0</v>
      </c>
      <c r="O388">
        <v>1</v>
      </c>
      <c r="P388">
        <v>0</v>
      </c>
      <c r="Q388" s="32">
        <v>17929.303370000001</v>
      </c>
      <c r="R388" s="3"/>
      <c r="T388"/>
    </row>
    <row r="389" spans="1:20" x14ac:dyDescent="0.35">
      <c r="A389" s="31">
        <v>46</v>
      </c>
      <c r="B389" s="31">
        <v>33.44</v>
      </c>
      <c r="C389" s="33">
        <v>0</v>
      </c>
      <c r="D389" s="33">
        <v>1</v>
      </c>
      <c r="E389" s="33">
        <v>0</v>
      </c>
      <c r="F389" s="33">
        <v>0</v>
      </c>
      <c r="G389" s="33">
        <v>0</v>
      </c>
      <c r="H389">
        <v>0</v>
      </c>
      <c r="I389">
        <v>1</v>
      </c>
      <c r="J389">
        <v>0</v>
      </c>
      <c r="K389">
        <v>0</v>
      </c>
      <c r="L389">
        <v>0</v>
      </c>
      <c r="M389">
        <v>0</v>
      </c>
      <c r="N389">
        <v>0</v>
      </c>
      <c r="O389">
        <v>1</v>
      </c>
      <c r="P389">
        <v>0</v>
      </c>
      <c r="Q389" s="32">
        <v>8240.5895999999993</v>
      </c>
      <c r="R389" s="3"/>
      <c r="T389"/>
    </row>
    <row r="390" spans="1:20" x14ac:dyDescent="0.35">
      <c r="A390" s="31">
        <v>46</v>
      </c>
      <c r="B390" s="31">
        <v>48.07</v>
      </c>
      <c r="C390" s="33">
        <v>0</v>
      </c>
      <c r="D390" s="33">
        <v>1</v>
      </c>
      <c r="E390" s="33">
        <v>0</v>
      </c>
      <c r="F390" s="33">
        <v>0</v>
      </c>
      <c r="G390" s="33">
        <v>0</v>
      </c>
      <c r="H390">
        <v>0</v>
      </c>
      <c r="I390">
        <v>0</v>
      </c>
      <c r="J390">
        <v>0</v>
      </c>
      <c r="K390">
        <v>0</v>
      </c>
      <c r="L390">
        <v>1</v>
      </c>
      <c r="M390">
        <v>0</v>
      </c>
      <c r="N390">
        <v>0</v>
      </c>
      <c r="O390">
        <v>1</v>
      </c>
      <c r="P390">
        <v>0</v>
      </c>
      <c r="Q390" s="32">
        <v>9432.9253000000008</v>
      </c>
      <c r="R390" s="3"/>
      <c r="T390"/>
    </row>
    <row r="391" spans="1:20" x14ac:dyDescent="0.35">
      <c r="A391" s="31">
        <v>46</v>
      </c>
      <c r="B391" s="31">
        <v>32.299999999999997</v>
      </c>
      <c r="C391" s="33">
        <v>0</v>
      </c>
      <c r="D391" s="33">
        <v>1</v>
      </c>
      <c r="E391" s="33">
        <v>0</v>
      </c>
      <c r="F391" s="33">
        <v>0</v>
      </c>
      <c r="G391" s="33">
        <v>0</v>
      </c>
      <c r="H391">
        <v>0</v>
      </c>
      <c r="I391">
        <v>0</v>
      </c>
      <c r="J391">
        <v>0</v>
      </c>
      <c r="K391">
        <v>0</v>
      </c>
      <c r="L391">
        <v>1</v>
      </c>
      <c r="M391">
        <v>0</v>
      </c>
      <c r="N391">
        <v>0</v>
      </c>
      <c r="O391">
        <v>1</v>
      </c>
      <c r="P391">
        <v>0</v>
      </c>
      <c r="Q391" s="32">
        <v>9411.0049999999992</v>
      </c>
      <c r="R391" s="3"/>
      <c r="T391"/>
    </row>
    <row r="392" spans="1:20" x14ac:dyDescent="0.35">
      <c r="A392" s="31">
        <v>46</v>
      </c>
      <c r="B392" s="31">
        <v>30.2</v>
      </c>
      <c r="C392" s="33">
        <v>0</v>
      </c>
      <c r="D392" s="33">
        <v>1</v>
      </c>
      <c r="E392" s="33">
        <v>0</v>
      </c>
      <c r="F392" s="33">
        <v>0</v>
      </c>
      <c r="G392" s="33">
        <v>0</v>
      </c>
      <c r="H392">
        <v>0</v>
      </c>
      <c r="I392">
        <v>0</v>
      </c>
      <c r="J392">
        <v>1</v>
      </c>
      <c r="K392">
        <v>0</v>
      </c>
      <c r="L392">
        <v>0</v>
      </c>
      <c r="M392">
        <v>0</v>
      </c>
      <c r="N392">
        <v>0</v>
      </c>
      <c r="O392">
        <v>1</v>
      </c>
      <c r="P392">
        <v>0</v>
      </c>
      <c r="Q392" s="32">
        <v>8825.0859999999993</v>
      </c>
      <c r="R392" s="3"/>
      <c r="T392"/>
    </row>
    <row r="393" spans="1:20" x14ac:dyDescent="0.35">
      <c r="A393" s="31">
        <v>46</v>
      </c>
      <c r="B393" s="31">
        <v>33.725000000000001</v>
      </c>
      <c r="C393" s="33">
        <v>0</v>
      </c>
      <c r="D393" s="33">
        <v>1</v>
      </c>
      <c r="E393" s="33">
        <v>0</v>
      </c>
      <c r="F393" s="33">
        <v>0</v>
      </c>
      <c r="G393" s="33">
        <v>0</v>
      </c>
      <c r="H393">
        <v>0</v>
      </c>
      <c r="I393">
        <v>0</v>
      </c>
      <c r="J393">
        <v>0</v>
      </c>
      <c r="K393">
        <v>0</v>
      </c>
      <c r="L393">
        <v>1</v>
      </c>
      <c r="M393">
        <v>0</v>
      </c>
      <c r="N393">
        <v>0</v>
      </c>
      <c r="O393">
        <v>1</v>
      </c>
      <c r="P393">
        <v>0</v>
      </c>
      <c r="Q393" s="32">
        <v>8823.9857499999998</v>
      </c>
      <c r="R393" s="3"/>
      <c r="T393"/>
    </row>
    <row r="394" spans="1:20" x14ac:dyDescent="0.35">
      <c r="A394" s="31">
        <v>46</v>
      </c>
      <c r="B394" s="31">
        <v>30.8</v>
      </c>
      <c r="C394" s="33">
        <v>0</v>
      </c>
      <c r="D394" s="33">
        <v>1</v>
      </c>
      <c r="E394" s="33">
        <v>0</v>
      </c>
      <c r="F394" s="33">
        <v>0</v>
      </c>
      <c r="G394" s="33">
        <v>0</v>
      </c>
      <c r="H394">
        <v>0</v>
      </c>
      <c r="I394">
        <v>0</v>
      </c>
      <c r="J394">
        <v>1</v>
      </c>
      <c r="K394">
        <v>0</v>
      </c>
      <c r="L394">
        <v>0</v>
      </c>
      <c r="M394">
        <v>0</v>
      </c>
      <c r="N394">
        <v>0</v>
      </c>
      <c r="O394">
        <v>1</v>
      </c>
      <c r="P394">
        <v>0</v>
      </c>
      <c r="Q394" s="32">
        <v>9414.92</v>
      </c>
      <c r="R394" s="3"/>
      <c r="T394"/>
    </row>
    <row r="395" spans="1:20" x14ac:dyDescent="0.35">
      <c r="A395" s="31">
        <v>47</v>
      </c>
      <c r="B395" s="31">
        <v>33.914999999999999</v>
      </c>
      <c r="C395" s="33">
        <v>0</v>
      </c>
      <c r="D395" s="33">
        <v>1</v>
      </c>
      <c r="E395" s="33">
        <v>0</v>
      </c>
      <c r="F395" s="33">
        <v>0</v>
      </c>
      <c r="G395" s="33">
        <v>0</v>
      </c>
      <c r="H395">
        <v>0</v>
      </c>
      <c r="I395">
        <v>0</v>
      </c>
      <c r="J395">
        <v>0</v>
      </c>
      <c r="K395">
        <v>1</v>
      </c>
      <c r="L395">
        <v>0</v>
      </c>
      <c r="M395">
        <v>0</v>
      </c>
      <c r="N395">
        <v>0</v>
      </c>
      <c r="O395">
        <v>1</v>
      </c>
      <c r="P395">
        <v>0</v>
      </c>
      <c r="Q395" s="32">
        <v>10115.00885</v>
      </c>
      <c r="R395" s="3"/>
      <c r="T395"/>
    </row>
    <row r="396" spans="1:20" x14ac:dyDescent="0.35">
      <c r="A396" s="31">
        <v>47</v>
      </c>
      <c r="B396" s="31">
        <v>33.344999999999999</v>
      </c>
      <c r="C396" s="33">
        <v>0</v>
      </c>
      <c r="D396" s="33">
        <v>1</v>
      </c>
      <c r="E396" s="33">
        <v>0</v>
      </c>
      <c r="F396" s="33">
        <v>0</v>
      </c>
      <c r="G396" s="33">
        <v>0</v>
      </c>
      <c r="H396">
        <v>0</v>
      </c>
      <c r="I396">
        <v>0</v>
      </c>
      <c r="J396">
        <v>0</v>
      </c>
      <c r="K396">
        <v>0</v>
      </c>
      <c r="L396">
        <v>1</v>
      </c>
      <c r="M396">
        <v>0</v>
      </c>
      <c r="N396">
        <v>0</v>
      </c>
      <c r="O396">
        <v>1</v>
      </c>
      <c r="P396">
        <v>0</v>
      </c>
      <c r="Q396" s="32">
        <v>20878.78443</v>
      </c>
      <c r="R396" s="3"/>
      <c r="T396"/>
    </row>
    <row r="397" spans="1:20" x14ac:dyDescent="0.35">
      <c r="A397" s="31">
        <v>47</v>
      </c>
      <c r="B397" s="31">
        <v>36</v>
      </c>
      <c r="C397" s="33">
        <v>0</v>
      </c>
      <c r="D397" s="33">
        <v>1</v>
      </c>
      <c r="E397" s="33">
        <v>0</v>
      </c>
      <c r="F397" s="33">
        <v>0</v>
      </c>
      <c r="G397" s="33">
        <v>0</v>
      </c>
      <c r="H397">
        <v>0</v>
      </c>
      <c r="I397">
        <v>0</v>
      </c>
      <c r="J397">
        <v>1</v>
      </c>
      <c r="K397">
        <v>0</v>
      </c>
      <c r="L397">
        <v>0</v>
      </c>
      <c r="M397">
        <v>0</v>
      </c>
      <c r="N397">
        <v>0</v>
      </c>
      <c r="O397">
        <v>1</v>
      </c>
      <c r="P397">
        <v>0</v>
      </c>
      <c r="Q397" s="32">
        <v>8556.9069999999992</v>
      </c>
      <c r="R397" s="3"/>
      <c r="T397"/>
    </row>
    <row r="398" spans="1:20" x14ac:dyDescent="0.35">
      <c r="A398" s="31">
        <v>47</v>
      </c>
      <c r="B398" s="31">
        <v>45.32</v>
      </c>
      <c r="C398" s="33">
        <v>0</v>
      </c>
      <c r="D398" s="33">
        <v>1</v>
      </c>
      <c r="E398" s="33">
        <v>0</v>
      </c>
      <c r="F398" s="33">
        <v>0</v>
      </c>
      <c r="G398" s="33">
        <v>0</v>
      </c>
      <c r="H398">
        <v>0</v>
      </c>
      <c r="I398">
        <v>1</v>
      </c>
      <c r="J398">
        <v>0</v>
      </c>
      <c r="K398">
        <v>0</v>
      </c>
      <c r="L398">
        <v>0</v>
      </c>
      <c r="M398">
        <v>0</v>
      </c>
      <c r="N398">
        <v>0</v>
      </c>
      <c r="O398">
        <v>1</v>
      </c>
      <c r="P398">
        <v>0</v>
      </c>
      <c r="Q398" s="32">
        <v>8569.8618000000006</v>
      </c>
      <c r="R398" s="3"/>
      <c r="T398"/>
    </row>
    <row r="399" spans="1:20" x14ac:dyDescent="0.35">
      <c r="A399" s="31">
        <v>47</v>
      </c>
      <c r="B399" s="31">
        <v>32</v>
      </c>
      <c r="C399" s="33">
        <v>0</v>
      </c>
      <c r="D399" s="33">
        <v>1</v>
      </c>
      <c r="E399" s="33">
        <v>0</v>
      </c>
      <c r="F399" s="33">
        <v>0</v>
      </c>
      <c r="G399" s="33">
        <v>0</v>
      </c>
      <c r="H399">
        <v>0</v>
      </c>
      <c r="I399">
        <v>0</v>
      </c>
      <c r="J399">
        <v>1</v>
      </c>
      <c r="K399">
        <v>0</v>
      </c>
      <c r="L399">
        <v>0</v>
      </c>
      <c r="M399">
        <v>0</v>
      </c>
      <c r="N399">
        <v>0</v>
      </c>
      <c r="O399">
        <v>1</v>
      </c>
      <c r="P399">
        <v>0</v>
      </c>
      <c r="Q399" s="32">
        <v>8551.3469999999998</v>
      </c>
      <c r="R399" s="3"/>
      <c r="T399"/>
    </row>
    <row r="400" spans="1:20" x14ac:dyDescent="0.35">
      <c r="A400" s="31">
        <v>48</v>
      </c>
      <c r="B400" s="31">
        <v>41.23</v>
      </c>
      <c r="C400" s="33">
        <v>0</v>
      </c>
      <c r="D400" s="33">
        <v>1</v>
      </c>
      <c r="E400" s="33">
        <v>0</v>
      </c>
      <c r="F400" s="33">
        <v>0</v>
      </c>
      <c r="G400" s="33">
        <v>0</v>
      </c>
      <c r="H400">
        <v>0</v>
      </c>
      <c r="I400">
        <v>0</v>
      </c>
      <c r="J400">
        <v>0</v>
      </c>
      <c r="K400">
        <v>1</v>
      </c>
      <c r="L400">
        <v>0</v>
      </c>
      <c r="M400">
        <v>0</v>
      </c>
      <c r="N400">
        <v>0</v>
      </c>
      <c r="O400">
        <v>1</v>
      </c>
      <c r="P400">
        <v>0</v>
      </c>
      <c r="Q400" s="32">
        <v>11033.661700000001</v>
      </c>
      <c r="R400" s="3"/>
      <c r="T400"/>
    </row>
    <row r="401" spans="1:20" x14ac:dyDescent="0.35">
      <c r="A401" s="31">
        <v>48</v>
      </c>
      <c r="B401" s="31">
        <v>32.229999999999997</v>
      </c>
      <c r="C401" s="33">
        <v>0</v>
      </c>
      <c r="D401" s="33">
        <v>1</v>
      </c>
      <c r="E401" s="33">
        <v>0</v>
      </c>
      <c r="F401" s="33">
        <v>0</v>
      </c>
      <c r="G401" s="33">
        <v>0</v>
      </c>
      <c r="H401">
        <v>0</v>
      </c>
      <c r="I401">
        <v>1</v>
      </c>
      <c r="J401">
        <v>0</v>
      </c>
      <c r="K401">
        <v>0</v>
      </c>
      <c r="L401">
        <v>0</v>
      </c>
      <c r="M401">
        <v>0</v>
      </c>
      <c r="N401">
        <v>0</v>
      </c>
      <c r="O401">
        <v>1</v>
      </c>
      <c r="P401">
        <v>0</v>
      </c>
      <c r="Q401" s="32">
        <v>8871.1517000000003</v>
      </c>
      <c r="R401" s="3"/>
      <c r="T401"/>
    </row>
    <row r="402" spans="1:20" x14ac:dyDescent="0.35">
      <c r="A402" s="31">
        <v>48</v>
      </c>
      <c r="B402" s="31">
        <v>32.299999999999997</v>
      </c>
      <c r="C402" s="33">
        <v>0</v>
      </c>
      <c r="D402" s="33">
        <v>1</v>
      </c>
      <c r="E402" s="33">
        <v>0</v>
      </c>
      <c r="F402" s="33">
        <v>0</v>
      </c>
      <c r="G402" s="33">
        <v>0</v>
      </c>
      <c r="H402">
        <v>0</v>
      </c>
      <c r="I402">
        <v>0</v>
      </c>
      <c r="J402">
        <v>0</v>
      </c>
      <c r="K402">
        <v>0</v>
      </c>
      <c r="L402">
        <v>1</v>
      </c>
      <c r="M402">
        <v>0</v>
      </c>
      <c r="N402">
        <v>0</v>
      </c>
      <c r="O402">
        <v>1</v>
      </c>
      <c r="P402">
        <v>0</v>
      </c>
      <c r="Q402" s="32">
        <v>10043.249</v>
      </c>
      <c r="R402" s="3"/>
      <c r="T402"/>
    </row>
    <row r="403" spans="1:20" x14ac:dyDescent="0.35">
      <c r="A403" s="31">
        <v>48</v>
      </c>
      <c r="B403" s="31">
        <v>31.13</v>
      </c>
      <c r="C403" s="33">
        <v>0</v>
      </c>
      <c r="D403" s="33">
        <v>1</v>
      </c>
      <c r="E403" s="33">
        <v>0</v>
      </c>
      <c r="F403" s="33">
        <v>0</v>
      </c>
      <c r="G403" s="33">
        <v>0</v>
      </c>
      <c r="H403">
        <v>0</v>
      </c>
      <c r="I403">
        <v>1</v>
      </c>
      <c r="J403">
        <v>0</v>
      </c>
      <c r="K403">
        <v>0</v>
      </c>
      <c r="L403">
        <v>0</v>
      </c>
      <c r="M403">
        <v>0</v>
      </c>
      <c r="N403">
        <v>0</v>
      </c>
      <c r="O403">
        <v>1</v>
      </c>
      <c r="P403">
        <v>0</v>
      </c>
      <c r="Q403" s="32">
        <v>8280.6226999999999</v>
      </c>
      <c r="R403" s="3"/>
      <c r="T403"/>
    </row>
    <row r="404" spans="1:20" x14ac:dyDescent="0.35">
      <c r="A404" s="31">
        <v>48</v>
      </c>
      <c r="B404" s="31">
        <v>35.909999999999997</v>
      </c>
      <c r="C404" s="33">
        <v>0</v>
      </c>
      <c r="D404" s="33">
        <v>1</v>
      </c>
      <c r="E404" s="33">
        <v>0</v>
      </c>
      <c r="F404" s="33">
        <v>0</v>
      </c>
      <c r="G404" s="33">
        <v>0</v>
      </c>
      <c r="H404">
        <v>0</v>
      </c>
      <c r="I404">
        <v>0</v>
      </c>
      <c r="J404">
        <v>0</v>
      </c>
      <c r="K404">
        <v>0</v>
      </c>
      <c r="L404">
        <v>1</v>
      </c>
      <c r="M404">
        <v>0</v>
      </c>
      <c r="N404">
        <v>0</v>
      </c>
      <c r="O404">
        <v>1</v>
      </c>
      <c r="P404">
        <v>0</v>
      </c>
      <c r="Q404" s="32">
        <v>26392.260289999998</v>
      </c>
      <c r="R404" s="3"/>
      <c r="T404"/>
    </row>
    <row r="405" spans="1:20" x14ac:dyDescent="0.35">
      <c r="A405" s="31">
        <v>48</v>
      </c>
      <c r="B405" s="31">
        <v>36.575000000000003</v>
      </c>
      <c r="C405" s="33">
        <v>0</v>
      </c>
      <c r="D405" s="33">
        <v>1</v>
      </c>
      <c r="E405" s="33">
        <v>0</v>
      </c>
      <c r="F405" s="33">
        <v>0</v>
      </c>
      <c r="G405" s="33">
        <v>0</v>
      </c>
      <c r="H405">
        <v>0</v>
      </c>
      <c r="I405">
        <v>0</v>
      </c>
      <c r="J405">
        <v>0</v>
      </c>
      <c r="K405">
        <v>1</v>
      </c>
      <c r="L405">
        <v>0</v>
      </c>
      <c r="M405">
        <v>0</v>
      </c>
      <c r="N405">
        <v>0</v>
      </c>
      <c r="O405">
        <v>1</v>
      </c>
      <c r="P405">
        <v>0</v>
      </c>
      <c r="Q405" s="32">
        <v>8671.1912499999999</v>
      </c>
      <c r="R405" s="3"/>
      <c r="T405"/>
    </row>
    <row r="406" spans="1:20" x14ac:dyDescent="0.35">
      <c r="A406" s="31">
        <v>48</v>
      </c>
      <c r="B406" s="31">
        <v>33.33</v>
      </c>
      <c r="C406" s="33">
        <v>0</v>
      </c>
      <c r="D406" s="33">
        <v>1</v>
      </c>
      <c r="E406" s="33">
        <v>0</v>
      </c>
      <c r="F406" s="33">
        <v>0</v>
      </c>
      <c r="G406" s="33">
        <v>0</v>
      </c>
      <c r="H406">
        <v>0</v>
      </c>
      <c r="I406">
        <v>1</v>
      </c>
      <c r="J406">
        <v>0</v>
      </c>
      <c r="K406">
        <v>0</v>
      </c>
      <c r="L406">
        <v>0</v>
      </c>
      <c r="M406">
        <v>0</v>
      </c>
      <c r="N406">
        <v>0</v>
      </c>
      <c r="O406">
        <v>1</v>
      </c>
      <c r="P406">
        <v>0</v>
      </c>
      <c r="Q406" s="32">
        <v>8283.6807000000008</v>
      </c>
      <c r="R406" s="3"/>
      <c r="T406"/>
    </row>
    <row r="407" spans="1:20" x14ac:dyDescent="0.35">
      <c r="A407" s="31">
        <v>49</v>
      </c>
      <c r="B407" s="31">
        <v>41.47</v>
      </c>
      <c r="C407" s="33">
        <v>0</v>
      </c>
      <c r="D407" s="33">
        <v>1</v>
      </c>
      <c r="E407" s="33">
        <v>0</v>
      </c>
      <c r="F407" s="33">
        <v>0</v>
      </c>
      <c r="G407" s="33">
        <v>0</v>
      </c>
      <c r="H407">
        <v>0</v>
      </c>
      <c r="I407">
        <v>1</v>
      </c>
      <c r="J407">
        <v>0</v>
      </c>
      <c r="K407">
        <v>0</v>
      </c>
      <c r="L407">
        <v>0</v>
      </c>
      <c r="M407">
        <v>0</v>
      </c>
      <c r="N407">
        <v>0</v>
      </c>
      <c r="O407">
        <v>1</v>
      </c>
      <c r="P407">
        <v>0</v>
      </c>
      <c r="Q407" s="32">
        <v>10977.2063</v>
      </c>
      <c r="R407" s="3"/>
      <c r="T407"/>
    </row>
    <row r="408" spans="1:20" x14ac:dyDescent="0.35">
      <c r="A408" s="31">
        <v>49</v>
      </c>
      <c r="B408" s="31">
        <v>30.78</v>
      </c>
      <c r="C408" s="33">
        <v>0</v>
      </c>
      <c r="D408" s="33">
        <v>1</v>
      </c>
      <c r="E408" s="33">
        <v>0</v>
      </c>
      <c r="F408" s="33">
        <v>0</v>
      </c>
      <c r="G408" s="33">
        <v>0</v>
      </c>
      <c r="H408">
        <v>0</v>
      </c>
      <c r="I408">
        <v>0</v>
      </c>
      <c r="J408">
        <v>0</v>
      </c>
      <c r="K408">
        <v>0</v>
      </c>
      <c r="L408">
        <v>1</v>
      </c>
      <c r="M408">
        <v>0</v>
      </c>
      <c r="N408">
        <v>0</v>
      </c>
      <c r="O408">
        <v>1</v>
      </c>
      <c r="P408">
        <v>0</v>
      </c>
      <c r="Q408" s="32">
        <v>9778.3472000000002</v>
      </c>
      <c r="R408" s="3"/>
      <c r="T408"/>
    </row>
    <row r="409" spans="1:20" x14ac:dyDescent="0.35">
      <c r="A409" s="31">
        <v>49</v>
      </c>
      <c r="B409" s="31">
        <v>36.630000000000003</v>
      </c>
      <c r="C409" s="33">
        <v>0</v>
      </c>
      <c r="D409" s="33">
        <v>1</v>
      </c>
      <c r="E409" s="33">
        <v>0</v>
      </c>
      <c r="F409" s="33">
        <v>0</v>
      </c>
      <c r="G409" s="33">
        <v>0</v>
      </c>
      <c r="H409">
        <v>0</v>
      </c>
      <c r="I409">
        <v>1</v>
      </c>
      <c r="J409">
        <v>0</v>
      </c>
      <c r="K409">
        <v>0</v>
      </c>
      <c r="L409">
        <v>0</v>
      </c>
      <c r="M409">
        <v>0</v>
      </c>
      <c r="N409">
        <v>0</v>
      </c>
      <c r="O409">
        <v>1</v>
      </c>
      <c r="P409">
        <v>0</v>
      </c>
      <c r="Q409" s="32">
        <v>10381.4787</v>
      </c>
      <c r="R409" s="3"/>
      <c r="T409"/>
    </row>
    <row r="410" spans="1:20" x14ac:dyDescent="0.35">
      <c r="A410" s="31">
        <v>49</v>
      </c>
      <c r="B410" s="31">
        <v>31.9</v>
      </c>
      <c r="C410" s="33">
        <v>0</v>
      </c>
      <c r="D410" s="33">
        <v>1</v>
      </c>
      <c r="E410" s="33">
        <v>0</v>
      </c>
      <c r="F410" s="33">
        <v>0</v>
      </c>
      <c r="G410" s="33">
        <v>0</v>
      </c>
      <c r="H410">
        <v>0</v>
      </c>
      <c r="I410">
        <v>0</v>
      </c>
      <c r="J410">
        <v>1</v>
      </c>
      <c r="K410">
        <v>0</v>
      </c>
      <c r="L410">
        <v>0</v>
      </c>
      <c r="M410">
        <v>0</v>
      </c>
      <c r="N410">
        <v>0</v>
      </c>
      <c r="O410">
        <v>1</v>
      </c>
      <c r="P410">
        <v>0</v>
      </c>
      <c r="Q410" s="32">
        <v>11552.904</v>
      </c>
      <c r="R410" s="3"/>
      <c r="T410"/>
    </row>
    <row r="411" spans="1:20" x14ac:dyDescent="0.35">
      <c r="A411" s="31">
        <v>49</v>
      </c>
      <c r="B411" s="31">
        <v>42.68</v>
      </c>
      <c r="C411" s="33">
        <v>0</v>
      </c>
      <c r="D411" s="33">
        <v>1</v>
      </c>
      <c r="E411" s="33">
        <v>0</v>
      </c>
      <c r="F411" s="33">
        <v>0</v>
      </c>
      <c r="G411" s="33">
        <v>0</v>
      </c>
      <c r="H411">
        <v>0</v>
      </c>
      <c r="I411">
        <v>1</v>
      </c>
      <c r="J411">
        <v>0</v>
      </c>
      <c r="K411">
        <v>0</v>
      </c>
      <c r="L411">
        <v>0</v>
      </c>
      <c r="M411">
        <v>0</v>
      </c>
      <c r="N411">
        <v>0</v>
      </c>
      <c r="O411">
        <v>1</v>
      </c>
      <c r="P411">
        <v>0</v>
      </c>
      <c r="Q411" s="32">
        <v>9800.8881999999994</v>
      </c>
      <c r="R411" s="3"/>
      <c r="T411"/>
    </row>
    <row r="412" spans="1:20" x14ac:dyDescent="0.35">
      <c r="A412" s="31">
        <v>49</v>
      </c>
      <c r="B412" s="31">
        <v>34.770000000000003</v>
      </c>
      <c r="C412" s="33">
        <v>0</v>
      </c>
      <c r="D412" s="33">
        <v>1</v>
      </c>
      <c r="E412" s="33">
        <v>0</v>
      </c>
      <c r="F412" s="33">
        <v>0</v>
      </c>
      <c r="G412" s="33">
        <v>0</v>
      </c>
      <c r="H412">
        <v>0</v>
      </c>
      <c r="I412">
        <v>0</v>
      </c>
      <c r="J412">
        <v>0</v>
      </c>
      <c r="K412">
        <v>1</v>
      </c>
      <c r="L412">
        <v>0</v>
      </c>
      <c r="M412">
        <v>0</v>
      </c>
      <c r="N412">
        <v>0</v>
      </c>
      <c r="O412">
        <v>1</v>
      </c>
      <c r="P412">
        <v>0</v>
      </c>
      <c r="Q412" s="32">
        <v>9583.8932999999997</v>
      </c>
      <c r="R412" s="3"/>
      <c r="T412"/>
    </row>
    <row r="413" spans="1:20" x14ac:dyDescent="0.35">
      <c r="A413" s="31">
        <v>49</v>
      </c>
      <c r="B413" s="31">
        <v>29.925000000000001</v>
      </c>
      <c r="C413" s="33">
        <v>0</v>
      </c>
      <c r="D413" s="33">
        <v>1</v>
      </c>
      <c r="E413" s="33">
        <v>0</v>
      </c>
      <c r="F413" s="33">
        <v>0</v>
      </c>
      <c r="G413" s="33">
        <v>0</v>
      </c>
      <c r="H413">
        <v>0</v>
      </c>
      <c r="I413">
        <v>0</v>
      </c>
      <c r="J413">
        <v>0</v>
      </c>
      <c r="K413">
        <v>1</v>
      </c>
      <c r="L413">
        <v>0</v>
      </c>
      <c r="M413">
        <v>0</v>
      </c>
      <c r="N413">
        <v>0</v>
      </c>
      <c r="O413">
        <v>1</v>
      </c>
      <c r="P413">
        <v>0</v>
      </c>
      <c r="Q413" s="32">
        <v>8988.1587500000005</v>
      </c>
      <c r="R413" s="3"/>
      <c r="T413"/>
    </row>
    <row r="414" spans="1:20" x14ac:dyDescent="0.35">
      <c r="A414" s="31">
        <v>49</v>
      </c>
      <c r="B414" s="31">
        <v>33.344999999999999</v>
      </c>
      <c r="C414" s="33">
        <v>0</v>
      </c>
      <c r="D414" s="33">
        <v>1</v>
      </c>
      <c r="E414" s="33">
        <v>0</v>
      </c>
      <c r="F414" s="33">
        <v>0</v>
      </c>
      <c r="G414" s="33">
        <v>0</v>
      </c>
      <c r="H414">
        <v>0</v>
      </c>
      <c r="I414">
        <v>0</v>
      </c>
      <c r="J414">
        <v>0</v>
      </c>
      <c r="K414">
        <v>0</v>
      </c>
      <c r="L414">
        <v>1</v>
      </c>
      <c r="M414">
        <v>0</v>
      </c>
      <c r="N414">
        <v>0</v>
      </c>
      <c r="O414">
        <v>1</v>
      </c>
      <c r="P414">
        <v>0</v>
      </c>
      <c r="Q414" s="32">
        <v>10370.912549999999</v>
      </c>
      <c r="R414" s="3"/>
      <c r="T414"/>
    </row>
    <row r="415" spans="1:20" x14ac:dyDescent="0.35">
      <c r="A415" s="31">
        <v>50</v>
      </c>
      <c r="B415" s="31">
        <v>44.744999999999997</v>
      </c>
      <c r="C415" s="33">
        <v>0</v>
      </c>
      <c r="D415" s="33">
        <v>1</v>
      </c>
      <c r="E415" s="33">
        <v>0</v>
      </c>
      <c r="F415" s="33">
        <v>0</v>
      </c>
      <c r="G415" s="33">
        <v>0</v>
      </c>
      <c r="H415">
        <v>0</v>
      </c>
      <c r="I415">
        <v>0</v>
      </c>
      <c r="J415">
        <v>0</v>
      </c>
      <c r="K415">
        <v>0</v>
      </c>
      <c r="L415">
        <v>1</v>
      </c>
      <c r="M415">
        <v>0</v>
      </c>
      <c r="N415">
        <v>0</v>
      </c>
      <c r="O415">
        <v>1</v>
      </c>
      <c r="P415">
        <v>0</v>
      </c>
      <c r="Q415" s="32">
        <v>9541.6955500000004</v>
      </c>
      <c r="R415" s="3"/>
      <c r="T415"/>
    </row>
    <row r="416" spans="1:20" x14ac:dyDescent="0.35">
      <c r="A416" s="31">
        <v>50</v>
      </c>
      <c r="B416" s="31">
        <v>30.114999999999998</v>
      </c>
      <c r="C416" s="33">
        <v>0</v>
      </c>
      <c r="D416" s="33">
        <v>1</v>
      </c>
      <c r="E416" s="33">
        <v>0</v>
      </c>
      <c r="F416" s="33">
        <v>0</v>
      </c>
      <c r="G416" s="33">
        <v>0</v>
      </c>
      <c r="H416">
        <v>0</v>
      </c>
      <c r="I416">
        <v>0</v>
      </c>
      <c r="J416">
        <v>0</v>
      </c>
      <c r="K416">
        <v>1</v>
      </c>
      <c r="L416">
        <v>0</v>
      </c>
      <c r="M416">
        <v>0</v>
      </c>
      <c r="N416">
        <v>0</v>
      </c>
      <c r="O416">
        <v>1</v>
      </c>
      <c r="P416">
        <v>0</v>
      </c>
      <c r="Q416" s="32">
        <v>9910.3598500000007</v>
      </c>
      <c r="R416" s="3"/>
      <c r="T416"/>
    </row>
    <row r="417" spans="1:20" x14ac:dyDescent="0.35">
      <c r="A417" s="31">
        <v>50</v>
      </c>
      <c r="B417" s="31">
        <v>46.09</v>
      </c>
      <c r="C417" s="33">
        <v>0</v>
      </c>
      <c r="D417" s="33">
        <v>1</v>
      </c>
      <c r="E417" s="33">
        <v>0</v>
      </c>
      <c r="F417" s="33">
        <v>0</v>
      </c>
      <c r="G417" s="33">
        <v>0</v>
      </c>
      <c r="H417">
        <v>0</v>
      </c>
      <c r="I417">
        <v>1</v>
      </c>
      <c r="J417">
        <v>0</v>
      </c>
      <c r="K417">
        <v>0</v>
      </c>
      <c r="L417">
        <v>0</v>
      </c>
      <c r="M417">
        <v>0</v>
      </c>
      <c r="N417">
        <v>0</v>
      </c>
      <c r="O417">
        <v>1</v>
      </c>
      <c r="P417">
        <v>0</v>
      </c>
      <c r="Q417" s="32">
        <v>9549.5650999999998</v>
      </c>
      <c r="R417" s="3"/>
      <c r="T417"/>
    </row>
    <row r="418" spans="1:20" x14ac:dyDescent="0.35">
      <c r="A418" s="31">
        <v>50</v>
      </c>
      <c r="B418" s="31">
        <v>31.6</v>
      </c>
      <c r="C418" s="33">
        <v>0</v>
      </c>
      <c r="D418" s="33">
        <v>1</v>
      </c>
      <c r="E418" s="33">
        <v>0</v>
      </c>
      <c r="F418" s="33">
        <v>0</v>
      </c>
      <c r="G418" s="33">
        <v>0</v>
      </c>
      <c r="H418">
        <v>0</v>
      </c>
      <c r="I418">
        <v>0</v>
      </c>
      <c r="J418">
        <v>1</v>
      </c>
      <c r="K418">
        <v>0</v>
      </c>
      <c r="L418">
        <v>0</v>
      </c>
      <c r="M418">
        <v>0</v>
      </c>
      <c r="N418">
        <v>0</v>
      </c>
      <c r="O418">
        <v>1</v>
      </c>
      <c r="P418">
        <v>0</v>
      </c>
      <c r="Q418" s="32">
        <v>10118.424000000001</v>
      </c>
      <c r="R418" s="3"/>
      <c r="T418"/>
    </row>
    <row r="419" spans="1:20" x14ac:dyDescent="0.35">
      <c r="A419" s="31">
        <v>50</v>
      </c>
      <c r="B419" s="31">
        <v>33.700000000000003</v>
      </c>
      <c r="C419" s="33">
        <v>0</v>
      </c>
      <c r="D419" s="33">
        <v>1</v>
      </c>
      <c r="E419" s="33">
        <v>0</v>
      </c>
      <c r="F419" s="33">
        <v>0</v>
      </c>
      <c r="G419" s="33">
        <v>0</v>
      </c>
      <c r="H419">
        <v>0</v>
      </c>
      <c r="I419">
        <v>0</v>
      </c>
      <c r="J419">
        <v>1</v>
      </c>
      <c r="K419">
        <v>0</v>
      </c>
      <c r="L419">
        <v>0</v>
      </c>
      <c r="M419">
        <v>0</v>
      </c>
      <c r="N419">
        <v>0</v>
      </c>
      <c r="O419">
        <v>1</v>
      </c>
      <c r="P419">
        <v>0</v>
      </c>
      <c r="Q419" s="32">
        <v>11299.343000000001</v>
      </c>
      <c r="R419" s="3"/>
      <c r="T419"/>
    </row>
    <row r="420" spans="1:20" x14ac:dyDescent="0.35">
      <c r="A420" s="31">
        <v>51</v>
      </c>
      <c r="B420" s="31">
        <v>37.729999999999997</v>
      </c>
      <c r="C420" s="33">
        <v>0</v>
      </c>
      <c r="D420" s="33">
        <v>1</v>
      </c>
      <c r="E420" s="33">
        <v>0</v>
      </c>
      <c r="F420" s="33">
        <v>0</v>
      </c>
      <c r="G420" s="33">
        <v>0</v>
      </c>
      <c r="H420">
        <v>0</v>
      </c>
      <c r="I420">
        <v>1</v>
      </c>
      <c r="J420">
        <v>0</v>
      </c>
      <c r="K420">
        <v>0</v>
      </c>
      <c r="L420">
        <v>0</v>
      </c>
      <c r="M420">
        <v>0</v>
      </c>
      <c r="N420">
        <v>0</v>
      </c>
      <c r="O420">
        <v>1</v>
      </c>
      <c r="P420">
        <v>0</v>
      </c>
      <c r="Q420" s="32">
        <v>9877.6077000000005</v>
      </c>
      <c r="R420" s="3"/>
      <c r="T420"/>
    </row>
    <row r="421" spans="1:20" x14ac:dyDescent="0.35">
      <c r="A421" s="31">
        <v>51</v>
      </c>
      <c r="B421" s="31">
        <v>39.5</v>
      </c>
      <c r="C421" s="33">
        <v>0</v>
      </c>
      <c r="D421" s="33">
        <v>1</v>
      </c>
      <c r="E421" s="33">
        <v>0</v>
      </c>
      <c r="F421" s="33">
        <v>0</v>
      </c>
      <c r="G421" s="33">
        <v>0</v>
      </c>
      <c r="H421">
        <v>0</v>
      </c>
      <c r="I421">
        <v>0</v>
      </c>
      <c r="J421">
        <v>1</v>
      </c>
      <c r="K421">
        <v>0</v>
      </c>
      <c r="L421">
        <v>0</v>
      </c>
      <c r="M421">
        <v>0</v>
      </c>
      <c r="N421">
        <v>0</v>
      </c>
      <c r="O421">
        <v>1</v>
      </c>
      <c r="P421">
        <v>0</v>
      </c>
      <c r="Q421" s="32">
        <v>9880.0679999999993</v>
      </c>
      <c r="R421" s="3"/>
      <c r="T421"/>
    </row>
    <row r="422" spans="1:20" x14ac:dyDescent="0.35">
      <c r="A422" s="31">
        <v>51</v>
      </c>
      <c r="B422" s="31">
        <v>33.914999999999999</v>
      </c>
      <c r="C422" s="33">
        <v>0</v>
      </c>
      <c r="D422" s="33">
        <v>1</v>
      </c>
      <c r="E422" s="33">
        <v>0</v>
      </c>
      <c r="F422" s="33">
        <v>0</v>
      </c>
      <c r="G422" s="33">
        <v>0</v>
      </c>
      <c r="H422">
        <v>0</v>
      </c>
      <c r="I422">
        <v>0</v>
      </c>
      <c r="J422">
        <v>0</v>
      </c>
      <c r="K422">
        <v>0</v>
      </c>
      <c r="L422">
        <v>1</v>
      </c>
      <c r="M422">
        <v>0</v>
      </c>
      <c r="N422">
        <v>0</v>
      </c>
      <c r="O422">
        <v>1</v>
      </c>
      <c r="P422">
        <v>0</v>
      </c>
      <c r="Q422" s="32">
        <v>9866.3048500000004</v>
      </c>
      <c r="R422" s="3"/>
      <c r="T422"/>
    </row>
    <row r="423" spans="1:20" x14ac:dyDescent="0.35">
      <c r="A423" s="31">
        <v>51</v>
      </c>
      <c r="B423" s="31">
        <v>34.1</v>
      </c>
      <c r="C423" s="33">
        <v>0</v>
      </c>
      <c r="D423" s="33">
        <v>1</v>
      </c>
      <c r="E423" s="33">
        <v>0</v>
      </c>
      <c r="F423" s="33">
        <v>0</v>
      </c>
      <c r="G423" s="33">
        <v>0</v>
      </c>
      <c r="H423">
        <v>0</v>
      </c>
      <c r="I423">
        <v>1</v>
      </c>
      <c r="J423">
        <v>0</v>
      </c>
      <c r="K423">
        <v>0</v>
      </c>
      <c r="L423">
        <v>0</v>
      </c>
      <c r="M423">
        <v>0</v>
      </c>
      <c r="N423">
        <v>0</v>
      </c>
      <c r="O423">
        <v>1</v>
      </c>
      <c r="P423">
        <v>0</v>
      </c>
      <c r="Q423" s="32">
        <v>9283.5619999999999</v>
      </c>
      <c r="R423" s="3"/>
      <c r="T423"/>
    </row>
    <row r="424" spans="1:20" x14ac:dyDescent="0.35">
      <c r="A424" s="31">
        <v>51</v>
      </c>
      <c r="B424" s="31">
        <v>36.67</v>
      </c>
      <c r="C424" s="33">
        <v>0</v>
      </c>
      <c r="D424" s="33">
        <v>1</v>
      </c>
      <c r="E424" s="33">
        <v>0</v>
      </c>
      <c r="F424" s="33">
        <v>0</v>
      </c>
      <c r="G424" s="33">
        <v>0</v>
      </c>
      <c r="H424">
        <v>0</v>
      </c>
      <c r="I424">
        <v>0</v>
      </c>
      <c r="J424">
        <v>0</v>
      </c>
      <c r="K424">
        <v>1</v>
      </c>
      <c r="L424">
        <v>0</v>
      </c>
      <c r="M424">
        <v>0</v>
      </c>
      <c r="N424">
        <v>0</v>
      </c>
      <c r="O424">
        <v>1</v>
      </c>
      <c r="P424">
        <v>0</v>
      </c>
      <c r="Q424" s="32">
        <v>10848.1343</v>
      </c>
      <c r="R424" s="3"/>
      <c r="T424"/>
    </row>
    <row r="425" spans="1:20" x14ac:dyDescent="0.35">
      <c r="A425" s="31">
        <v>51</v>
      </c>
      <c r="B425" s="31">
        <v>40.659999999999997</v>
      </c>
      <c r="C425" s="33">
        <v>0</v>
      </c>
      <c r="D425" s="33">
        <v>1</v>
      </c>
      <c r="E425" s="33">
        <v>0</v>
      </c>
      <c r="F425" s="33">
        <v>0</v>
      </c>
      <c r="G425" s="33">
        <v>0</v>
      </c>
      <c r="H425">
        <v>0</v>
      </c>
      <c r="I425">
        <v>0</v>
      </c>
      <c r="J425">
        <v>0</v>
      </c>
      <c r="K425">
        <v>0</v>
      </c>
      <c r="L425">
        <v>1</v>
      </c>
      <c r="M425">
        <v>0</v>
      </c>
      <c r="N425">
        <v>0</v>
      </c>
      <c r="O425">
        <v>1</v>
      </c>
      <c r="P425">
        <v>0</v>
      </c>
      <c r="Q425" s="32">
        <v>9875.6803999999993</v>
      </c>
      <c r="R425" s="3"/>
      <c r="T425"/>
    </row>
    <row r="426" spans="1:20" x14ac:dyDescent="0.35">
      <c r="A426" s="31">
        <v>51</v>
      </c>
      <c r="B426" s="31">
        <v>34.200000000000003</v>
      </c>
      <c r="C426" s="33">
        <v>0</v>
      </c>
      <c r="D426" s="33">
        <v>1</v>
      </c>
      <c r="E426" s="33">
        <v>0</v>
      </c>
      <c r="F426" s="33">
        <v>0</v>
      </c>
      <c r="G426" s="33">
        <v>0</v>
      </c>
      <c r="H426">
        <v>0</v>
      </c>
      <c r="I426">
        <v>0</v>
      </c>
      <c r="J426">
        <v>1</v>
      </c>
      <c r="K426">
        <v>0</v>
      </c>
      <c r="L426">
        <v>0</v>
      </c>
      <c r="M426">
        <v>0</v>
      </c>
      <c r="N426">
        <v>0</v>
      </c>
      <c r="O426">
        <v>1</v>
      </c>
      <c r="P426">
        <v>0</v>
      </c>
      <c r="Q426" s="32">
        <v>9872.7009999999991</v>
      </c>
      <c r="R426" s="3"/>
      <c r="T426"/>
    </row>
    <row r="427" spans="1:20" x14ac:dyDescent="0.35">
      <c r="A427" s="31">
        <v>51</v>
      </c>
      <c r="B427" s="31">
        <v>36.384999999999998</v>
      </c>
      <c r="C427" s="33">
        <v>0</v>
      </c>
      <c r="D427" s="33">
        <v>1</v>
      </c>
      <c r="E427" s="33">
        <v>0</v>
      </c>
      <c r="F427" s="33">
        <v>0</v>
      </c>
      <c r="G427" s="33">
        <v>0</v>
      </c>
      <c r="H427">
        <v>0</v>
      </c>
      <c r="I427">
        <v>0</v>
      </c>
      <c r="J427">
        <v>0</v>
      </c>
      <c r="K427">
        <v>1</v>
      </c>
      <c r="L427">
        <v>0</v>
      </c>
      <c r="M427">
        <v>0</v>
      </c>
      <c r="N427">
        <v>0</v>
      </c>
      <c r="O427">
        <v>1</v>
      </c>
      <c r="P427">
        <v>0</v>
      </c>
      <c r="Q427" s="32">
        <v>11436.738149999999</v>
      </c>
      <c r="R427" s="3"/>
      <c r="T427"/>
    </row>
    <row r="428" spans="1:20" x14ac:dyDescent="0.35">
      <c r="A428" s="31">
        <v>52</v>
      </c>
      <c r="B428" s="31">
        <v>30.78</v>
      </c>
      <c r="C428" s="33">
        <v>0</v>
      </c>
      <c r="D428" s="33">
        <v>1</v>
      </c>
      <c r="E428" s="33">
        <v>0</v>
      </c>
      <c r="F428" s="33">
        <v>0</v>
      </c>
      <c r="G428" s="33">
        <v>0</v>
      </c>
      <c r="H428">
        <v>0</v>
      </c>
      <c r="I428">
        <v>0</v>
      </c>
      <c r="J428">
        <v>0</v>
      </c>
      <c r="K428">
        <v>0</v>
      </c>
      <c r="L428">
        <v>1</v>
      </c>
      <c r="M428">
        <v>0</v>
      </c>
      <c r="N428">
        <v>0</v>
      </c>
      <c r="O428">
        <v>1</v>
      </c>
      <c r="P428">
        <v>0</v>
      </c>
      <c r="Q428" s="32">
        <v>10797.3362</v>
      </c>
      <c r="R428" s="3"/>
      <c r="T428"/>
    </row>
    <row r="429" spans="1:20" x14ac:dyDescent="0.35">
      <c r="A429" s="31">
        <v>52</v>
      </c>
      <c r="B429" s="31">
        <v>37.4</v>
      </c>
      <c r="C429" s="33">
        <v>0</v>
      </c>
      <c r="D429" s="33">
        <v>1</v>
      </c>
      <c r="E429" s="33">
        <v>0</v>
      </c>
      <c r="F429" s="33">
        <v>0</v>
      </c>
      <c r="G429" s="33">
        <v>0</v>
      </c>
      <c r="H429">
        <v>0</v>
      </c>
      <c r="I429">
        <v>0</v>
      </c>
      <c r="J429">
        <v>1</v>
      </c>
      <c r="K429">
        <v>0</v>
      </c>
      <c r="L429">
        <v>0</v>
      </c>
      <c r="M429">
        <v>0</v>
      </c>
      <c r="N429">
        <v>0</v>
      </c>
      <c r="O429">
        <v>1</v>
      </c>
      <c r="P429">
        <v>0</v>
      </c>
      <c r="Q429" s="32">
        <v>9634.5380000000005</v>
      </c>
      <c r="R429" s="3"/>
      <c r="T429"/>
    </row>
    <row r="430" spans="1:20" x14ac:dyDescent="0.35">
      <c r="A430" s="31">
        <v>52</v>
      </c>
      <c r="B430" s="31">
        <v>31.2</v>
      </c>
      <c r="C430" s="33">
        <v>0</v>
      </c>
      <c r="D430" s="33">
        <v>1</v>
      </c>
      <c r="E430" s="33">
        <v>0</v>
      </c>
      <c r="F430" s="33">
        <v>0</v>
      </c>
      <c r="G430" s="33">
        <v>0</v>
      </c>
      <c r="H430">
        <v>0</v>
      </c>
      <c r="I430">
        <v>0</v>
      </c>
      <c r="J430">
        <v>1</v>
      </c>
      <c r="K430">
        <v>0</v>
      </c>
      <c r="L430">
        <v>0</v>
      </c>
      <c r="M430">
        <v>0</v>
      </c>
      <c r="N430">
        <v>0</v>
      </c>
      <c r="O430">
        <v>1</v>
      </c>
      <c r="P430">
        <v>0</v>
      </c>
      <c r="Q430" s="32">
        <v>9625.92</v>
      </c>
      <c r="R430" s="3"/>
      <c r="T430"/>
    </row>
    <row r="431" spans="1:20" x14ac:dyDescent="0.35">
      <c r="A431" s="31">
        <v>52</v>
      </c>
      <c r="B431" s="31">
        <v>38.380000000000003</v>
      </c>
      <c r="C431" s="33">
        <v>0</v>
      </c>
      <c r="D431" s="33">
        <v>1</v>
      </c>
      <c r="E431" s="33">
        <v>0</v>
      </c>
      <c r="F431" s="33">
        <v>0</v>
      </c>
      <c r="G431" s="33">
        <v>0</v>
      </c>
      <c r="H431">
        <v>0</v>
      </c>
      <c r="I431">
        <v>0</v>
      </c>
      <c r="J431">
        <v>0</v>
      </c>
      <c r="K431">
        <v>0</v>
      </c>
      <c r="L431">
        <v>1</v>
      </c>
      <c r="M431">
        <v>0</v>
      </c>
      <c r="N431">
        <v>0</v>
      </c>
      <c r="O431">
        <v>1</v>
      </c>
      <c r="P431">
        <v>0</v>
      </c>
      <c r="Q431" s="32">
        <v>11396.9002</v>
      </c>
      <c r="R431" s="3"/>
      <c r="T431"/>
    </row>
    <row r="432" spans="1:20" x14ac:dyDescent="0.35">
      <c r="A432" s="31">
        <v>52</v>
      </c>
      <c r="B432" s="31">
        <v>46.75</v>
      </c>
      <c r="C432" s="33">
        <v>0</v>
      </c>
      <c r="D432" s="33">
        <v>1</v>
      </c>
      <c r="E432" s="33">
        <v>0</v>
      </c>
      <c r="F432" s="33">
        <v>0</v>
      </c>
      <c r="G432" s="33">
        <v>0</v>
      </c>
      <c r="H432">
        <v>0</v>
      </c>
      <c r="I432">
        <v>1</v>
      </c>
      <c r="J432">
        <v>0</v>
      </c>
      <c r="K432">
        <v>0</v>
      </c>
      <c r="L432">
        <v>0</v>
      </c>
      <c r="M432">
        <v>0</v>
      </c>
      <c r="N432">
        <v>0</v>
      </c>
      <c r="O432">
        <v>1</v>
      </c>
      <c r="P432">
        <v>0</v>
      </c>
      <c r="Q432" s="32">
        <v>12592.5345</v>
      </c>
      <c r="R432" s="3"/>
      <c r="T432"/>
    </row>
    <row r="433" spans="1:20" x14ac:dyDescent="0.35">
      <c r="A433" s="31">
        <v>52</v>
      </c>
      <c r="B433" s="31">
        <v>31.73</v>
      </c>
      <c r="C433" s="33">
        <v>0</v>
      </c>
      <c r="D433" s="33">
        <v>1</v>
      </c>
      <c r="E433" s="33">
        <v>0</v>
      </c>
      <c r="F433" s="33">
        <v>0</v>
      </c>
      <c r="G433" s="33">
        <v>0</v>
      </c>
      <c r="H433">
        <v>0</v>
      </c>
      <c r="I433">
        <v>0</v>
      </c>
      <c r="J433">
        <v>0</v>
      </c>
      <c r="K433">
        <v>1</v>
      </c>
      <c r="L433">
        <v>0</v>
      </c>
      <c r="M433">
        <v>0</v>
      </c>
      <c r="N433">
        <v>0</v>
      </c>
      <c r="O433">
        <v>1</v>
      </c>
      <c r="P433">
        <v>0</v>
      </c>
      <c r="Q433" s="32">
        <v>11187.6567</v>
      </c>
      <c r="R433" s="3"/>
      <c r="T433"/>
    </row>
    <row r="434" spans="1:20" x14ac:dyDescent="0.35">
      <c r="A434" s="31">
        <v>52</v>
      </c>
      <c r="B434" s="31">
        <v>37.524999999999999</v>
      </c>
      <c r="C434" s="33">
        <v>0</v>
      </c>
      <c r="D434" s="33">
        <v>1</v>
      </c>
      <c r="E434" s="33">
        <v>0</v>
      </c>
      <c r="F434" s="33">
        <v>0</v>
      </c>
      <c r="G434" s="33">
        <v>0</v>
      </c>
      <c r="H434">
        <v>0</v>
      </c>
      <c r="I434">
        <v>0</v>
      </c>
      <c r="J434">
        <v>0</v>
      </c>
      <c r="K434">
        <v>1</v>
      </c>
      <c r="L434">
        <v>0</v>
      </c>
      <c r="M434">
        <v>0</v>
      </c>
      <c r="N434">
        <v>0</v>
      </c>
      <c r="O434">
        <v>1</v>
      </c>
      <c r="P434">
        <v>0</v>
      </c>
      <c r="Q434" s="32">
        <v>33471.971890000001</v>
      </c>
      <c r="R434" s="3"/>
      <c r="T434"/>
    </row>
    <row r="435" spans="1:20" x14ac:dyDescent="0.35">
      <c r="A435" s="31">
        <v>52</v>
      </c>
      <c r="B435" s="31">
        <v>30.875</v>
      </c>
      <c r="C435" s="33">
        <v>0</v>
      </c>
      <c r="D435" s="33">
        <v>1</v>
      </c>
      <c r="E435" s="33">
        <v>0</v>
      </c>
      <c r="F435" s="33">
        <v>0</v>
      </c>
      <c r="G435" s="33">
        <v>0</v>
      </c>
      <c r="H435">
        <v>0</v>
      </c>
      <c r="I435">
        <v>0</v>
      </c>
      <c r="J435">
        <v>0</v>
      </c>
      <c r="K435">
        <v>0</v>
      </c>
      <c r="L435">
        <v>1</v>
      </c>
      <c r="M435">
        <v>0</v>
      </c>
      <c r="N435">
        <v>0</v>
      </c>
      <c r="O435">
        <v>1</v>
      </c>
      <c r="P435">
        <v>0</v>
      </c>
      <c r="Q435" s="32">
        <v>23045.566159999998</v>
      </c>
      <c r="R435" s="3"/>
      <c r="T435"/>
    </row>
    <row r="436" spans="1:20" x14ac:dyDescent="0.35">
      <c r="A436" s="31">
        <v>52</v>
      </c>
      <c r="B436" s="31">
        <v>33.299999999999997</v>
      </c>
      <c r="C436" s="33">
        <v>0</v>
      </c>
      <c r="D436" s="33">
        <v>1</v>
      </c>
      <c r="E436" s="33">
        <v>0</v>
      </c>
      <c r="F436" s="33">
        <v>0</v>
      </c>
      <c r="G436" s="33">
        <v>0</v>
      </c>
      <c r="H436">
        <v>0</v>
      </c>
      <c r="I436">
        <v>0</v>
      </c>
      <c r="J436">
        <v>1</v>
      </c>
      <c r="K436">
        <v>0</v>
      </c>
      <c r="L436">
        <v>0</v>
      </c>
      <c r="M436">
        <v>0</v>
      </c>
      <c r="N436">
        <v>0</v>
      </c>
      <c r="O436">
        <v>1</v>
      </c>
      <c r="P436">
        <v>0</v>
      </c>
      <c r="Q436" s="32">
        <v>10806.839</v>
      </c>
      <c r="R436" s="3"/>
      <c r="T436"/>
    </row>
    <row r="437" spans="1:20" x14ac:dyDescent="0.35">
      <c r="A437" s="31">
        <v>52</v>
      </c>
      <c r="B437" s="31">
        <v>44.7</v>
      </c>
      <c r="C437" s="33">
        <v>0</v>
      </c>
      <c r="D437" s="33">
        <v>1</v>
      </c>
      <c r="E437" s="33">
        <v>0</v>
      </c>
      <c r="F437" s="33">
        <v>0</v>
      </c>
      <c r="G437" s="33">
        <v>0</v>
      </c>
      <c r="H437">
        <v>0</v>
      </c>
      <c r="I437">
        <v>0</v>
      </c>
      <c r="J437">
        <v>1</v>
      </c>
      <c r="K437">
        <v>0</v>
      </c>
      <c r="L437">
        <v>0</v>
      </c>
      <c r="M437">
        <v>0</v>
      </c>
      <c r="N437">
        <v>0</v>
      </c>
      <c r="O437">
        <v>1</v>
      </c>
      <c r="P437">
        <v>0</v>
      </c>
      <c r="Q437" s="32">
        <v>11411.684999999999</v>
      </c>
      <c r="R437" s="3"/>
      <c r="T437"/>
    </row>
    <row r="438" spans="1:20" x14ac:dyDescent="0.35">
      <c r="A438" s="31">
        <v>53</v>
      </c>
      <c r="B438" s="31">
        <v>35.9</v>
      </c>
      <c r="C438" s="33">
        <v>0</v>
      </c>
      <c r="D438" s="33">
        <v>1</v>
      </c>
      <c r="E438" s="33">
        <v>0</v>
      </c>
      <c r="F438" s="33">
        <v>0</v>
      </c>
      <c r="G438" s="33">
        <v>0</v>
      </c>
      <c r="H438">
        <v>0</v>
      </c>
      <c r="I438">
        <v>0</v>
      </c>
      <c r="J438">
        <v>1</v>
      </c>
      <c r="K438">
        <v>0</v>
      </c>
      <c r="L438">
        <v>0</v>
      </c>
      <c r="M438">
        <v>0</v>
      </c>
      <c r="N438">
        <v>0</v>
      </c>
      <c r="O438">
        <v>1</v>
      </c>
      <c r="P438">
        <v>0</v>
      </c>
      <c r="Q438" s="32">
        <v>11163.567999999999</v>
      </c>
      <c r="R438" s="3"/>
      <c r="T438"/>
    </row>
    <row r="439" spans="1:20" x14ac:dyDescent="0.35">
      <c r="A439" s="31">
        <v>53</v>
      </c>
      <c r="B439" s="31">
        <v>37.43</v>
      </c>
      <c r="C439" s="33">
        <v>0</v>
      </c>
      <c r="D439" s="33">
        <v>1</v>
      </c>
      <c r="E439" s="33">
        <v>0</v>
      </c>
      <c r="F439" s="33">
        <v>0</v>
      </c>
      <c r="G439" s="33">
        <v>0</v>
      </c>
      <c r="H439">
        <v>0</v>
      </c>
      <c r="I439">
        <v>0</v>
      </c>
      <c r="J439">
        <v>0</v>
      </c>
      <c r="K439">
        <v>1</v>
      </c>
      <c r="L439">
        <v>0</v>
      </c>
      <c r="M439">
        <v>0</v>
      </c>
      <c r="N439">
        <v>0</v>
      </c>
      <c r="O439">
        <v>1</v>
      </c>
      <c r="P439">
        <v>0</v>
      </c>
      <c r="Q439" s="32">
        <v>10959.6947</v>
      </c>
      <c r="R439" s="3"/>
      <c r="T439"/>
    </row>
    <row r="440" spans="1:20" x14ac:dyDescent="0.35">
      <c r="A440" s="31">
        <v>53</v>
      </c>
      <c r="B440" s="31">
        <v>33.25</v>
      </c>
      <c r="C440" s="33">
        <v>0</v>
      </c>
      <c r="D440" s="33">
        <v>1</v>
      </c>
      <c r="E440" s="33">
        <v>0</v>
      </c>
      <c r="F440" s="33">
        <v>0</v>
      </c>
      <c r="G440" s="33">
        <v>0</v>
      </c>
      <c r="H440">
        <v>0</v>
      </c>
      <c r="I440">
        <v>0</v>
      </c>
      <c r="J440">
        <v>0</v>
      </c>
      <c r="K440">
        <v>0</v>
      </c>
      <c r="L440">
        <v>1</v>
      </c>
      <c r="M440">
        <v>0</v>
      </c>
      <c r="N440">
        <v>0</v>
      </c>
      <c r="O440">
        <v>1</v>
      </c>
      <c r="P440">
        <v>0</v>
      </c>
      <c r="Q440" s="32">
        <v>10564.8845</v>
      </c>
      <c r="R440" s="3"/>
      <c r="T440"/>
    </row>
    <row r="441" spans="1:20" x14ac:dyDescent="0.35">
      <c r="A441" s="31">
        <v>53</v>
      </c>
      <c r="B441" s="31">
        <v>38.06</v>
      </c>
      <c r="C441" s="33">
        <v>0</v>
      </c>
      <c r="D441" s="33">
        <v>1</v>
      </c>
      <c r="E441" s="33">
        <v>0</v>
      </c>
      <c r="F441" s="33">
        <v>0</v>
      </c>
      <c r="G441" s="33">
        <v>0</v>
      </c>
      <c r="H441">
        <v>0</v>
      </c>
      <c r="I441">
        <v>1</v>
      </c>
      <c r="J441">
        <v>0</v>
      </c>
      <c r="K441">
        <v>0</v>
      </c>
      <c r="L441">
        <v>0</v>
      </c>
      <c r="M441">
        <v>0</v>
      </c>
      <c r="N441">
        <v>0</v>
      </c>
      <c r="O441">
        <v>1</v>
      </c>
      <c r="P441">
        <v>0</v>
      </c>
      <c r="Q441" s="32">
        <v>20462.997660000001</v>
      </c>
      <c r="R441" s="3"/>
      <c r="T441"/>
    </row>
    <row r="442" spans="1:20" x14ac:dyDescent="0.35">
      <c r="A442" s="31">
        <v>53</v>
      </c>
      <c r="B442" s="31">
        <v>39.6</v>
      </c>
      <c r="C442" s="33">
        <v>0</v>
      </c>
      <c r="D442" s="33">
        <v>1</v>
      </c>
      <c r="E442" s="33">
        <v>0</v>
      </c>
      <c r="F442" s="33">
        <v>0</v>
      </c>
      <c r="G442" s="33">
        <v>0</v>
      </c>
      <c r="H442">
        <v>0</v>
      </c>
      <c r="I442">
        <v>1</v>
      </c>
      <c r="J442">
        <v>0</v>
      </c>
      <c r="K442">
        <v>0</v>
      </c>
      <c r="L442">
        <v>0</v>
      </c>
      <c r="M442">
        <v>0</v>
      </c>
      <c r="N442">
        <v>0</v>
      </c>
      <c r="O442">
        <v>1</v>
      </c>
      <c r="P442">
        <v>0</v>
      </c>
      <c r="Q442" s="32">
        <v>10579.710999999999</v>
      </c>
      <c r="R442" s="3"/>
      <c r="T442"/>
    </row>
    <row r="443" spans="1:20" x14ac:dyDescent="0.35">
      <c r="A443" s="31">
        <v>53</v>
      </c>
      <c r="B443" s="31">
        <v>32.299999999999997</v>
      </c>
      <c r="C443" s="33">
        <v>0</v>
      </c>
      <c r="D443" s="33">
        <v>1</v>
      </c>
      <c r="E443" s="33">
        <v>0</v>
      </c>
      <c r="F443" s="33">
        <v>0</v>
      </c>
      <c r="G443" s="33">
        <v>0</v>
      </c>
      <c r="H443">
        <v>0</v>
      </c>
      <c r="I443">
        <v>0</v>
      </c>
      <c r="J443">
        <v>0</v>
      </c>
      <c r="K443">
        <v>0</v>
      </c>
      <c r="L443">
        <v>1</v>
      </c>
      <c r="M443">
        <v>0</v>
      </c>
      <c r="N443">
        <v>0</v>
      </c>
      <c r="O443">
        <v>1</v>
      </c>
      <c r="P443">
        <v>0</v>
      </c>
      <c r="Q443" s="32">
        <v>29186.482360000002</v>
      </c>
      <c r="R443" s="3"/>
      <c r="T443"/>
    </row>
    <row r="444" spans="1:20" x14ac:dyDescent="0.35">
      <c r="A444" s="31">
        <v>54</v>
      </c>
      <c r="B444" s="31">
        <v>30.8</v>
      </c>
      <c r="C444" s="33">
        <v>0</v>
      </c>
      <c r="D444" s="33">
        <v>1</v>
      </c>
      <c r="E444" s="33">
        <v>0</v>
      </c>
      <c r="F444" s="33">
        <v>0</v>
      </c>
      <c r="G444" s="33">
        <v>0</v>
      </c>
      <c r="H444">
        <v>0</v>
      </c>
      <c r="I444">
        <v>0</v>
      </c>
      <c r="J444">
        <v>1</v>
      </c>
      <c r="K444">
        <v>0</v>
      </c>
      <c r="L444">
        <v>0</v>
      </c>
      <c r="M444">
        <v>0</v>
      </c>
      <c r="N444">
        <v>0</v>
      </c>
      <c r="O444">
        <v>1</v>
      </c>
      <c r="P444">
        <v>0</v>
      </c>
      <c r="Q444" s="32">
        <v>12105.32</v>
      </c>
      <c r="R444" s="3"/>
      <c r="T444"/>
    </row>
    <row r="445" spans="1:20" x14ac:dyDescent="0.35">
      <c r="A445" s="31">
        <v>54</v>
      </c>
      <c r="B445" s="31">
        <v>31.9</v>
      </c>
      <c r="C445" s="33">
        <v>0</v>
      </c>
      <c r="D445" s="33">
        <v>1</v>
      </c>
      <c r="E445" s="33">
        <v>0</v>
      </c>
      <c r="F445" s="33">
        <v>0</v>
      </c>
      <c r="G445" s="33">
        <v>0</v>
      </c>
      <c r="H445">
        <v>0</v>
      </c>
      <c r="I445">
        <v>1</v>
      </c>
      <c r="J445">
        <v>0</v>
      </c>
      <c r="K445">
        <v>0</v>
      </c>
      <c r="L445">
        <v>0</v>
      </c>
      <c r="M445">
        <v>0</v>
      </c>
      <c r="N445">
        <v>0</v>
      </c>
      <c r="O445">
        <v>1</v>
      </c>
      <c r="P445">
        <v>0</v>
      </c>
      <c r="Q445" s="32">
        <v>27322.73386</v>
      </c>
      <c r="R445" s="3"/>
      <c r="T445"/>
    </row>
    <row r="446" spans="1:20" x14ac:dyDescent="0.35">
      <c r="A446" s="31">
        <v>54</v>
      </c>
      <c r="B446" s="31">
        <v>46.7</v>
      </c>
      <c r="C446" s="33">
        <v>0</v>
      </c>
      <c r="D446" s="33">
        <v>1</v>
      </c>
      <c r="E446" s="33">
        <v>0</v>
      </c>
      <c r="F446" s="33">
        <v>0</v>
      </c>
      <c r="G446" s="33">
        <v>0</v>
      </c>
      <c r="H446">
        <v>0</v>
      </c>
      <c r="I446">
        <v>0</v>
      </c>
      <c r="J446">
        <v>1</v>
      </c>
      <c r="K446">
        <v>0</v>
      </c>
      <c r="L446">
        <v>0</v>
      </c>
      <c r="M446">
        <v>0</v>
      </c>
      <c r="N446">
        <v>0</v>
      </c>
      <c r="O446">
        <v>1</v>
      </c>
      <c r="P446">
        <v>0</v>
      </c>
      <c r="Q446" s="32">
        <v>11538.421</v>
      </c>
      <c r="R446" s="3"/>
      <c r="T446"/>
    </row>
    <row r="447" spans="1:20" x14ac:dyDescent="0.35">
      <c r="A447" s="31">
        <v>54</v>
      </c>
      <c r="B447" s="31">
        <v>32.68</v>
      </c>
      <c r="C447" s="33">
        <v>0</v>
      </c>
      <c r="D447" s="33">
        <v>1</v>
      </c>
      <c r="E447" s="33">
        <v>0</v>
      </c>
      <c r="F447" s="33">
        <v>0</v>
      </c>
      <c r="G447" s="33">
        <v>0</v>
      </c>
      <c r="H447">
        <v>0</v>
      </c>
      <c r="I447">
        <v>0</v>
      </c>
      <c r="J447">
        <v>0</v>
      </c>
      <c r="K447">
        <v>0</v>
      </c>
      <c r="L447">
        <v>1</v>
      </c>
      <c r="M447">
        <v>0</v>
      </c>
      <c r="N447">
        <v>0</v>
      </c>
      <c r="O447">
        <v>1</v>
      </c>
      <c r="P447">
        <v>0</v>
      </c>
      <c r="Q447" s="32">
        <v>10923.933199999999</v>
      </c>
      <c r="R447" s="3"/>
      <c r="T447"/>
    </row>
    <row r="448" spans="1:20" x14ac:dyDescent="0.35">
      <c r="A448" s="31">
        <v>54</v>
      </c>
      <c r="B448" s="31">
        <v>35.814999999999998</v>
      </c>
      <c r="C448" s="33">
        <v>0</v>
      </c>
      <c r="D448" s="33">
        <v>1</v>
      </c>
      <c r="E448" s="33">
        <v>0</v>
      </c>
      <c r="F448" s="33">
        <v>0</v>
      </c>
      <c r="G448" s="33">
        <v>0</v>
      </c>
      <c r="H448">
        <v>0</v>
      </c>
      <c r="I448">
        <v>0</v>
      </c>
      <c r="J448">
        <v>0</v>
      </c>
      <c r="K448">
        <v>1</v>
      </c>
      <c r="L448">
        <v>0</v>
      </c>
      <c r="M448">
        <v>0</v>
      </c>
      <c r="N448">
        <v>0</v>
      </c>
      <c r="O448">
        <v>1</v>
      </c>
      <c r="P448">
        <v>0</v>
      </c>
      <c r="Q448" s="32">
        <v>12495.290849999999</v>
      </c>
      <c r="R448" s="3"/>
      <c r="T448"/>
    </row>
    <row r="449" spans="1:20" x14ac:dyDescent="0.35">
      <c r="A449" s="31">
        <v>54</v>
      </c>
      <c r="B449" s="31">
        <v>31.9</v>
      </c>
      <c r="C449" s="33">
        <v>0</v>
      </c>
      <c r="D449" s="33">
        <v>1</v>
      </c>
      <c r="E449" s="33">
        <v>0</v>
      </c>
      <c r="F449" s="33">
        <v>0</v>
      </c>
      <c r="G449" s="33">
        <v>0</v>
      </c>
      <c r="H449">
        <v>0</v>
      </c>
      <c r="I449">
        <v>1</v>
      </c>
      <c r="J449">
        <v>0</v>
      </c>
      <c r="K449">
        <v>0</v>
      </c>
      <c r="L449">
        <v>0</v>
      </c>
      <c r="M449">
        <v>0</v>
      </c>
      <c r="N449">
        <v>0</v>
      </c>
      <c r="O449">
        <v>1</v>
      </c>
      <c r="P449">
        <v>0</v>
      </c>
      <c r="Q449" s="32">
        <v>10928.849</v>
      </c>
      <c r="R449" s="3"/>
      <c r="T449"/>
    </row>
    <row r="450" spans="1:20" x14ac:dyDescent="0.35">
      <c r="A450" s="31">
        <v>54</v>
      </c>
      <c r="B450" s="31">
        <v>31.24</v>
      </c>
      <c r="C450" s="33">
        <v>0</v>
      </c>
      <c r="D450" s="33">
        <v>1</v>
      </c>
      <c r="E450" s="33">
        <v>0</v>
      </c>
      <c r="F450" s="33">
        <v>0</v>
      </c>
      <c r="G450" s="33">
        <v>0</v>
      </c>
      <c r="H450">
        <v>0</v>
      </c>
      <c r="I450">
        <v>1</v>
      </c>
      <c r="J450">
        <v>0</v>
      </c>
      <c r="K450">
        <v>0</v>
      </c>
      <c r="L450">
        <v>0</v>
      </c>
      <c r="M450">
        <v>0</v>
      </c>
      <c r="N450">
        <v>0</v>
      </c>
      <c r="O450">
        <v>1</v>
      </c>
      <c r="P450">
        <v>0</v>
      </c>
      <c r="Q450" s="32">
        <v>10338.9316</v>
      </c>
      <c r="R450" s="3"/>
      <c r="T450"/>
    </row>
    <row r="451" spans="1:20" x14ac:dyDescent="0.35">
      <c r="A451" s="31">
        <v>54</v>
      </c>
      <c r="B451" s="31">
        <v>32.299999999999997</v>
      </c>
      <c r="C451" s="33">
        <v>0</v>
      </c>
      <c r="D451" s="33">
        <v>1</v>
      </c>
      <c r="E451" s="33">
        <v>0</v>
      </c>
      <c r="F451" s="33">
        <v>0</v>
      </c>
      <c r="G451" s="33">
        <v>0</v>
      </c>
      <c r="H451">
        <v>0</v>
      </c>
      <c r="I451">
        <v>0</v>
      </c>
      <c r="J451">
        <v>0</v>
      </c>
      <c r="K451">
        <v>0</v>
      </c>
      <c r="L451">
        <v>1</v>
      </c>
      <c r="M451">
        <v>0</v>
      </c>
      <c r="N451">
        <v>0</v>
      </c>
      <c r="O451">
        <v>1</v>
      </c>
      <c r="P451">
        <v>0</v>
      </c>
      <c r="Q451" s="32">
        <v>11512.405000000001</v>
      </c>
      <c r="R451" s="3"/>
      <c r="T451"/>
    </row>
    <row r="452" spans="1:20" x14ac:dyDescent="0.35">
      <c r="A452" s="31">
        <v>55</v>
      </c>
      <c r="B452" s="31">
        <v>32.774999999999999</v>
      </c>
      <c r="C452" s="33">
        <v>0</v>
      </c>
      <c r="D452" s="33">
        <v>1</v>
      </c>
      <c r="E452" s="33">
        <v>0</v>
      </c>
      <c r="F452" s="33">
        <v>0</v>
      </c>
      <c r="G452" s="33">
        <v>0</v>
      </c>
      <c r="H452">
        <v>0</v>
      </c>
      <c r="I452">
        <v>0</v>
      </c>
      <c r="J452">
        <v>0</v>
      </c>
      <c r="K452">
        <v>1</v>
      </c>
      <c r="L452">
        <v>0</v>
      </c>
      <c r="M452">
        <v>0</v>
      </c>
      <c r="N452">
        <v>0</v>
      </c>
      <c r="O452">
        <v>1</v>
      </c>
      <c r="P452">
        <v>0</v>
      </c>
      <c r="Q452" s="32">
        <v>12268.632250000001</v>
      </c>
      <c r="R452" s="3"/>
      <c r="T452"/>
    </row>
    <row r="453" spans="1:20" x14ac:dyDescent="0.35">
      <c r="A453" s="31">
        <v>55</v>
      </c>
      <c r="B453" s="31">
        <v>32.395000000000003</v>
      </c>
      <c r="C453" s="33">
        <v>0</v>
      </c>
      <c r="D453" s="33">
        <v>1</v>
      </c>
      <c r="E453" s="33">
        <v>0</v>
      </c>
      <c r="F453" s="33">
        <v>0</v>
      </c>
      <c r="G453" s="33">
        <v>0</v>
      </c>
      <c r="H453">
        <v>0</v>
      </c>
      <c r="I453">
        <v>0</v>
      </c>
      <c r="J453">
        <v>0</v>
      </c>
      <c r="K453">
        <v>0</v>
      </c>
      <c r="L453">
        <v>1</v>
      </c>
      <c r="M453">
        <v>0</v>
      </c>
      <c r="N453">
        <v>0</v>
      </c>
      <c r="O453">
        <v>1</v>
      </c>
      <c r="P453">
        <v>0</v>
      </c>
      <c r="Q453" s="32">
        <v>11879.10405</v>
      </c>
      <c r="R453" s="3"/>
      <c r="T453"/>
    </row>
    <row r="454" spans="1:20" x14ac:dyDescent="0.35">
      <c r="A454" s="31">
        <v>55</v>
      </c>
      <c r="B454" s="31">
        <v>30.14</v>
      </c>
      <c r="C454" s="33">
        <v>0</v>
      </c>
      <c r="D454" s="33">
        <v>1</v>
      </c>
      <c r="E454" s="33">
        <v>0</v>
      </c>
      <c r="F454" s="33">
        <v>0</v>
      </c>
      <c r="G454" s="33">
        <v>0</v>
      </c>
      <c r="H454">
        <v>0</v>
      </c>
      <c r="I454">
        <v>1</v>
      </c>
      <c r="J454">
        <v>0</v>
      </c>
      <c r="K454">
        <v>0</v>
      </c>
      <c r="L454">
        <v>0</v>
      </c>
      <c r="M454">
        <v>0</v>
      </c>
      <c r="N454">
        <v>0</v>
      </c>
      <c r="O454">
        <v>1</v>
      </c>
      <c r="P454">
        <v>0</v>
      </c>
      <c r="Q454" s="32">
        <v>11881.9696</v>
      </c>
      <c r="R454" s="3"/>
      <c r="T454"/>
    </row>
    <row r="455" spans="1:20" x14ac:dyDescent="0.35">
      <c r="A455" s="31">
        <v>55</v>
      </c>
      <c r="B455" s="31">
        <v>37.1</v>
      </c>
      <c r="C455" s="33">
        <v>0</v>
      </c>
      <c r="D455" s="33">
        <v>1</v>
      </c>
      <c r="E455" s="33">
        <v>0</v>
      </c>
      <c r="F455" s="33">
        <v>0</v>
      </c>
      <c r="G455" s="33">
        <v>0</v>
      </c>
      <c r="H455">
        <v>0</v>
      </c>
      <c r="I455">
        <v>0</v>
      </c>
      <c r="J455">
        <v>1</v>
      </c>
      <c r="K455">
        <v>0</v>
      </c>
      <c r="L455">
        <v>0</v>
      </c>
      <c r="M455">
        <v>0</v>
      </c>
      <c r="N455">
        <v>0</v>
      </c>
      <c r="O455">
        <v>1</v>
      </c>
      <c r="P455">
        <v>0</v>
      </c>
      <c r="Q455" s="32">
        <v>10713.644</v>
      </c>
      <c r="R455" s="3"/>
      <c r="T455"/>
    </row>
    <row r="456" spans="1:20" x14ac:dyDescent="0.35">
      <c r="A456" s="31">
        <v>55</v>
      </c>
      <c r="B456" s="31">
        <v>40.81</v>
      </c>
      <c r="C456" s="33">
        <v>0</v>
      </c>
      <c r="D456" s="33">
        <v>1</v>
      </c>
      <c r="E456" s="33">
        <v>0</v>
      </c>
      <c r="F456" s="33">
        <v>0</v>
      </c>
      <c r="G456" s="33">
        <v>0</v>
      </c>
      <c r="H456">
        <v>0</v>
      </c>
      <c r="I456">
        <v>1</v>
      </c>
      <c r="J456">
        <v>0</v>
      </c>
      <c r="K456">
        <v>0</v>
      </c>
      <c r="L456">
        <v>0</v>
      </c>
      <c r="M456">
        <v>0</v>
      </c>
      <c r="N456">
        <v>0</v>
      </c>
      <c r="O456">
        <v>1</v>
      </c>
      <c r="P456">
        <v>0</v>
      </c>
      <c r="Q456" s="32">
        <v>12485.8009</v>
      </c>
      <c r="R456" s="3"/>
      <c r="T456"/>
    </row>
    <row r="457" spans="1:20" x14ac:dyDescent="0.35">
      <c r="A457" s="31">
        <v>55</v>
      </c>
      <c r="B457" s="31">
        <v>33.534999999999997</v>
      </c>
      <c r="C457" s="33">
        <v>0</v>
      </c>
      <c r="D457" s="33">
        <v>1</v>
      </c>
      <c r="E457" s="33">
        <v>0</v>
      </c>
      <c r="F457" s="33">
        <v>0</v>
      </c>
      <c r="G457" s="33">
        <v>0</v>
      </c>
      <c r="H457">
        <v>0</v>
      </c>
      <c r="I457">
        <v>0</v>
      </c>
      <c r="J457">
        <v>0</v>
      </c>
      <c r="K457">
        <v>1</v>
      </c>
      <c r="L457">
        <v>0</v>
      </c>
      <c r="M457">
        <v>0</v>
      </c>
      <c r="N457">
        <v>0</v>
      </c>
      <c r="O457">
        <v>1</v>
      </c>
      <c r="P457">
        <v>0</v>
      </c>
      <c r="Q457" s="32">
        <v>12269.68865</v>
      </c>
      <c r="R457" s="3"/>
      <c r="T457"/>
    </row>
    <row r="458" spans="1:20" x14ac:dyDescent="0.35">
      <c r="A458" s="31">
        <v>55</v>
      </c>
      <c r="B458" s="31">
        <v>30.5</v>
      </c>
      <c r="C458" s="33">
        <v>0</v>
      </c>
      <c r="D458" s="33">
        <v>1</v>
      </c>
      <c r="E458" s="33">
        <v>0</v>
      </c>
      <c r="F458" s="33">
        <v>0</v>
      </c>
      <c r="G458" s="33">
        <v>0</v>
      </c>
      <c r="H458">
        <v>0</v>
      </c>
      <c r="I458">
        <v>0</v>
      </c>
      <c r="J458">
        <v>1</v>
      </c>
      <c r="K458">
        <v>0</v>
      </c>
      <c r="L458">
        <v>0</v>
      </c>
      <c r="M458">
        <v>0</v>
      </c>
      <c r="N458">
        <v>0</v>
      </c>
      <c r="O458">
        <v>1</v>
      </c>
      <c r="P458">
        <v>0</v>
      </c>
      <c r="Q458" s="32">
        <v>10704.47</v>
      </c>
      <c r="R458" s="3"/>
      <c r="T458"/>
    </row>
    <row r="459" spans="1:20" x14ac:dyDescent="0.35">
      <c r="A459" s="31">
        <v>56</v>
      </c>
      <c r="B459" s="31">
        <v>39.82</v>
      </c>
      <c r="C459" s="33">
        <v>0</v>
      </c>
      <c r="D459" s="33">
        <v>1</v>
      </c>
      <c r="E459" s="33">
        <v>0</v>
      </c>
      <c r="F459" s="33">
        <v>0</v>
      </c>
      <c r="G459" s="33">
        <v>0</v>
      </c>
      <c r="H459">
        <v>0</v>
      </c>
      <c r="I459">
        <v>1</v>
      </c>
      <c r="J459">
        <v>0</v>
      </c>
      <c r="K459">
        <v>0</v>
      </c>
      <c r="L459">
        <v>0</v>
      </c>
      <c r="M459">
        <v>0</v>
      </c>
      <c r="N459">
        <v>0</v>
      </c>
      <c r="O459">
        <v>1</v>
      </c>
      <c r="P459">
        <v>0</v>
      </c>
      <c r="Q459" s="32">
        <v>11090.7178</v>
      </c>
      <c r="R459" s="3"/>
      <c r="T459"/>
    </row>
    <row r="460" spans="1:20" x14ac:dyDescent="0.35">
      <c r="A460" s="31">
        <v>56</v>
      </c>
      <c r="B460" s="31">
        <v>37.51</v>
      </c>
      <c r="C460" s="33">
        <v>0</v>
      </c>
      <c r="D460" s="33">
        <v>1</v>
      </c>
      <c r="E460" s="33">
        <v>0</v>
      </c>
      <c r="F460" s="33">
        <v>0</v>
      </c>
      <c r="G460" s="33">
        <v>0</v>
      </c>
      <c r="H460">
        <v>0</v>
      </c>
      <c r="I460">
        <v>1</v>
      </c>
      <c r="J460">
        <v>0</v>
      </c>
      <c r="K460">
        <v>0</v>
      </c>
      <c r="L460">
        <v>0</v>
      </c>
      <c r="M460">
        <v>0</v>
      </c>
      <c r="N460">
        <v>0</v>
      </c>
      <c r="O460">
        <v>1</v>
      </c>
      <c r="P460">
        <v>0</v>
      </c>
      <c r="Q460" s="32">
        <v>12265.5069</v>
      </c>
      <c r="R460" s="3"/>
      <c r="T460"/>
    </row>
    <row r="461" spans="1:20" x14ac:dyDescent="0.35">
      <c r="A461" s="31">
        <v>56</v>
      </c>
      <c r="B461" s="31">
        <v>32.299999999999997</v>
      </c>
      <c r="C461" s="33">
        <v>0</v>
      </c>
      <c r="D461" s="33">
        <v>1</v>
      </c>
      <c r="E461" s="33">
        <v>0</v>
      </c>
      <c r="F461" s="33">
        <v>0</v>
      </c>
      <c r="G461" s="33">
        <v>0</v>
      </c>
      <c r="H461">
        <v>0</v>
      </c>
      <c r="I461">
        <v>0</v>
      </c>
      <c r="J461">
        <v>0</v>
      </c>
      <c r="K461">
        <v>0</v>
      </c>
      <c r="L461">
        <v>1</v>
      </c>
      <c r="M461">
        <v>0</v>
      </c>
      <c r="N461">
        <v>0</v>
      </c>
      <c r="O461">
        <v>1</v>
      </c>
      <c r="P461">
        <v>0</v>
      </c>
      <c r="Q461" s="32">
        <v>13430.264999999999</v>
      </c>
      <c r="R461" s="3"/>
      <c r="T461"/>
    </row>
    <row r="462" spans="1:20" x14ac:dyDescent="0.35">
      <c r="A462" s="31">
        <v>56</v>
      </c>
      <c r="B462" s="31">
        <v>33.82</v>
      </c>
      <c r="C462" s="33">
        <v>0</v>
      </c>
      <c r="D462" s="33">
        <v>1</v>
      </c>
      <c r="E462" s="33">
        <v>0</v>
      </c>
      <c r="F462" s="33">
        <v>0</v>
      </c>
      <c r="G462" s="33">
        <v>0</v>
      </c>
      <c r="H462">
        <v>0</v>
      </c>
      <c r="I462">
        <v>0</v>
      </c>
      <c r="J462">
        <v>0</v>
      </c>
      <c r="K462">
        <v>1</v>
      </c>
      <c r="L462">
        <v>0</v>
      </c>
      <c r="M462">
        <v>0</v>
      </c>
      <c r="N462">
        <v>0</v>
      </c>
      <c r="O462">
        <v>1</v>
      </c>
      <c r="P462">
        <v>0</v>
      </c>
      <c r="Q462" s="32">
        <v>12643.3778</v>
      </c>
      <c r="R462" s="3"/>
      <c r="T462"/>
    </row>
    <row r="463" spans="1:20" x14ac:dyDescent="0.35">
      <c r="A463" s="31">
        <v>56</v>
      </c>
      <c r="B463" s="31">
        <v>35.799999999999997</v>
      </c>
      <c r="C463" s="33">
        <v>0</v>
      </c>
      <c r="D463" s="33">
        <v>1</v>
      </c>
      <c r="E463" s="33">
        <v>0</v>
      </c>
      <c r="F463" s="33">
        <v>0</v>
      </c>
      <c r="G463" s="33">
        <v>0</v>
      </c>
      <c r="H463">
        <v>0</v>
      </c>
      <c r="I463">
        <v>0</v>
      </c>
      <c r="J463">
        <v>1</v>
      </c>
      <c r="K463">
        <v>0</v>
      </c>
      <c r="L463">
        <v>0</v>
      </c>
      <c r="M463">
        <v>0</v>
      </c>
      <c r="N463">
        <v>0</v>
      </c>
      <c r="O463">
        <v>1</v>
      </c>
      <c r="P463">
        <v>0</v>
      </c>
      <c r="Q463" s="32">
        <v>11674.13</v>
      </c>
      <c r="R463" s="3"/>
      <c r="T463"/>
    </row>
    <row r="464" spans="1:20" x14ac:dyDescent="0.35">
      <c r="A464" s="31">
        <v>56</v>
      </c>
      <c r="B464" s="31">
        <v>41.91</v>
      </c>
      <c r="C464" s="33">
        <v>0</v>
      </c>
      <c r="D464" s="33">
        <v>1</v>
      </c>
      <c r="E464" s="33">
        <v>0</v>
      </c>
      <c r="F464" s="33">
        <v>0</v>
      </c>
      <c r="G464" s="33">
        <v>0</v>
      </c>
      <c r="H464">
        <v>0</v>
      </c>
      <c r="I464">
        <v>1</v>
      </c>
      <c r="J464">
        <v>0</v>
      </c>
      <c r="K464">
        <v>0</v>
      </c>
      <c r="L464">
        <v>0</v>
      </c>
      <c r="M464">
        <v>0</v>
      </c>
      <c r="N464">
        <v>0</v>
      </c>
      <c r="O464">
        <v>1</v>
      </c>
      <c r="P464">
        <v>0</v>
      </c>
      <c r="Q464" s="32">
        <v>11093.6229</v>
      </c>
      <c r="R464" s="3"/>
      <c r="T464"/>
    </row>
    <row r="465" spans="1:20" x14ac:dyDescent="0.35">
      <c r="A465" s="31">
        <v>57</v>
      </c>
      <c r="B465" s="31">
        <v>38</v>
      </c>
      <c r="C465" s="33">
        <v>0</v>
      </c>
      <c r="D465" s="33">
        <v>1</v>
      </c>
      <c r="E465" s="33">
        <v>0</v>
      </c>
      <c r="F465" s="33">
        <v>0</v>
      </c>
      <c r="G465" s="33">
        <v>0</v>
      </c>
      <c r="H465">
        <v>0</v>
      </c>
      <c r="I465">
        <v>0</v>
      </c>
      <c r="J465">
        <v>1</v>
      </c>
      <c r="K465">
        <v>0</v>
      </c>
      <c r="L465">
        <v>0</v>
      </c>
      <c r="M465">
        <v>0</v>
      </c>
      <c r="N465">
        <v>0</v>
      </c>
      <c r="O465">
        <v>1</v>
      </c>
      <c r="P465">
        <v>0</v>
      </c>
      <c r="Q465" s="32">
        <v>12646.207</v>
      </c>
      <c r="R465" s="3"/>
      <c r="T465"/>
    </row>
    <row r="466" spans="1:20" x14ac:dyDescent="0.35">
      <c r="A466" s="31">
        <v>57</v>
      </c>
      <c r="B466" s="31">
        <v>30.495000000000001</v>
      </c>
      <c r="C466" s="33">
        <v>0</v>
      </c>
      <c r="D466" s="33">
        <v>1</v>
      </c>
      <c r="E466" s="33">
        <v>0</v>
      </c>
      <c r="F466" s="33">
        <v>0</v>
      </c>
      <c r="G466" s="33">
        <v>0</v>
      </c>
      <c r="H466">
        <v>0</v>
      </c>
      <c r="I466">
        <v>0</v>
      </c>
      <c r="J466">
        <v>0</v>
      </c>
      <c r="K466">
        <v>1</v>
      </c>
      <c r="L466">
        <v>0</v>
      </c>
      <c r="M466">
        <v>0</v>
      </c>
      <c r="N466">
        <v>0</v>
      </c>
      <c r="O466">
        <v>1</v>
      </c>
      <c r="P466">
        <v>0</v>
      </c>
      <c r="Q466" s="32">
        <v>11840.77505</v>
      </c>
      <c r="R466" s="3"/>
      <c r="T466"/>
    </row>
    <row r="467" spans="1:20" x14ac:dyDescent="0.35">
      <c r="A467" s="31">
        <v>57</v>
      </c>
      <c r="B467" s="31">
        <v>34.295000000000002</v>
      </c>
      <c r="C467" s="33">
        <v>0</v>
      </c>
      <c r="D467" s="33">
        <v>1</v>
      </c>
      <c r="E467" s="33">
        <v>0</v>
      </c>
      <c r="F467" s="33">
        <v>0</v>
      </c>
      <c r="G467" s="33">
        <v>0</v>
      </c>
      <c r="H467">
        <v>0</v>
      </c>
      <c r="I467">
        <v>0</v>
      </c>
      <c r="J467">
        <v>0</v>
      </c>
      <c r="K467">
        <v>0</v>
      </c>
      <c r="L467">
        <v>1</v>
      </c>
      <c r="M467">
        <v>0</v>
      </c>
      <c r="N467">
        <v>0</v>
      </c>
      <c r="O467">
        <v>1</v>
      </c>
      <c r="P467">
        <v>0</v>
      </c>
      <c r="Q467" s="32">
        <v>13224.057049999999</v>
      </c>
      <c r="R467" s="3"/>
      <c r="T467"/>
    </row>
    <row r="468" spans="1:20" x14ac:dyDescent="0.35">
      <c r="A468" s="31">
        <v>57</v>
      </c>
      <c r="B468" s="31">
        <v>31.824999999999999</v>
      </c>
      <c r="C468" s="33">
        <v>0</v>
      </c>
      <c r="D468" s="33">
        <v>1</v>
      </c>
      <c r="E468" s="33">
        <v>0</v>
      </c>
      <c r="F468" s="33">
        <v>0</v>
      </c>
      <c r="G468" s="33">
        <v>0</v>
      </c>
      <c r="H468">
        <v>0</v>
      </c>
      <c r="I468">
        <v>0</v>
      </c>
      <c r="J468">
        <v>0</v>
      </c>
      <c r="K468">
        <v>1</v>
      </c>
      <c r="L468">
        <v>0</v>
      </c>
      <c r="M468">
        <v>0</v>
      </c>
      <c r="N468">
        <v>0</v>
      </c>
      <c r="O468">
        <v>1</v>
      </c>
      <c r="P468">
        <v>0</v>
      </c>
      <c r="Q468" s="32">
        <v>11842.623750000001</v>
      </c>
      <c r="R468" s="3"/>
      <c r="T468"/>
    </row>
    <row r="469" spans="1:20" x14ac:dyDescent="0.35">
      <c r="A469" s="31">
        <v>58</v>
      </c>
      <c r="B469" s="31">
        <v>31.824999999999999</v>
      </c>
      <c r="C469" s="33">
        <v>0</v>
      </c>
      <c r="D469" s="33">
        <v>1</v>
      </c>
      <c r="E469" s="33">
        <v>0</v>
      </c>
      <c r="F469" s="33">
        <v>0</v>
      </c>
      <c r="G469" s="33">
        <v>0</v>
      </c>
      <c r="H469">
        <v>0</v>
      </c>
      <c r="I469">
        <v>0</v>
      </c>
      <c r="J469">
        <v>0</v>
      </c>
      <c r="K469">
        <v>0</v>
      </c>
      <c r="L469">
        <v>1</v>
      </c>
      <c r="M469">
        <v>0</v>
      </c>
      <c r="N469">
        <v>0</v>
      </c>
      <c r="O469">
        <v>1</v>
      </c>
      <c r="P469">
        <v>0</v>
      </c>
      <c r="Q469" s="32">
        <v>13607.36875</v>
      </c>
      <c r="R469" s="3"/>
      <c r="T469"/>
    </row>
    <row r="470" spans="1:20" x14ac:dyDescent="0.35">
      <c r="A470" s="31">
        <v>58</v>
      </c>
      <c r="B470" s="31">
        <v>41.91</v>
      </c>
      <c r="C470" s="33">
        <v>0</v>
      </c>
      <c r="D470" s="33">
        <v>1</v>
      </c>
      <c r="E470" s="33">
        <v>0</v>
      </c>
      <c r="F470" s="33">
        <v>0</v>
      </c>
      <c r="G470" s="33">
        <v>0</v>
      </c>
      <c r="H470">
        <v>0</v>
      </c>
      <c r="I470">
        <v>1</v>
      </c>
      <c r="J470">
        <v>0</v>
      </c>
      <c r="K470">
        <v>0</v>
      </c>
      <c r="L470">
        <v>0</v>
      </c>
      <c r="M470">
        <v>0</v>
      </c>
      <c r="N470">
        <v>0</v>
      </c>
      <c r="O470">
        <v>1</v>
      </c>
      <c r="P470">
        <v>0</v>
      </c>
      <c r="Q470" s="32">
        <v>24227.337240000001</v>
      </c>
      <c r="R470" s="3"/>
      <c r="T470"/>
    </row>
    <row r="471" spans="1:20" x14ac:dyDescent="0.35">
      <c r="A471" s="31">
        <v>58</v>
      </c>
      <c r="B471" s="31">
        <v>39.049999999999997</v>
      </c>
      <c r="C471" s="33">
        <v>0</v>
      </c>
      <c r="D471" s="33">
        <v>1</v>
      </c>
      <c r="E471" s="33">
        <v>0</v>
      </c>
      <c r="F471" s="33">
        <v>0</v>
      </c>
      <c r="G471" s="33">
        <v>0</v>
      </c>
      <c r="H471">
        <v>0</v>
      </c>
      <c r="I471">
        <v>1</v>
      </c>
      <c r="J471">
        <v>0</v>
      </c>
      <c r="K471">
        <v>0</v>
      </c>
      <c r="L471">
        <v>0</v>
      </c>
      <c r="M471">
        <v>0</v>
      </c>
      <c r="N471">
        <v>0</v>
      </c>
      <c r="O471">
        <v>1</v>
      </c>
      <c r="P471">
        <v>0</v>
      </c>
      <c r="Q471" s="32">
        <v>11856.4115</v>
      </c>
      <c r="R471" s="3"/>
      <c r="T471"/>
    </row>
    <row r="472" spans="1:20" x14ac:dyDescent="0.35">
      <c r="A472" s="31">
        <v>58</v>
      </c>
      <c r="B472" s="31">
        <v>32.965000000000003</v>
      </c>
      <c r="C472" s="33">
        <v>0</v>
      </c>
      <c r="D472" s="33">
        <v>1</v>
      </c>
      <c r="E472" s="33">
        <v>0</v>
      </c>
      <c r="F472" s="33">
        <v>0</v>
      </c>
      <c r="G472" s="33">
        <v>0</v>
      </c>
      <c r="H472">
        <v>0</v>
      </c>
      <c r="I472">
        <v>0</v>
      </c>
      <c r="J472">
        <v>0</v>
      </c>
      <c r="K472">
        <v>0</v>
      </c>
      <c r="L472">
        <v>1</v>
      </c>
      <c r="M472">
        <v>0</v>
      </c>
      <c r="N472">
        <v>0</v>
      </c>
      <c r="O472">
        <v>1</v>
      </c>
      <c r="P472">
        <v>0</v>
      </c>
      <c r="Q472" s="32">
        <v>12430.95335</v>
      </c>
      <c r="R472" s="3"/>
      <c r="T472"/>
    </row>
    <row r="473" spans="1:20" x14ac:dyDescent="0.35">
      <c r="A473" s="31">
        <v>58</v>
      </c>
      <c r="B473" s="31">
        <v>33.44</v>
      </c>
      <c r="C473" s="33">
        <v>0</v>
      </c>
      <c r="D473" s="33">
        <v>1</v>
      </c>
      <c r="E473" s="33">
        <v>0</v>
      </c>
      <c r="F473" s="33">
        <v>0</v>
      </c>
      <c r="G473" s="33">
        <v>0</v>
      </c>
      <c r="H473">
        <v>0</v>
      </c>
      <c r="I473">
        <v>0</v>
      </c>
      <c r="J473">
        <v>0</v>
      </c>
      <c r="K473">
        <v>1</v>
      </c>
      <c r="L473">
        <v>0</v>
      </c>
      <c r="M473">
        <v>0</v>
      </c>
      <c r="N473">
        <v>0</v>
      </c>
      <c r="O473">
        <v>1</v>
      </c>
      <c r="P473">
        <v>0</v>
      </c>
      <c r="Q473" s="32">
        <v>12231.613600000001</v>
      </c>
      <c r="R473" s="3"/>
      <c r="T473"/>
    </row>
    <row r="474" spans="1:20" x14ac:dyDescent="0.35">
      <c r="A474" s="31">
        <v>58</v>
      </c>
      <c r="B474" s="31">
        <v>33.1</v>
      </c>
      <c r="C474" s="33">
        <v>0</v>
      </c>
      <c r="D474" s="33">
        <v>1</v>
      </c>
      <c r="E474" s="33">
        <v>0</v>
      </c>
      <c r="F474" s="33">
        <v>0</v>
      </c>
      <c r="G474" s="33">
        <v>0</v>
      </c>
      <c r="H474">
        <v>0</v>
      </c>
      <c r="I474">
        <v>0</v>
      </c>
      <c r="J474">
        <v>1</v>
      </c>
      <c r="K474">
        <v>0</v>
      </c>
      <c r="L474">
        <v>0</v>
      </c>
      <c r="M474">
        <v>0</v>
      </c>
      <c r="N474">
        <v>0</v>
      </c>
      <c r="O474">
        <v>1</v>
      </c>
      <c r="P474">
        <v>0</v>
      </c>
      <c r="Q474" s="32">
        <v>11848.141</v>
      </c>
      <c r="R474" s="3"/>
      <c r="T474"/>
    </row>
    <row r="475" spans="1:20" x14ac:dyDescent="0.35">
      <c r="A475" s="31">
        <v>58</v>
      </c>
      <c r="B475" s="31">
        <v>36.479999999999997</v>
      </c>
      <c r="C475" s="33">
        <v>0</v>
      </c>
      <c r="D475" s="33">
        <v>1</v>
      </c>
      <c r="E475" s="33">
        <v>0</v>
      </c>
      <c r="F475" s="33">
        <v>0</v>
      </c>
      <c r="G475" s="33">
        <v>0</v>
      </c>
      <c r="H475">
        <v>0</v>
      </c>
      <c r="I475">
        <v>0</v>
      </c>
      <c r="J475">
        <v>0</v>
      </c>
      <c r="K475">
        <v>1</v>
      </c>
      <c r="L475">
        <v>0</v>
      </c>
      <c r="M475">
        <v>0</v>
      </c>
      <c r="N475">
        <v>0</v>
      </c>
      <c r="O475">
        <v>1</v>
      </c>
      <c r="P475">
        <v>0</v>
      </c>
      <c r="Q475" s="32">
        <v>12235.8392</v>
      </c>
      <c r="R475" s="3"/>
      <c r="T475"/>
    </row>
    <row r="476" spans="1:20" x14ac:dyDescent="0.35">
      <c r="A476" s="31">
        <v>58</v>
      </c>
      <c r="B476" s="31">
        <v>32.395000000000003</v>
      </c>
      <c r="C476" s="33">
        <v>0</v>
      </c>
      <c r="D476" s="33">
        <v>1</v>
      </c>
      <c r="E476" s="33">
        <v>0</v>
      </c>
      <c r="F476" s="33">
        <v>0</v>
      </c>
      <c r="G476" s="33">
        <v>0</v>
      </c>
      <c r="H476">
        <v>0</v>
      </c>
      <c r="I476">
        <v>0</v>
      </c>
      <c r="J476">
        <v>0</v>
      </c>
      <c r="K476">
        <v>0</v>
      </c>
      <c r="L476">
        <v>1</v>
      </c>
      <c r="M476">
        <v>0</v>
      </c>
      <c r="N476">
        <v>0</v>
      </c>
      <c r="O476">
        <v>1</v>
      </c>
      <c r="P476">
        <v>0</v>
      </c>
      <c r="Q476" s="32">
        <v>13019.161050000001</v>
      </c>
      <c r="R476" s="3"/>
      <c r="T476"/>
    </row>
    <row r="477" spans="1:20" x14ac:dyDescent="0.35">
      <c r="A477" s="31">
        <v>59</v>
      </c>
      <c r="B477" s="31">
        <v>32.395000000000003</v>
      </c>
      <c r="C477" s="33">
        <v>0</v>
      </c>
      <c r="D477" s="33">
        <v>1</v>
      </c>
      <c r="E477" s="33">
        <v>0</v>
      </c>
      <c r="F477" s="33">
        <v>0</v>
      </c>
      <c r="G477" s="33">
        <v>0</v>
      </c>
      <c r="H477">
        <v>0</v>
      </c>
      <c r="I477">
        <v>0</v>
      </c>
      <c r="J477">
        <v>0</v>
      </c>
      <c r="K477">
        <v>0</v>
      </c>
      <c r="L477">
        <v>1</v>
      </c>
      <c r="M477">
        <v>0</v>
      </c>
      <c r="N477">
        <v>0</v>
      </c>
      <c r="O477">
        <v>1</v>
      </c>
      <c r="P477">
        <v>0</v>
      </c>
      <c r="Q477" s="32">
        <v>14590.63205</v>
      </c>
      <c r="R477" s="3"/>
      <c r="T477"/>
    </row>
    <row r="478" spans="1:20" x14ac:dyDescent="0.35">
      <c r="A478" s="31">
        <v>59</v>
      </c>
      <c r="B478" s="31">
        <v>36.520000000000003</v>
      </c>
      <c r="C478" s="33">
        <v>0</v>
      </c>
      <c r="D478" s="33">
        <v>1</v>
      </c>
      <c r="E478" s="33">
        <v>0</v>
      </c>
      <c r="F478" s="33">
        <v>0</v>
      </c>
      <c r="G478" s="33">
        <v>0</v>
      </c>
      <c r="H478">
        <v>0</v>
      </c>
      <c r="I478">
        <v>1</v>
      </c>
      <c r="J478">
        <v>0</v>
      </c>
      <c r="K478">
        <v>0</v>
      </c>
      <c r="L478">
        <v>0</v>
      </c>
      <c r="M478">
        <v>0</v>
      </c>
      <c r="N478">
        <v>0</v>
      </c>
      <c r="O478">
        <v>1</v>
      </c>
      <c r="P478">
        <v>0</v>
      </c>
      <c r="Q478" s="32">
        <v>28287.897659999999</v>
      </c>
      <c r="R478" s="3"/>
      <c r="T478"/>
    </row>
    <row r="479" spans="1:20" x14ac:dyDescent="0.35">
      <c r="A479" s="31">
        <v>59</v>
      </c>
      <c r="B479" s="31">
        <v>35.200000000000003</v>
      </c>
      <c r="C479" s="33">
        <v>0</v>
      </c>
      <c r="D479" s="33">
        <v>1</v>
      </c>
      <c r="E479" s="33">
        <v>0</v>
      </c>
      <c r="F479" s="33">
        <v>0</v>
      </c>
      <c r="G479" s="33">
        <v>0</v>
      </c>
      <c r="H479">
        <v>0</v>
      </c>
      <c r="I479">
        <v>1</v>
      </c>
      <c r="J479">
        <v>0</v>
      </c>
      <c r="K479">
        <v>0</v>
      </c>
      <c r="L479">
        <v>0</v>
      </c>
      <c r="M479">
        <v>0</v>
      </c>
      <c r="N479">
        <v>0</v>
      </c>
      <c r="O479">
        <v>1</v>
      </c>
      <c r="P479">
        <v>0</v>
      </c>
      <c r="Q479" s="32">
        <v>12244.531000000001</v>
      </c>
      <c r="R479" s="3"/>
      <c r="T479"/>
    </row>
    <row r="480" spans="1:20" x14ac:dyDescent="0.35">
      <c r="A480" s="31">
        <v>59</v>
      </c>
      <c r="B480" s="31">
        <v>32.1</v>
      </c>
      <c r="C480" s="33">
        <v>0</v>
      </c>
      <c r="D480" s="33">
        <v>1</v>
      </c>
      <c r="E480" s="33">
        <v>0</v>
      </c>
      <c r="F480" s="33">
        <v>0</v>
      </c>
      <c r="G480" s="33">
        <v>0</v>
      </c>
      <c r="H480">
        <v>0</v>
      </c>
      <c r="I480">
        <v>0</v>
      </c>
      <c r="J480">
        <v>1</v>
      </c>
      <c r="K480">
        <v>0</v>
      </c>
      <c r="L480">
        <v>0</v>
      </c>
      <c r="M480">
        <v>0</v>
      </c>
      <c r="N480">
        <v>0</v>
      </c>
      <c r="O480">
        <v>1</v>
      </c>
      <c r="P480">
        <v>0</v>
      </c>
      <c r="Q480" s="32">
        <v>14007.222</v>
      </c>
      <c r="R480" s="3"/>
      <c r="T480"/>
    </row>
    <row r="481" spans="1:20" x14ac:dyDescent="0.35">
      <c r="A481" s="31">
        <v>59</v>
      </c>
      <c r="B481" s="31">
        <v>31.35</v>
      </c>
      <c r="C481" s="33">
        <v>0</v>
      </c>
      <c r="D481" s="33">
        <v>1</v>
      </c>
      <c r="E481" s="33">
        <v>0</v>
      </c>
      <c r="F481" s="33">
        <v>0</v>
      </c>
      <c r="G481" s="33">
        <v>0</v>
      </c>
      <c r="H481">
        <v>0</v>
      </c>
      <c r="I481">
        <v>0</v>
      </c>
      <c r="J481">
        <v>0</v>
      </c>
      <c r="K481">
        <v>1</v>
      </c>
      <c r="L481">
        <v>0</v>
      </c>
      <c r="M481">
        <v>0</v>
      </c>
      <c r="N481">
        <v>0</v>
      </c>
      <c r="O481">
        <v>1</v>
      </c>
      <c r="P481">
        <v>0</v>
      </c>
      <c r="Q481" s="32">
        <v>12622.1795</v>
      </c>
      <c r="R481" s="3"/>
      <c r="T481"/>
    </row>
    <row r="482" spans="1:20" x14ac:dyDescent="0.35">
      <c r="A482" s="31">
        <v>59</v>
      </c>
      <c r="B482" s="31">
        <v>34.799999999999997</v>
      </c>
      <c r="C482" s="33">
        <v>0</v>
      </c>
      <c r="D482" s="33">
        <v>1</v>
      </c>
      <c r="E482" s="33">
        <v>0</v>
      </c>
      <c r="F482" s="33">
        <v>0</v>
      </c>
      <c r="G482" s="33">
        <v>0</v>
      </c>
      <c r="H482">
        <v>0</v>
      </c>
      <c r="I482">
        <v>0</v>
      </c>
      <c r="J482">
        <v>1</v>
      </c>
      <c r="K482">
        <v>0</v>
      </c>
      <c r="L482">
        <v>0</v>
      </c>
      <c r="M482">
        <v>0</v>
      </c>
      <c r="N482">
        <v>0</v>
      </c>
      <c r="O482">
        <v>1</v>
      </c>
      <c r="P482">
        <v>0</v>
      </c>
      <c r="Q482" s="32">
        <v>36910.608030000003</v>
      </c>
      <c r="R482" s="3"/>
      <c r="T482"/>
    </row>
    <row r="483" spans="1:20" x14ac:dyDescent="0.35">
      <c r="A483" s="31">
        <v>60</v>
      </c>
      <c r="B483" s="31">
        <v>36.005000000000003</v>
      </c>
      <c r="C483" s="33">
        <v>0</v>
      </c>
      <c r="D483" s="33">
        <v>1</v>
      </c>
      <c r="E483" s="33">
        <v>0</v>
      </c>
      <c r="F483" s="33">
        <v>0</v>
      </c>
      <c r="G483" s="33">
        <v>0</v>
      </c>
      <c r="H483">
        <v>0</v>
      </c>
      <c r="I483">
        <v>0</v>
      </c>
      <c r="J483">
        <v>0</v>
      </c>
      <c r="K483">
        <v>0</v>
      </c>
      <c r="L483">
        <v>1</v>
      </c>
      <c r="M483">
        <v>0</v>
      </c>
      <c r="N483">
        <v>0</v>
      </c>
      <c r="O483">
        <v>0</v>
      </c>
      <c r="P483">
        <v>1</v>
      </c>
      <c r="Q483" s="32">
        <v>13228.846949999999</v>
      </c>
      <c r="R483" s="3"/>
      <c r="T483"/>
    </row>
    <row r="484" spans="1:20" x14ac:dyDescent="0.35">
      <c r="A484" s="31">
        <v>60</v>
      </c>
      <c r="B484" s="31">
        <v>38.06</v>
      </c>
      <c r="C484" s="33">
        <v>0</v>
      </c>
      <c r="D484" s="33">
        <v>1</v>
      </c>
      <c r="E484" s="33">
        <v>0</v>
      </c>
      <c r="F484" s="33">
        <v>0</v>
      </c>
      <c r="G484" s="33">
        <v>0</v>
      </c>
      <c r="H484">
        <v>0</v>
      </c>
      <c r="I484">
        <v>1</v>
      </c>
      <c r="J484">
        <v>0</v>
      </c>
      <c r="K484">
        <v>0</v>
      </c>
      <c r="L484">
        <v>0</v>
      </c>
      <c r="M484">
        <v>0</v>
      </c>
      <c r="N484">
        <v>0</v>
      </c>
      <c r="O484">
        <v>0</v>
      </c>
      <c r="P484">
        <v>1</v>
      </c>
      <c r="Q484" s="32">
        <v>12648.7034</v>
      </c>
      <c r="R484" s="3"/>
      <c r="T484"/>
    </row>
    <row r="485" spans="1:20" x14ac:dyDescent="0.35">
      <c r="A485" s="31">
        <v>60</v>
      </c>
      <c r="B485" s="31">
        <v>30.5</v>
      </c>
      <c r="C485" s="33">
        <v>0</v>
      </c>
      <c r="D485" s="33">
        <v>1</v>
      </c>
      <c r="E485" s="33">
        <v>0</v>
      </c>
      <c r="F485" s="33">
        <v>0</v>
      </c>
      <c r="G485" s="33">
        <v>0</v>
      </c>
      <c r="H485">
        <v>0</v>
      </c>
      <c r="I485">
        <v>0</v>
      </c>
      <c r="J485">
        <v>1</v>
      </c>
      <c r="K485">
        <v>0</v>
      </c>
      <c r="L485">
        <v>0</v>
      </c>
      <c r="M485">
        <v>0</v>
      </c>
      <c r="N485">
        <v>0</v>
      </c>
      <c r="O485">
        <v>0</v>
      </c>
      <c r="P485">
        <v>1</v>
      </c>
      <c r="Q485" s="32">
        <v>12638.195</v>
      </c>
      <c r="R485" s="3"/>
      <c r="T485"/>
    </row>
    <row r="486" spans="1:20" x14ac:dyDescent="0.35">
      <c r="A486" s="31">
        <v>60</v>
      </c>
      <c r="B486" s="31">
        <v>35.1</v>
      </c>
      <c r="C486" s="33">
        <v>0</v>
      </c>
      <c r="D486" s="33">
        <v>1</v>
      </c>
      <c r="E486" s="33">
        <v>0</v>
      </c>
      <c r="F486" s="33">
        <v>0</v>
      </c>
      <c r="G486" s="33">
        <v>0</v>
      </c>
      <c r="H486">
        <v>0</v>
      </c>
      <c r="I486">
        <v>0</v>
      </c>
      <c r="J486">
        <v>1</v>
      </c>
      <c r="K486">
        <v>0</v>
      </c>
      <c r="L486">
        <v>0</v>
      </c>
      <c r="M486">
        <v>0</v>
      </c>
      <c r="N486">
        <v>0</v>
      </c>
      <c r="O486">
        <v>0</v>
      </c>
      <c r="P486">
        <v>1</v>
      </c>
      <c r="Q486" s="32">
        <v>12644.589</v>
      </c>
      <c r="R486" s="3"/>
      <c r="T486"/>
    </row>
    <row r="487" spans="1:20" x14ac:dyDescent="0.35">
      <c r="A487" s="31">
        <v>61</v>
      </c>
      <c r="B487" s="31">
        <v>39.1</v>
      </c>
      <c r="C487" s="33">
        <v>0</v>
      </c>
      <c r="D487" s="33">
        <v>1</v>
      </c>
      <c r="E487" s="33">
        <v>0</v>
      </c>
      <c r="F487" s="33">
        <v>0</v>
      </c>
      <c r="G487" s="33">
        <v>0</v>
      </c>
      <c r="H487">
        <v>0</v>
      </c>
      <c r="I487">
        <v>0</v>
      </c>
      <c r="J487">
        <v>1</v>
      </c>
      <c r="K487">
        <v>0</v>
      </c>
      <c r="L487">
        <v>0</v>
      </c>
      <c r="M487">
        <v>0</v>
      </c>
      <c r="N487">
        <v>0</v>
      </c>
      <c r="O487">
        <v>0</v>
      </c>
      <c r="P487">
        <v>1</v>
      </c>
      <c r="Q487" s="32">
        <v>14235.072</v>
      </c>
      <c r="R487" s="3"/>
      <c r="T487"/>
    </row>
    <row r="488" spans="1:20" x14ac:dyDescent="0.35">
      <c r="A488" s="31">
        <v>61</v>
      </c>
      <c r="B488" s="31">
        <v>31.16</v>
      </c>
      <c r="C488" s="33">
        <v>0</v>
      </c>
      <c r="D488" s="33">
        <v>1</v>
      </c>
      <c r="E488" s="33">
        <v>0</v>
      </c>
      <c r="F488" s="33">
        <v>0</v>
      </c>
      <c r="G488" s="33">
        <v>0</v>
      </c>
      <c r="H488">
        <v>0</v>
      </c>
      <c r="I488">
        <v>0</v>
      </c>
      <c r="J488">
        <v>0</v>
      </c>
      <c r="K488">
        <v>1</v>
      </c>
      <c r="L488">
        <v>0</v>
      </c>
      <c r="M488">
        <v>0</v>
      </c>
      <c r="N488">
        <v>0</v>
      </c>
      <c r="O488">
        <v>0</v>
      </c>
      <c r="P488">
        <v>1</v>
      </c>
      <c r="Q488" s="32">
        <v>13429.035400000001</v>
      </c>
      <c r="R488" s="3"/>
      <c r="T488"/>
    </row>
    <row r="489" spans="1:20" x14ac:dyDescent="0.35">
      <c r="A489" s="31">
        <v>61</v>
      </c>
      <c r="B489" s="31">
        <v>35.909999999999997</v>
      </c>
      <c r="C489" s="33">
        <v>0</v>
      </c>
      <c r="D489" s="33">
        <v>1</v>
      </c>
      <c r="E489" s="33">
        <v>0</v>
      </c>
      <c r="F489" s="33">
        <v>0</v>
      </c>
      <c r="G489" s="33">
        <v>0</v>
      </c>
      <c r="H489">
        <v>0</v>
      </c>
      <c r="I489">
        <v>0</v>
      </c>
      <c r="J489">
        <v>0</v>
      </c>
      <c r="K489">
        <v>0</v>
      </c>
      <c r="L489">
        <v>1</v>
      </c>
      <c r="M489">
        <v>0</v>
      </c>
      <c r="N489">
        <v>0</v>
      </c>
      <c r="O489">
        <v>0</v>
      </c>
      <c r="P489">
        <v>1</v>
      </c>
      <c r="Q489" s="32">
        <v>13635.6379</v>
      </c>
      <c r="R489" s="3"/>
      <c r="T489"/>
    </row>
    <row r="490" spans="1:20" x14ac:dyDescent="0.35">
      <c r="A490" s="31">
        <v>61</v>
      </c>
      <c r="B490" s="31">
        <v>44</v>
      </c>
      <c r="C490" s="33">
        <v>0</v>
      </c>
      <c r="D490" s="33">
        <v>1</v>
      </c>
      <c r="E490" s="33">
        <v>0</v>
      </c>
      <c r="F490" s="33">
        <v>0</v>
      </c>
      <c r="G490" s="33">
        <v>0</v>
      </c>
      <c r="H490">
        <v>0</v>
      </c>
      <c r="I490">
        <v>0</v>
      </c>
      <c r="J490">
        <v>1</v>
      </c>
      <c r="K490">
        <v>0</v>
      </c>
      <c r="L490">
        <v>0</v>
      </c>
      <c r="M490">
        <v>0</v>
      </c>
      <c r="N490">
        <v>0</v>
      </c>
      <c r="O490">
        <v>0</v>
      </c>
      <c r="P490">
        <v>1</v>
      </c>
      <c r="Q490" s="32">
        <v>13063.883</v>
      </c>
      <c r="R490" s="3"/>
      <c r="T490"/>
    </row>
    <row r="491" spans="1:20" x14ac:dyDescent="0.35">
      <c r="A491" s="31">
        <v>61</v>
      </c>
      <c r="B491" s="31">
        <v>33.33</v>
      </c>
      <c r="C491" s="33">
        <v>0</v>
      </c>
      <c r="D491" s="33">
        <v>1</v>
      </c>
      <c r="E491" s="33">
        <v>0</v>
      </c>
      <c r="F491" s="33">
        <v>0</v>
      </c>
      <c r="G491" s="33">
        <v>0</v>
      </c>
      <c r="H491">
        <v>0</v>
      </c>
      <c r="I491">
        <v>1</v>
      </c>
      <c r="J491">
        <v>0</v>
      </c>
      <c r="K491">
        <v>0</v>
      </c>
      <c r="L491">
        <v>0</v>
      </c>
      <c r="M491">
        <v>0</v>
      </c>
      <c r="N491">
        <v>0</v>
      </c>
      <c r="O491">
        <v>0</v>
      </c>
      <c r="P491">
        <v>1</v>
      </c>
      <c r="Q491" s="32">
        <v>36580.282160000002</v>
      </c>
      <c r="R491" s="3"/>
      <c r="T491"/>
    </row>
    <row r="492" spans="1:20" x14ac:dyDescent="0.35">
      <c r="A492" s="31">
        <v>62</v>
      </c>
      <c r="B492" s="31">
        <v>32.965000000000003</v>
      </c>
      <c r="C492" s="33">
        <v>0</v>
      </c>
      <c r="D492" s="33">
        <v>1</v>
      </c>
      <c r="E492" s="33">
        <v>0</v>
      </c>
      <c r="F492" s="33">
        <v>0</v>
      </c>
      <c r="G492" s="33">
        <v>0</v>
      </c>
      <c r="H492">
        <v>0</v>
      </c>
      <c r="I492">
        <v>0</v>
      </c>
      <c r="J492">
        <v>0</v>
      </c>
      <c r="K492">
        <v>1</v>
      </c>
      <c r="L492">
        <v>0</v>
      </c>
      <c r="M492">
        <v>0</v>
      </c>
      <c r="N492">
        <v>0</v>
      </c>
      <c r="O492">
        <v>0</v>
      </c>
      <c r="P492">
        <v>1</v>
      </c>
      <c r="Q492" s="32">
        <v>15612.19335</v>
      </c>
      <c r="R492" s="3"/>
      <c r="T492"/>
    </row>
    <row r="493" spans="1:20" x14ac:dyDescent="0.35">
      <c r="A493" s="31">
        <v>62</v>
      </c>
      <c r="B493" s="31">
        <v>38.094999999999999</v>
      </c>
      <c r="C493" s="33">
        <v>0</v>
      </c>
      <c r="D493" s="33">
        <v>1</v>
      </c>
      <c r="E493" s="33">
        <v>0</v>
      </c>
      <c r="F493" s="33">
        <v>0</v>
      </c>
      <c r="G493" s="33">
        <v>0</v>
      </c>
      <c r="H493">
        <v>0</v>
      </c>
      <c r="I493">
        <v>0</v>
      </c>
      <c r="J493">
        <v>0</v>
      </c>
      <c r="K493">
        <v>0</v>
      </c>
      <c r="L493">
        <v>1</v>
      </c>
      <c r="M493">
        <v>0</v>
      </c>
      <c r="N493">
        <v>0</v>
      </c>
      <c r="O493">
        <v>0</v>
      </c>
      <c r="P493">
        <v>1</v>
      </c>
      <c r="Q493" s="32">
        <v>15230.324049999999</v>
      </c>
      <c r="R493" s="3"/>
      <c r="T493"/>
    </row>
    <row r="494" spans="1:20" x14ac:dyDescent="0.35">
      <c r="A494" s="31">
        <v>62</v>
      </c>
      <c r="B494" s="31">
        <v>39.200000000000003</v>
      </c>
      <c r="C494" s="33">
        <v>0</v>
      </c>
      <c r="D494" s="33">
        <v>1</v>
      </c>
      <c r="E494" s="33">
        <v>0</v>
      </c>
      <c r="F494" s="33">
        <v>0</v>
      </c>
      <c r="G494" s="33">
        <v>0</v>
      </c>
      <c r="H494">
        <v>0</v>
      </c>
      <c r="I494">
        <v>0</v>
      </c>
      <c r="J494">
        <v>1</v>
      </c>
      <c r="K494">
        <v>0</v>
      </c>
      <c r="L494">
        <v>0</v>
      </c>
      <c r="M494">
        <v>0</v>
      </c>
      <c r="N494">
        <v>0</v>
      </c>
      <c r="O494">
        <v>0</v>
      </c>
      <c r="P494">
        <v>1</v>
      </c>
      <c r="Q494" s="32">
        <v>13470.86</v>
      </c>
      <c r="R494" s="3"/>
      <c r="T494"/>
    </row>
    <row r="495" spans="1:20" x14ac:dyDescent="0.35">
      <c r="A495" s="31">
        <v>62</v>
      </c>
      <c r="B495" s="31">
        <v>31.73</v>
      </c>
      <c r="C495" s="33">
        <v>0</v>
      </c>
      <c r="D495" s="33">
        <v>1</v>
      </c>
      <c r="E495" s="33">
        <v>0</v>
      </c>
      <c r="F495" s="33">
        <v>0</v>
      </c>
      <c r="G495" s="33">
        <v>0</v>
      </c>
      <c r="H495">
        <v>0</v>
      </c>
      <c r="I495">
        <v>0</v>
      </c>
      <c r="J495">
        <v>0</v>
      </c>
      <c r="K495">
        <v>0</v>
      </c>
      <c r="L495">
        <v>1</v>
      </c>
      <c r="M495">
        <v>0</v>
      </c>
      <c r="N495">
        <v>0</v>
      </c>
      <c r="O495">
        <v>0</v>
      </c>
      <c r="P495">
        <v>1</v>
      </c>
      <c r="Q495" s="32">
        <v>14043.476699999999</v>
      </c>
      <c r="R495" s="3"/>
      <c r="T495"/>
    </row>
    <row r="496" spans="1:20" x14ac:dyDescent="0.35">
      <c r="A496" s="31">
        <v>62</v>
      </c>
      <c r="B496" s="31">
        <v>36.86</v>
      </c>
      <c r="C496" s="33">
        <v>0</v>
      </c>
      <c r="D496" s="33">
        <v>1</v>
      </c>
      <c r="E496" s="33">
        <v>0</v>
      </c>
      <c r="F496" s="33">
        <v>0</v>
      </c>
      <c r="G496" s="33">
        <v>0</v>
      </c>
      <c r="H496">
        <v>0</v>
      </c>
      <c r="I496">
        <v>0</v>
      </c>
      <c r="J496">
        <v>0</v>
      </c>
      <c r="K496">
        <v>0</v>
      </c>
      <c r="L496">
        <v>1</v>
      </c>
      <c r="M496">
        <v>0</v>
      </c>
      <c r="N496">
        <v>0</v>
      </c>
      <c r="O496">
        <v>0</v>
      </c>
      <c r="P496">
        <v>1</v>
      </c>
      <c r="Q496" s="32">
        <v>31620.001059999999</v>
      </c>
      <c r="R496" s="3"/>
      <c r="T496"/>
    </row>
    <row r="497" spans="1:20" x14ac:dyDescent="0.35">
      <c r="A497" s="31">
        <v>62</v>
      </c>
      <c r="B497" s="31">
        <v>29.92</v>
      </c>
      <c r="C497" s="33">
        <v>0</v>
      </c>
      <c r="D497" s="33">
        <v>1</v>
      </c>
      <c r="E497" s="33">
        <v>0</v>
      </c>
      <c r="F497" s="33">
        <v>0</v>
      </c>
      <c r="G497" s="33">
        <v>0</v>
      </c>
      <c r="H497">
        <v>0</v>
      </c>
      <c r="I497">
        <v>1</v>
      </c>
      <c r="J497">
        <v>0</v>
      </c>
      <c r="K497">
        <v>0</v>
      </c>
      <c r="L497">
        <v>0</v>
      </c>
      <c r="M497">
        <v>0</v>
      </c>
      <c r="N497">
        <v>0</v>
      </c>
      <c r="O497">
        <v>0</v>
      </c>
      <c r="P497">
        <v>1</v>
      </c>
      <c r="Q497" s="32">
        <v>13457.960800000001</v>
      </c>
      <c r="R497" s="3"/>
      <c r="T497"/>
    </row>
    <row r="498" spans="1:20" x14ac:dyDescent="0.35">
      <c r="A498" s="31">
        <v>62</v>
      </c>
      <c r="B498" s="31">
        <v>33.200000000000003</v>
      </c>
      <c r="C498" s="33">
        <v>0</v>
      </c>
      <c r="D498" s="33">
        <v>1</v>
      </c>
      <c r="E498" s="33">
        <v>0</v>
      </c>
      <c r="F498" s="33">
        <v>0</v>
      </c>
      <c r="G498" s="33">
        <v>0</v>
      </c>
      <c r="H498">
        <v>0</v>
      </c>
      <c r="I498">
        <v>0</v>
      </c>
      <c r="J498">
        <v>1</v>
      </c>
      <c r="K498">
        <v>0</v>
      </c>
      <c r="L498">
        <v>0</v>
      </c>
      <c r="M498">
        <v>0</v>
      </c>
      <c r="N498">
        <v>0</v>
      </c>
      <c r="O498">
        <v>0</v>
      </c>
      <c r="P498">
        <v>1</v>
      </c>
      <c r="Q498" s="32">
        <v>13462.52</v>
      </c>
      <c r="R498" s="3"/>
      <c r="T498"/>
    </row>
    <row r="499" spans="1:20" x14ac:dyDescent="0.35">
      <c r="A499" s="31">
        <v>62</v>
      </c>
      <c r="B499" s="31">
        <v>39.159999999999997</v>
      </c>
      <c r="C499" s="33">
        <v>0</v>
      </c>
      <c r="D499" s="33">
        <v>1</v>
      </c>
      <c r="E499" s="33">
        <v>0</v>
      </c>
      <c r="F499" s="33">
        <v>0</v>
      </c>
      <c r="G499" s="33">
        <v>0</v>
      </c>
      <c r="H499">
        <v>0</v>
      </c>
      <c r="I499">
        <v>1</v>
      </c>
      <c r="J499">
        <v>0</v>
      </c>
      <c r="K499">
        <v>0</v>
      </c>
      <c r="L499">
        <v>0</v>
      </c>
      <c r="M499">
        <v>0</v>
      </c>
      <c r="N499">
        <v>0</v>
      </c>
      <c r="O499">
        <v>0</v>
      </c>
      <c r="P499">
        <v>1</v>
      </c>
      <c r="Q499" s="32">
        <v>13470.804400000001</v>
      </c>
      <c r="R499" s="3"/>
      <c r="T499"/>
    </row>
    <row r="500" spans="1:20" x14ac:dyDescent="0.35">
      <c r="A500" s="31">
        <v>62</v>
      </c>
      <c r="B500" s="31">
        <v>30.495000000000001</v>
      </c>
      <c r="C500" s="33">
        <v>0</v>
      </c>
      <c r="D500" s="33">
        <v>1</v>
      </c>
      <c r="E500" s="33">
        <v>0</v>
      </c>
      <c r="F500" s="33">
        <v>0</v>
      </c>
      <c r="G500" s="33">
        <v>0</v>
      </c>
      <c r="H500">
        <v>0</v>
      </c>
      <c r="I500">
        <v>0</v>
      </c>
      <c r="J500">
        <v>0</v>
      </c>
      <c r="K500">
        <v>1</v>
      </c>
      <c r="L500">
        <v>0</v>
      </c>
      <c r="M500">
        <v>0</v>
      </c>
      <c r="N500">
        <v>0</v>
      </c>
      <c r="O500">
        <v>0</v>
      </c>
      <c r="P500">
        <v>1</v>
      </c>
      <c r="Q500" s="32">
        <v>15019.760050000001</v>
      </c>
      <c r="R500" s="3"/>
      <c r="T500"/>
    </row>
    <row r="501" spans="1:20" x14ac:dyDescent="0.35">
      <c r="A501" s="31">
        <v>62</v>
      </c>
      <c r="B501" s="31">
        <v>32.68</v>
      </c>
      <c r="C501" s="33">
        <v>0</v>
      </c>
      <c r="D501" s="33">
        <v>1</v>
      </c>
      <c r="E501" s="33">
        <v>0</v>
      </c>
      <c r="F501" s="33">
        <v>0</v>
      </c>
      <c r="G501" s="33">
        <v>0</v>
      </c>
      <c r="H501">
        <v>0</v>
      </c>
      <c r="I501">
        <v>0</v>
      </c>
      <c r="J501">
        <v>0</v>
      </c>
      <c r="K501">
        <v>1</v>
      </c>
      <c r="L501">
        <v>0</v>
      </c>
      <c r="M501">
        <v>0</v>
      </c>
      <c r="N501">
        <v>0</v>
      </c>
      <c r="O501">
        <v>0</v>
      </c>
      <c r="P501">
        <v>1</v>
      </c>
      <c r="Q501" s="32">
        <v>13844.797200000001</v>
      </c>
      <c r="R501" s="3"/>
      <c r="T501"/>
    </row>
    <row r="502" spans="1:20" x14ac:dyDescent="0.35">
      <c r="A502" s="31">
        <v>63</v>
      </c>
      <c r="B502" s="31">
        <v>31.8</v>
      </c>
      <c r="C502" s="33">
        <v>0</v>
      </c>
      <c r="D502" s="33">
        <v>1</v>
      </c>
      <c r="E502" s="33">
        <v>0</v>
      </c>
      <c r="F502" s="33">
        <v>0</v>
      </c>
      <c r="G502" s="33">
        <v>0</v>
      </c>
      <c r="H502">
        <v>0</v>
      </c>
      <c r="I502">
        <v>0</v>
      </c>
      <c r="J502">
        <v>1</v>
      </c>
      <c r="K502">
        <v>0</v>
      </c>
      <c r="L502">
        <v>0</v>
      </c>
      <c r="M502">
        <v>0</v>
      </c>
      <c r="N502">
        <v>0</v>
      </c>
      <c r="O502">
        <v>0</v>
      </c>
      <c r="P502">
        <v>1</v>
      </c>
      <c r="Q502" s="32">
        <v>13880.949000000001</v>
      </c>
      <c r="R502" s="3"/>
      <c r="T502"/>
    </row>
    <row r="503" spans="1:20" x14ac:dyDescent="0.35">
      <c r="A503" s="31">
        <v>63</v>
      </c>
      <c r="B503" s="31">
        <v>36.299999999999997</v>
      </c>
      <c r="C503" s="33">
        <v>0</v>
      </c>
      <c r="D503" s="33">
        <v>1</v>
      </c>
      <c r="E503" s="33">
        <v>0</v>
      </c>
      <c r="F503" s="33">
        <v>0</v>
      </c>
      <c r="G503" s="33">
        <v>0</v>
      </c>
      <c r="H503">
        <v>0</v>
      </c>
      <c r="I503">
        <v>1</v>
      </c>
      <c r="J503">
        <v>0</v>
      </c>
      <c r="K503">
        <v>0</v>
      </c>
      <c r="L503">
        <v>0</v>
      </c>
      <c r="M503">
        <v>0</v>
      </c>
      <c r="N503">
        <v>0</v>
      </c>
      <c r="O503">
        <v>0</v>
      </c>
      <c r="P503">
        <v>1</v>
      </c>
      <c r="Q503" s="32">
        <v>13887.204</v>
      </c>
      <c r="R503" s="3"/>
      <c r="T503"/>
    </row>
    <row r="504" spans="1:20" x14ac:dyDescent="0.35">
      <c r="A504" s="31">
        <v>63</v>
      </c>
      <c r="B504" s="31">
        <v>35.200000000000003</v>
      </c>
      <c r="C504" s="33">
        <v>0</v>
      </c>
      <c r="D504" s="33">
        <v>1</v>
      </c>
      <c r="E504" s="33">
        <v>0</v>
      </c>
      <c r="F504" s="33">
        <v>0</v>
      </c>
      <c r="G504" s="33">
        <v>0</v>
      </c>
      <c r="H504">
        <v>0</v>
      </c>
      <c r="I504">
        <v>1</v>
      </c>
      <c r="J504">
        <v>0</v>
      </c>
      <c r="K504">
        <v>0</v>
      </c>
      <c r="L504">
        <v>0</v>
      </c>
      <c r="M504">
        <v>0</v>
      </c>
      <c r="N504">
        <v>0</v>
      </c>
      <c r="O504">
        <v>0</v>
      </c>
      <c r="P504">
        <v>1</v>
      </c>
      <c r="Q504" s="32">
        <v>14474.674999999999</v>
      </c>
      <c r="R504" s="3"/>
      <c r="T504"/>
    </row>
    <row r="505" spans="1:20" x14ac:dyDescent="0.35">
      <c r="A505" s="31">
        <v>63</v>
      </c>
      <c r="B505" s="31">
        <v>36.85</v>
      </c>
      <c r="C505" s="33">
        <v>0</v>
      </c>
      <c r="D505" s="33">
        <v>1</v>
      </c>
      <c r="E505" s="33">
        <v>0</v>
      </c>
      <c r="F505" s="33">
        <v>0</v>
      </c>
      <c r="G505" s="33">
        <v>0</v>
      </c>
      <c r="H505">
        <v>0</v>
      </c>
      <c r="I505">
        <v>1</v>
      </c>
      <c r="J505">
        <v>0</v>
      </c>
      <c r="K505">
        <v>0</v>
      </c>
      <c r="L505">
        <v>0</v>
      </c>
      <c r="M505">
        <v>0</v>
      </c>
      <c r="N505">
        <v>0</v>
      </c>
      <c r="O505">
        <v>0</v>
      </c>
      <c r="P505">
        <v>1</v>
      </c>
      <c r="Q505" s="32">
        <v>13887.968500000001</v>
      </c>
      <c r="R505" s="3"/>
      <c r="T505"/>
    </row>
    <row r="506" spans="1:20" x14ac:dyDescent="0.35">
      <c r="A506" s="31">
        <v>64</v>
      </c>
      <c r="B506" s="31">
        <v>39.33</v>
      </c>
      <c r="C506" s="33">
        <v>0</v>
      </c>
      <c r="D506" s="33">
        <v>1</v>
      </c>
      <c r="E506" s="33">
        <v>0</v>
      </c>
      <c r="F506" s="33">
        <v>0</v>
      </c>
      <c r="G506" s="33">
        <v>0</v>
      </c>
      <c r="H506">
        <v>0</v>
      </c>
      <c r="I506">
        <v>0</v>
      </c>
      <c r="J506">
        <v>0</v>
      </c>
      <c r="K506">
        <v>0</v>
      </c>
      <c r="L506">
        <v>1</v>
      </c>
      <c r="M506">
        <v>0</v>
      </c>
      <c r="N506">
        <v>0</v>
      </c>
      <c r="O506">
        <v>0</v>
      </c>
      <c r="P506">
        <v>1</v>
      </c>
      <c r="Q506" s="32">
        <v>14901.5167</v>
      </c>
      <c r="R506" s="3"/>
      <c r="T506"/>
    </row>
    <row r="507" spans="1:20" x14ac:dyDescent="0.35">
      <c r="A507" s="31">
        <v>64</v>
      </c>
      <c r="B507" s="31">
        <v>30.114999999999998</v>
      </c>
      <c r="C507" s="33">
        <v>0</v>
      </c>
      <c r="D507" s="33">
        <v>1</v>
      </c>
      <c r="E507" s="33">
        <v>0</v>
      </c>
      <c r="F507" s="33">
        <v>0</v>
      </c>
      <c r="G507" s="33">
        <v>0</v>
      </c>
      <c r="H507">
        <v>0</v>
      </c>
      <c r="I507">
        <v>0</v>
      </c>
      <c r="J507">
        <v>0</v>
      </c>
      <c r="K507">
        <v>1</v>
      </c>
      <c r="L507">
        <v>0</v>
      </c>
      <c r="M507">
        <v>0</v>
      </c>
      <c r="N507">
        <v>0</v>
      </c>
      <c r="O507">
        <v>0</v>
      </c>
      <c r="P507">
        <v>1</v>
      </c>
      <c r="Q507" s="32">
        <v>16455.707849999999</v>
      </c>
      <c r="R507" s="3"/>
      <c r="T507"/>
    </row>
    <row r="508" spans="1:20" x14ac:dyDescent="0.35">
      <c r="A508" s="31">
        <v>64</v>
      </c>
      <c r="B508" s="31">
        <v>32.965000000000003</v>
      </c>
      <c r="C508" s="33">
        <v>0</v>
      </c>
      <c r="D508" s="33">
        <v>1</v>
      </c>
      <c r="E508" s="33">
        <v>0</v>
      </c>
      <c r="F508" s="33">
        <v>0</v>
      </c>
      <c r="G508" s="33">
        <v>0</v>
      </c>
      <c r="H508">
        <v>0</v>
      </c>
      <c r="I508">
        <v>0</v>
      </c>
      <c r="J508">
        <v>0</v>
      </c>
      <c r="K508">
        <v>1</v>
      </c>
      <c r="L508">
        <v>0</v>
      </c>
      <c r="M508">
        <v>0</v>
      </c>
      <c r="N508">
        <v>0</v>
      </c>
      <c r="O508">
        <v>0</v>
      </c>
      <c r="P508">
        <v>1</v>
      </c>
      <c r="Q508" s="32">
        <v>14692.66935</v>
      </c>
      <c r="R508" s="3"/>
      <c r="T508"/>
    </row>
    <row r="509" spans="1:20" x14ac:dyDescent="0.35">
      <c r="A509" s="31">
        <v>64</v>
      </c>
      <c r="B509" s="31">
        <v>39.049999999999997</v>
      </c>
      <c r="C509" s="33">
        <v>0</v>
      </c>
      <c r="D509" s="33">
        <v>1</v>
      </c>
      <c r="E509" s="33">
        <v>0</v>
      </c>
      <c r="F509" s="33">
        <v>0</v>
      </c>
      <c r="G509" s="33">
        <v>0</v>
      </c>
      <c r="H509">
        <v>0</v>
      </c>
      <c r="I509">
        <v>1</v>
      </c>
      <c r="J509">
        <v>0</v>
      </c>
      <c r="K509">
        <v>0</v>
      </c>
      <c r="L509">
        <v>0</v>
      </c>
      <c r="M509">
        <v>0</v>
      </c>
      <c r="N509">
        <v>0</v>
      </c>
      <c r="O509">
        <v>0</v>
      </c>
      <c r="P509">
        <v>1</v>
      </c>
      <c r="Q509" s="32">
        <v>16085.127500000001</v>
      </c>
      <c r="R509" s="3"/>
      <c r="T509"/>
    </row>
    <row r="510" spans="1:20" x14ac:dyDescent="0.35">
      <c r="A510" s="31">
        <v>64</v>
      </c>
      <c r="B510" s="31">
        <v>39.700000000000003</v>
      </c>
      <c r="C510" s="33">
        <v>0</v>
      </c>
      <c r="D510" s="33">
        <v>1</v>
      </c>
      <c r="E510" s="33">
        <v>0</v>
      </c>
      <c r="F510" s="33">
        <v>0</v>
      </c>
      <c r="G510" s="33">
        <v>0</v>
      </c>
      <c r="H510">
        <v>0</v>
      </c>
      <c r="I510">
        <v>0</v>
      </c>
      <c r="J510">
        <v>1</v>
      </c>
      <c r="K510">
        <v>0</v>
      </c>
      <c r="L510">
        <v>0</v>
      </c>
      <c r="M510">
        <v>0</v>
      </c>
      <c r="N510">
        <v>0</v>
      </c>
      <c r="O510">
        <v>0</v>
      </c>
      <c r="P510">
        <v>1</v>
      </c>
      <c r="Q510" s="32">
        <v>14319.031000000001</v>
      </c>
      <c r="R510" s="3"/>
      <c r="T510"/>
    </row>
    <row r="511" spans="1:20" x14ac:dyDescent="0.35">
      <c r="A511" s="31">
        <v>64</v>
      </c>
      <c r="B511" s="31">
        <v>35.97</v>
      </c>
      <c r="C511" s="33">
        <v>0</v>
      </c>
      <c r="D511" s="33">
        <v>1</v>
      </c>
      <c r="E511" s="33">
        <v>0</v>
      </c>
      <c r="F511" s="33">
        <v>0</v>
      </c>
      <c r="G511" s="33">
        <v>0</v>
      </c>
      <c r="H511">
        <v>0</v>
      </c>
      <c r="I511">
        <v>1</v>
      </c>
      <c r="J511">
        <v>0</v>
      </c>
      <c r="K511">
        <v>0</v>
      </c>
      <c r="L511">
        <v>0</v>
      </c>
      <c r="M511">
        <v>0</v>
      </c>
      <c r="N511">
        <v>0</v>
      </c>
      <c r="O511">
        <v>0</v>
      </c>
      <c r="P511">
        <v>1</v>
      </c>
      <c r="Q511" s="32">
        <v>14313.846299999999</v>
      </c>
      <c r="R511" s="3"/>
      <c r="T511"/>
    </row>
    <row r="512" spans="1:20" x14ac:dyDescent="0.35">
      <c r="A512" s="31">
        <v>64</v>
      </c>
      <c r="B512" s="31">
        <v>31.824999999999999</v>
      </c>
      <c r="C512" s="33">
        <v>0</v>
      </c>
      <c r="D512" s="33">
        <v>1</v>
      </c>
      <c r="E512" s="33">
        <v>0</v>
      </c>
      <c r="F512" s="33">
        <v>0</v>
      </c>
      <c r="G512" s="33">
        <v>0</v>
      </c>
      <c r="H512">
        <v>0</v>
      </c>
      <c r="I512">
        <v>0</v>
      </c>
      <c r="J512">
        <v>0</v>
      </c>
      <c r="K512">
        <v>0</v>
      </c>
      <c r="L512">
        <v>1</v>
      </c>
      <c r="M512">
        <v>0</v>
      </c>
      <c r="N512">
        <v>0</v>
      </c>
      <c r="O512">
        <v>0</v>
      </c>
      <c r="P512">
        <v>1</v>
      </c>
      <c r="Q512" s="32">
        <v>16069.08475</v>
      </c>
      <c r="R512" s="3"/>
      <c r="T512"/>
    </row>
    <row r="513" spans="1:20" x14ac:dyDescent="0.35">
      <c r="A513" s="31">
        <v>34</v>
      </c>
      <c r="B513" s="31">
        <v>31.92</v>
      </c>
      <c r="C513" s="33">
        <v>0</v>
      </c>
      <c r="D513" s="33">
        <v>1</v>
      </c>
      <c r="E513" s="33">
        <v>0</v>
      </c>
      <c r="F513" s="33">
        <v>0</v>
      </c>
      <c r="G513" s="33">
        <v>0</v>
      </c>
      <c r="H513">
        <v>1</v>
      </c>
      <c r="I513">
        <v>0</v>
      </c>
      <c r="J513">
        <v>0</v>
      </c>
      <c r="K513">
        <v>0</v>
      </c>
      <c r="L513">
        <v>1</v>
      </c>
      <c r="M513">
        <v>0</v>
      </c>
      <c r="N513">
        <v>1</v>
      </c>
      <c r="O513">
        <v>0</v>
      </c>
      <c r="P513">
        <v>0</v>
      </c>
      <c r="Q513" s="32">
        <v>37701.876799999998</v>
      </c>
      <c r="R513" s="3"/>
      <c r="T513"/>
    </row>
    <row r="514" spans="1:20" x14ac:dyDescent="0.35">
      <c r="A514" s="31">
        <v>37</v>
      </c>
      <c r="B514" s="31">
        <v>34.799999999999997</v>
      </c>
      <c r="C514" s="33">
        <v>0</v>
      </c>
      <c r="D514" s="33">
        <v>1</v>
      </c>
      <c r="E514" s="33">
        <v>0</v>
      </c>
      <c r="F514" s="33">
        <v>0</v>
      </c>
      <c r="G514" s="33">
        <v>0</v>
      </c>
      <c r="H514">
        <v>1</v>
      </c>
      <c r="I514">
        <v>0</v>
      </c>
      <c r="J514">
        <v>1</v>
      </c>
      <c r="K514">
        <v>0</v>
      </c>
      <c r="L514">
        <v>0</v>
      </c>
      <c r="M514">
        <v>0</v>
      </c>
      <c r="N514">
        <v>0</v>
      </c>
      <c r="O514">
        <v>1</v>
      </c>
      <c r="P514">
        <v>0</v>
      </c>
      <c r="Q514" s="32">
        <v>39836.519</v>
      </c>
      <c r="R514" s="3"/>
      <c r="T514"/>
    </row>
    <row r="515" spans="1:20" x14ac:dyDescent="0.35">
      <c r="A515" s="31">
        <v>57</v>
      </c>
      <c r="B515" s="31">
        <v>31.16</v>
      </c>
      <c r="C515" s="33">
        <v>0</v>
      </c>
      <c r="D515" s="33">
        <v>1</v>
      </c>
      <c r="E515" s="33">
        <v>0</v>
      </c>
      <c r="F515" s="33">
        <v>0</v>
      </c>
      <c r="G515" s="33">
        <v>0</v>
      </c>
      <c r="H515">
        <v>1</v>
      </c>
      <c r="I515">
        <v>0</v>
      </c>
      <c r="J515">
        <v>0</v>
      </c>
      <c r="K515">
        <v>1</v>
      </c>
      <c r="L515">
        <v>0</v>
      </c>
      <c r="M515">
        <v>0</v>
      </c>
      <c r="N515">
        <v>0</v>
      </c>
      <c r="O515">
        <v>1</v>
      </c>
      <c r="P515">
        <v>0</v>
      </c>
      <c r="Q515" s="32">
        <v>43578.939400000003</v>
      </c>
      <c r="R515" s="3"/>
      <c r="T515"/>
    </row>
    <row r="516" spans="1:20" x14ac:dyDescent="0.35">
      <c r="A516" s="31">
        <v>64</v>
      </c>
      <c r="B516" s="31">
        <v>31.3</v>
      </c>
      <c r="C516" s="33">
        <v>0</v>
      </c>
      <c r="D516" s="33">
        <v>1</v>
      </c>
      <c r="E516" s="33">
        <v>0</v>
      </c>
      <c r="F516" s="33">
        <v>0</v>
      </c>
      <c r="G516" s="33">
        <v>0</v>
      </c>
      <c r="H516">
        <v>1</v>
      </c>
      <c r="I516">
        <v>0</v>
      </c>
      <c r="J516">
        <v>1</v>
      </c>
      <c r="K516">
        <v>0</v>
      </c>
      <c r="L516">
        <v>0</v>
      </c>
      <c r="M516">
        <v>0</v>
      </c>
      <c r="N516">
        <v>0</v>
      </c>
      <c r="O516">
        <v>0</v>
      </c>
      <c r="P516">
        <v>1</v>
      </c>
      <c r="Q516" s="32">
        <v>47291.055</v>
      </c>
      <c r="R516" s="3"/>
      <c r="T516"/>
    </row>
    <row r="517" spans="1:20" x14ac:dyDescent="0.35">
      <c r="A517" s="31">
        <v>61</v>
      </c>
      <c r="B517" s="31">
        <v>29.92</v>
      </c>
      <c r="C517" s="33">
        <v>0</v>
      </c>
      <c r="D517" s="33">
        <v>1</v>
      </c>
      <c r="E517" s="33">
        <v>0</v>
      </c>
      <c r="F517" s="33">
        <v>0</v>
      </c>
      <c r="G517" s="33">
        <v>0</v>
      </c>
      <c r="H517">
        <v>1</v>
      </c>
      <c r="I517">
        <v>1</v>
      </c>
      <c r="J517">
        <v>0</v>
      </c>
      <c r="K517">
        <v>0</v>
      </c>
      <c r="L517">
        <v>0</v>
      </c>
      <c r="M517">
        <v>0</v>
      </c>
      <c r="N517">
        <v>0</v>
      </c>
      <c r="O517">
        <v>0</v>
      </c>
      <c r="P517">
        <v>1</v>
      </c>
      <c r="Q517" s="32">
        <v>30942.191800000001</v>
      </c>
      <c r="R517" s="3"/>
      <c r="T517"/>
    </row>
    <row r="518" spans="1:20" x14ac:dyDescent="0.35">
      <c r="A518" s="31">
        <v>18</v>
      </c>
      <c r="B518" s="31">
        <v>36.85</v>
      </c>
      <c r="C518" s="33">
        <v>0</v>
      </c>
      <c r="D518" s="33">
        <v>1</v>
      </c>
      <c r="E518" s="33">
        <v>0</v>
      </c>
      <c r="F518" s="33">
        <v>0</v>
      </c>
      <c r="G518" s="33">
        <v>0</v>
      </c>
      <c r="H518">
        <v>1</v>
      </c>
      <c r="I518">
        <v>1</v>
      </c>
      <c r="J518">
        <v>0</v>
      </c>
      <c r="K518">
        <v>0</v>
      </c>
      <c r="L518">
        <v>0</v>
      </c>
      <c r="M518">
        <v>1</v>
      </c>
      <c r="N518">
        <v>0</v>
      </c>
      <c r="O518">
        <v>0</v>
      </c>
      <c r="P518">
        <v>0</v>
      </c>
      <c r="Q518" s="32">
        <v>36149.483500000002</v>
      </c>
      <c r="R518" s="3"/>
      <c r="T518"/>
    </row>
    <row r="519" spans="1:20" x14ac:dyDescent="0.35">
      <c r="A519" s="31">
        <v>63</v>
      </c>
      <c r="B519" s="31">
        <v>37.700000000000003</v>
      </c>
      <c r="C519" s="33">
        <v>0</v>
      </c>
      <c r="D519" s="33">
        <v>1</v>
      </c>
      <c r="E519" s="33">
        <v>0</v>
      </c>
      <c r="F519" s="33">
        <v>0</v>
      </c>
      <c r="G519" s="33">
        <v>0</v>
      </c>
      <c r="H519">
        <v>1</v>
      </c>
      <c r="I519">
        <v>0</v>
      </c>
      <c r="J519">
        <v>1</v>
      </c>
      <c r="K519">
        <v>0</v>
      </c>
      <c r="L519">
        <v>0</v>
      </c>
      <c r="M519">
        <v>0</v>
      </c>
      <c r="N519">
        <v>0</v>
      </c>
      <c r="O519">
        <v>0</v>
      </c>
      <c r="P519">
        <v>1</v>
      </c>
      <c r="Q519" s="32">
        <v>48824.45</v>
      </c>
      <c r="R519" s="3"/>
      <c r="T519"/>
    </row>
    <row r="520" spans="1:20" x14ac:dyDescent="0.35">
      <c r="A520" s="31">
        <v>27</v>
      </c>
      <c r="B520" s="31">
        <v>36.08</v>
      </c>
      <c r="C520" s="33">
        <v>0</v>
      </c>
      <c r="D520" s="33">
        <v>1</v>
      </c>
      <c r="E520" s="33">
        <v>0</v>
      </c>
      <c r="F520" s="33">
        <v>0</v>
      </c>
      <c r="G520" s="33">
        <v>0</v>
      </c>
      <c r="H520">
        <v>1</v>
      </c>
      <c r="I520">
        <v>1</v>
      </c>
      <c r="J520">
        <v>0</v>
      </c>
      <c r="K520">
        <v>0</v>
      </c>
      <c r="L520">
        <v>0</v>
      </c>
      <c r="M520">
        <v>0</v>
      </c>
      <c r="N520">
        <v>1</v>
      </c>
      <c r="O520">
        <v>0</v>
      </c>
      <c r="P520">
        <v>0</v>
      </c>
      <c r="Q520" s="32">
        <v>37133.898200000003</v>
      </c>
      <c r="R520" s="3"/>
      <c r="T520"/>
    </row>
    <row r="521" spans="1:20" x14ac:dyDescent="0.35">
      <c r="A521" s="31">
        <v>23</v>
      </c>
      <c r="B521" s="31">
        <v>36.67</v>
      </c>
      <c r="C521" s="33">
        <v>0</v>
      </c>
      <c r="D521" s="33">
        <v>1</v>
      </c>
      <c r="E521" s="33">
        <v>0</v>
      </c>
      <c r="F521" s="33">
        <v>0</v>
      </c>
      <c r="G521" s="33">
        <v>0</v>
      </c>
      <c r="H521">
        <v>1</v>
      </c>
      <c r="I521">
        <v>0</v>
      </c>
      <c r="J521">
        <v>0</v>
      </c>
      <c r="K521">
        <v>0</v>
      </c>
      <c r="L521">
        <v>1</v>
      </c>
      <c r="M521">
        <v>1</v>
      </c>
      <c r="N521">
        <v>0</v>
      </c>
      <c r="O521">
        <v>0</v>
      </c>
      <c r="P521">
        <v>0</v>
      </c>
      <c r="Q521" s="32">
        <v>38511.628299999997</v>
      </c>
      <c r="R521" s="3"/>
      <c r="T521"/>
    </row>
    <row r="522" spans="1:20" x14ac:dyDescent="0.35">
      <c r="A522" s="31">
        <v>63</v>
      </c>
      <c r="B522" s="31">
        <v>32.200000000000003</v>
      </c>
      <c r="C522" s="33">
        <v>0</v>
      </c>
      <c r="D522" s="33">
        <v>1</v>
      </c>
      <c r="E522" s="33">
        <v>0</v>
      </c>
      <c r="F522" s="33">
        <v>0</v>
      </c>
      <c r="G522" s="33">
        <v>0</v>
      </c>
      <c r="H522">
        <v>1</v>
      </c>
      <c r="I522">
        <v>0</v>
      </c>
      <c r="J522">
        <v>1</v>
      </c>
      <c r="K522">
        <v>0</v>
      </c>
      <c r="L522">
        <v>0</v>
      </c>
      <c r="M522">
        <v>0</v>
      </c>
      <c r="N522">
        <v>0</v>
      </c>
      <c r="O522">
        <v>0</v>
      </c>
      <c r="P522">
        <v>1</v>
      </c>
      <c r="Q522" s="32">
        <v>47305.305</v>
      </c>
      <c r="R522" s="3"/>
      <c r="T522"/>
    </row>
    <row r="523" spans="1:20" x14ac:dyDescent="0.35">
      <c r="A523" s="31">
        <v>59</v>
      </c>
      <c r="B523" s="31">
        <v>36.765000000000001</v>
      </c>
      <c r="C523" s="33">
        <v>0</v>
      </c>
      <c r="D523" s="33">
        <v>1</v>
      </c>
      <c r="E523" s="33">
        <v>0</v>
      </c>
      <c r="F523" s="33">
        <v>0</v>
      </c>
      <c r="G523" s="33">
        <v>0</v>
      </c>
      <c r="H523">
        <v>1</v>
      </c>
      <c r="I523">
        <v>0</v>
      </c>
      <c r="J523">
        <v>0</v>
      </c>
      <c r="K523">
        <v>0</v>
      </c>
      <c r="L523">
        <v>1</v>
      </c>
      <c r="M523">
        <v>0</v>
      </c>
      <c r="N523">
        <v>0</v>
      </c>
      <c r="O523">
        <v>1</v>
      </c>
      <c r="P523">
        <v>0</v>
      </c>
      <c r="Q523" s="32">
        <v>47896.79135</v>
      </c>
      <c r="R523" s="3"/>
      <c r="T523"/>
    </row>
    <row r="524" spans="1:20" x14ac:dyDescent="0.35">
      <c r="A524" s="31">
        <v>27</v>
      </c>
      <c r="B524" s="31">
        <v>31.4</v>
      </c>
      <c r="C524" s="33">
        <v>0</v>
      </c>
      <c r="D524" s="33">
        <v>1</v>
      </c>
      <c r="E524" s="33">
        <v>0</v>
      </c>
      <c r="F524" s="33">
        <v>0</v>
      </c>
      <c r="G524" s="33">
        <v>0</v>
      </c>
      <c r="H524">
        <v>1</v>
      </c>
      <c r="I524">
        <v>0</v>
      </c>
      <c r="J524">
        <v>1</v>
      </c>
      <c r="K524">
        <v>0</v>
      </c>
      <c r="L524">
        <v>0</v>
      </c>
      <c r="M524">
        <v>0</v>
      </c>
      <c r="N524">
        <v>1</v>
      </c>
      <c r="O524">
        <v>0</v>
      </c>
      <c r="P524">
        <v>0</v>
      </c>
      <c r="Q524" s="32">
        <v>34838.873</v>
      </c>
      <c r="R524" s="3"/>
      <c r="T524"/>
    </row>
    <row r="525" spans="1:20" x14ac:dyDescent="0.35">
      <c r="A525" s="31">
        <v>64</v>
      </c>
      <c r="B525" s="31">
        <v>33.799999999999997</v>
      </c>
      <c r="C525" s="33">
        <v>0</v>
      </c>
      <c r="D525" s="33">
        <v>1</v>
      </c>
      <c r="E525" s="33">
        <v>0</v>
      </c>
      <c r="F525" s="33">
        <v>0</v>
      </c>
      <c r="G525" s="33">
        <v>0</v>
      </c>
      <c r="H525">
        <v>1</v>
      </c>
      <c r="I525">
        <v>0</v>
      </c>
      <c r="J525">
        <v>1</v>
      </c>
      <c r="K525">
        <v>0</v>
      </c>
      <c r="L525">
        <v>0</v>
      </c>
      <c r="M525">
        <v>0</v>
      </c>
      <c r="N525">
        <v>0</v>
      </c>
      <c r="O525">
        <v>0</v>
      </c>
      <c r="P525">
        <v>1</v>
      </c>
      <c r="Q525" s="32">
        <v>47928.03</v>
      </c>
      <c r="R525" s="3"/>
      <c r="T525"/>
    </row>
    <row r="526" spans="1:20" x14ac:dyDescent="0.35">
      <c r="A526" s="31">
        <v>61</v>
      </c>
      <c r="B526" s="31">
        <v>36.384999999999998</v>
      </c>
      <c r="C526" s="33">
        <v>0</v>
      </c>
      <c r="D526" s="33">
        <v>1</v>
      </c>
      <c r="E526" s="33">
        <v>0</v>
      </c>
      <c r="F526" s="33">
        <v>0</v>
      </c>
      <c r="G526" s="33">
        <v>0</v>
      </c>
      <c r="H526">
        <v>1</v>
      </c>
      <c r="I526">
        <v>0</v>
      </c>
      <c r="J526">
        <v>0</v>
      </c>
      <c r="K526">
        <v>0</v>
      </c>
      <c r="L526">
        <v>1</v>
      </c>
      <c r="M526">
        <v>0</v>
      </c>
      <c r="N526">
        <v>0</v>
      </c>
      <c r="O526">
        <v>0</v>
      </c>
      <c r="P526">
        <v>1</v>
      </c>
      <c r="Q526" s="32">
        <v>48517.563150000002</v>
      </c>
      <c r="R526" s="3"/>
      <c r="T526"/>
    </row>
    <row r="527" spans="1:20" x14ac:dyDescent="0.35">
      <c r="A527" s="31">
        <v>33</v>
      </c>
      <c r="B527" s="31">
        <v>33.5</v>
      </c>
      <c r="C527" s="33">
        <v>0</v>
      </c>
      <c r="D527" s="33">
        <v>1</v>
      </c>
      <c r="E527" s="33">
        <v>0</v>
      </c>
      <c r="F527" s="33">
        <v>0</v>
      </c>
      <c r="G527" s="33">
        <v>0</v>
      </c>
      <c r="H527">
        <v>1</v>
      </c>
      <c r="I527">
        <v>0</v>
      </c>
      <c r="J527">
        <v>1</v>
      </c>
      <c r="K527">
        <v>0</v>
      </c>
      <c r="L527">
        <v>0</v>
      </c>
      <c r="M527">
        <v>0</v>
      </c>
      <c r="N527">
        <v>1</v>
      </c>
      <c r="O527">
        <v>0</v>
      </c>
      <c r="P527">
        <v>0</v>
      </c>
      <c r="Q527" s="32">
        <v>37079.372000000003</v>
      </c>
      <c r="R527" s="3"/>
      <c r="T527"/>
    </row>
    <row r="528" spans="1:20" x14ac:dyDescent="0.35">
      <c r="A528" s="31">
        <v>44</v>
      </c>
      <c r="B528" s="31">
        <v>38.06</v>
      </c>
      <c r="C528" s="33">
        <v>0</v>
      </c>
      <c r="D528" s="33">
        <v>1</v>
      </c>
      <c r="E528" s="33">
        <v>0</v>
      </c>
      <c r="F528" s="33">
        <v>0</v>
      </c>
      <c r="G528" s="33">
        <v>0</v>
      </c>
      <c r="H528">
        <v>1</v>
      </c>
      <c r="I528">
        <v>1</v>
      </c>
      <c r="J528">
        <v>0</v>
      </c>
      <c r="K528">
        <v>0</v>
      </c>
      <c r="L528">
        <v>0</v>
      </c>
      <c r="M528">
        <v>0</v>
      </c>
      <c r="N528">
        <v>0</v>
      </c>
      <c r="O528">
        <v>1</v>
      </c>
      <c r="P528">
        <v>0</v>
      </c>
      <c r="Q528" s="32">
        <v>48885.135609999998</v>
      </c>
      <c r="R528" s="3"/>
      <c r="T528"/>
    </row>
    <row r="529" spans="1:20" x14ac:dyDescent="0.35">
      <c r="A529" s="31">
        <v>54</v>
      </c>
      <c r="B529" s="31">
        <v>47.41</v>
      </c>
      <c r="C529" s="33">
        <v>0</v>
      </c>
      <c r="D529" s="33">
        <v>1</v>
      </c>
      <c r="E529" s="33">
        <v>0</v>
      </c>
      <c r="F529" s="33">
        <v>0</v>
      </c>
      <c r="G529" s="33">
        <v>0</v>
      </c>
      <c r="H529">
        <v>1</v>
      </c>
      <c r="I529">
        <v>1</v>
      </c>
      <c r="J529">
        <v>0</v>
      </c>
      <c r="K529">
        <v>0</v>
      </c>
      <c r="L529">
        <v>0</v>
      </c>
      <c r="M529">
        <v>0</v>
      </c>
      <c r="N529">
        <v>0</v>
      </c>
      <c r="O529">
        <v>1</v>
      </c>
      <c r="P529">
        <v>0</v>
      </c>
      <c r="Q529" s="32">
        <v>63770.428010000003</v>
      </c>
      <c r="R529" s="3"/>
      <c r="T529"/>
    </row>
    <row r="530" spans="1:20" x14ac:dyDescent="0.35">
      <c r="A530" s="31">
        <v>43</v>
      </c>
      <c r="B530" s="31">
        <v>46.2</v>
      </c>
      <c r="C530" s="33">
        <v>0</v>
      </c>
      <c r="D530" s="33">
        <v>1</v>
      </c>
      <c r="E530" s="33">
        <v>0</v>
      </c>
      <c r="F530" s="33">
        <v>0</v>
      </c>
      <c r="G530" s="33">
        <v>0</v>
      </c>
      <c r="H530">
        <v>1</v>
      </c>
      <c r="I530">
        <v>1</v>
      </c>
      <c r="J530">
        <v>0</v>
      </c>
      <c r="K530">
        <v>0</v>
      </c>
      <c r="L530">
        <v>0</v>
      </c>
      <c r="M530">
        <v>0</v>
      </c>
      <c r="N530">
        <v>0</v>
      </c>
      <c r="O530">
        <v>1</v>
      </c>
      <c r="P530">
        <v>0</v>
      </c>
      <c r="Q530" s="32">
        <v>45863.205000000002</v>
      </c>
      <c r="R530" s="3"/>
      <c r="T530"/>
    </row>
    <row r="531" spans="1:20" x14ac:dyDescent="0.35">
      <c r="A531" s="31">
        <v>35</v>
      </c>
      <c r="B531" s="31">
        <v>34.104999999999997</v>
      </c>
      <c r="C531" s="33">
        <v>0</v>
      </c>
      <c r="D531" s="33">
        <v>1</v>
      </c>
      <c r="E531" s="33">
        <v>0</v>
      </c>
      <c r="F531" s="33">
        <v>0</v>
      </c>
      <c r="G531" s="33">
        <v>0</v>
      </c>
      <c r="H531">
        <v>1</v>
      </c>
      <c r="I531">
        <v>0</v>
      </c>
      <c r="J531">
        <v>0</v>
      </c>
      <c r="K531">
        <v>1</v>
      </c>
      <c r="L531">
        <v>0</v>
      </c>
      <c r="M531">
        <v>0</v>
      </c>
      <c r="N531">
        <v>1</v>
      </c>
      <c r="O531">
        <v>0</v>
      </c>
      <c r="P531">
        <v>0</v>
      </c>
      <c r="Q531" s="32">
        <v>39983.425949999997</v>
      </c>
      <c r="R531" s="3"/>
      <c r="T531"/>
    </row>
    <row r="532" spans="1:20" x14ac:dyDescent="0.35">
      <c r="A532" s="31">
        <v>31</v>
      </c>
      <c r="B532" s="31">
        <v>38.094999999999999</v>
      </c>
      <c r="C532" s="33">
        <v>0</v>
      </c>
      <c r="D532" s="33">
        <v>1</v>
      </c>
      <c r="E532" s="33">
        <v>0</v>
      </c>
      <c r="F532" s="33">
        <v>0</v>
      </c>
      <c r="G532" s="33">
        <v>0</v>
      </c>
      <c r="H532">
        <v>1</v>
      </c>
      <c r="I532">
        <v>0</v>
      </c>
      <c r="J532">
        <v>0</v>
      </c>
      <c r="K532">
        <v>0</v>
      </c>
      <c r="L532">
        <v>1</v>
      </c>
      <c r="M532">
        <v>0</v>
      </c>
      <c r="N532">
        <v>1</v>
      </c>
      <c r="O532">
        <v>0</v>
      </c>
      <c r="P532">
        <v>0</v>
      </c>
      <c r="Q532" s="32">
        <v>58571.074480000003</v>
      </c>
      <c r="R532" s="3"/>
      <c r="T532"/>
    </row>
    <row r="533" spans="1:20" x14ac:dyDescent="0.35">
      <c r="A533" s="31">
        <v>34</v>
      </c>
      <c r="B533" s="31">
        <v>30.21</v>
      </c>
      <c r="C533" s="33">
        <v>0</v>
      </c>
      <c r="D533" s="33">
        <v>1</v>
      </c>
      <c r="E533" s="33">
        <v>0</v>
      </c>
      <c r="F533" s="33">
        <v>0</v>
      </c>
      <c r="G533" s="33">
        <v>0</v>
      </c>
      <c r="H533">
        <v>1</v>
      </c>
      <c r="I533">
        <v>0</v>
      </c>
      <c r="J533">
        <v>0</v>
      </c>
      <c r="K533">
        <v>1</v>
      </c>
      <c r="L533">
        <v>0</v>
      </c>
      <c r="M533">
        <v>0</v>
      </c>
      <c r="N533">
        <v>1</v>
      </c>
      <c r="O533">
        <v>0</v>
      </c>
      <c r="P533">
        <v>0</v>
      </c>
      <c r="Q533" s="32">
        <v>43943.876100000001</v>
      </c>
      <c r="R533" s="3"/>
      <c r="T533"/>
    </row>
    <row r="534" spans="1:20" x14ac:dyDescent="0.35">
      <c r="A534" s="31">
        <v>47</v>
      </c>
      <c r="B534" s="31">
        <v>36.630000000000003</v>
      </c>
      <c r="C534" s="33">
        <v>0</v>
      </c>
      <c r="D534" s="33">
        <v>1</v>
      </c>
      <c r="E534" s="33">
        <v>0</v>
      </c>
      <c r="F534" s="33">
        <v>0</v>
      </c>
      <c r="G534" s="33">
        <v>0</v>
      </c>
      <c r="H534">
        <v>1</v>
      </c>
      <c r="I534">
        <v>1</v>
      </c>
      <c r="J534">
        <v>0</v>
      </c>
      <c r="K534">
        <v>0</v>
      </c>
      <c r="L534">
        <v>0</v>
      </c>
      <c r="M534">
        <v>0</v>
      </c>
      <c r="N534">
        <v>0</v>
      </c>
      <c r="O534">
        <v>1</v>
      </c>
      <c r="P534">
        <v>0</v>
      </c>
      <c r="Q534" s="32">
        <v>42969.852700000003</v>
      </c>
      <c r="R534" s="3"/>
      <c r="T534"/>
    </row>
    <row r="535" spans="1:20" x14ac:dyDescent="0.35">
      <c r="A535" s="31">
        <v>19</v>
      </c>
      <c r="B535" s="31">
        <v>33.11</v>
      </c>
      <c r="C535" s="33">
        <v>0</v>
      </c>
      <c r="D535" s="33">
        <v>1</v>
      </c>
      <c r="E535" s="33">
        <v>0</v>
      </c>
      <c r="F535" s="33">
        <v>0</v>
      </c>
      <c r="G535" s="33">
        <v>0</v>
      </c>
      <c r="H535">
        <v>1</v>
      </c>
      <c r="I535">
        <v>1</v>
      </c>
      <c r="J535">
        <v>0</v>
      </c>
      <c r="K535">
        <v>0</v>
      </c>
      <c r="L535">
        <v>0</v>
      </c>
      <c r="M535">
        <v>1</v>
      </c>
      <c r="N535">
        <v>0</v>
      </c>
      <c r="O535">
        <v>0</v>
      </c>
      <c r="P535">
        <v>0</v>
      </c>
      <c r="Q535" s="32">
        <v>34439.855900000002</v>
      </c>
      <c r="R535" s="3"/>
      <c r="T535"/>
    </row>
    <row r="536" spans="1:20" x14ac:dyDescent="0.35">
      <c r="A536" s="31">
        <v>44</v>
      </c>
      <c r="B536" s="31">
        <v>38.950000000000003</v>
      </c>
      <c r="C536" s="33">
        <v>0</v>
      </c>
      <c r="D536" s="33">
        <v>1</v>
      </c>
      <c r="E536" s="33">
        <v>0</v>
      </c>
      <c r="F536" s="33">
        <v>0</v>
      </c>
      <c r="G536" s="33">
        <v>0</v>
      </c>
      <c r="H536">
        <v>1</v>
      </c>
      <c r="I536">
        <v>0</v>
      </c>
      <c r="J536">
        <v>0</v>
      </c>
      <c r="K536">
        <v>1</v>
      </c>
      <c r="L536">
        <v>0</v>
      </c>
      <c r="M536">
        <v>0</v>
      </c>
      <c r="N536">
        <v>0</v>
      </c>
      <c r="O536">
        <v>1</v>
      </c>
      <c r="P536">
        <v>0</v>
      </c>
      <c r="Q536" s="32">
        <v>42983.458500000001</v>
      </c>
      <c r="R536" s="3"/>
      <c r="T536"/>
    </row>
    <row r="537" spans="1:20" x14ac:dyDescent="0.35">
      <c r="A537" s="31">
        <v>40</v>
      </c>
      <c r="B537" s="31">
        <v>32.774999999999999</v>
      </c>
      <c r="C537" s="33">
        <v>0</v>
      </c>
      <c r="D537" s="33">
        <v>1</v>
      </c>
      <c r="E537" s="33">
        <v>0</v>
      </c>
      <c r="F537" s="33">
        <v>0</v>
      </c>
      <c r="G537" s="33">
        <v>0</v>
      </c>
      <c r="H537">
        <v>1</v>
      </c>
      <c r="I537">
        <v>0</v>
      </c>
      <c r="J537">
        <v>0</v>
      </c>
      <c r="K537">
        <v>1</v>
      </c>
      <c r="L537">
        <v>0</v>
      </c>
      <c r="M537">
        <v>0</v>
      </c>
      <c r="N537">
        <v>0</v>
      </c>
      <c r="O537">
        <v>1</v>
      </c>
      <c r="P537">
        <v>0</v>
      </c>
      <c r="Q537" s="32">
        <v>40003.332249999999</v>
      </c>
      <c r="R537" s="3"/>
      <c r="T537"/>
    </row>
    <row r="538" spans="1:20" x14ac:dyDescent="0.35">
      <c r="A538" s="31">
        <v>44</v>
      </c>
      <c r="B538" s="31">
        <v>43.89</v>
      </c>
      <c r="C538" s="33">
        <v>0</v>
      </c>
      <c r="D538" s="33">
        <v>1</v>
      </c>
      <c r="E538" s="33">
        <v>0</v>
      </c>
      <c r="F538" s="33">
        <v>0</v>
      </c>
      <c r="G538" s="33">
        <v>0</v>
      </c>
      <c r="H538">
        <v>1</v>
      </c>
      <c r="I538">
        <v>1</v>
      </c>
      <c r="J538">
        <v>0</v>
      </c>
      <c r="K538">
        <v>0</v>
      </c>
      <c r="L538">
        <v>0</v>
      </c>
      <c r="M538">
        <v>0</v>
      </c>
      <c r="N538">
        <v>0</v>
      </c>
      <c r="O538">
        <v>1</v>
      </c>
      <c r="P538">
        <v>0</v>
      </c>
      <c r="Q538" s="32">
        <v>46200.985099999998</v>
      </c>
      <c r="R538" s="3"/>
      <c r="T538"/>
    </row>
    <row r="539" spans="1:20" x14ac:dyDescent="0.35">
      <c r="A539" s="31">
        <v>51</v>
      </c>
      <c r="B539" s="31">
        <v>38.06</v>
      </c>
      <c r="C539" s="33">
        <v>0</v>
      </c>
      <c r="D539" s="33">
        <v>1</v>
      </c>
      <c r="E539" s="33">
        <v>0</v>
      </c>
      <c r="F539" s="33">
        <v>0</v>
      </c>
      <c r="G539" s="33">
        <v>0</v>
      </c>
      <c r="H539">
        <v>1</v>
      </c>
      <c r="I539">
        <v>1</v>
      </c>
      <c r="J539">
        <v>0</v>
      </c>
      <c r="K539">
        <v>0</v>
      </c>
      <c r="L539">
        <v>0</v>
      </c>
      <c r="M539">
        <v>0</v>
      </c>
      <c r="N539">
        <v>0</v>
      </c>
      <c r="O539">
        <v>1</v>
      </c>
      <c r="P539">
        <v>0</v>
      </c>
      <c r="Q539" s="32">
        <v>44400.4064</v>
      </c>
      <c r="R539" s="3"/>
      <c r="T539"/>
    </row>
    <row r="540" spans="1:20" x14ac:dyDescent="0.35">
      <c r="A540" s="31">
        <v>30</v>
      </c>
      <c r="B540" s="31">
        <v>39.049999999999997</v>
      </c>
      <c r="C540" s="33">
        <v>0</v>
      </c>
      <c r="D540" s="33">
        <v>1</v>
      </c>
      <c r="E540" s="33">
        <v>0</v>
      </c>
      <c r="F540" s="33">
        <v>0</v>
      </c>
      <c r="G540" s="33">
        <v>0</v>
      </c>
      <c r="H540">
        <v>1</v>
      </c>
      <c r="I540">
        <v>1</v>
      </c>
      <c r="J540">
        <v>0</v>
      </c>
      <c r="K540">
        <v>0</v>
      </c>
      <c r="L540">
        <v>0</v>
      </c>
      <c r="M540">
        <v>0</v>
      </c>
      <c r="N540">
        <v>1</v>
      </c>
      <c r="O540">
        <v>0</v>
      </c>
      <c r="P540">
        <v>0</v>
      </c>
      <c r="Q540" s="32">
        <v>40932.429499999998</v>
      </c>
      <c r="R540" s="3"/>
      <c r="T540"/>
    </row>
    <row r="541" spans="1:20" x14ac:dyDescent="0.35">
      <c r="A541" s="31">
        <v>37</v>
      </c>
      <c r="B541" s="31">
        <v>38.39</v>
      </c>
      <c r="C541" s="33">
        <v>0</v>
      </c>
      <c r="D541" s="33">
        <v>1</v>
      </c>
      <c r="E541" s="33">
        <v>0</v>
      </c>
      <c r="F541" s="33">
        <v>0</v>
      </c>
      <c r="G541" s="33">
        <v>0</v>
      </c>
      <c r="H541">
        <v>1</v>
      </c>
      <c r="I541">
        <v>1</v>
      </c>
      <c r="J541">
        <v>0</v>
      </c>
      <c r="K541">
        <v>0</v>
      </c>
      <c r="L541">
        <v>0</v>
      </c>
      <c r="M541">
        <v>0</v>
      </c>
      <c r="N541">
        <v>0</v>
      </c>
      <c r="O541">
        <v>1</v>
      </c>
      <c r="P541">
        <v>0</v>
      </c>
      <c r="Q541" s="32">
        <v>40419.019099999998</v>
      </c>
      <c r="R541" s="3"/>
      <c r="T541"/>
    </row>
    <row r="542" spans="1:20" x14ac:dyDescent="0.35">
      <c r="A542" s="31">
        <v>18</v>
      </c>
      <c r="B542" s="31">
        <v>42.24</v>
      </c>
      <c r="C542" s="33">
        <v>0</v>
      </c>
      <c r="D542" s="33">
        <v>1</v>
      </c>
      <c r="E542" s="33">
        <v>0</v>
      </c>
      <c r="F542" s="33">
        <v>0</v>
      </c>
      <c r="G542" s="33">
        <v>0</v>
      </c>
      <c r="H542">
        <v>1</v>
      </c>
      <c r="I542">
        <v>1</v>
      </c>
      <c r="J542">
        <v>0</v>
      </c>
      <c r="K542">
        <v>0</v>
      </c>
      <c r="L542">
        <v>0</v>
      </c>
      <c r="M542">
        <v>1</v>
      </c>
      <c r="N542">
        <v>0</v>
      </c>
      <c r="O542">
        <v>0</v>
      </c>
      <c r="P542">
        <v>0</v>
      </c>
      <c r="Q542" s="32">
        <v>38792.685599999997</v>
      </c>
      <c r="R542" s="3"/>
      <c r="T542"/>
    </row>
    <row r="543" spans="1:20" x14ac:dyDescent="0.35">
      <c r="A543" s="31">
        <v>33</v>
      </c>
      <c r="B543" s="31">
        <v>35.53</v>
      </c>
      <c r="C543" s="33">
        <v>0</v>
      </c>
      <c r="D543" s="33">
        <v>1</v>
      </c>
      <c r="E543" s="33">
        <v>0</v>
      </c>
      <c r="F543" s="33">
        <v>0</v>
      </c>
      <c r="G543" s="33">
        <v>0</v>
      </c>
      <c r="H543">
        <v>1</v>
      </c>
      <c r="I543">
        <v>0</v>
      </c>
      <c r="J543">
        <v>0</v>
      </c>
      <c r="K543">
        <v>1</v>
      </c>
      <c r="L543">
        <v>0</v>
      </c>
      <c r="M543">
        <v>0</v>
      </c>
      <c r="N543">
        <v>1</v>
      </c>
      <c r="O543">
        <v>0</v>
      </c>
      <c r="P543">
        <v>0</v>
      </c>
      <c r="Q543" s="32">
        <v>55135.402090000003</v>
      </c>
      <c r="R543" s="3"/>
      <c r="T543"/>
    </row>
    <row r="544" spans="1:20" x14ac:dyDescent="0.35">
      <c r="A544" s="31">
        <v>23</v>
      </c>
      <c r="B544" s="31">
        <v>32.78</v>
      </c>
      <c r="C544" s="33">
        <v>0</v>
      </c>
      <c r="D544" s="33">
        <v>1</v>
      </c>
      <c r="E544" s="33">
        <v>0</v>
      </c>
      <c r="F544" s="33">
        <v>0</v>
      </c>
      <c r="G544" s="33">
        <v>0</v>
      </c>
      <c r="H544">
        <v>1</v>
      </c>
      <c r="I544">
        <v>1</v>
      </c>
      <c r="J544">
        <v>0</v>
      </c>
      <c r="K544">
        <v>0</v>
      </c>
      <c r="L544">
        <v>0</v>
      </c>
      <c r="M544">
        <v>1</v>
      </c>
      <c r="N544">
        <v>0</v>
      </c>
      <c r="O544">
        <v>0</v>
      </c>
      <c r="P544">
        <v>0</v>
      </c>
      <c r="Q544" s="32">
        <v>36021.011200000001</v>
      </c>
      <c r="R544" s="3"/>
      <c r="T544"/>
    </row>
    <row r="545" spans="1:20" x14ac:dyDescent="0.35">
      <c r="A545" s="31">
        <v>60</v>
      </c>
      <c r="B545" s="31">
        <v>32.450000000000003</v>
      </c>
      <c r="C545" s="33">
        <v>0</v>
      </c>
      <c r="D545" s="33">
        <v>1</v>
      </c>
      <c r="E545" s="33">
        <v>0</v>
      </c>
      <c r="F545" s="33">
        <v>0</v>
      </c>
      <c r="G545" s="33">
        <v>0</v>
      </c>
      <c r="H545">
        <v>1</v>
      </c>
      <c r="I545">
        <v>1</v>
      </c>
      <c r="J545">
        <v>0</v>
      </c>
      <c r="K545">
        <v>0</v>
      </c>
      <c r="L545">
        <v>0</v>
      </c>
      <c r="M545">
        <v>0</v>
      </c>
      <c r="N545">
        <v>0</v>
      </c>
      <c r="O545">
        <v>0</v>
      </c>
      <c r="P545">
        <v>1</v>
      </c>
      <c r="Q545" s="32">
        <v>45008.955499999996</v>
      </c>
      <c r="R545" s="3"/>
      <c r="T545"/>
    </row>
    <row r="546" spans="1:20" x14ac:dyDescent="0.35">
      <c r="A546" s="31">
        <v>37</v>
      </c>
      <c r="B546" s="31">
        <v>30.78</v>
      </c>
      <c r="C546" s="33">
        <v>0</v>
      </c>
      <c r="D546" s="33">
        <v>1</v>
      </c>
      <c r="E546" s="33">
        <v>0</v>
      </c>
      <c r="F546" s="33">
        <v>0</v>
      </c>
      <c r="G546" s="33">
        <v>0</v>
      </c>
      <c r="H546">
        <v>1</v>
      </c>
      <c r="I546">
        <v>0</v>
      </c>
      <c r="J546">
        <v>0</v>
      </c>
      <c r="K546">
        <v>0</v>
      </c>
      <c r="L546">
        <v>1</v>
      </c>
      <c r="M546">
        <v>0</v>
      </c>
      <c r="N546">
        <v>0</v>
      </c>
      <c r="O546">
        <v>1</v>
      </c>
      <c r="P546">
        <v>0</v>
      </c>
      <c r="Q546" s="32">
        <v>37270.1512</v>
      </c>
      <c r="R546" s="3"/>
      <c r="T546"/>
    </row>
    <row r="547" spans="1:20" x14ac:dyDescent="0.35">
      <c r="A547" s="31">
        <v>46</v>
      </c>
      <c r="B547" s="31">
        <v>35.53</v>
      </c>
      <c r="C547" s="33">
        <v>0</v>
      </c>
      <c r="D547" s="33">
        <v>1</v>
      </c>
      <c r="E547" s="33">
        <v>0</v>
      </c>
      <c r="F547" s="33">
        <v>0</v>
      </c>
      <c r="G547" s="33">
        <v>0</v>
      </c>
      <c r="H547">
        <v>1</v>
      </c>
      <c r="I547">
        <v>0</v>
      </c>
      <c r="J547">
        <v>0</v>
      </c>
      <c r="K547">
        <v>0</v>
      </c>
      <c r="L547">
        <v>1</v>
      </c>
      <c r="M547">
        <v>0</v>
      </c>
      <c r="N547">
        <v>0</v>
      </c>
      <c r="O547">
        <v>1</v>
      </c>
      <c r="P547">
        <v>0</v>
      </c>
      <c r="Q547" s="32">
        <v>42111.664700000001</v>
      </c>
      <c r="R547" s="3"/>
      <c r="T547"/>
    </row>
    <row r="548" spans="1:20" x14ac:dyDescent="0.35">
      <c r="A548" s="31">
        <v>48</v>
      </c>
      <c r="B548" s="31">
        <v>33.11</v>
      </c>
      <c r="C548" s="33">
        <v>0</v>
      </c>
      <c r="D548" s="33">
        <v>1</v>
      </c>
      <c r="E548" s="33">
        <v>0</v>
      </c>
      <c r="F548" s="33">
        <v>0</v>
      </c>
      <c r="G548" s="33">
        <v>0</v>
      </c>
      <c r="H548">
        <v>1</v>
      </c>
      <c r="I548">
        <v>1</v>
      </c>
      <c r="J548">
        <v>0</v>
      </c>
      <c r="K548">
        <v>0</v>
      </c>
      <c r="L548">
        <v>0</v>
      </c>
      <c r="M548">
        <v>0</v>
      </c>
      <c r="N548">
        <v>0</v>
      </c>
      <c r="O548">
        <v>1</v>
      </c>
      <c r="P548">
        <v>0</v>
      </c>
      <c r="Q548" s="32">
        <v>40974.164900000003</v>
      </c>
      <c r="R548" s="3"/>
      <c r="T548"/>
    </row>
    <row r="549" spans="1:20" x14ac:dyDescent="0.35">
      <c r="A549" s="31">
        <v>37</v>
      </c>
      <c r="B549" s="31">
        <v>47.6</v>
      </c>
      <c r="C549" s="33">
        <v>0</v>
      </c>
      <c r="D549" s="33">
        <v>1</v>
      </c>
      <c r="E549" s="33">
        <v>0</v>
      </c>
      <c r="F549" s="33">
        <v>0</v>
      </c>
      <c r="G549" s="33">
        <v>0</v>
      </c>
      <c r="H549">
        <v>1</v>
      </c>
      <c r="I549">
        <v>0</v>
      </c>
      <c r="J549">
        <v>1</v>
      </c>
      <c r="K549">
        <v>0</v>
      </c>
      <c r="L549">
        <v>0</v>
      </c>
      <c r="M549">
        <v>0</v>
      </c>
      <c r="N549">
        <v>0</v>
      </c>
      <c r="O549">
        <v>1</v>
      </c>
      <c r="P549">
        <v>0</v>
      </c>
      <c r="Q549" s="32">
        <v>46113.510999999999</v>
      </c>
      <c r="R549" s="3"/>
      <c r="T549"/>
    </row>
    <row r="550" spans="1:20" x14ac:dyDescent="0.35">
      <c r="A550" s="31">
        <v>51</v>
      </c>
      <c r="B550" s="31">
        <v>37.049999999999997</v>
      </c>
      <c r="C550" s="33">
        <v>0</v>
      </c>
      <c r="D550" s="33">
        <v>1</v>
      </c>
      <c r="E550" s="33">
        <v>0</v>
      </c>
      <c r="F550" s="33">
        <v>0</v>
      </c>
      <c r="G550" s="33">
        <v>0</v>
      </c>
      <c r="H550">
        <v>1</v>
      </c>
      <c r="I550">
        <v>0</v>
      </c>
      <c r="J550">
        <v>0</v>
      </c>
      <c r="K550">
        <v>0</v>
      </c>
      <c r="L550">
        <v>1</v>
      </c>
      <c r="M550">
        <v>0</v>
      </c>
      <c r="N550">
        <v>0</v>
      </c>
      <c r="O550">
        <v>1</v>
      </c>
      <c r="P550">
        <v>0</v>
      </c>
      <c r="Q550" s="32">
        <v>46255.112500000003</v>
      </c>
      <c r="R550" s="3"/>
      <c r="T550"/>
    </row>
    <row r="551" spans="1:20" x14ac:dyDescent="0.35">
      <c r="A551" s="31">
        <v>22</v>
      </c>
      <c r="B551" s="31">
        <v>31.02</v>
      </c>
      <c r="C551" s="33">
        <v>0</v>
      </c>
      <c r="D551" s="33">
        <v>1</v>
      </c>
      <c r="E551" s="33">
        <v>0</v>
      </c>
      <c r="F551" s="33">
        <v>0</v>
      </c>
      <c r="G551" s="33">
        <v>0</v>
      </c>
      <c r="H551">
        <v>1</v>
      </c>
      <c r="I551">
        <v>1</v>
      </c>
      <c r="J551">
        <v>0</v>
      </c>
      <c r="K551">
        <v>0</v>
      </c>
      <c r="L551">
        <v>0</v>
      </c>
      <c r="M551">
        <v>1</v>
      </c>
      <c r="N551">
        <v>0</v>
      </c>
      <c r="O551">
        <v>0</v>
      </c>
      <c r="P551">
        <v>0</v>
      </c>
      <c r="Q551" s="32">
        <v>35595.589800000002</v>
      </c>
      <c r="R551" s="3"/>
      <c r="T551"/>
    </row>
    <row r="552" spans="1:20" x14ac:dyDescent="0.35">
      <c r="A552" s="31">
        <v>55</v>
      </c>
      <c r="B552" s="31">
        <v>35.200000000000003</v>
      </c>
      <c r="C552" s="33">
        <v>0</v>
      </c>
      <c r="D552" s="33">
        <v>1</v>
      </c>
      <c r="E552" s="33">
        <v>0</v>
      </c>
      <c r="F552" s="33">
        <v>0</v>
      </c>
      <c r="G552" s="33">
        <v>0</v>
      </c>
      <c r="H552">
        <v>1</v>
      </c>
      <c r="I552">
        <v>1</v>
      </c>
      <c r="J552">
        <v>0</v>
      </c>
      <c r="K552">
        <v>0</v>
      </c>
      <c r="L552">
        <v>0</v>
      </c>
      <c r="M552">
        <v>0</v>
      </c>
      <c r="N552">
        <v>0</v>
      </c>
      <c r="O552">
        <v>1</v>
      </c>
      <c r="P552">
        <v>0</v>
      </c>
      <c r="Q552" s="32">
        <v>44423.803</v>
      </c>
      <c r="R552" s="3"/>
      <c r="T552"/>
    </row>
    <row r="553" spans="1:20" x14ac:dyDescent="0.35">
      <c r="A553" s="31">
        <v>45</v>
      </c>
      <c r="B553" s="31">
        <v>30.495000000000001</v>
      </c>
      <c r="C553" s="33">
        <v>0</v>
      </c>
      <c r="D553" s="33">
        <v>1</v>
      </c>
      <c r="E553" s="33">
        <v>0</v>
      </c>
      <c r="F553" s="33">
        <v>0</v>
      </c>
      <c r="G553" s="33">
        <v>0</v>
      </c>
      <c r="H553">
        <v>1</v>
      </c>
      <c r="I553">
        <v>0</v>
      </c>
      <c r="J553">
        <v>0</v>
      </c>
      <c r="K553">
        <v>1</v>
      </c>
      <c r="L553">
        <v>0</v>
      </c>
      <c r="M553">
        <v>0</v>
      </c>
      <c r="N553">
        <v>0</v>
      </c>
      <c r="O553">
        <v>1</v>
      </c>
      <c r="P553">
        <v>0</v>
      </c>
      <c r="Q553" s="32">
        <v>39725.518049999999</v>
      </c>
      <c r="R553" s="3"/>
      <c r="T553"/>
    </row>
    <row r="554" spans="1:20" x14ac:dyDescent="0.35">
      <c r="A554" s="31">
        <v>22</v>
      </c>
      <c r="B554" s="31">
        <v>30.4</v>
      </c>
      <c r="C554" s="33">
        <v>0</v>
      </c>
      <c r="D554" s="33">
        <v>1</v>
      </c>
      <c r="E554" s="33">
        <v>0</v>
      </c>
      <c r="F554" s="33">
        <v>0</v>
      </c>
      <c r="G554" s="33">
        <v>0</v>
      </c>
      <c r="H554">
        <v>1</v>
      </c>
      <c r="I554">
        <v>0</v>
      </c>
      <c r="J554">
        <v>0</v>
      </c>
      <c r="K554">
        <v>1</v>
      </c>
      <c r="L554">
        <v>0</v>
      </c>
      <c r="M554">
        <v>1</v>
      </c>
      <c r="N554">
        <v>0</v>
      </c>
      <c r="O554">
        <v>0</v>
      </c>
      <c r="P554">
        <v>0</v>
      </c>
      <c r="Q554" s="32">
        <v>33907.548000000003</v>
      </c>
      <c r="R554" s="3"/>
      <c r="T554"/>
    </row>
    <row r="555" spans="1:20" x14ac:dyDescent="0.35">
      <c r="A555" s="31">
        <v>51</v>
      </c>
      <c r="B555" s="31">
        <v>34.96</v>
      </c>
      <c r="C555" s="33">
        <v>0</v>
      </c>
      <c r="D555" s="33">
        <v>1</v>
      </c>
      <c r="E555" s="33">
        <v>0</v>
      </c>
      <c r="F555" s="33">
        <v>0</v>
      </c>
      <c r="G555" s="33">
        <v>0</v>
      </c>
      <c r="H555">
        <v>1</v>
      </c>
      <c r="I555">
        <v>0</v>
      </c>
      <c r="J555">
        <v>0</v>
      </c>
      <c r="K555">
        <v>0</v>
      </c>
      <c r="L555">
        <v>1</v>
      </c>
      <c r="M555">
        <v>0</v>
      </c>
      <c r="N555">
        <v>0</v>
      </c>
      <c r="O555">
        <v>1</v>
      </c>
      <c r="P555">
        <v>0</v>
      </c>
      <c r="Q555" s="32">
        <v>44641.197399999997</v>
      </c>
      <c r="R555" s="3"/>
      <c r="T555"/>
    </row>
    <row r="556" spans="1:20" x14ac:dyDescent="0.35">
      <c r="A556" s="31">
        <v>23</v>
      </c>
      <c r="B556" s="31">
        <v>31.4</v>
      </c>
      <c r="C556" s="33">
        <v>0</v>
      </c>
      <c r="D556" s="33">
        <v>1</v>
      </c>
      <c r="E556" s="33">
        <v>0</v>
      </c>
      <c r="F556" s="33">
        <v>0</v>
      </c>
      <c r="G556" s="33">
        <v>0</v>
      </c>
      <c r="H556">
        <v>1</v>
      </c>
      <c r="I556">
        <v>0</v>
      </c>
      <c r="J556">
        <v>1</v>
      </c>
      <c r="K556">
        <v>0</v>
      </c>
      <c r="L556">
        <v>0</v>
      </c>
      <c r="M556">
        <v>1</v>
      </c>
      <c r="N556">
        <v>0</v>
      </c>
      <c r="O556">
        <v>0</v>
      </c>
      <c r="P556">
        <v>0</v>
      </c>
      <c r="Q556" s="32">
        <v>34166.273000000001</v>
      </c>
      <c r="R556" s="3"/>
      <c r="T556"/>
    </row>
    <row r="557" spans="1:20" x14ac:dyDescent="0.35">
      <c r="A557" s="31">
        <v>53</v>
      </c>
      <c r="B557" s="31">
        <v>36.86</v>
      </c>
      <c r="C557" s="33">
        <v>0</v>
      </c>
      <c r="D557" s="33">
        <v>1</v>
      </c>
      <c r="E557" s="33">
        <v>0</v>
      </c>
      <c r="F557" s="33">
        <v>0</v>
      </c>
      <c r="G557" s="33">
        <v>0</v>
      </c>
      <c r="H557">
        <v>1</v>
      </c>
      <c r="I557">
        <v>0</v>
      </c>
      <c r="J557">
        <v>0</v>
      </c>
      <c r="K557">
        <v>1</v>
      </c>
      <c r="L557">
        <v>0</v>
      </c>
      <c r="M557">
        <v>0</v>
      </c>
      <c r="N557">
        <v>0</v>
      </c>
      <c r="O557">
        <v>1</v>
      </c>
      <c r="P557">
        <v>0</v>
      </c>
      <c r="Q557" s="32">
        <v>46661.4424</v>
      </c>
      <c r="R557" s="3"/>
      <c r="T557"/>
    </row>
    <row r="558" spans="1:20" x14ac:dyDescent="0.35">
      <c r="A558" s="31">
        <v>23</v>
      </c>
      <c r="B558" s="31">
        <v>42.75</v>
      </c>
      <c r="C558" s="33">
        <v>0</v>
      </c>
      <c r="D558" s="33">
        <v>1</v>
      </c>
      <c r="E558" s="33">
        <v>0</v>
      </c>
      <c r="F558" s="33">
        <v>0</v>
      </c>
      <c r="G558" s="33">
        <v>0</v>
      </c>
      <c r="H558">
        <v>1</v>
      </c>
      <c r="I558">
        <v>0</v>
      </c>
      <c r="J558">
        <v>0</v>
      </c>
      <c r="K558">
        <v>0</v>
      </c>
      <c r="L558">
        <v>1</v>
      </c>
      <c r="M558">
        <v>1</v>
      </c>
      <c r="N558">
        <v>0</v>
      </c>
      <c r="O558">
        <v>0</v>
      </c>
      <c r="P558">
        <v>0</v>
      </c>
      <c r="Q558" s="32">
        <v>40904.199500000002</v>
      </c>
      <c r="R558" s="3"/>
      <c r="T558"/>
    </row>
    <row r="559" spans="1:20" x14ac:dyDescent="0.35">
      <c r="A559" s="31">
        <v>19</v>
      </c>
      <c r="B559" s="31">
        <v>32.49</v>
      </c>
      <c r="C559" s="33">
        <v>0</v>
      </c>
      <c r="D559" s="33">
        <v>1</v>
      </c>
      <c r="E559" s="33">
        <v>0</v>
      </c>
      <c r="F559" s="33">
        <v>0</v>
      </c>
      <c r="G559" s="33">
        <v>0</v>
      </c>
      <c r="H559">
        <v>1</v>
      </c>
      <c r="I559">
        <v>0</v>
      </c>
      <c r="J559">
        <v>0</v>
      </c>
      <c r="K559">
        <v>1</v>
      </c>
      <c r="L559">
        <v>0</v>
      </c>
      <c r="M559">
        <v>1</v>
      </c>
      <c r="N559">
        <v>0</v>
      </c>
      <c r="O559">
        <v>0</v>
      </c>
      <c r="P559">
        <v>0</v>
      </c>
      <c r="Q559" s="32">
        <v>36898.733079999998</v>
      </c>
      <c r="R559" s="3"/>
      <c r="T559"/>
    </row>
    <row r="560" spans="1:20" x14ac:dyDescent="0.35">
      <c r="A560" s="31">
        <v>43</v>
      </c>
      <c r="B560" s="31">
        <v>32.56</v>
      </c>
      <c r="C560" s="33">
        <v>0</v>
      </c>
      <c r="D560" s="33">
        <v>1</v>
      </c>
      <c r="E560" s="33">
        <v>0</v>
      </c>
      <c r="F560" s="33">
        <v>0</v>
      </c>
      <c r="G560" s="33">
        <v>0</v>
      </c>
      <c r="H560">
        <v>1</v>
      </c>
      <c r="I560">
        <v>1</v>
      </c>
      <c r="J560">
        <v>0</v>
      </c>
      <c r="K560">
        <v>0</v>
      </c>
      <c r="L560">
        <v>0</v>
      </c>
      <c r="M560">
        <v>0</v>
      </c>
      <c r="N560">
        <v>0</v>
      </c>
      <c r="O560">
        <v>1</v>
      </c>
      <c r="P560">
        <v>0</v>
      </c>
      <c r="Q560" s="32">
        <v>40941.285400000001</v>
      </c>
      <c r="R560" s="3"/>
      <c r="T560"/>
    </row>
    <row r="561" spans="1:20" x14ac:dyDescent="0.35">
      <c r="A561" s="31">
        <v>19</v>
      </c>
      <c r="B561" s="31">
        <v>30.02</v>
      </c>
      <c r="C561" s="33">
        <v>0</v>
      </c>
      <c r="D561" s="33">
        <v>1</v>
      </c>
      <c r="E561" s="33">
        <v>0</v>
      </c>
      <c r="F561" s="33">
        <v>0</v>
      </c>
      <c r="G561" s="33">
        <v>0</v>
      </c>
      <c r="H561">
        <v>1</v>
      </c>
      <c r="I561">
        <v>0</v>
      </c>
      <c r="J561">
        <v>0</v>
      </c>
      <c r="K561">
        <v>1</v>
      </c>
      <c r="L561">
        <v>0</v>
      </c>
      <c r="M561">
        <v>1</v>
      </c>
      <c r="N561">
        <v>0</v>
      </c>
      <c r="O561">
        <v>0</v>
      </c>
      <c r="P561">
        <v>0</v>
      </c>
      <c r="Q561" s="32">
        <v>33307.550799999997</v>
      </c>
      <c r="R561" s="3"/>
      <c r="T561"/>
    </row>
    <row r="562" spans="1:20" x14ac:dyDescent="0.35">
      <c r="A562" s="31">
        <v>46</v>
      </c>
      <c r="B562" s="31">
        <v>34.6</v>
      </c>
      <c r="C562" s="33">
        <v>0</v>
      </c>
      <c r="D562" s="33">
        <v>1</v>
      </c>
      <c r="E562" s="33">
        <v>0</v>
      </c>
      <c r="F562" s="33">
        <v>0</v>
      </c>
      <c r="G562" s="33">
        <v>0</v>
      </c>
      <c r="H562">
        <v>1</v>
      </c>
      <c r="I562">
        <v>0</v>
      </c>
      <c r="J562">
        <v>1</v>
      </c>
      <c r="K562">
        <v>0</v>
      </c>
      <c r="L562">
        <v>0</v>
      </c>
      <c r="M562">
        <v>0</v>
      </c>
      <c r="N562">
        <v>0</v>
      </c>
      <c r="O562">
        <v>1</v>
      </c>
      <c r="P562">
        <v>0</v>
      </c>
      <c r="Q562" s="32">
        <v>41661.601999999999</v>
      </c>
      <c r="R562" s="3"/>
      <c r="T562"/>
    </row>
    <row r="563" spans="1:20" x14ac:dyDescent="0.35">
      <c r="A563" s="31">
        <v>25</v>
      </c>
      <c r="B563" s="31">
        <v>30.2</v>
      </c>
      <c r="C563" s="33">
        <v>0</v>
      </c>
      <c r="D563" s="33">
        <v>1</v>
      </c>
      <c r="E563" s="33">
        <v>0</v>
      </c>
      <c r="F563" s="33">
        <v>0</v>
      </c>
      <c r="G563" s="33">
        <v>0</v>
      </c>
      <c r="H563">
        <v>1</v>
      </c>
      <c r="I563">
        <v>0</v>
      </c>
      <c r="J563">
        <v>1</v>
      </c>
      <c r="K563">
        <v>0</v>
      </c>
      <c r="L563">
        <v>0</v>
      </c>
      <c r="M563">
        <v>1</v>
      </c>
      <c r="N563">
        <v>0</v>
      </c>
      <c r="O563">
        <v>0</v>
      </c>
      <c r="P563">
        <v>0</v>
      </c>
      <c r="Q563" s="32">
        <v>33900.652999999998</v>
      </c>
      <c r="R563" s="3"/>
      <c r="T563"/>
    </row>
    <row r="564" spans="1:20" x14ac:dyDescent="0.35">
      <c r="A564" s="31">
        <v>19</v>
      </c>
      <c r="B564" s="31">
        <v>34.700000000000003</v>
      </c>
      <c r="C564" s="33">
        <v>0</v>
      </c>
      <c r="D564" s="33">
        <v>1</v>
      </c>
      <c r="E564" s="33">
        <v>0</v>
      </c>
      <c r="F564" s="33">
        <v>0</v>
      </c>
      <c r="G564" s="33">
        <v>0</v>
      </c>
      <c r="H564">
        <v>1</v>
      </c>
      <c r="I564">
        <v>0</v>
      </c>
      <c r="J564">
        <v>1</v>
      </c>
      <c r="K564">
        <v>0</v>
      </c>
      <c r="L564">
        <v>0</v>
      </c>
      <c r="M564">
        <v>1</v>
      </c>
      <c r="N564">
        <v>0</v>
      </c>
      <c r="O564">
        <v>0</v>
      </c>
      <c r="P564">
        <v>0</v>
      </c>
      <c r="Q564" s="32">
        <v>36397.576000000001</v>
      </c>
      <c r="R564" s="3"/>
      <c r="T564"/>
    </row>
    <row r="565" spans="1:20" x14ac:dyDescent="0.35">
      <c r="A565" s="31">
        <v>42</v>
      </c>
      <c r="B565" s="31">
        <v>40.369999999999997</v>
      </c>
      <c r="C565" s="33">
        <v>0</v>
      </c>
      <c r="D565" s="33">
        <v>1</v>
      </c>
      <c r="E565" s="33">
        <v>0</v>
      </c>
      <c r="F565" s="33">
        <v>0</v>
      </c>
      <c r="G565" s="33">
        <v>0</v>
      </c>
      <c r="H565">
        <v>1</v>
      </c>
      <c r="I565">
        <v>1</v>
      </c>
      <c r="J565">
        <v>0</v>
      </c>
      <c r="K565">
        <v>0</v>
      </c>
      <c r="L565">
        <v>0</v>
      </c>
      <c r="M565">
        <v>0</v>
      </c>
      <c r="N565">
        <v>0</v>
      </c>
      <c r="O565">
        <v>1</v>
      </c>
      <c r="P565">
        <v>0</v>
      </c>
      <c r="Q565" s="32">
        <v>43896.376300000004</v>
      </c>
      <c r="R565" s="3"/>
      <c r="T565"/>
    </row>
    <row r="566" spans="1:20" x14ac:dyDescent="0.35">
      <c r="A566" s="31">
        <v>18</v>
      </c>
      <c r="B566" s="31">
        <v>33.770000000000003</v>
      </c>
      <c r="C566" s="33">
        <v>0</v>
      </c>
      <c r="D566" s="33">
        <v>1</v>
      </c>
      <c r="E566" s="33">
        <v>0</v>
      </c>
      <c r="F566" s="33">
        <v>0</v>
      </c>
      <c r="G566" s="33">
        <v>1</v>
      </c>
      <c r="H566">
        <v>0</v>
      </c>
      <c r="I566">
        <v>1</v>
      </c>
      <c r="J566">
        <v>0</v>
      </c>
      <c r="K566">
        <v>0</v>
      </c>
      <c r="L566">
        <v>0</v>
      </c>
      <c r="M566">
        <v>1</v>
      </c>
      <c r="N566">
        <v>0</v>
      </c>
      <c r="O566">
        <v>0</v>
      </c>
      <c r="P566">
        <v>0</v>
      </c>
      <c r="Q566" s="32">
        <v>1725.5523000000001</v>
      </c>
      <c r="R566" s="3"/>
      <c r="T566"/>
    </row>
    <row r="567" spans="1:20" x14ac:dyDescent="0.35">
      <c r="A567" s="31">
        <v>18</v>
      </c>
      <c r="B567" s="31">
        <v>34.1</v>
      </c>
      <c r="C567" s="33">
        <v>0</v>
      </c>
      <c r="D567" s="33">
        <v>1</v>
      </c>
      <c r="E567" s="33">
        <v>0</v>
      </c>
      <c r="F567" s="33">
        <v>0</v>
      </c>
      <c r="G567" s="33">
        <v>1</v>
      </c>
      <c r="H567">
        <v>0</v>
      </c>
      <c r="I567">
        <v>1</v>
      </c>
      <c r="J567">
        <v>0</v>
      </c>
      <c r="K567">
        <v>0</v>
      </c>
      <c r="L567">
        <v>0</v>
      </c>
      <c r="M567">
        <v>1</v>
      </c>
      <c r="N567">
        <v>0</v>
      </c>
      <c r="O567">
        <v>0</v>
      </c>
      <c r="P567">
        <v>0</v>
      </c>
      <c r="Q567" s="32">
        <v>1137.011</v>
      </c>
      <c r="R567" s="3"/>
      <c r="T567"/>
    </row>
    <row r="568" spans="1:20" x14ac:dyDescent="0.35">
      <c r="A568" s="31">
        <v>18</v>
      </c>
      <c r="B568" s="31">
        <v>34.43</v>
      </c>
      <c r="C568" s="33">
        <v>0</v>
      </c>
      <c r="D568" s="33">
        <v>1</v>
      </c>
      <c r="E568" s="33">
        <v>0</v>
      </c>
      <c r="F568" s="33">
        <v>0</v>
      </c>
      <c r="G568" s="33">
        <v>1</v>
      </c>
      <c r="H568">
        <v>0</v>
      </c>
      <c r="I568">
        <v>1</v>
      </c>
      <c r="J568">
        <v>0</v>
      </c>
      <c r="K568">
        <v>0</v>
      </c>
      <c r="L568">
        <v>0</v>
      </c>
      <c r="M568">
        <v>1</v>
      </c>
      <c r="N568">
        <v>0</v>
      </c>
      <c r="O568">
        <v>0</v>
      </c>
      <c r="P568">
        <v>0</v>
      </c>
      <c r="Q568" s="32">
        <v>1137.4697000000001</v>
      </c>
      <c r="R568" s="3"/>
      <c r="T568"/>
    </row>
    <row r="569" spans="1:20" x14ac:dyDescent="0.35">
      <c r="A569" s="31">
        <v>18</v>
      </c>
      <c r="B569" s="31">
        <v>30.4</v>
      </c>
      <c r="C569" s="33">
        <v>0</v>
      </c>
      <c r="D569" s="33">
        <v>1</v>
      </c>
      <c r="E569" s="33">
        <v>0</v>
      </c>
      <c r="F569" s="33">
        <v>0</v>
      </c>
      <c r="G569" s="33">
        <v>1</v>
      </c>
      <c r="H569">
        <v>0</v>
      </c>
      <c r="I569">
        <v>0</v>
      </c>
      <c r="J569">
        <v>0</v>
      </c>
      <c r="K569">
        <v>0</v>
      </c>
      <c r="L569">
        <v>1</v>
      </c>
      <c r="M569">
        <v>1</v>
      </c>
      <c r="N569">
        <v>0</v>
      </c>
      <c r="O569">
        <v>0</v>
      </c>
      <c r="P569">
        <v>0</v>
      </c>
      <c r="Q569" s="32">
        <v>3481.8679999999999</v>
      </c>
      <c r="R569" s="3"/>
      <c r="T569"/>
    </row>
    <row r="570" spans="1:20" x14ac:dyDescent="0.35">
      <c r="A570" s="31">
        <v>18</v>
      </c>
      <c r="B570" s="31">
        <v>43.01</v>
      </c>
      <c r="C570" s="33">
        <v>0</v>
      </c>
      <c r="D570" s="33">
        <v>1</v>
      </c>
      <c r="E570" s="33">
        <v>0</v>
      </c>
      <c r="F570" s="33">
        <v>0</v>
      </c>
      <c r="G570" s="33">
        <v>1</v>
      </c>
      <c r="H570">
        <v>0</v>
      </c>
      <c r="I570">
        <v>1</v>
      </c>
      <c r="J570">
        <v>0</v>
      </c>
      <c r="K570">
        <v>0</v>
      </c>
      <c r="L570">
        <v>0</v>
      </c>
      <c r="M570">
        <v>1</v>
      </c>
      <c r="N570">
        <v>0</v>
      </c>
      <c r="O570">
        <v>0</v>
      </c>
      <c r="P570">
        <v>0</v>
      </c>
      <c r="Q570" s="32">
        <v>1149.3959</v>
      </c>
      <c r="R570" s="3"/>
      <c r="T570"/>
    </row>
    <row r="571" spans="1:20" x14ac:dyDescent="0.35">
      <c r="A571" s="31">
        <v>18</v>
      </c>
      <c r="B571" s="31">
        <v>33.659999999999997</v>
      </c>
      <c r="C571" s="33">
        <v>0</v>
      </c>
      <c r="D571" s="33">
        <v>1</v>
      </c>
      <c r="E571" s="33">
        <v>0</v>
      </c>
      <c r="F571" s="33">
        <v>0</v>
      </c>
      <c r="G571" s="33">
        <v>1</v>
      </c>
      <c r="H571">
        <v>0</v>
      </c>
      <c r="I571">
        <v>1</v>
      </c>
      <c r="J571">
        <v>0</v>
      </c>
      <c r="K571">
        <v>0</v>
      </c>
      <c r="L571">
        <v>0</v>
      </c>
      <c r="M571">
        <v>1</v>
      </c>
      <c r="N571">
        <v>0</v>
      </c>
      <c r="O571">
        <v>0</v>
      </c>
      <c r="P571">
        <v>0</v>
      </c>
      <c r="Q571" s="32">
        <v>1136.3994</v>
      </c>
      <c r="R571" s="3"/>
      <c r="T571"/>
    </row>
    <row r="572" spans="1:20" x14ac:dyDescent="0.35">
      <c r="A572" s="31">
        <v>18</v>
      </c>
      <c r="B572" s="31">
        <v>35.200000000000003</v>
      </c>
      <c r="C572" s="33">
        <v>0</v>
      </c>
      <c r="D572" s="33">
        <v>1</v>
      </c>
      <c r="E572" s="33">
        <v>0</v>
      </c>
      <c r="F572" s="33">
        <v>0</v>
      </c>
      <c r="G572" s="33">
        <v>1</v>
      </c>
      <c r="H572">
        <v>0</v>
      </c>
      <c r="I572">
        <v>1</v>
      </c>
      <c r="J572">
        <v>0</v>
      </c>
      <c r="K572">
        <v>0</v>
      </c>
      <c r="L572">
        <v>0</v>
      </c>
      <c r="M572">
        <v>1</v>
      </c>
      <c r="N572">
        <v>0</v>
      </c>
      <c r="O572">
        <v>0</v>
      </c>
      <c r="P572">
        <v>0</v>
      </c>
      <c r="Q572" s="32">
        <v>1727.54</v>
      </c>
      <c r="R572" s="3"/>
      <c r="T572"/>
    </row>
    <row r="573" spans="1:20" x14ac:dyDescent="0.35">
      <c r="A573" s="31">
        <v>18</v>
      </c>
      <c r="B573" s="31">
        <v>41.14</v>
      </c>
      <c r="C573" s="33">
        <v>0</v>
      </c>
      <c r="D573" s="33">
        <v>1</v>
      </c>
      <c r="E573" s="33">
        <v>0</v>
      </c>
      <c r="F573" s="33">
        <v>0</v>
      </c>
      <c r="G573" s="33">
        <v>1</v>
      </c>
      <c r="H573">
        <v>0</v>
      </c>
      <c r="I573">
        <v>1</v>
      </c>
      <c r="J573">
        <v>0</v>
      </c>
      <c r="K573">
        <v>0</v>
      </c>
      <c r="L573">
        <v>0</v>
      </c>
      <c r="M573">
        <v>1</v>
      </c>
      <c r="N573">
        <v>0</v>
      </c>
      <c r="O573">
        <v>0</v>
      </c>
      <c r="P573">
        <v>0</v>
      </c>
      <c r="Q573" s="32">
        <v>1146.7965999999999</v>
      </c>
      <c r="R573" s="3"/>
      <c r="T573"/>
    </row>
    <row r="574" spans="1:20" x14ac:dyDescent="0.35">
      <c r="A574" s="31">
        <v>18</v>
      </c>
      <c r="B574" s="31">
        <v>30.14</v>
      </c>
      <c r="C574" s="33">
        <v>0</v>
      </c>
      <c r="D574" s="33">
        <v>1</v>
      </c>
      <c r="E574" s="33">
        <v>0</v>
      </c>
      <c r="F574" s="33">
        <v>0</v>
      </c>
      <c r="G574" s="33">
        <v>1</v>
      </c>
      <c r="H574">
        <v>0</v>
      </c>
      <c r="I574">
        <v>1</v>
      </c>
      <c r="J574">
        <v>0</v>
      </c>
      <c r="K574">
        <v>0</v>
      </c>
      <c r="L574">
        <v>0</v>
      </c>
      <c r="M574">
        <v>1</v>
      </c>
      <c r="N574">
        <v>0</v>
      </c>
      <c r="O574">
        <v>0</v>
      </c>
      <c r="P574">
        <v>0</v>
      </c>
      <c r="Q574" s="32">
        <v>1131.5065999999999</v>
      </c>
      <c r="R574" s="3"/>
      <c r="T574"/>
    </row>
    <row r="575" spans="1:20" x14ac:dyDescent="0.35">
      <c r="A575" s="31">
        <v>18</v>
      </c>
      <c r="B575" s="31">
        <v>37.29</v>
      </c>
      <c r="C575" s="33">
        <v>0</v>
      </c>
      <c r="D575" s="33">
        <v>1</v>
      </c>
      <c r="E575" s="33">
        <v>0</v>
      </c>
      <c r="F575" s="33">
        <v>0</v>
      </c>
      <c r="G575" s="33">
        <v>1</v>
      </c>
      <c r="H575">
        <v>0</v>
      </c>
      <c r="I575">
        <v>1</v>
      </c>
      <c r="J575">
        <v>0</v>
      </c>
      <c r="K575">
        <v>0</v>
      </c>
      <c r="L575">
        <v>0</v>
      </c>
      <c r="M575">
        <v>1</v>
      </c>
      <c r="N575">
        <v>0</v>
      </c>
      <c r="O575">
        <v>0</v>
      </c>
      <c r="P575">
        <v>0</v>
      </c>
      <c r="Q575" s="32">
        <v>1141.4450999999999</v>
      </c>
      <c r="R575" s="3"/>
      <c r="T575"/>
    </row>
    <row r="576" spans="1:20" x14ac:dyDescent="0.35">
      <c r="A576" s="31">
        <v>18</v>
      </c>
      <c r="B576" s="31">
        <v>39.14</v>
      </c>
      <c r="C576" s="33">
        <v>0</v>
      </c>
      <c r="D576" s="33">
        <v>1</v>
      </c>
      <c r="E576" s="33">
        <v>0</v>
      </c>
      <c r="F576" s="33">
        <v>0</v>
      </c>
      <c r="G576" s="33">
        <v>1</v>
      </c>
      <c r="H576">
        <v>0</v>
      </c>
      <c r="I576">
        <v>0</v>
      </c>
      <c r="J576">
        <v>0</v>
      </c>
      <c r="K576">
        <v>0</v>
      </c>
      <c r="L576">
        <v>1</v>
      </c>
      <c r="M576">
        <v>1</v>
      </c>
      <c r="N576">
        <v>0</v>
      </c>
      <c r="O576">
        <v>0</v>
      </c>
      <c r="P576">
        <v>0</v>
      </c>
      <c r="Q576" s="32">
        <v>12890.057650000001</v>
      </c>
      <c r="R576" s="3"/>
      <c r="T576"/>
    </row>
    <row r="577" spans="1:20" x14ac:dyDescent="0.35">
      <c r="A577" s="31">
        <v>18</v>
      </c>
      <c r="B577" s="31">
        <v>33.33</v>
      </c>
      <c r="C577" s="33">
        <v>0</v>
      </c>
      <c r="D577" s="33">
        <v>1</v>
      </c>
      <c r="E577" s="33">
        <v>0</v>
      </c>
      <c r="F577" s="33">
        <v>0</v>
      </c>
      <c r="G577" s="33">
        <v>1</v>
      </c>
      <c r="H577">
        <v>0</v>
      </c>
      <c r="I577">
        <v>1</v>
      </c>
      <c r="J577">
        <v>0</v>
      </c>
      <c r="K577">
        <v>0</v>
      </c>
      <c r="L577">
        <v>0</v>
      </c>
      <c r="M577">
        <v>1</v>
      </c>
      <c r="N577">
        <v>0</v>
      </c>
      <c r="O577">
        <v>0</v>
      </c>
      <c r="P577">
        <v>0</v>
      </c>
      <c r="Q577" s="32">
        <v>1135.9407000000001</v>
      </c>
      <c r="R577" s="3"/>
      <c r="T577"/>
    </row>
    <row r="578" spans="1:20" x14ac:dyDescent="0.35">
      <c r="A578" s="31">
        <v>18</v>
      </c>
      <c r="B578" s="31">
        <v>30.03</v>
      </c>
      <c r="C578" s="33">
        <v>0</v>
      </c>
      <c r="D578" s="33">
        <v>1</v>
      </c>
      <c r="E578" s="33">
        <v>0</v>
      </c>
      <c r="F578" s="33">
        <v>0</v>
      </c>
      <c r="G578" s="33">
        <v>1</v>
      </c>
      <c r="H578">
        <v>0</v>
      </c>
      <c r="I578">
        <v>1</v>
      </c>
      <c r="J578">
        <v>0</v>
      </c>
      <c r="K578">
        <v>0</v>
      </c>
      <c r="L578">
        <v>0</v>
      </c>
      <c r="M578">
        <v>1</v>
      </c>
      <c r="N578">
        <v>0</v>
      </c>
      <c r="O578">
        <v>0</v>
      </c>
      <c r="P578">
        <v>0</v>
      </c>
      <c r="Q578" s="32">
        <v>1720.3536999999999</v>
      </c>
      <c r="R578" s="3"/>
      <c r="T578"/>
    </row>
    <row r="579" spans="1:20" x14ac:dyDescent="0.35">
      <c r="A579" s="31">
        <v>18</v>
      </c>
      <c r="B579" s="31">
        <v>53.13</v>
      </c>
      <c r="C579" s="33">
        <v>0</v>
      </c>
      <c r="D579" s="33">
        <v>1</v>
      </c>
      <c r="E579" s="33">
        <v>0</v>
      </c>
      <c r="F579" s="33">
        <v>0</v>
      </c>
      <c r="G579" s="33">
        <v>1</v>
      </c>
      <c r="H579">
        <v>0</v>
      </c>
      <c r="I579">
        <v>1</v>
      </c>
      <c r="J579">
        <v>0</v>
      </c>
      <c r="K579">
        <v>0</v>
      </c>
      <c r="L579">
        <v>0</v>
      </c>
      <c r="M579">
        <v>1</v>
      </c>
      <c r="N579">
        <v>0</v>
      </c>
      <c r="O579">
        <v>0</v>
      </c>
      <c r="P579">
        <v>0</v>
      </c>
      <c r="Q579" s="32">
        <v>1163.4627</v>
      </c>
      <c r="R579" s="3"/>
      <c r="T579"/>
    </row>
    <row r="580" spans="1:20" x14ac:dyDescent="0.35">
      <c r="A580" s="31">
        <v>19</v>
      </c>
      <c r="B580" s="31">
        <v>34.1</v>
      </c>
      <c r="C580" s="33">
        <v>0</v>
      </c>
      <c r="D580" s="33">
        <v>1</v>
      </c>
      <c r="E580" s="33">
        <v>0</v>
      </c>
      <c r="F580" s="33">
        <v>0</v>
      </c>
      <c r="G580" s="33">
        <v>1</v>
      </c>
      <c r="H580">
        <v>0</v>
      </c>
      <c r="I580">
        <v>0</v>
      </c>
      <c r="J580">
        <v>1</v>
      </c>
      <c r="K580">
        <v>0</v>
      </c>
      <c r="L580">
        <v>0</v>
      </c>
      <c r="M580">
        <v>1</v>
      </c>
      <c r="N580">
        <v>0</v>
      </c>
      <c r="O580">
        <v>0</v>
      </c>
      <c r="P580">
        <v>0</v>
      </c>
      <c r="Q580" s="32">
        <v>1261.442</v>
      </c>
      <c r="R580" s="3"/>
      <c r="T580"/>
    </row>
    <row r="581" spans="1:20" x14ac:dyDescent="0.35">
      <c r="A581" s="31">
        <v>19</v>
      </c>
      <c r="B581" s="31">
        <v>30.59</v>
      </c>
      <c r="C581" s="33">
        <v>0</v>
      </c>
      <c r="D581" s="33">
        <v>1</v>
      </c>
      <c r="E581" s="33">
        <v>0</v>
      </c>
      <c r="F581" s="33">
        <v>0</v>
      </c>
      <c r="G581" s="33">
        <v>1</v>
      </c>
      <c r="H581">
        <v>0</v>
      </c>
      <c r="I581">
        <v>0</v>
      </c>
      <c r="J581">
        <v>0</v>
      </c>
      <c r="K581">
        <v>1</v>
      </c>
      <c r="L581">
        <v>0</v>
      </c>
      <c r="M581">
        <v>1</v>
      </c>
      <c r="N581">
        <v>0</v>
      </c>
      <c r="O581">
        <v>0</v>
      </c>
      <c r="P581">
        <v>0</v>
      </c>
      <c r="Q581" s="32">
        <v>1639.5631000000001</v>
      </c>
      <c r="R581" s="3"/>
      <c r="T581"/>
    </row>
    <row r="582" spans="1:20" x14ac:dyDescent="0.35">
      <c r="A582" s="31">
        <v>19</v>
      </c>
      <c r="B582" s="31">
        <v>34.4</v>
      </c>
      <c r="C582" s="33">
        <v>0</v>
      </c>
      <c r="D582" s="33">
        <v>1</v>
      </c>
      <c r="E582" s="33">
        <v>0</v>
      </c>
      <c r="F582" s="33">
        <v>0</v>
      </c>
      <c r="G582" s="33">
        <v>1</v>
      </c>
      <c r="H582">
        <v>0</v>
      </c>
      <c r="I582">
        <v>0</v>
      </c>
      <c r="J582">
        <v>1</v>
      </c>
      <c r="K582">
        <v>0</v>
      </c>
      <c r="L582">
        <v>0</v>
      </c>
      <c r="M582">
        <v>1</v>
      </c>
      <c r="N582">
        <v>0</v>
      </c>
      <c r="O582">
        <v>0</v>
      </c>
      <c r="P582">
        <v>0</v>
      </c>
      <c r="Q582" s="32">
        <v>1261.8589999999999</v>
      </c>
      <c r="R582" s="3"/>
      <c r="T582"/>
    </row>
    <row r="583" spans="1:20" x14ac:dyDescent="0.35">
      <c r="A583" s="31">
        <v>19</v>
      </c>
      <c r="B583" s="31">
        <v>33.1</v>
      </c>
      <c r="C583" s="33">
        <v>0</v>
      </c>
      <c r="D583" s="33">
        <v>1</v>
      </c>
      <c r="E583" s="33">
        <v>0</v>
      </c>
      <c r="F583" s="33">
        <v>0</v>
      </c>
      <c r="G583" s="33">
        <v>1</v>
      </c>
      <c r="H583">
        <v>0</v>
      </c>
      <c r="I583">
        <v>0</v>
      </c>
      <c r="J583">
        <v>1</v>
      </c>
      <c r="K583">
        <v>0</v>
      </c>
      <c r="L583">
        <v>0</v>
      </c>
      <c r="M583">
        <v>1</v>
      </c>
      <c r="N583">
        <v>0</v>
      </c>
      <c r="O583">
        <v>0</v>
      </c>
      <c r="P583">
        <v>0</v>
      </c>
      <c r="Q583" s="32">
        <v>23082.955330000001</v>
      </c>
      <c r="R583" s="3"/>
      <c r="T583"/>
    </row>
    <row r="584" spans="1:20" x14ac:dyDescent="0.35">
      <c r="A584" s="31">
        <v>19</v>
      </c>
      <c r="B584" s="31">
        <v>30.4</v>
      </c>
      <c r="C584" s="33">
        <v>0</v>
      </c>
      <c r="D584" s="33">
        <v>1</v>
      </c>
      <c r="E584" s="33">
        <v>0</v>
      </c>
      <c r="F584" s="33">
        <v>0</v>
      </c>
      <c r="G584" s="33">
        <v>1</v>
      </c>
      <c r="H584">
        <v>0</v>
      </c>
      <c r="I584">
        <v>0</v>
      </c>
      <c r="J584">
        <v>1</v>
      </c>
      <c r="K584">
        <v>0</v>
      </c>
      <c r="L584">
        <v>0</v>
      </c>
      <c r="M584">
        <v>1</v>
      </c>
      <c r="N584">
        <v>0</v>
      </c>
      <c r="O584">
        <v>0</v>
      </c>
      <c r="P584">
        <v>0</v>
      </c>
      <c r="Q584" s="32">
        <v>1256.299</v>
      </c>
      <c r="R584" s="3"/>
      <c r="T584"/>
    </row>
    <row r="585" spans="1:20" x14ac:dyDescent="0.35">
      <c r="A585" s="31">
        <v>19</v>
      </c>
      <c r="B585" s="31">
        <v>35.53</v>
      </c>
      <c r="C585" s="33">
        <v>0</v>
      </c>
      <c r="D585" s="33">
        <v>1</v>
      </c>
      <c r="E585" s="33">
        <v>0</v>
      </c>
      <c r="F585" s="33">
        <v>0</v>
      </c>
      <c r="G585" s="33">
        <v>1</v>
      </c>
      <c r="H585">
        <v>0</v>
      </c>
      <c r="I585">
        <v>0</v>
      </c>
      <c r="J585">
        <v>0</v>
      </c>
      <c r="K585">
        <v>1</v>
      </c>
      <c r="L585">
        <v>0</v>
      </c>
      <c r="M585">
        <v>1</v>
      </c>
      <c r="N585">
        <v>0</v>
      </c>
      <c r="O585">
        <v>0</v>
      </c>
      <c r="P585">
        <v>0</v>
      </c>
      <c r="Q585" s="32">
        <v>1646.4296999999999</v>
      </c>
      <c r="R585" s="3"/>
      <c r="T585"/>
    </row>
    <row r="586" spans="1:20" x14ac:dyDescent="0.35">
      <c r="A586" s="31">
        <v>19</v>
      </c>
      <c r="B586" s="31">
        <v>30.59</v>
      </c>
      <c r="C586" s="33">
        <v>0</v>
      </c>
      <c r="D586" s="33">
        <v>1</v>
      </c>
      <c r="E586" s="33">
        <v>0</v>
      </c>
      <c r="F586" s="33">
        <v>0</v>
      </c>
      <c r="G586" s="33">
        <v>1</v>
      </c>
      <c r="H586">
        <v>0</v>
      </c>
      <c r="I586">
        <v>0</v>
      </c>
      <c r="J586">
        <v>0</v>
      </c>
      <c r="K586">
        <v>1</v>
      </c>
      <c r="L586">
        <v>0</v>
      </c>
      <c r="M586">
        <v>1</v>
      </c>
      <c r="N586">
        <v>0</v>
      </c>
      <c r="O586">
        <v>0</v>
      </c>
      <c r="P586">
        <v>0</v>
      </c>
      <c r="Q586" s="32">
        <v>1639.5631000000001</v>
      </c>
      <c r="R586" s="3"/>
      <c r="T586"/>
    </row>
    <row r="587" spans="1:20" x14ac:dyDescent="0.35">
      <c r="A587" s="31">
        <v>19</v>
      </c>
      <c r="B587" s="31">
        <v>35.4</v>
      </c>
      <c r="C587" s="33">
        <v>0</v>
      </c>
      <c r="D587" s="33">
        <v>1</v>
      </c>
      <c r="E587" s="33">
        <v>0</v>
      </c>
      <c r="F587" s="33">
        <v>0</v>
      </c>
      <c r="G587" s="33">
        <v>1</v>
      </c>
      <c r="H587">
        <v>0</v>
      </c>
      <c r="I587">
        <v>0</v>
      </c>
      <c r="J587">
        <v>1</v>
      </c>
      <c r="K587">
        <v>0</v>
      </c>
      <c r="L587">
        <v>0</v>
      </c>
      <c r="M587">
        <v>1</v>
      </c>
      <c r="N587">
        <v>0</v>
      </c>
      <c r="O587">
        <v>0</v>
      </c>
      <c r="P587">
        <v>0</v>
      </c>
      <c r="Q587" s="32">
        <v>1263.249</v>
      </c>
      <c r="R587" s="3"/>
      <c r="T587"/>
    </row>
    <row r="588" spans="1:20" x14ac:dyDescent="0.35">
      <c r="A588" s="31">
        <v>20</v>
      </c>
      <c r="B588" s="31">
        <v>33</v>
      </c>
      <c r="C588" s="33">
        <v>0</v>
      </c>
      <c r="D588" s="33">
        <v>1</v>
      </c>
      <c r="E588" s="33">
        <v>0</v>
      </c>
      <c r="F588" s="33">
        <v>0</v>
      </c>
      <c r="G588" s="33">
        <v>1</v>
      </c>
      <c r="H588">
        <v>0</v>
      </c>
      <c r="I588">
        <v>0</v>
      </c>
      <c r="J588">
        <v>1</v>
      </c>
      <c r="K588">
        <v>0</v>
      </c>
      <c r="L588">
        <v>0</v>
      </c>
      <c r="M588">
        <v>1</v>
      </c>
      <c r="N588">
        <v>0</v>
      </c>
      <c r="O588">
        <v>0</v>
      </c>
      <c r="P588">
        <v>0</v>
      </c>
      <c r="Q588" s="32">
        <v>1980.07</v>
      </c>
      <c r="R588" s="3"/>
      <c r="T588"/>
    </row>
    <row r="589" spans="1:20" x14ac:dyDescent="0.35">
      <c r="A589" s="31">
        <v>20</v>
      </c>
      <c r="B589" s="31">
        <v>33.33</v>
      </c>
      <c r="C589" s="33">
        <v>0</v>
      </c>
      <c r="D589" s="33">
        <v>1</v>
      </c>
      <c r="E589" s="33">
        <v>0</v>
      </c>
      <c r="F589" s="33">
        <v>0</v>
      </c>
      <c r="G589" s="33">
        <v>1</v>
      </c>
      <c r="H589">
        <v>0</v>
      </c>
      <c r="I589">
        <v>1</v>
      </c>
      <c r="J589">
        <v>0</v>
      </c>
      <c r="K589">
        <v>0</v>
      </c>
      <c r="L589">
        <v>0</v>
      </c>
      <c r="M589">
        <v>1</v>
      </c>
      <c r="N589">
        <v>0</v>
      </c>
      <c r="O589">
        <v>0</v>
      </c>
      <c r="P589">
        <v>0</v>
      </c>
      <c r="Q589" s="32">
        <v>1391.5287000000001</v>
      </c>
      <c r="R589" s="3"/>
      <c r="T589"/>
    </row>
    <row r="590" spans="1:20" x14ac:dyDescent="0.35">
      <c r="A590" s="31">
        <v>20</v>
      </c>
      <c r="B590" s="31">
        <v>35.31</v>
      </c>
      <c r="C590" s="33">
        <v>0</v>
      </c>
      <c r="D590" s="33">
        <v>1</v>
      </c>
      <c r="E590" s="33">
        <v>0</v>
      </c>
      <c r="F590" s="33">
        <v>0</v>
      </c>
      <c r="G590" s="33">
        <v>1</v>
      </c>
      <c r="H590">
        <v>0</v>
      </c>
      <c r="I590">
        <v>1</v>
      </c>
      <c r="J590">
        <v>0</v>
      </c>
      <c r="K590">
        <v>0</v>
      </c>
      <c r="L590">
        <v>0</v>
      </c>
      <c r="M590">
        <v>1</v>
      </c>
      <c r="N590">
        <v>0</v>
      </c>
      <c r="O590">
        <v>0</v>
      </c>
      <c r="P590">
        <v>0</v>
      </c>
      <c r="Q590" s="32">
        <v>27724.28875</v>
      </c>
      <c r="R590" s="3"/>
      <c r="T590"/>
    </row>
    <row r="591" spans="1:20" x14ac:dyDescent="0.35">
      <c r="A591" s="31">
        <v>20</v>
      </c>
      <c r="B591" s="31">
        <v>31.13</v>
      </c>
      <c r="C591" s="33">
        <v>0</v>
      </c>
      <c r="D591" s="33">
        <v>1</v>
      </c>
      <c r="E591" s="33">
        <v>0</v>
      </c>
      <c r="F591" s="33">
        <v>0</v>
      </c>
      <c r="G591" s="33">
        <v>1</v>
      </c>
      <c r="H591">
        <v>0</v>
      </c>
      <c r="I591">
        <v>1</v>
      </c>
      <c r="J591">
        <v>0</v>
      </c>
      <c r="K591">
        <v>0</v>
      </c>
      <c r="L591">
        <v>0</v>
      </c>
      <c r="M591">
        <v>1</v>
      </c>
      <c r="N591">
        <v>0</v>
      </c>
      <c r="O591">
        <v>0</v>
      </c>
      <c r="P591">
        <v>0</v>
      </c>
      <c r="Q591" s="32">
        <v>2566.4706999999999</v>
      </c>
      <c r="R591" s="3"/>
      <c r="T591"/>
    </row>
    <row r="592" spans="1:20" x14ac:dyDescent="0.35">
      <c r="A592" s="31">
        <v>20</v>
      </c>
      <c r="B592" s="31">
        <v>32.395000000000003</v>
      </c>
      <c r="C592" s="33">
        <v>0</v>
      </c>
      <c r="D592" s="33">
        <v>1</v>
      </c>
      <c r="E592" s="33">
        <v>0</v>
      </c>
      <c r="F592" s="33">
        <v>0</v>
      </c>
      <c r="G592" s="33">
        <v>1</v>
      </c>
      <c r="H592">
        <v>0</v>
      </c>
      <c r="I592">
        <v>0</v>
      </c>
      <c r="J592">
        <v>0</v>
      </c>
      <c r="K592">
        <v>1</v>
      </c>
      <c r="L592">
        <v>0</v>
      </c>
      <c r="M592">
        <v>1</v>
      </c>
      <c r="N592">
        <v>0</v>
      </c>
      <c r="O592">
        <v>0</v>
      </c>
      <c r="P592">
        <v>0</v>
      </c>
      <c r="Q592" s="32">
        <v>2362.2290499999999</v>
      </c>
      <c r="R592" s="3"/>
      <c r="T592"/>
    </row>
    <row r="593" spans="1:20" x14ac:dyDescent="0.35">
      <c r="A593" s="31">
        <v>20</v>
      </c>
      <c r="B593" s="31">
        <v>40.47</v>
      </c>
      <c r="C593" s="33">
        <v>0</v>
      </c>
      <c r="D593" s="33">
        <v>1</v>
      </c>
      <c r="E593" s="33">
        <v>0</v>
      </c>
      <c r="F593" s="33">
        <v>0</v>
      </c>
      <c r="G593" s="33">
        <v>1</v>
      </c>
      <c r="H593">
        <v>0</v>
      </c>
      <c r="I593">
        <v>0</v>
      </c>
      <c r="J593">
        <v>0</v>
      </c>
      <c r="K593">
        <v>0</v>
      </c>
      <c r="L593">
        <v>1</v>
      </c>
      <c r="M593">
        <v>1</v>
      </c>
      <c r="N593">
        <v>0</v>
      </c>
      <c r="O593">
        <v>0</v>
      </c>
      <c r="P593">
        <v>0</v>
      </c>
      <c r="Q593" s="32">
        <v>1984.4532999999999</v>
      </c>
      <c r="R593" s="3"/>
      <c r="T593"/>
    </row>
    <row r="594" spans="1:20" x14ac:dyDescent="0.35">
      <c r="A594" s="31">
        <v>20</v>
      </c>
      <c r="B594" s="31">
        <v>30.114999999999998</v>
      </c>
      <c r="C594" s="33">
        <v>0</v>
      </c>
      <c r="D594" s="33">
        <v>1</v>
      </c>
      <c r="E594" s="33">
        <v>0</v>
      </c>
      <c r="F594" s="33">
        <v>0</v>
      </c>
      <c r="G594" s="33">
        <v>1</v>
      </c>
      <c r="H594">
        <v>0</v>
      </c>
      <c r="I594">
        <v>0</v>
      </c>
      <c r="J594">
        <v>0</v>
      </c>
      <c r="K594">
        <v>0</v>
      </c>
      <c r="L594">
        <v>1</v>
      </c>
      <c r="M594">
        <v>1</v>
      </c>
      <c r="N594">
        <v>0</v>
      </c>
      <c r="O594">
        <v>0</v>
      </c>
      <c r="P594">
        <v>0</v>
      </c>
      <c r="Q594" s="32">
        <v>4915.0598499999996</v>
      </c>
      <c r="R594" s="3"/>
      <c r="T594"/>
    </row>
    <row r="595" spans="1:20" x14ac:dyDescent="0.35">
      <c r="A595" s="31">
        <v>21</v>
      </c>
      <c r="B595" s="31">
        <v>35.53</v>
      </c>
      <c r="C595" s="33">
        <v>0</v>
      </c>
      <c r="D595" s="33">
        <v>1</v>
      </c>
      <c r="E595" s="33">
        <v>0</v>
      </c>
      <c r="F595" s="33">
        <v>0</v>
      </c>
      <c r="G595" s="33">
        <v>1</v>
      </c>
      <c r="H595">
        <v>0</v>
      </c>
      <c r="I595">
        <v>1</v>
      </c>
      <c r="J595">
        <v>0</v>
      </c>
      <c r="K595">
        <v>0</v>
      </c>
      <c r="L595">
        <v>0</v>
      </c>
      <c r="M595">
        <v>1</v>
      </c>
      <c r="N595">
        <v>0</v>
      </c>
      <c r="O595">
        <v>0</v>
      </c>
      <c r="P595">
        <v>0</v>
      </c>
      <c r="Q595" s="32">
        <v>1532.4697000000001</v>
      </c>
      <c r="R595" s="3"/>
      <c r="T595"/>
    </row>
    <row r="596" spans="1:20" x14ac:dyDescent="0.35">
      <c r="A596" s="31">
        <v>21</v>
      </c>
      <c r="B596" s="31">
        <v>31.02</v>
      </c>
      <c r="C596" s="33">
        <v>0</v>
      </c>
      <c r="D596" s="33">
        <v>1</v>
      </c>
      <c r="E596" s="33">
        <v>0</v>
      </c>
      <c r="F596" s="33">
        <v>0</v>
      </c>
      <c r="G596" s="33">
        <v>1</v>
      </c>
      <c r="H596">
        <v>0</v>
      </c>
      <c r="I596">
        <v>1</v>
      </c>
      <c r="J596">
        <v>0</v>
      </c>
      <c r="K596">
        <v>0</v>
      </c>
      <c r="L596">
        <v>0</v>
      </c>
      <c r="M596">
        <v>1</v>
      </c>
      <c r="N596">
        <v>0</v>
      </c>
      <c r="O596">
        <v>0</v>
      </c>
      <c r="P596">
        <v>0</v>
      </c>
      <c r="Q596" s="32">
        <v>16586.49771</v>
      </c>
      <c r="R596" s="3"/>
      <c r="T596"/>
    </row>
    <row r="597" spans="1:20" x14ac:dyDescent="0.35">
      <c r="A597" s="31">
        <v>21</v>
      </c>
      <c r="B597" s="31">
        <v>36.85</v>
      </c>
      <c r="C597" s="33">
        <v>0</v>
      </c>
      <c r="D597" s="33">
        <v>1</v>
      </c>
      <c r="E597" s="33">
        <v>0</v>
      </c>
      <c r="F597" s="33">
        <v>0</v>
      </c>
      <c r="G597" s="33">
        <v>1</v>
      </c>
      <c r="H597">
        <v>0</v>
      </c>
      <c r="I597">
        <v>1</v>
      </c>
      <c r="J597">
        <v>0</v>
      </c>
      <c r="K597">
        <v>0</v>
      </c>
      <c r="L597">
        <v>0</v>
      </c>
      <c r="M597">
        <v>1</v>
      </c>
      <c r="N597">
        <v>0</v>
      </c>
      <c r="O597">
        <v>0</v>
      </c>
      <c r="P597">
        <v>0</v>
      </c>
      <c r="Q597" s="32">
        <v>1534.3045</v>
      </c>
      <c r="R597" s="3"/>
      <c r="T597"/>
    </row>
    <row r="598" spans="1:20" x14ac:dyDescent="0.35">
      <c r="A598" s="31">
        <v>21</v>
      </c>
      <c r="B598" s="31">
        <v>36.86</v>
      </c>
      <c r="C598" s="33">
        <v>0</v>
      </c>
      <c r="D598" s="33">
        <v>1</v>
      </c>
      <c r="E598" s="33">
        <v>0</v>
      </c>
      <c r="F598" s="33">
        <v>0</v>
      </c>
      <c r="G598" s="33">
        <v>1</v>
      </c>
      <c r="H598">
        <v>0</v>
      </c>
      <c r="I598">
        <v>0</v>
      </c>
      <c r="J598">
        <v>0</v>
      </c>
      <c r="K598">
        <v>1</v>
      </c>
      <c r="L598">
        <v>0</v>
      </c>
      <c r="M598">
        <v>1</v>
      </c>
      <c r="N598">
        <v>0</v>
      </c>
      <c r="O598">
        <v>0</v>
      </c>
      <c r="P598">
        <v>0</v>
      </c>
      <c r="Q598" s="32">
        <v>1917.3184000000001</v>
      </c>
      <c r="R598" s="3"/>
      <c r="T598"/>
    </row>
    <row r="599" spans="1:20" x14ac:dyDescent="0.35">
      <c r="A599" s="31">
        <v>21</v>
      </c>
      <c r="B599" s="31">
        <v>31.1</v>
      </c>
      <c r="C599" s="33">
        <v>0</v>
      </c>
      <c r="D599" s="33">
        <v>1</v>
      </c>
      <c r="E599" s="33">
        <v>0</v>
      </c>
      <c r="F599" s="33">
        <v>0</v>
      </c>
      <c r="G599" s="33">
        <v>1</v>
      </c>
      <c r="H599">
        <v>0</v>
      </c>
      <c r="I599">
        <v>0</v>
      </c>
      <c r="J599">
        <v>1</v>
      </c>
      <c r="K599">
        <v>0</v>
      </c>
      <c r="L599">
        <v>0</v>
      </c>
      <c r="M599">
        <v>1</v>
      </c>
      <c r="N599">
        <v>0</v>
      </c>
      <c r="O599">
        <v>0</v>
      </c>
      <c r="P599">
        <v>0</v>
      </c>
      <c r="Q599" s="32">
        <v>1526.3119999999999</v>
      </c>
      <c r="R599" s="3"/>
      <c r="T599"/>
    </row>
    <row r="600" spans="1:20" x14ac:dyDescent="0.35">
      <c r="A600" s="31">
        <v>21</v>
      </c>
      <c r="B600" s="31">
        <v>31.254999999999999</v>
      </c>
      <c r="C600" s="33">
        <v>0</v>
      </c>
      <c r="D600" s="33">
        <v>1</v>
      </c>
      <c r="E600" s="33">
        <v>0</v>
      </c>
      <c r="F600" s="33">
        <v>0</v>
      </c>
      <c r="G600" s="33">
        <v>1</v>
      </c>
      <c r="H600">
        <v>0</v>
      </c>
      <c r="I600">
        <v>0</v>
      </c>
      <c r="J600">
        <v>0</v>
      </c>
      <c r="K600">
        <v>1</v>
      </c>
      <c r="L600">
        <v>0</v>
      </c>
      <c r="M600">
        <v>1</v>
      </c>
      <c r="N600">
        <v>0</v>
      </c>
      <c r="O600">
        <v>0</v>
      </c>
      <c r="P600">
        <v>0</v>
      </c>
      <c r="Q600" s="32">
        <v>1909.52745</v>
      </c>
      <c r="R600" s="3"/>
      <c r="T600"/>
    </row>
    <row r="601" spans="1:20" x14ac:dyDescent="0.35">
      <c r="A601" s="31">
        <v>22</v>
      </c>
      <c r="B601" s="31">
        <v>31.73</v>
      </c>
      <c r="C601" s="33">
        <v>0</v>
      </c>
      <c r="D601" s="33">
        <v>1</v>
      </c>
      <c r="E601" s="33">
        <v>0</v>
      </c>
      <c r="F601" s="33">
        <v>0</v>
      </c>
      <c r="G601" s="33">
        <v>1</v>
      </c>
      <c r="H601">
        <v>0</v>
      </c>
      <c r="I601">
        <v>0</v>
      </c>
      <c r="J601">
        <v>0</v>
      </c>
      <c r="K601">
        <v>0</v>
      </c>
      <c r="L601">
        <v>1</v>
      </c>
      <c r="M601">
        <v>1</v>
      </c>
      <c r="N601">
        <v>0</v>
      </c>
      <c r="O601">
        <v>0</v>
      </c>
      <c r="P601">
        <v>0</v>
      </c>
      <c r="Q601" s="32">
        <v>2254.7966999999999</v>
      </c>
      <c r="R601" s="3"/>
      <c r="T601"/>
    </row>
    <row r="602" spans="1:20" x14ac:dyDescent="0.35">
      <c r="A602" s="31">
        <v>22</v>
      </c>
      <c r="B602" s="31">
        <v>31.35</v>
      </c>
      <c r="C602" s="33">
        <v>0</v>
      </c>
      <c r="D602" s="33">
        <v>1</v>
      </c>
      <c r="E602" s="33">
        <v>0</v>
      </c>
      <c r="F602" s="33">
        <v>0</v>
      </c>
      <c r="G602" s="33">
        <v>1</v>
      </c>
      <c r="H602">
        <v>0</v>
      </c>
      <c r="I602">
        <v>0</v>
      </c>
      <c r="J602">
        <v>0</v>
      </c>
      <c r="K602">
        <v>1</v>
      </c>
      <c r="L602">
        <v>0</v>
      </c>
      <c r="M602">
        <v>1</v>
      </c>
      <c r="N602">
        <v>0</v>
      </c>
      <c r="O602">
        <v>0</v>
      </c>
      <c r="P602">
        <v>0</v>
      </c>
      <c r="Q602" s="32">
        <v>2643.2685000000001</v>
      </c>
      <c r="R602" s="3"/>
      <c r="T602"/>
    </row>
    <row r="603" spans="1:20" x14ac:dyDescent="0.35">
      <c r="A603" s="31">
        <v>22</v>
      </c>
      <c r="B603" s="31">
        <v>34.799999999999997</v>
      </c>
      <c r="C603" s="33">
        <v>0</v>
      </c>
      <c r="D603" s="33">
        <v>1</v>
      </c>
      <c r="E603" s="33">
        <v>0</v>
      </c>
      <c r="F603" s="33">
        <v>0</v>
      </c>
      <c r="G603" s="33">
        <v>1</v>
      </c>
      <c r="H603">
        <v>0</v>
      </c>
      <c r="I603">
        <v>0</v>
      </c>
      <c r="J603">
        <v>1</v>
      </c>
      <c r="K603">
        <v>0</v>
      </c>
      <c r="L603">
        <v>0</v>
      </c>
      <c r="M603">
        <v>1</v>
      </c>
      <c r="N603">
        <v>0</v>
      </c>
      <c r="O603">
        <v>0</v>
      </c>
      <c r="P603">
        <v>0</v>
      </c>
      <c r="Q603" s="32">
        <v>3443.0639999999999</v>
      </c>
      <c r="R603" s="3"/>
      <c r="T603"/>
    </row>
    <row r="604" spans="1:20" x14ac:dyDescent="0.35">
      <c r="A604" s="31">
        <v>22</v>
      </c>
      <c r="B604" s="31">
        <v>39.5</v>
      </c>
      <c r="C604" s="33">
        <v>0</v>
      </c>
      <c r="D604" s="33">
        <v>1</v>
      </c>
      <c r="E604" s="33">
        <v>0</v>
      </c>
      <c r="F604" s="33">
        <v>0</v>
      </c>
      <c r="G604" s="33">
        <v>1</v>
      </c>
      <c r="H604">
        <v>0</v>
      </c>
      <c r="I604">
        <v>0</v>
      </c>
      <c r="J604">
        <v>1</v>
      </c>
      <c r="K604">
        <v>0</v>
      </c>
      <c r="L604">
        <v>0</v>
      </c>
      <c r="M604">
        <v>1</v>
      </c>
      <c r="N604">
        <v>0</v>
      </c>
      <c r="O604">
        <v>0</v>
      </c>
      <c r="P604">
        <v>0</v>
      </c>
      <c r="Q604" s="32">
        <v>1682.597</v>
      </c>
      <c r="R604" s="3"/>
      <c r="T604"/>
    </row>
    <row r="605" spans="1:20" x14ac:dyDescent="0.35">
      <c r="A605" s="31">
        <v>22</v>
      </c>
      <c r="B605" s="31">
        <v>33.770000000000003</v>
      </c>
      <c r="C605" s="33">
        <v>0</v>
      </c>
      <c r="D605" s="33">
        <v>1</v>
      </c>
      <c r="E605" s="33">
        <v>0</v>
      </c>
      <c r="F605" s="33">
        <v>0</v>
      </c>
      <c r="G605" s="33">
        <v>1</v>
      </c>
      <c r="H605">
        <v>0</v>
      </c>
      <c r="I605">
        <v>1</v>
      </c>
      <c r="J605">
        <v>0</v>
      </c>
      <c r="K605">
        <v>0</v>
      </c>
      <c r="L605">
        <v>0</v>
      </c>
      <c r="M605">
        <v>1</v>
      </c>
      <c r="N605">
        <v>0</v>
      </c>
      <c r="O605">
        <v>0</v>
      </c>
      <c r="P605">
        <v>0</v>
      </c>
      <c r="Q605" s="32">
        <v>1674.6323</v>
      </c>
      <c r="R605" s="3"/>
      <c r="T605"/>
    </row>
    <row r="606" spans="1:20" x14ac:dyDescent="0.35">
      <c r="A606" s="31">
        <v>22</v>
      </c>
      <c r="B606" s="31">
        <v>32.11</v>
      </c>
      <c r="C606" s="33">
        <v>0</v>
      </c>
      <c r="D606" s="33">
        <v>1</v>
      </c>
      <c r="E606" s="33">
        <v>0</v>
      </c>
      <c r="F606" s="33">
        <v>0</v>
      </c>
      <c r="G606" s="33">
        <v>1</v>
      </c>
      <c r="H606">
        <v>0</v>
      </c>
      <c r="I606">
        <v>0</v>
      </c>
      <c r="J606">
        <v>0</v>
      </c>
      <c r="K606">
        <v>1</v>
      </c>
      <c r="L606">
        <v>0</v>
      </c>
      <c r="M606">
        <v>1</v>
      </c>
      <c r="N606">
        <v>0</v>
      </c>
      <c r="O606">
        <v>0</v>
      </c>
      <c r="P606">
        <v>0</v>
      </c>
      <c r="Q606" s="32">
        <v>2055.3249000000001</v>
      </c>
      <c r="R606" s="3"/>
      <c r="T606"/>
    </row>
    <row r="607" spans="1:20" x14ac:dyDescent="0.35">
      <c r="A607" s="31">
        <v>23</v>
      </c>
      <c r="B607" s="31">
        <v>34.4</v>
      </c>
      <c r="C607" s="33">
        <v>0</v>
      </c>
      <c r="D607" s="33">
        <v>1</v>
      </c>
      <c r="E607" s="33">
        <v>0</v>
      </c>
      <c r="F607" s="33">
        <v>0</v>
      </c>
      <c r="G607" s="33">
        <v>1</v>
      </c>
      <c r="H607">
        <v>0</v>
      </c>
      <c r="I607">
        <v>0</v>
      </c>
      <c r="J607">
        <v>1</v>
      </c>
      <c r="K607">
        <v>0</v>
      </c>
      <c r="L607">
        <v>0</v>
      </c>
      <c r="M607">
        <v>1</v>
      </c>
      <c r="N607">
        <v>0</v>
      </c>
      <c r="O607">
        <v>0</v>
      </c>
      <c r="P607">
        <v>0</v>
      </c>
      <c r="Q607" s="32">
        <v>1826.8430000000001</v>
      </c>
      <c r="R607" s="3"/>
      <c r="T607"/>
    </row>
    <row r="608" spans="1:20" x14ac:dyDescent="0.35">
      <c r="A608" s="31">
        <v>23</v>
      </c>
      <c r="B608" s="31">
        <v>41.91</v>
      </c>
      <c r="C608" s="33">
        <v>0</v>
      </c>
      <c r="D608" s="33">
        <v>1</v>
      </c>
      <c r="E608" s="33">
        <v>0</v>
      </c>
      <c r="F608" s="33">
        <v>0</v>
      </c>
      <c r="G608" s="33">
        <v>1</v>
      </c>
      <c r="H608">
        <v>0</v>
      </c>
      <c r="I608">
        <v>1</v>
      </c>
      <c r="J608">
        <v>0</v>
      </c>
      <c r="K608">
        <v>0</v>
      </c>
      <c r="L608">
        <v>0</v>
      </c>
      <c r="M608">
        <v>1</v>
      </c>
      <c r="N608">
        <v>0</v>
      </c>
      <c r="O608">
        <v>0</v>
      </c>
      <c r="P608">
        <v>0</v>
      </c>
      <c r="Q608" s="32">
        <v>1837.2819</v>
      </c>
      <c r="R608" s="3"/>
      <c r="T608"/>
    </row>
    <row r="609" spans="1:20" x14ac:dyDescent="0.35">
      <c r="A609" s="31">
        <v>23</v>
      </c>
      <c r="B609" s="31">
        <v>32.56</v>
      </c>
      <c r="C609" s="33">
        <v>0</v>
      </c>
      <c r="D609" s="33">
        <v>1</v>
      </c>
      <c r="E609" s="33">
        <v>0</v>
      </c>
      <c r="F609" s="33">
        <v>0</v>
      </c>
      <c r="G609" s="33">
        <v>1</v>
      </c>
      <c r="H609">
        <v>0</v>
      </c>
      <c r="I609">
        <v>1</v>
      </c>
      <c r="J609">
        <v>0</v>
      </c>
      <c r="K609">
        <v>0</v>
      </c>
      <c r="L609">
        <v>0</v>
      </c>
      <c r="M609">
        <v>1</v>
      </c>
      <c r="N609">
        <v>0</v>
      </c>
      <c r="O609">
        <v>0</v>
      </c>
      <c r="P609">
        <v>0</v>
      </c>
      <c r="Q609" s="32">
        <v>1824.2854</v>
      </c>
      <c r="R609" s="3"/>
      <c r="T609"/>
    </row>
    <row r="610" spans="1:20" x14ac:dyDescent="0.35">
      <c r="A610" s="31">
        <v>23</v>
      </c>
      <c r="B610" s="31">
        <v>35.200000000000003</v>
      </c>
      <c r="C610" s="33">
        <v>0</v>
      </c>
      <c r="D610" s="33">
        <v>1</v>
      </c>
      <c r="E610" s="33">
        <v>0</v>
      </c>
      <c r="F610" s="33">
        <v>0</v>
      </c>
      <c r="G610" s="33">
        <v>1</v>
      </c>
      <c r="H610">
        <v>0</v>
      </c>
      <c r="I610">
        <v>0</v>
      </c>
      <c r="J610">
        <v>1</v>
      </c>
      <c r="K610">
        <v>0</v>
      </c>
      <c r="L610">
        <v>0</v>
      </c>
      <c r="M610">
        <v>1</v>
      </c>
      <c r="N610">
        <v>0</v>
      </c>
      <c r="O610">
        <v>0</v>
      </c>
      <c r="P610">
        <v>0</v>
      </c>
      <c r="Q610" s="32">
        <v>2416.9549999999999</v>
      </c>
      <c r="R610" s="3"/>
      <c r="T610"/>
    </row>
    <row r="611" spans="1:20" x14ac:dyDescent="0.35">
      <c r="A611" s="31">
        <v>23</v>
      </c>
      <c r="B611" s="31">
        <v>37.1</v>
      </c>
      <c r="C611" s="33">
        <v>0</v>
      </c>
      <c r="D611" s="33">
        <v>1</v>
      </c>
      <c r="E611" s="33">
        <v>0</v>
      </c>
      <c r="F611" s="33">
        <v>0</v>
      </c>
      <c r="G611" s="33">
        <v>1</v>
      </c>
      <c r="H611">
        <v>0</v>
      </c>
      <c r="I611">
        <v>0</v>
      </c>
      <c r="J611">
        <v>1</v>
      </c>
      <c r="K611">
        <v>0</v>
      </c>
      <c r="L611">
        <v>0</v>
      </c>
      <c r="M611">
        <v>1</v>
      </c>
      <c r="N611">
        <v>0</v>
      </c>
      <c r="O611">
        <v>0</v>
      </c>
      <c r="P611">
        <v>0</v>
      </c>
      <c r="Q611" s="32">
        <v>3597.596</v>
      </c>
      <c r="R611" s="3"/>
      <c r="T611"/>
    </row>
    <row r="612" spans="1:20" x14ac:dyDescent="0.35">
      <c r="A612" s="31">
        <v>23</v>
      </c>
      <c r="B612" s="31">
        <v>50.38</v>
      </c>
      <c r="C612" s="33">
        <v>0</v>
      </c>
      <c r="D612" s="33">
        <v>1</v>
      </c>
      <c r="E612" s="33">
        <v>0</v>
      </c>
      <c r="F612" s="33">
        <v>0</v>
      </c>
      <c r="G612" s="33">
        <v>1</v>
      </c>
      <c r="H612">
        <v>0</v>
      </c>
      <c r="I612">
        <v>1</v>
      </c>
      <c r="J612">
        <v>0</v>
      </c>
      <c r="K612">
        <v>0</v>
      </c>
      <c r="L612">
        <v>0</v>
      </c>
      <c r="M612">
        <v>1</v>
      </c>
      <c r="N612">
        <v>0</v>
      </c>
      <c r="O612">
        <v>0</v>
      </c>
      <c r="P612">
        <v>0</v>
      </c>
      <c r="Q612" s="32">
        <v>2438.0551999999998</v>
      </c>
      <c r="R612" s="3"/>
      <c r="T612"/>
    </row>
    <row r="613" spans="1:20" x14ac:dyDescent="0.35">
      <c r="A613" s="31">
        <v>23</v>
      </c>
      <c r="B613" s="31">
        <v>32.700000000000003</v>
      </c>
      <c r="C613" s="33">
        <v>0</v>
      </c>
      <c r="D613" s="33">
        <v>1</v>
      </c>
      <c r="E613" s="33">
        <v>0</v>
      </c>
      <c r="F613" s="33">
        <v>0</v>
      </c>
      <c r="G613" s="33">
        <v>1</v>
      </c>
      <c r="H613">
        <v>0</v>
      </c>
      <c r="I613">
        <v>0</v>
      </c>
      <c r="J613">
        <v>1</v>
      </c>
      <c r="K613">
        <v>0</v>
      </c>
      <c r="L613">
        <v>0</v>
      </c>
      <c r="M613">
        <v>1</v>
      </c>
      <c r="N613">
        <v>0</v>
      </c>
      <c r="O613">
        <v>0</v>
      </c>
      <c r="P613">
        <v>0</v>
      </c>
      <c r="Q613" s="32">
        <v>3591.48</v>
      </c>
      <c r="R613" s="3"/>
      <c r="T613"/>
    </row>
    <row r="614" spans="1:20" x14ac:dyDescent="0.35">
      <c r="A614" s="31">
        <v>24</v>
      </c>
      <c r="B614" s="31">
        <v>35.86</v>
      </c>
      <c r="C614" s="33">
        <v>0</v>
      </c>
      <c r="D614" s="33">
        <v>1</v>
      </c>
      <c r="E614" s="33">
        <v>0</v>
      </c>
      <c r="F614" s="33">
        <v>0</v>
      </c>
      <c r="G614" s="33">
        <v>1</v>
      </c>
      <c r="H614">
        <v>0</v>
      </c>
      <c r="I614">
        <v>1</v>
      </c>
      <c r="J614">
        <v>0</v>
      </c>
      <c r="K614">
        <v>0</v>
      </c>
      <c r="L614">
        <v>0</v>
      </c>
      <c r="M614">
        <v>1</v>
      </c>
      <c r="N614">
        <v>0</v>
      </c>
      <c r="O614">
        <v>0</v>
      </c>
      <c r="P614">
        <v>0</v>
      </c>
      <c r="Q614" s="32">
        <v>1986.9333999999999</v>
      </c>
      <c r="R614" s="3"/>
      <c r="T614"/>
    </row>
    <row r="615" spans="1:20" x14ac:dyDescent="0.35">
      <c r="A615" s="31">
        <v>24</v>
      </c>
      <c r="B615" s="31">
        <v>33.630000000000003</v>
      </c>
      <c r="C615" s="33">
        <v>0</v>
      </c>
      <c r="D615" s="33">
        <v>1</v>
      </c>
      <c r="E615" s="33">
        <v>0</v>
      </c>
      <c r="F615" s="33">
        <v>0</v>
      </c>
      <c r="G615" s="33">
        <v>1</v>
      </c>
      <c r="H615">
        <v>0</v>
      </c>
      <c r="I615">
        <v>0</v>
      </c>
      <c r="J615">
        <v>0</v>
      </c>
      <c r="K615">
        <v>0</v>
      </c>
      <c r="L615">
        <v>1</v>
      </c>
      <c r="M615">
        <v>1</v>
      </c>
      <c r="N615">
        <v>0</v>
      </c>
      <c r="O615">
        <v>0</v>
      </c>
      <c r="P615">
        <v>0</v>
      </c>
      <c r="Q615" s="32">
        <v>17128.426080000001</v>
      </c>
      <c r="R615" s="3"/>
      <c r="T615"/>
    </row>
    <row r="616" spans="1:20" x14ac:dyDescent="0.35">
      <c r="A616" s="31">
        <v>24</v>
      </c>
      <c r="B616" s="31">
        <v>32.01</v>
      </c>
      <c r="C616" s="33">
        <v>0</v>
      </c>
      <c r="D616" s="33">
        <v>1</v>
      </c>
      <c r="E616" s="33">
        <v>0</v>
      </c>
      <c r="F616" s="33">
        <v>0</v>
      </c>
      <c r="G616" s="33">
        <v>1</v>
      </c>
      <c r="H616">
        <v>0</v>
      </c>
      <c r="I616">
        <v>1</v>
      </c>
      <c r="J616">
        <v>0</v>
      </c>
      <c r="K616">
        <v>0</v>
      </c>
      <c r="L616">
        <v>0</v>
      </c>
      <c r="M616">
        <v>1</v>
      </c>
      <c r="N616">
        <v>0</v>
      </c>
      <c r="O616">
        <v>0</v>
      </c>
      <c r="P616">
        <v>0</v>
      </c>
      <c r="Q616" s="32">
        <v>1981.5818999999999</v>
      </c>
      <c r="R616" s="3"/>
      <c r="T616"/>
    </row>
    <row r="617" spans="1:20" x14ac:dyDescent="0.35">
      <c r="A617" s="31">
        <v>25</v>
      </c>
      <c r="B617" s="31">
        <v>33.659999999999997</v>
      </c>
      <c r="C617" s="33">
        <v>0</v>
      </c>
      <c r="D617" s="33">
        <v>1</v>
      </c>
      <c r="E617" s="33">
        <v>0</v>
      </c>
      <c r="F617" s="33">
        <v>0</v>
      </c>
      <c r="G617" s="33">
        <v>1</v>
      </c>
      <c r="H617">
        <v>0</v>
      </c>
      <c r="I617">
        <v>1</v>
      </c>
      <c r="J617">
        <v>0</v>
      </c>
      <c r="K617">
        <v>0</v>
      </c>
      <c r="L617">
        <v>0</v>
      </c>
      <c r="M617">
        <v>1</v>
      </c>
      <c r="N617">
        <v>0</v>
      </c>
      <c r="O617">
        <v>0</v>
      </c>
      <c r="P617">
        <v>0</v>
      </c>
      <c r="Q617" s="32">
        <v>4504.6624000000002</v>
      </c>
      <c r="R617" s="3"/>
      <c r="T617"/>
    </row>
    <row r="618" spans="1:20" x14ac:dyDescent="0.35">
      <c r="A618" s="31">
        <v>25</v>
      </c>
      <c r="B618" s="31">
        <v>30.59</v>
      </c>
      <c r="C618" s="33">
        <v>0</v>
      </c>
      <c r="D618" s="33">
        <v>1</v>
      </c>
      <c r="E618" s="33">
        <v>0</v>
      </c>
      <c r="F618" s="33">
        <v>0</v>
      </c>
      <c r="G618" s="33">
        <v>1</v>
      </c>
      <c r="H618">
        <v>0</v>
      </c>
      <c r="I618">
        <v>0</v>
      </c>
      <c r="J618">
        <v>0</v>
      </c>
      <c r="K618">
        <v>0</v>
      </c>
      <c r="L618">
        <v>1</v>
      </c>
      <c r="M618">
        <v>1</v>
      </c>
      <c r="N618">
        <v>0</v>
      </c>
      <c r="O618">
        <v>0</v>
      </c>
      <c r="P618">
        <v>0</v>
      </c>
      <c r="Q618" s="32">
        <v>2727.3951000000002</v>
      </c>
      <c r="R618" s="3"/>
      <c r="T618"/>
    </row>
    <row r="619" spans="1:20" x14ac:dyDescent="0.35">
      <c r="A619" s="31">
        <v>25</v>
      </c>
      <c r="B619" s="31">
        <v>35.625</v>
      </c>
      <c r="C619" s="33">
        <v>0</v>
      </c>
      <c r="D619" s="33">
        <v>1</v>
      </c>
      <c r="E619" s="33">
        <v>0</v>
      </c>
      <c r="F619" s="33">
        <v>0</v>
      </c>
      <c r="G619" s="33">
        <v>1</v>
      </c>
      <c r="H619">
        <v>0</v>
      </c>
      <c r="I619">
        <v>0</v>
      </c>
      <c r="J619">
        <v>0</v>
      </c>
      <c r="K619">
        <v>1</v>
      </c>
      <c r="L619">
        <v>0</v>
      </c>
      <c r="M619">
        <v>1</v>
      </c>
      <c r="N619">
        <v>0</v>
      </c>
      <c r="O619">
        <v>0</v>
      </c>
      <c r="P619">
        <v>0</v>
      </c>
      <c r="Q619" s="32">
        <v>2534.3937500000002</v>
      </c>
      <c r="R619" s="3"/>
      <c r="T619"/>
    </row>
    <row r="620" spans="1:20" x14ac:dyDescent="0.35">
      <c r="A620" s="31">
        <v>26</v>
      </c>
      <c r="B620" s="31">
        <v>30.875</v>
      </c>
      <c r="C620" s="33">
        <v>0</v>
      </c>
      <c r="D620" s="33">
        <v>1</v>
      </c>
      <c r="E620" s="33">
        <v>0</v>
      </c>
      <c r="F620" s="33">
        <v>0</v>
      </c>
      <c r="G620" s="33">
        <v>1</v>
      </c>
      <c r="H620">
        <v>0</v>
      </c>
      <c r="I620">
        <v>0</v>
      </c>
      <c r="J620">
        <v>0</v>
      </c>
      <c r="K620">
        <v>1</v>
      </c>
      <c r="L620">
        <v>0</v>
      </c>
      <c r="M620">
        <v>0</v>
      </c>
      <c r="N620">
        <v>1</v>
      </c>
      <c r="O620">
        <v>0</v>
      </c>
      <c r="P620">
        <v>0</v>
      </c>
      <c r="Q620" s="32">
        <v>3877.3042500000001</v>
      </c>
      <c r="R620" s="3"/>
      <c r="T620"/>
    </row>
    <row r="621" spans="1:20" x14ac:dyDescent="0.35">
      <c r="A621" s="31">
        <v>26</v>
      </c>
      <c r="B621" s="31">
        <v>32.49</v>
      </c>
      <c r="C621" s="33">
        <v>0</v>
      </c>
      <c r="D621" s="33">
        <v>1</v>
      </c>
      <c r="E621" s="33">
        <v>0</v>
      </c>
      <c r="F621" s="33">
        <v>0</v>
      </c>
      <c r="G621" s="33">
        <v>1</v>
      </c>
      <c r="H621">
        <v>0</v>
      </c>
      <c r="I621">
        <v>0</v>
      </c>
      <c r="J621">
        <v>0</v>
      </c>
      <c r="K621">
        <v>0</v>
      </c>
      <c r="L621">
        <v>1</v>
      </c>
      <c r="M621">
        <v>0</v>
      </c>
      <c r="N621">
        <v>1</v>
      </c>
      <c r="O621">
        <v>0</v>
      </c>
      <c r="P621">
        <v>0</v>
      </c>
      <c r="Q621" s="32">
        <v>3490.5491000000002</v>
      </c>
      <c r="R621" s="3"/>
      <c r="T621"/>
    </row>
    <row r="622" spans="1:20" x14ac:dyDescent="0.35">
      <c r="A622" s="31">
        <v>26</v>
      </c>
      <c r="B622" s="31">
        <v>46.53</v>
      </c>
      <c r="C622" s="33">
        <v>0</v>
      </c>
      <c r="D622" s="33">
        <v>1</v>
      </c>
      <c r="E622" s="33">
        <v>0</v>
      </c>
      <c r="F622" s="33">
        <v>0</v>
      </c>
      <c r="G622" s="33">
        <v>1</v>
      </c>
      <c r="H622">
        <v>0</v>
      </c>
      <c r="I622">
        <v>1</v>
      </c>
      <c r="J622">
        <v>0</v>
      </c>
      <c r="K622">
        <v>0</v>
      </c>
      <c r="L622">
        <v>0</v>
      </c>
      <c r="M622">
        <v>0</v>
      </c>
      <c r="N622">
        <v>1</v>
      </c>
      <c r="O622">
        <v>0</v>
      </c>
      <c r="P622">
        <v>0</v>
      </c>
      <c r="Q622" s="32">
        <v>2927.0646999999999</v>
      </c>
      <c r="R622" s="3"/>
      <c r="T622"/>
    </row>
    <row r="623" spans="1:20" x14ac:dyDescent="0.35">
      <c r="A623" s="31">
        <v>26</v>
      </c>
      <c r="B623" s="31">
        <v>35.42</v>
      </c>
      <c r="C623" s="33">
        <v>0</v>
      </c>
      <c r="D623" s="33">
        <v>1</v>
      </c>
      <c r="E623" s="33">
        <v>0</v>
      </c>
      <c r="F623" s="33">
        <v>0</v>
      </c>
      <c r="G623" s="33">
        <v>1</v>
      </c>
      <c r="H623">
        <v>0</v>
      </c>
      <c r="I623">
        <v>1</v>
      </c>
      <c r="J623">
        <v>0</v>
      </c>
      <c r="K623">
        <v>0</v>
      </c>
      <c r="L623">
        <v>0</v>
      </c>
      <c r="M623">
        <v>0</v>
      </c>
      <c r="N623">
        <v>1</v>
      </c>
      <c r="O623">
        <v>0</v>
      </c>
      <c r="P623">
        <v>0</v>
      </c>
      <c r="Q623" s="32">
        <v>2322.6217999999999</v>
      </c>
      <c r="R623" s="3"/>
      <c r="T623"/>
    </row>
    <row r="624" spans="1:20" x14ac:dyDescent="0.35">
      <c r="A624" s="31">
        <v>26</v>
      </c>
      <c r="B624" s="31">
        <v>30</v>
      </c>
      <c r="C624" s="33">
        <v>0</v>
      </c>
      <c r="D624" s="33">
        <v>1</v>
      </c>
      <c r="E624" s="33">
        <v>0</v>
      </c>
      <c r="F624" s="33">
        <v>0</v>
      </c>
      <c r="G624" s="33">
        <v>1</v>
      </c>
      <c r="H624">
        <v>0</v>
      </c>
      <c r="I624">
        <v>0</v>
      </c>
      <c r="J624">
        <v>1</v>
      </c>
      <c r="K624">
        <v>0</v>
      </c>
      <c r="L624">
        <v>0</v>
      </c>
      <c r="M624">
        <v>0</v>
      </c>
      <c r="N624">
        <v>1</v>
      </c>
      <c r="O624">
        <v>0</v>
      </c>
      <c r="P624">
        <v>0</v>
      </c>
      <c r="Q624" s="32">
        <v>2904.0880000000002</v>
      </c>
      <c r="R624" s="3"/>
      <c r="T624"/>
    </row>
    <row r="625" spans="1:20" x14ac:dyDescent="0.35">
      <c r="A625" s="31">
        <v>26</v>
      </c>
      <c r="B625" s="31">
        <v>31.065000000000001</v>
      </c>
      <c r="C625" s="33">
        <v>0</v>
      </c>
      <c r="D625" s="33">
        <v>1</v>
      </c>
      <c r="E625" s="33">
        <v>0</v>
      </c>
      <c r="F625" s="33">
        <v>0</v>
      </c>
      <c r="G625" s="33">
        <v>1</v>
      </c>
      <c r="H625">
        <v>0</v>
      </c>
      <c r="I625">
        <v>0</v>
      </c>
      <c r="J625">
        <v>0</v>
      </c>
      <c r="K625">
        <v>1</v>
      </c>
      <c r="L625">
        <v>0</v>
      </c>
      <c r="M625">
        <v>0</v>
      </c>
      <c r="N625">
        <v>1</v>
      </c>
      <c r="O625">
        <v>0</v>
      </c>
      <c r="P625">
        <v>0</v>
      </c>
      <c r="Q625" s="32">
        <v>2699.56835</v>
      </c>
      <c r="R625" s="3"/>
      <c r="T625"/>
    </row>
    <row r="626" spans="1:20" x14ac:dyDescent="0.35">
      <c r="A626" s="31">
        <v>26</v>
      </c>
      <c r="B626" s="31">
        <v>33.914999999999999</v>
      </c>
      <c r="C626" s="33">
        <v>0</v>
      </c>
      <c r="D626" s="33">
        <v>1</v>
      </c>
      <c r="E626" s="33">
        <v>0</v>
      </c>
      <c r="F626" s="33">
        <v>0</v>
      </c>
      <c r="G626" s="33">
        <v>1</v>
      </c>
      <c r="H626">
        <v>0</v>
      </c>
      <c r="I626">
        <v>0</v>
      </c>
      <c r="J626">
        <v>0</v>
      </c>
      <c r="K626">
        <v>1</v>
      </c>
      <c r="L626">
        <v>0</v>
      </c>
      <c r="M626">
        <v>0</v>
      </c>
      <c r="N626">
        <v>1</v>
      </c>
      <c r="O626">
        <v>0</v>
      </c>
      <c r="P626">
        <v>0</v>
      </c>
      <c r="Q626" s="32">
        <v>3292.5298499999999</v>
      </c>
      <c r="R626" s="3"/>
      <c r="T626"/>
    </row>
    <row r="627" spans="1:20" x14ac:dyDescent="0.35">
      <c r="A627" s="31">
        <v>27</v>
      </c>
      <c r="B627" s="31">
        <v>30.3</v>
      </c>
      <c r="C627" s="33">
        <v>0</v>
      </c>
      <c r="D627" s="33">
        <v>1</v>
      </c>
      <c r="E627" s="33">
        <v>0</v>
      </c>
      <c r="F627" s="33">
        <v>0</v>
      </c>
      <c r="G627" s="33">
        <v>1</v>
      </c>
      <c r="H627">
        <v>0</v>
      </c>
      <c r="I627">
        <v>0</v>
      </c>
      <c r="J627">
        <v>1</v>
      </c>
      <c r="K627">
        <v>0</v>
      </c>
      <c r="L627">
        <v>0</v>
      </c>
      <c r="M627">
        <v>0</v>
      </c>
      <c r="N627">
        <v>1</v>
      </c>
      <c r="O627">
        <v>0</v>
      </c>
      <c r="P627">
        <v>0</v>
      </c>
      <c r="Q627" s="32">
        <v>4260.7439999999997</v>
      </c>
      <c r="R627" s="3"/>
      <c r="T627"/>
    </row>
    <row r="628" spans="1:20" x14ac:dyDescent="0.35">
      <c r="A628" s="31">
        <v>27</v>
      </c>
      <c r="B628" s="31">
        <v>32.67</v>
      </c>
      <c r="C628" s="33">
        <v>0</v>
      </c>
      <c r="D628" s="33">
        <v>1</v>
      </c>
      <c r="E628" s="33">
        <v>0</v>
      </c>
      <c r="F628" s="33">
        <v>0</v>
      </c>
      <c r="G628" s="33">
        <v>1</v>
      </c>
      <c r="H628">
        <v>0</v>
      </c>
      <c r="I628">
        <v>1</v>
      </c>
      <c r="J628">
        <v>0</v>
      </c>
      <c r="K628">
        <v>0</v>
      </c>
      <c r="L628">
        <v>0</v>
      </c>
      <c r="M628">
        <v>0</v>
      </c>
      <c r="N628">
        <v>1</v>
      </c>
      <c r="O628">
        <v>0</v>
      </c>
      <c r="P628">
        <v>0</v>
      </c>
      <c r="Q628" s="32">
        <v>2497.0383000000002</v>
      </c>
      <c r="R628" s="3"/>
      <c r="T628"/>
    </row>
    <row r="629" spans="1:20" x14ac:dyDescent="0.35">
      <c r="A629" s="31">
        <v>27</v>
      </c>
      <c r="B629" s="31">
        <v>33.659999999999997</v>
      </c>
      <c r="C629" s="33">
        <v>0</v>
      </c>
      <c r="D629" s="33">
        <v>1</v>
      </c>
      <c r="E629" s="33">
        <v>0</v>
      </c>
      <c r="F629" s="33">
        <v>0</v>
      </c>
      <c r="G629" s="33">
        <v>1</v>
      </c>
      <c r="H629">
        <v>0</v>
      </c>
      <c r="I629">
        <v>1</v>
      </c>
      <c r="J629">
        <v>0</v>
      </c>
      <c r="K629">
        <v>0</v>
      </c>
      <c r="L629">
        <v>0</v>
      </c>
      <c r="M629">
        <v>0</v>
      </c>
      <c r="N629">
        <v>1</v>
      </c>
      <c r="O629">
        <v>0</v>
      </c>
      <c r="P629">
        <v>0</v>
      </c>
      <c r="Q629" s="32">
        <v>2498.4144000000001</v>
      </c>
      <c r="R629" s="3"/>
      <c r="T629"/>
    </row>
    <row r="630" spans="1:20" x14ac:dyDescent="0.35">
      <c r="A630" s="31">
        <v>27</v>
      </c>
      <c r="B630" s="31">
        <v>30.5</v>
      </c>
      <c r="C630" s="33">
        <v>0</v>
      </c>
      <c r="D630" s="33">
        <v>1</v>
      </c>
      <c r="E630" s="33">
        <v>0</v>
      </c>
      <c r="F630" s="33">
        <v>0</v>
      </c>
      <c r="G630" s="33">
        <v>1</v>
      </c>
      <c r="H630">
        <v>0</v>
      </c>
      <c r="I630">
        <v>0</v>
      </c>
      <c r="J630">
        <v>1</v>
      </c>
      <c r="K630">
        <v>0</v>
      </c>
      <c r="L630">
        <v>0</v>
      </c>
      <c r="M630">
        <v>0</v>
      </c>
      <c r="N630">
        <v>1</v>
      </c>
      <c r="O630">
        <v>0</v>
      </c>
      <c r="P630">
        <v>0</v>
      </c>
      <c r="Q630" s="32">
        <v>2494.0219999999999</v>
      </c>
      <c r="R630" s="3"/>
      <c r="T630"/>
    </row>
    <row r="631" spans="1:20" x14ac:dyDescent="0.35">
      <c r="A631" s="31">
        <v>27</v>
      </c>
      <c r="B631" s="31">
        <v>33.155000000000001</v>
      </c>
      <c r="C631" s="33">
        <v>0</v>
      </c>
      <c r="D631" s="33">
        <v>1</v>
      </c>
      <c r="E631" s="33">
        <v>0</v>
      </c>
      <c r="F631" s="33">
        <v>0</v>
      </c>
      <c r="G631" s="33">
        <v>1</v>
      </c>
      <c r="H631">
        <v>0</v>
      </c>
      <c r="I631">
        <v>0</v>
      </c>
      <c r="J631">
        <v>0</v>
      </c>
      <c r="K631">
        <v>1</v>
      </c>
      <c r="L631">
        <v>0</v>
      </c>
      <c r="M631">
        <v>0</v>
      </c>
      <c r="N631">
        <v>1</v>
      </c>
      <c r="O631">
        <v>0</v>
      </c>
      <c r="P631">
        <v>0</v>
      </c>
      <c r="Q631" s="32">
        <v>4058.71245</v>
      </c>
      <c r="R631" s="3"/>
      <c r="T631"/>
    </row>
    <row r="632" spans="1:20" x14ac:dyDescent="0.35">
      <c r="A632" s="31">
        <v>27</v>
      </c>
      <c r="B632" s="31">
        <v>32.585000000000001</v>
      </c>
      <c r="C632" s="33">
        <v>0</v>
      </c>
      <c r="D632" s="33">
        <v>1</v>
      </c>
      <c r="E632" s="33">
        <v>0</v>
      </c>
      <c r="F632" s="33">
        <v>0</v>
      </c>
      <c r="G632" s="33">
        <v>1</v>
      </c>
      <c r="H632">
        <v>0</v>
      </c>
      <c r="I632">
        <v>0</v>
      </c>
      <c r="J632">
        <v>0</v>
      </c>
      <c r="K632">
        <v>0</v>
      </c>
      <c r="L632">
        <v>1</v>
      </c>
      <c r="M632">
        <v>0</v>
      </c>
      <c r="N632">
        <v>1</v>
      </c>
      <c r="O632">
        <v>0</v>
      </c>
      <c r="P632">
        <v>0</v>
      </c>
      <c r="Q632" s="32">
        <v>4846.9201499999999</v>
      </c>
      <c r="R632" s="3"/>
      <c r="T632"/>
    </row>
    <row r="633" spans="1:20" x14ac:dyDescent="0.35">
      <c r="A633" s="31">
        <v>27</v>
      </c>
      <c r="B633" s="31">
        <v>45.9</v>
      </c>
      <c r="C633" s="33">
        <v>0</v>
      </c>
      <c r="D633" s="33">
        <v>1</v>
      </c>
      <c r="E633" s="33">
        <v>0</v>
      </c>
      <c r="F633" s="33">
        <v>0</v>
      </c>
      <c r="G633" s="33">
        <v>1</v>
      </c>
      <c r="H633">
        <v>0</v>
      </c>
      <c r="I633">
        <v>0</v>
      </c>
      <c r="J633">
        <v>1</v>
      </c>
      <c r="K633">
        <v>0</v>
      </c>
      <c r="L633">
        <v>0</v>
      </c>
      <c r="M633">
        <v>0</v>
      </c>
      <c r="N633">
        <v>1</v>
      </c>
      <c r="O633">
        <v>0</v>
      </c>
      <c r="P633">
        <v>0</v>
      </c>
      <c r="Q633" s="32">
        <v>3693.4279999999999</v>
      </c>
      <c r="R633" s="3"/>
      <c r="T633"/>
    </row>
    <row r="634" spans="1:20" x14ac:dyDescent="0.35">
      <c r="A634" s="31">
        <v>28</v>
      </c>
      <c r="B634" s="31">
        <v>33</v>
      </c>
      <c r="C634" s="33">
        <v>0</v>
      </c>
      <c r="D634" s="33">
        <v>1</v>
      </c>
      <c r="E634" s="33">
        <v>0</v>
      </c>
      <c r="F634" s="33">
        <v>0</v>
      </c>
      <c r="G634" s="33">
        <v>1</v>
      </c>
      <c r="H634">
        <v>0</v>
      </c>
      <c r="I634">
        <v>1</v>
      </c>
      <c r="J634">
        <v>0</v>
      </c>
      <c r="K634">
        <v>0</v>
      </c>
      <c r="L634">
        <v>0</v>
      </c>
      <c r="M634">
        <v>0</v>
      </c>
      <c r="N634">
        <v>1</v>
      </c>
      <c r="O634">
        <v>0</v>
      </c>
      <c r="P634">
        <v>0</v>
      </c>
      <c r="Q634" s="32">
        <v>4449.4620000000004</v>
      </c>
      <c r="R634" s="3"/>
      <c r="T634"/>
    </row>
    <row r="635" spans="1:20" x14ac:dyDescent="0.35">
      <c r="A635" s="31">
        <v>28</v>
      </c>
      <c r="B635" s="31">
        <v>38.06</v>
      </c>
      <c r="C635" s="33">
        <v>0</v>
      </c>
      <c r="D635" s="33">
        <v>1</v>
      </c>
      <c r="E635" s="33">
        <v>0</v>
      </c>
      <c r="F635" s="33">
        <v>0</v>
      </c>
      <c r="G635" s="33">
        <v>1</v>
      </c>
      <c r="H635">
        <v>0</v>
      </c>
      <c r="I635">
        <v>1</v>
      </c>
      <c r="J635">
        <v>0</v>
      </c>
      <c r="K635">
        <v>0</v>
      </c>
      <c r="L635">
        <v>0</v>
      </c>
      <c r="M635">
        <v>0</v>
      </c>
      <c r="N635">
        <v>1</v>
      </c>
      <c r="O635">
        <v>0</v>
      </c>
      <c r="P635">
        <v>0</v>
      </c>
      <c r="Q635" s="32">
        <v>2689.4953999999998</v>
      </c>
      <c r="R635" s="3"/>
      <c r="T635"/>
    </row>
    <row r="636" spans="1:20" x14ac:dyDescent="0.35">
      <c r="A636" s="31">
        <v>28</v>
      </c>
      <c r="B636" s="31">
        <v>35.435000000000002</v>
      </c>
      <c r="C636" s="33">
        <v>0</v>
      </c>
      <c r="D636" s="33">
        <v>1</v>
      </c>
      <c r="E636" s="33">
        <v>0</v>
      </c>
      <c r="F636" s="33">
        <v>0</v>
      </c>
      <c r="G636" s="33">
        <v>1</v>
      </c>
      <c r="H636">
        <v>0</v>
      </c>
      <c r="I636">
        <v>0</v>
      </c>
      <c r="J636">
        <v>0</v>
      </c>
      <c r="K636">
        <v>0</v>
      </c>
      <c r="L636">
        <v>1</v>
      </c>
      <c r="M636">
        <v>0</v>
      </c>
      <c r="N636">
        <v>1</v>
      </c>
      <c r="O636">
        <v>0</v>
      </c>
      <c r="P636">
        <v>0</v>
      </c>
      <c r="Q636" s="32">
        <v>3268.84665</v>
      </c>
      <c r="R636" s="3"/>
      <c r="T636"/>
    </row>
    <row r="637" spans="1:20" x14ac:dyDescent="0.35">
      <c r="A637" s="31">
        <v>28</v>
      </c>
      <c r="B637" s="31">
        <v>30.875</v>
      </c>
      <c r="C637" s="33">
        <v>0</v>
      </c>
      <c r="D637" s="33">
        <v>1</v>
      </c>
      <c r="E637" s="33">
        <v>0</v>
      </c>
      <c r="F637" s="33">
        <v>0</v>
      </c>
      <c r="G637" s="33">
        <v>1</v>
      </c>
      <c r="H637">
        <v>0</v>
      </c>
      <c r="I637">
        <v>0</v>
      </c>
      <c r="J637">
        <v>0</v>
      </c>
      <c r="K637">
        <v>1</v>
      </c>
      <c r="L637">
        <v>0</v>
      </c>
      <c r="M637">
        <v>0</v>
      </c>
      <c r="N637">
        <v>1</v>
      </c>
      <c r="O637">
        <v>0</v>
      </c>
      <c r="P637">
        <v>0</v>
      </c>
      <c r="Q637" s="32">
        <v>3062.5082499999999</v>
      </c>
      <c r="R637" s="3"/>
      <c r="T637"/>
    </row>
    <row r="638" spans="1:20" x14ac:dyDescent="0.35">
      <c r="A638" s="31">
        <v>28</v>
      </c>
      <c r="B638" s="31">
        <v>33.82</v>
      </c>
      <c r="C638" s="33">
        <v>0</v>
      </c>
      <c r="D638" s="33">
        <v>1</v>
      </c>
      <c r="E638" s="33">
        <v>0</v>
      </c>
      <c r="F638" s="33">
        <v>0</v>
      </c>
      <c r="G638" s="33">
        <v>1</v>
      </c>
      <c r="H638">
        <v>0</v>
      </c>
      <c r="I638">
        <v>0</v>
      </c>
      <c r="J638">
        <v>0</v>
      </c>
      <c r="K638">
        <v>1</v>
      </c>
      <c r="L638">
        <v>0</v>
      </c>
      <c r="M638">
        <v>0</v>
      </c>
      <c r="N638">
        <v>1</v>
      </c>
      <c r="O638">
        <v>0</v>
      </c>
      <c r="P638">
        <v>0</v>
      </c>
      <c r="Q638" s="32">
        <v>19673.335729999999</v>
      </c>
      <c r="R638" s="3"/>
      <c r="T638"/>
    </row>
    <row r="639" spans="1:20" x14ac:dyDescent="0.35">
      <c r="A639" s="31">
        <v>28</v>
      </c>
      <c r="B639" s="31">
        <v>37.1</v>
      </c>
      <c r="C639" s="33">
        <v>0</v>
      </c>
      <c r="D639" s="33">
        <v>1</v>
      </c>
      <c r="E639" s="33">
        <v>0</v>
      </c>
      <c r="F639" s="33">
        <v>0</v>
      </c>
      <c r="G639" s="33">
        <v>1</v>
      </c>
      <c r="H639">
        <v>0</v>
      </c>
      <c r="I639">
        <v>0</v>
      </c>
      <c r="J639">
        <v>1</v>
      </c>
      <c r="K639">
        <v>0</v>
      </c>
      <c r="L639">
        <v>0</v>
      </c>
      <c r="M639">
        <v>0</v>
      </c>
      <c r="N639">
        <v>1</v>
      </c>
      <c r="O639">
        <v>0</v>
      </c>
      <c r="P639">
        <v>0</v>
      </c>
      <c r="Q639" s="32">
        <v>3277.1610000000001</v>
      </c>
      <c r="R639" s="3"/>
      <c r="T639"/>
    </row>
    <row r="640" spans="1:20" x14ac:dyDescent="0.35">
      <c r="A640" s="31">
        <v>29</v>
      </c>
      <c r="B640" s="31">
        <v>33.344999999999999</v>
      </c>
      <c r="C640" s="33">
        <v>0</v>
      </c>
      <c r="D640" s="33">
        <v>1</v>
      </c>
      <c r="E640" s="33">
        <v>0</v>
      </c>
      <c r="F640" s="33">
        <v>0</v>
      </c>
      <c r="G640" s="33">
        <v>1</v>
      </c>
      <c r="H640">
        <v>0</v>
      </c>
      <c r="I640">
        <v>0</v>
      </c>
      <c r="J640">
        <v>0</v>
      </c>
      <c r="K640">
        <v>1</v>
      </c>
      <c r="L640">
        <v>0</v>
      </c>
      <c r="M640">
        <v>0</v>
      </c>
      <c r="N640">
        <v>1</v>
      </c>
      <c r="O640">
        <v>0</v>
      </c>
      <c r="P640">
        <v>0</v>
      </c>
      <c r="Q640" s="32">
        <v>19442.353500000001</v>
      </c>
      <c r="R640" s="3"/>
      <c r="T640"/>
    </row>
    <row r="641" spans="1:20" x14ac:dyDescent="0.35">
      <c r="A641" s="31">
        <v>29</v>
      </c>
      <c r="B641" s="31">
        <v>31.73</v>
      </c>
      <c r="C641" s="33">
        <v>0</v>
      </c>
      <c r="D641" s="33">
        <v>1</v>
      </c>
      <c r="E641" s="33">
        <v>0</v>
      </c>
      <c r="F641" s="33">
        <v>0</v>
      </c>
      <c r="G641" s="33">
        <v>1</v>
      </c>
      <c r="H641">
        <v>0</v>
      </c>
      <c r="I641">
        <v>0</v>
      </c>
      <c r="J641">
        <v>0</v>
      </c>
      <c r="K641">
        <v>1</v>
      </c>
      <c r="L641">
        <v>0</v>
      </c>
      <c r="M641">
        <v>0</v>
      </c>
      <c r="N641">
        <v>1</v>
      </c>
      <c r="O641">
        <v>0</v>
      </c>
      <c r="P641">
        <v>0</v>
      </c>
      <c r="Q641" s="32">
        <v>4433.3877000000002</v>
      </c>
      <c r="R641" s="3"/>
      <c r="T641"/>
    </row>
    <row r="642" spans="1:20" x14ac:dyDescent="0.35">
      <c r="A642" s="31">
        <v>29</v>
      </c>
      <c r="B642" s="31">
        <v>38.94</v>
      </c>
      <c r="C642" s="33">
        <v>0</v>
      </c>
      <c r="D642" s="33">
        <v>1</v>
      </c>
      <c r="E642" s="33">
        <v>0</v>
      </c>
      <c r="F642" s="33">
        <v>0</v>
      </c>
      <c r="G642" s="33">
        <v>1</v>
      </c>
      <c r="H642">
        <v>0</v>
      </c>
      <c r="I642">
        <v>1</v>
      </c>
      <c r="J642">
        <v>0</v>
      </c>
      <c r="K642">
        <v>0</v>
      </c>
      <c r="L642">
        <v>0</v>
      </c>
      <c r="M642">
        <v>0</v>
      </c>
      <c r="N642">
        <v>1</v>
      </c>
      <c r="O642">
        <v>0</v>
      </c>
      <c r="P642">
        <v>0</v>
      </c>
      <c r="Q642" s="32">
        <v>3471.4096</v>
      </c>
      <c r="R642" s="3"/>
      <c r="T642"/>
    </row>
    <row r="643" spans="1:20" x14ac:dyDescent="0.35">
      <c r="A643" s="31">
        <v>29</v>
      </c>
      <c r="B643" s="31">
        <v>32.11</v>
      </c>
      <c r="C643" s="33">
        <v>0</v>
      </c>
      <c r="D643" s="33">
        <v>1</v>
      </c>
      <c r="E643" s="33">
        <v>0</v>
      </c>
      <c r="F643" s="33">
        <v>0</v>
      </c>
      <c r="G643" s="33">
        <v>1</v>
      </c>
      <c r="H643">
        <v>0</v>
      </c>
      <c r="I643">
        <v>0</v>
      </c>
      <c r="J643">
        <v>0</v>
      </c>
      <c r="K643">
        <v>1</v>
      </c>
      <c r="L643">
        <v>0</v>
      </c>
      <c r="M643">
        <v>0</v>
      </c>
      <c r="N643">
        <v>1</v>
      </c>
      <c r="O643">
        <v>0</v>
      </c>
      <c r="P643">
        <v>0</v>
      </c>
      <c r="Q643" s="32">
        <v>4433.9159</v>
      </c>
      <c r="R643" s="3"/>
      <c r="T643"/>
    </row>
    <row r="644" spans="1:20" x14ac:dyDescent="0.35">
      <c r="A644" s="31">
        <v>29</v>
      </c>
      <c r="B644" s="31">
        <v>37.29</v>
      </c>
      <c r="C644" s="33">
        <v>0</v>
      </c>
      <c r="D644" s="33">
        <v>1</v>
      </c>
      <c r="E644" s="33">
        <v>0</v>
      </c>
      <c r="F644" s="33">
        <v>0</v>
      </c>
      <c r="G644" s="33">
        <v>1</v>
      </c>
      <c r="H644">
        <v>0</v>
      </c>
      <c r="I644">
        <v>1</v>
      </c>
      <c r="J644">
        <v>0</v>
      </c>
      <c r="K644">
        <v>0</v>
      </c>
      <c r="L644">
        <v>0</v>
      </c>
      <c r="M644">
        <v>0</v>
      </c>
      <c r="N644">
        <v>1</v>
      </c>
      <c r="O644">
        <v>0</v>
      </c>
      <c r="P644">
        <v>0</v>
      </c>
      <c r="Q644" s="32">
        <v>4058.1161000000002</v>
      </c>
      <c r="R644" s="3"/>
      <c r="T644"/>
    </row>
    <row r="645" spans="1:20" x14ac:dyDescent="0.35">
      <c r="A645" s="31">
        <v>30</v>
      </c>
      <c r="B645" s="31">
        <v>31.4</v>
      </c>
      <c r="C645" s="33">
        <v>0</v>
      </c>
      <c r="D645" s="33">
        <v>1</v>
      </c>
      <c r="E645" s="33">
        <v>0</v>
      </c>
      <c r="F645" s="33">
        <v>0</v>
      </c>
      <c r="G645" s="33">
        <v>1</v>
      </c>
      <c r="H645">
        <v>0</v>
      </c>
      <c r="I645">
        <v>0</v>
      </c>
      <c r="J645">
        <v>1</v>
      </c>
      <c r="K645">
        <v>0</v>
      </c>
      <c r="L645">
        <v>0</v>
      </c>
      <c r="M645">
        <v>0</v>
      </c>
      <c r="N645">
        <v>1</v>
      </c>
      <c r="O645">
        <v>0</v>
      </c>
      <c r="P645">
        <v>0</v>
      </c>
      <c r="Q645" s="32">
        <v>3659.346</v>
      </c>
      <c r="R645" s="3"/>
      <c r="T645"/>
    </row>
    <row r="646" spans="1:20" x14ac:dyDescent="0.35">
      <c r="A646" s="31">
        <v>30</v>
      </c>
      <c r="B646" s="31">
        <v>31.57</v>
      </c>
      <c r="C646" s="33">
        <v>0</v>
      </c>
      <c r="D646" s="33">
        <v>1</v>
      </c>
      <c r="E646" s="33">
        <v>0</v>
      </c>
      <c r="F646" s="33">
        <v>0</v>
      </c>
      <c r="G646" s="33">
        <v>1</v>
      </c>
      <c r="H646">
        <v>0</v>
      </c>
      <c r="I646">
        <v>1</v>
      </c>
      <c r="J646">
        <v>0</v>
      </c>
      <c r="K646">
        <v>0</v>
      </c>
      <c r="L646">
        <v>0</v>
      </c>
      <c r="M646">
        <v>0</v>
      </c>
      <c r="N646">
        <v>1</v>
      </c>
      <c r="O646">
        <v>0</v>
      </c>
      <c r="P646">
        <v>0</v>
      </c>
      <c r="Q646" s="32">
        <v>4837.5823</v>
      </c>
      <c r="R646" s="3"/>
      <c r="T646"/>
    </row>
    <row r="647" spans="1:20" x14ac:dyDescent="0.35">
      <c r="A647" s="31">
        <v>30</v>
      </c>
      <c r="B647" s="31">
        <v>37.43</v>
      </c>
      <c r="C647" s="33">
        <v>0</v>
      </c>
      <c r="D647" s="33">
        <v>1</v>
      </c>
      <c r="E647" s="33">
        <v>0</v>
      </c>
      <c r="F647" s="33">
        <v>0</v>
      </c>
      <c r="G647" s="33">
        <v>1</v>
      </c>
      <c r="H647">
        <v>0</v>
      </c>
      <c r="I647">
        <v>0</v>
      </c>
      <c r="J647">
        <v>0</v>
      </c>
      <c r="K647">
        <v>0</v>
      </c>
      <c r="L647">
        <v>1</v>
      </c>
      <c r="M647">
        <v>0</v>
      </c>
      <c r="N647">
        <v>1</v>
      </c>
      <c r="O647">
        <v>0</v>
      </c>
      <c r="P647">
        <v>0</v>
      </c>
      <c r="Q647" s="32">
        <v>5428.7277000000004</v>
      </c>
      <c r="R647" s="3"/>
      <c r="T647"/>
    </row>
    <row r="648" spans="1:20" x14ac:dyDescent="0.35">
      <c r="A648" s="31">
        <v>30</v>
      </c>
      <c r="B648" s="31">
        <v>44.22</v>
      </c>
      <c r="C648" s="33">
        <v>0</v>
      </c>
      <c r="D648" s="33">
        <v>1</v>
      </c>
      <c r="E648" s="33">
        <v>0</v>
      </c>
      <c r="F648" s="33">
        <v>0</v>
      </c>
      <c r="G648" s="33">
        <v>1</v>
      </c>
      <c r="H648">
        <v>0</v>
      </c>
      <c r="I648">
        <v>1</v>
      </c>
      <c r="J648">
        <v>0</v>
      </c>
      <c r="K648">
        <v>0</v>
      </c>
      <c r="L648">
        <v>0</v>
      </c>
      <c r="M648">
        <v>0</v>
      </c>
      <c r="N648">
        <v>1</v>
      </c>
      <c r="O648">
        <v>0</v>
      </c>
      <c r="P648">
        <v>0</v>
      </c>
      <c r="Q648" s="32">
        <v>4266.1657999999998</v>
      </c>
      <c r="R648" s="3"/>
      <c r="T648"/>
    </row>
    <row r="649" spans="1:20" x14ac:dyDescent="0.35">
      <c r="A649" s="31">
        <v>30</v>
      </c>
      <c r="B649" s="31">
        <v>38.83</v>
      </c>
      <c r="C649" s="33">
        <v>0</v>
      </c>
      <c r="D649" s="33">
        <v>1</v>
      </c>
      <c r="E649" s="33">
        <v>0</v>
      </c>
      <c r="F649" s="33">
        <v>0</v>
      </c>
      <c r="G649" s="33">
        <v>1</v>
      </c>
      <c r="H649">
        <v>0</v>
      </c>
      <c r="I649">
        <v>1</v>
      </c>
      <c r="J649">
        <v>0</v>
      </c>
      <c r="K649">
        <v>0</v>
      </c>
      <c r="L649">
        <v>0</v>
      </c>
      <c r="M649">
        <v>0</v>
      </c>
      <c r="N649">
        <v>1</v>
      </c>
      <c r="O649">
        <v>0</v>
      </c>
      <c r="P649">
        <v>0</v>
      </c>
      <c r="Q649" s="32">
        <v>18963.171920000001</v>
      </c>
      <c r="R649" s="3"/>
      <c r="T649"/>
    </row>
    <row r="650" spans="1:20" x14ac:dyDescent="0.35">
      <c r="A650" s="31">
        <v>31</v>
      </c>
      <c r="B650" s="31">
        <v>38.39</v>
      </c>
      <c r="C650" s="33">
        <v>0</v>
      </c>
      <c r="D650" s="33">
        <v>1</v>
      </c>
      <c r="E650" s="33">
        <v>0</v>
      </c>
      <c r="F650" s="33">
        <v>0</v>
      </c>
      <c r="G650" s="33">
        <v>1</v>
      </c>
      <c r="H650">
        <v>0</v>
      </c>
      <c r="I650">
        <v>1</v>
      </c>
      <c r="J650">
        <v>0</v>
      </c>
      <c r="K650">
        <v>0</v>
      </c>
      <c r="L650">
        <v>0</v>
      </c>
      <c r="M650">
        <v>0</v>
      </c>
      <c r="N650">
        <v>1</v>
      </c>
      <c r="O650">
        <v>0</v>
      </c>
      <c r="P650">
        <v>0</v>
      </c>
      <c r="Q650" s="32">
        <v>4463.2051000000001</v>
      </c>
      <c r="R650" s="3"/>
      <c r="T650"/>
    </row>
    <row r="651" spans="1:20" x14ac:dyDescent="0.35">
      <c r="A651" s="31">
        <v>31</v>
      </c>
      <c r="B651" s="31">
        <v>30.875</v>
      </c>
      <c r="C651" s="33">
        <v>0</v>
      </c>
      <c r="D651" s="33">
        <v>1</v>
      </c>
      <c r="E651" s="33">
        <v>0</v>
      </c>
      <c r="F651" s="33">
        <v>0</v>
      </c>
      <c r="G651" s="33">
        <v>1</v>
      </c>
      <c r="H651">
        <v>0</v>
      </c>
      <c r="I651">
        <v>0</v>
      </c>
      <c r="J651">
        <v>0</v>
      </c>
      <c r="K651">
        <v>0</v>
      </c>
      <c r="L651">
        <v>1</v>
      </c>
      <c r="M651">
        <v>0</v>
      </c>
      <c r="N651">
        <v>1</v>
      </c>
      <c r="O651">
        <v>0</v>
      </c>
      <c r="P651">
        <v>0</v>
      </c>
      <c r="Q651" s="32">
        <v>3857.7592500000001</v>
      </c>
      <c r="R651" s="3"/>
      <c r="T651"/>
    </row>
    <row r="652" spans="1:20" x14ac:dyDescent="0.35">
      <c r="A652" s="31">
        <v>31</v>
      </c>
      <c r="B652" s="31">
        <v>39.49</v>
      </c>
      <c r="C652" s="33">
        <v>0</v>
      </c>
      <c r="D652" s="33">
        <v>1</v>
      </c>
      <c r="E652" s="33">
        <v>0</v>
      </c>
      <c r="F652" s="33">
        <v>0</v>
      </c>
      <c r="G652" s="33">
        <v>1</v>
      </c>
      <c r="H652">
        <v>0</v>
      </c>
      <c r="I652">
        <v>1</v>
      </c>
      <c r="J652">
        <v>0</v>
      </c>
      <c r="K652">
        <v>0</v>
      </c>
      <c r="L652">
        <v>0</v>
      </c>
      <c r="M652">
        <v>0</v>
      </c>
      <c r="N652">
        <v>1</v>
      </c>
      <c r="O652">
        <v>0</v>
      </c>
      <c r="P652">
        <v>0</v>
      </c>
      <c r="Q652" s="32">
        <v>3875.7341000000001</v>
      </c>
      <c r="R652" s="3"/>
      <c r="T652"/>
    </row>
    <row r="653" spans="1:20" x14ac:dyDescent="0.35">
      <c r="A653" s="31">
        <v>31</v>
      </c>
      <c r="B653" s="31">
        <v>31.065000000000001</v>
      </c>
      <c r="C653" s="33">
        <v>0</v>
      </c>
      <c r="D653" s="33">
        <v>1</v>
      </c>
      <c r="E653" s="33">
        <v>0</v>
      </c>
      <c r="F653" s="33">
        <v>0</v>
      </c>
      <c r="G653" s="33">
        <v>1</v>
      </c>
      <c r="H653">
        <v>0</v>
      </c>
      <c r="I653">
        <v>0</v>
      </c>
      <c r="J653">
        <v>0</v>
      </c>
      <c r="K653">
        <v>1</v>
      </c>
      <c r="L653">
        <v>0</v>
      </c>
      <c r="M653">
        <v>0</v>
      </c>
      <c r="N653">
        <v>1</v>
      </c>
      <c r="O653">
        <v>0</v>
      </c>
      <c r="P653">
        <v>0</v>
      </c>
      <c r="Q653" s="32">
        <v>5425.0233500000004</v>
      </c>
      <c r="R653" s="3"/>
      <c r="T653"/>
    </row>
    <row r="654" spans="1:20" x14ac:dyDescent="0.35">
      <c r="A654" s="31">
        <v>32</v>
      </c>
      <c r="B654" s="31">
        <v>30.8</v>
      </c>
      <c r="C654" s="33">
        <v>0</v>
      </c>
      <c r="D654" s="33">
        <v>1</v>
      </c>
      <c r="E654" s="33">
        <v>0</v>
      </c>
      <c r="F654" s="33">
        <v>0</v>
      </c>
      <c r="G654" s="33">
        <v>1</v>
      </c>
      <c r="H654">
        <v>0</v>
      </c>
      <c r="I654">
        <v>0</v>
      </c>
      <c r="J654">
        <v>1</v>
      </c>
      <c r="K654">
        <v>0</v>
      </c>
      <c r="L654">
        <v>0</v>
      </c>
      <c r="M654">
        <v>0</v>
      </c>
      <c r="N654">
        <v>1</v>
      </c>
      <c r="O654">
        <v>0</v>
      </c>
      <c r="P654">
        <v>0</v>
      </c>
      <c r="Q654" s="32">
        <v>5253.5240000000003</v>
      </c>
      <c r="R654" s="3"/>
      <c r="T654"/>
    </row>
    <row r="655" spans="1:20" x14ac:dyDescent="0.35">
      <c r="A655" s="31">
        <v>32</v>
      </c>
      <c r="B655" s="31">
        <v>37.335000000000001</v>
      </c>
      <c r="C655" s="33">
        <v>0</v>
      </c>
      <c r="D655" s="33">
        <v>1</v>
      </c>
      <c r="E655" s="33">
        <v>0</v>
      </c>
      <c r="F655" s="33">
        <v>0</v>
      </c>
      <c r="G655" s="33">
        <v>1</v>
      </c>
      <c r="H655">
        <v>0</v>
      </c>
      <c r="I655">
        <v>0</v>
      </c>
      <c r="J655">
        <v>0</v>
      </c>
      <c r="K655">
        <v>0</v>
      </c>
      <c r="L655">
        <v>1</v>
      </c>
      <c r="M655">
        <v>0</v>
      </c>
      <c r="N655">
        <v>1</v>
      </c>
      <c r="O655">
        <v>0</v>
      </c>
      <c r="P655">
        <v>0</v>
      </c>
      <c r="Q655" s="32">
        <v>4667.6076499999999</v>
      </c>
      <c r="R655" s="3"/>
      <c r="T655"/>
    </row>
    <row r="656" spans="1:20" x14ac:dyDescent="0.35">
      <c r="A656" s="31">
        <v>32</v>
      </c>
      <c r="B656" s="31">
        <v>30.03</v>
      </c>
      <c r="C656" s="33">
        <v>0</v>
      </c>
      <c r="D656" s="33">
        <v>1</v>
      </c>
      <c r="E656" s="33">
        <v>0</v>
      </c>
      <c r="F656" s="33">
        <v>0</v>
      </c>
      <c r="G656" s="33">
        <v>1</v>
      </c>
      <c r="H656">
        <v>0</v>
      </c>
      <c r="I656">
        <v>1</v>
      </c>
      <c r="J656">
        <v>0</v>
      </c>
      <c r="K656">
        <v>0</v>
      </c>
      <c r="L656">
        <v>0</v>
      </c>
      <c r="M656">
        <v>0</v>
      </c>
      <c r="N656">
        <v>1</v>
      </c>
      <c r="O656">
        <v>0</v>
      </c>
      <c r="P656">
        <v>0</v>
      </c>
      <c r="Q656" s="32">
        <v>4074.4537</v>
      </c>
      <c r="R656" s="3"/>
      <c r="T656"/>
    </row>
    <row r="657" spans="1:20" x14ac:dyDescent="0.35">
      <c r="A657" s="31">
        <v>32</v>
      </c>
      <c r="B657" s="31">
        <v>46.53</v>
      </c>
      <c r="C657" s="33">
        <v>0</v>
      </c>
      <c r="D657" s="33">
        <v>1</v>
      </c>
      <c r="E657" s="33">
        <v>0</v>
      </c>
      <c r="F657" s="33">
        <v>0</v>
      </c>
      <c r="G657" s="33">
        <v>1</v>
      </c>
      <c r="H657">
        <v>0</v>
      </c>
      <c r="I657">
        <v>1</v>
      </c>
      <c r="J657">
        <v>0</v>
      </c>
      <c r="K657">
        <v>0</v>
      </c>
      <c r="L657">
        <v>0</v>
      </c>
      <c r="M657">
        <v>0</v>
      </c>
      <c r="N657">
        <v>1</v>
      </c>
      <c r="O657">
        <v>0</v>
      </c>
      <c r="P657">
        <v>0</v>
      </c>
      <c r="Q657" s="32">
        <v>4686.3887000000004</v>
      </c>
      <c r="R657" s="3"/>
      <c r="T657"/>
    </row>
    <row r="658" spans="1:20" x14ac:dyDescent="0.35">
      <c r="A658" s="31">
        <v>32</v>
      </c>
      <c r="B658" s="31">
        <v>37.18</v>
      </c>
      <c r="C658" s="33">
        <v>0</v>
      </c>
      <c r="D658" s="33">
        <v>1</v>
      </c>
      <c r="E658" s="33">
        <v>0</v>
      </c>
      <c r="F658" s="33">
        <v>0</v>
      </c>
      <c r="G658" s="33">
        <v>1</v>
      </c>
      <c r="H658">
        <v>0</v>
      </c>
      <c r="I658">
        <v>1</v>
      </c>
      <c r="J658">
        <v>0</v>
      </c>
      <c r="K658">
        <v>0</v>
      </c>
      <c r="L658">
        <v>0</v>
      </c>
      <c r="M658">
        <v>0</v>
      </c>
      <c r="N658">
        <v>1</v>
      </c>
      <c r="O658">
        <v>0</v>
      </c>
      <c r="P658">
        <v>0</v>
      </c>
      <c r="Q658" s="32">
        <v>4673.3922000000002</v>
      </c>
      <c r="R658" s="3"/>
      <c r="T658"/>
    </row>
    <row r="659" spans="1:20" x14ac:dyDescent="0.35">
      <c r="A659" s="31">
        <v>32</v>
      </c>
      <c r="B659" s="31">
        <v>33.82</v>
      </c>
      <c r="C659" s="33">
        <v>0</v>
      </c>
      <c r="D659" s="33">
        <v>1</v>
      </c>
      <c r="E659" s="33">
        <v>0</v>
      </c>
      <c r="F659" s="33">
        <v>0</v>
      </c>
      <c r="G659" s="33">
        <v>1</v>
      </c>
      <c r="H659">
        <v>0</v>
      </c>
      <c r="I659">
        <v>0</v>
      </c>
      <c r="J659">
        <v>0</v>
      </c>
      <c r="K659">
        <v>1</v>
      </c>
      <c r="L659">
        <v>0</v>
      </c>
      <c r="M659">
        <v>0</v>
      </c>
      <c r="N659">
        <v>1</v>
      </c>
      <c r="O659">
        <v>0</v>
      </c>
      <c r="P659">
        <v>0</v>
      </c>
      <c r="Q659" s="32">
        <v>4462.7218000000003</v>
      </c>
      <c r="R659" s="3"/>
      <c r="T659"/>
    </row>
    <row r="660" spans="1:20" x14ac:dyDescent="0.35">
      <c r="A660" s="31">
        <v>32</v>
      </c>
      <c r="B660" s="31">
        <v>31.5</v>
      </c>
      <c r="C660" s="33">
        <v>0</v>
      </c>
      <c r="D660" s="33">
        <v>1</v>
      </c>
      <c r="E660" s="33">
        <v>0</v>
      </c>
      <c r="F660" s="33">
        <v>0</v>
      </c>
      <c r="G660" s="33">
        <v>1</v>
      </c>
      <c r="H660">
        <v>0</v>
      </c>
      <c r="I660">
        <v>0</v>
      </c>
      <c r="J660">
        <v>1</v>
      </c>
      <c r="K660">
        <v>0</v>
      </c>
      <c r="L660">
        <v>0</v>
      </c>
      <c r="M660">
        <v>0</v>
      </c>
      <c r="N660">
        <v>1</v>
      </c>
      <c r="O660">
        <v>0</v>
      </c>
      <c r="P660">
        <v>0</v>
      </c>
      <c r="Q660" s="32">
        <v>4076.4969999999998</v>
      </c>
      <c r="R660" s="3"/>
      <c r="T660"/>
    </row>
    <row r="661" spans="1:20" x14ac:dyDescent="0.35">
      <c r="A661" s="31">
        <v>32</v>
      </c>
      <c r="B661" s="31">
        <v>35.200000000000003</v>
      </c>
      <c r="C661" s="33">
        <v>0</v>
      </c>
      <c r="D661" s="33">
        <v>1</v>
      </c>
      <c r="E661" s="33">
        <v>0</v>
      </c>
      <c r="F661" s="33">
        <v>0</v>
      </c>
      <c r="G661" s="33">
        <v>1</v>
      </c>
      <c r="H661">
        <v>0</v>
      </c>
      <c r="I661">
        <v>0</v>
      </c>
      <c r="J661">
        <v>1</v>
      </c>
      <c r="K661">
        <v>0</v>
      </c>
      <c r="L661">
        <v>0</v>
      </c>
      <c r="M661">
        <v>0</v>
      </c>
      <c r="N661">
        <v>1</v>
      </c>
      <c r="O661">
        <v>0</v>
      </c>
      <c r="P661">
        <v>0</v>
      </c>
      <c r="Q661" s="32">
        <v>4670.6400000000003</v>
      </c>
      <c r="R661" s="3"/>
      <c r="T661"/>
    </row>
    <row r="662" spans="1:20" x14ac:dyDescent="0.35">
      <c r="A662" s="31">
        <v>33</v>
      </c>
      <c r="B662" s="31">
        <v>35.75</v>
      </c>
      <c r="C662" s="33">
        <v>0</v>
      </c>
      <c r="D662" s="33">
        <v>1</v>
      </c>
      <c r="E662" s="33">
        <v>0</v>
      </c>
      <c r="F662" s="33">
        <v>0</v>
      </c>
      <c r="G662" s="33">
        <v>1</v>
      </c>
      <c r="H662">
        <v>0</v>
      </c>
      <c r="I662">
        <v>1</v>
      </c>
      <c r="J662">
        <v>0</v>
      </c>
      <c r="K662">
        <v>0</v>
      </c>
      <c r="L662">
        <v>0</v>
      </c>
      <c r="M662">
        <v>0</v>
      </c>
      <c r="N662">
        <v>1</v>
      </c>
      <c r="O662">
        <v>0</v>
      </c>
      <c r="P662">
        <v>0</v>
      </c>
      <c r="Q662" s="32">
        <v>4889.9994999999999</v>
      </c>
      <c r="R662" s="3"/>
      <c r="T662"/>
    </row>
    <row r="663" spans="1:20" x14ac:dyDescent="0.35">
      <c r="A663" s="31">
        <v>33</v>
      </c>
      <c r="B663" s="31">
        <v>35.244999999999997</v>
      </c>
      <c r="C663" s="33">
        <v>0</v>
      </c>
      <c r="D663" s="33">
        <v>1</v>
      </c>
      <c r="E663" s="33">
        <v>0</v>
      </c>
      <c r="F663" s="33">
        <v>0</v>
      </c>
      <c r="G663" s="33">
        <v>1</v>
      </c>
      <c r="H663">
        <v>0</v>
      </c>
      <c r="I663">
        <v>0</v>
      </c>
      <c r="J663">
        <v>0</v>
      </c>
      <c r="K663">
        <v>0</v>
      </c>
      <c r="L663">
        <v>1</v>
      </c>
      <c r="M663">
        <v>0</v>
      </c>
      <c r="N663">
        <v>1</v>
      </c>
      <c r="O663">
        <v>0</v>
      </c>
      <c r="P663">
        <v>0</v>
      </c>
      <c r="Q663" s="32">
        <v>12404.8791</v>
      </c>
      <c r="R663" s="3"/>
      <c r="T663"/>
    </row>
    <row r="664" spans="1:20" x14ac:dyDescent="0.35">
      <c r="A664" s="31">
        <v>33</v>
      </c>
      <c r="B664" s="31">
        <v>42.46</v>
      </c>
      <c r="C664" s="33">
        <v>0</v>
      </c>
      <c r="D664" s="33">
        <v>1</v>
      </c>
      <c r="E664" s="33">
        <v>0</v>
      </c>
      <c r="F664" s="33">
        <v>0</v>
      </c>
      <c r="G664" s="33">
        <v>1</v>
      </c>
      <c r="H664">
        <v>0</v>
      </c>
      <c r="I664">
        <v>1</v>
      </c>
      <c r="J664">
        <v>0</v>
      </c>
      <c r="K664">
        <v>0</v>
      </c>
      <c r="L664">
        <v>0</v>
      </c>
      <c r="M664">
        <v>0</v>
      </c>
      <c r="N664">
        <v>1</v>
      </c>
      <c r="O664">
        <v>0</v>
      </c>
      <c r="P664">
        <v>0</v>
      </c>
      <c r="Q664" s="32">
        <v>11326.71487</v>
      </c>
      <c r="R664" s="3"/>
      <c r="T664"/>
    </row>
    <row r="665" spans="1:20" x14ac:dyDescent="0.35">
      <c r="A665" s="31">
        <v>33</v>
      </c>
      <c r="B665" s="31">
        <v>42.4</v>
      </c>
      <c r="C665" s="33">
        <v>0</v>
      </c>
      <c r="D665" s="33">
        <v>1</v>
      </c>
      <c r="E665" s="33">
        <v>0</v>
      </c>
      <c r="F665" s="33">
        <v>0</v>
      </c>
      <c r="G665" s="33">
        <v>1</v>
      </c>
      <c r="H665">
        <v>0</v>
      </c>
      <c r="I665">
        <v>0</v>
      </c>
      <c r="J665">
        <v>1</v>
      </c>
      <c r="K665">
        <v>0</v>
      </c>
      <c r="L665">
        <v>0</v>
      </c>
      <c r="M665">
        <v>0</v>
      </c>
      <c r="N665">
        <v>1</v>
      </c>
      <c r="O665">
        <v>0</v>
      </c>
      <c r="P665">
        <v>0</v>
      </c>
      <c r="Q665" s="32">
        <v>6666.2430000000004</v>
      </c>
      <c r="R665" s="3"/>
      <c r="T665"/>
    </row>
    <row r="666" spans="1:20" x14ac:dyDescent="0.35">
      <c r="A666" s="31">
        <v>33</v>
      </c>
      <c r="B666" s="31">
        <v>33.44</v>
      </c>
      <c r="C666" s="33">
        <v>0</v>
      </c>
      <c r="D666" s="33">
        <v>1</v>
      </c>
      <c r="E666" s="33">
        <v>0</v>
      </c>
      <c r="F666" s="33">
        <v>0</v>
      </c>
      <c r="G666" s="33">
        <v>1</v>
      </c>
      <c r="H666">
        <v>0</v>
      </c>
      <c r="I666">
        <v>1</v>
      </c>
      <c r="J666">
        <v>0</v>
      </c>
      <c r="K666">
        <v>0</v>
      </c>
      <c r="L666">
        <v>0</v>
      </c>
      <c r="M666">
        <v>0</v>
      </c>
      <c r="N666">
        <v>1</v>
      </c>
      <c r="O666">
        <v>0</v>
      </c>
      <c r="P666">
        <v>0</v>
      </c>
      <c r="Q666" s="32">
        <v>6653.7885999999999</v>
      </c>
      <c r="R666" s="3"/>
      <c r="T666"/>
    </row>
    <row r="667" spans="1:20" x14ac:dyDescent="0.35">
      <c r="A667" s="31">
        <v>33</v>
      </c>
      <c r="B667" s="31">
        <v>30.25</v>
      </c>
      <c r="C667" s="33">
        <v>0</v>
      </c>
      <c r="D667" s="33">
        <v>1</v>
      </c>
      <c r="E667" s="33">
        <v>0</v>
      </c>
      <c r="F667" s="33">
        <v>0</v>
      </c>
      <c r="G667" s="33">
        <v>1</v>
      </c>
      <c r="H667">
        <v>0</v>
      </c>
      <c r="I667">
        <v>1</v>
      </c>
      <c r="J667">
        <v>0</v>
      </c>
      <c r="K667">
        <v>0</v>
      </c>
      <c r="L667">
        <v>0</v>
      </c>
      <c r="M667">
        <v>0</v>
      </c>
      <c r="N667">
        <v>1</v>
      </c>
      <c r="O667">
        <v>0</v>
      </c>
      <c r="P667">
        <v>0</v>
      </c>
      <c r="Q667" s="32">
        <v>3704.3544999999999</v>
      </c>
      <c r="R667" s="3"/>
      <c r="T667"/>
    </row>
    <row r="668" spans="1:20" x14ac:dyDescent="0.35">
      <c r="A668" s="31">
        <v>34</v>
      </c>
      <c r="B668" s="31">
        <v>34.21</v>
      </c>
      <c r="C668" s="33">
        <v>0</v>
      </c>
      <c r="D668" s="33">
        <v>1</v>
      </c>
      <c r="E668" s="33">
        <v>0</v>
      </c>
      <c r="F668" s="33">
        <v>0</v>
      </c>
      <c r="G668" s="33">
        <v>1</v>
      </c>
      <c r="H668">
        <v>0</v>
      </c>
      <c r="I668">
        <v>1</v>
      </c>
      <c r="J668">
        <v>0</v>
      </c>
      <c r="K668">
        <v>0</v>
      </c>
      <c r="L668">
        <v>0</v>
      </c>
      <c r="M668">
        <v>0</v>
      </c>
      <c r="N668">
        <v>1</v>
      </c>
      <c r="O668">
        <v>0</v>
      </c>
      <c r="P668">
        <v>0</v>
      </c>
      <c r="Q668" s="32">
        <v>3935.1799000000001</v>
      </c>
      <c r="R668" s="3"/>
      <c r="T668"/>
    </row>
    <row r="669" spans="1:20" x14ac:dyDescent="0.35">
      <c r="A669" s="31">
        <v>34</v>
      </c>
      <c r="B669" s="31">
        <v>35.814999999999998</v>
      </c>
      <c r="C669" s="33">
        <v>0</v>
      </c>
      <c r="D669" s="33">
        <v>1</v>
      </c>
      <c r="E669" s="33">
        <v>0</v>
      </c>
      <c r="F669" s="33">
        <v>0</v>
      </c>
      <c r="G669" s="33">
        <v>1</v>
      </c>
      <c r="H669">
        <v>0</v>
      </c>
      <c r="I669">
        <v>0</v>
      </c>
      <c r="J669">
        <v>0</v>
      </c>
      <c r="K669">
        <v>1</v>
      </c>
      <c r="L669">
        <v>0</v>
      </c>
      <c r="M669">
        <v>0</v>
      </c>
      <c r="N669">
        <v>1</v>
      </c>
      <c r="O669">
        <v>0</v>
      </c>
      <c r="P669">
        <v>0</v>
      </c>
      <c r="Q669" s="32">
        <v>4320.4108500000002</v>
      </c>
      <c r="R669" s="3"/>
      <c r="T669"/>
    </row>
    <row r="670" spans="1:20" x14ac:dyDescent="0.35">
      <c r="A670" s="31">
        <v>34</v>
      </c>
      <c r="B670" s="31">
        <v>34.674999999999997</v>
      </c>
      <c r="C670" s="33">
        <v>0</v>
      </c>
      <c r="D670" s="33">
        <v>1</v>
      </c>
      <c r="E670" s="33">
        <v>0</v>
      </c>
      <c r="F670" s="33">
        <v>0</v>
      </c>
      <c r="G670" s="33">
        <v>1</v>
      </c>
      <c r="H670">
        <v>0</v>
      </c>
      <c r="I670">
        <v>0</v>
      </c>
      <c r="J670">
        <v>0</v>
      </c>
      <c r="K670">
        <v>0</v>
      </c>
      <c r="L670">
        <v>1</v>
      </c>
      <c r="M670">
        <v>0</v>
      </c>
      <c r="N670">
        <v>1</v>
      </c>
      <c r="O670">
        <v>0</v>
      </c>
      <c r="P670">
        <v>0</v>
      </c>
      <c r="Q670" s="32">
        <v>4518.8262500000001</v>
      </c>
      <c r="R670" s="3"/>
      <c r="T670"/>
    </row>
    <row r="671" spans="1:20" x14ac:dyDescent="0.35">
      <c r="A671" s="31">
        <v>34</v>
      </c>
      <c r="B671" s="31">
        <v>32.799999999999997</v>
      </c>
      <c r="C671" s="33">
        <v>0</v>
      </c>
      <c r="D671" s="33">
        <v>1</v>
      </c>
      <c r="E671" s="33">
        <v>0</v>
      </c>
      <c r="F671" s="33">
        <v>0</v>
      </c>
      <c r="G671" s="33">
        <v>1</v>
      </c>
      <c r="H671">
        <v>0</v>
      </c>
      <c r="I671">
        <v>0</v>
      </c>
      <c r="J671">
        <v>1</v>
      </c>
      <c r="K671">
        <v>0</v>
      </c>
      <c r="L671">
        <v>0</v>
      </c>
      <c r="M671">
        <v>0</v>
      </c>
      <c r="N671">
        <v>1</v>
      </c>
      <c r="O671">
        <v>0</v>
      </c>
      <c r="P671">
        <v>0</v>
      </c>
      <c r="Q671" s="32">
        <v>14358.364369999999</v>
      </c>
      <c r="R671" s="3"/>
      <c r="T671"/>
    </row>
    <row r="672" spans="1:20" x14ac:dyDescent="0.35">
      <c r="A672" s="31">
        <v>34</v>
      </c>
      <c r="B672" s="31">
        <v>42.13</v>
      </c>
      <c r="C672" s="33">
        <v>0</v>
      </c>
      <c r="D672" s="33">
        <v>1</v>
      </c>
      <c r="E672" s="33">
        <v>0</v>
      </c>
      <c r="F672" s="33">
        <v>0</v>
      </c>
      <c r="G672" s="33">
        <v>1</v>
      </c>
      <c r="H672">
        <v>0</v>
      </c>
      <c r="I672">
        <v>1</v>
      </c>
      <c r="J672">
        <v>0</v>
      </c>
      <c r="K672">
        <v>0</v>
      </c>
      <c r="L672">
        <v>0</v>
      </c>
      <c r="M672">
        <v>0</v>
      </c>
      <c r="N672">
        <v>1</v>
      </c>
      <c r="O672">
        <v>0</v>
      </c>
      <c r="P672">
        <v>0</v>
      </c>
      <c r="Q672" s="32">
        <v>5124.1886999999997</v>
      </c>
      <c r="R672" s="3"/>
      <c r="T672"/>
    </row>
    <row r="673" spans="1:20" x14ac:dyDescent="0.35">
      <c r="A673" s="31">
        <v>34</v>
      </c>
      <c r="B673" s="31">
        <v>42.9</v>
      </c>
      <c r="C673" s="33">
        <v>0</v>
      </c>
      <c r="D673" s="33">
        <v>1</v>
      </c>
      <c r="E673" s="33">
        <v>0</v>
      </c>
      <c r="F673" s="33">
        <v>0</v>
      </c>
      <c r="G673" s="33">
        <v>1</v>
      </c>
      <c r="H673">
        <v>0</v>
      </c>
      <c r="I673">
        <v>0</v>
      </c>
      <c r="J673">
        <v>1</v>
      </c>
      <c r="K673">
        <v>0</v>
      </c>
      <c r="L673">
        <v>0</v>
      </c>
      <c r="M673">
        <v>0</v>
      </c>
      <c r="N673">
        <v>1</v>
      </c>
      <c r="O673">
        <v>0</v>
      </c>
      <c r="P673">
        <v>0</v>
      </c>
      <c r="Q673" s="32">
        <v>4536.259</v>
      </c>
      <c r="R673" s="3"/>
      <c r="T673"/>
    </row>
    <row r="674" spans="1:20" x14ac:dyDescent="0.35">
      <c r="A674" s="31">
        <v>35</v>
      </c>
      <c r="B674" s="31">
        <v>34.770000000000003</v>
      </c>
      <c r="C674" s="33">
        <v>0</v>
      </c>
      <c r="D674" s="33">
        <v>1</v>
      </c>
      <c r="E674" s="33">
        <v>0</v>
      </c>
      <c r="F674" s="33">
        <v>0</v>
      </c>
      <c r="G674" s="33">
        <v>1</v>
      </c>
      <c r="H674">
        <v>0</v>
      </c>
      <c r="I674">
        <v>0</v>
      </c>
      <c r="J674">
        <v>0</v>
      </c>
      <c r="K674">
        <v>1</v>
      </c>
      <c r="L674">
        <v>0</v>
      </c>
      <c r="M674">
        <v>0</v>
      </c>
      <c r="N674">
        <v>1</v>
      </c>
      <c r="O674">
        <v>0</v>
      </c>
      <c r="P674">
        <v>0</v>
      </c>
      <c r="Q674" s="32">
        <v>5729.0052999999998</v>
      </c>
      <c r="R674" s="3"/>
      <c r="T674"/>
    </row>
    <row r="675" spans="1:20" x14ac:dyDescent="0.35">
      <c r="A675" s="31">
        <v>35</v>
      </c>
      <c r="B675" s="31">
        <v>30.5</v>
      </c>
      <c r="C675" s="33">
        <v>0</v>
      </c>
      <c r="D675" s="33">
        <v>1</v>
      </c>
      <c r="E675" s="33">
        <v>0</v>
      </c>
      <c r="F675" s="33">
        <v>0</v>
      </c>
      <c r="G675" s="33">
        <v>1</v>
      </c>
      <c r="H675">
        <v>0</v>
      </c>
      <c r="I675">
        <v>0</v>
      </c>
      <c r="J675">
        <v>1</v>
      </c>
      <c r="K675">
        <v>0</v>
      </c>
      <c r="L675">
        <v>0</v>
      </c>
      <c r="M675">
        <v>0</v>
      </c>
      <c r="N675">
        <v>1</v>
      </c>
      <c r="O675">
        <v>0</v>
      </c>
      <c r="P675">
        <v>0</v>
      </c>
      <c r="Q675" s="32">
        <v>4751.07</v>
      </c>
      <c r="R675" s="3"/>
      <c r="T675"/>
    </row>
    <row r="676" spans="1:20" x14ac:dyDescent="0.35">
      <c r="A676" s="31">
        <v>35</v>
      </c>
      <c r="B676" s="31">
        <v>38.6</v>
      </c>
      <c r="C676" s="33">
        <v>0</v>
      </c>
      <c r="D676" s="33">
        <v>1</v>
      </c>
      <c r="E676" s="33">
        <v>0</v>
      </c>
      <c r="F676" s="33">
        <v>0</v>
      </c>
      <c r="G676" s="33">
        <v>1</v>
      </c>
      <c r="H676">
        <v>0</v>
      </c>
      <c r="I676">
        <v>0</v>
      </c>
      <c r="J676">
        <v>1</v>
      </c>
      <c r="K676">
        <v>0</v>
      </c>
      <c r="L676">
        <v>0</v>
      </c>
      <c r="M676">
        <v>0</v>
      </c>
      <c r="N676">
        <v>1</v>
      </c>
      <c r="O676">
        <v>0</v>
      </c>
      <c r="P676">
        <v>0</v>
      </c>
      <c r="Q676" s="32">
        <v>4762.3289999999997</v>
      </c>
      <c r="R676" s="3"/>
      <c r="T676"/>
    </row>
    <row r="677" spans="1:20" x14ac:dyDescent="0.35">
      <c r="A677" s="31">
        <v>35</v>
      </c>
      <c r="B677" s="31">
        <v>34.32</v>
      </c>
      <c r="C677" s="33">
        <v>0</v>
      </c>
      <c r="D677" s="33">
        <v>1</v>
      </c>
      <c r="E677" s="33">
        <v>0</v>
      </c>
      <c r="F677" s="33">
        <v>0</v>
      </c>
      <c r="G677" s="33">
        <v>1</v>
      </c>
      <c r="H677">
        <v>0</v>
      </c>
      <c r="I677">
        <v>1</v>
      </c>
      <c r="J677">
        <v>0</v>
      </c>
      <c r="K677">
        <v>0</v>
      </c>
      <c r="L677">
        <v>0</v>
      </c>
      <c r="M677">
        <v>0</v>
      </c>
      <c r="N677">
        <v>1</v>
      </c>
      <c r="O677">
        <v>0</v>
      </c>
      <c r="P677">
        <v>0</v>
      </c>
      <c r="Q677" s="32">
        <v>5934.3797999999997</v>
      </c>
      <c r="R677" s="3"/>
      <c r="T677"/>
    </row>
    <row r="678" spans="1:20" x14ac:dyDescent="0.35">
      <c r="A678" s="31">
        <v>35</v>
      </c>
      <c r="B678" s="31">
        <v>39.71</v>
      </c>
      <c r="C678" s="33">
        <v>0</v>
      </c>
      <c r="D678" s="33">
        <v>1</v>
      </c>
      <c r="E678" s="33">
        <v>0</v>
      </c>
      <c r="F678" s="33">
        <v>0</v>
      </c>
      <c r="G678" s="33">
        <v>1</v>
      </c>
      <c r="H678">
        <v>0</v>
      </c>
      <c r="I678">
        <v>0</v>
      </c>
      <c r="J678">
        <v>0</v>
      </c>
      <c r="K678">
        <v>0</v>
      </c>
      <c r="L678">
        <v>1</v>
      </c>
      <c r="M678">
        <v>0</v>
      </c>
      <c r="N678">
        <v>1</v>
      </c>
      <c r="O678">
        <v>0</v>
      </c>
      <c r="P678">
        <v>0</v>
      </c>
      <c r="Q678" s="32">
        <v>19496.71917</v>
      </c>
      <c r="R678" s="3"/>
      <c r="T678"/>
    </row>
    <row r="679" spans="1:20" x14ac:dyDescent="0.35">
      <c r="A679" s="31">
        <v>36</v>
      </c>
      <c r="B679" s="31">
        <v>34.43</v>
      </c>
      <c r="C679" s="33">
        <v>0</v>
      </c>
      <c r="D679" s="33">
        <v>1</v>
      </c>
      <c r="E679" s="33">
        <v>0</v>
      </c>
      <c r="F679" s="33">
        <v>0</v>
      </c>
      <c r="G679" s="33">
        <v>1</v>
      </c>
      <c r="H679">
        <v>0</v>
      </c>
      <c r="I679">
        <v>1</v>
      </c>
      <c r="J679">
        <v>0</v>
      </c>
      <c r="K679">
        <v>0</v>
      </c>
      <c r="L679">
        <v>0</v>
      </c>
      <c r="M679">
        <v>0</v>
      </c>
      <c r="N679">
        <v>0</v>
      </c>
      <c r="O679">
        <v>1</v>
      </c>
      <c r="P679">
        <v>0</v>
      </c>
      <c r="Q679" s="32">
        <v>5584.3056999999999</v>
      </c>
      <c r="R679" s="3"/>
      <c r="T679"/>
    </row>
    <row r="680" spans="1:20" x14ac:dyDescent="0.35">
      <c r="A680" s="31">
        <v>36</v>
      </c>
      <c r="B680" s="31">
        <v>33.82</v>
      </c>
      <c r="C680" s="33">
        <v>0</v>
      </c>
      <c r="D680" s="33">
        <v>1</v>
      </c>
      <c r="E680" s="33">
        <v>0</v>
      </c>
      <c r="F680" s="33">
        <v>0</v>
      </c>
      <c r="G680" s="33">
        <v>1</v>
      </c>
      <c r="H680">
        <v>0</v>
      </c>
      <c r="I680">
        <v>0</v>
      </c>
      <c r="J680">
        <v>0</v>
      </c>
      <c r="K680">
        <v>1</v>
      </c>
      <c r="L680">
        <v>0</v>
      </c>
      <c r="M680">
        <v>0</v>
      </c>
      <c r="N680">
        <v>0</v>
      </c>
      <c r="O680">
        <v>1</v>
      </c>
      <c r="P680">
        <v>0</v>
      </c>
      <c r="Q680" s="32">
        <v>5377.4578000000001</v>
      </c>
      <c r="R680" s="3"/>
      <c r="T680"/>
    </row>
    <row r="681" spans="1:20" x14ac:dyDescent="0.35">
      <c r="A681" s="31">
        <v>36</v>
      </c>
      <c r="B681" s="31">
        <v>31.5</v>
      </c>
      <c r="C681" s="33">
        <v>0</v>
      </c>
      <c r="D681" s="33">
        <v>1</v>
      </c>
      <c r="E681" s="33">
        <v>0</v>
      </c>
      <c r="F681" s="33">
        <v>0</v>
      </c>
      <c r="G681" s="33">
        <v>1</v>
      </c>
      <c r="H681">
        <v>0</v>
      </c>
      <c r="I681">
        <v>0</v>
      </c>
      <c r="J681">
        <v>1</v>
      </c>
      <c r="K681">
        <v>0</v>
      </c>
      <c r="L681">
        <v>0</v>
      </c>
      <c r="M681">
        <v>0</v>
      </c>
      <c r="N681">
        <v>0</v>
      </c>
      <c r="O681">
        <v>1</v>
      </c>
      <c r="P681">
        <v>0</v>
      </c>
      <c r="Q681" s="32">
        <v>4402.2330000000002</v>
      </c>
      <c r="R681" s="3"/>
      <c r="T681"/>
    </row>
    <row r="682" spans="1:20" x14ac:dyDescent="0.35">
      <c r="A682" s="31">
        <v>36</v>
      </c>
      <c r="B682" s="31">
        <v>30.875</v>
      </c>
      <c r="C682" s="33">
        <v>0</v>
      </c>
      <c r="D682" s="33">
        <v>1</v>
      </c>
      <c r="E682" s="33">
        <v>0</v>
      </c>
      <c r="F682" s="33">
        <v>0</v>
      </c>
      <c r="G682" s="33">
        <v>1</v>
      </c>
      <c r="H682">
        <v>0</v>
      </c>
      <c r="I682">
        <v>0</v>
      </c>
      <c r="J682">
        <v>0</v>
      </c>
      <c r="K682">
        <v>1</v>
      </c>
      <c r="L682">
        <v>0</v>
      </c>
      <c r="M682">
        <v>0</v>
      </c>
      <c r="N682">
        <v>0</v>
      </c>
      <c r="O682">
        <v>1</v>
      </c>
      <c r="P682">
        <v>0</v>
      </c>
      <c r="Q682" s="32">
        <v>5373.3642499999996</v>
      </c>
      <c r="R682" s="3"/>
      <c r="T682"/>
    </row>
    <row r="683" spans="1:20" x14ac:dyDescent="0.35">
      <c r="A683" s="31">
        <v>37</v>
      </c>
      <c r="B683" s="31">
        <v>30.8</v>
      </c>
      <c r="C683" s="33">
        <v>0</v>
      </c>
      <c r="D683" s="33">
        <v>1</v>
      </c>
      <c r="E683" s="33">
        <v>0</v>
      </c>
      <c r="F683" s="33">
        <v>0</v>
      </c>
      <c r="G683" s="33">
        <v>1</v>
      </c>
      <c r="H683">
        <v>0</v>
      </c>
      <c r="I683">
        <v>0</v>
      </c>
      <c r="J683">
        <v>1</v>
      </c>
      <c r="K683">
        <v>0</v>
      </c>
      <c r="L683">
        <v>0</v>
      </c>
      <c r="M683">
        <v>0</v>
      </c>
      <c r="N683">
        <v>0</v>
      </c>
      <c r="O683">
        <v>1</v>
      </c>
      <c r="P683">
        <v>0</v>
      </c>
      <c r="Q683" s="32">
        <v>4646.759</v>
      </c>
      <c r="R683" s="3"/>
      <c r="T683"/>
    </row>
    <row r="684" spans="1:20" x14ac:dyDescent="0.35">
      <c r="A684" s="31">
        <v>37</v>
      </c>
      <c r="B684" s="31">
        <v>30.875</v>
      </c>
      <c r="C684" s="33">
        <v>0</v>
      </c>
      <c r="D684" s="33">
        <v>1</v>
      </c>
      <c r="E684" s="33">
        <v>0</v>
      </c>
      <c r="F684" s="33">
        <v>0</v>
      </c>
      <c r="G684" s="33">
        <v>1</v>
      </c>
      <c r="H684">
        <v>0</v>
      </c>
      <c r="I684">
        <v>0</v>
      </c>
      <c r="J684">
        <v>0</v>
      </c>
      <c r="K684">
        <v>1</v>
      </c>
      <c r="L684">
        <v>0</v>
      </c>
      <c r="M684">
        <v>0</v>
      </c>
      <c r="N684">
        <v>0</v>
      </c>
      <c r="O684">
        <v>1</v>
      </c>
      <c r="P684">
        <v>0</v>
      </c>
      <c r="Q684" s="32">
        <v>6796.8632500000003</v>
      </c>
      <c r="R684" s="3"/>
      <c r="T684"/>
    </row>
    <row r="685" spans="1:20" x14ac:dyDescent="0.35">
      <c r="A685" s="31">
        <v>37</v>
      </c>
      <c r="B685" s="31">
        <v>36.19</v>
      </c>
      <c r="C685" s="33">
        <v>0</v>
      </c>
      <c r="D685" s="33">
        <v>1</v>
      </c>
      <c r="E685" s="33">
        <v>0</v>
      </c>
      <c r="F685" s="33">
        <v>0</v>
      </c>
      <c r="G685" s="33">
        <v>1</v>
      </c>
      <c r="H685">
        <v>0</v>
      </c>
      <c r="I685">
        <v>1</v>
      </c>
      <c r="J685">
        <v>0</v>
      </c>
      <c r="K685">
        <v>0</v>
      </c>
      <c r="L685">
        <v>0</v>
      </c>
      <c r="M685">
        <v>0</v>
      </c>
      <c r="N685">
        <v>0</v>
      </c>
      <c r="O685">
        <v>1</v>
      </c>
      <c r="P685">
        <v>0</v>
      </c>
      <c r="Q685" s="32">
        <v>19214.705529999999</v>
      </c>
      <c r="R685" s="3"/>
      <c r="T685"/>
    </row>
    <row r="686" spans="1:20" x14ac:dyDescent="0.35">
      <c r="A686" s="31">
        <v>37</v>
      </c>
      <c r="B686" s="31">
        <v>46.53</v>
      </c>
      <c r="C686" s="33">
        <v>0</v>
      </c>
      <c r="D686" s="33">
        <v>1</v>
      </c>
      <c r="E686" s="33">
        <v>0</v>
      </c>
      <c r="F686" s="33">
        <v>0</v>
      </c>
      <c r="G686" s="33">
        <v>1</v>
      </c>
      <c r="H686">
        <v>0</v>
      </c>
      <c r="I686">
        <v>1</v>
      </c>
      <c r="J686">
        <v>0</v>
      </c>
      <c r="K686">
        <v>0</v>
      </c>
      <c r="L686">
        <v>0</v>
      </c>
      <c r="M686">
        <v>0</v>
      </c>
      <c r="N686">
        <v>0</v>
      </c>
      <c r="O686">
        <v>1</v>
      </c>
      <c r="P686">
        <v>0</v>
      </c>
      <c r="Q686" s="32">
        <v>6435.6237000000001</v>
      </c>
      <c r="R686" s="3"/>
      <c r="T686"/>
    </row>
    <row r="687" spans="1:20" x14ac:dyDescent="0.35">
      <c r="A687" s="31">
        <v>38</v>
      </c>
      <c r="B687" s="31">
        <v>37.049999999999997</v>
      </c>
      <c r="C687" s="33">
        <v>0</v>
      </c>
      <c r="D687" s="33">
        <v>1</v>
      </c>
      <c r="E687" s="33">
        <v>0</v>
      </c>
      <c r="F687" s="33">
        <v>0</v>
      </c>
      <c r="G687" s="33">
        <v>1</v>
      </c>
      <c r="H687">
        <v>0</v>
      </c>
      <c r="I687">
        <v>0</v>
      </c>
      <c r="J687">
        <v>0</v>
      </c>
      <c r="K687">
        <v>0</v>
      </c>
      <c r="L687">
        <v>1</v>
      </c>
      <c r="M687">
        <v>0</v>
      </c>
      <c r="N687">
        <v>0</v>
      </c>
      <c r="O687">
        <v>1</v>
      </c>
      <c r="P687">
        <v>0</v>
      </c>
      <c r="Q687" s="32">
        <v>6079.6715000000004</v>
      </c>
      <c r="R687" s="3"/>
      <c r="T687"/>
    </row>
    <row r="688" spans="1:20" x14ac:dyDescent="0.35">
      <c r="A688" s="31">
        <v>38</v>
      </c>
      <c r="B688" s="31">
        <v>34.700000000000003</v>
      </c>
      <c r="C688" s="33">
        <v>0</v>
      </c>
      <c r="D688" s="33">
        <v>1</v>
      </c>
      <c r="E688" s="33">
        <v>0</v>
      </c>
      <c r="F688" s="33">
        <v>0</v>
      </c>
      <c r="G688" s="33">
        <v>1</v>
      </c>
      <c r="H688">
        <v>0</v>
      </c>
      <c r="I688">
        <v>0</v>
      </c>
      <c r="J688">
        <v>1</v>
      </c>
      <c r="K688">
        <v>0</v>
      </c>
      <c r="L688">
        <v>0</v>
      </c>
      <c r="M688">
        <v>0</v>
      </c>
      <c r="N688">
        <v>0</v>
      </c>
      <c r="O688">
        <v>1</v>
      </c>
      <c r="P688">
        <v>0</v>
      </c>
      <c r="Q688" s="32">
        <v>6082.4049999999997</v>
      </c>
      <c r="R688" s="3"/>
      <c r="T688"/>
    </row>
    <row r="689" spans="1:20" x14ac:dyDescent="0.35">
      <c r="A689" s="31">
        <v>38</v>
      </c>
      <c r="B689" s="31">
        <v>31</v>
      </c>
      <c r="C689" s="33">
        <v>0</v>
      </c>
      <c r="D689" s="33">
        <v>1</v>
      </c>
      <c r="E689" s="33">
        <v>0</v>
      </c>
      <c r="F689" s="33">
        <v>0</v>
      </c>
      <c r="G689" s="33">
        <v>1</v>
      </c>
      <c r="H689">
        <v>0</v>
      </c>
      <c r="I689">
        <v>0</v>
      </c>
      <c r="J689">
        <v>1</v>
      </c>
      <c r="K689">
        <v>0</v>
      </c>
      <c r="L689">
        <v>0</v>
      </c>
      <c r="M689">
        <v>0</v>
      </c>
      <c r="N689">
        <v>0</v>
      </c>
      <c r="O689">
        <v>1</v>
      </c>
      <c r="P689">
        <v>0</v>
      </c>
      <c r="Q689" s="32">
        <v>5488.2619999999997</v>
      </c>
      <c r="R689" s="3"/>
      <c r="T689"/>
    </row>
    <row r="690" spans="1:20" x14ac:dyDescent="0.35">
      <c r="A690" s="31">
        <v>39</v>
      </c>
      <c r="B690" s="31">
        <v>45.43</v>
      </c>
      <c r="C690" s="33">
        <v>0</v>
      </c>
      <c r="D690" s="33">
        <v>1</v>
      </c>
      <c r="E690" s="33">
        <v>0</v>
      </c>
      <c r="F690" s="33">
        <v>0</v>
      </c>
      <c r="G690" s="33">
        <v>1</v>
      </c>
      <c r="H690">
        <v>0</v>
      </c>
      <c r="I690">
        <v>1</v>
      </c>
      <c r="J690">
        <v>0</v>
      </c>
      <c r="K690">
        <v>0</v>
      </c>
      <c r="L690">
        <v>0</v>
      </c>
      <c r="M690">
        <v>0</v>
      </c>
      <c r="N690">
        <v>0</v>
      </c>
      <c r="O690">
        <v>1</v>
      </c>
      <c r="P690">
        <v>0</v>
      </c>
      <c r="Q690" s="32">
        <v>6356.2707</v>
      </c>
      <c r="R690" s="3"/>
      <c r="T690"/>
    </row>
    <row r="691" spans="1:20" x14ac:dyDescent="0.35">
      <c r="A691" s="31">
        <v>39</v>
      </c>
      <c r="B691" s="31">
        <v>42.655000000000001</v>
      </c>
      <c r="C691" s="33">
        <v>0</v>
      </c>
      <c r="D691" s="33">
        <v>1</v>
      </c>
      <c r="E691" s="33">
        <v>0</v>
      </c>
      <c r="F691" s="33">
        <v>0</v>
      </c>
      <c r="G691" s="33">
        <v>1</v>
      </c>
      <c r="H691">
        <v>0</v>
      </c>
      <c r="I691">
        <v>0</v>
      </c>
      <c r="J691">
        <v>0</v>
      </c>
      <c r="K691">
        <v>0</v>
      </c>
      <c r="L691">
        <v>1</v>
      </c>
      <c r="M691">
        <v>0</v>
      </c>
      <c r="N691">
        <v>0</v>
      </c>
      <c r="O691">
        <v>1</v>
      </c>
      <c r="P691">
        <v>0</v>
      </c>
      <c r="Q691" s="32">
        <v>5757.41345</v>
      </c>
      <c r="R691" s="3"/>
      <c r="T691"/>
    </row>
    <row r="692" spans="1:20" x14ac:dyDescent="0.35">
      <c r="A692" s="31">
        <v>39</v>
      </c>
      <c r="B692" s="31">
        <v>32.340000000000003</v>
      </c>
      <c r="C692" s="33">
        <v>0</v>
      </c>
      <c r="D692" s="33">
        <v>1</v>
      </c>
      <c r="E692" s="33">
        <v>0</v>
      </c>
      <c r="F692" s="33">
        <v>0</v>
      </c>
      <c r="G692" s="33">
        <v>1</v>
      </c>
      <c r="H692">
        <v>0</v>
      </c>
      <c r="I692">
        <v>1</v>
      </c>
      <c r="J692">
        <v>0</v>
      </c>
      <c r="K692">
        <v>0</v>
      </c>
      <c r="L692">
        <v>0</v>
      </c>
      <c r="M692">
        <v>0</v>
      </c>
      <c r="N692">
        <v>0</v>
      </c>
      <c r="O692">
        <v>1</v>
      </c>
      <c r="P692">
        <v>0</v>
      </c>
      <c r="Q692" s="32">
        <v>6338.0756000000001</v>
      </c>
      <c r="R692" s="3"/>
      <c r="T692"/>
    </row>
    <row r="693" spans="1:20" x14ac:dyDescent="0.35">
      <c r="A693" s="31">
        <v>39</v>
      </c>
      <c r="B693" s="31">
        <v>34.1</v>
      </c>
      <c r="C693" s="33">
        <v>0</v>
      </c>
      <c r="D693" s="33">
        <v>1</v>
      </c>
      <c r="E693" s="33">
        <v>0</v>
      </c>
      <c r="F693" s="33">
        <v>0</v>
      </c>
      <c r="G693" s="33">
        <v>1</v>
      </c>
      <c r="H693">
        <v>0</v>
      </c>
      <c r="I693">
        <v>1</v>
      </c>
      <c r="J693">
        <v>0</v>
      </c>
      <c r="K693">
        <v>0</v>
      </c>
      <c r="L693">
        <v>0</v>
      </c>
      <c r="M693">
        <v>0</v>
      </c>
      <c r="N693">
        <v>0</v>
      </c>
      <c r="O693">
        <v>1</v>
      </c>
      <c r="P693">
        <v>0</v>
      </c>
      <c r="Q693" s="32">
        <v>23563.016179999999</v>
      </c>
      <c r="R693" s="3"/>
      <c r="T693"/>
    </row>
    <row r="694" spans="1:20" x14ac:dyDescent="0.35">
      <c r="A694" s="31">
        <v>40</v>
      </c>
      <c r="B694" s="31">
        <v>41.23</v>
      </c>
      <c r="C694" s="33">
        <v>0</v>
      </c>
      <c r="D694" s="33">
        <v>1</v>
      </c>
      <c r="E694" s="33">
        <v>0</v>
      </c>
      <c r="F694" s="33">
        <v>0</v>
      </c>
      <c r="G694" s="33">
        <v>1</v>
      </c>
      <c r="H694">
        <v>0</v>
      </c>
      <c r="I694">
        <v>0</v>
      </c>
      <c r="J694">
        <v>0</v>
      </c>
      <c r="K694">
        <v>0</v>
      </c>
      <c r="L694">
        <v>1</v>
      </c>
      <c r="M694">
        <v>0</v>
      </c>
      <c r="N694">
        <v>0</v>
      </c>
      <c r="O694">
        <v>1</v>
      </c>
      <c r="P694">
        <v>0</v>
      </c>
      <c r="Q694" s="32">
        <v>6610.1097</v>
      </c>
      <c r="R694" s="3"/>
      <c r="T694"/>
    </row>
    <row r="695" spans="1:20" x14ac:dyDescent="0.35">
      <c r="A695" s="31">
        <v>40</v>
      </c>
      <c r="B695" s="31">
        <v>30.875</v>
      </c>
      <c r="C695" s="33">
        <v>0</v>
      </c>
      <c r="D695" s="33">
        <v>1</v>
      </c>
      <c r="E695" s="33">
        <v>0</v>
      </c>
      <c r="F695" s="33">
        <v>0</v>
      </c>
      <c r="G695" s="33">
        <v>1</v>
      </c>
      <c r="H695">
        <v>0</v>
      </c>
      <c r="I695">
        <v>0</v>
      </c>
      <c r="J695">
        <v>0</v>
      </c>
      <c r="K695">
        <v>1</v>
      </c>
      <c r="L695">
        <v>0</v>
      </c>
      <c r="M695">
        <v>0</v>
      </c>
      <c r="N695">
        <v>0</v>
      </c>
      <c r="O695">
        <v>1</v>
      </c>
      <c r="P695">
        <v>0</v>
      </c>
      <c r="Q695" s="32">
        <v>8162.7162500000004</v>
      </c>
      <c r="R695" s="3"/>
      <c r="T695"/>
    </row>
    <row r="696" spans="1:20" x14ac:dyDescent="0.35">
      <c r="A696" s="31">
        <v>40</v>
      </c>
      <c r="B696" s="31">
        <v>35.299999999999997</v>
      </c>
      <c r="C696" s="33">
        <v>0</v>
      </c>
      <c r="D696" s="33">
        <v>1</v>
      </c>
      <c r="E696" s="33">
        <v>0</v>
      </c>
      <c r="F696" s="33">
        <v>0</v>
      </c>
      <c r="G696" s="33">
        <v>1</v>
      </c>
      <c r="H696">
        <v>0</v>
      </c>
      <c r="I696">
        <v>0</v>
      </c>
      <c r="J696">
        <v>1</v>
      </c>
      <c r="K696">
        <v>0</v>
      </c>
      <c r="L696">
        <v>0</v>
      </c>
      <c r="M696">
        <v>0</v>
      </c>
      <c r="N696">
        <v>0</v>
      </c>
      <c r="O696">
        <v>1</v>
      </c>
      <c r="P696">
        <v>0</v>
      </c>
      <c r="Q696" s="32">
        <v>7196.8670000000002</v>
      </c>
      <c r="R696" s="3"/>
      <c r="T696"/>
    </row>
    <row r="697" spans="1:20" x14ac:dyDescent="0.35">
      <c r="A697" s="31">
        <v>40</v>
      </c>
      <c r="B697" s="31">
        <v>34.104999999999997</v>
      </c>
      <c r="C697" s="33">
        <v>0</v>
      </c>
      <c r="D697" s="33">
        <v>1</v>
      </c>
      <c r="E697" s="33">
        <v>0</v>
      </c>
      <c r="F697" s="33">
        <v>0</v>
      </c>
      <c r="G697" s="33">
        <v>1</v>
      </c>
      <c r="H697">
        <v>0</v>
      </c>
      <c r="I697">
        <v>0</v>
      </c>
      <c r="J697">
        <v>0</v>
      </c>
      <c r="K697">
        <v>0</v>
      </c>
      <c r="L697">
        <v>1</v>
      </c>
      <c r="M697">
        <v>0</v>
      </c>
      <c r="N697">
        <v>0</v>
      </c>
      <c r="O697">
        <v>1</v>
      </c>
      <c r="P697">
        <v>0</v>
      </c>
      <c r="Q697" s="32">
        <v>6600.2059499999996</v>
      </c>
      <c r="R697" s="3"/>
      <c r="T697"/>
    </row>
    <row r="698" spans="1:20" x14ac:dyDescent="0.35">
      <c r="A698" s="31">
        <v>40</v>
      </c>
      <c r="B698" s="31">
        <v>41.69</v>
      </c>
      <c r="C698" s="33">
        <v>0</v>
      </c>
      <c r="D698" s="33">
        <v>1</v>
      </c>
      <c r="E698" s="33">
        <v>0</v>
      </c>
      <c r="F698" s="33">
        <v>0</v>
      </c>
      <c r="G698" s="33">
        <v>1</v>
      </c>
      <c r="H698">
        <v>0</v>
      </c>
      <c r="I698">
        <v>1</v>
      </c>
      <c r="J698">
        <v>0</v>
      </c>
      <c r="K698">
        <v>0</v>
      </c>
      <c r="L698">
        <v>0</v>
      </c>
      <c r="M698">
        <v>0</v>
      </c>
      <c r="N698">
        <v>0</v>
      </c>
      <c r="O698">
        <v>1</v>
      </c>
      <c r="P698">
        <v>0</v>
      </c>
      <c r="Q698" s="32">
        <v>5438.7491</v>
      </c>
      <c r="R698" s="3"/>
      <c r="T698"/>
    </row>
    <row r="699" spans="1:20" x14ac:dyDescent="0.35">
      <c r="A699" s="31">
        <v>40</v>
      </c>
      <c r="B699" s="31">
        <v>32.299999999999997</v>
      </c>
      <c r="C699" s="33">
        <v>0</v>
      </c>
      <c r="D699" s="33">
        <v>1</v>
      </c>
      <c r="E699" s="33">
        <v>0</v>
      </c>
      <c r="F699" s="33">
        <v>0</v>
      </c>
      <c r="G699" s="33">
        <v>1</v>
      </c>
      <c r="H699">
        <v>0</v>
      </c>
      <c r="I699">
        <v>0</v>
      </c>
      <c r="J699">
        <v>0</v>
      </c>
      <c r="K699">
        <v>1</v>
      </c>
      <c r="L699">
        <v>0</v>
      </c>
      <c r="M699">
        <v>0</v>
      </c>
      <c r="N699">
        <v>0</v>
      </c>
      <c r="O699">
        <v>1</v>
      </c>
      <c r="P699">
        <v>0</v>
      </c>
      <c r="Q699" s="32">
        <v>6986.6970000000001</v>
      </c>
      <c r="R699" s="3"/>
      <c r="T699"/>
    </row>
    <row r="700" spans="1:20" x14ac:dyDescent="0.35">
      <c r="A700" s="31">
        <v>41</v>
      </c>
      <c r="B700" s="31">
        <v>37.049999999999997</v>
      </c>
      <c r="C700" s="33">
        <v>0</v>
      </c>
      <c r="D700" s="33">
        <v>1</v>
      </c>
      <c r="E700" s="33">
        <v>0</v>
      </c>
      <c r="F700" s="33">
        <v>0</v>
      </c>
      <c r="G700" s="33">
        <v>1</v>
      </c>
      <c r="H700">
        <v>0</v>
      </c>
      <c r="I700">
        <v>0</v>
      </c>
      <c r="J700">
        <v>0</v>
      </c>
      <c r="K700">
        <v>1</v>
      </c>
      <c r="L700">
        <v>0</v>
      </c>
      <c r="M700">
        <v>0</v>
      </c>
      <c r="N700">
        <v>0</v>
      </c>
      <c r="O700">
        <v>1</v>
      </c>
      <c r="P700">
        <v>0</v>
      </c>
      <c r="Q700" s="32">
        <v>7265.7025000000003</v>
      </c>
      <c r="R700" s="3"/>
      <c r="T700"/>
    </row>
    <row r="701" spans="1:20" x14ac:dyDescent="0.35">
      <c r="A701" s="31">
        <v>41</v>
      </c>
      <c r="B701" s="31">
        <v>30.59</v>
      </c>
      <c r="C701" s="33">
        <v>0</v>
      </c>
      <c r="D701" s="33">
        <v>1</v>
      </c>
      <c r="E701" s="33">
        <v>0</v>
      </c>
      <c r="F701" s="33">
        <v>0</v>
      </c>
      <c r="G701" s="33">
        <v>1</v>
      </c>
      <c r="H701">
        <v>0</v>
      </c>
      <c r="I701">
        <v>0</v>
      </c>
      <c r="J701">
        <v>0</v>
      </c>
      <c r="K701">
        <v>1</v>
      </c>
      <c r="L701">
        <v>0</v>
      </c>
      <c r="M701">
        <v>0</v>
      </c>
      <c r="N701">
        <v>0</v>
      </c>
      <c r="O701">
        <v>1</v>
      </c>
      <c r="P701">
        <v>0</v>
      </c>
      <c r="Q701" s="32">
        <v>7256.7231000000002</v>
      </c>
      <c r="R701" s="3"/>
      <c r="T701"/>
    </row>
    <row r="702" spans="1:20" x14ac:dyDescent="0.35">
      <c r="A702" s="31">
        <v>41</v>
      </c>
      <c r="B702" s="31">
        <v>40.26</v>
      </c>
      <c r="C702" s="33">
        <v>0</v>
      </c>
      <c r="D702" s="33">
        <v>1</v>
      </c>
      <c r="E702" s="33">
        <v>0</v>
      </c>
      <c r="F702" s="33">
        <v>0</v>
      </c>
      <c r="G702" s="33">
        <v>1</v>
      </c>
      <c r="H702">
        <v>0</v>
      </c>
      <c r="I702">
        <v>1</v>
      </c>
      <c r="J702">
        <v>0</v>
      </c>
      <c r="K702">
        <v>0</v>
      </c>
      <c r="L702">
        <v>0</v>
      </c>
      <c r="M702">
        <v>0</v>
      </c>
      <c r="N702">
        <v>0</v>
      </c>
      <c r="O702">
        <v>1</v>
      </c>
      <c r="P702">
        <v>0</v>
      </c>
      <c r="Q702" s="32">
        <v>5709.1643999999997</v>
      </c>
      <c r="R702" s="3"/>
      <c r="T702"/>
    </row>
    <row r="703" spans="1:20" x14ac:dyDescent="0.35">
      <c r="A703" s="31">
        <v>41</v>
      </c>
      <c r="B703" s="31">
        <v>34.200000000000003</v>
      </c>
      <c r="C703" s="33">
        <v>0</v>
      </c>
      <c r="D703" s="33">
        <v>1</v>
      </c>
      <c r="E703" s="33">
        <v>0</v>
      </c>
      <c r="F703" s="33">
        <v>0</v>
      </c>
      <c r="G703" s="33">
        <v>1</v>
      </c>
      <c r="H703">
        <v>0</v>
      </c>
      <c r="I703">
        <v>0</v>
      </c>
      <c r="J703">
        <v>0</v>
      </c>
      <c r="K703">
        <v>1</v>
      </c>
      <c r="L703">
        <v>0</v>
      </c>
      <c r="M703">
        <v>0</v>
      </c>
      <c r="N703">
        <v>0</v>
      </c>
      <c r="O703">
        <v>1</v>
      </c>
      <c r="P703">
        <v>0</v>
      </c>
      <c r="Q703" s="32">
        <v>7261.741</v>
      </c>
      <c r="R703" s="3"/>
      <c r="T703"/>
    </row>
    <row r="704" spans="1:20" x14ac:dyDescent="0.35">
      <c r="A704" s="31">
        <v>41</v>
      </c>
      <c r="B704" s="31">
        <v>34.21</v>
      </c>
      <c r="C704" s="33">
        <v>0</v>
      </c>
      <c r="D704" s="33">
        <v>1</v>
      </c>
      <c r="E704" s="33">
        <v>0</v>
      </c>
      <c r="F704" s="33">
        <v>0</v>
      </c>
      <c r="G704" s="33">
        <v>1</v>
      </c>
      <c r="H704">
        <v>0</v>
      </c>
      <c r="I704">
        <v>1</v>
      </c>
      <c r="J704">
        <v>0</v>
      </c>
      <c r="K704">
        <v>0</v>
      </c>
      <c r="L704">
        <v>0</v>
      </c>
      <c r="M704">
        <v>0</v>
      </c>
      <c r="N704">
        <v>0</v>
      </c>
      <c r="O704">
        <v>1</v>
      </c>
      <c r="P704">
        <v>0</v>
      </c>
      <c r="Q704" s="32">
        <v>6289.7548999999999</v>
      </c>
      <c r="R704" s="3"/>
      <c r="T704"/>
    </row>
    <row r="705" spans="1:20" x14ac:dyDescent="0.35">
      <c r="A705" s="31">
        <v>41</v>
      </c>
      <c r="B705" s="31">
        <v>33.549999999999997</v>
      </c>
      <c r="C705" s="33">
        <v>0</v>
      </c>
      <c r="D705" s="33">
        <v>1</v>
      </c>
      <c r="E705" s="33">
        <v>0</v>
      </c>
      <c r="F705" s="33">
        <v>0</v>
      </c>
      <c r="G705" s="33">
        <v>1</v>
      </c>
      <c r="H705">
        <v>0</v>
      </c>
      <c r="I705">
        <v>1</v>
      </c>
      <c r="J705">
        <v>0</v>
      </c>
      <c r="K705">
        <v>0</v>
      </c>
      <c r="L705">
        <v>0</v>
      </c>
      <c r="M705">
        <v>0</v>
      </c>
      <c r="N705">
        <v>0</v>
      </c>
      <c r="O705">
        <v>1</v>
      </c>
      <c r="P705">
        <v>0</v>
      </c>
      <c r="Q705" s="32">
        <v>5699.8374999999996</v>
      </c>
      <c r="R705" s="3"/>
      <c r="T705"/>
    </row>
    <row r="706" spans="1:20" x14ac:dyDescent="0.35">
      <c r="A706" s="31">
        <v>41</v>
      </c>
      <c r="B706" s="31">
        <v>32.200000000000003</v>
      </c>
      <c r="C706" s="33">
        <v>0</v>
      </c>
      <c r="D706" s="33">
        <v>1</v>
      </c>
      <c r="E706" s="33">
        <v>0</v>
      </c>
      <c r="F706" s="33">
        <v>0</v>
      </c>
      <c r="G706" s="33">
        <v>1</v>
      </c>
      <c r="H706">
        <v>0</v>
      </c>
      <c r="I706">
        <v>0</v>
      </c>
      <c r="J706">
        <v>1</v>
      </c>
      <c r="K706">
        <v>0</v>
      </c>
      <c r="L706">
        <v>0</v>
      </c>
      <c r="M706">
        <v>0</v>
      </c>
      <c r="N706">
        <v>0</v>
      </c>
      <c r="O706">
        <v>1</v>
      </c>
      <c r="P706">
        <v>0</v>
      </c>
      <c r="Q706" s="32">
        <v>6875.9610000000002</v>
      </c>
      <c r="R706" s="3"/>
      <c r="T706"/>
    </row>
    <row r="707" spans="1:20" x14ac:dyDescent="0.35">
      <c r="A707" s="31">
        <v>42</v>
      </c>
      <c r="B707" s="31">
        <v>35.97</v>
      </c>
      <c r="C707" s="33">
        <v>0</v>
      </c>
      <c r="D707" s="33">
        <v>1</v>
      </c>
      <c r="E707" s="33">
        <v>0</v>
      </c>
      <c r="F707" s="33">
        <v>0</v>
      </c>
      <c r="G707" s="33">
        <v>1</v>
      </c>
      <c r="H707">
        <v>0</v>
      </c>
      <c r="I707">
        <v>1</v>
      </c>
      <c r="J707">
        <v>0</v>
      </c>
      <c r="K707">
        <v>0</v>
      </c>
      <c r="L707">
        <v>0</v>
      </c>
      <c r="M707">
        <v>0</v>
      </c>
      <c r="N707">
        <v>0</v>
      </c>
      <c r="O707">
        <v>1</v>
      </c>
      <c r="P707">
        <v>0</v>
      </c>
      <c r="Q707" s="32">
        <v>7160.3302999999996</v>
      </c>
      <c r="R707" s="3"/>
      <c r="T707"/>
    </row>
    <row r="708" spans="1:20" x14ac:dyDescent="0.35">
      <c r="A708" s="31">
        <v>42</v>
      </c>
      <c r="B708" s="31">
        <v>35.799999999999997</v>
      </c>
      <c r="C708" s="33">
        <v>0</v>
      </c>
      <c r="D708" s="33">
        <v>1</v>
      </c>
      <c r="E708" s="33">
        <v>0</v>
      </c>
      <c r="F708" s="33">
        <v>0</v>
      </c>
      <c r="G708" s="33">
        <v>1</v>
      </c>
      <c r="H708">
        <v>0</v>
      </c>
      <c r="I708">
        <v>0</v>
      </c>
      <c r="J708">
        <v>1</v>
      </c>
      <c r="K708">
        <v>0</v>
      </c>
      <c r="L708">
        <v>0</v>
      </c>
      <c r="M708">
        <v>0</v>
      </c>
      <c r="N708">
        <v>0</v>
      </c>
      <c r="O708">
        <v>1</v>
      </c>
      <c r="P708">
        <v>0</v>
      </c>
      <c r="Q708" s="32">
        <v>7160.0940000000001</v>
      </c>
      <c r="R708" s="3"/>
      <c r="T708"/>
    </row>
    <row r="709" spans="1:20" x14ac:dyDescent="0.35">
      <c r="A709" s="31">
        <v>42</v>
      </c>
      <c r="B709" s="31">
        <v>31.254999999999999</v>
      </c>
      <c r="C709" s="33">
        <v>0</v>
      </c>
      <c r="D709" s="33">
        <v>1</v>
      </c>
      <c r="E709" s="33">
        <v>0</v>
      </c>
      <c r="F709" s="33">
        <v>0</v>
      </c>
      <c r="G709" s="33">
        <v>1</v>
      </c>
      <c r="H709">
        <v>0</v>
      </c>
      <c r="I709">
        <v>0</v>
      </c>
      <c r="J709">
        <v>0</v>
      </c>
      <c r="K709">
        <v>1</v>
      </c>
      <c r="L709">
        <v>0</v>
      </c>
      <c r="M709">
        <v>0</v>
      </c>
      <c r="N709">
        <v>0</v>
      </c>
      <c r="O709">
        <v>1</v>
      </c>
      <c r="P709">
        <v>0</v>
      </c>
      <c r="Q709" s="32">
        <v>6358.7764500000003</v>
      </c>
      <c r="R709" s="3"/>
      <c r="T709"/>
    </row>
    <row r="710" spans="1:20" x14ac:dyDescent="0.35">
      <c r="A710" s="31">
        <v>42</v>
      </c>
      <c r="B710" s="31">
        <v>34.1</v>
      </c>
      <c r="C710" s="33">
        <v>0</v>
      </c>
      <c r="D710" s="33">
        <v>1</v>
      </c>
      <c r="E710" s="33">
        <v>0</v>
      </c>
      <c r="F710" s="33">
        <v>0</v>
      </c>
      <c r="G710" s="33">
        <v>1</v>
      </c>
      <c r="H710">
        <v>0</v>
      </c>
      <c r="I710">
        <v>0</v>
      </c>
      <c r="J710">
        <v>1</v>
      </c>
      <c r="K710">
        <v>0</v>
      </c>
      <c r="L710">
        <v>0</v>
      </c>
      <c r="M710">
        <v>0</v>
      </c>
      <c r="N710">
        <v>0</v>
      </c>
      <c r="O710">
        <v>1</v>
      </c>
      <c r="P710">
        <v>0</v>
      </c>
      <c r="Q710" s="32">
        <v>5979.7309999999998</v>
      </c>
      <c r="R710" s="3"/>
      <c r="T710"/>
    </row>
    <row r="711" spans="1:20" x14ac:dyDescent="0.35">
      <c r="A711" s="31">
        <v>42</v>
      </c>
      <c r="B711" s="31">
        <v>37.18</v>
      </c>
      <c r="C711" s="33">
        <v>0</v>
      </c>
      <c r="D711" s="33">
        <v>1</v>
      </c>
      <c r="E711" s="33">
        <v>0</v>
      </c>
      <c r="F711" s="33">
        <v>0</v>
      </c>
      <c r="G711" s="33">
        <v>1</v>
      </c>
      <c r="H711">
        <v>0</v>
      </c>
      <c r="I711">
        <v>1</v>
      </c>
      <c r="J711">
        <v>0</v>
      </c>
      <c r="K711">
        <v>0</v>
      </c>
      <c r="L711">
        <v>0</v>
      </c>
      <c r="M711">
        <v>0</v>
      </c>
      <c r="N711">
        <v>0</v>
      </c>
      <c r="O711">
        <v>1</v>
      </c>
      <c r="P711">
        <v>0</v>
      </c>
      <c r="Q711" s="32">
        <v>7162.0122000000001</v>
      </c>
      <c r="R711" s="3"/>
      <c r="T711"/>
    </row>
    <row r="712" spans="1:20" x14ac:dyDescent="0.35">
      <c r="A712" s="31">
        <v>43</v>
      </c>
      <c r="B712" s="31">
        <v>32.6</v>
      </c>
      <c r="C712" s="33">
        <v>0</v>
      </c>
      <c r="D712" s="33">
        <v>1</v>
      </c>
      <c r="E712" s="33">
        <v>0</v>
      </c>
      <c r="F712" s="33">
        <v>0</v>
      </c>
      <c r="G712" s="33">
        <v>1</v>
      </c>
      <c r="H712">
        <v>0</v>
      </c>
      <c r="I712">
        <v>0</v>
      </c>
      <c r="J712">
        <v>1</v>
      </c>
      <c r="K712">
        <v>0</v>
      </c>
      <c r="L712">
        <v>0</v>
      </c>
      <c r="M712">
        <v>0</v>
      </c>
      <c r="N712">
        <v>0</v>
      </c>
      <c r="O712">
        <v>1</v>
      </c>
      <c r="P712">
        <v>0</v>
      </c>
      <c r="Q712" s="32">
        <v>7441.5010000000002</v>
      </c>
      <c r="R712" s="3"/>
      <c r="T712"/>
    </row>
    <row r="713" spans="1:20" x14ac:dyDescent="0.35">
      <c r="A713" s="31">
        <v>43</v>
      </c>
      <c r="B713" s="31">
        <v>35.31</v>
      </c>
      <c r="C713" s="33">
        <v>0</v>
      </c>
      <c r="D713" s="33">
        <v>1</v>
      </c>
      <c r="E713" s="33">
        <v>0</v>
      </c>
      <c r="F713" s="33">
        <v>0</v>
      </c>
      <c r="G713" s="33">
        <v>1</v>
      </c>
      <c r="H713">
        <v>0</v>
      </c>
      <c r="I713">
        <v>1</v>
      </c>
      <c r="J713">
        <v>0</v>
      </c>
      <c r="K713">
        <v>0</v>
      </c>
      <c r="L713">
        <v>0</v>
      </c>
      <c r="M713">
        <v>0</v>
      </c>
      <c r="N713">
        <v>0</v>
      </c>
      <c r="O713">
        <v>1</v>
      </c>
      <c r="P713">
        <v>0</v>
      </c>
      <c r="Q713" s="32">
        <v>18806.145469999999</v>
      </c>
      <c r="R713" s="3"/>
      <c r="T713"/>
    </row>
    <row r="714" spans="1:20" x14ac:dyDescent="0.35">
      <c r="A714" s="31">
        <v>43</v>
      </c>
      <c r="B714" s="31">
        <v>30.1</v>
      </c>
      <c r="C714" s="33">
        <v>0</v>
      </c>
      <c r="D714" s="33">
        <v>1</v>
      </c>
      <c r="E714" s="33">
        <v>0</v>
      </c>
      <c r="F714" s="33">
        <v>0</v>
      </c>
      <c r="G714" s="33">
        <v>1</v>
      </c>
      <c r="H714">
        <v>0</v>
      </c>
      <c r="I714">
        <v>0</v>
      </c>
      <c r="J714">
        <v>1</v>
      </c>
      <c r="K714">
        <v>0</v>
      </c>
      <c r="L714">
        <v>0</v>
      </c>
      <c r="M714">
        <v>0</v>
      </c>
      <c r="N714">
        <v>0</v>
      </c>
      <c r="O714">
        <v>1</v>
      </c>
      <c r="P714">
        <v>0</v>
      </c>
      <c r="Q714" s="32">
        <v>6849.0259999999998</v>
      </c>
      <c r="R714" s="3"/>
      <c r="T714"/>
    </row>
    <row r="715" spans="1:20" x14ac:dyDescent="0.35">
      <c r="A715" s="31">
        <v>43</v>
      </c>
      <c r="B715" s="31">
        <v>30.114999999999998</v>
      </c>
      <c r="C715" s="33">
        <v>0</v>
      </c>
      <c r="D715" s="33">
        <v>1</v>
      </c>
      <c r="E715" s="33">
        <v>0</v>
      </c>
      <c r="F715" s="33">
        <v>0</v>
      </c>
      <c r="G715" s="33">
        <v>1</v>
      </c>
      <c r="H715">
        <v>0</v>
      </c>
      <c r="I715">
        <v>0</v>
      </c>
      <c r="J715">
        <v>0</v>
      </c>
      <c r="K715">
        <v>1</v>
      </c>
      <c r="L715">
        <v>0</v>
      </c>
      <c r="M715">
        <v>0</v>
      </c>
      <c r="N715">
        <v>0</v>
      </c>
      <c r="O715">
        <v>1</v>
      </c>
      <c r="P715">
        <v>0</v>
      </c>
      <c r="Q715" s="32">
        <v>8410.0468500000006</v>
      </c>
      <c r="R715" s="3"/>
      <c r="T715"/>
    </row>
    <row r="716" spans="1:20" x14ac:dyDescent="0.35">
      <c r="A716" s="31">
        <v>44</v>
      </c>
      <c r="B716" s="31">
        <v>37.1</v>
      </c>
      <c r="C716" s="33">
        <v>0</v>
      </c>
      <c r="D716" s="33">
        <v>1</v>
      </c>
      <c r="E716" s="33">
        <v>0</v>
      </c>
      <c r="F716" s="33">
        <v>0</v>
      </c>
      <c r="G716" s="33">
        <v>1</v>
      </c>
      <c r="H716">
        <v>0</v>
      </c>
      <c r="I716">
        <v>0</v>
      </c>
      <c r="J716">
        <v>1</v>
      </c>
      <c r="K716">
        <v>0</v>
      </c>
      <c r="L716">
        <v>0</v>
      </c>
      <c r="M716">
        <v>0</v>
      </c>
      <c r="N716">
        <v>0</v>
      </c>
      <c r="O716">
        <v>1</v>
      </c>
      <c r="P716">
        <v>0</v>
      </c>
      <c r="Q716" s="32">
        <v>7740.3370000000004</v>
      </c>
      <c r="R716" s="3"/>
      <c r="T716"/>
    </row>
    <row r="717" spans="1:20" x14ac:dyDescent="0.35">
      <c r="A717" s="31">
        <v>44</v>
      </c>
      <c r="B717" s="31">
        <v>39.520000000000003</v>
      </c>
      <c r="C717" s="33">
        <v>0</v>
      </c>
      <c r="D717" s="33">
        <v>1</v>
      </c>
      <c r="E717" s="33">
        <v>0</v>
      </c>
      <c r="F717" s="33">
        <v>0</v>
      </c>
      <c r="G717" s="33">
        <v>1</v>
      </c>
      <c r="H717">
        <v>0</v>
      </c>
      <c r="I717">
        <v>0</v>
      </c>
      <c r="J717">
        <v>0</v>
      </c>
      <c r="K717">
        <v>1</v>
      </c>
      <c r="L717">
        <v>0</v>
      </c>
      <c r="M717">
        <v>0</v>
      </c>
      <c r="N717">
        <v>0</v>
      </c>
      <c r="O717">
        <v>1</v>
      </c>
      <c r="P717">
        <v>0</v>
      </c>
      <c r="Q717" s="32">
        <v>6948.7007999999996</v>
      </c>
      <c r="R717" s="3"/>
      <c r="T717"/>
    </row>
    <row r="718" spans="1:20" x14ac:dyDescent="0.35">
      <c r="A718" s="31">
        <v>44</v>
      </c>
      <c r="B718" s="31">
        <v>30.69</v>
      </c>
      <c r="C718" s="33">
        <v>0</v>
      </c>
      <c r="D718" s="33">
        <v>1</v>
      </c>
      <c r="E718" s="33">
        <v>0</v>
      </c>
      <c r="F718" s="33">
        <v>0</v>
      </c>
      <c r="G718" s="33">
        <v>1</v>
      </c>
      <c r="H718">
        <v>0</v>
      </c>
      <c r="I718">
        <v>1</v>
      </c>
      <c r="J718">
        <v>0</v>
      </c>
      <c r="K718">
        <v>0</v>
      </c>
      <c r="L718">
        <v>0</v>
      </c>
      <c r="M718">
        <v>0</v>
      </c>
      <c r="N718">
        <v>0</v>
      </c>
      <c r="O718">
        <v>1</v>
      </c>
      <c r="P718">
        <v>0</v>
      </c>
      <c r="Q718" s="32">
        <v>7731.4270999999999</v>
      </c>
      <c r="R718" s="3"/>
      <c r="T718"/>
    </row>
    <row r="719" spans="1:20" x14ac:dyDescent="0.35">
      <c r="A719" s="31">
        <v>44</v>
      </c>
      <c r="B719" s="31">
        <v>38.06</v>
      </c>
      <c r="C719" s="33">
        <v>0</v>
      </c>
      <c r="D719" s="33">
        <v>1</v>
      </c>
      <c r="E719" s="33">
        <v>0</v>
      </c>
      <c r="F719" s="33">
        <v>0</v>
      </c>
      <c r="G719" s="33">
        <v>1</v>
      </c>
      <c r="H719">
        <v>0</v>
      </c>
      <c r="I719">
        <v>1</v>
      </c>
      <c r="J719">
        <v>0</v>
      </c>
      <c r="K719">
        <v>0</v>
      </c>
      <c r="L719">
        <v>0</v>
      </c>
      <c r="M719">
        <v>0</v>
      </c>
      <c r="N719">
        <v>0</v>
      </c>
      <c r="O719">
        <v>1</v>
      </c>
      <c r="P719">
        <v>0</v>
      </c>
      <c r="Q719" s="32">
        <v>7152.6714000000002</v>
      </c>
      <c r="R719" s="3"/>
      <c r="T719"/>
    </row>
    <row r="720" spans="1:20" x14ac:dyDescent="0.35">
      <c r="A720" s="31">
        <v>44</v>
      </c>
      <c r="B720" s="31">
        <v>32.015000000000001</v>
      </c>
      <c r="C720" s="33">
        <v>0</v>
      </c>
      <c r="D720" s="33">
        <v>1</v>
      </c>
      <c r="E720" s="33">
        <v>0</v>
      </c>
      <c r="F720" s="33">
        <v>0</v>
      </c>
      <c r="G720" s="33">
        <v>1</v>
      </c>
      <c r="H720">
        <v>0</v>
      </c>
      <c r="I720">
        <v>0</v>
      </c>
      <c r="J720">
        <v>0</v>
      </c>
      <c r="K720">
        <v>1</v>
      </c>
      <c r="L720">
        <v>0</v>
      </c>
      <c r="M720">
        <v>0</v>
      </c>
      <c r="N720">
        <v>0</v>
      </c>
      <c r="O720">
        <v>1</v>
      </c>
      <c r="P720">
        <v>0</v>
      </c>
      <c r="Q720" s="32">
        <v>8116.2688500000004</v>
      </c>
      <c r="R720" s="3"/>
      <c r="T720"/>
    </row>
    <row r="721" spans="1:20" x14ac:dyDescent="0.35">
      <c r="A721" s="31">
        <v>44</v>
      </c>
      <c r="B721" s="31">
        <v>34.32</v>
      </c>
      <c r="C721" s="33">
        <v>0</v>
      </c>
      <c r="D721" s="33">
        <v>1</v>
      </c>
      <c r="E721" s="33">
        <v>0</v>
      </c>
      <c r="F721" s="33">
        <v>0</v>
      </c>
      <c r="G721" s="33">
        <v>1</v>
      </c>
      <c r="H721">
        <v>0</v>
      </c>
      <c r="I721">
        <v>1</v>
      </c>
      <c r="J721">
        <v>0</v>
      </c>
      <c r="K721">
        <v>0</v>
      </c>
      <c r="L721">
        <v>0</v>
      </c>
      <c r="M721">
        <v>0</v>
      </c>
      <c r="N721">
        <v>0</v>
      </c>
      <c r="O721">
        <v>1</v>
      </c>
      <c r="P721">
        <v>0</v>
      </c>
      <c r="Q721" s="32">
        <v>7147.4727999999996</v>
      </c>
      <c r="R721" s="3"/>
      <c r="T721"/>
    </row>
    <row r="722" spans="1:20" x14ac:dyDescent="0.35">
      <c r="A722" s="31">
        <v>45</v>
      </c>
      <c r="B722" s="31">
        <v>30.2</v>
      </c>
      <c r="C722" s="33">
        <v>0</v>
      </c>
      <c r="D722" s="33">
        <v>1</v>
      </c>
      <c r="E722" s="33">
        <v>0</v>
      </c>
      <c r="F722" s="33">
        <v>0</v>
      </c>
      <c r="G722" s="33">
        <v>1</v>
      </c>
      <c r="H722">
        <v>0</v>
      </c>
      <c r="I722">
        <v>0</v>
      </c>
      <c r="J722">
        <v>1</v>
      </c>
      <c r="K722">
        <v>0</v>
      </c>
      <c r="L722">
        <v>0</v>
      </c>
      <c r="M722">
        <v>0</v>
      </c>
      <c r="N722">
        <v>0</v>
      </c>
      <c r="O722">
        <v>1</v>
      </c>
      <c r="P722">
        <v>0</v>
      </c>
      <c r="Q722" s="32">
        <v>7441.0529999999999</v>
      </c>
      <c r="R722" s="3"/>
      <c r="T722"/>
    </row>
    <row r="723" spans="1:20" x14ac:dyDescent="0.35">
      <c r="A723" s="31">
        <v>45</v>
      </c>
      <c r="B723" s="31">
        <v>30.495000000000001</v>
      </c>
      <c r="C723" s="33">
        <v>0</v>
      </c>
      <c r="D723" s="33">
        <v>1</v>
      </c>
      <c r="E723" s="33">
        <v>0</v>
      </c>
      <c r="F723" s="33">
        <v>0</v>
      </c>
      <c r="G723" s="33">
        <v>1</v>
      </c>
      <c r="H723">
        <v>0</v>
      </c>
      <c r="I723">
        <v>0</v>
      </c>
      <c r="J723">
        <v>0</v>
      </c>
      <c r="K723">
        <v>1</v>
      </c>
      <c r="L723">
        <v>0</v>
      </c>
      <c r="M723">
        <v>0</v>
      </c>
      <c r="N723">
        <v>0</v>
      </c>
      <c r="O723">
        <v>1</v>
      </c>
      <c r="P723">
        <v>0</v>
      </c>
      <c r="Q723" s="32">
        <v>8413.4630500000003</v>
      </c>
      <c r="R723" s="3"/>
      <c r="T723"/>
    </row>
    <row r="724" spans="1:20" x14ac:dyDescent="0.35">
      <c r="A724" s="31">
        <v>45</v>
      </c>
      <c r="B724" s="31">
        <v>39.805</v>
      </c>
      <c r="C724" s="33">
        <v>0</v>
      </c>
      <c r="D724" s="33">
        <v>1</v>
      </c>
      <c r="E724" s="33">
        <v>0</v>
      </c>
      <c r="F724" s="33">
        <v>0</v>
      </c>
      <c r="G724" s="33">
        <v>1</v>
      </c>
      <c r="H724">
        <v>0</v>
      </c>
      <c r="I724">
        <v>0</v>
      </c>
      <c r="J724">
        <v>0</v>
      </c>
      <c r="K724">
        <v>0</v>
      </c>
      <c r="L724">
        <v>1</v>
      </c>
      <c r="M724">
        <v>0</v>
      </c>
      <c r="N724">
        <v>0</v>
      </c>
      <c r="O724">
        <v>1</v>
      </c>
      <c r="P724">
        <v>0</v>
      </c>
      <c r="Q724" s="32">
        <v>7448.4039499999999</v>
      </c>
      <c r="R724" s="3"/>
      <c r="T724"/>
    </row>
    <row r="725" spans="1:20" x14ac:dyDescent="0.35">
      <c r="A725" s="31">
        <v>45</v>
      </c>
      <c r="B725" s="31">
        <v>33.700000000000003</v>
      </c>
      <c r="C725" s="33">
        <v>0</v>
      </c>
      <c r="D725" s="33">
        <v>1</v>
      </c>
      <c r="E725" s="33">
        <v>0</v>
      </c>
      <c r="F725" s="33">
        <v>0</v>
      </c>
      <c r="G725" s="33">
        <v>1</v>
      </c>
      <c r="H725">
        <v>0</v>
      </c>
      <c r="I725">
        <v>0</v>
      </c>
      <c r="J725">
        <v>1</v>
      </c>
      <c r="K725">
        <v>0</v>
      </c>
      <c r="L725">
        <v>0</v>
      </c>
      <c r="M725">
        <v>0</v>
      </c>
      <c r="N725">
        <v>0</v>
      </c>
      <c r="O725">
        <v>1</v>
      </c>
      <c r="P725">
        <v>0</v>
      </c>
      <c r="Q725" s="32">
        <v>7445.9179999999997</v>
      </c>
      <c r="R725" s="3"/>
      <c r="T725"/>
    </row>
    <row r="726" spans="1:20" x14ac:dyDescent="0.35">
      <c r="A726" s="31">
        <v>46</v>
      </c>
      <c r="B726" s="31">
        <v>33.344999999999999</v>
      </c>
      <c r="C726" s="33">
        <v>0</v>
      </c>
      <c r="D726" s="33">
        <v>1</v>
      </c>
      <c r="E726" s="33">
        <v>0</v>
      </c>
      <c r="F726" s="33">
        <v>0</v>
      </c>
      <c r="G726" s="33">
        <v>1</v>
      </c>
      <c r="H726">
        <v>0</v>
      </c>
      <c r="I726">
        <v>0</v>
      </c>
      <c r="J726">
        <v>0</v>
      </c>
      <c r="K726">
        <v>0</v>
      </c>
      <c r="L726">
        <v>1</v>
      </c>
      <c r="M726">
        <v>0</v>
      </c>
      <c r="N726">
        <v>0</v>
      </c>
      <c r="O726">
        <v>1</v>
      </c>
      <c r="P726">
        <v>0</v>
      </c>
      <c r="Q726" s="32">
        <v>8334.4575499999992</v>
      </c>
      <c r="R726" s="3"/>
      <c r="T726"/>
    </row>
    <row r="727" spans="1:20" x14ac:dyDescent="0.35">
      <c r="A727" s="31">
        <v>46</v>
      </c>
      <c r="B727" s="31">
        <v>43.89</v>
      </c>
      <c r="C727" s="33">
        <v>0</v>
      </c>
      <c r="D727" s="33">
        <v>1</v>
      </c>
      <c r="E727" s="33">
        <v>0</v>
      </c>
      <c r="F727" s="33">
        <v>0</v>
      </c>
      <c r="G727" s="33">
        <v>1</v>
      </c>
      <c r="H727">
        <v>0</v>
      </c>
      <c r="I727">
        <v>1</v>
      </c>
      <c r="J727">
        <v>0</v>
      </c>
      <c r="K727">
        <v>0</v>
      </c>
      <c r="L727">
        <v>0</v>
      </c>
      <c r="M727">
        <v>0</v>
      </c>
      <c r="N727">
        <v>0</v>
      </c>
      <c r="O727">
        <v>1</v>
      </c>
      <c r="P727">
        <v>0</v>
      </c>
      <c r="Q727" s="32">
        <v>8944.1151000000009</v>
      </c>
      <c r="R727" s="3"/>
      <c r="T727"/>
    </row>
    <row r="728" spans="1:20" x14ac:dyDescent="0.35">
      <c r="A728" s="31">
        <v>46</v>
      </c>
      <c r="B728" s="31">
        <v>39.424999999999997</v>
      </c>
      <c r="C728" s="33">
        <v>0</v>
      </c>
      <c r="D728" s="33">
        <v>1</v>
      </c>
      <c r="E728" s="33">
        <v>0</v>
      </c>
      <c r="F728" s="33">
        <v>0</v>
      </c>
      <c r="G728" s="33">
        <v>1</v>
      </c>
      <c r="H728">
        <v>0</v>
      </c>
      <c r="I728">
        <v>0</v>
      </c>
      <c r="J728">
        <v>0</v>
      </c>
      <c r="K728">
        <v>0</v>
      </c>
      <c r="L728">
        <v>1</v>
      </c>
      <c r="M728">
        <v>0</v>
      </c>
      <c r="N728">
        <v>0</v>
      </c>
      <c r="O728">
        <v>1</v>
      </c>
      <c r="P728">
        <v>0</v>
      </c>
      <c r="Q728" s="32">
        <v>8342.9087500000005</v>
      </c>
      <c r="R728" s="3"/>
      <c r="T728"/>
    </row>
    <row r="729" spans="1:20" x14ac:dyDescent="0.35">
      <c r="A729" s="31">
        <v>46</v>
      </c>
      <c r="B729" s="31">
        <v>33.44</v>
      </c>
      <c r="C729" s="33">
        <v>0</v>
      </c>
      <c r="D729" s="33">
        <v>1</v>
      </c>
      <c r="E729" s="33">
        <v>0</v>
      </c>
      <c r="F729" s="33">
        <v>0</v>
      </c>
      <c r="G729" s="33">
        <v>1</v>
      </c>
      <c r="H729">
        <v>0</v>
      </c>
      <c r="I729">
        <v>0</v>
      </c>
      <c r="J729">
        <v>0</v>
      </c>
      <c r="K729">
        <v>0</v>
      </c>
      <c r="L729">
        <v>1</v>
      </c>
      <c r="M729">
        <v>0</v>
      </c>
      <c r="N729">
        <v>0</v>
      </c>
      <c r="O729">
        <v>1</v>
      </c>
      <c r="P729">
        <v>0</v>
      </c>
      <c r="Q729" s="32">
        <v>8334.5895999999993</v>
      </c>
      <c r="R729" s="3"/>
      <c r="T729"/>
    </row>
    <row r="730" spans="1:20" x14ac:dyDescent="0.35">
      <c r="A730" s="31">
        <v>46</v>
      </c>
      <c r="B730" s="31">
        <v>38.17</v>
      </c>
      <c r="C730" s="33">
        <v>0</v>
      </c>
      <c r="D730" s="33">
        <v>1</v>
      </c>
      <c r="E730" s="33">
        <v>0</v>
      </c>
      <c r="F730" s="33">
        <v>0</v>
      </c>
      <c r="G730" s="33">
        <v>1</v>
      </c>
      <c r="H730">
        <v>0</v>
      </c>
      <c r="I730">
        <v>1</v>
      </c>
      <c r="J730">
        <v>0</v>
      </c>
      <c r="K730">
        <v>0</v>
      </c>
      <c r="L730">
        <v>0</v>
      </c>
      <c r="M730">
        <v>0</v>
      </c>
      <c r="N730">
        <v>0</v>
      </c>
      <c r="O730">
        <v>1</v>
      </c>
      <c r="P730">
        <v>0</v>
      </c>
      <c r="Q730" s="32">
        <v>8347.1643000000004</v>
      </c>
      <c r="R730" s="3"/>
      <c r="T730"/>
    </row>
    <row r="731" spans="1:20" x14ac:dyDescent="0.35">
      <c r="A731" s="31">
        <v>46</v>
      </c>
      <c r="B731" s="31">
        <v>40.375</v>
      </c>
      <c r="C731" s="33">
        <v>0</v>
      </c>
      <c r="D731" s="33">
        <v>1</v>
      </c>
      <c r="E731" s="33">
        <v>0</v>
      </c>
      <c r="F731" s="33">
        <v>0</v>
      </c>
      <c r="G731" s="33">
        <v>1</v>
      </c>
      <c r="H731">
        <v>0</v>
      </c>
      <c r="I731">
        <v>0</v>
      </c>
      <c r="J731">
        <v>0</v>
      </c>
      <c r="K731">
        <v>1</v>
      </c>
      <c r="L731">
        <v>0</v>
      </c>
      <c r="M731">
        <v>0</v>
      </c>
      <c r="N731">
        <v>0</v>
      </c>
      <c r="O731">
        <v>1</v>
      </c>
      <c r="P731">
        <v>0</v>
      </c>
      <c r="Q731" s="32">
        <v>8733.2292500000003</v>
      </c>
      <c r="R731" s="3"/>
      <c r="T731"/>
    </row>
    <row r="732" spans="1:20" x14ac:dyDescent="0.35">
      <c r="A732" s="31">
        <v>47</v>
      </c>
      <c r="B732" s="31">
        <v>47.52</v>
      </c>
      <c r="C732" s="33">
        <v>0</v>
      </c>
      <c r="D732" s="33">
        <v>1</v>
      </c>
      <c r="E732" s="33">
        <v>0</v>
      </c>
      <c r="F732" s="33">
        <v>0</v>
      </c>
      <c r="G732" s="33">
        <v>1</v>
      </c>
      <c r="H732">
        <v>0</v>
      </c>
      <c r="I732">
        <v>1</v>
      </c>
      <c r="J732">
        <v>0</v>
      </c>
      <c r="K732">
        <v>0</v>
      </c>
      <c r="L732">
        <v>0</v>
      </c>
      <c r="M732">
        <v>0</v>
      </c>
      <c r="N732">
        <v>0</v>
      </c>
      <c r="O732">
        <v>1</v>
      </c>
      <c r="P732">
        <v>0</v>
      </c>
      <c r="Q732" s="32">
        <v>8083.9197999999997</v>
      </c>
      <c r="R732" s="3"/>
      <c r="T732"/>
    </row>
    <row r="733" spans="1:20" x14ac:dyDescent="0.35">
      <c r="A733" s="31">
        <v>47</v>
      </c>
      <c r="B733" s="31">
        <v>36.200000000000003</v>
      </c>
      <c r="C733" s="33">
        <v>0</v>
      </c>
      <c r="D733" s="33">
        <v>1</v>
      </c>
      <c r="E733" s="33">
        <v>0</v>
      </c>
      <c r="F733" s="33">
        <v>0</v>
      </c>
      <c r="G733" s="33">
        <v>1</v>
      </c>
      <c r="H733">
        <v>0</v>
      </c>
      <c r="I733">
        <v>0</v>
      </c>
      <c r="J733">
        <v>1</v>
      </c>
      <c r="K733">
        <v>0</v>
      </c>
      <c r="L733">
        <v>0</v>
      </c>
      <c r="M733">
        <v>0</v>
      </c>
      <c r="N733">
        <v>0</v>
      </c>
      <c r="O733">
        <v>1</v>
      </c>
      <c r="P733">
        <v>0</v>
      </c>
      <c r="Q733" s="32">
        <v>8068.1850000000004</v>
      </c>
      <c r="R733" s="3"/>
      <c r="T733"/>
    </row>
    <row r="734" spans="1:20" x14ac:dyDescent="0.35">
      <c r="A734" s="31">
        <v>47</v>
      </c>
      <c r="B734" s="31">
        <v>32.299999999999997</v>
      </c>
      <c r="C734" s="33">
        <v>0</v>
      </c>
      <c r="D734" s="33">
        <v>1</v>
      </c>
      <c r="E734" s="33">
        <v>0</v>
      </c>
      <c r="F734" s="33">
        <v>0</v>
      </c>
      <c r="G734" s="33">
        <v>1</v>
      </c>
      <c r="H734">
        <v>0</v>
      </c>
      <c r="I734">
        <v>0</v>
      </c>
      <c r="J734">
        <v>1</v>
      </c>
      <c r="K734">
        <v>0</v>
      </c>
      <c r="L734">
        <v>0</v>
      </c>
      <c r="M734">
        <v>0</v>
      </c>
      <c r="N734">
        <v>0</v>
      </c>
      <c r="O734">
        <v>1</v>
      </c>
      <c r="P734">
        <v>0</v>
      </c>
      <c r="Q734" s="32">
        <v>8062.7640000000001</v>
      </c>
      <c r="R734" s="3"/>
      <c r="T734"/>
    </row>
    <row r="735" spans="1:20" x14ac:dyDescent="0.35">
      <c r="A735" s="31">
        <v>48</v>
      </c>
      <c r="B735" s="31">
        <v>35.625</v>
      </c>
      <c r="C735" s="33">
        <v>0</v>
      </c>
      <c r="D735" s="33">
        <v>1</v>
      </c>
      <c r="E735" s="33">
        <v>0</v>
      </c>
      <c r="F735" s="33">
        <v>0</v>
      </c>
      <c r="G735" s="33">
        <v>1</v>
      </c>
      <c r="H735">
        <v>0</v>
      </c>
      <c r="I735">
        <v>0</v>
      </c>
      <c r="J735">
        <v>0</v>
      </c>
      <c r="K735">
        <v>0</v>
      </c>
      <c r="L735">
        <v>1</v>
      </c>
      <c r="M735">
        <v>0</v>
      </c>
      <c r="N735">
        <v>0</v>
      </c>
      <c r="O735">
        <v>1</v>
      </c>
      <c r="P735">
        <v>0</v>
      </c>
      <c r="Q735" s="32">
        <v>10736.87075</v>
      </c>
      <c r="R735" s="3"/>
      <c r="T735"/>
    </row>
    <row r="736" spans="1:20" x14ac:dyDescent="0.35">
      <c r="A736" s="31">
        <v>48</v>
      </c>
      <c r="B736" s="31">
        <v>31.445</v>
      </c>
      <c r="C736" s="33">
        <v>0</v>
      </c>
      <c r="D736" s="33">
        <v>1</v>
      </c>
      <c r="E736" s="33">
        <v>0</v>
      </c>
      <c r="F736" s="33">
        <v>0</v>
      </c>
      <c r="G736" s="33">
        <v>1</v>
      </c>
      <c r="H736">
        <v>0</v>
      </c>
      <c r="I736">
        <v>0</v>
      </c>
      <c r="J736">
        <v>0</v>
      </c>
      <c r="K736">
        <v>0</v>
      </c>
      <c r="L736">
        <v>1</v>
      </c>
      <c r="M736">
        <v>0</v>
      </c>
      <c r="N736">
        <v>0</v>
      </c>
      <c r="O736">
        <v>1</v>
      </c>
      <c r="P736">
        <v>0</v>
      </c>
      <c r="Q736" s="32">
        <v>8964.0605500000001</v>
      </c>
      <c r="R736" s="3"/>
      <c r="T736"/>
    </row>
    <row r="737" spans="1:20" x14ac:dyDescent="0.35">
      <c r="A737" s="31">
        <v>48</v>
      </c>
      <c r="B737" s="31">
        <v>30.2</v>
      </c>
      <c r="C737" s="33">
        <v>0</v>
      </c>
      <c r="D737" s="33">
        <v>1</v>
      </c>
      <c r="E737" s="33">
        <v>0</v>
      </c>
      <c r="F737" s="33">
        <v>0</v>
      </c>
      <c r="G737" s="33">
        <v>1</v>
      </c>
      <c r="H737">
        <v>0</v>
      </c>
      <c r="I737">
        <v>0</v>
      </c>
      <c r="J737">
        <v>1</v>
      </c>
      <c r="K737">
        <v>0</v>
      </c>
      <c r="L737">
        <v>0</v>
      </c>
      <c r="M737">
        <v>0</v>
      </c>
      <c r="N737">
        <v>0</v>
      </c>
      <c r="O737">
        <v>1</v>
      </c>
      <c r="P737">
        <v>0</v>
      </c>
      <c r="Q737" s="32">
        <v>8968.33</v>
      </c>
      <c r="R737" s="3"/>
      <c r="T737"/>
    </row>
    <row r="738" spans="1:20" x14ac:dyDescent="0.35">
      <c r="A738" s="31">
        <v>48</v>
      </c>
      <c r="B738" s="31">
        <v>34.299999999999997</v>
      </c>
      <c r="C738" s="33">
        <v>0</v>
      </c>
      <c r="D738" s="33">
        <v>1</v>
      </c>
      <c r="E738" s="33">
        <v>0</v>
      </c>
      <c r="F738" s="33">
        <v>0</v>
      </c>
      <c r="G738" s="33">
        <v>1</v>
      </c>
      <c r="H738">
        <v>0</v>
      </c>
      <c r="I738">
        <v>0</v>
      </c>
      <c r="J738">
        <v>1</v>
      </c>
      <c r="K738">
        <v>0</v>
      </c>
      <c r="L738">
        <v>0</v>
      </c>
      <c r="M738">
        <v>0</v>
      </c>
      <c r="N738">
        <v>0</v>
      </c>
      <c r="O738">
        <v>1</v>
      </c>
      <c r="P738">
        <v>0</v>
      </c>
      <c r="Q738" s="32">
        <v>9563.0290000000005</v>
      </c>
      <c r="R738" s="3"/>
      <c r="T738"/>
    </row>
    <row r="739" spans="1:20" x14ac:dyDescent="0.35">
      <c r="A739" s="31">
        <v>48</v>
      </c>
      <c r="B739" s="31">
        <v>30.78</v>
      </c>
      <c r="C739" s="33">
        <v>0</v>
      </c>
      <c r="D739" s="33">
        <v>1</v>
      </c>
      <c r="E739" s="33">
        <v>0</v>
      </c>
      <c r="F739" s="33">
        <v>0</v>
      </c>
      <c r="G739" s="33">
        <v>1</v>
      </c>
      <c r="H739">
        <v>0</v>
      </c>
      <c r="I739">
        <v>0</v>
      </c>
      <c r="J739">
        <v>0</v>
      </c>
      <c r="K739">
        <v>0</v>
      </c>
      <c r="L739">
        <v>1</v>
      </c>
      <c r="M739">
        <v>0</v>
      </c>
      <c r="N739">
        <v>0</v>
      </c>
      <c r="O739">
        <v>1</v>
      </c>
      <c r="P739">
        <v>0</v>
      </c>
      <c r="Q739" s="32">
        <v>10141.136200000001</v>
      </c>
      <c r="R739" s="3"/>
      <c r="T739"/>
    </row>
    <row r="740" spans="1:20" x14ac:dyDescent="0.35">
      <c r="A740" s="31">
        <v>48</v>
      </c>
      <c r="B740" s="31">
        <v>36.67</v>
      </c>
      <c r="C740" s="33">
        <v>0</v>
      </c>
      <c r="D740" s="33">
        <v>1</v>
      </c>
      <c r="E740" s="33">
        <v>0</v>
      </c>
      <c r="F740" s="33">
        <v>0</v>
      </c>
      <c r="G740" s="33">
        <v>1</v>
      </c>
      <c r="H740">
        <v>0</v>
      </c>
      <c r="I740">
        <v>0</v>
      </c>
      <c r="J740">
        <v>0</v>
      </c>
      <c r="K740">
        <v>1</v>
      </c>
      <c r="L740">
        <v>0</v>
      </c>
      <c r="M740">
        <v>0</v>
      </c>
      <c r="N740">
        <v>0</v>
      </c>
      <c r="O740">
        <v>1</v>
      </c>
      <c r="P740">
        <v>0</v>
      </c>
      <c r="Q740" s="32">
        <v>28468.919010000001</v>
      </c>
      <c r="R740" s="3"/>
      <c r="T740"/>
    </row>
    <row r="741" spans="1:20" x14ac:dyDescent="0.35">
      <c r="A741" s="31">
        <v>48</v>
      </c>
      <c r="B741" s="31">
        <v>40.15</v>
      </c>
      <c r="C741" s="33">
        <v>0</v>
      </c>
      <c r="D741" s="33">
        <v>1</v>
      </c>
      <c r="E741" s="33">
        <v>0</v>
      </c>
      <c r="F741" s="33">
        <v>0</v>
      </c>
      <c r="G741" s="33">
        <v>1</v>
      </c>
      <c r="H741">
        <v>0</v>
      </c>
      <c r="I741">
        <v>1</v>
      </c>
      <c r="J741">
        <v>0</v>
      </c>
      <c r="K741">
        <v>0</v>
      </c>
      <c r="L741">
        <v>0</v>
      </c>
      <c r="M741">
        <v>0</v>
      </c>
      <c r="N741">
        <v>0</v>
      </c>
      <c r="O741">
        <v>1</v>
      </c>
      <c r="P741">
        <v>0</v>
      </c>
      <c r="Q741" s="32">
        <v>7804.1605</v>
      </c>
      <c r="R741" s="3"/>
      <c r="T741"/>
    </row>
    <row r="742" spans="1:20" x14ac:dyDescent="0.35">
      <c r="A742" s="31">
        <v>48</v>
      </c>
      <c r="B742" s="31">
        <v>32.299999999999997</v>
      </c>
      <c r="C742" s="33">
        <v>0</v>
      </c>
      <c r="D742" s="33">
        <v>1</v>
      </c>
      <c r="E742" s="33">
        <v>0</v>
      </c>
      <c r="F742" s="33">
        <v>0</v>
      </c>
      <c r="G742" s="33">
        <v>1</v>
      </c>
      <c r="H742">
        <v>0</v>
      </c>
      <c r="I742">
        <v>0</v>
      </c>
      <c r="J742">
        <v>0</v>
      </c>
      <c r="K742">
        <v>1</v>
      </c>
      <c r="L742">
        <v>0</v>
      </c>
      <c r="M742">
        <v>0</v>
      </c>
      <c r="N742">
        <v>0</v>
      </c>
      <c r="O742">
        <v>1</v>
      </c>
      <c r="P742">
        <v>0</v>
      </c>
      <c r="Q742" s="32">
        <v>8765.2489999999998</v>
      </c>
      <c r="R742" s="3"/>
      <c r="T742"/>
    </row>
    <row r="743" spans="1:20" x14ac:dyDescent="0.35">
      <c r="A743" s="31">
        <v>48</v>
      </c>
      <c r="B743" s="31">
        <v>37.29</v>
      </c>
      <c r="C743" s="33">
        <v>0</v>
      </c>
      <c r="D743" s="33">
        <v>1</v>
      </c>
      <c r="E743" s="33">
        <v>0</v>
      </c>
      <c r="F743" s="33">
        <v>0</v>
      </c>
      <c r="G743" s="33">
        <v>1</v>
      </c>
      <c r="H743">
        <v>0</v>
      </c>
      <c r="I743">
        <v>1</v>
      </c>
      <c r="J743">
        <v>0</v>
      </c>
      <c r="K743">
        <v>0</v>
      </c>
      <c r="L743">
        <v>0</v>
      </c>
      <c r="M743">
        <v>0</v>
      </c>
      <c r="N743">
        <v>0</v>
      </c>
      <c r="O743">
        <v>1</v>
      </c>
      <c r="P743">
        <v>0</v>
      </c>
      <c r="Q743" s="32">
        <v>8978.1851000000006</v>
      </c>
      <c r="R743" s="3"/>
      <c r="T743"/>
    </row>
    <row r="744" spans="1:20" x14ac:dyDescent="0.35">
      <c r="A744" s="31">
        <v>49</v>
      </c>
      <c r="B744" s="31">
        <v>30.3</v>
      </c>
      <c r="C744" s="33">
        <v>0</v>
      </c>
      <c r="D744" s="33">
        <v>1</v>
      </c>
      <c r="E744" s="33">
        <v>0</v>
      </c>
      <c r="F744" s="33">
        <v>0</v>
      </c>
      <c r="G744" s="33">
        <v>1</v>
      </c>
      <c r="H744">
        <v>0</v>
      </c>
      <c r="I744">
        <v>0</v>
      </c>
      <c r="J744">
        <v>1</v>
      </c>
      <c r="K744">
        <v>0</v>
      </c>
      <c r="L744">
        <v>0</v>
      </c>
      <c r="M744">
        <v>0</v>
      </c>
      <c r="N744">
        <v>0</v>
      </c>
      <c r="O744">
        <v>1</v>
      </c>
      <c r="P744">
        <v>0</v>
      </c>
      <c r="Q744" s="32">
        <v>8116.68</v>
      </c>
      <c r="R744" s="3"/>
      <c r="T744"/>
    </row>
    <row r="745" spans="1:20" x14ac:dyDescent="0.35">
      <c r="A745" s="31">
        <v>49</v>
      </c>
      <c r="B745" s="31">
        <v>35.86</v>
      </c>
      <c r="C745" s="33">
        <v>0</v>
      </c>
      <c r="D745" s="33">
        <v>1</v>
      </c>
      <c r="E745" s="33">
        <v>0</v>
      </c>
      <c r="F745" s="33">
        <v>0</v>
      </c>
      <c r="G745" s="33">
        <v>1</v>
      </c>
      <c r="H745">
        <v>0</v>
      </c>
      <c r="I745">
        <v>1</v>
      </c>
      <c r="J745">
        <v>0</v>
      </c>
      <c r="K745">
        <v>0</v>
      </c>
      <c r="L745">
        <v>0</v>
      </c>
      <c r="M745">
        <v>0</v>
      </c>
      <c r="N745">
        <v>0</v>
      </c>
      <c r="O745">
        <v>1</v>
      </c>
      <c r="P745">
        <v>0</v>
      </c>
      <c r="Q745" s="32">
        <v>8124.4084000000003</v>
      </c>
      <c r="R745" s="3"/>
      <c r="T745"/>
    </row>
    <row r="746" spans="1:20" x14ac:dyDescent="0.35">
      <c r="A746" s="31">
        <v>49</v>
      </c>
      <c r="B746" s="31">
        <v>31.35</v>
      </c>
      <c r="C746" s="33">
        <v>0</v>
      </c>
      <c r="D746" s="33">
        <v>1</v>
      </c>
      <c r="E746" s="33">
        <v>0</v>
      </c>
      <c r="F746" s="33">
        <v>0</v>
      </c>
      <c r="G746" s="33">
        <v>1</v>
      </c>
      <c r="H746">
        <v>0</v>
      </c>
      <c r="I746">
        <v>0</v>
      </c>
      <c r="J746">
        <v>0</v>
      </c>
      <c r="K746">
        <v>0</v>
      </c>
      <c r="L746">
        <v>1</v>
      </c>
      <c r="M746">
        <v>0</v>
      </c>
      <c r="N746">
        <v>0</v>
      </c>
      <c r="O746">
        <v>1</v>
      </c>
      <c r="P746">
        <v>0</v>
      </c>
      <c r="Q746" s="32">
        <v>9290.1394999999993</v>
      </c>
      <c r="R746" s="3"/>
      <c r="T746"/>
    </row>
    <row r="747" spans="1:20" x14ac:dyDescent="0.35">
      <c r="A747" s="31">
        <v>49</v>
      </c>
      <c r="B747" s="31">
        <v>32.299999999999997</v>
      </c>
      <c r="C747" s="33">
        <v>0</v>
      </c>
      <c r="D747" s="33">
        <v>1</v>
      </c>
      <c r="E747" s="33">
        <v>0</v>
      </c>
      <c r="F747" s="33">
        <v>0</v>
      </c>
      <c r="G747" s="33">
        <v>1</v>
      </c>
      <c r="H747">
        <v>0</v>
      </c>
      <c r="I747">
        <v>0</v>
      </c>
      <c r="J747">
        <v>0</v>
      </c>
      <c r="K747">
        <v>1</v>
      </c>
      <c r="L747">
        <v>0</v>
      </c>
      <c r="M747">
        <v>0</v>
      </c>
      <c r="N747">
        <v>0</v>
      </c>
      <c r="O747">
        <v>1</v>
      </c>
      <c r="P747">
        <v>0</v>
      </c>
      <c r="Q747" s="32">
        <v>10269.459999999999</v>
      </c>
      <c r="R747" s="3"/>
      <c r="T747"/>
    </row>
    <row r="748" spans="1:20" x14ac:dyDescent="0.35">
      <c r="A748" s="31">
        <v>49</v>
      </c>
      <c r="B748" s="31">
        <v>37.51</v>
      </c>
      <c r="C748" s="33">
        <v>0</v>
      </c>
      <c r="D748" s="33">
        <v>1</v>
      </c>
      <c r="E748" s="33">
        <v>0</v>
      </c>
      <c r="F748" s="33">
        <v>0</v>
      </c>
      <c r="G748" s="33">
        <v>1</v>
      </c>
      <c r="H748">
        <v>0</v>
      </c>
      <c r="I748">
        <v>1</v>
      </c>
      <c r="J748">
        <v>0</v>
      </c>
      <c r="K748">
        <v>0</v>
      </c>
      <c r="L748">
        <v>0</v>
      </c>
      <c r="M748">
        <v>0</v>
      </c>
      <c r="N748">
        <v>0</v>
      </c>
      <c r="O748">
        <v>1</v>
      </c>
      <c r="P748">
        <v>0</v>
      </c>
      <c r="Q748" s="32">
        <v>9304.7019</v>
      </c>
      <c r="R748" s="3"/>
      <c r="T748"/>
    </row>
    <row r="749" spans="1:20" x14ac:dyDescent="0.35">
      <c r="A749" s="31">
        <v>49</v>
      </c>
      <c r="B749" s="31">
        <v>36.85</v>
      </c>
      <c r="C749" s="33">
        <v>0</v>
      </c>
      <c r="D749" s="33">
        <v>1</v>
      </c>
      <c r="E749" s="33">
        <v>0</v>
      </c>
      <c r="F749" s="33">
        <v>0</v>
      </c>
      <c r="G749" s="33">
        <v>1</v>
      </c>
      <c r="H749">
        <v>0</v>
      </c>
      <c r="I749">
        <v>1</v>
      </c>
      <c r="J749">
        <v>0</v>
      </c>
      <c r="K749">
        <v>0</v>
      </c>
      <c r="L749">
        <v>0</v>
      </c>
      <c r="M749">
        <v>0</v>
      </c>
      <c r="N749">
        <v>0</v>
      </c>
      <c r="O749">
        <v>1</v>
      </c>
      <c r="P749">
        <v>0</v>
      </c>
      <c r="Q749" s="32">
        <v>8125.7844999999998</v>
      </c>
      <c r="R749" s="3"/>
      <c r="T749"/>
    </row>
    <row r="750" spans="1:20" x14ac:dyDescent="0.35">
      <c r="A750" s="31">
        <v>50</v>
      </c>
      <c r="B750" s="31">
        <v>32.204999999999998</v>
      </c>
      <c r="C750" s="33">
        <v>0</v>
      </c>
      <c r="D750" s="33">
        <v>1</v>
      </c>
      <c r="E750" s="33">
        <v>0</v>
      </c>
      <c r="F750" s="33">
        <v>0</v>
      </c>
      <c r="G750" s="33">
        <v>1</v>
      </c>
      <c r="H750">
        <v>0</v>
      </c>
      <c r="I750">
        <v>0</v>
      </c>
      <c r="J750">
        <v>0</v>
      </c>
      <c r="K750">
        <v>1</v>
      </c>
      <c r="L750">
        <v>0</v>
      </c>
      <c r="M750">
        <v>0</v>
      </c>
      <c r="N750">
        <v>0</v>
      </c>
      <c r="O750">
        <v>1</v>
      </c>
      <c r="P750">
        <v>0</v>
      </c>
      <c r="Q750" s="32">
        <v>8835.2649500000007</v>
      </c>
      <c r="R750" s="3"/>
      <c r="T750"/>
    </row>
    <row r="751" spans="1:20" x14ac:dyDescent="0.35">
      <c r="A751" s="31">
        <v>50</v>
      </c>
      <c r="B751" s="31">
        <v>44.77</v>
      </c>
      <c r="C751" s="33">
        <v>0</v>
      </c>
      <c r="D751" s="33">
        <v>1</v>
      </c>
      <c r="E751" s="33">
        <v>0</v>
      </c>
      <c r="F751" s="33">
        <v>0</v>
      </c>
      <c r="G751" s="33">
        <v>1</v>
      </c>
      <c r="H751">
        <v>0</v>
      </c>
      <c r="I751">
        <v>1</v>
      </c>
      <c r="J751">
        <v>0</v>
      </c>
      <c r="K751">
        <v>0</v>
      </c>
      <c r="L751">
        <v>0</v>
      </c>
      <c r="M751">
        <v>0</v>
      </c>
      <c r="N751">
        <v>0</v>
      </c>
      <c r="O751">
        <v>1</v>
      </c>
      <c r="P751">
        <v>0</v>
      </c>
      <c r="Q751" s="32">
        <v>9058.7302999999993</v>
      </c>
      <c r="R751" s="3"/>
      <c r="T751"/>
    </row>
    <row r="752" spans="1:20" x14ac:dyDescent="0.35">
      <c r="A752" s="31">
        <v>50</v>
      </c>
      <c r="B752" s="31">
        <v>36.200000000000003</v>
      </c>
      <c r="C752" s="33">
        <v>0</v>
      </c>
      <c r="D752" s="33">
        <v>1</v>
      </c>
      <c r="E752" s="33">
        <v>0</v>
      </c>
      <c r="F752" s="33">
        <v>0</v>
      </c>
      <c r="G752" s="33">
        <v>1</v>
      </c>
      <c r="H752">
        <v>0</v>
      </c>
      <c r="I752">
        <v>0</v>
      </c>
      <c r="J752">
        <v>1</v>
      </c>
      <c r="K752">
        <v>0</v>
      </c>
      <c r="L752">
        <v>0</v>
      </c>
      <c r="M752">
        <v>0</v>
      </c>
      <c r="N752">
        <v>0</v>
      </c>
      <c r="O752">
        <v>1</v>
      </c>
      <c r="P752">
        <v>0</v>
      </c>
      <c r="Q752" s="32">
        <v>8457.8179999999993</v>
      </c>
      <c r="R752" s="3"/>
      <c r="T752"/>
    </row>
    <row r="753" spans="1:20" x14ac:dyDescent="0.35">
      <c r="A753" s="31">
        <v>50</v>
      </c>
      <c r="B753" s="31">
        <v>32.11</v>
      </c>
      <c r="C753" s="33">
        <v>0</v>
      </c>
      <c r="D753" s="33">
        <v>1</v>
      </c>
      <c r="E753" s="33">
        <v>0</v>
      </c>
      <c r="F753" s="33">
        <v>0</v>
      </c>
      <c r="G753" s="33">
        <v>1</v>
      </c>
      <c r="H753">
        <v>0</v>
      </c>
      <c r="I753">
        <v>0</v>
      </c>
      <c r="J753">
        <v>0</v>
      </c>
      <c r="K753">
        <v>0</v>
      </c>
      <c r="L753">
        <v>1</v>
      </c>
      <c r="M753">
        <v>0</v>
      </c>
      <c r="N753">
        <v>0</v>
      </c>
      <c r="O753">
        <v>1</v>
      </c>
      <c r="P753">
        <v>0</v>
      </c>
      <c r="Q753" s="32">
        <v>25333.332839999999</v>
      </c>
      <c r="R753" s="3"/>
      <c r="T753"/>
    </row>
    <row r="754" spans="1:20" x14ac:dyDescent="0.35">
      <c r="A754" s="31">
        <v>50</v>
      </c>
      <c r="B754" s="31">
        <v>37.07</v>
      </c>
      <c r="C754" s="33">
        <v>0</v>
      </c>
      <c r="D754" s="33">
        <v>1</v>
      </c>
      <c r="E754" s="33">
        <v>0</v>
      </c>
      <c r="F754" s="33">
        <v>0</v>
      </c>
      <c r="G754" s="33">
        <v>1</v>
      </c>
      <c r="H754">
        <v>0</v>
      </c>
      <c r="I754">
        <v>1</v>
      </c>
      <c r="J754">
        <v>0</v>
      </c>
      <c r="K754">
        <v>0</v>
      </c>
      <c r="L754">
        <v>0</v>
      </c>
      <c r="M754">
        <v>0</v>
      </c>
      <c r="N754">
        <v>0</v>
      </c>
      <c r="O754">
        <v>1</v>
      </c>
      <c r="P754">
        <v>0</v>
      </c>
      <c r="Q754" s="32">
        <v>9048.0272999999997</v>
      </c>
      <c r="R754" s="3"/>
      <c r="T754"/>
    </row>
    <row r="755" spans="1:20" x14ac:dyDescent="0.35">
      <c r="A755" s="31">
        <v>50</v>
      </c>
      <c r="B755" s="31">
        <v>32.299999999999997</v>
      </c>
      <c r="C755" s="33">
        <v>0</v>
      </c>
      <c r="D755" s="33">
        <v>1</v>
      </c>
      <c r="E755" s="33">
        <v>0</v>
      </c>
      <c r="F755" s="33">
        <v>0</v>
      </c>
      <c r="G755" s="33">
        <v>1</v>
      </c>
      <c r="H755">
        <v>0</v>
      </c>
      <c r="I755">
        <v>0</v>
      </c>
      <c r="J755">
        <v>1</v>
      </c>
      <c r="K755">
        <v>0</v>
      </c>
      <c r="L755">
        <v>0</v>
      </c>
      <c r="M755">
        <v>0</v>
      </c>
      <c r="N755">
        <v>0</v>
      </c>
      <c r="O755">
        <v>1</v>
      </c>
      <c r="P755">
        <v>0</v>
      </c>
      <c r="Q755" s="32">
        <v>9630.3970000000008</v>
      </c>
      <c r="R755" s="3"/>
      <c r="T755"/>
    </row>
    <row r="756" spans="1:20" x14ac:dyDescent="0.35">
      <c r="A756" s="31">
        <v>50</v>
      </c>
      <c r="B756" s="31">
        <v>30.97</v>
      </c>
      <c r="C756" s="33">
        <v>0</v>
      </c>
      <c r="D756" s="33">
        <v>1</v>
      </c>
      <c r="E756" s="33">
        <v>0</v>
      </c>
      <c r="F756" s="33">
        <v>0</v>
      </c>
      <c r="G756" s="33">
        <v>1</v>
      </c>
      <c r="H756">
        <v>0</v>
      </c>
      <c r="I756">
        <v>0</v>
      </c>
      <c r="J756">
        <v>0</v>
      </c>
      <c r="K756">
        <v>1</v>
      </c>
      <c r="L756">
        <v>0</v>
      </c>
      <c r="M756">
        <v>0</v>
      </c>
      <c r="N756">
        <v>0</v>
      </c>
      <c r="O756">
        <v>1</v>
      </c>
      <c r="P756">
        <v>0</v>
      </c>
      <c r="Q756" s="32">
        <v>10600.5483</v>
      </c>
      <c r="R756" s="3"/>
      <c r="T756"/>
    </row>
    <row r="757" spans="1:20" x14ac:dyDescent="0.35">
      <c r="A757" s="31">
        <v>51</v>
      </c>
      <c r="B757" s="31">
        <v>31.635000000000002</v>
      </c>
      <c r="C757" s="33">
        <v>0</v>
      </c>
      <c r="D757" s="33">
        <v>1</v>
      </c>
      <c r="E757" s="33">
        <v>0</v>
      </c>
      <c r="F757" s="33">
        <v>0</v>
      </c>
      <c r="G757" s="33">
        <v>1</v>
      </c>
      <c r="H757">
        <v>0</v>
      </c>
      <c r="I757">
        <v>0</v>
      </c>
      <c r="J757">
        <v>0</v>
      </c>
      <c r="K757">
        <v>1</v>
      </c>
      <c r="L757">
        <v>0</v>
      </c>
      <c r="M757">
        <v>0</v>
      </c>
      <c r="N757">
        <v>0</v>
      </c>
      <c r="O757">
        <v>1</v>
      </c>
      <c r="P757">
        <v>0</v>
      </c>
      <c r="Q757" s="32">
        <v>9174.1356500000002</v>
      </c>
      <c r="R757" s="3"/>
      <c r="T757"/>
    </row>
    <row r="758" spans="1:20" x14ac:dyDescent="0.35">
      <c r="A758" s="31">
        <v>51</v>
      </c>
      <c r="B758" s="31">
        <v>39.700000000000003</v>
      </c>
      <c r="C758" s="33">
        <v>0</v>
      </c>
      <c r="D758" s="33">
        <v>1</v>
      </c>
      <c r="E758" s="33">
        <v>0</v>
      </c>
      <c r="F758" s="33">
        <v>0</v>
      </c>
      <c r="G758" s="33">
        <v>1</v>
      </c>
      <c r="H758">
        <v>0</v>
      </c>
      <c r="I758">
        <v>0</v>
      </c>
      <c r="J758">
        <v>1</v>
      </c>
      <c r="K758">
        <v>0</v>
      </c>
      <c r="L758">
        <v>0</v>
      </c>
      <c r="M758">
        <v>0</v>
      </c>
      <c r="N758">
        <v>0</v>
      </c>
      <c r="O758">
        <v>1</v>
      </c>
      <c r="P758">
        <v>0</v>
      </c>
      <c r="Q758" s="32">
        <v>9391.3459999999995</v>
      </c>
      <c r="R758" s="3"/>
      <c r="T758"/>
    </row>
    <row r="759" spans="1:20" x14ac:dyDescent="0.35">
      <c r="A759" s="31">
        <v>51</v>
      </c>
      <c r="B759" s="31">
        <v>33.33</v>
      </c>
      <c r="C759" s="33">
        <v>0</v>
      </c>
      <c r="D759" s="33">
        <v>1</v>
      </c>
      <c r="E759" s="33">
        <v>0</v>
      </c>
      <c r="F759" s="33">
        <v>0</v>
      </c>
      <c r="G759" s="33">
        <v>1</v>
      </c>
      <c r="H759">
        <v>0</v>
      </c>
      <c r="I759">
        <v>1</v>
      </c>
      <c r="J759">
        <v>0</v>
      </c>
      <c r="K759">
        <v>0</v>
      </c>
      <c r="L759">
        <v>0</v>
      </c>
      <c r="M759">
        <v>0</v>
      </c>
      <c r="N759">
        <v>0</v>
      </c>
      <c r="O759">
        <v>1</v>
      </c>
      <c r="P759">
        <v>0</v>
      </c>
      <c r="Q759" s="32">
        <v>10560.4917</v>
      </c>
      <c r="R759" s="3"/>
      <c r="T759"/>
    </row>
    <row r="760" spans="1:20" x14ac:dyDescent="0.35">
      <c r="A760" s="31">
        <v>51</v>
      </c>
      <c r="B760" s="31">
        <v>35.97</v>
      </c>
      <c r="C760" s="33">
        <v>0</v>
      </c>
      <c r="D760" s="33">
        <v>1</v>
      </c>
      <c r="E760" s="33">
        <v>0</v>
      </c>
      <c r="F760" s="33">
        <v>0</v>
      </c>
      <c r="G760" s="33">
        <v>1</v>
      </c>
      <c r="H760">
        <v>0</v>
      </c>
      <c r="I760">
        <v>1</v>
      </c>
      <c r="J760">
        <v>0</v>
      </c>
      <c r="K760">
        <v>0</v>
      </c>
      <c r="L760">
        <v>0</v>
      </c>
      <c r="M760">
        <v>0</v>
      </c>
      <c r="N760">
        <v>0</v>
      </c>
      <c r="O760">
        <v>1</v>
      </c>
      <c r="P760">
        <v>0</v>
      </c>
      <c r="Q760" s="32">
        <v>9386.1612999999998</v>
      </c>
      <c r="R760" s="3"/>
      <c r="T760"/>
    </row>
    <row r="761" spans="1:20" x14ac:dyDescent="0.35">
      <c r="A761" s="31">
        <v>51</v>
      </c>
      <c r="B761" s="31">
        <v>37</v>
      </c>
      <c r="C761" s="33">
        <v>0</v>
      </c>
      <c r="D761" s="33">
        <v>1</v>
      </c>
      <c r="E761" s="33">
        <v>0</v>
      </c>
      <c r="F761" s="33">
        <v>0</v>
      </c>
      <c r="G761" s="33">
        <v>1</v>
      </c>
      <c r="H761">
        <v>0</v>
      </c>
      <c r="I761">
        <v>0</v>
      </c>
      <c r="J761">
        <v>1</v>
      </c>
      <c r="K761">
        <v>0</v>
      </c>
      <c r="L761">
        <v>0</v>
      </c>
      <c r="M761">
        <v>0</v>
      </c>
      <c r="N761">
        <v>0</v>
      </c>
      <c r="O761">
        <v>1</v>
      </c>
      <c r="P761">
        <v>0</v>
      </c>
      <c r="Q761" s="32">
        <v>8798.5930000000008</v>
      </c>
      <c r="R761" s="3"/>
      <c r="T761"/>
    </row>
    <row r="762" spans="1:20" x14ac:dyDescent="0.35">
      <c r="A762" s="31">
        <v>51</v>
      </c>
      <c r="B762" s="31">
        <v>32.299999999999997</v>
      </c>
      <c r="C762" s="33">
        <v>0</v>
      </c>
      <c r="D762" s="33">
        <v>1</v>
      </c>
      <c r="E762" s="33">
        <v>0</v>
      </c>
      <c r="F762" s="33">
        <v>0</v>
      </c>
      <c r="G762" s="33">
        <v>1</v>
      </c>
      <c r="H762">
        <v>0</v>
      </c>
      <c r="I762">
        <v>0</v>
      </c>
      <c r="J762">
        <v>0</v>
      </c>
      <c r="K762">
        <v>0</v>
      </c>
      <c r="L762">
        <v>1</v>
      </c>
      <c r="M762">
        <v>0</v>
      </c>
      <c r="N762">
        <v>0</v>
      </c>
      <c r="O762">
        <v>1</v>
      </c>
      <c r="P762">
        <v>0</v>
      </c>
      <c r="Q762" s="32">
        <v>9964.06</v>
      </c>
      <c r="R762" s="3"/>
      <c r="T762"/>
    </row>
    <row r="763" spans="1:20" x14ac:dyDescent="0.35">
      <c r="A763" s="31">
        <v>51</v>
      </c>
      <c r="B763" s="31">
        <v>30.03</v>
      </c>
      <c r="C763" s="33">
        <v>0</v>
      </c>
      <c r="D763" s="33">
        <v>1</v>
      </c>
      <c r="E763" s="33">
        <v>0</v>
      </c>
      <c r="F763" s="33">
        <v>0</v>
      </c>
      <c r="G763" s="33">
        <v>1</v>
      </c>
      <c r="H763">
        <v>0</v>
      </c>
      <c r="I763">
        <v>1</v>
      </c>
      <c r="J763">
        <v>0</v>
      </c>
      <c r="K763">
        <v>0</v>
      </c>
      <c r="L763">
        <v>0</v>
      </c>
      <c r="M763">
        <v>0</v>
      </c>
      <c r="N763">
        <v>0</v>
      </c>
      <c r="O763">
        <v>1</v>
      </c>
      <c r="P763">
        <v>0</v>
      </c>
      <c r="Q763" s="32">
        <v>9377.9046999999991</v>
      </c>
      <c r="R763" s="3"/>
      <c r="T763"/>
    </row>
    <row r="764" spans="1:20" x14ac:dyDescent="0.35">
      <c r="A764" s="31">
        <v>52</v>
      </c>
      <c r="B764" s="31">
        <v>32.204999999999998</v>
      </c>
      <c r="C764" s="33">
        <v>0</v>
      </c>
      <c r="D764" s="33">
        <v>1</v>
      </c>
      <c r="E764" s="33">
        <v>0</v>
      </c>
      <c r="F764" s="33">
        <v>0</v>
      </c>
      <c r="G764" s="33">
        <v>1</v>
      </c>
      <c r="H764">
        <v>0</v>
      </c>
      <c r="I764">
        <v>0</v>
      </c>
      <c r="J764">
        <v>0</v>
      </c>
      <c r="K764">
        <v>0</v>
      </c>
      <c r="L764">
        <v>1</v>
      </c>
      <c r="M764">
        <v>0</v>
      </c>
      <c r="N764">
        <v>0</v>
      </c>
      <c r="O764">
        <v>1</v>
      </c>
      <c r="P764">
        <v>0</v>
      </c>
      <c r="Q764" s="32">
        <v>11488.31695</v>
      </c>
      <c r="R764" s="3"/>
      <c r="T764"/>
    </row>
    <row r="765" spans="1:20" x14ac:dyDescent="0.35">
      <c r="A765" s="31">
        <v>52</v>
      </c>
      <c r="B765" s="31">
        <v>33.25</v>
      </c>
      <c r="C765" s="33">
        <v>0</v>
      </c>
      <c r="D765" s="33">
        <v>1</v>
      </c>
      <c r="E765" s="33">
        <v>0</v>
      </c>
      <c r="F765" s="33">
        <v>0</v>
      </c>
      <c r="G765" s="33">
        <v>1</v>
      </c>
      <c r="H765">
        <v>0</v>
      </c>
      <c r="I765">
        <v>0</v>
      </c>
      <c r="J765">
        <v>0</v>
      </c>
      <c r="K765">
        <v>0</v>
      </c>
      <c r="L765">
        <v>1</v>
      </c>
      <c r="M765">
        <v>0</v>
      </c>
      <c r="N765">
        <v>0</v>
      </c>
      <c r="O765">
        <v>1</v>
      </c>
      <c r="P765">
        <v>0</v>
      </c>
      <c r="Q765" s="32">
        <v>9722.7695000000003</v>
      </c>
      <c r="R765" s="3"/>
      <c r="T765"/>
    </row>
    <row r="766" spans="1:20" x14ac:dyDescent="0.35">
      <c r="A766" s="31">
        <v>52</v>
      </c>
      <c r="B766" s="31">
        <v>36.700000000000003</v>
      </c>
      <c r="C766" s="33">
        <v>0</v>
      </c>
      <c r="D766" s="33">
        <v>1</v>
      </c>
      <c r="E766" s="33">
        <v>0</v>
      </c>
      <c r="F766" s="33">
        <v>0</v>
      </c>
      <c r="G766" s="33">
        <v>1</v>
      </c>
      <c r="H766">
        <v>0</v>
      </c>
      <c r="I766">
        <v>0</v>
      </c>
      <c r="J766">
        <v>1</v>
      </c>
      <c r="K766">
        <v>0</v>
      </c>
      <c r="L766">
        <v>0</v>
      </c>
      <c r="M766">
        <v>0</v>
      </c>
      <c r="N766">
        <v>0</v>
      </c>
      <c r="O766">
        <v>1</v>
      </c>
      <c r="P766">
        <v>0</v>
      </c>
      <c r="Q766" s="32">
        <v>9144.5650000000005</v>
      </c>
      <c r="R766" s="3"/>
      <c r="T766"/>
    </row>
    <row r="767" spans="1:20" x14ac:dyDescent="0.35">
      <c r="A767" s="31">
        <v>52</v>
      </c>
      <c r="B767" s="31">
        <v>34.1</v>
      </c>
      <c r="C767" s="33">
        <v>0</v>
      </c>
      <c r="D767" s="33">
        <v>1</v>
      </c>
      <c r="E767" s="33">
        <v>0</v>
      </c>
      <c r="F767" s="33">
        <v>0</v>
      </c>
      <c r="G767" s="33">
        <v>1</v>
      </c>
      <c r="H767">
        <v>0</v>
      </c>
      <c r="I767">
        <v>1</v>
      </c>
      <c r="J767">
        <v>0</v>
      </c>
      <c r="K767">
        <v>0</v>
      </c>
      <c r="L767">
        <v>0</v>
      </c>
      <c r="M767">
        <v>0</v>
      </c>
      <c r="N767">
        <v>0</v>
      </c>
      <c r="O767">
        <v>1</v>
      </c>
      <c r="P767">
        <v>0</v>
      </c>
      <c r="Q767" s="32">
        <v>9140.9509999999991</v>
      </c>
      <c r="R767" s="3"/>
      <c r="T767"/>
    </row>
    <row r="768" spans="1:20" x14ac:dyDescent="0.35">
      <c r="A768" s="31">
        <v>52</v>
      </c>
      <c r="B768" s="31">
        <v>30.2</v>
      </c>
      <c r="C768" s="33">
        <v>0</v>
      </c>
      <c r="D768" s="33">
        <v>1</v>
      </c>
      <c r="E768" s="33">
        <v>0</v>
      </c>
      <c r="F768" s="33">
        <v>0</v>
      </c>
      <c r="G768" s="33">
        <v>1</v>
      </c>
      <c r="H768">
        <v>0</v>
      </c>
      <c r="I768">
        <v>0</v>
      </c>
      <c r="J768">
        <v>1</v>
      </c>
      <c r="K768">
        <v>0</v>
      </c>
      <c r="L768">
        <v>0</v>
      </c>
      <c r="M768">
        <v>0</v>
      </c>
      <c r="N768">
        <v>0</v>
      </c>
      <c r="O768">
        <v>1</v>
      </c>
      <c r="P768">
        <v>0</v>
      </c>
      <c r="Q768" s="32">
        <v>9724.5300000000007</v>
      </c>
      <c r="R768" s="3"/>
      <c r="T768"/>
    </row>
    <row r="769" spans="1:20" x14ac:dyDescent="0.35">
      <c r="A769" s="31">
        <v>52</v>
      </c>
      <c r="B769" s="31">
        <v>36.765000000000001</v>
      </c>
      <c r="C769" s="33">
        <v>0</v>
      </c>
      <c r="D769" s="33">
        <v>1</v>
      </c>
      <c r="E769" s="33">
        <v>0</v>
      </c>
      <c r="F769" s="33">
        <v>0</v>
      </c>
      <c r="G769" s="33">
        <v>1</v>
      </c>
      <c r="H769">
        <v>0</v>
      </c>
      <c r="I769">
        <v>0</v>
      </c>
      <c r="J769">
        <v>0</v>
      </c>
      <c r="K769">
        <v>1</v>
      </c>
      <c r="L769">
        <v>0</v>
      </c>
      <c r="M769">
        <v>0</v>
      </c>
      <c r="N769">
        <v>0</v>
      </c>
      <c r="O769">
        <v>1</v>
      </c>
      <c r="P769">
        <v>0</v>
      </c>
      <c r="Q769" s="32">
        <v>26467.09737</v>
      </c>
      <c r="R769" s="3"/>
      <c r="T769"/>
    </row>
    <row r="770" spans="1:20" x14ac:dyDescent="0.35">
      <c r="A770" s="31">
        <v>52</v>
      </c>
      <c r="B770" s="31">
        <v>47.74</v>
      </c>
      <c r="C770" s="33">
        <v>0</v>
      </c>
      <c r="D770" s="33">
        <v>1</v>
      </c>
      <c r="E770" s="33">
        <v>0</v>
      </c>
      <c r="F770" s="33">
        <v>0</v>
      </c>
      <c r="G770" s="33">
        <v>1</v>
      </c>
      <c r="H770">
        <v>0</v>
      </c>
      <c r="I770">
        <v>1</v>
      </c>
      <c r="J770">
        <v>0</v>
      </c>
      <c r="K770">
        <v>0</v>
      </c>
      <c r="L770">
        <v>0</v>
      </c>
      <c r="M770">
        <v>0</v>
      </c>
      <c r="N770">
        <v>0</v>
      </c>
      <c r="O770">
        <v>1</v>
      </c>
      <c r="P770">
        <v>0</v>
      </c>
      <c r="Q770" s="32">
        <v>9748.9105999999992</v>
      </c>
      <c r="R770" s="3"/>
      <c r="T770"/>
    </row>
    <row r="771" spans="1:20" x14ac:dyDescent="0.35">
      <c r="A771" s="31">
        <v>52</v>
      </c>
      <c r="B771" s="31">
        <v>32.774999999999999</v>
      </c>
      <c r="C771" s="33">
        <v>0</v>
      </c>
      <c r="D771" s="33">
        <v>1</v>
      </c>
      <c r="E771" s="33">
        <v>0</v>
      </c>
      <c r="F771" s="33">
        <v>0</v>
      </c>
      <c r="G771" s="33">
        <v>1</v>
      </c>
      <c r="H771">
        <v>0</v>
      </c>
      <c r="I771">
        <v>0</v>
      </c>
      <c r="J771">
        <v>0</v>
      </c>
      <c r="K771">
        <v>1</v>
      </c>
      <c r="L771">
        <v>0</v>
      </c>
      <c r="M771">
        <v>0</v>
      </c>
      <c r="N771">
        <v>0</v>
      </c>
      <c r="O771">
        <v>1</v>
      </c>
      <c r="P771">
        <v>0</v>
      </c>
      <c r="Q771" s="32">
        <v>11289.10925</v>
      </c>
      <c r="R771" s="3"/>
      <c r="T771"/>
    </row>
    <row r="772" spans="1:20" x14ac:dyDescent="0.35">
      <c r="A772" s="31">
        <v>52</v>
      </c>
      <c r="B772" s="31">
        <v>38.6</v>
      </c>
      <c r="C772" s="33">
        <v>0</v>
      </c>
      <c r="D772" s="33">
        <v>1</v>
      </c>
      <c r="E772" s="33">
        <v>0</v>
      </c>
      <c r="F772" s="33">
        <v>0</v>
      </c>
      <c r="G772" s="33">
        <v>1</v>
      </c>
      <c r="H772">
        <v>0</v>
      </c>
      <c r="I772">
        <v>0</v>
      </c>
      <c r="J772">
        <v>1</v>
      </c>
      <c r="K772">
        <v>0</v>
      </c>
      <c r="L772">
        <v>0</v>
      </c>
      <c r="M772">
        <v>0</v>
      </c>
      <c r="N772">
        <v>0</v>
      </c>
      <c r="O772">
        <v>1</v>
      </c>
      <c r="P772">
        <v>0</v>
      </c>
      <c r="Q772" s="32">
        <v>10325.206</v>
      </c>
      <c r="R772" s="3"/>
      <c r="T772"/>
    </row>
    <row r="773" spans="1:20" x14ac:dyDescent="0.35">
      <c r="A773" s="31">
        <v>53</v>
      </c>
      <c r="B773" s="31">
        <v>31.16</v>
      </c>
      <c r="C773" s="33">
        <v>0</v>
      </c>
      <c r="D773" s="33">
        <v>1</v>
      </c>
      <c r="E773" s="33">
        <v>0</v>
      </c>
      <c r="F773" s="33">
        <v>0</v>
      </c>
      <c r="G773" s="33">
        <v>1</v>
      </c>
      <c r="H773">
        <v>0</v>
      </c>
      <c r="I773">
        <v>0</v>
      </c>
      <c r="J773">
        <v>0</v>
      </c>
      <c r="K773">
        <v>1</v>
      </c>
      <c r="L773">
        <v>0</v>
      </c>
      <c r="M773">
        <v>0</v>
      </c>
      <c r="N773">
        <v>0</v>
      </c>
      <c r="O773">
        <v>1</v>
      </c>
      <c r="P773">
        <v>0</v>
      </c>
      <c r="Q773" s="32">
        <v>10461.9794</v>
      </c>
      <c r="R773" s="3"/>
      <c r="T773"/>
    </row>
    <row r="774" spans="1:20" x14ac:dyDescent="0.35">
      <c r="A774" s="31">
        <v>53</v>
      </c>
      <c r="B774" s="31">
        <v>31.35</v>
      </c>
      <c r="C774" s="33">
        <v>0</v>
      </c>
      <c r="D774" s="33">
        <v>1</v>
      </c>
      <c r="E774" s="33">
        <v>0</v>
      </c>
      <c r="F774" s="33">
        <v>0</v>
      </c>
      <c r="G774" s="33">
        <v>1</v>
      </c>
      <c r="H774">
        <v>0</v>
      </c>
      <c r="I774">
        <v>1</v>
      </c>
      <c r="J774">
        <v>0</v>
      </c>
      <c r="K774">
        <v>0</v>
      </c>
      <c r="L774">
        <v>0</v>
      </c>
      <c r="M774">
        <v>0</v>
      </c>
      <c r="N774">
        <v>0</v>
      </c>
      <c r="O774">
        <v>1</v>
      </c>
      <c r="P774">
        <v>0</v>
      </c>
      <c r="Q774" s="32">
        <v>27346.04207</v>
      </c>
      <c r="R774" s="3"/>
      <c r="T774"/>
    </row>
    <row r="775" spans="1:20" x14ac:dyDescent="0.35">
      <c r="A775" s="31">
        <v>53</v>
      </c>
      <c r="B775" s="31">
        <v>36.1</v>
      </c>
      <c r="C775" s="33">
        <v>0</v>
      </c>
      <c r="D775" s="33">
        <v>1</v>
      </c>
      <c r="E775" s="33">
        <v>0</v>
      </c>
      <c r="F775" s="33">
        <v>0</v>
      </c>
      <c r="G775" s="33">
        <v>1</v>
      </c>
      <c r="H775">
        <v>0</v>
      </c>
      <c r="I775">
        <v>0</v>
      </c>
      <c r="J775">
        <v>1</v>
      </c>
      <c r="K775">
        <v>0</v>
      </c>
      <c r="L775">
        <v>0</v>
      </c>
      <c r="M775">
        <v>0</v>
      </c>
      <c r="N775">
        <v>0</v>
      </c>
      <c r="O775">
        <v>1</v>
      </c>
      <c r="P775">
        <v>0</v>
      </c>
      <c r="Q775" s="32">
        <v>10085.846</v>
      </c>
      <c r="R775" s="3"/>
      <c r="T775"/>
    </row>
    <row r="776" spans="1:20" x14ac:dyDescent="0.35">
      <c r="A776" s="31">
        <v>53</v>
      </c>
      <c r="B776" s="31">
        <v>41.47</v>
      </c>
      <c r="C776" s="33">
        <v>0</v>
      </c>
      <c r="D776" s="33">
        <v>1</v>
      </c>
      <c r="E776" s="33">
        <v>0</v>
      </c>
      <c r="F776" s="33">
        <v>0</v>
      </c>
      <c r="G776" s="33">
        <v>1</v>
      </c>
      <c r="H776">
        <v>0</v>
      </c>
      <c r="I776">
        <v>1</v>
      </c>
      <c r="J776">
        <v>0</v>
      </c>
      <c r="K776">
        <v>0</v>
      </c>
      <c r="L776">
        <v>0</v>
      </c>
      <c r="M776">
        <v>0</v>
      </c>
      <c r="N776">
        <v>0</v>
      </c>
      <c r="O776">
        <v>1</v>
      </c>
      <c r="P776">
        <v>0</v>
      </c>
      <c r="Q776" s="32">
        <v>9504.3102999999992</v>
      </c>
      <c r="R776" s="3"/>
      <c r="T776"/>
    </row>
    <row r="777" spans="1:20" x14ac:dyDescent="0.35">
      <c r="A777" s="31">
        <v>53</v>
      </c>
      <c r="B777" s="31">
        <v>36.6</v>
      </c>
      <c r="C777" s="33">
        <v>0</v>
      </c>
      <c r="D777" s="33">
        <v>1</v>
      </c>
      <c r="E777" s="33">
        <v>0</v>
      </c>
      <c r="F777" s="33">
        <v>0</v>
      </c>
      <c r="G777" s="33">
        <v>1</v>
      </c>
      <c r="H777">
        <v>0</v>
      </c>
      <c r="I777">
        <v>0</v>
      </c>
      <c r="J777">
        <v>1</v>
      </c>
      <c r="K777">
        <v>0</v>
      </c>
      <c r="L777">
        <v>0</v>
      </c>
      <c r="M777">
        <v>0</v>
      </c>
      <c r="N777">
        <v>0</v>
      </c>
      <c r="O777">
        <v>1</v>
      </c>
      <c r="P777">
        <v>0</v>
      </c>
      <c r="Q777" s="32">
        <v>11264.540999999999</v>
      </c>
      <c r="R777" s="3"/>
      <c r="T777"/>
    </row>
    <row r="778" spans="1:20" x14ac:dyDescent="0.35">
      <c r="A778" s="31">
        <v>53</v>
      </c>
      <c r="B778" s="31">
        <v>30.495000000000001</v>
      </c>
      <c r="C778" s="33">
        <v>0</v>
      </c>
      <c r="D778" s="33">
        <v>1</v>
      </c>
      <c r="E778" s="33">
        <v>0</v>
      </c>
      <c r="F778" s="33">
        <v>0</v>
      </c>
      <c r="G778" s="33">
        <v>1</v>
      </c>
      <c r="H778">
        <v>0</v>
      </c>
      <c r="I778">
        <v>0</v>
      </c>
      <c r="J778">
        <v>0</v>
      </c>
      <c r="K778">
        <v>0</v>
      </c>
      <c r="L778">
        <v>1</v>
      </c>
      <c r="M778">
        <v>0</v>
      </c>
      <c r="N778">
        <v>0</v>
      </c>
      <c r="O778">
        <v>1</v>
      </c>
      <c r="P778">
        <v>0</v>
      </c>
      <c r="Q778" s="32">
        <v>10072.055050000001</v>
      </c>
      <c r="R778" s="3"/>
      <c r="T778"/>
    </row>
    <row r="779" spans="1:20" x14ac:dyDescent="0.35">
      <c r="A779" s="31">
        <v>54</v>
      </c>
      <c r="B779" s="31">
        <v>33.630000000000003</v>
      </c>
      <c r="C779" s="33">
        <v>0</v>
      </c>
      <c r="D779" s="33">
        <v>1</v>
      </c>
      <c r="E779" s="33">
        <v>0</v>
      </c>
      <c r="F779" s="33">
        <v>0</v>
      </c>
      <c r="G779" s="33">
        <v>1</v>
      </c>
      <c r="H779">
        <v>0</v>
      </c>
      <c r="I779">
        <v>0</v>
      </c>
      <c r="J779">
        <v>0</v>
      </c>
      <c r="K779">
        <v>1</v>
      </c>
      <c r="L779">
        <v>0</v>
      </c>
      <c r="M779">
        <v>0</v>
      </c>
      <c r="N779">
        <v>0</v>
      </c>
      <c r="O779">
        <v>1</v>
      </c>
      <c r="P779">
        <v>0</v>
      </c>
      <c r="Q779" s="32">
        <v>10825.253699999999</v>
      </c>
      <c r="R779" s="3"/>
      <c r="T779"/>
    </row>
    <row r="780" spans="1:20" x14ac:dyDescent="0.35">
      <c r="A780" s="31">
        <v>54</v>
      </c>
      <c r="B780" s="31">
        <v>39.6</v>
      </c>
      <c r="C780" s="33">
        <v>0</v>
      </c>
      <c r="D780" s="33">
        <v>1</v>
      </c>
      <c r="E780" s="33">
        <v>0</v>
      </c>
      <c r="F780" s="33">
        <v>0</v>
      </c>
      <c r="G780" s="33">
        <v>1</v>
      </c>
      <c r="H780">
        <v>0</v>
      </c>
      <c r="I780">
        <v>0</v>
      </c>
      <c r="J780">
        <v>1</v>
      </c>
      <c r="K780">
        <v>0</v>
      </c>
      <c r="L780">
        <v>0</v>
      </c>
      <c r="M780">
        <v>0</v>
      </c>
      <c r="N780">
        <v>0</v>
      </c>
      <c r="O780">
        <v>1</v>
      </c>
      <c r="P780">
        <v>0</v>
      </c>
      <c r="Q780" s="32">
        <v>10450.552</v>
      </c>
      <c r="R780" s="3"/>
      <c r="T780"/>
    </row>
    <row r="781" spans="1:20" x14ac:dyDescent="0.35">
      <c r="A781" s="31">
        <v>54</v>
      </c>
      <c r="B781" s="31">
        <v>30.02</v>
      </c>
      <c r="C781" s="33">
        <v>0</v>
      </c>
      <c r="D781" s="33">
        <v>1</v>
      </c>
      <c r="E781" s="33">
        <v>0</v>
      </c>
      <c r="F781" s="33">
        <v>0</v>
      </c>
      <c r="G781" s="33">
        <v>1</v>
      </c>
      <c r="H781">
        <v>0</v>
      </c>
      <c r="I781">
        <v>0</v>
      </c>
      <c r="J781">
        <v>0</v>
      </c>
      <c r="K781">
        <v>1</v>
      </c>
      <c r="L781">
        <v>0</v>
      </c>
      <c r="M781">
        <v>0</v>
      </c>
      <c r="N781">
        <v>0</v>
      </c>
      <c r="O781">
        <v>1</v>
      </c>
      <c r="P781">
        <v>0</v>
      </c>
      <c r="Q781" s="32">
        <v>24476.478510000001</v>
      </c>
      <c r="R781" s="3"/>
      <c r="T781"/>
    </row>
    <row r="782" spans="1:20" x14ac:dyDescent="0.35">
      <c r="A782" s="31">
        <v>54</v>
      </c>
      <c r="B782" s="31">
        <v>32.774999999999999</v>
      </c>
      <c r="C782" s="33">
        <v>0</v>
      </c>
      <c r="D782" s="33">
        <v>1</v>
      </c>
      <c r="E782" s="33">
        <v>0</v>
      </c>
      <c r="F782" s="33">
        <v>0</v>
      </c>
      <c r="G782" s="33">
        <v>1</v>
      </c>
      <c r="H782">
        <v>0</v>
      </c>
      <c r="I782">
        <v>0</v>
      </c>
      <c r="J782">
        <v>0</v>
      </c>
      <c r="K782">
        <v>0</v>
      </c>
      <c r="L782">
        <v>1</v>
      </c>
      <c r="M782">
        <v>0</v>
      </c>
      <c r="N782">
        <v>0</v>
      </c>
      <c r="O782">
        <v>1</v>
      </c>
      <c r="P782">
        <v>0</v>
      </c>
      <c r="Q782" s="32">
        <v>10435.06525</v>
      </c>
      <c r="R782" s="3"/>
      <c r="T782"/>
    </row>
    <row r="783" spans="1:20" x14ac:dyDescent="0.35">
      <c r="A783" s="31">
        <v>54</v>
      </c>
      <c r="B783" s="31">
        <v>30.21</v>
      </c>
      <c r="C783" s="33">
        <v>0</v>
      </c>
      <c r="D783" s="33">
        <v>1</v>
      </c>
      <c r="E783" s="33">
        <v>0</v>
      </c>
      <c r="F783" s="33">
        <v>0</v>
      </c>
      <c r="G783" s="33">
        <v>1</v>
      </c>
      <c r="H783">
        <v>0</v>
      </c>
      <c r="I783">
        <v>0</v>
      </c>
      <c r="J783">
        <v>0</v>
      </c>
      <c r="K783">
        <v>1</v>
      </c>
      <c r="L783">
        <v>0</v>
      </c>
      <c r="M783">
        <v>0</v>
      </c>
      <c r="N783">
        <v>0</v>
      </c>
      <c r="O783">
        <v>1</v>
      </c>
      <c r="P783">
        <v>0</v>
      </c>
      <c r="Q783" s="32">
        <v>10231.499900000001</v>
      </c>
      <c r="R783" s="3"/>
      <c r="T783"/>
    </row>
    <row r="784" spans="1:20" x14ac:dyDescent="0.35">
      <c r="A784" s="31">
        <v>54</v>
      </c>
      <c r="B784" s="31">
        <v>31.6</v>
      </c>
      <c r="C784" s="33">
        <v>0</v>
      </c>
      <c r="D784" s="33">
        <v>1</v>
      </c>
      <c r="E784" s="33">
        <v>0</v>
      </c>
      <c r="F784" s="33">
        <v>0</v>
      </c>
      <c r="G784" s="33">
        <v>1</v>
      </c>
      <c r="H784">
        <v>0</v>
      </c>
      <c r="I784">
        <v>0</v>
      </c>
      <c r="J784">
        <v>1</v>
      </c>
      <c r="K784">
        <v>0</v>
      </c>
      <c r="L784">
        <v>0</v>
      </c>
      <c r="M784">
        <v>0</v>
      </c>
      <c r="N784">
        <v>0</v>
      </c>
      <c r="O784">
        <v>1</v>
      </c>
      <c r="P784">
        <v>0</v>
      </c>
      <c r="Q784" s="32">
        <v>9850.4320000000007</v>
      </c>
      <c r="R784" s="3"/>
      <c r="T784"/>
    </row>
    <row r="785" spans="1:20" x14ac:dyDescent="0.35">
      <c r="A785" s="31">
        <v>55</v>
      </c>
      <c r="B785" s="31">
        <v>37.299999999999997</v>
      </c>
      <c r="C785" s="33">
        <v>0</v>
      </c>
      <c r="D785" s="33">
        <v>1</v>
      </c>
      <c r="E785" s="33">
        <v>0</v>
      </c>
      <c r="F785" s="33">
        <v>0</v>
      </c>
      <c r="G785" s="33">
        <v>1</v>
      </c>
      <c r="H785">
        <v>0</v>
      </c>
      <c r="I785">
        <v>0</v>
      </c>
      <c r="J785">
        <v>1</v>
      </c>
      <c r="K785">
        <v>0</v>
      </c>
      <c r="L785">
        <v>0</v>
      </c>
      <c r="M785">
        <v>0</v>
      </c>
      <c r="N785">
        <v>0</v>
      </c>
      <c r="O785">
        <v>1</v>
      </c>
      <c r="P785">
        <v>0</v>
      </c>
      <c r="Q785" s="32">
        <v>20630.283510000001</v>
      </c>
      <c r="R785" s="3"/>
      <c r="T785"/>
    </row>
    <row r="786" spans="1:20" x14ac:dyDescent="0.35">
      <c r="A786" s="31">
        <v>55</v>
      </c>
      <c r="B786" s="31">
        <v>38.28</v>
      </c>
      <c r="C786" s="33">
        <v>0</v>
      </c>
      <c r="D786" s="33">
        <v>1</v>
      </c>
      <c r="E786" s="33">
        <v>0</v>
      </c>
      <c r="F786" s="33">
        <v>0</v>
      </c>
      <c r="G786" s="33">
        <v>1</v>
      </c>
      <c r="H786">
        <v>0</v>
      </c>
      <c r="I786">
        <v>1</v>
      </c>
      <c r="J786">
        <v>0</v>
      </c>
      <c r="K786">
        <v>0</v>
      </c>
      <c r="L786">
        <v>0</v>
      </c>
      <c r="M786">
        <v>0</v>
      </c>
      <c r="N786">
        <v>0</v>
      </c>
      <c r="O786">
        <v>1</v>
      </c>
      <c r="P786">
        <v>0</v>
      </c>
      <c r="Q786" s="32">
        <v>10226.2842</v>
      </c>
      <c r="R786" s="3"/>
      <c r="T786"/>
    </row>
    <row r="787" spans="1:20" x14ac:dyDescent="0.35">
      <c r="A787" s="31">
        <v>55</v>
      </c>
      <c r="B787" s="31">
        <v>33.880000000000003</v>
      </c>
      <c r="C787" s="33">
        <v>0</v>
      </c>
      <c r="D787" s="33">
        <v>1</v>
      </c>
      <c r="E787" s="33">
        <v>0</v>
      </c>
      <c r="F787" s="33">
        <v>0</v>
      </c>
      <c r="G787" s="33">
        <v>1</v>
      </c>
      <c r="H787">
        <v>0</v>
      </c>
      <c r="I787">
        <v>1</v>
      </c>
      <c r="J787">
        <v>0</v>
      </c>
      <c r="K787">
        <v>0</v>
      </c>
      <c r="L787">
        <v>0</v>
      </c>
      <c r="M787">
        <v>0</v>
      </c>
      <c r="N787">
        <v>0</v>
      </c>
      <c r="O787">
        <v>1</v>
      </c>
      <c r="P787">
        <v>0</v>
      </c>
      <c r="Q787" s="32">
        <v>11987.1682</v>
      </c>
      <c r="R787" s="3"/>
      <c r="T787"/>
    </row>
    <row r="788" spans="1:20" x14ac:dyDescent="0.35">
      <c r="A788" s="31">
        <v>55</v>
      </c>
      <c r="B788" s="31">
        <v>33</v>
      </c>
      <c r="C788" s="33">
        <v>0</v>
      </c>
      <c r="D788" s="33">
        <v>1</v>
      </c>
      <c r="E788" s="33">
        <v>0</v>
      </c>
      <c r="F788" s="33">
        <v>0</v>
      </c>
      <c r="G788" s="33">
        <v>1</v>
      </c>
      <c r="H788">
        <v>0</v>
      </c>
      <c r="I788">
        <v>1</v>
      </c>
      <c r="J788">
        <v>0</v>
      </c>
      <c r="K788">
        <v>0</v>
      </c>
      <c r="L788">
        <v>0</v>
      </c>
      <c r="M788">
        <v>0</v>
      </c>
      <c r="N788">
        <v>0</v>
      </c>
      <c r="O788">
        <v>1</v>
      </c>
      <c r="P788">
        <v>0</v>
      </c>
      <c r="Q788" s="32">
        <v>20781.48892</v>
      </c>
      <c r="R788" s="3"/>
      <c r="T788"/>
    </row>
    <row r="789" spans="1:20" x14ac:dyDescent="0.35">
      <c r="A789" s="31">
        <v>55</v>
      </c>
      <c r="B789" s="31">
        <v>32.774999999999999</v>
      </c>
      <c r="C789" s="33">
        <v>0</v>
      </c>
      <c r="D789" s="33">
        <v>1</v>
      </c>
      <c r="E789" s="33">
        <v>0</v>
      </c>
      <c r="F789" s="33">
        <v>0</v>
      </c>
      <c r="G789" s="33">
        <v>1</v>
      </c>
      <c r="H789">
        <v>0</v>
      </c>
      <c r="I789">
        <v>0</v>
      </c>
      <c r="J789">
        <v>0</v>
      </c>
      <c r="K789">
        <v>1</v>
      </c>
      <c r="L789">
        <v>0</v>
      </c>
      <c r="M789">
        <v>0</v>
      </c>
      <c r="N789">
        <v>0</v>
      </c>
      <c r="O789">
        <v>1</v>
      </c>
      <c r="P789">
        <v>0</v>
      </c>
      <c r="Q789" s="32">
        <v>10601.632250000001</v>
      </c>
      <c r="R789" s="3"/>
      <c r="T789"/>
    </row>
    <row r="790" spans="1:20" x14ac:dyDescent="0.35">
      <c r="A790" s="31">
        <v>55</v>
      </c>
      <c r="B790" s="31">
        <v>35.244999999999997</v>
      </c>
      <c r="C790" s="33">
        <v>0</v>
      </c>
      <c r="D790" s="33">
        <v>1</v>
      </c>
      <c r="E790" s="33">
        <v>0</v>
      </c>
      <c r="F790" s="33">
        <v>0</v>
      </c>
      <c r="G790" s="33">
        <v>1</v>
      </c>
      <c r="H790">
        <v>0</v>
      </c>
      <c r="I790">
        <v>0</v>
      </c>
      <c r="J790">
        <v>0</v>
      </c>
      <c r="K790">
        <v>0</v>
      </c>
      <c r="L790">
        <v>1</v>
      </c>
      <c r="M790">
        <v>0</v>
      </c>
      <c r="N790">
        <v>0</v>
      </c>
      <c r="O790">
        <v>1</v>
      </c>
      <c r="P790">
        <v>0</v>
      </c>
      <c r="Q790" s="32">
        <v>11394.065549999999</v>
      </c>
      <c r="R790" s="3"/>
      <c r="T790"/>
    </row>
    <row r="791" spans="1:20" x14ac:dyDescent="0.35">
      <c r="A791" s="31">
        <v>55</v>
      </c>
      <c r="B791" s="31">
        <v>32.67</v>
      </c>
      <c r="C791" s="33">
        <v>0</v>
      </c>
      <c r="D791" s="33">
        <v>1</v>
      </c>
      <c r="E791" s="33">
        <v>0</v>
      </c>
      <c r="F791" s="33">
        <v>0</v>
      </c>
      <c r="G791" s="33">
        <v>1</v>
      </c>
      <c r="H791">
        <v>0</v>
      </c>
      <c r="I791">
        <v>1</v>
      </c>
      <c r="J791">
        <v>0</v>
      </c>
      <c r="K791">
        <v>0</v>
      </c>
      <c r="L791">
        <v>0</v>
      </c>
      <c r="M791">
        <v>0</v>
      </c>
      <c r="N791">
        <v>0</v>
      </c>
      <c r="O791">
        <v>1</v>
      </c>
      <c r="P791">
        <v>0</v>
      </c>
      <c r="Q791" s="32">
        <v>10807.4863</v>
      </c>
      <c r="R791" s="3"/>
      <c r="T791"/>
    </row>
    <row r="792" spans="1:20" x14ac:dyDescent="0.35">
      <c r="A792" s="31">
        <v>55</v>
      </c>
      <c r="B792" s="31">
        <v>37.715000000000003</v>
      </c>
      <c r="C792" s="33">
        <v>0</v>
      </c>
      <c r="D792" s="33">
        <v>1</v>
      </c>
      <c r="E792" s="33">
        <v>0</v>
      </c>
      <c r="F792" s="33">
        <v>0</v>
      </c>
      <c r="G792" s="33">
        <v>1</v>
      </c>
      <c r="H792">
        <v>0</v>
      </c>
      <c r="I792">
        <v>0</v>
      </c>
      <c r="J792">
        <v>0</v>
      </c>
      <c r="K792">
        <v>1</v>
      </c>
      <c r="L792">
        <v>0</v>
      </c>
      <c r="M792">
        <v>0</v>
      </c>
      <c r="N792">
        <v>0</v>
      </c>
      <c r="O792">
        <v>1</v>
      </c>
      <c r="P792">
        <v>0</v>
      </c>
      <c r="Q792" s="32">
        <v>30063.580549999999</v>
      </c>
      <c r="R792" s="3"/>
      <c r="T792"/>
    </row>
    <row r="793" spans="1:20" x14ac:dyDescent="0.35">
      <c r="A793" s="31">
        <v>56</v>
      </c>
      <c r="B793" s="31">
        <v>40.299999999999997</v>
      </c>
      <c r="C793" s="33">
        <v>0</v>
      </c>
      <c r="D793" s="33">
        <v>1</v>
      </c>
      <c r="E793" s="33">
        <v>0</v>
      </c>
      <c r="F793" s="33">
        <v>0</v>
      </c>
      <c r="G793" s="33">
        <v>1</v>
      </c>
      <c r="H793">
        <v>0</v>
      </c>
      <c r="I793">
        <v>0</v>
      </c>
      <c r="J793">
        <v>1</v>
      </c>
      <c r="K793">
        <v>0</v>
      </c>
      <c r="L793">
        <v>0</v>
      </c>
      <c r="M793">
        <v>0</v>
      </c>
      <c r="N793">
        <v>0</v>
      </c>
      <c r="O793">
        <v>1</v>
      </c>
      <c r="P793">
        <v>0</v>
      </c>
      <c r="Q793" s="32">
        <v>10602.385</v>
      </c>
      <c r="R793" s="3"/>
      <c r="T793"/>
    </row>
    <row r="794" spans="1:20" x14ac:dyDescent="0.35">
      <c r="A794" s="31">
        <v>56</v>
      </c>
      <c r="B794" s="31">
        <v>39.6</v>
      </c>
      <c r="C794" s="33">
        <v>0</v>
      </c>
      <c r="D794" s="33">
        <v>1</v>
      </c>
      <c r="E794" s="33">
        <v>0</v>
      </c>
      <c r="F794" s="33">
        <v>0</v>
      </c>
      <c r="G794" s="33">
        <v>1</v>
      </c>
      <c r="H794">
        <v>0</v>
      </c>
      <c r="I794">
        <v>0</v>
      </c>
      <c r="J794">
        <v>1</v>
      </c>
      <c r="K794">
        <v>0</v>
      </c>
      <c r="L794">
        <v>0</v>
      </c>
      <c r="M794">
        <v>0</v>
      </c>
      <c r="N794">
        <v>0</v>
      </c>
      <c r="O794">
        <v>1</v>
      </c>
      <c r="P794">
        <v>0</v>
      </c>
      <c r="Q794" s="32">
        <v>10601.412</v>
      </c>
      <c r="R794" s="3"/>
      <c r="T794"/>
    </row>
    <row r="795" spans="1:20" x14ac:dyDescent="0.35">
      <c r="A795" s="31">
        <v>56</v>
      </c>
      <c r="B795" s="31">
        <v>32.11</v>
      </c>
      <c r="C795" s="33">
        <v>0</v>
      </c>
      <c r="D795" s="33">
        <v>1</v>
      </c>
      <c r="E795" s="33">
        <v>0</v>
      </c>
      <c r="F795" s="33">
        <v>0</v>
      </c>
      <c r="G795" s="33">
        <v>1</v>
      </c>
      <c r="H795">
        <v>0</v>
      </c>
      <c r="I795">
        <v>0</v>
      </c>
      <c r="J795">
        <v>0</v>
      </c>
      <c r="K795">
        <v>0</v>
      </c>
      <c r="L795">
        <v>1</v>
      </c>
      <c r="M795">
        <v>0</v>
      </c>
      <c r="N795">
        <v>0</v>
      </c>
      <c r="O795">
        <v>1</v>
      </c>
      <c r="P795">
        <v>0</v>
      </c>
      <c r="Q795" s="32">
        <v>11763.000899999999</v>
      </c>
      <c r="R795" s="3"/>
      <c r="T795"/>
    </row>
    <row r="796" spans="1:20" x14ac:dyDescent="0.35">
      <c r="A796" s="31">
        <v>56</v>
      </c>
      <c r="B796" s="31">
        <v>33.659999999999997</v>
      </c>
      <c r="C796" s="33">
        <v>0</v>
      </c>
      <c r="D796" s="33">
        <v>1</v>
      </c>
      <c r="E796" s="33">
        <v>0</v>
      </c>
      <c r="F796" s="33">
        <v>0</v>
      </c>
      <c r="G796" s="33">
        <v>1</v>
      </c>
      <c r="H796">
        <v>0</v>
      </c>
      <c r="I796">
        <v>1</v>
      </c>
      <c r="J796">
        <v>0</v>
      </c>
      <c r="K796">
        <v>0</v>
      </c>
      <c r="L796">
        <v>0</v>
      </c>
      <c r="M796">
        <v>0</v>
      </c>
      <c r="N796">
        <v>0</v>
      </c>
      <c r="O796">
        <v>1</v>
      </c>
      <c r="P796">
        <v>0</v>
      </c>
      <c r="Q796" s="32">
        <v>12949.1554</v>
      </c>
      <c r="R796" s="3"/>
      <c r="T796"/>
    </row>
    <row r="797" spans="1:20" x14ac:dyDescent="0.35">
      <c r="A797" s="31">
        <v>56</v>
      </c>
      <c r="B797" s="31">
        <v>36.1</v>
      </c>
      <c r="C797" s="33">
        <v>0</v>
      </c>
      <c r="D797" s="33">
        <v>1</v>
      </c>
      <c r="E797" s="33">
        <v>0</v>
      </c>
      <c r="F797" s="33">
        <v>0</v>
      </c>
      <c r="G797" s="33">
        <v>1</v>
      </c>
      <c r="H797">
        <v>0</v>
      </c>
      <c r="I797">
        <v>0</v>
      </c>
      <c r="J797">
        <v>1</v>
      </c>
      <c r="K797">
        <v>0</v>
      </c>
      <c r="L797">
        <v>0</v>
      </c>
      <c r="M797">
        <v>0</v>
      </c>
      <c r="N797">
        <v>0</v>
      </c>
      <c r="O797">
        <v>1</v>
      </c>
      <c r="P797">
        <v>0</v>
      </c>
      <c r="Q797" s="32">
        <v>12363.547</v>
      </c>
      <c r="R797" s="3"/>
      <c r="T797"/>
    </row>
    <row r="798" spans="1:20" x14ac:dyDescent="0.35">
      <c r="A798" s="31">
        <v>56</v>
      </c>
      <c r="B798" s="31">
        <v>33.725000000000001</v>
      </c>
      <c r="C798" s="33">
        <v>0</v>
      </c>
      <c r="D798" s="33">
        <v>1</v>
      </c>
      <c r="E798" s="33">
        <v>0</v>
      </c>
      <c r="F798" s="33">
        <v>0</v>
      </c>
      <c r="G798" s="33">
        <v>1</v>
      </c>
      <c r="H798">
        <v>0</v>
      </c>
      <c r="I798">
        <v>0</v>
      </c>
      <c r="J798">
        <v>0</v>
      </c>
      <c r="K798">
        <v>1</v>
      </c>
      <c r="L798">
        <v>0</v>
      </c>
      <c r="M798">
        <v>0</v>
      </c>
      <c r="N798">
        <v>0</v>
      </c>
      <c r="O798">
        <v>1</v>
      </c>
      <c r="P798">
        <v>0</v>
      </c>
      <c r="Q798" s="32">
        <v>10976.24575</v>
      </c>
      <c r="R798" s="3"/>
      <c r="T798"/>
    </row>
    <row r="799" spans="1:20" x14ac:dyDescent="0.35">
      <c r="A799" s="31">
        <v>56</v>
      </c>
      <c r="B799" s="31">
        <v>34.43</v>
      </c>
      <c r="C799" s="33">
        <v>0</v>
      </c>
      <c r="D799" s="33">
        <v>1</v>
      </c>
      <c r="E799" s="33">
        <v>0</v>
      </c>
      <c r="F799" s="33">
        <v>0</v>
      </c>
      <c r="G799" s="33">
        <v>1</v>
      </c>
      <c r="H799">
        <v>0</v>
      </c>
      <c r="I799">
        <v>1</v>
      </c>
      <c r="J799">
        <v>0</v>
      </c>
      <c r="K799">
        <v>0</v>
      </c>
      <c r="L799">
        <v>0</v>
      </c>
      <c r="M799">
        <v>0</v>
      </c>
      <c r="N799">
        <v>0</v>
      </c>
      <c r="O799">
        <v>1</v>
      </c>
      <c r="P799">
        <v>0</v>
      </c>
      <c r="Q799" s="32">
        <v>10594.225700000001</v>
      </c>
      <c r="R799" s="3"/>
      <c r="T799"/>
    </row>
    <row r="800" spans="1:20" x14ac:dyDescent="0.35">
      <c r="A800" s="31">
        <v>57</v>
      </c>
      <c r="B800" s="31">
        <v>34.01</v>
      </c>
      <c r="C800" s="33">
        <v>0</v>
      </c>
      <c r="D800" s="33">
        <v>1</v>
      </c>
      <c r="E800" s="33">
        <v>0</v>
      </c>
      <c r="F800" s="33">
        <v>0</v>
      </c>
      <c r="G800" s="33">
        <v>1</v>
      </c>
      <c r="H800">
        <v>0</v>
      </c>
      <c r="I800">
        <v>0</v>
      </c>
      <c r="J800">
        <v>0</v>
      </c>
      <c r="K800">
        <v>1</v>
      </c>
      <c r="L800">
        <v>0</v>
      </c>
      <c r="M800">
        <v>0</v>
      </c>
      <c r="N800">
        <v>0</v>
      </c>
      <c r="O800">
        <v>1</v>
      </c>
      <c r="P800">
        <v>0</v>
      </c>
      <c r="Q800" s="32">
        <v>11356.660900000001</v>
      </c>
      <c r="R800" s="3"/>
      <c r="T800"/>
    </row>
    <row r="801" spans="1:20" x14ac:dyDescent="0.35">
      <c r="A801" s="31">
        <v>57</v>
      </c>
      <c r="B801" s="31">
        <v>40.945</v>
      </c>
      <c r="C801" s="33">
        <v>0</v>
      </c>
      <c r="D801" s="33">
        <v>1</v>
      </c>
      <c r="E801" s="33">
        <v>0</v>
      </c>
      <c r="F801" s="33">
        <v>0</v>
      </c>
      <c r="G801" s="33">
        <v>1</v>
      </c>
      <c r="H801">
        <v>0</v>
      </c>
      <c r="I801">
        <v>0</v>
      </c>
      <c r="J801">
        <v>0</v>
      </c>
      <c r="K801">
        <v>0</v>
      </c>
      <c r="L801">
        <v>1</v>
      </c>
      <c r="M801">
        <v>0</v>
      </c>
      <c r="N801">
        <v>0</v>
      </c>
      <c r="O801">
        <v>1</v>
      </c>
      <c r="P801">
        <v>0</v>
      </c>
      <c r="Q801" s="32">
        <v>11566.30055</v>
      </c>
      <c r="R801" s="3"/>
      <c r="T801"/>
    </row>
    <row r="802" spans="1:20" x14ac:dyDescent="0.35">
      <c r="A802" s="31">
        <v>57</v>
      </c>
      <c r="B802" s="31">
        <v>43.7</v>
      </c>
      <c r="C802" s="33">
        <v>0</v>
      </c>
      <c r="D802" s="33">
        <v>1</v>
      </c>
      <c r="E802" s="33">
        <v>0</v>
      </c>
      <c r="F802" s="33">
        <v>0</v>
      </c>
      <c r="G802" s="33">
        <v>1</v>
      </c>
      <c r="H802">
        <v>0</v>
      </c>
      <c r="I802">
        <v>0</v>
      </c>
      <c r="J802">
        <v>1</v>
      </c>
      <c r="K802">
        <v>0</v>
      </c>
      <c r="L802">
        <v>0</v>
      </c>
      <c r="M802">
        <v>0</v>
      </c>
      <c r="N802">
        <v>0</v>
      </c>
      <c r="O802">
        <v>1</v>
      </c>
      <c r="P802">
        <v>0</v>
      </c>
      <c r="Q802" s="32">
        <v>11576.13</v>
      </c>
      <c r="R802" s="3"/>
      <c r="T802"/>
    </row>
    <row r="803" spans="1:20" x14ac:dyDescent="0.35">
      <c r="A803" s="31">
        <v>57</v>
      </c>
      <c r="B803" s="31">
        <v>33.630000000000003</v>
      </c>
      <c r="C803" s="33">
        <v>0</v>
      </c>
      <c r="D803" s="33">
        <v>1</v>
      </c>
      <c r="E803" s="33">
        <v>0</v>
      </c>
      <c r="F803" s="33">
        <v>0</v>
      </c>
      <c r="G803" s="33">
        <v>1</v>
      </c>
      <c r="H803">
        <v>0</v>
      </c>
      <c r="I803">
        <v>0</v>
      </c>
      <c r="J803">
        <v>0</v>
      </c>
      <c r="K803">
        <v>1</v>
      </c>
      <c r="L803">
        <v>0</v>
      </c>
      <c r="M803">
        <v>0</v>
      </c>
      <c r="N803">
        <v>0</v>
      </c>
      <c r="O803">
        <v>1</v>
      </c>
      <c r="P803">
        <v>0</v>
      </c>
      <c r="Q803" s="32">
        <v>11945.1327</v>
      </c>
      <c r="R803" s="3"/>
      <c r="T803"/>
    </row>
    <row r="804" spans="1:20" x14ac:dyDescent="0.35">
      <c r="A804" s="31">
        <v>57</v>
      </c>
      <c r="B804" s="31">
        <v>31.54</v>
      </c>
      <c r="C804" s="33">
        <v>0</v>
      </c>
      <c r="D804" s="33">
        <v>1</v>
      </c>
      <c r="E804" s="33">
        <v>0</v>
      </c>
      <c r="F804" s="33">
        <v>0</v>
      </c>
      <c r="G804" s="33">
        <v>1</v>
      </c>
      <c r="H804">
        <v>0</v>
      </c>
      <c r="I804">
        <v>0</v>
      </c>
      <c r="J804">
        <v>0</v>
      </c>
      <c r="K804">
        <v>1</v>
      </c>
      <c r="L804">
        <v>0</v>
      </c>
      <c r="M804">
        <v>0</v>
      </c>
      <c r="N804">
        <v>0</v>
      </c>
      <c r="O804">
        <v>1</v>
      </c>
      <c r="P804">
        <v>0</v>
      </c>
      <c r="Q804" s="32">
        <v>11353.2276</v>
      </c>
      <c r="R804" s="3"/>
      <c r="T804"/>
    </row>
    <row r="805" spans="1:20" x14ac:dyDescent="0.35">
      <c r="A805" s="31">
        <v>57</v>
      </c>
      <c r="B805" s="31">
        <v>40.28</v>
      </c>
      <c r="C805" s="33">
        <v>0</v>
      </c>
      <c r="D805" s="33">
        <v>1</v>
      </c>
      <c r="E805" s="33">
        <v>0</v>
      </c>
      <c r="F805" s="33">
        <v>0</v>
      </c>
      <c r="G805" s="33">
        <v>1</v>
      </c>
      <c r="H805">
        <v>0</v>
      </c>
      <c r="I805">
        <v>0</v>
      </c>
      <c r="J805">
        <v>0</v>
      </c>
      <c r="K805">
        <v>0</v>
      </c>
      <c r="L805">
        <v>1</v>
      </c>
      <c r="M805">
        <v>0</v>
      </c>
      <c r="N805">
        <v>0</v>
      </c>
      <c r="O805">
        <v>1</v>
      </c>
      <c r="P805">
        <v>0</v>
      </c>
      <c r="Q805" s="32">
        <v>20709.020339999999</v>
      </c>
      <c r="R805" s="3"/>
      <c r="T805"/>
    </row>
    <row r="806" spans="1:20" x14ac:dyDescent="0.35">
      <c r="A806" s="31">
        <v>57</v>
      </c>
      <c r="B806" s="31">
        <v>40.369999999999997</v>
      </c>
      <c r="C806" s="33">
        <v>0</v>
      </c>
      <c r="D806" s="33">
        <v>1</v>
      </c>
      <c r="E806" s="33">
        <v>0</v>
      </c>
      <c r="F806" s="33">
        <v>0</v>
      </c>
      <c r="G806" s="33">
        <v>1</v>
      </c>
      <c r="H806">
        <v>0</v>
      </c>
      <c r="I806">
        <v>1</v>
      </c>
      <c r="J806">
        <v>0</v>
      </c>
      <c r="K806">
        <v>0</v>
      </c>
      <c r="L806">
        <v>0</v>
      </c>
      <c r="M806">
        <v>0</v>
      </c>
      <c r="N806">
        <v>0</v>
      </c>
      <c r="O806">
        <v>1</v>
      </c>
      <c r="P806">
        <v>0</v>
      </c>
      <c r="Q806" s="32">
        <v>10982.5013</v>
      </c>
      <c r="R806" s="3"/>
      <c r="T806"/>
    </row>
    <row r="807" spans="1:20" x14ac:dyDescent="0.35">
      <c r="A807" s="31">
        <v>58</v>
      </c>
      <c r="B807" s="31">
        <v>32.01</v>
      </c>
      <c r="C807" s="33">
        <v>0</v>
      </c>
      <c r="D807" s="33">
        <v>1</v>
      </c>
      <c r="E807" s="33">
        <v>0</v>
      </c>
      <c r="F807" s="33">
        <v>0</v>
      </c>
      <c r="G807" s="33">
        <v>1</v>
      </c>
      <c r="H807">
        <v>0</v>
      </c>
      <c r="I807">
        <v>1</v>
      </c>
      <c r="J807">
        <v>0</v>
      </c>
      <c r="K807">
        <v>0</v>
      </c>
      <c r="L807">
        <v>0</v>
      </c>
      <c r="M807">
        <v>0</v>
      </c>
      <c r="N807">
        <v>0</v>
      </c>
      <c r="O807">
        <v>1</v>
      </c>
      <c r="P807">
        <v>0</v>
      </c>
      <c r="Q807" s="32">
        <v>11946.625899999999</v>
      </c>
      <c r="R807" s="3"/>
      <c r="T807"/>
    </row>
    <row r="808" spans="1:20" x14ac:dyDescent="0.35">
      <c r="A808" s="31">
        <v>58</v>
      </c>
      <c r="B808" s="31">
        <v>49.06</v>
      </c>
      <c r="C808" s="33">
        <v>0</v>
      </c>
      <c r="D808" s="33">
        <v>1</v>
      </c>
      <c r="E808" s="33">
        <v>0</v>
      </c>
      <c r="F808" s="33">
        <v>0</v>
      </c>
      <c r="G808" s="33">
        <v>1</v>
      </c>
      <c r="H808">
        <v>0</v>
      </c>
      <c r="I808">
        <v>1</v>
      </c>
      <c r="J808">
        <v>0</v>
      </c>
      <c r="K808">
        <v>0</v>
      </c>
      <c r="L808">
        <v>0</v>
      </c>
      <c r="M808">
        <v>0</v>
      </c>
      <c r="N808">
        <v>0</v>
      </c>
      <c r="O808">
        <v>1</v>
      </c>
      <c r="P808">
        <v>0</v>
      </c>
      <c r="Q808" s="32">
        <v>11381.3254</v>
      </c>
      <c r="R808" s="3"/>
      <c r="T808"/>
    </row>
    <row r="809" spans="1:20" x14ac:dyDescent="0.35">
      <c r="A809" s="31">
        <v>58</v>
      </c>
      <c r="B809" s="31">
        <v>34.865000000000002</v>
      </c>
      <c r="C809" s="33">
        <v>0</v>
      </c>
      <c r="D809" s="33">
        <v>1</v>
      </c>
      <c r="E809" s="33">
        <v>0</v>
      </c>
      <c r="F809" s="33">
        <v>0</v>
      </c>
      <c r="G809" s="33">
        <v>1</v>
      </c>
      <c r="H809">
        <v>0</v>
      </c>
      <c r="I809">
        <v>0</v>
      </c>
      <c r="J809">
        <v>0</v>
      </c>
      <c r="K809">
        <v>0</v>
      </c>
      <c r="L809">
        <v>1</v>
      </c>
      <c r="M809">
        <v>0</v>
      </c>
      <c r="N809">
        <v>0</v>
      </c>
      <c r="O809">
        <v>1</v>
      </c>
      <c r="P809">
        <v>0</v>
      </c>
      <c r="Q809" s="32">
        <v>11944.594349999999</v>
      </c>
      <c r="R809" s="3"/>
      <c r="T809"/>
    </row>
    <row r="810" spans="1:20" x14ac:dyDescent="0.35">
      <c r="A810" s="31">
        <v>58</v>
      </c>
      <c r="B810" s="31">
        <v>35.700000000000003</v>
      </c>
      <c r="C810" s="33">
        <v>0</v>
      </c>
      <c r="D810" s="33">
        <v>1</v>
      </c>
      <c r="E810" s="33">
        <v>0</v>
      </c>
      <c r="F810" s="33">
        <v>0</v>
      </c>
      <c r="G810" s="33">
        <v>1</v>
      </c>
      <c r="H810">
        <v>0</v>
      </c>
      <c r="I810">
        <v>0</v>
      </c>
      <c r="J810">
        <v>1</v>
      </c>
      <c r="K810">
        <v>0</v>
      </c>
      <c r="L810">
        <v>0</v>
      </c>
      <c r="M810">
        <v>0</v>
      </c>
      <c r="N810">
        <v>0</v>
      </c>
      <c r="O810">
        <v>1</v>
      </c>
      <c r="P810">
        <v>0</v>
      </c>
      <c r="Q810" s="32">
        <v>11362.754999999999</v>
      </c>
      <c r="R810" s="3"/>
      <c r="T810"/>
    </row>
    <row r="811" spans="1:20" x14ac:dyDescent="0.35">
      <c r="A811" s="31">
        <v>58</v>
      </c>
      <c r="B811" s="31">
        <v>38</v>
      </c>
      <c r="C811" s="33">
        <v>0</v>
      </c>
      <c r="D811" s="33">
        <v>1</v>
      </c>
      <c r="E811" s="33">
        <v>0</v>
      </c>
      <c r="F811" s="33">
        <v>0</v>
      </c>
      <c r="G811" s="33">
        <v>1</v>
      </c>
      <c r="H811">
        <v>0</v>
      </c>
      <c r="I811">
        <v>0</v>
      </c>
      <c r="J811">
        <v>1</v>
      </c>
      <c r="K811">
        <v>0</v>
      </c>
      <c r="L811">
        <v>0</v>
      </c>
      <c r="M811">
        <v>0</v>
      </c>
      <c r="N811">
        <v>0</v>
      </c>
      <c r="O811">
        <v>1</v>
      </c>
      <c r="P811">
        <v>0</v>
      </c>
      <c r="Q811" s="32">
        <v>11365.951999999999</v>
      </c>
      <c r="R811" s="3"/>
      <c r="T811"/>
    </row>
    <row r="812" spans="1:20" x14ac:dyDescent="0.35">
      <c r="A812" s="31">
        <v>58</v>
      </c>
      <c r="B812" s="31">
        <v>34.39</v>
      </c>
      <c r="C812" s="33">
        <v>0</v>
      </c>
      <c r="D812" s="33">
        <v>1</v>
      </c>
      <c r="E812" s="33">
        <v>0</v>
      </c>
      <c r="F812" s="33">
        <v>0</v>
      </c>
      <c r="G812" s="33">
        <v>1</v>
      </c>
      <c r="H812">
        <v>0</v>
      </c>
      <c r="I812">
        <v>0</v>
      </c>
      <c r="J812">
        <v>0</v>
      </c>
      <c r="K812">
        <v>1</v>
      </c>
      <c r="L812">
        <v>0</v>
      </c>
      <c r="M812">
        <v>0</v>
      </c>
      <c r="N812">
        <v>0</v>
      </c>
      <c r="O812">
        <v>1</v>
      </c>
      <c r="P812">
        <v>0</v>
      </c>
      <c r="Q812" s="32">
        <v>11743.9341</v>
      </c>
      <c r="R812" s="3"/>
      <c r="T812"/>
    </row>
    <row r="813" spans="1:20" x14ac:dyDescent="0.35">
      <c r="A813" s="31">
        <v>58</v>
      </c>
      <c r="B813" s="31">
        <v>36.08</v>
      </c>
      <c r="C813" s="33">
        <v>0</v>
      </c>
      <c r="D813" s="33">
        <v>1</v>
      </c>
      <c r="E813" s="33">
        <v>0</v>
      </c>
      <c r="F813" s="33">
        <v>0</v>
      </c>
      <c r="G813" s="33">
        <v>1</v>
      </c>
      <c r="H813">
        <v>0</v>
      </c>
      <c r="I813">
        <v>1</v>
      </c>
      <c r="J813">
        <v>0</v>
      </c>
      <c r="K813">
        <v>0</v>
      </c>
      <c r="L813">
        <v>0</v>
      </c>
      <c r="M813">
        <v>0</v>
      </c>
      <c r="N813">
        <v>0</v>
      </c>
      <c r="O813">
        <v>1</v>
      </c>
      <c r="P813">
        <v>0</v>
      </c>
      <c r="Q813" s="32">
        <v>11363.2832</v>
      </c>
      <c r="R813" s="3"/>
      <c r="T813"/>
    </row>
    <row r="814" spans="1:20" x14ac:dyDescent="0.35">
      <c r="A814" s="31">
        <v>58</v>
      </c>
      <c r="B814" s="31">
        <v>30.305</v>
      </c>
      <c r="C814" s="33">
        <v>0</v>
      </c>
      <c r="D814" s="33">
        <v>1</v>
      </c>
      <c r="E814" s="33">
        <v>0</v>
      </c>
      <c r="F814" s="33">
        <v>0</v>
      </c>
      <c r="G814" s="33">
        <v>1</v>
      </c>
      <c r="H814">
        <v>0</v>
      </c>
      <c r="I814">
        <v>0</v>
      </c>
      <c r="J814">
        <v>0</v>
      </c>
      <c r="K814">
        <v>0</v>
      </c>
      <c r="L814">
        <v>1</v>
      </c>
      <c r="M814">
        <v>0</v>
      </c>
      <c r="N814">
        <v>0</v>
      </c>
      <c r="O814">
        <v>1</v>
      </c>
      <c r="P814">
        <v>0</v>
      </c>
      <c r="Q814" s="32">
        <v>11938.255950000001</v>
      </c>
      <c r="R814" s="3"/>
      <c r="T814"/>
    </row>
    <row r="815" spans="1:20" x14ac:dyDescent="0.35">
      <c r="A815" s="31">
        <v>59</v>
      </c>
      <c r="B815" s="31">
        <v>31.79</v>
      </c>
      <c r="C815" s="33">
        <v>0</v>
      </c>
      <c r="D815" s="33">
        <v>1</v>
      </c>
      <c r="E815" s="33">
        <v>0</v>
      </c>
      <c r="F815" s="33">
        <v>0</v>
      </c>
      <c r="G815" s="33">
        <v>1</v>
      </c>
      <c r="H815">
        <v>0</v>
      </c>
      <c r="I815">
        <v>1</v>
      </c>
      <c r="J815">
        <v>0</v>
      </c>
      <c r="K815">
        <v>0</v>
      </c>
      <c r="L815">
        <v>0</v>
      </c>
      <c r="M815">
        <v>0</v>
      </c>
      <c r="N815">
        <v>0</v>
      </c>
      <c r="O815">
        <v>1</v>
      </c>
      <c r="P815">
        <v>0</v>
      </c>
      <c r="Q815" s="32">
        <v>12928.7911</v>
      </c>
      <c r="R815" s="3"/>
      <c r="T815"/>
    </row>
    <row r="816" spans="1:20" x14ac:dyDescent="0.35">
      <c r="A816" s="31">
        <v>59</v>
      </c>
      <c r="B816" s="31">
        <v>37.4</v>
      </c>
      <c r="C816" s="33">
        <v>0</v>
      </c>
      <c r="D816" s="33">
        <v>1</v>
      </c>
      <c r="E816" s="33">
        <v>0</v>
      </c>
      <c r="F816" s="33">
        <v>0</v>
      </c>
      <c r="G816" s="33">
        <v>1</v>
      </c>
      <c r="H816">
        <v>0</v>
      </c>
      <c r="I816">
        <v>0</v>
      </c>
      <c r="J816">
        <v>1</v>
      </c>
      <c r="K816">
        <v>0</v>
      </c>
      <c r="L816">
        <v>0</v>
      </c>
      <c r="M816">
        <v>0</v>
      </c>
      <c r="N816">
        <v>0</v>
      </c>
      <c r="O816">
        <v>1</v>
      </c>
      <c r="P816">
        <v>0</v>
      </c>
      <c r="Q816" s="32">
        <v>21797.000400000001</v>
      </c>
      <c r="R816" s="3"/>
      <c r="T816"/>
    </row>
    <row r="817" spans="1:20" x14ac:dyDescent="0.35">
      <c r="A817" s="31">
        <v>59</v>
      </c>
      <c r="B817" s="31">
        <v>37.1</v>
      </c>
      <c r="C817" s="33">
        <v>0</v>
      </c>
      <c r="D817" s="33">
        <v>1</v>
      </c>
      <c r="E817" s="33">
        <v>0</v>
      </c>
      <c r="F817" s="33">
        <v>0</v>
      </c>
      <c r="G817" s="33">
        <v>1</v>
      </c>
      <c r="H817">
        <v>0</v>
      </c>
      <c r="I817">
        <v>0</v>
      </c>
      <c r="J817">
        <v>1</v>
      </c>
      <c r="K817">
        <v>0</v>
      </c>
      <c r="L817">
        <v>0</v>
      </c>
      <c r="M817">
        <v>0</v>
      </c>
      <c r="N817">
        <v>0</v>
      </c>
      <c r="O817">
        <v>1</v>
      </c>
      <c r="P817">
        <v>0</v>
      </c>
      <c r="Q817" s="32">
        <v>12347.172</v>
      </c>
      <c r="R817" s="3"/>
      <c r="T817"/>
    </row>
    <row r="818" spans="1:20" x14ac:dyDescent="0.35">
      <c r="A818" s="31">
        <v>60</v>
      </c>
      <c r="B818" s="31">
        <v>33.11</v>
      </c>
      <c r="C818" s="33">
        <v>0</v>
      </c>
      <c r="D818" s="33">
        <v>1</v>
      </c>
      <c r="E818" s="33">
        <v>0</v>
      </c>
      <c r="F818" s="33">
        <v>0</v>
      </c>
      <c r="G818" s="33">
        <v>1</v>
      </c>
      <c r="H818">
        <v>0</v>
      </c>
      <c r="I818">
        <v>1</v>
      </c>
      <c r="J818">
        <v>0</v>
      </c>
      <c r="K818">
        <v>0</v>
      </c>
      <c r="L818">
        <v>0</v>
      </c>
      <c r="M818">
        <v>0</v>
      </c>
      <c r="N818">
        <v>0</v>
      </c>
      <c r="O818">
        <v>0</v>
      </c>
      <c r="P818">
        <v>1</v>
      </c>
      <c r="Q818" s="32">
        <v>13919.822899999999</v>
      </c>
      <c r="R818" s="3"/>
      <c r="T818"/>
    </row>
    <row r="819" spans="1:20" x14ac:dyDescent="0.35">
      <c r="A819" s="31">
        <v>60</v>
      </c>
      <c r="B819" s="31">
        <v>36.954999999999998</v>
      </c>
      <c r="C819" s="33">
        <v>0</v>
      </c>
      <c r="D819" s="33">
        <v>1</v>
      </c>
      <c r="E819" s="33">
        <v>0</v>
      </c>
      <c r="F819" s="33">
        <v>0</v>
      </c>
      <c r="G819" s="33">
        <v>1</v>
      </c>
      <c r="H819">
        <v>0</v>
      </c>
      <c r="I819">
        <v>0</v>
      </c>
      <c r="J819">
        <v>0</v>
      </c>
      <c r="K819">
        <v>0</v>
      </c>
      <c r="L819">
        <v>1</v>
      </c>
      <c r="M819">
        <v>0</v>
      </c>
      <c r="N819">
        <v>0</v>
      </c>
      <c r="O819">
        <v>0</v>
      </c>
      <c r="P819">
        <v>1</v>
      </c>
      <c r="Q819" s="32">
        <v>12741.167450000001</v>
      </c>
      <c r="R819" s="3"/>
      <c r="T819"/>
    </row>
    <row r="820" spans="1:20" x14ac:dyDescent="0.35">
      <c r="A820" s="31">
        <v>61</v>
      </c>
      <c r="B820" s="31">
        <v>31.57</v>
      </c>
      <c r="C820" s="33">
        <v>0</v>
      </c>
      <c r="D820" s="33">
        <v>1</v>
      </c>
      <c r="E820" s="33">
        <v>0</v>
      </c>
      <c r="F820" s="33">
        <v>0</v>
      </c>
      <c r="G820" s="33">
        <v>1</v>
      </c>
      <c r="H820">
        <v>0</v>
      </c>
      <c r="I820">
        <v>1</v>
      </c>
      <c r="J820">
        <v>0</v>
      </c>
      <c r="K820">
        <v>0</v>
      </c>
      <c r="L820">
        <v>0</v>
      </c>
      <c r="M820">
        <v>0</v>
      </c>
      <c r="N820">
        <v>0</v>
      </c>
      <c r="O820">
        <v>0</v>
      </c>
      <c r="P820">
        <v>1</v>
      </c>
      <c r="Q820" s="32">
        <v>12557.605299999999</v>
      </c>
      <c r="R820" s="3"/>
      <c r="T820"/>
    </row>
    <row r="821" spans="1:20" x14ac:dyDescent="0.35">
      <c r="A821" s="31">
        <v>61</v>
      </c>
      <c r="B821" s="31">
        <v>43.4</v>
      </c>
      <c r="C821" s="33">
        <v>0</v>
      </c>
      <c r="D821" s="33">
        <v>1</v>
      </c>
      <c r="E821" s="33">
        <v>0</v>
      </c>
      <c r="F821" s="33">
        <v>0</v>
      </c>
      <c r="G821" s="33">
        <v>1</v>
      </c>
      <c r="H821">
        <v>0</v>
      </c>
      <c r="I821">
        <v>0</v>
      </c>
      <c r="J821">
        <v>1</v>
      </c>
      <c r="K821">
        <v>0</v>
      </c>
      <c r="L821">
        <v>0</v>
      </c>
      <c r="M821">
        <v>0</v>
      </c>
      <c r="N821">
        <v>0</v>
      </c>
      <c r="O821">
        <v>0</v>
      </c>
      <c r="P821">
        <v>1</v>
      </c>
      <c r="Q821" s="32">
        <v>12574.049000000001</v>
      </c>
      <c r="R821" s="3"/>
      <c r="T821"/>
    </row>
    <row r="822" spans="1:20" x14ac:dyDescent="0.35">
      <c r="A822" s="31">
        <v>61</v>
      </c>
      <c r="B822" s="31">
        <v>33.914999999999999</v>
      </c>
      <c r="C822" s="33">
        <v>0</v>
      </c>
      <c r="D822" s="33">
        <v>1</v>
      </c>
      <c r="E822" s="33">
        <v>0</v>
      </c>
      <c r="F822" s="33">
        <v>0</v>
      </c>
      <c r="G822" s="33">
        <v>1</v>
      </c>
      <c r="H822">
        <v>0</v>
      </c>
      <c r="I822">
        <v>0</v>
      </c>
      <c r="J822">
        <v>0</v>
      </c>
      <c r="K822">
        <v>0</v>
      </c>
      <c r="L822">
        <v>1</v>
      </c>
      <c r="M822">
        <v>0</v>
      </c>
      <c r="N822">
        <v>0</v>
      </c>
      <c r="O822">
        <v>0</v>
      </c>
      <c r="P822">
        <v>1</v>
      </c>
      <c r="Q822" s="32">
        <v>13143.86485</v>
      </c>
      <c r="R822" s="3"/>
      <c r="T822"/>
    </row>
    <row r="823" spans="1:20" x14ac:dyDescent="0.35">
      <c r="A823" s="31">
        <v>61</v>
      </c>
      <c r="B823" s="31">
        <v>36.1</v>
      </c>
      <c r="C823" s="33">
        <v>0</v>
      </c>
      <c r="D823" s="33">
        <v>1</v>
      </c>
      <c r="E823" s="33">
        <v>0</v>
      </c>
      <c r="F823" s="33">
        <v>0</v>
      </c>
      <c r="G823" s="33">
        <v>1</v>
      </c>
      <c r="H823">
        <v>0</v>
      </c>
      <c r="I823">
        <v>0</v>
      </c>
      <c r="J823">
        <v>1</v>
      </c>
      <c r="K823">
        <v>0</v>
      </c>
      <c r="L823">
        <v>0</v>
      </c>
      <c r="M823">
        <v>0</v>
      </c>
      <c r="N823">
        <v>0</v>
      </c>
      <c r="O823">
        <v>0</v>
      </c>
      <c r="P823">
        <v>1</v>
      </c>
      <c r="Q823" s="32">
        <v>27941.28758</v>
      </c>
      <c r="R823" s="3"/>
      <c r="T823"/>
    </row>
    <row r="824" spans="1:20" x14ac:dyDescent="0.35">
      <c r="A824" s="31">
        <v>61</v>
      </c>
      <c r="B824" s="31">
        <v>32.299999999999997</v>
      </c>
      <c r="C824" s="33">
        <v>0</v>
      </c>
      <c r="D824" s="33">
        <v>1</v>
      </c>
      <c r="E824" s="33">
        <v>0</v>
      </c>
      <c r="F824" s="33">
        <v>0</v>
      </c>
      <c r="G824" s="33">
        <v>1</v>
      </c>
      <c r="H824">
        <v>0</v>
      </c>
      <c r="I824">
        <v>0</v>
      </c>
      <c r="J824">
        <v>0</v>
      </c>
      <c r="K824">
        <v>1</v>
      </c>
      <c r="L824">
        <v>0</v>
      </c>
      <c r="M824">
        <v>0</v>
      </c>
      <c r="N824">
        <v>0</v>
      </c>
      <c r="O824">
        <v>0</v>
      </c>
      <c r="P824">
        <v>1</v>
      </c>
      <c r="Q824" s="32">
        <v>14119.62</v>
      </c>
      <c r="R824" s="3"/>
      <c r="T824"/>
    </row>
    <row r="825" spans="1:20" x14ac:dyDescent="0.35">
      <c r="A825" s="31">
        <v>61</v>
      </c>
      <c r="B825" s="31">
        <v>38.380000000000003</v>
      </c>
      <c r="C825" s="33">
        <v>0</v>
      </c>
      <c r="D825" s="33">
        <v>1</v>
      </c>
      <c r="E825" s="33">
        <v>0</v>
      </c>
      <c r="F825" s="33">
        <v>0</v>
      </c>
      <c r="G825" s="33">
        <v>1</v>
      </c>
      <c r="H825">
        <v>0</v>
      </c>
      <c r="I825">
        <v>0</v>
      </c>
      <c r="J825">
        <v>0</v>
      </c>
      <c r="K825">
        <v>1</v>
      </c>
      <c r="L825">
        <v>0</v>
      </c>
      <c r="M825">
        <v>0</v>
      </c>
      <c r="N825">
        <v>0</v>
      </c>
      <c r="O825">
        <v>0</v>
      </c>
      <c r="P825">
        <v>1</v>
      </c>
      <c r="Q825" s="32">
        <v>12950.0712</v>
      </c>
      <c r="R825" s="3"/>
      <c r="T825"/>
    </row>
    <row r="826" spans="1:20" x14ac:dyDescent="0.35">
      <c r="A826" s="31">
        <v>61</v>
      </c>
      <c r="B826" s="31">
        <v>33.534999999999997</v>
      </c>
      <c r="C826" s="33">
        <v>0</v>
      </c>
      <c r="D826" s="33">
        <v>1</v>
      </c>
      <c r="E826" s="33">
        <v>0</v>
      </c>
      <c r="F826" s="33">
        <v>0</v>
      </c>
      <c r="G826" s="33">
        <v>1</v>
      </c>
      <c r="H826">
        <v>0</v>
      </c>
      <c r="I826">
        <v>0</v>
      </c>
      <c r="J826">
        <v>0</v>
      </c>
      <c r="K826">
        <v>0</v>
      </c>
      <c r="L826">
        <v>1</v>
      </c>
      <c r="M826">
        <v>0</v>
      </c>
      <c r="N826">
        <v>0</v>
      </c>
      <c r="O826">
        <v>0</v>
      </c>
      <c r="P826">
        <v>1</v>
      </c>
      <c r="Q826" s="32">
        <v>13143.336649999999</v>
      </c>
      <c r="R826" s="3"/>
      <c r="T826"/>
    </row>
    <row r="827" spans="1:20" x14ac:dyDescent="0.35">
      <c r="A827" s="31">
        <v>62</v>
      </c>
      <c r="B827" s="31">
        <v>30.02</v>
      </c>
      <c r="C827" s="33">
        <v>0</v>
      </c>
      <c r="D827" s="33">
        <v>1</v>
      </c>
      <c r="E827" s="33">
        <v>0</v>
      </c>
      <c r="F827" s="33">
        <v>0</v>
      </c>
      <c r="G827" s="33">
        <v>1</v>
      </c>
      <c r="H827">
        <v>0</v>
      </c>
      <c r="I827">
        <v>0</v>
      </c>
      <c r="J827">
        <v>0</v>
      </c>
      <c r="K827">
        <v>1</v>
      </c>
      <c r="L827">
        <v>0</v>
      </c>
      <c r="M827">
        <v>0</v>
      </c>
      <c r="N827">
        <v>0</v>
      </c>
      <c r="O827">
        <v>0</v>
      </c>
      <c r="P827">
        <v>1</v>
      </c>
      <c r="Q827" s="32">
        <v>13352.0998</v>
      </c>
      <c r="R827" s="3"/>
      <c r="T827"/>
    </row>
    <row r="828" spans="1:20" x14ac:dyDescent="0.35">
      <c r="A828" s="31">
        <v>62</v>
      </c>
      <c r="B828" s="31">
        <v>31.46</v>
      </c>
      <c r="C828" s="33">
        <v>0</v>
      </c>
      <c r="D828" s="33">
        <v>1</v>
      </c>
      <c r="E828" s="33">
        <v>0</v>
      </c>
      <c r="F828" s="33">
        <v>0</v>
      </c>
      <c r="G828" s="33">
        <v>1</v>
      </c>
      <c r="H828">
        <v>0</v>
      </c>
      <c r="I828">
        <v>1</v>
      </c>
      <c r="J828">
        <v>0</v>
      </c>
      <c r="K828">
        <v>0</v>
      </c>
      <c r="L828">
        <v>0</v>
      </c>
      <c r="M828">
        <v>0</v>
      </c>
      <c r="N828">
        <v>0</v>
      </c>
      <c r="O828">
        <v>0</v>
      </c>
      <c r="P828">
        <v>1</v>
      </c>
      <c r="Q828" s="32">
        <v>27000.98473</v>
      </c>
      <c r="R828" s="3"/>
      <c r="T828"/>
    </row>
    <row r="829" spans="1:20" x14ac:dyDescent="0.35">
      <c r="A829" s="31">
        <v>62</v>
      </c>
      <c r="B829" s="31">
        <v>37.4</v>
      </c>
      <c r="C829" s="33">
        <v>0</v>
      </c>
      <c r="D829" s="33">
        <v>1</v>
      </c>
      <c r="E829" s="33">
        <v>0</v>
      </c>
      <c r="F829" s="33">
        <v>0</v>
      </c>
      <c r="G829" s="33">
        <v>1</v>
      </c>
      <c r="H829">
        <v>0</v>
      </c>
      <c r="I829">
        <v>0</v>
      </c>
      <c r="J829">
        <v>1</v>
      </c>
      <c r="K829">
        <v>0</v>
      </c>
      <c r="L829">
        <v>0</v>
      </c>
      <c r="M829">
        <v>0</v>
      </c>
      <c r="N829">
        <v>0</v>
      </c>
      <c r="O829">
        <v>0</v>
      </c>
      <c r="P829">
        <v>1</v>
      </c>
      <c r="Q829" s="32">
        <v>12979.358</v>
      </c>
      <c r="R829" s="3"/>
      <c r="T829"/>
    </row>
    <row r="830" spans="1:20" x14ac:dyDescent="0.35">
      <c r="A830" s="31">
        <v>62</v>
      </c>
      <c r="B830" s="31">
        <v>32.11</v>
      </c>
      <c r="C830" s="33">
        <v>0</v>
      </c>
      <c r="D830" s="33">
        <v>1</v>
      </c>
      <c r="E830" s="33">
        <v>0</v>
      </c>
      <c r="F830" s="33">
        <v>0</v>
      </c>
      <c r="G830" s="33">
        <v>1</v>
      </c>
      <c r="H830">
        <v>0</v>
      </c>
      <c r="I830">
        <v>0</v>
      </c>
      <c r="J830">
        <v>0</v>
      </c>
      <c r="K830">
        <v>0</v>
      </c>
      <c r="L830">
        <v>1</v>
      </c>
      <c r="M830">
        <v>0</v>
      </c>
      <c r="N830">
        <v>0</v>
      </c>
      <c r="O830">
        <v>0</v>
      </c>
      <c r="P830">
        <v>1</v>
      </c>
      <c r="Q830" s="32">
        <v>13555.0049</v>
      </c>
      <c r="R830" s="3"/>
      <c r="T830"/>
    </row>
    <row r="831" spans="1:20" x14ac:dyDescent="0.35">
      <c r="A831" s="31">
        <v>62</v>
      </c>
      <c r="B831" s="31">
        <v>39.93</v>
      </c>
      <c r="C831" s="33">
        <v>0</v>
      </c>
      <c r="D831" s="33">
        <v>1</v>
      </c>
      <c r="E831" s="33">
        <v>0</v>
      </c>
      <c r="F831" s="33">
        <v>0</v>
      </c>
      <c r="G831" s="33">
        <v>1</v>
      </c>
      <c r="H831">
        <v>0</v>
      </c>
      <c r="I831">
        <v>1</v>
      </c>
      <c r="J831">
        <v>0</v>
      </c>
      <c r="K831">
        <v>0</v>
      </c>
      <c r="L831">
        <v>0</v>
      </c>
      <c r="M831">
        <v>0</v>
      </c>
      <c r="N831">
        <v>0</v>
      </c>
      <c r="O831">
        <v>0</v>
      </c>
      <c r="P831">
        <v>1</v>
      </c>
      <c r="Q831" s="32">
        <v>12982.8747</v>
      </c>
      <c r="R831" s="3"/>
      <c r="T831"/>
    </row>
    <row r="832" spans="1:20" x14ac:dyDescent="0.35">
      <c r="A832" s="31">
        <v>62</v>
      </c>
      <c r="B832" s="31">
        <v>38.83</v>
      </c>
      <c r="C832" s="33">
        <v>0</v>
      </c>
      <c r="D832" s="33">
        <v>1</v>
      </c>
      <c r="E832" s="33">
        <v>0</v>
      </c>
      <c r="F832" s="33">
        <v>0</v>
      </c>
      <c r="G832" s="33">
        <v>1</v>
      </c>
      <c r="H832">
        <v>0</v>
      </c>
      <c r="I832">
        <v>1</v>
      </c>
      <c r="J832">
        <v>0</v>
      </c>
      <c r="K832">
        <v>0</v>
      </c>
      <c r="L832">
        <v>0</v>
      </c>
      <c r="M832">
        <v>0</v>
      </c>
      <c r="N832">
        <v>0</v>
      </c>
      <c r="O832">
        <v>0</v>
      </c>
      <c r="P832">
        <v>1</v>
      </c>
      <c r="Q832" s="32">
        <v>12981.3457</v>
      </c>
      <c r="R832" s="3"/>
      <c r="T832"/>
    </row>
    <row r="833" spans="1:20" x14ac:dyDescent="0.35">
      <c r="A833" s="31">
        <v>63</v>
      </c>
      <c r="B833" s="31">
        <v>41.47</v>
      </c>
      <c r="C833" s="33">
        <v>0</v>
      </c>
      <c r="D833" s="33">
        <v>1</v>
      </c>
      <c r="E833" s="33">
        <v>0</v>
      </c>
      <c r="F833" s="33">
        <v>0</v>
      </c>
      <c r="G833" s="33">
        <v>1</v>
      </c>
      <c r="H833">
        <v>0</v>
      </c>
      <c r="I833">
        <v>1</v>
      </c>
      <c r="J833">
        <v>0</v>
      </c>
      <c r="K833">
        <v>0</v>
      </c>
      <c r="L833">
        <v>0</v>
      </c>
      <c r="M833">
        <v>0</v>
      </c>
      <c r="N833">
        <v>0</v>
      </c>
      <c r="O833">
        <v>0</v>
      </c>
      <c r="P833">
        <v>1</v>
      </c>
      <c r="Q833" s="32">
        <v>13405.390299999999</v>
      </c>
      <c r="R833" s="3"/>
      <c r="T833"/>
    </row>
    <row r="834" spans="1:20" x14ac:dyDescent="0.35">
      <c r="A834" s="31">
        <v>63</v>
      </c>
      <c r="B834" s="31">
        <v>36.765000000000001</v>
      </c>
      <c r="C834" s="33">
        <v>0</v>
      </c>
      <c r="D834" s="33">
        <v>1</v>
      </c>
      <c r="E834" s="33">
        <v>0</v>
      </c>
      <c r="F834" s="33">
        <v>0</v>
      </c>
      <c r="G834" s="33">
        <v>1</v>
      </c>
      <c r="H834">
        <v>0</v>
      </c>
      <c r="I834">
        <v>0</v>
      </c>
      <c r="J834">
        <v>0</v>
      </c>
      <c r="K834">
        <v>0</v>
      </c>
      <c r="L834">
        <v>1</v>
      </c>
      <c r="M834">
        <v>0</v>
      </c>
      <c r="N834">
        <v>0</v>
      </c>
      <c r="O834">
        <v>0</v>
      </c>
      <c r="P834">
        <v>1</v>
      </c>
      <c r="Q834" s="32">
        <v>13981.850350000001</v>
      </c>
      <c r="R834" s="3"/>
      <c r="T834"/>
    </row>
    <row r="835" spans="1:20" x14ac:dyDescent="0.35">
      <c r="A835" s="31">
        <v>63</v>
      </c>
      <c r="B835" s="31">
        <v>41.325000000000003</v>
      </c>
      <c r="C835" s="33">
        <v>0</v>
      </c>
      <c r="D835" s="33">
        <v>1</v>
      </c>
      <c r="E835" s="33">
        <v>0</v>
      </c>
      <c r="F835" s="33">
        <v>0</v>
      </c>
      <c r="G835" s="33">
        <v>1</v>
      </c>
      <c r="H835">
        <v>0</v>
      </c>
      <c r="I835">
        <v>0</v>
      </c>
      <c r="J835">
        <v>0</v>
      </c>
      <c r="K835">
        <v>1</v>
      </c>
      <c r="L835">
        <v>0</v>
      </c>
      <c r="M835">
        <v>0</v>
      </c>
      <c r="N835">
        <v>0</v>
      </c>
      <c r="O835">
        <v>0</v>
      </c>
      <c r="P835">
        <v>1</v>
      </c>
      <c r="Q835" s="32">
        <v>15555.188749999999</v>
      </c>
      <c r="R835" s="3"/>
      <c r="T835"/>
    </row>
    <row r="836" spans="1:20" x14ac:dyDescent="0.35">
      <c r="A836" s="31">
        <v>63</v>
      </c>
      <c r="B836" s="31">
        <v>30.8</v>
      </c>
      <c r="C836" s="33">
        <v>0</v>
      </c>
      <c r="D836" s="33">
        <v>1</v>
      </c>
      <c r="E836" s="33">
        <v>0</v>
      </c>
      <c r="F836" s="33">
        <v>0</v>
      </c>
      <c r="G836" s="33">
        <v>1</v>
      </c>
      <c r="H836">
        <v>0</v>
      </c>
      <c r="I836">
        <v>0</v>
      </c>
      <c r="J836">
        <v>1</v>
      </c>
      <c r="K836">
        <v>0</v>
      </c>
      <c r="L836">
        <v>0</v>
      </c>
      <c r="M836">
        <v>0</v>
      </c>
      <c r="N836">
        <v>0</v>
      </c>
      <c r="O836">
        <v>0</v>
      </c>
      <c r="P836">
        <v>1</v>
      </c>
      <c r="Q836" s="32">
        <v>13390.558999999999</v>
      </c>
      <c r="R836" s="3"/>
      <c r="T836"/>
    </row>
    <row r="837" spans="1:20" x14ac:dyDescent="0.35">
      <c r="A837" s="31">
        <v>63</v>
      </c>
      <c r="B837" s="31">
        <v>33.1</v>
      </c>
      <c r="C837" s="33">
        <v>0</v>
      </c>
      <c r="D837" s="33">
        <v>1</v>
      </c>
      <c r="E837" s="33">
        <v>0</v>
      </c>
      <c r="F837" s="33">
        <v>0</v>
      </c>
      <c r="G837" s="33">
        <v>1</v>
      </c>
      <c r="H837">
        <v>0</v>
      </c>
      <c r="I837">
        <v>0</v>
      </c>
      <c r="J837">
        <v>1</v>
      </c>
      <c r="K837">
        <v>0</v>
      </c>
      <c r="L837">
        <v>0</v>
      </c>
      <c r="M837">
        <v>0</v>
      </c>
      <c r="N837">
        <v>0</v>
      </c>
      <c r="O837">
        <v>0</v>
      </c>
      <c r="P837">
        <v>1</v>
      </c>
      <c r="Q837" s="32">
        <v>13393.755999999999</v>
      </c>
      <c r="R837" s="3"/>
      <c r="T837"/>
    </row>
    <row r="838" spans="1:20" x14ac:dyDescent="0.35">
      <c r="A838" s="31">
        <v>63</v>
      </c>
      <c r="B838" s="31">
        <v>39.799999999999997</v>
      </c>
      <c r="C838" s="33">
        <v>0</v>
      </c>
      <c r="D838" s="33">
        <v>1</v>
      </c>
      <c r="E838" s="33">
        <v>0</v>
      </c>
      <c r="F838" s="33">
        <v>0</v>
      </c>
      <c r="G838" s="33">
        <v>1</v>
      </c>
      <c r="H838">
        <v>0</v>
      </c>
      <c r="I838">
        <v>0</v>
      </c>
      <c r="J838">
        <v>1</v>
      </c>
      <c r="K838">
        <v>0</v>
      </c>
      <c r="L838">
        <v>0</v>
      </c>
      <c r="M838">
        <v>0</v>
      </c>
      <c r="N838">
        <v>0</v>
      </c>
      <c r="O838">
        <v>0</v>
      </c>
      <c r="P838">
        <v>1</v>
      </c>
      <c r="Q838" s="32">
        <v>15170.069</v>
      </c>
      <c r="R838" s="3"/>
      <c r="T838"/>
    </row>
    <row r="839" spans="1:20" x14ac:dyDescent="0.35">
      <c r="A839" s="31">
        <v>63</v>
      </c>
      <c r="B839" s="31">
        <v>31.445</v>
      </c>
      <c r="C839" s="33">
        <v>0</v>
      </c>
      <c r="D839" s="33">
        <v>1</v>
      </c>
      <c r="E839" s="33">
        <v>0</v>
      </c>
      <c r="F839" s="33">
        <v>0</v>
      </c>
      <c r="G839" s="33">
        <v>1</v>
      </c>
      <c r="H839">
        <v>0</v>
      </c>
      <c r="I839">
        <v>0</v>
      </c>
      <c r="J839">
        <v>0</v>
      </c>
      <c r="K839">
        <v>0</v>
      </c>
      <c r="L839">
        <v>1</v>
      </c>
      <c r="M839">
        <v>0</v>
      </c>
      <c r="N839">
        <v>0</v>
      </c>
      <c r="O839">
        <v>0</v>
      </c>
      <c r="P839">
        <v>1</v>
      </c>
      <c r="Q839" s="32">
        <v>13974.455550000001</v>
      </c>
      <c r="R839" s="3"/>
      <c r="T839"/>
    </row>
    <row r="840" spans="1:20" x14ac:dyDescent="0.35">
      <c r="A840" s="31">
        <v>63</v>
      </c>
      <c r="B840" s="31">
        <v>33.659999999999997</v>
      </c>
      <c r="C840" s="33">
        <v>0</v>
      </c>
      <c r="D840" s="33">
        <v>1</v>
      </c>
      <c r="E840" s="33">
        <v>0</v>
      </c>
      <c r="F840" s="33">
        <v>0</v>
      </c>
      <c r="G840" s="33">
        <v>1</v>
      </c>
      <c r="H840">
        <v>0</v>
      </c>
      <c r="I840">
        <v>1</v>
      </c>
      <c r="J840">
        <v>0</v>
      </c>
      <c r="K840">
        <v>0</v>
      </c>
      <c r="L840">
        <v>0</v>
      </c>
      <c r="M840">
        <v>0</v>
      </c>
      <c r="N840">
        <v>0</v>
      </c>
      <c r="O840">
        <v>0</v>
      </c>
      <c r="P840">
        <v>1</v>
      </c>
      <c r="Q840" s="32">
        <v>15161.5344</v>
      </c>
      <c r="R840" s="3"/>
      <c r="T840"/>
    </row>
    <row r="841" spans="1:20" x14ac:dyDescent="0.35">
      <c r="A841" s="31">
        <v>64</v>
      </c>
      <c r="B841" s="31">
        <v>34.5</v>
      </c>
      <c r="C841" s="33">
        <v>0</v>
      </c>
      <c r="D841" s="33">
        <v>1</v>
      </c>
      <c r="E841" s="33">
        <v>0</v>
      </c>
      <c r="F841" s="33">
        <v>0</v>
      </c>
      <c r="G841" s="33">
        <v>1</v>
      </c>
      <c r="H841">
        <v>0</v>
      </c>
      <c r="I841">
        <v>0</v>
      </c>
      <c r="J841">
        <v>1</v>
      </c>
      <c r="K841">
        <v>0</v>
      </c>
      <c r="L841">
        <v>0</v>
      </c>
      <c r="M841">
        <v>0</v>
      </c>
      <c r="N841">
        <v>0</v>
      </c>
      <c r="O841">
        <v>0</v>
      </c>
      <c r="P841">
        <v>1</v>
      </c>
      <c r="Q841" s="32">
        <v>13822.803</v>
      </c>
      <c r="R841" s="3"/>
      <c r="T841"/>
    </row>
    <row r="842" spans="1:20" x14ac:dyDescent="0.35">
      <c r="A842" s="31">
        <v>64</v>
      </c>
      <c r="B842" s="31">
        <v>39.159999999999997</v>
      </c>
      <c r="C842" s="33">
        <v>0</v>
      </c>
      <c r="D842" s="33">
        <v>1</v>
      </c>
      <c r="E842" s="33">
        <v>0</v>
      </c>
      <c r="F842" s="33">
        <v>0</v>
      </c>
      <c r="G842" s="33">
        <v>1</v>
      </c>
      <c r="H842">
        <v>0</v>
      </c>
      <c r="I842">
        <v>1</v>
      </c>
      <c r="J842">
        <v>0</v>
      </c>
      <c r="K842">
        <v>0</v>
      </c>
      <c r="L842">
        <v>0</v>
      </c>
      <c r="M842">
        <v>0</v>
      </c>
      <c r="N842">
        <v>0</v>
      </c>
      <c r="O842">
        <v>0</v>
      </c>
      <c r="P842">
        <v>1</v>
      </c>
      <c r="Q842" s="32">
        <v>14418.2804</v>
      </c>
      <c r="R842" s="3"/>
      <c r="T842"/>
    </row>
    <row r="843" spans="1:20" x14ac:dyDescent="0.35">
      <c r="A843" s="31">
        <v>64</v>
      </c>
      <c r="B843" s="31">
        <v>40.479999999999997</v>
      </c>
      <c r="C843" s="33">
        <v>0</v>
      </c>
      <c r="D843" s="33">
        <v>1</v>
      </c>
      <c r="E843" s="33">
        <v>0</v>
      </c>
      <c r="F843" s="33">
        <v>0</v>
      </c>
      <c r="G843" s="33">
        <v>1</v>
      </c>
      <c r="H843">
        <v>0</v>
      </c>
      <c r="I843">
        <v>1</v>
      </c>
      <c r="J843">
        <v>0</v>
      </c>
      <c r="K843">
        <v>0</v>
      </c>
      <c r="L843">
        <v>0</v>
      </c>
      <c r="M843">
        <v>0</v>
      </c>
      <c r="N843">
        <v>0</v>
      </c>
      <c r="O843">
        <v>0</v>
      </c>
      <c r="P843">
        <v>1</v>
      </c>
      <c r="Q843" s="32">
        <v>13831.1152</v>
      </c>
      <c r="R843" s="3"/>
      <c r="T843"/>
    </row>
    <row r="844" spans="1:20" x14ac:dyDescent="0.35">
      <c r="A844" s="31">
        <v>64</v>
      </c>
      <c r="B844" s="31">
        <v>38.19</v>
      </c>
      <c r="C844" s="33">
        <v>0</v>
      </c>
      <c r="D844" s="33">
        <v>1</v>
      </c>
      <c r="E844" s="33">
        <v>0</v>
      </c>
      <c r="F844" s="33">
        <v>0</v>
      </c>
      <c r="G844" s="33">
        <v>1</v>
      </c>
      <c r="H844">
        <v>0</v>
      </c>
      <c r="I844">
        <v>0</v>
      </c>
      <c r="J844">
        <v>0</v>
      </c>
      <c r="K844">
        <v>0</v>
      </c>
      <c r="L844">
        <v>1</v>
      </c>
      <c r="M844">
        <v>0</v>
      </c>
      <c r="N844">
        <v>0</v>
      </c>
      <c r="O844">
        <v>0</v>
      </c>
      <c r="P844">
        <v>1</v>
      </c>
      <c r="Q844" s="32">
        <v>14410.9321</v>
      </c>
      <c r="R844" s="3"/>
      <c r="T844"/>
    </row>
    <row r="845" spans="1:20" x14ac:dyDescent="0.35">
      <c r="A845" s="31">
        <v>64</v>
      </c>
      <c r="B845" s="31">
        <v>37.905000000000001</v>
      </c>
      <c r="C845" s="33">
        <v>0</v>
      </c>
      <c r="D845" s="33">
        <v>1</v>
      </c>
      <c r="E845" s="33">
        <v>0</v>
      </c>
      <c r="F845" s="33">
        <v>0</v>
      </c>
      <c r="G845" s="33">
        <v>1</v>
      </c>
      <c r="H845">
        <v>0</v>
      </c>
      <c r="I845">
        <v>0</v>
      </c>
      <c r="J845">
        <v>0</v>
      </c>
      <c r="K845">
        <v>1</v>
      </c>
      <c r="L845">
        <v>0</v>
      </c>
      <c r="M845">
        <v>0</v>
      </c>
      <c r="N845">
        <v>0</v>
      </c>
      <c r="O845">
        <v>0</v>
      </c>
      <c r="P845">
        <v>1</v>
      </c>
      <c r="Q845" s="32">
        <v>14210.53595</v>
      </c>
      <c r="R845" s="3"/>
      <c r="T845"/>
    </row>
    <row r="846" spans="1:20" x14ac:dyDescent="0.35">
      <c r="A846" s="31">
        <v>27</v>
      </c>
      <c r="B846" s="31">
        <v>42.13</v>
      </c>
      <c r="C846" s="33">
        <v>0</v>
      </c>
      <c r="D846" s="33">
        <v>1</v>
      </c>
      <c r="E846" s="33">
        <v>0</v>
      </c>
      <c r="F846" s="33">
        <v>0</v>
      </c>
      <c r="G846" s="33">
        <v>1</v>
      </c>
      <c r="H846">
        <v>1</v>
      </c>
      <c r="I846">
        <v>1</v>
      </c>
      <c r="J846">
        <v>0</v>
      </c>
      <c r="K846">
        <v>0</v>
      </c>
      <c r="L846">
        <v>0</v>
      </c>
      <c r="M846">
        <v>0</v>
      </c>
      <c r="N846">
        <v>1</v>
      </c>
      <c r="O846">
        <v>0</v>
      </c>
      <c r="P846">
        <v>0</v>
      </c>
      <c r="Q846" s="32">
        <v>39611.757700000002</v>
      </c>
      <c r="R846" s="3"/>
      <c r="T846"/>
    </row>
    <row r="847" spans="1:20" x14ac:dyDescent="0.35">
      <c r="A847" s="31">
        <v>30</v>
      </c>
      <c r="B847" s="31">
        <v>35.299999999999997</v>
      </c>
      <c r="C847" s="33">
        <v>0</v>
      </c>
      <c r="D847" s="33">
        <v>1</v>
      </c>
      <c r="E847" s="33">
        <v>0</v>
      </c>
      <c r="F847" s="33">
        <v>0</v>
      </c>
      <c r="G847" s="33">
        <v>1</v>
      </c>
      <c r="H847">
        <v>1</v>
      </c>
      <c r="I847">
        <v>0</v>
      </c>
      <c r="J847">
        <v>1</v>
      </c>
      <c r="K847">
        <v>0</v>
      </c>
      <c r="L847">
        <v>0</v>
      </c>
      <c r="M847">
        <v>0</v>
      </c>
      <c r="N847">
        <v>1</v>
      </c>
      <c r="O847">
        <v>0</v>
      </c>
      <c r="P847">
        <v>0</v>
      </c>
      <c r="Q847" s="32">
        <v>36837.466999999997</v>
      </c>
      <c r="R847" s="3"/>
      <c r="T847"/>
    </row>
    <row r="848" spans="1:20" x14ac:dyDescent="0.35">
      <c r="A848" s="31">
        <v>31</v>
      </c>
      <c r="B848" s="31">
        <v>36.299999999999997</v>
      </c>
      <c r="C848" s="33">
        <v>0</v>
      </c>
      <c r="D848" s="33">
        <v>1</v>
      </c>
      <c r="E848" s="33">
        <v>0</v>
      </c>
      <c r="F848" s="33">
        <v>0</v>
      </c>
      <c r="G848" s="33">
        <v>1</v>
      </c>
      <c r="H848">
        <v>1</v>
      </c>
      <c r="I848">
        <v>0</v>
      </c>
      <c r="J848">
        <v>1</v>
      </c>
      <c r="K848">
        <v>0</v>
      </c>
      <c r="L848">
        <v>0</v>
      </c>
      <c r="M848">
        <v>0</v>
      </c>
      <c r="N848">
        <v>1</v>
      </c>
      <c r="O848">
        <v>0</v>
      </c>
      <c r="P848">
        <v>0</v>
      </c>
      <c r="Q848" s="32">
        <v>38711</v>
      </c>
      <c r="R848" s="3"/>
      <c r="T848"/>
    </row>
    <row r="849" spans="1:20" x14ac:dyDescent="0.35">
      <c r="A849" s="31">
        <v>22</v>
      </c>
      <c r="B849" s="31">
        <v>35.6</v>
      </c>
      <c r="C849" s="33">
        <v>0</v>
      </c>
      <c r="D849" s="33">
        <v>1</v>
      </c>
      <c r="E849" s="33">
        <v>0</v>
      </c>
      <c r="F849" s="33">
        <v>0</v>
      </c>
      <c r="G849" s="33">
        <v>1</v>
      </c>
      <c r="H849">
        <v>1</v>
      </c>
      <c r="I849">
        <v>0</v>
      </c>
      <c r="J849">
        <v>1</v>
      </c>
      <c r="K849">
        <v>0</v>
      </c>
      <c r="L849">
        <v>0</v>
      </c>
      <c r="M849">
        <v>1</v>
      </c>
      <c r="N849">
        <v>0</v>
      </c>
      <c r="O849">
        <v>0</v>
      </c>
      <c r="P849">
        <v>0</v>
      </c>
      <c r="Q849" s="32">
        <v>35585.576000000001</v>
      </c>
      <c r="R849" s="3"/>
      <c r="T849"/>
    </row>
    <row r="850" spans="1:20" x14ac:dyDescent="0.35">
      <c r="A850" s="31">
        <v>28</v>
      </c>
      <c r="B850" s="31">
        <v>36.4</v>
      </c>
      <c r="C850" s="33">
        <v>0</v>
      </c>
      <c r="D850" s="33">
        <v>1</v>
      </c>
      <c r="E850" s="33">
        <v>0</v>
      </c>
      <c r="F850" s="33">
        <v>0</v>
      </c>
      <c r="G850" s="33">
        <v>1</v>
      </c>
      <c r="H850">
        <v>1</v>
      </c>
      <c r="I850">
        <v>0</v>
      </c>
      <c r="J850">
        <v>1</v>
      </c>
      <c r="K850">
        <v>0</v>
      </c>
      <c r="L850">
        <v>0</v>
      </c>
      <c r="M850">
        <v>0</v>
      </c>
      <c r="N850">
        <v>1</v>
      </c>
      <c r="O850">
        <v>0</v>
      </c>
      <c r="P850">
        <v>0</v>
      </c>
      <c r="Q850" s="32">
        <v>51194.559139999998</v>
      </c>
      <c r="R850" s="3"/>
      <c r="T850"/>
    </row>
    <row r="851" spans="1:20" x14ac:dyDescent="0.35">
      <c r="A851" s="31">
        <v>35</v>
      </c>
      <c r="B851" s="31">
        <v>36.67</v>
      </c>
      <c r="C851" s="33">
        <v>0</v>
      </c>
      <c r="D851" s="33">
        <v>1</v>
      </c>
      <c r="E851" s="33">
        <v>0</v>
      </c>
      <c r="F851" s="33">
        <v>0</v>
      </c>
      <c r="G851" s="33">
        <v>1</v>
      </c>
      <c r="H851">
        <v>1</v>
      </c>
      <c r="I851">
        <v>0</v>
      </c>
      <c r="J851">
        <v>0</v>
      </c>
      <c r="K851">
        <v>0</v>
      </c>
      <c r="L851">
        <v>1</v>
      </c>
      <c r="M851">
        <v>0</v>
      </c>
      <c r="N851">
        <v>1</v>
      </c>
      <c r="O851">
        <v>0</v>
      </c>
      <c r="P851">
        <v>0</v>
      </c>
      <c r="Q851" s="32">
        <v>39774.276299999998</v>
      </c>
      <c r="R851" s="3"/>
      <c r="T851"/>
    </row>
    <row r="852" spans="1:20" x14ac:dyDescent="0.35">
      <c r="A852" s="31">
        <v>60</v>
      </c>
      <c r="B852" s="31">
        <v>39.9</v>
      </c>
      <c r="C852" s="33">
        <v>0</v>
      </c>
      <c r="D852" s="33">
        <v>1</v>
      </c>
      <c r="E852" s="33">
        <v>0</v>
      </c>
      <c r="F852" s="33">
        <v>0</v>
      </c>
      <c r="G852" s="33">
        <v>1</v>
      </c>
      <c r="H852">
        <v>1</v>
      </c>
      <c r="I852">
        <v>0</v>
      </c>
      <c r="J852">
        <v>1</v>
      </c>
      <c r="K852">
        <v>0</v>
      </c>
      <c r="L852">
        <v>0</v>
      </c>
      <c r="M852">
        <v>0</v>
      </c>
      <c r="N852">
        <v>0</v>
      </c>
      <c r="O852">
        <v>0</v>
      </c>
      <c r="P852">
        <v>1</v>
      </c>
      <c r="Q852" s="32">
        <v>48173.360999999997</v>
      </c>
      <c r="R852" s="3"/>
      <c r="T852"/>
    </row>
    <row r="853" spans="1:20" x14ac:dyDescent="0.35">
      <c r="A853" s="31">
        <v>36</v>
      </c>
      <c r="B853" s="31">
        <v>35.200000000000003</v>
      </c>
      <c r="C853" s="33">
        <v>0</v>
      </c>
      <c r="D853" s="33">
        <v>1</v>
      </c>
      <c r="E853" s="33">
        <v>0</v>
      </c>
      <c r="F853" s="33">
        <v>0</v>
      </c>
      <c r="G853" s="33">
        <v>1</v>
      </c>
      <c r="H853">
        <v>1</v>
      </c>
      <c r="I853">
        <v>1</v>
      </c>
      <c r="J853">
        <v>0</v>
      </c>
      <c r="K853">
        <v>0</v>
      </c>
      <c r="L853">
        <v>0</v>
      </c>
      <c r="M853">
        <v>0</v>
      </c>
      <c r="N853">
        <v>0</v>
      </c>
      <c r="O853">
        <v>1</v>
      </c>
      <c r="P853">
        <v>0</v>
      </c>
      <c r="Q853" s="32">
        <v>38709.175999999999</v>
      </c>
      <c r="R853" s="3"/>
      <c r="T853"/>
    </row>
    <row r="854" spans="1:20" x14ac:dyDescent="0.35">
      <c r="A854" s="31">
        <v>36</v>
      </c>
      <c r="B854" s="31">
        <v>34.43</v>
      </c>
      <c r="C854" s="33">
        <v>0</v>
      </c>
      <c r="D854" s="33">
        <v>1</v>
      </c>
      <c r="E854" s="33">
        <v>0</v>
      </c>
      <c r="F854" s="33">
        <v>0</v>
      </c>
      <c r="G854" s="33">
        <v>1</v>
      </c>
      <c r="H854">
        <v>1</v>
      </c>
      <c r="I854">
        <v>1</v>
      </c>
      <c r="J854">
        <v>0</v>
      </c>
      <c r="K854">
        <v>0</v>
      </c>
      <c r="L854">
        <v>0</v>
      </c>
      <c r="M854">
        <v>0</v>
      </c>
      <c r="N854">
        <v>0</v>
      </c>
      <c r="O854">
        <v>1</v>
      </c>
      <c r="P854">
        <v>0</v>
      </c>
      <c r="Q854" s="32">
        <v>37742.575700000001</v>
      </c>
      <c r="R854" s="3"/>
      <c r="T854"/>
    </row>
    <row r="855" spans="1:20" x14ac:dyDescent="0.35">
      <c r="A855" s="31">
        <v>58</v>
      </c>
      <c r="B855" s="31">
        <v>36.954999999999998</v>
      </c>
      <c r="C855" s="33">
        <v>0</v>
      </c>
      <c r="D855" s="33">
        <v>1</v>
      </c>
      <c r="E855" s="33">
        <v>0</v>
      </c>
      <c r="F855" s="33">
        <v>0</v>
      </c>
      <c r="G855" s="33">
        <v>1</v>
      </c>
      <c r="H855">
        <v>1</v>
      </c>
      <c r="I855">
        <v>0</v>
      </c>
      <c r="J855">
        <v>0</v>
      </c>
      <c r="K855">
        <v>1</v>
      </c>
      <c r="L855">
        <v>0</v>
      </c>
      <c r="M855">
        <v>0</v>
      </c>
      <c r="N855">
        <v>0</v>
      </c>
      <c r="O855">
        <v>1</v>
      </c>
      <c r="P855">
        <v>0</v>
      </c>
      <c r="Q855" s="32">
        <v>47496.494449999998</v>
      </c>
      <c r="R855" s="3"/>
      <c r="T855"/>
    </row>
    <row r="856" spans="1:20" x14ac:dyDescent="0.35">
      <c r="A856" s="31">
        <v>18</v>
      </c>
      <c r="B856" s="31">
        <v>31.68</v>
      </c>
      <c r="C856" s="33">
        <v>0</v>
      </c>
      <c r="D856" s="33">
        <v>1</v>
      </c>
      <c r="E856" s="33">
        <v>0</v>
      </c>
      <c r="F856" s="33">
        <v>0</v>
      </c>
      <c r="G856" s="33">
        <v>1</v>
      </c>
      <c r="H856">
        <v>1</v>
      </c>
      <c r="I856">
        <v>1</v>
      </c>
      <c r="J856">
        <v>0</v>
      </c>
      <c r="K856">
        <v>0</v>
      </c>
      <c r="L856">
        <v>0</v>
      </c>
      <c r="M856">
        <v>1</v>
      </c>
      <c r="N856">
        <v>0</v>
      </c>
      <c r="O856">
        <v>0</v>
      </c>
      <c r="P856">
        <v>0</v>
      </c>
      <c r="Q856" s="32">
        <v>34303.167200000004</v>
      </c>
      <c r="R856" s="3"/>
      <c r="T856"/>
    </row>
    <row r="857" spans="1:20" x14ac:dyDescent="0.35">
      <c r="A857" s="31">
        <v>22</v>
      </c>
      <c r="B857" s="31">
        <v>37.619999999999997</v>
      </c>
      <c r="C857" s="33">
        <v>0</v>
      </c>
      <c r="D857" s="33">
        <v>1</v>
      </c>
      <c r="E857" s="33">
        <v>0</v>
      </c>
      <c r="F857" s="33">
        <v>0</v>
      </c>
      <c r="G857" s="33">
        <v>1</v>
      </c>
      <c r="H857">
        <v>1</v>
      </c>
      <c r="I857">
        <v>1</v>
      </c>
      <c r="J857">
        <v>0</v>
      </c>
      <c r="K857">
        <v>0</v>
      </c>
      <c r="L857">
        <v>0</v>
      </c>
      <c r="M857">
        <v>1</v>
      </c>
      <c r="N857">
        <v>0</v>
      </c>
      <c r="O857">
        <v>0</v>
      </c>
      <c r="P857">
        <v>0</v>
      </c>
      <c r="Q857" s="32">
        <v>37165.163800000002</v>
      </c>
      <c r="R857" s="3"/>
      <c r="T857"/>
    </row>
    <row r="858" spans="1:20" x14ac:dyDescent="0.35">
      <c r="A858" s="31">
        <v>63</v>
      </c>
      <c r="B858" s="31">
        <v>35.090000000000003</v>
      </c>
      <c r="C858" s="33">
        <v>0</v>
      </c>
      <c r="D858" s="33">
        <v>1</v>
      </c>
      <c r="E858" s="33">
        <v>0</v>
      </c>
      <c r="F858" s="33">
        <v>0</v>
      </c>
      <c r="G858" s="33">
        <v>1</v>
      </c>
      <c r="H858">
        <v>1</v>
      </c>
      <c r="I858">
        <v>1</v>
      </c>
      <c r="J858">
        <v>0</v>
      </c>
      <c r="K858">
        <v>0</v>
      </c>
      <c r="L858">
        <v>0</v>
      </c>
      <c r="M858">
        <v>0</v>
      </c>
      <c r="N858">
        <v>0</v>
      </c>
      <c r="O858">
        <v>0</v>
      </c>
      <c r="P858">
        <v>1</v>
      </c>
      <c r="Q858" s="32">
        <v>47055.532099999997</v>
      </c>
      <c r="R858" s="3"/>
      <c r="T858"/>
    </row>
    <row r="859" spans="1:20" x14ac:dyDescent="0.35">
      <c r="A859" s="31">
        <v>44</v>
      </c>
      <c r="B859" s="31">
        <v>31.35</v>
      </c>
      <c r="C859" s="33">
        <v>0</v>
      </c>
      <c r="D859" s="33">
        <v>1</v>
      </c>
      <c r="E859" s="33">
        <v>0</v>
      </c>
      <c r="F859" s="33">
        <v>0</v>
      </c>
      <c r="G859" s="33">
        <v>1</v>
      </c>
      <c r="H859">
        <v>1</v>
      </c>
      <c r="I859">
        <v>0</v>
      </c>
      <c r="J859">
        <v>0</v>
      </c>
      <c r="K859">
        <v>0</v>
      </c>
      <c r="L859">
        <v>1</v>
      </c>
      <c r="M859">
        <v>0</v>
      </c>
      <c r="N859">
        <v>0</v>
      </c>
      <c r="O859">
        <v>1</v>
      </c>
      <c r="P859">
        <v>0</v>
      </c>
      <c r="Q859" s="32">
        <v>39556.494500000001</v>
      </c>
      <c r="R859" s="3"/>
      <c r="T859"/>
    </row>
    <row r="860" spans="1:20" x14ac:dyDescent="0.35">
      <c r="A860" s="31">
        <v>46</v>
      </c>
      <c r="B860" s="31">
        <v>30.495000000000001</v>
      </c>
      <c r="C860" s="33">
        <v>0</v>
      </c>
      <c r="D860" s="33">
        <v>1</v>
      </c>
      <c r="E860" s="33">
        <v>0</v>
      </c>
      <c r="F860" s="33">
        <v>0</v>
      </c>
      <c r="G860" s="33">
        <v>1</v>
      </c>
      <c r="H860">
        <v>1</v>
      </c>
      <c r="I860">
        <v>0</v>
      </c>
      <c r="J860">
        <v>0</v>
      </c>
      <c r="K860">
        <v>1</v>
      </c>
      <c r="L860">
        <v>0</v>
      </c>
      <c r="M860">
        <v>0</v>
      </c>
      <c r="N860">
        <v>0</v>
      </c>
      <c r="O860">
        <v>1</v>
      </c>
      <c r="P860">
        <v>0</v>
      </c>
      <c r="Q860" s="32">
        <v>40720.551050000002</v>
      </c>
      <c r="R860" s="3"/>
      <c r="T860"/>
    </row>
    <row r="861" spans="1:20" x14ac:dyDescent="0.35">
      <c r="A861" s="31">
        <v>30</v>
      </c>
      <c r="B861" s="31">
        <v>35.53</v>
      </c>
      <c r="C861" s="33">
        <v>0</v>
      </c>
      <c r="D861" s="33">
        <v>1</v>
      </c>
      <c r="E861" s="33">
        <v>0</v>
      </c>
      <c r="F861" s="33">
        <v>0</v>
      </c>
      <c r="G861" s="33">
        <v>1</v>
      </c>
      <c r="H861">
        <v>1</v>
      </c>
      <c r="I861">
        <v>1</v>
      </c>
      <c r="J861">
        <v>0</v>
      </c>
      <c r="K861">
        <v>0</v>
      </c>
      <c r="L861">
        <v>0</v>
      </c>
      <c r="M861">
        <v>0</v>
      </c>
      <c r="N861">
        <v>1</v>
      </c>
      <c r="O861">
        <v>0</v>
      </c>
      <c r="P861">
        <v>0</v>
      </c>
      <c r="Q861" s="32">
        <v>36950.256699999998</v>
      </c>
      <c r="R861" s="3"/>
      <c r="T861"/>
    </row>
    <row r="862" spans="1:20" x14ac:dyDescent="0.35">
      <c r="A862" s="31">
        <v>36</v>
      </c>
      <c r="B862" s="31">
        <v>41.895000000000003</v>
      </c>
      <c r="C862" s="33">
        <v>0</v>
      </c>
      <c r="D862" s="33">
        <v>1</v>
      </c>
      <c r="E862" s="33">
        <v>0</v>
      </c>
      <c r="F862" s="33">
        <v>0</v>
      </c>
      <c r="G862" s="33">
        <v>1</v>
      </c>
      <c r="H862">
        <v>1</v>
      </c>
      <c r="I862">
        <v>0</v>
      </c>
      <c r="J862">
        <v>0</v>
      </c>
      <c r="K862">
        <v>0</v>
      </c>
      <c r="L862">
        <v>1</v>
      </c>
      <c r="M862">
        <v>0</v>
      </c>
      <c r="N862">
        <v>0</v>
      </c>
      <c r="O862">
        <v>1</v>
      </c>
      <c r="P862">
        <v>0</v>
      </c>
      <c r="Q862" s="32">
        <v>43753.337050000002</v>
      </c>
      <c r="R862" s="3"/>
      <c r="T862"/>
    </row>
    <row r="863" spans="1:20" x14ac:dyDescent="0.35">
      <c r="A863" s="31">
        <v>19</v>
      </c>
      <c r="B863" s="31">
        <v>34.799999999999997</v>
      </c>
      <c r="C863" s="33">
        <v>0</v>
      </c>
      <c r="D863" s="33">
        <v>1</v>
      </c>
      <c r="E863" s="33">
        <v>0</v>
      </c>
      <c r="F863" s="33">
        <v>0</v>
      </c>
      <c r="G863" s="33">
        <v>1</v>
      </c>
      <c r="H863">
        <v>1</v>
      </c>
      <c r="I863">
        <v>0</v>
      </c>
      <c r="J863">
        <v>1</v>
      </c>
      <c r="K863">
        <v>0</v>
      </c>
      <c r="L863">
        <v>0</v>
      </c>
      <c r="M863">
        <v>1</v>
      </c>
      <c r="N863">
        <v>0</v>
      </c>
      <c r="O863">
        <v>0</v>
      </c>
      <c r="P863">
        <v>0</v>
      </c>
      <c r="Q863" s="32">
        <v>34779.614999999998</v>
      </c>
      <c r="R863" s="3"/>
      <c r="T863"/>
    </row>
    <row r="864" spans="1:20" x14ac:dyDescent="0.35">
      <c r="A864" s="31">
        <v>54</v>
      </c>
      <c r="B864" s="31">
        <v>34.21</v>
      </c>
      <c r="C864" s="33">
        <v>0</v>
      </c>
      <c r="D864" s="33">
        <v>1</v>
      </c>
      <c r="E864" s="33">
        <v>0</v>
      </c>
      <c r="F864" s="33">
        <v>0</v>
      </c>
      <c r="G864" s="33">
        <v>1</v>
      </c>
      <c r="H864">
        <v>1</v>
      </c>
      <c r="I864">
        <v>1</v>
      </c>
      <c r="J864">
        <v>0</v>
      </c>
      <c r="K864">
        <v>0</v>
      </c>
      <c r="L864">
        <v>0</v>
      </c>
      <c r="M864">
        <v>0</v>
      </c>
      <c r="N864">
        <v>0</v>
      </c>
      <c r="O864">
        <v>1</v>
      </c>
      <c r="P864">
        <v>0</v>
      </c>
      <c r="Q864" s="32">
        <v>44260.749900000003</v>
      </c>
      <c r="R864" s="3"/>
      <c r="T864"/>
    </row>
    <row r="865" spans="1:20" x14ac:dyDescent="0.35">
      <c r="A865" s="31">
        <v>50</v>
      </c>
      <c r="B865" s="31">
        <v>31.824999999999999</v>
      </c>
      <c r="C865" s="33">
        <v>0</v>
      </c>
      <c r="D865" s="33">
        <v>1</v>
      </c>
      <c r="E865" s="33">
        <v>0</v>
      </c>
      <c r="F865" s="33">
        <v>0</v>
      </c>
      <c r="G865" s="33">
        <v>1</v>
      </c>
      <c r="H865">
        <v>1</v>
      </c>
      <c r="I865">
        <v>0</v>
      </c>
      <c r="J865">
        <v>0</v>
      </c>
      <c r="K865">
        <v>0</v>
      </c>
      <c r="L865">
        <v>1</v>
      </c>
      <c r="M865">
        <v>0</v>
      </c>
      <c r="N865">
        <v>0</v>
      </c>
      <c r="O865">
        <v>1</v>
      </c>
      <c r="P865">
        <v>0</v>
      </c>
      <c r="Q865" s="32">
        <v>41097.161749999999</v>
      </c>
      <c r="R865" s="3"/>
      <c r="T865"/>
    </row>
    <row r="866" spans="1:20" x14ac:dyDescent="0.35">
      <c r="A866" s="31">
        <v>56</v>
      </c>
      <c r="B866" s="31">
        <v>33.630000000000003</v>
      </c>
      <c r="C866" s="33">
        <v>0</v>
      </c>
      <c r="D866" s="33">
        <v>1</v>
      </c>
      <c r="E866" s="33">
        <v>0</v>
      </c>
      <c r="F866" s="33">
        <v>0</v>
      </c>
      <c r="G866" s="33">
        <v>1</v>
      </c>
      <c r="H866">
        <v>1</v>
      </c>
      <c r="I866">
        <v>0</v>
      </c>
      <c r="J866">
        <v>0</v>
      </c>
      <c r="K866">
        <v>1</v>
      </c>
      <c r="L866">
        <v>0</v>
      </c>
      <c r="M866">
        <v>0</v>
      </c>
      <c r="N866">
        <v>0</v>
      </c>
      <c r="O866">
        <v>1</v>
      </c>
      <c r="P866">
        <v>0</v>
      </c>
      <c r="Q866" s="32">
        <v>43921.183700000001</v>
      </c>
      <c r="R866" s="3"/>
      <c r="T866"/>
    </row>
    <row r="867" spans="1:20" x14ac:dyDescent="0.35">
      <c r="A867" s="31">
        <v>19</v>
      </c>
      <c r="B867" s="31">
        <v>31.92</v>
      </c>
      <c r="C867" s="33">
        <v>0</v>
      </c>
      <c r="D867" s="33">
        <v>1</v>
      </c>
      <c r="E867" s="33">
        <v>0</v>
      </c>
      <c r="F867" s="33">
        <v>0</v>
      </c>
      <c r="G867" s="33">
        <v>1</v>
      </c>
      <c r="H867">
        <v>1</v>
      </c>
      <c r="I867">
        <v>0</v>
      </c>
      <c r="J867">
        <v>0</v>
      </c>
      <c r="K867">
        <v>1</v>
      </c>
      <c r="L867">
        <v>0</v>
      </c>
      <c r="M867">
        <v>1</v>
      </c>
      <c r="N867">
        <v>0</v>
      </c>
      <c r="O867">
        <v>0</v>
      </c>
      <c r="P867">
        <v>0</v>
      </c>
      <c r="Q867" s="32">
        <v>33750.291799999999</v>
      </c>
      <c r="R867" s="3"/>
      <c r="T867"/>
    </row>
    <row r="868" spans="1:20" x14ac:dyDescent="0.35">
      <c r="A868" s="31">
        <v>19</v>
      </c>
      <c r="B868" s="31">
        <v>36.954999999999998</v>
      </c>
      <c r="C868" s="33">
        <v>0</v>
      </c>
      <c r="D868" s="33">
        <v>1</v>
      </c>
      <c r="E868" s="33">
        <v>0</v>
      </c>
      <c r="F868" s="33">
        <v>0</v>
      </c>
      <c r="G868" s="33">
        <v>1</v>
      </c>
      <c r="H868">
        <v>1</v>
      </c>
      <c r="I868">
        <v>0</v>
      </c>
      <c r="J868">
        <v>0</v>
      </c>
      <c r="K868">
        <v>1</v>
      </c>
      <c r="L868">
        <v>0</v>
      </c>
      <c r="M868">
        <v>1</v>
      </c>
      <c r="N868">
        <v>0</v>
      </c>
      <c r="O868">
        <v>0</v>
      </c>
      <c r="P868">
        <v>0</v>
      </c>
      <c r="Q868" s="32">
        <v>36219.405449999998</v>
      </c>
      <c r="R868" s="3"/>
      <c r="T868"/>
    </row>
    <row r="869" spans="1:20" x14ac:dyDescent="0.35">
      <c r="A869" s="31">
        <v>46</v>
      </c>
      <c r="B869" s="31">
        <v>42.35</v>
      </c>
      <c r="C869" s="33">
        <v>0</v>
      </c>
      <c r="D869" s="33">
        <v>1</v>
      </c>
      <c r="E869" s="33">
        <v>0</v>
      </c>
      <c r="F869" s="33">
        <v>0</v>
      </c>
      <c r="G869" s="33">
        <v>1</v>
      </c>
      <c r="H869">
        <v>1</v>
      </c>
      <c r="I869">
        <v>1</v>
      </c>
      <c r="J869">
        <v>0</v>
      </c>
      <c r="K869">
        <v>0</v>
      </c>
      <c r="L869">
        <v>0</v>
      </c>
      <c r="M869">
        <v>0</v>
      </c>
      <c r="N869">
        <v>0</v>
      </c>
      <c r="O869">
        <v>1</v>
      </c>
      <c r="P869">
        <v>0</v>
      </c>
      <c r="Q869" s="32">
        <v>46151.124499999998</v>
      </c>
      <c r="R869" s="3"/>
      <c r="T869"/>
    </row>
    <row r="870" spans="1:20" x14ac:dyDescent="0.35">
      <c r="A870" s="31">
        <v>50</v>
      </c>
      <c r="B870" s="31">
        <v>34.200000000000003</v>
      </c>
      <c r="C870" s="33">
        <v>0</v>
      </c>
      <c r="D870" s="33">
        <v>1</v>
      </c>
      <c r="E870" s="33">
        <v>0</v>
      </c>
      <c r="F870" s="33">
        <v>0</v>
      </c>
      <c r="G870" s="33">
        <v>1</v>
      </c>
      <c r="H870">
        <v>1</v>
      </c>
      <c r="I870">
        <v>0</v>
      </c>
      <c r="J870">
        <v>1</v>
      </c>
      <c r="K870">
        <v>0</v>
      </c>
      <c r="L870">
        <v>0</v>
      </c>
      <c r="M870">
        <v>0</v>
      </c>
      <c r="N870">
        <v>0</v>
      </c>
      <c r="O870">
        <v>1</v>
      </c>
      <c r="P870">
        <v>0</v>
      </c>
      <c r="Q870" s="32">
        <v>42856.838000000003</v>
      </c>
      <c r="R870" s="3"/>
      <c r="T870"/>
    </row>
    <row r="871" spans="1:20" x14ac:dyDescent="0.35">
      <c r="A871" s="31">
        <v>54</v>
      </c>
      <c r="B871" s="31">
        <v>40.564999999999998</v>
      </c>
      <c r="C871" s="33">
        <v>0</v>
      </c>
      <c r="D871" s="33">
        <v>1</v>
      </c>
      <c r="E871" s="33">
        <v>0</v>
      </c>
      <c r="F871" s="33">
        <v>0</v>
      </c>
      <c r="G871" s="33">
        <v>1</v>
      </c>
      <c r="H871">
        <v>1</v>
      </c>
      <c r="I871">
        <v>0</v>
      </c>
      <c r="J871">
        <v>0</v>
      </c>
      <c r="K871">
        <v>0</v>
      </c>
      <c r="L871">
        <v>1</v>
      </c>
      <c r="M871">
        <v>0</v>
      </c>
      <c r="N871">
        <v>0</v>
      </c>
      <c r="O871">
        <v>1</v>
      </c>
      <c r="P871">
        <v>0</v>
      </c>
      <c r="Q871" s="32">
        <v>48549.178350000002</v>
      </c>
      <c r="R871" s="3"/>
      <c r="T871"/>
    </row>
    <row r="872" spans="1:20" x14ac:dyDescent="0.35">
      <c r="A872" s="31">
        <v>25</v>
      </c>
      <c r="B872" s="31">
        <v>45.54</v>
      </c>
      <c r="C872" s="33">
        <v>0</v>
      </c>
      <c r="D872" s="33">
        <v>1</v>
      </c>
      <c r="E872" s="33">
        <v>0</v>
      </c>
      <c r="F872" s="33">
        <v>0</v>
      </c>
      <c r="G872" s="33">
        <v>1</v>
      </c>
      <c r="H872">
        <v>1</v>
      </c>
      <c r="I872">
        <v>1</v>
      </c>
      <c r="J872">
        <v>0</v>
      </c>
      <c r="K872">
        <v>0</v>
      </c>
      <c r="L872">
        <v>0</v>
      </c>
      <c r="M872">
        <v>1</v>
      </c>
      <c r="N872">
        <v>0</v>
      </c>
      <c r="O872">
        <v>0</v>
      </c>
      <c r="P872">
        <v>0</v>
      </c>
      <c r="Q872" s="32">
        <v>42112.2356</v>
      </c>
      <c r="R872" s="3"/>
      <c r="T872"/>
    </row>
    <row r="873" spans="1:20" x14ac:dyDescent="0.35">
      <c r="A873" s="31">
        <v>31</v>
      </c>
      <c r="B873" s="31">
        <v>34.39</v>
      </c>
      <c r="C873" s="33">
        <v>0</v>
      </c>
      <c r="D873" s="33">
        <v>1</v>
      </c>
      <c r="E873" s="33">
        <v>0</v>
      </c>
      <c r="F873" s="33">
        <v>0</v>
      </c>
      <c r="G873" s="33">
        <v>1</v>
      </c>
      <c r="H873">
        <v>1</v>
      </c>
      <c r="I873">
        <v>0</v>
      </c>
      <c r="J873">
        <v>0</v>
      </c>
      <c r="K873">
        <v>1</v>
      </c>
      <c r="L873">
        <v>0</v>
      </c>
      <c r="M873">
        <v>0</v>
      </c>
      <c r="N873">
        <v>1</v>
      </c>
      <c r="O873">
        <v>0</v>
      </c>
      <c r="P873">
        <v>0</v>
      </c>
      <c r="Q873" s="32">
        <v>38746.355100000001</v>
      </c>
      <c r="R873" s="3"/>
      <c r="T873"/>
    </row>
    <row r="874" spans="1:20" x14ac:dyDescent="0.35">
      <c r="A874" s="31">
        <v>43</v>
      </c>
      <c r="B874" s="31">
        <v>35.97</v>
      </c>
      <c r="C874" s="33">
        <v>0</v>
      </c>
      <c r="D874" s="33">
        <v>1</v>
      </c>
      <c r="E874" s="33">
        <v>0</v>
      </c>
      <c r="F874" s="33">
        <v>0</v>
      </c>
      <c r="G874" s="33">
        <v>1</v>
      </c>
      <c r="H874">
        <v>1</v>
      </c>
      <c r="I874">
        <v>1</v>
      </c>
      <c r="J874">
        <v>0</v>
      </c>
      <c r="K874">
        <v>0</v>
      </c>
      <c r="L874">
        <v>0</v>
      </c>
      <c r="M874">
        <v>0</v>
      </c>
      <c r="N874">
        <v>0</v>
      </c>
      <c r="O874">
        <v>1</v>
      </c>
      <c r="P874">
        <v>0</v>
      </c>
      <c r="Q874" s="32">
        <v>42124.515299999999</v>
      </c>
      <c r="R874" s="3"/>
      <c r="T874"/>
    </row>
    <row r="875" spans="1:20" x14ac:dyDescent="0.35">
      <c r="A875" s="31">
        <v>34</v>
      </c>
      <c r="B875" s="31">
        <v>30.8</v>
      </c>
      <c r="C875" s="33">
        <v>0</v>
      </c>
      <c r="D875" s="33">
        <v>1</v>
      </c>
      <c r="E875" s="33">
        <v>0</v>
      </c>
      <c r="F875" s="33">
        <v>0</v>
      </c>
      <c r="G875" s="33">
        <v>1</v>
      </c>
      <c r="H875">
        <v>1</v>
      </c>
      <c r="I875">
        <v>0</v>
      </c>
      <c r="J875">
        <v>1</v>
      </c>
      <c r="K875">
        <v>0</v>
      </c>
      <c r="L875">
        <v>0</v>
      </c>
      <c r="M875">
        <v>0</v>
      </c>
      <c r="N875">
        <v>1</v>
      </c>
      <c r="O875">
        <v>0</v>
      </c>
      <c r="P875">
        <v>0</v>
      </c>
      <c r="Q875" s="32">
        <v>35491.64</v>
      </c>
      <c r="R875" s="3"/>
      <c r="T875"/>
    </row>
    <row r="876" spans="1:20" x14ac:dyDescent="0.35">
      <c r="A876" s="31">
        <v>45</v>
      </c>
      <c r="B876" s="31">
        <v>36.479999999999997</v>
      </c>
      <c r="C876" s="33">
        <v>0</v>
      </c>
      <c r="D876" s="33">
        <v>1</v>
      </c>
      <c r="E876" s="33">
        <v>0</v>
      </c>
      <c r="F876" s="33">
        <v>0</v>
      </c>
      <c r="G876" s="33">
        <v>1</v>
      </c>
      <c r="H876">
        <v>1</v>
      </c>
      <c r="I876">
        <v>0</v>
      </c>
      <c r="J876">
        <v>0</v>
      </c>
      <c r="K876">
        <v>1</v>
      </c>
      <c r="L876">
        <v>0</v>
      </c>
      <c r="M876">
        <v>0</v>
      </c>
      <c r="N876">
        <v>0</v>
      </c>
      <c r="O876">
        <v>1</v>
      </c>
      <c r="P876">
        <v>0</v>
      </c>
      <c r="Q876" s="32">
        <v>42760.502200000003</v>
      </c>
      <c r="R876" s="3"/>
      <c r="T876"/>
    </row>
    <row r="877" spans="1:20" x14ac:dyDescent="0.35">
      <c r="A877" s="31">
        <v>50</v>
      </c>
      <c r="B877" s="31">
        <v>32.299999999999997</v>
      </c>
      <c r="C877" s="33">
        <v>0</v>
      </c>
      <c r="D877" s="33">
        <v>1</v>
      </c>
      <c r="E877" s="33">
        <v>0</v>
      </c>
      <c r="F877" s="33">
        <v>0</v>
      </c>
      <c r="G877" s="33">
        <v>1</v>
      </c>
      <c r="H877">
        <v>1</v>
      </c>
      <c r="I877">
        <v>0</v>
      </c>
      <c r="J877">
        <v>0</v>
      </c>
      <c r="K877">
        <v>0</v>
      </c>
      <c r="L877">
        <v>1</v>
      </c>
      <c r="M877">
        <v>0</v>
      </c>
      <c r="N877">
        <v>0</v>
      </c>
      <c r="O877">
        <v>1</v>
      </c>
      <c r="P877">
        <v>0</v>
      </c>
      <c r="Q877" s="32">
        <v>41919.097000000002</v>
      </c>
      <c r="R877" s="3"/>
      <c r="T877"/>
    </row>
    <row r="878" spans="1:20" x14ac:dyDescent="0.35">
      <c r="A878" s="31">
        <v>26</v>
      </c>
      <c r="B878" s="31">
        <v>32.9</v>
      </c>
      <c r="C878" s="33">
        <v>0</v>
      </c>
      <c r="D878" s="33">
        <v>1</v>
      </c>
      <c r="E878" s="33">
        <v>0</v>
      </c>
      <c r="F878" s="33">
        <v>0</v>
      </c>
      <c r="G878" s="33">
        <v>1</v>
      </c>
      <c r="H878">
        <v>1</v>
      </c>
      <c r="I878">
        <v>0</v>
      </c>
      <c r="J878">
        <v>1</v>
      </c>
      <c r="K878">
        <v>0</v>
      </c>
      <c r="L878">
        <v>0</v>
      </c>
      <c r="M878">
        <v>0</v>
      </c>
      <c r="N878">
        <v>1</v>
      </c>
      <c r="O878">
        <v>0</v>
      </c>
      <c r="P878">
        <v>0</v>
      </c>
      <c r="Q878" s="32">
        <v>36085.218999999997</v>
      </c>
      <c r="R878" s="3"/>
      <c r="T878"/>
    </row>
    <row r="879" spans="1:20" x14ac:dyDescent="0.35">
      <c r="A879" s="31">
        <v>24</v>
      </c>
      <c r="B879" s="31">
        <v>40.15</v>
      </c>
      <c r="C879" s="33">
        <v>0</v>
      </c>
      <c r="D879" s="33">
        <v>1</v>
      </c>
      <c r="E879" s="33">
        <v>0</v>
      </c>
      <c r="F879" s="33">
        <v>0</v>
      </c>
      <c r="G879" s="33">
        <v>1</v>
      </c>
      <c r="H879">
        <v>1</v>
      </c>
      <c r="I879">
        <v>1</v>
      </c>
      <c r="J879">
        <v>0</v>
      </c>
      <c r="K879">
        <v>0</v>
      </c>
      <c r="L879">
        <v>0</v>
      </c>
      <c r="M879">
        <v>1</v>
      </c>
      <c r="N879">
        <v>0</v>
      </c>
      <c r="O879">
        <v>0</v>
      </c>
      <c r="P879">
        <v>0</v>
      </c>
      <c r="Q879" s="32">
        <v>38126.246500000001</v>
      </c>
      <c r="R879" s="3"/>
      <c r="T879"/>
    </row>
    <row r="880" spans="1:20" x14ac:dyDescent="0.35">
      <c r="A880" s="31">
        <v>55</v>
      </c>
      <c r="B880" s="31">
        <v>30.684999999999999</v>
      </c>
      <c r="C880" s="33">
        <v>0</v>
      </c>
      <c r="D880" s="33">
        <v>1</v>
      </c>
      <c r="E880" s="33">
        <v>0</v>
      </c>
      <c r="F880" s="33">
        <v>0</v>
      </c>
      <c r="G880" s="33">
        <v>1</v>
      </c>
      <c r="H880">
        <v>1</v>
      </c>
      <c r="I880">
        <v>0</v>
      </c>
      <c r="J880">
        <v>0</v>
      </c>
      <c r="K880">
        <v>0</v>
      </c>
      <c r="L880">
        <v>1</v>
      </c>
      <c r="M880">
        <v>0</v>
      </c>
      <c r="N880">
        <v>0</v>
      </c>
      <c r="O880">
        <v>1</v>
      </c>
      <c r="P880">
        <v>0</v>
      </c>
      <c r="Q880" s="32">
        <v>42303.692150000003</v>
      </c>
      <c r="R880" s="3"/>
      <c r="T880"/>
    </row>
    <row r="881" spans="1:20" x14ac:dyDescent="0.35">
      <c r="A881" s="31">
        <v>64</v>
      </c>
      <c r="B881" s="31">
        <v>33.880000000000003</v>
      </c>
      <c r="C881" s="33">
        <v>0</v>
      </c>
      <c r="D881" s="33">
        <v>1</v>
      </c>
      <c r="E881" s="33">
        <v>0</v>
      </c>
      <c r="F881" s="33">
        <v>0</v>
      </c>
      <c r="G881" s="33">
        <v>1</v>
      </c>
      <c r="H881">
        <v>1</v>
      </c>
      <c r="I881">
        <v>1</v>
      </c>
      <c r="J881">
        <v>0</v>
      </c>
      <c r="K881">
        <v>0</v>
      </c>
      <c r="L881">
        <v>0</v>
      </c>
      <c r="M881">
        <v>0</v>
      </c>
      <c r="N881">
        <v>0</v>
      </c>
      <c r="O881">
        <v>0</v>
      </c>
      <c r="P881">
        <v>1</v>
      </c>
      <c r="Q881" s="32">
        <v>46889.261200000001</v>
      </c>
      <c r="R881" s="3"/>
      <c r="T881"/>
    </row>
    <row r="882" spans="1:20" x14ac:dyDescent="0.35">
      <c r="A882" s="31">
        <v>61</v>
      </c>
      <c r="B882" s="31">
        <v>35.86</v>
      </c>
      <c r="C882" s="33">
        <v>0</v>
      </c>
      <c r="D882" s="33">
        <v>1</v>
      </c>
      <c r="E882" s="33">
        <v>0</v>
      </c>
      <c r="F882" s="33">
        <v>0</v>
      </c>
      <c r="G882" s="33">
        <v>1</v>
      </c>
      <c r="H882">
        <v>1</v>
      </c>
      <c r="I882">
        <v>1</v>
      </c>
      <c r="J882">
        <v>0</v>
      </c>
      <c r="K882">
        <v>0</v>
      </c>
      <c r="L882">
        <v>0</v>
      </c>
      <c r="M882">
        <v>0</v>
      </c>
      <c r="N882">
        <v>0</v>
      </c>
      <c r="O882">
        <v>0</v>
      </c>
      <c r="P882">
        <v>1</v>
      </c>
      <c r="Q882" s="32">
        <v>46599.108399999997</v>
      </c>
      <c r="R882" s="3"/>
      <c r="T882"/>
    </row>
    <row r="883" spans="1:20" x14ac:dyDescent="0.35">
      <c r="A883" s="31">
        <v>40</v>
      </c>
      <c r="B883" s="31">
        <v>32.774999999999999</v>
      </c>
      <c r="C883" s="33">
        <v>0</v>
      </c>
      <c r="D883" s="33">
        <v>1</v>
      </c>
      <c r="E883" s="33">
        <v>0</v>
      </c>
      <c r="F883" s="33">
        <v>0</v>
      </c>
      <c r="G883" s="33">
        <v>1</v>
      </c>
      <c r="H883">
        <v>1</v>
      </c>
      <c r="I883">
        <v>0</v>
      </c>
      <c r="J883">
        <v>0</v>
      </c>
      <c r="K883">
        <v>0</v>
      </c>
      <c r="L883">
        <v>1</v>
      </c>
      <c r="M883">
        <v>0</v>
      </c>
      <c r="N883">
        <v>0</v>
      </c>
      <c r="O883">
        <v>1</v>
      </c>
      <c r="P883">
        <v>0</v>
      </c>
      <c r="Q883" s="32">
        <v>39125.332249999999</v>
      </c>
      <c r="R883" s="3"/>
      <c r="T883"/>
    </row>
    <row r="884" spans="1:20" x14ac:dyDescent="0.35">
      <c r="A884" s="31">
        <v>42</v>
      </c>
      <c r="B884" s="31">
        <v>30</v>
      </c>
      <c r="C884" s="33">
        <v>0</v>
      </c>
      <c r="D884" s="33">
        <v>1</v>
      </c>
      <c r="E884" s="33">
        <v>0</v>
      </c>
      <c r="F884" s="33">
        <v>0</v>
      </c>
      <c r="G884" s="33">
        <v>1</v>
      </c>
      <c r="H884">
        <v>1</v>
      </c>
      <c r="I884">
        <v>0</v>
      </c>
      <c r="J884">
        <v>1</v>
      </c>
      <c r="K884">
        <v>0</v>
      </c>
      <c r="L884">
        <v>0</v>
      </c>
      <c r="M884">
        <v>0</v>
      </c>
      <c r="N884">
        <v>0</v>
      </c>
      <c r="O884">
        <v>1</v>
      </c>
      <c r="P884">
        <v>0</v>
      </c>
      <c r="Q884" s="32">
        <v>22144.031999999999</v>
      </c>
      <c r="R884" s="3"/>
      <c r="T884"/>
    </row>
    <row r="885" spans="1:20" x14ac:dyDescent="0.35">
      <c r="A885" s="31">
        <v>29</v>
      </c>
      <c r="B885" s="31">
        <v>34.4</v>
      </c>
      <c r="C885" s="33">
        <v>0</v>
      </c>
      <c r="D885" s="33">
        <v>1</v>
      </c>
      <c r="E885" s="33">
        <v>0</v>
      </c>
      <c r="F885" s="33">
        <v>0</v>
      </c>
      <c r="G885" s="33">
        <v>1</v>
      </c>
      <c r="H885">
        <v>1</v>
      </c>
      <c r="I885">
        <v>0</v>
      </c>
      <c r="J885">
        <v>1</v>
      </c>
      <c r="K885">
        <v>0</v>
      </c>
      <c r="L885">
        <v>0</v>
      </c>
      <c r="M885">
        <v>0</v>
      </c>
      <c r="N885">
        <v>1</v>
      </c>
      <c r="O885">
        <v>0</v>
      </c>
      <c r="P885">
        <v>0</v>
      </c>
      <c r="Q885" s="32">
        <v>36197.699000000001</v>
      </c>
      <c r="R885" s="3"/>
      <c r="T885"/>
    </row>
    <row r="886" spans="1:20" x14ac:dyDescent="0.35">
      <c r="A886" s="31">
        <v>19</v>
      </c>
      <c r="B886" s="31">
        <v>30.25</v>
      </c>
      <c r="C886" s="33">
        <v>0</v>
      </c>
      <c r="D886" s="33">
        <v>1</v>
      </c>
      <c r="E886" s="33">
        <v>0</v>
      </c>
      <c r="F886" s="33">
        <v>0</v>
      </c>
      <c r="G886" s="33">
        <v>1</v>
      </c>
      <c r="H886">
        <v>1</v>
      </c>
      <c r="I886">
        <v>1</v>
      </c>
      <c r="J886">
        <v>0</v>
      </c>
      <c r="K886">
        <v>0</v>
      </c>
      <c r="L886">
        <v>0</v>
      </c>
      <c r="M886">
        <v>1</v>
      </c>
      <c r="N886">
        <v>0</v>
      </c>
      <c r="O886">
        <v>0</v>
      </c>
      <c r="P886">
        <v>0</v>
      </c>
      <c r="Q886" s="32">
        <v>32548.340499999998</v>
      </c>
      <c r="R886" s="3"/>
      <c r="T886"/>
    </row>
    <row r="887" spans="1:20" x14ac:dyDescent="0.35">
      <c r="A887" s="31">
        <v>57</v>
      </c>
      <c r="B887" s="31">
        <v>42.13</v>
      </c>
      <c r="C887" s="33">
        <v>0</v>
      </c>
      <c r="D887" s="33">
        <v>1</v>
      </c>
      <c r="E887" s="33">
        <v>0</v>
      </c>
      <c r="F887" s="33">
        <v>0</v>
      </c>
      <c r="G887" s="33">
        <v>1</v>
      </c>
      <c r="H887">
        <v>1</v>
      </c>
      <c r="I887">
        <v>1</v>
      </c>
      <c r="J887">
        <v>0</v>
      </c>
      <c r="K887">
        <v>0</v>
      </c>
      <c r="L887">
        <v>0</v>
      </c>
      <c r="M887">
        <v>0</v>
      </c>
      <c r="N887">
        <v>0</v>
      </c>
      <c r="O887">
        <v>1</v>
      </c>
      <c r="P887">
        <v>0</v>
      </c>
      <c r="Q887" s="32">
        <v>48675.517699999997</v>
      </c>
      <c r="R887" s="3"/>
      <c r="T887"/>
    </row>
    <row r="888" spans="1:20" x14ac:dyDescent="0.35">
      <c r="A888" s="31">
        <v>48</v>
      </c>
      <c r="B888" s="31">
        <v>40.564999999999998</v>
      </c>
      <c r="C888" s="33">
        <v>0</v>
      </c>
      <c r="D888" s="33">
        <v>1</v>
      </c>
      <c r="E888" s="33">
        <v>0</v>
      </c>
      <c r="F888" s="33">
        <v>0</v>
      </c>
      <c r="G888" s="33">
        <v>1</v>
      </c>
      <c r="H888">
        <v>1</v>
      </c>
      <c r="I888">
        <v>0</v>
      </c>
      <c r="J888">
        <v>0</v>
      </c>
      <c r="K888">
        <v>1</v>
      </c>
      <c r="L888">
        <v>0</v>
      </c>
      <c r="M888">
        <v>0</v>
      </c>
      <c r="N888">
        <v>0</v>
      </c>
      <c r="O888">
        <v>1</v>
      </c>
      <c r="P888">
        <v>0</v>
      </c>
      <c r="Q888" s="32">
        <v>45702.022349999999</v>
      </c>
      <c r="R888" s="3"/>
      <c r="T888"/>
    </row>
    <row r="889" spans="1:20" x14ac:dyDescent="0.35">
      <c r="A889" s="31">
        <v>30</v>
      </c>
      <c r="B889" s="31">
        <v>37.799999999999997</v>
      </c>
      <c r="C889" s="33">
        <v>0</v>
      </c>
      <c r="D889" s="33">
        <v>1</v>
      </c>
      <c r="E889" s="33">
        <v>0</v>
      </c>
      <c r="F889" s="33">
        <v>0</v>
      </c>
      <c r="G889" s="33">
        <v>1</v>
      </c>
      <c r="H889">
        <v>1</v>
      </c>
      <c r="I889">
        <v>0</v>
      </c>
      <c r="J889">
        <v>1</v>
      </c>
      <c r="K889">
        <v>0</v>
      </c>
      <c r="L889">
        <v>0</v>
      </c>
      <c r="M889">
        <v>0</v>
      </c>
      <c r="N889">
        <v>1</v>
      </c>
      <c r="O889">
        <v>0</v>
      </c>
      <c r="P889">
        <v>0</v>
      </c>
      <c r="Q889" s="32">
        <v>39241.442000000003</v>
      </c>
      <c r="R889" s="3"/>
      <c r="T889"/>
    </row>
    <row r="890" spans="1:20" x14ac:dyDescent="0.35">
      <c r="A890" s="31">
        <v>37</v>
      </c>
      <c r="B890" s="31">
        <v>34.1</v>
      </c>
      <c r="C890" s="33">
        <v>0</v>
      </c>
      <c r="D890" s="33">
        <v>1</v>
      </c>
      <c r="E890" s="33">
        <v>0</v>
      </c>
      <c r="F890" s="33">
        <v>0</v>
      </c>
      <c r="G890" s="33">
        <v>1</v>
      </c>
      <c r="H890">
        <v>1</v>
      </c>
      <c r="I890">
        <v>0</v>
      </c>
      <c r="J890">
        <v>1</v>
      </c>
      <c r="K890">
        <v>0</v>
      </c>
      <c r="L890">
        <v>0</v>
      </c>
      <c r="M890">
        <v>0</v>
      </c>
      <c r="N890">
        <v>0</v>
      </c>
      <c r="O890">
        <v>1</v>
      </c>
      <c r="P890">
        <v>0</v>
      </c>
      <c r="Q890" s="32">
        <v>40182.245999999999</v>
      </c>
      <c r="R890" s="3"/>
      <c r="T890"/>
    </row>
    <row r="891" spans="1:20" x14ac:dyDescent="0.35">
      <c r="A891" s="31">
        <v>18</v>
      </c>
      <c r="B891" s="31">
        <v>33.534999999999997</v>
      </c>
      <c r="C891" s="33">
        <v>0</v>
      </c>
      <c r="D891" s="33">
        <v>1</v>
      </c>
      <c r="E891" s="33">
        <v>0</v>
      </c>
      <c r="F891" s="33">
        <v>0</v>
      </c>
      <c r="G891" s="33">
        <v>1</v>
      </c>
      <c r="H891">
        <v>1</v>
      </c>
      <c r="I891">
        <v>0</v>
      </c>
      <c r="J891">
        <v>0</v>
      </c>
      <c r="K891">
        <v>0</v>
      </c>
      <c r="L891">
        <v>1</v>
      </c>
      <c r="M891">
        <v>1</v>
      </c>
      <c r="N891">
        <v>0</v>
      </c>
      <c r="O891">
        <v>0</v>
      </c>
      <c r="P891">
        <v>0</v>
      </c>
      <c r="Q891" s="32">
        <v>34617.840649999998</v>
      </c>
      <c r="R891" s="3"/>
      <c r="T891"/>
    </row>
    <row r="892" spans="1:20" x14ac:dyDescent="0.35">
      <c r="A892" s="31">
        <v>43</v>
      </c>
      <c r="B892" s="31">
        <v>38.06</v>
      </c>
      <c r="C892" s="33">
        <v>0</v>
      </c>
      <c r="D892" s="33">
        <v>1</v>
      </c>
      <c r="E892" s="33">
        <v>0</v>
      </c>
      <c r="F892" s="33">
        <v>0</v>
      </c>
      <c r="G892" s="33">
        <v>1</v>
      </c>
      <c r="H892">
        <v>1</v>
      </c>
      <c r="I892">
        <v>1</v>
      </c>
      <c r="J892">
        <v>0</v>
      </c>
      <c r="K892">
        <v>0</v>
      </c>
      <c r="L892">
        <v>0</v>
      </c>
      <c r="M892">
        <v>0</v>
      </c>
      <c r="N892">
        <v>0</v>
      </c>
      <c r="O892">
        <v>1</v>
      </c>
      <c r="P892">
        <v>0</v>
      </c>
      <c r="Q892" s="32">
        <v>42560.430399999997</v>
      </c>
      <c r="R892" s="3"/>
      <c r="T892"/>
    </row>
    <row r="893" spans="1:20" x14ac:dyDescent="0.35">
      <c r="A893" s="31">
        <v>62</v>
      </c>
      <c r="B893" s="31">
        <v>32.015000000000001</v>
      </c>
      <c r="C893" s="33">
        <v>0</v>
      </c>
      <c r="D893" s="33">
        <v>1</v>
      </c>
      <c r="E893" s="33">
        <v>0</v>
      </c>
      <c r="F893" s="33">
        <v>0</v>
      </c>
      <c r="G893" s="33">
        <v>1</v>
      </c>
      <c r="H893">
        <v>1</v>
      </c>
      <c r="I893">
        <v>0</v>
      </c>
      <c r="J893">
        <v>0</v>
      </c>
      <c r="K893">
        <v>0</v>
      </c>
      <c r="L893">
        <v>1</v>
      </c>
      <c r="M893">
        <v>0</v>
      </c>
      <c r="N893">
        <v>0</v>
      </c>
      <c r="O893">
        <v>0</v>
      </c>
      <c r="P893">
        <v>1</v>
      </c>
      <c r="Q893" s="32">
        <v>45710.207849999999</v>
      </c>
      <c r="R893" s="3"/>
      <c r="T893"/>
    </row>
    <row r="894" spans="1:20" x14ac:dyDescent="0.35">
      <c r="A894" s="31">
        <v>60</v>
      </c>
      <c r="B894" s="31">
        <v>31.35</v>
      </c>
      <c r="C894" s="33">
        <v>0</v>
      </c>
      <c r="D894" s="33">
        <v>1</v>
      </c>
      <c r="E894" s="33">
        <v>0</v>
      </c>
      <c r="F894" s="33">
        <v>0</v>
      </c>
      <c r="G894" s="33">
        <v>1</v>
      </c>
      <c r="H894">
        <v>1</v>
      </c>
      <c r="I894">
        <v>0</v>
      </c>
      <c r="J894">
        <v>0</v>
      </c>
      <c r="K894">
        <v>1</v>
      </c>
      <c r="L894">
        <v>0</v>
      </c>
      <c r="M894">
        <v>0</v>
      </c>
      <c r="N894">
        <v>0</v>
      </c>
      <c r="O894">
        <v>0</v>
      </c>
      <c r="P894">
        <v>1</v>
      </c>
      <c r="Q894" s="32">
        <v>46130.5265</v>
      </c>
      <c r="R894" s="3"/>
      <c r="T894"/>
    </row>
    <row r="895" spans="1:20" x14ac:dyDescent="0.35">
      <c r="A895" s="31">
        <v>39</v>
      </c>
      <c r="B895" s="31">
        <v>35.299999999999997</v>
      </c>
      <c r="C895" s="33">
        <v>0</v>
      </c>
      <c r="D895" s="33">
        <v>1</v>
      </c>
      <c r="E895" s="33">
        <v>0</v>
      </c>
      <c r="F895" s="33">
        <v>0</v>
      </c>
      <c r="G895" s="33">
        <v>1</v>
      </c>
      <c r="H895">
        <v>1</v>
      </c>
      <c r="I895">
        <v>0</v>
      </c>
      <c r="J895">
        <v>1</v>
      </c>
      <c r="K895">
        <v>0</v>
      </c>
      <c r="L895">
        <v>0</v>
      </c>
      <c r="M895">
        <v>0</v>
      </c>
      <c r="N895">
        <v>0</v>
      </c>
      <c r="O895">
        <v>1</v>
      </c>
      <c r="P895">
        <v>0</v>
      </c>
      <c r="Q895" s="32">
        <v>40103.89</v>
      </c>
      <c r="R895" s="3"/>
      <c r="T895"/>
    </row>
    <row r="896" spans="1:20" x14ac:dyDescent="0.35">
      <c r="A896" s="31">
        <v>27</v>
      </c>
      <c r="B896" s="31">
        <v>31.13</v>
      </c>
      <c r="C896" s="33">
        <v>0</v>
      </c>
      <c r="D896" s="33">
        <v>1</v>
      </c>
      <c r="E896" s="33">
        <v>0</v>
      </c>
      <c r="F896" s="33">
        <v>0</v>
      </c>
      <c r="G896" s="33">
        <v>1</v>
      </c>
      <c r="H896">
        <v>1</v>
      </c>
      <c r="I896">
        <v>1</v>
      </c>
      <c r="J896">
        <v>0</v>
      </c>
      <c r="K896">
        <v>0</v>
      </c>
      <c r="L896">
        <v>0</v>
      </c>
      <c r="M896">
        <v>0</v>
      </c>
      <c r="N896">
        <v>1</v>
      </c>
      <c r="O896">
        <v>0</v>
      </c>
      <c r="P896">
        <v>0</v>
      </c>
      <c r="Q896" s="32">
        <v>34806.467700000001</v>
      </c>
      <c r="R896" s="3"/>
      <c r="T896"/>
    </row>
    <row r="897" spans="1:20" x14ac:dyDescent="0.35">
      <c r="A897" s="31">
        <v>41</v>
      </c>
      <c r="B897" s="31">
        <v>35.75</v>
      </c>
      <c r="C897" s="33">
        <v>0</v>
      </c>
      <c r="D897" s="33">
        <v>1</v>
      </c>
      <c r="E897" s="33">
        <v>0</v>
      </c>
      <c r="F897" s="33">
        <v>0</v>
      </c>
      <c r="G897" s="33">
        <v>1</v>
      </c>
      <c r="H897">
        <v>1</v>
      </c>
      <c r="I897">
        <v>1</v>
      </c>
      <c r="J897">
        <v>0</v>
      </c>
      <c r="K897">
        <v>0</v>
      </c>
      <c r="L897">
        <v>0</v>
      </c>
      <c r="M897">
        <v>0</v>
      </c>
      <c r="N897">
        <v>0</v>
      </c>
      <c r="O897">
        <v>1</v>
      </c>
      <c r="P897">
        <v>0</v>
      </c>
      <c r="Q897" s="32">
        <v>40273.645499999999</v>
      </c>
      <c r="R897" s="3"/>
      <c r="T897"/>
    </row>
    <row r="898" spans="1:20" x14ac:dyDescent="0.35">
      <c r="A898" s="31">
        <v>23</v>
      </c>
      <c r="B898" s="31">
        <v>31.73</v>
      </c>
      <c r="C898" s="33">
        <v>0</v>
      </c>
      <c r="D898" s="33">
        <v>1</v>
      </c>
      <c r="E898" s="33">
        <v>0</v>
      </c>
      <c r="F898" s="33">
        <v>0</v>
      </c>
      <c r="G898" s="33">
        <v>1</v>
      </c>
      <c r="H898">
        <v>1</v>
      </c>
      <c r="I898">
        <v>0</v>
      </c>
      <c r="J898">
        <v>0</v>
      </c>
      <c r="K898">
        <v>0</v>
      </c>
      <c r="L898">
        <v>1</v>
      </c>
      <c r="M898">
        <v>1</v>
      </c>
      <c r="N898">
        <v>0</v>
      </c>
      <c r="O898">
        <v>0</v>
      </c>
      <c r="P898">
        <v>0</v>
      </c>
      <c r="Q898" s="32">
        <v>36189.101699999999</v>
      </c>
      <c r="R898" s="3"/>
      <c r="T898"/>
    </row>
    <row r="899" spans="1:20" x14ac:dyDescent="0.35">
      <c r="A899" s="31">
        <v>29</v>
      </c>
      <c r="B899" s="31">
        <v>35.5</v>
      </c>
      <c r="C899" s="33">
        <v>0</v>
      </c>
      <c r="D899" s="33">
        <v>1</v>
      </c>
      <c r="E899" s="33">
        <v>0</v>
      </c>
      <c r="F899" s="33">
        <v>0</v>
      </c>
      <c r="G899" s="33">
        <v>1</v>
      </c>
      <c r="H899">
        <v>1</v>
      </c>
      <c r="I899">
        <v>0</v>
      </c>
      <c r="J899">
        <v>1</v>
      </c>
      <c r="K899">
        <v>0</v>
      </c>
      <c r="L899">
        <v>0</v>
      </c>
      <c r="M899">
        <v>0</v>
      </c>
      <c r="N899">
        <v>1</v>
      </c>
      <c r="O899">
        <v>0</v>
      </c>
      <c r="P899">
        <v>0</v>
      </c>
      <c r="Q899" s="32">
        <v>44585.455869999998</v>
      </c>
      <c r="R899" s="3"/>
      <c r="T899"/>
    </row>
    <row r="900" spans="1:20" x14ac:dyDescent="0.35">
      <c r="A900" s="31">
        <v>53</v>
      </c>
      <c r="B900" s="31">
        <v>34.104999999999997</v>
      </c>
      <c r="C900" s="33">
        <v>0</v>
      </c>
      <c r="D900" s="33">
        <v>1</v>
      </c>
      <c r="E900" s="33">
        <v>0</v>
      </c>
      <c r="F900" s="33">
        <v>0</v>
      </c>
      <c r="G900" s="33">
        <v>1</v>
      </c>
      <c r="H900">
        <v>1</v>
      </c>
      <c r="I900">
        <v>0</v>
      </c>
      <c r="J900">
        <v>0</v>
      </c>
      <c r="K900">
        <v>0</v>
      </c>
      <c r="L900">
        <v>1</v>
      </c>
      <c r="M900">
        <v>0</v>
      </c>
      <c r="N900">
        <v>0</v>
      </c>
      <c r="O900">
        <v>1</v>
      </c>
      <c r="P900">
        <v>0</v>
      </c>
      <c r="Q900" s="32">
        <v>43254.417950000003</v>
      </c>
      <c r="R900" s="3"/>
      <c r="T900"/>
    </row>
    <row r="901" spans="1:20" x14ac:dyDescent="0.35">
      <c r="A901" s="31">
        <v>18</v>
      </c>
      <c r="B901" s="31">
        <v>38.17</v>
      </c>
      <c r="C901" s="33">
        <v>0</v>
      </c>
      <c r="D901" s="33">
        <v>1</v>
      </c>
      <c r="E901" s="33">
        <v>0</v>
      </c>
      <c r="F901" s="33">
        <v>0</v>
      </c>
      <c r="G901" s="33">
        <v>1</v>
      </c>
      <c r="H901">
        <v>1</v>
      </c>
      <c r="I901">
        <v>1</v>
      </c>
      <c r="J901">
        <v>0</v>
      </c>
      <c r="K901">
        <v>0</v>
      </c>
      <c r="L901">
        <v>0</v>
      </c>
      <c r="M901">
        <v>1</v>
      </c>
      <c r="N901">
        <v>0</v>
      </c>
      <c r="O901">
        <v>0</v>
      </c>
      <c r="P901">
        <v>0</v>
      </c>
      <c r="Q901" s="32">
        <v>36307.798300000002</v>
      </c>
      <c r="R901" s="3"/>
      <c r="T901"/>
    </row>
    <row r="902" spans="1:20" x14ac:dyDescent="0.35">
      <c r="A902" s="31">
        <v>56</v>
      </c>
      <c r="B902" s="31">
        <v>31.79</v>
      </c>
      <c r="C902" s="33">
        <v>0</v>
      </c>
      <c r="D902" s="33">
        <v>1</v>
      </c>
      <c r="E902" s="33">
        <v>0</v>
      </c>
      <c r="F902" s="33">
        <v>0</v>
      </c>
      <c r="G902" s="33">
        <v>1</v>
      </c>
      <c r="H902">
        <v>1</v>
      </c>
      <c r="I902">
        <v>1</v>
      </c>
      <c r="J902">
        <v>0</v>
      </c>
      <c r="K902">
        <v>0</v>
      </c>
      <c r="L902">
        <v>0</v>
      </c>
      <c r="M902">
        <v>0</v>
      </c>
      <c r="N902">
        <v>0</v>
      </c>
      <c r="O902">
        <v>1</v>
      </c>
      <c r="P902">
        <v>0</v>
      </c>
      <c r="Q902" s="32">
        <v>43813.866099999999</v>
      </c>
      <c r="R902" s="3"/>
      <c r="T902"/>
    </row>
    <row r="903" spans="1:20" x14ac:dyDescent="0.35">
      <c r="A903" s="31">
        <v>41</v>
      </c>
      <c r="B903" s="31">
        <v>30.78</v>
      </c>
      <c r="C903" s="33">
        <v>0</v>
      </c>
      <c r="D903" s="33">
        <v>1</v>
      </c>
      <c r="E903" s="33">
        <v>0</v>
      </c>
      <c r="F903" s="33">
        <v>0</v>
      </c>
      <c r="G903" s="33">
        <v>1</v>
      </c>
      <c r="H903">
        <v>1</v>
      </c>
      <c r="I903">
        <v>0</v>
      </c>
      <c r="J903">
        <v>0</v>
      </c>
      <c r="K903">
        <v>0</v>
      </c>
      <c r="L903">
        <v>1</v>
      </c>
      <c r="M903">
        <v>0</v>
      </c>
      <c r="N903">
        <v>0</v>
      </c>
      <c r="O903">
        <v>1</v>
      </c>
      <c r="P903">
        <v>0</v>
      </c>
      <c r="Q903" s="32">
        <v>39597.407200000001</v>
      </c>
      <c r="R903" s="3"/>
      <c r="T903"/>
    </row>
    <row r="904" spans="1:20" x14ac:dyDescent="0.35">
      <c r="A904" s="31">
        <v>47</v>
      </c>
      <c r="B904" s="31">
        <v>38.94</v>
      </c>
      <c r="C904" s="33">
        <v>0</v>
      </c>
      <c r="D904" s="33">
        <v>1</v>
      </c>
      <c r="E904" s="33">
        <v>0</v>
      </c>
      <c r="F904" s="33">
        <v>0</v>
      </c>
      <c r="G904" s="33">
        <v>1</v>
      </c>
      <c r="H904">
        <v>1</v>
      </c>
      <c r="I904">
        <v>1</v>
      </c>
      <c r="J904">
        <v>0</v>
      </c>
      <c r="K904">
        <v>0</v>
      </c>
      <c r="L904">
        <v>0</v>
      </c>
      <c r="M904">
        <v>0</v>
      </c>
      <c r="N904">
        <v>0</v>
      </c>
      <c r="O904">
        <v>1</v>
      </c>
      <c r="P904">
        <v>0</v>
      </c>
      <c r="Q904" s="32">
        <v>44202.653599999998</v>
      </c>
      <c r="R904" s="3"/>
      <c r="T904"/>
    </row>
    <row r="905" spans="1:20" x14ac:dyDescent="0.35">
      <c r="A905" s="31">
        <v>60</v>
      </c>
      <c r="B905" s="31">
        <v>40.92</v>
      </c>
      <c r="C905" s="33">
        <v>0</v>
      </c>
      <c r="D905" s="33">
        <v>1</v>
      </c>
      <c r="E905" s="33">
        <v>0</v>
      </c>
      <c r="F905" s="33">
        <v>0</v>
      </c>
      <c r="G905" s="33">
        <v>1</v>
      </c>
      <c r="H905">
        <v>1</v>
      </c>
      <c r="I905">
        <v>1</v>
      </c>
      <c r="J905">
        <v>0</v>
      </c>
      <c r="K905">
        <v>0</v>
      </c>
      <c r="L905">
        <v>0</v>
      </c>
      <c r="M905">
        <v>0</v>
      </c>
      <c r="N905">
        <v>0</v>
      </c>
      <c r="O905">
        <v>0</v>
      </c>
      <c r="P905">
        <v>1</v>
      </c>
      <c r="Q905" s="32">
        <v>48673.558799999999</v>
      </c>
      <c r="R905" s="3"/>
      <c r="T905"/>
    </row>
    <row r="906" spans="1:20" x14ac:dyDescent="0.35">
      <c r="A906" s="31">
        <v>18</v>
      </c>
      <c r="B906" s="31">
        <v>31.73</v>
      </c>
      <c r="C906" s="33">
        <v>0</v>
      </c>
      <c r="D906" s="33">
        <v>1</v>
      </c>
      <c r="E906" s="33">
        <v>0</v>
      </c>
      <c r="F906" s="33">
        <v>0</v>
      </c>
      <c r="G906" s="33">
        <v>1</v>
      </c>
      <c r="H906">
        <v>1</v>
      </c>
      <c r="I906">
        <v>0</v>
      </c>
      <c r="J906">
        <v>0</v>
      </c>
      <c r="K906">
        <v>0</v>
      </c>
      <c r="L906">
        <v>1</v>
      </c>
      <c r="M906">
        <v>1</v>
      </c>
      <c r="N906">
        <v>0</v>
      </c>
      <c r="O906">
        <v>0</v>
      </c>
      <c r="P906">
        <v>0</v>
      </c>
      <c r="Q906" s="32">
        <v>33732.686699999998</v>
      </c>
      <c r="R906" s="3"/>
      <c r="T906"/>
    </row>
    <row r="907" spans="1:20" x14ac:dyDescent="0.35">
      <c r="A907" s="31">
        <v>37</v>
      </c>
      <c r="B907" s="31">
        <v>34.200000000000003</v>
      </c>
      <c r="C907" s="33">
        <v>0</v>
      </c>
      <c r="D907" s="33">
        <v>1</v>
      </c>
      <c r="E907" s="33">
        <v>0</v>
      </c>
      <c r="F907" s="33">
        <v>0</v>
      </c>
      <c r="G907" s="33">
        <v>1</v>
      </c>
      <c r="H907">
        <v>1</v>
      </c>
      <c r="I907">
        <v>0</v>
      </c>
      <c r="J907">
        <v>0</v>
      </c>
      <c r="K907">
        <v>0</v>
      </c>
      <c r="L907">
        <v>1</v>
      </c>
      <c r="M907">
        <v>0</v>
      </c>
      <c r="N907">
        <v>0</v>
      </c>
      <c r="O907">
        <v>1</v>
      </c>
      <c r="P907">
        <v>0</v>
      </c>
      <c r="Q907" s="32">
        <v>39047.285000000003</v>
      </c>
      <c r="R907" s="3"/>
      <c r="T907"/>
    </row>
    <row r="908" spans="1:20" x14ac:dyDescent="0.35">
      <c r="A908" s="31">
        <v>51</v>
      </c>
      <c r="B908" s="31">
        <v>42.9</v>
      </c>
      <c r="C908" s="33">
        <v>0</v>
      </c>
      <c r="D908" s="33">
        <v>1</v>
      </c>
      <c r="E908" s="33">
        <v>0</v>
      </c>
      <c r="F908" s="33">
        <v>0</v>
      </c>
      <c r="G908" s="33">
        <v>1</v>
      </c>
      <c r="H908">
        <v>1</v>
      </c>
      <c r="I908">
        <v>1</v>
      </c>
      <c r="J908">
        <v>0</v>
      </c>
      <c r="K908">
        <v>0</v>
      </c>
      <c r="L908">
        <v>0</v>
      </c>
      <c r="M908">
        <v>0</v>
      </c>
      <c r="N908">
        <v>0</v>
      </c>
      <c r="O908">
        <v>1</v>
      </c>
      <c r="P908">
        <v>0</v>
      </c>
      <c r="Q908" s="32">
        <v>47462.894</v>
      </c>
      <c r="R908" s="3"/>
      <c r="T908"/>
    </row>
    <row r="909" spans="1:20" x14ac:dyDescent="0.35">
      <c r="A909" s="31">
        <v>44</v>
      </c>
      <c r="B909" s="31">
        <v>30.2</v>
      </c>
      <c r="C909" s="33">
        <v>0</v>
      </c>
      <c r="D909" s="33">
        <v>1</v>
      </c>
      <c r="E909" s="33">
        <v>0</v>
      </c>
      <c r="F909" s="33">
        <v>0</v>
      </c>
      <c r="G909" s="33">
        <v>1</v>
      </c>
      <c r="H909">
        <v>1</v>
      </c>
      <c r="I909">
        <v>0</v>
      </c>
      <c r="J909">
        <v>1</v>
      </c>
      <c r="K909">
        <v>0</v>
      </c>
      <c r="L909">
        <v>0</v>
      </c>
      <c r="M909">
        <v>0</v>
      </c>
      <c r="N909">
        <v>0</v>
      </c>
      <c r="O909">
        <v>1</v>
      </c>
      <c r="P909">
        <v>0</v>
      </c>
      <c r="Q909" s="32">
        <v>38998.546000000002</v>
      </c>
      <c r="R909" s="3"/>
      <c r="T909"/>
    </row>
    <row r="910" spans="1:20" x14ac:dyDescent="0.35">
      <c r="A910" s="31">
        <v>54</v>
      </c>
      <c r="B910" s="31">
        <v>30.8</v>
      </c>
      <c r="C910" s="33">
        <v>0</v>
      </c>
      <c r="D910" s="33">
        <v>1</v>
      </c>
      <c r="E910" s="33">
        <v>0</v>
      </c>
      <c r="F910" s="33">
        <v>0</v>
      </c>
      <c r="G910" s="33">
        <v>1</v>
      </c>
      <c r="H910">
        <v>1</v>
      </c>
      <c r="I910">
        <v>1</v>
      </c>
      <c r="J910">
        <v>0</v>
      </c>
      <c r="K910">
        <v>0</v>
      </c>
      <c r="L910">
        <v>0</v>
      </c>
      <c r="M910">
        <v>0</v>
      </c>
      <c r="N910">
        <v>0</v>
      </c>
      <c r="O910">
        <v>1</v>
      </c>
      <c r="P910">
        <v>0</v>
      </c>
      <c r="Q910" s="32">
        <v>41999.519999999997</v>
      </c>
      <c r="R910" s="3"/>
      <c r="T910"/>
    </row>
    <row r="911" spans="1:20" x14ac:dyDescent="0.35">
      <c r="A911" s="31">
        <v>43</v>
      </c>
      <c r="B911" s="31">
        <v>34.96</v>
      </c>
      <c r="C911" s="33">
        <v>0</v>
      </c>
      <c r="D911" s="33">
        <v>1</v>
      </c>
      <c r="E911" s="33">
        <v>0</v>
      </c>
      <c r="F911" s="33">
        <v>0</v>
      </c>
      <c r="G911" s="33">
        <v>1</v>
      </c>
      <c r="H911">
        <v>1</v>
      </c>
      <c r="I911">
        <v>0</v>
      </c>
      <c r="J911">
        <v>0</v>
      </c>
      <c r="K911">
        <v>0</v>
      </c>
      <c r="L911">
        <v>1</v>
      </c>
      <c r="M911">
        <v>0</v>
      </c>
      <c r="N911">
        <v>0</v>
      </c>
      <c r="O911">
        <v>1</v>
      </c>
      <c r="P911">
        <v>0</v>
      </c>
      <c r="Q911" s="32">
        <v>41034.221400000002</v>
      </c>
      <c r="R911" s="3"/>
      <c r="T911"/>
    </row>
    <row r="912" spans="1:20" x14ac:dyDescent="0.35">
      <c r="A912" s="31">
        <v>24</v>
      </c>
      <c r="B912" s="31">
        <v>32.700000000000003</v>
      </c>
      <c r="C912" s="33">
        <v>0</v>
      </c>
      <c r="D912" s="33">
        <v>1</v>
      </c>
      <c r="E912" s="33">
        <v>0</v>
      </c>
      <c r="F912" s="33">
        <v>0</v>
      </c>
      <c r="G912" s="33">
        <v>1</v>
      </c>
      <c r="H912">
        <v>1</v>
      </c>
      <c r="I912">
        <v>0</v>
      </c>
      <c r="J912">
        <v>1</v>
      </c>
      <c r="K912">
        <v>0</v>
      </c>
      <c r="L912">
        <v>0</v>
      </c>
      <c r="M912">
        <v>1</v>
      </c>
      <c r="N912">
        <v>0</v>
      </c>
      <c r="O912">
        <v>0</v>
      </c>
      <c r="P912">
        <v>0</v>
      </c>
      <c r="Q912" s="32">
        <v>34472.841</v>
      </c>
      <c r="R912" s="3"/>
      <c r="T912"/>
    </row>
    <row r="913" spans="1:20" x14ac:dyDescent="0.35">
      <c r="A913" s="31">
        <v>47</v>
      </c>
      <c r="B913" s="31">
        <v>36.08</v>
      </c>
      <c r="C913" s="33">
        <v>0</v>
      </c>
      <c r="D913" s="33">
        <v>1</v>
      </c>
      <c r="E913" s="33">
        <v>0</v>
      </c>
      <c r="F913" s="33">
        <v>0</v>
      </c>
      <c r="G913" s="33">
        <v>1</v>
      </c>
      <c r="H913">
        <v>1</v>
      </c>
      <c r="I913">
        <v>1</v>
      </c>
      <c r="J913">
        <v>0</v>
      </c>
      <c r="K913">
        <v>0</v>
      </c>
      <c r="L913">
        <v>0</v>
      </c>
      <c r="M913">
        <v>0</v>
      </c>
      <c r="N913">
        <v>0</v>
      </c>
      <c r="O913">
        <v>1</v>
      </c>
      <c r="P913">
        <v>0</v>
      </c>
      <c r="Q913" s="32">
        <v>42211.138200000001</v>
      </c>
      <c r="R913" s="3"/>
      <c r="T913"/>
    </row>
    <row r="914" spans="1:20" x14ac:dyDescent="0.35">
      <c r="A914" s="31">
        <v>22</v>
      </c>
      <c r="B914" s="31">
        <v>37.07</v>
      </c>
      <c r="C914" s="33">
        <v>0</v>
      </c>
      <c r="D914" s="33">
        <v>1</v>
      </c>
      <c r="E914" s="33">
        <v>0</v>
      </c>
      <c r="F914" s="33">
        <v>0</v>
      </c>
      <c r="G914" s="33">
        <v>1</v>
      </c>
      <c r="H914">
        <v>1</v>
      </c>
      <c r="I914">
        <v>1</v>
      </c>
      <c r="J914">
        <v>0</v>
      </c>
      <c r="K914">
        <v>0</v>
      </c>
      <c r="L914">
        <v>0</v>
      </c>
      <c r="M914">
        <v>1</v>
      </c>
      <c r="N914">
        <v>0</v>
      </c>
      <c r="O914">
        <v>0</v>
      </c>
      <c r="P914">
        <v>0</v>
      </c>
      <c r="Q914" s="32">
        <v>37484.4493</v>
      </c>
      <c r="R914" s="3"/>
      <c r="T914"/>
    </row>
    <row r="915" spans="1:20" x14ac:dyDescent="0.35">
      <c r="A915" s="31">
        <v>20</v>
      </c>
      <c r="B915" s="31">
        <v>30.684999999999999</v>
      </c>
      <c r="C915" s="33">
        <v>0</v>
      </c>
      <c r="D915" s="33">
        <v>1</v>
      </c>
      <c r="E915" s="33">
        <v>0</v>
      </c>
      <c r="F915" s="33">
        <v>0</v>
      </c>
      <c r="G915" s="33">
        <v>1</v>
      </c>
      <c r="H915">
        <v>1</v>
      </c>
      <c r="I915">
        <v>0</v>
      </c>
      <c r="J915">
        <v>0</v>
      </c>
      <c r="K915">
        <v>0</v>
      </c>
      <c r="L915">
        <v>1</v>
      </c>
      <c r="M915">
        <v>1</v>
      </c>
      <c r="N915">
        <v>0</v>
      </c>
      <c r="O915">
        <v>0</v>
      </c>
      <c r="P915">
        <v>0</v>
      </c>
      <c r="Q915" s="32">
        <v>33475.817150000003</v>
      </c>
      <c r="R915" s="3"/>
      <c r="T915"/>
    </row>
    <row r="916" spans="1:20" x14ac:dyDescent="0.35">
      <c r="A916" s="31">
        <v>22</v>
      </c>
      <c r="B916" s="31">
        <v>52.58</v>
      </c>
      <c r="C916" s="33">
        <v>0</v>
      </c>
      <c r="D916" s="33">
        <v>1</v>
      </c>
      <c r="E916" s="33">
        <v>0</v>
      </c>
      <c r="F916" s="33">
        <v>0</v>
      </c>
      <c r="G916" s="33">
        <v>1</v>
      </c>
      <c r="H916">
        <v>1</v>
      </c>
      <c r="I916">
        <v>1</v>
      </c>
      <c r="J916">
        <v>0</v>
      </c>
      <c r="K916">
        <v>0</v>
      </c>
      <c r="L916">
        <v>0</v>
      </c>
      <c r="M916">
        <v>1</v>
      </c>
      <c r="N916">
        <v>0</v>
      </c>
      <c r="O916">
        <v>0</v>
      </c>
      <c r="P916">
        <v>0</v>
      </c>
      <c r="Q916" s="32">
        <v>44501.398200000003</v>
      </c>
      <c r="R916" s="3"/>
      <c r="T916"/>
    </row>
    <row r="917" spans="1:20" x14ac:dyDescent="0.35">
      <c r="A917" s="31">
        <v>49</v>
      </c>
      <c r="B917" s="31">
        <v>30.9</v>
      </c>
      <c r="C917" s="33">
        <v>0</v>
      </c>
      <c r="D917" s="33">
        <v>1</v>
      </c>
      <c r="E917" s="33">
        <v>0</v>
      </c>
      <c r="F917" s="33">
        <v>0</v>
      </c>
      <c r="G917" s="33">
        <v>1</v>
      </c>
      <c r="H917">
        <v>1</v>
      </c>
      <c r="I917">
        <v>0</v>
      </c>
      <c r="J917">
        <v>1</v>
      </c>
      <c r="K917">
        <v>0</v>
      </c>
      <c r="L917">
        <v>0</v>
      </c>
      <c r="M917">
        <v>0</v>
      </c>
      <c r="N917">
        <v>0</v>
      </c>
      <c r="O917">
        <v>1</v>
      </c>
      <c r="P917">
        <v>0</v>
      </c>
      <c r="Q917" s="32">
        <v>39727.614000000001</v>
      </c>
      <c r="R917" s="3"/>
      <c r="T917"/>
    </row>
    <row r="918" spans="1:20" x14ac:dyDescent="0.35">
      <c r="A918" s="31">
        <v>59</v>
      </c>
      <c r="B918" s="31">
        <v>41.14</v>
      </c>
      <c r="C918" s="33">
        <v>0</v>
      </c>
      <c r="D918" s="33">
        <v>1</v>
      </c>
      <c r="E918" s="33">
        <v>0</v>
      </c>
      <c r="F918" s="33">
        <v>0</v>
      </c>
      <c r="G918" s="33">
        <v>1</v>
      </c>
      <c r="H918">
        <v>1</v>
      </c>
      <c r="I918">
        <v>1</v>
      </c>
      <c r="J918">
        <v>0</v>
      </c>
      <c r="K918">
        <v>0</v>
      </c>
      <c r="L918">
        <v>0</v>
      </c>
      <c r="M918">
        <v>0</v>
      </c>
      <c r="N918">
        <v>0</v>
      </c>
      <c r="O918">
        <v>1</v>
      </c>
      <c r="P918">
        <v>0</v>
      </c>
      <c r="Q918" s="32">
        <v>48970.247600000002</v>
      </c>
      <c r="R918" s="3"/>
      <c r="T918"/>
    </row>
    <row r="919" spans="1:20" x14ac:dyDescent="0.35">
      <c r="A919" s="31">
        <v>37</v>
      </c>
      <c r="B919" s="31">
        <v>37.07</v>
      </c>
      <c r="C919" s="33">
        <v>0</v>
      </c>
      <c r="D919" s="33">
        <v>1</v>
      </c>
      <c r="E919" s="33">
        <v>0</v>
      </c>
      <c r="F919" s="33">
        <v>0</v>
      </c>
      <c r="G919" s="33">
        <v>1</v>
      </c>
      <c r="H919">
        <v>1</v>
      </c>
      <c r="I919">
        <v>1</v>
      </c>
      <c r="J919">
        <v>0</v>
      </c>
      <c r="K919">
        <v>0</v>
      </c>
      <c r="L919">
        <v>0</v>
      </c>
      <c r="M919">
        <v>0</v>
      </c>
      <c r="N919">
        <v>0</v>
      </c>
      <c r="O919">
        <v>1</v>
      </c>
      <c r="P919">
        <v>0</v>
      </c>
      <c r="Q919" s="32">
        <v>39871.704299999998</v>
      </c>
      <c r="R919" s="3"/>
      <c r="T919"/>
    </row>
    <row r="920" spans="1:20" x14ac:dyDescent="0.35">
      <c r="A920" s="31">
        <v>28</v>
      </c>
      <c r="B920" s="31">
        <v>31.68</v>
      </c>
      <c r="C920" s="33">
        <v>0</v>
      </c>
      <c r="D920" s="33">
        <v>1</v>
      </c>
      <c r="E920" s="33">
        <v>0</v>
      </c>
      <c r="F920" s="33">
        <v>0</v>
      </c>
      <c r="G920" s="33">
        <v>1</v>
      </c>
      <c r="H920">
        <v>1</v>
      </c>
      <c r="I920">
        <v>1</v>
      </c>
      <c r="J920">
        <v>0</v>
      </c>
      <c r="K920">
        <v>0</v>
      </c>
      <c r="L920">
        <v>0</v>
      </c>
      <c r="M920">
        <v>0</v>
      </c>
      <c r="N920">
        <v>1</v>
      </c>
      <c r="O920">
        <v>0</v>
      </c>
      <c r="P920">
        <v>0</v>
      </c>
      <c r="Q920" s="32">
        <v>34672.147199999999</v>
      </c>
      <c r="R920" s="3"/>
      <c r="T920"/>
    </row>
    <row r="921" spans="1:20" x14ac:dyDescent="0.35">
      <c r="A921" s="31">
        <v>47</v>
      </c>
      <c r="B921" s="31">
        <v>36.19</v>
      </c>
      <c r="C921" s="33">
        <v>0</v>
      </c>
      <c r="D921" s="33">
        <v>1</v>
      </c>
      <c r="E921" s="33">
        <v>0</v>
      </c>
      <c r="F921" s="33">
        <v>0</v>
      </c>
      <c r="G921" s="33">
        <v>1</v>
      </c>
      <c r="H921">
        <v>1</v>
      </c>
      <c r="I921">
        <v>1</v>
      </c>
      <c r="J921">
        <v>0</v>
      </c>
      <c r="K921">
        <v>0</v>
      </c>
      <c r="L921">
        <v>0</v>
      </c>
      <c r="M921">
        <v>0</v>
      </c>
      <c r="N921">
        <v>0</v>
      </c>
      <c r="O921">
        <v>1</v>
      </c>
      <c r="P921">
        <v>0</v>
      </c>
      <c r="Q921" s="32">
        <v>41676.081100000003</v>
      </c>
      <c r="R921" s="3"/>
      <c r="T921"/>
    </row>
    <row r="922" spans="1:20" x14ac:dyDescent="0.35">
      <c r="A922" s="31">
        <v>38</v>
      </c>
      <c r="B922" s="31">
        <v>38.39</v>
      </c>
      <c r="C922" s="33">
        <v>0</v>
      </c>
      <c r="D922" s="33">
        <v>1</v>
      </c>
      <c r="E922" s="33">
        <v>0</v>
      </c>
      <c r="F922" s="33">
        <v>0</v>
      </c>
      <c r="G922" s="33">
        <v>1</v>
      </c>
      <c r="H922">
        <v>1</v>
      </c>
      <c r="I922">
        <v>1</v>
      </c>
      <c r="J922">
        <v>0</v>
      </c>
      <c r="K922">
        <v>0</v>
      </c>
      <c r="L922">
        <v>0</v>
      </c>
      <c r="M922">
        <v>0</v>
      </c>
      <c r="N922">
        <v>0</v>
      </c>
      <c r="O922">
        <v>1</v>
      </c>
      <c r="P922">
        <v>0</v>
      </c>
      <c r="Q922" s="32">
        <v>41949.244100000004</v>
      </c>
      <c r="R922" s="3"/>
      <c r="T922"/>
    </row>
    <row r="923" spans="1:20" x14ac:dyDescent="0.35">
      <c r="A923" s="31">
        <v>25</v>
      </c>
      <c r="B923" s="31">
        <v>33.33</v>
      </c>
      <c r="C923" s="33">
        <v>0</v>
      </c>
      <c r="D923" s="33">
        <v>1</v>
      </c>
      <c r="E923" s="33">
        <v>0</v>
      </c>
      <c r="F923" s="33">
        <v>0</v>
      </c>
      <c r="G923" s="33">
        <v>1</v>
      </c>
      <c r="H923">
        <v>1</v>
      </c>
      <c r="I923">
        <v>1</v>
      </c>
      <c r="J923">
        <v>0</v>
      </c>
      <c r="K923">
        <v>0</v>
      </c>
      <c r="L923">
        <v>0</v>
      </c>
      <c r="M923">
        <v>1</v>
      </c>
      <c r="N923">
        <v>0</v>
      </c>
      <c r="O923">
        <v>0</v>
      </c>
      <c r="P923">
        <v>0</v>
      </c>
      <c r="Q923" s="32">
        <v>36124.573700000001</v>
      </c>
      <c r="R923" s="3"/>
      <c r="T923"/>
    </row>
    <row r="924" spans="1:20" x14ac:dyDescent="0.35">
      <c r="A924" s="31">
        <v>33</v>
      </c>
      <c r="B924" s="31">
        <v>35.75</v>
      </c>
      <c r="C924" s="33">
        <v>0</v>
      </c>
      <c r="D924" s="33">
        <v>1</v>
      </c>
      <c r="E924" s="33">
        <v>0</v>
      </c>
      <c r="F924" s="33">
        <v>0</v>
      </c>
      <c r="G924" s="33">
        <v>1</v>
      </c>
      <c r="H924">
        <v>1</v>
      </c>
      <c r="I924">
        <v>1</v>
      </c>
      <c r="J924">
        <v>0</v>
      </c>
      <c r="K924">
        <v>0</v>
      </c>
      <c r="L924">
        <v>0</v>
      </c>
      <c r="M924">
        <v>0</v>
      </c>
      <c r="N924">
        <v>1</v>
      </c>
      <c r="O924">
        <v>0</v>
      </c>
      <c r="P924">
        <v>0</v>
      </c>
      <c r="Q924" s="32">
        <v>38282.749499999998</v>
      </c>
      <c r="R924" s="3"/>
      <c r="T924"/>
    </row>
    <row r="925" spans="1:20" x14ac:dyDescent="0.35">
      <c r="A925" s="31">
        <v>60</v>
      </c>
      <c r="B925" s="31">
        <v>32.799999999999997</v>
      </c>
      <c r="C925" s="33">
        <v>0</v>
      </c>
      <c r="D925" s="33">
        <v>1</v>
      </c>
      <c r="E925" s="33">
        <v>0</v>
      </c>
      <c r="F925" s="33">
        <v>0</v>
      </c>
      <c r="G925" s="33">
        <v>1</v>
      </c>
      <c r="H925">
        <v>1</v>
      </c>
      <c r="I925">
        <v>0</v>
      </c>
      <c r="J925">
        <v>1</v>
      </c>
      <c r="K925">
        <v>0</v>
      </c>
      <c r="L925">
        <v>0</v>
      </c>
      <c r="M925">
        <v>0</v>
      </c>
      <c r="N925">
        <v>0</v>
      </c>
      <c r="O925">
        <v>0</v>
      </c>
      <c r="P925">
        <v>1</v>
      </c>
      <c r="Q925" s="32">
        <v>52590.829389999999</v>
      </c>
      <c r="R925" s="3"/>
      <c r="T925"/>
    </row>
    <row r="926" spans="1:20" x14ac:dyDescent="0.35">
      <c r="A926" s="31">
        <v>19</v>
      </c>
      <c r="B926" s="31">
        <v>44.88</v>
      </c>
      <c r="C926" s="33">
        <v>0</v>
      </c>
      <c r="D926" s="33">
        <v>1</v>
      </c>
      <c r="E926" s="33">
        <v>0</v>
      </c>
      <c r="F926" s="33">
        <v>0</v>
      </c>
      <c r="G926" s="33">
        <v>1</v>
      </c>
      <c r="H926">
        <v>1</v>
      </c>
      <c r="I926">
        <v>1</v>
      </c>
      <c r="J926">
        <v>0</v>
      </c>
      <c r="K926">
        <v>0</v>
      </c>
      <c r="L926">
        <v>0</v>
      </c>
      <c r="M926">
        <v>1</v>
      </c>
      <c r="N926">
        <v>0</v>
      </c>
      <c r="O926">
        <v>0</v>
      </c>
      <c r="P926">
        <v>0</v>
      </c>
      <c r="Q926" s="32">
        <v>39722.746200000001</v>
      </c>
      <c r="R926" s="3"/>
      <c r="T926"/>
    </row>
    <row r="927" spans="1:20" x14ac:dyDescent="0.35">
      <c r="A927" s="31">
        <v>20</v>
      </c>
      <c r="B927" s="31">
        <v>35.625</v>
      </c>
      <c r="C927" s="33">
        <v>0</v>
      </c>
      <c r="D927" s="33">
        <v>1</v>
      </c>
      <c r="E927" s="33">
        <v>0</v>
      </c>
      <c r="F927" s="33">
        <v>0</v>
      </c>
      <c r="G927" s="33">
        <v>1</v>
      </c>
      <c r="H927">
        <v>1</v>
      </c>
      <c r="I927">
        <v>0</v>
      </c>
      <c r="J927">
        <v>0</v>
      </c>
      <c r="K927">
        <v>1</v>
      </c>
      <c r="L927">
        <v>0</v>
      </c>
      <c r="M927">
        <v>1</v>
      </c>
      <c r="N927">
        <v>0</v>
      </c>
      <c r="O927">
        <v>0</v>
      </c>
      <c r="P927">
        <v>0</v>
      </c>
      <c r="Q927" s="32">
        <v>37465.34375</v>
      </c>
      <c r="R927" s="3"/>
      <c r="T927"/>
    </row>
    <row r="928" spans="1:20" x14ac:dyDescent="0.35">
      <c r="A928" s="31">
        <v>36</v>
      </c>
      <c r="B928" s="31">
        <v>33.4</v>
      </c>
      <c r="C928" s="33">
        <v>0</v>
      </c>
      <c r="D928" s="33">
        <v>1</v>
      </c>
      <c r="E928" s="33">
        <v>0</v>
      </c>
      <c r="F928" s="33">
        <v>0</v>
      </c>
      <c r="G928" s="33">
        <v>1</v>
      </c>
      <c r="H928">
        <v>1</v>
      </c>
      <c r="I928">
        <v>0</v>
      </c>
      <c r="J928">
        <v>1</v>
      </c>
      <c r="K928">
        <v>0</v>
      </c>
      <c r="L928">
        <v>0</v>
      </c>
      <c r="M928">
        <v>0</v>
      </c>
      <c r="N928">
        <v>0</v>
      </c>
      <c r="O928">
        <v>1</v>
      </c>
      <c r="P928">
        <v>0</v>
      </c>
      <c r="Q928" s="32">
        <v>38415.474000000002</v>
      </c>
      <c r="R928" s="3"/>
      <c r="T928"/>
    </row>
    <row r="929" spans="1:20" x14ac:dyDescent="0.35">
      <c r="A929" s="31">
        <v>52</v>
      </c>
      <c r="B929" s="31">
        <v>34.484999999999999</v>
      </c>
      <c r="C929" s="33">
        <v>0</v>
      </c>
      <c r="D929" s="33">
        <v>1</v>
      </c>
      <c r="E929" s="33">
        <v>0</v>
      </c>
      <c r="F929" s="33">
        <v>0</v>
      </c>
      <c r="G929" s="33">
        <v>1</v>
      </c>
      <c r="H929">
        <v>1</v>
      </c>
      <c r="I929">
        <v>0</v>
      </c>
      <c r="J929">
        <v>0</v>
      </c>
      <c r="K929">
        <v>1</v>
      </c>
      <c r="L929">
        <v>0</v>
      </c>
      <c r="M929">
        <v>0</v>
      </c>
      <c r="N929">
        <v>0</v>
      </c>
      <c r="O929">
        <v>1</v>
      </c>
      <c r="P929">
        <v>0</v>
      </c>
      <c r="Q929" s="32">
        <v>60021.398970000002</v>
      </c>
      <c r="R929" s="3"/>
      <c r="T929"/>
    </row>
    <row r="930" spans="1:20" x14ac:dyDescent="0.35">
      <c r="A930" s="31">
        <v>52</v>
      </c>
      <c r="B930" s="31">
        <v>41.8</v>
      </c>
      <c r="C930" s="33">
        <v>0</v>
      </c>
      <c r="D930" s="33">
        <v>1</v>
      </c>
      <c r="E930" s="33">
        <v>0</v>
      </c>
      <c r="F930" s="33">
        <v>0</v>
      </c>
      <c r="G930" s="33">
        <v>1</v>
      </c>
      <c r="H930">
        <v>1</v>
      </c>
      <c r="I930">
        <v>1</v>
      </c>
      <c r="J930">
        <v>0</v>
      </c>
      <c r="K930">
        <v>0</v>
      </c>
      <c r="L930">
        <v>0</v>
      </c>
      <c r="M930">
        <v>0</v>
      </c>
      <c r="N930">
        <v>0</v>
      </c>
      <c r="O930">
        <v>1</v>
      </c>
      <c r="P930">
        <v>0</v>
      </c>
      <c r="Q930" s="32">
        <v>47269.853999999999</v>
      </c>
      <c r="R930" s="3"/>
      <c r="T930"/>
    </row>
    <row r="931" spans="1:20" x14ac:dyDescent="0.35">
      <c r="A931" s="31">
        <v>64</v>
      </c>
      <c r="B931" s="31">
        <v>36.96</v>
      </c>
      <c r="C931" s="33">
        <v>0</v>
      </c>
      <c r="D931" s="33">
        <v>1</v>
      </c>
      <c r="E931" s="33">
        <v>0</v>
      </c>
      <c r="F931" s="33">
        <v>0</v>
      </c>
      <c r="G931" s="33">
        <v>1</v>
      </c>
      <c r="H931">
        <v>1</v>
      </c>
      <c r="I931">
        <v>1</v>
      </c>
      <c r="J931">
        <v>0</v>
      </c>
      <c r="K931">
        <v>0</v>
      </c>
      <c r="L931">
        <v>0</v>
      </c>
      <c r="M931">
        <v>0</v>
      </c>
      <c r="N931">
        <v>0</v>
      </c>
      <c r="O931">
        <v>0</v>
      </c>
      <c r="P931">
        <v>1</v>
      </c>
      <c r="Q931" s="32">
        <v>49577.662400000001</v>
      </c>
      <c r="R931" s="3"/>
      <c r="T931"/>
    </row>
    <row r="932" spans="1:20" x14ac:dyDescent="0.35">
      <c r="A932" s="31">
        <v>32</v>
      </c>
      <c r="B932" s="31">
        <v>33.630000000000003</v>
      </c>
      <c r="C932" s="33">
        <v>0</v>
      </c>
      <c r="D932" s="33">
        <v>1</v>
      </c>
      <c r="E932" s="33">
        <v>0</v>
      </c>
      <c r="F932" s="33">
        <v>0</v>
      </c>
      <c r="G932" s="33">
        <v>1</v>
      </c>
      <c r="H932">
        <v>1</v>
      </c>
      <c r="I932">
        <v>0</v>
      </c>
      <c r="J932">
        <v>0</v>
      </c>
      <c r="K932">
        <v>0</v>
      </c>
      <c r="L932">
        <v>1</v>
      </c>
      <c r="M932">
        <v>0</v>
      </c>
      <c r="N932">
        <v>1</v>
      </c>
      <c r="O932">
        <v>0</v>
      </c>
      <c r="P932">
        <v>0</v>
      </c>
      <c r="Q932" s="32">
        <v>37607.527699999999</v>
      </c>
      <c r="R932" s="3"/>
      <c r="T932"/>
    </row>
    <row r="933" spans="1:20" x14ac:dyDescent="0.35">
      <c r="A933" s="31">
        <v>24</v>
      </c>
      <c r="B933" s="31">
        <v>31.065000000000001</v>
      </c>
      <c r="C933" s="33">
        <v>0</v>
      </c>
      <c r="D933" s="33">
        <v>1</v>
      </c>
      <c r="E933" s="33">
        <v>0</v>
      </c>
      <c r="F933" s="33">
        <v>0</v>
      </c>
      <c r="G933" s="33">
        <v>1</v>
      </c>
      <c r="H933">
        <v>1</v>
      </c>
      <c r="I933">
        <v>0</v>
      </c>
      <c r="J933">
        <v>0</v>
      </c>
      <c r="K933">
        <v>0</v>
      </c>
      <c r="L933">
        <v>1</v>
      </c>
      <c r="M933">
        <v>1</v>
      </c>
      <c r="N933">
        <v>0</v>
      </c>
      <c r="O933">
        <v>0</v>
      </c>
      <c r="P933">
        <v>0</v>
      </c>
      <c r="Q933" s="32">
        <v>34254.053350000002</v>
      </c>
      <c r="R933" s="3"/>
      <c r="T933"/>
    </row>
    <row r="934" spans="1:20" x14ac:dyDescent="0.35">
      <c r="A934" s="31">
        <v>39</v>
      </c>
      <c r="B934" s="31">
        <v>29.925000000000001</v>
      </c>
      <c r="C934" s="33">
        <v>0</v>
      </c>
      <c r="D934" s="33">
        <v>1</v>
      </c>
      <c r="E934" s="33">
        <v>0</v>
      </c>
      <c r="F934" s="33">
        <v>0</v>
      </c>
      <c r="G934" s="33">
        <v>1</v>
      </c>
      <c r="H934">
        <v>1</v>
      </c>
      <c r="I934">
        <v>0</v>
      </c>
      <c r="J934">
        <v>0</v>
      </c>
      <c r="K934">
        <v>0</v>
      </c>
      <c r="L934">
        <v>1</v>
      </c>
      <c r="M934">
        <v>0</v>
      </c>
      <c r="N934">
        <v>0</v>
      </c>
      <c r="O934">
        <v>1</v>
      </c>
      <c r="P934">
        <v>0</v>
      </c>
      <c r="Q934" s="32">
        <v>22462.043750000001</v>
      </c>
      <c r="R934" s="3"/>
      <c r="T934"/>
    </row>
    <row r="935" spans="1:20" x14ac:dyDescent="0.35">
      <c r="A935" s="31">
        <v>61</v>
      </c>
      <c r="B935" s="31">
        <v>36.299999999999997</v>
      </c>
      <c r="C935" s="33">
        <v>0</v>
      </c>
      <c r="D935" s="33">
        <v>1</v>
      </c>
      <c r="E935" s="33">
        <v>0</v>
      </c>
      <c r="F935" s="33">
        <v>0</v>
      </c>
      <c r="G935" s="33">
        <v>1</v>
      </c>
      <c r="H935">
        <v>1</v>
      </c>
      <c r="I935">
        <v>0</v>
      </c>
      <c r="J935">
        <v>1</v>
      </c>
      <c r="K935">
        <v>0</v>
      </c>
      <c r="L935">
        <v>0</v>
      </c>
      <c r="M935">
        <v>0</v>
      </c>
      <c r="N935">
        <v>0</v>
      </c>
      <c r="O935">
        <v>0</v>
      </c>
      <c r="P935">
        <v>1</v>
      </c>
      <c r="Q935" s="32">
        <v>47403.88</v>
      </c>
      <c r="R935" s="3"/>
      <c r="T935"/>
    </row>
    <row r="936" spans="1:20" x14ac:dyDescent="0.35">
      <c r="A936" s="31">
        <v>20</v>
      </c>
      <c r="B936" s="31">
        <v>39.4</v>
      </c>
      <c r="C936" s="33">
        <v>0</v>
      </c>
      <c r="D936" s="33">
        <v>1</v>
      </c>
      <c r="E936" s="33">
        <v>0</v>
      </c>
      <c r="F936" s="33">
        <v>0</v>
      </c>
      <c r="G936" s="33">
        <v>1</v>
      </c>
      <c r="H936">
        <v>1</v>
      </c>
      <c r="I936">
        <v>0</v>
      </c>
      <c r="J936">
        <v>1</v>
      </c>
      <c r="K936">
        <v>0</v>
      </c>
      <c r="L936">
        <v>0</v>
      </c>
      <c r="M936">
        <v>1</v>
      </c>
      <c r="N936">
        <v>0</v>
      </c>
      <c r="O936">
        <v>0</v>
      </c>
      <c r="P936">
        <v>0</v>
      </c>
      <c r="Q936" s="32">
        <v>38344.565999999999</v>
      </c>
      <c r="R936" s="3"/>
      <c r="T936"/>
    </row>
    <row r="937" spans="1:20" x14ac:dyDescent="0.35">
      <c r="A937" s="31">
        <v>19</v>
      </c>
      <c r="B937" s="31">
        <v>34.9</v>
      </c>
      <c r="C937" s="33">
        <v>0</v>
      </c>
      <c r="D937" s="33">
        <v>1</v>
      </c>
      <c r="E937" s="33">
        <v>0</v>
      </c>
      <c r="F937" s="33">
        <v>0</v>
      </c>
      <c r="G937" s="33">
        <v>1</v>
      </c>
      <c r="H937">
        <v>1</v>
      </c>
      <c r="I937">
        <v>0</v>
      </c>
      <c r="J937">
        <v>1</v>
      </c>
      <c r="K937">
        <v>0</v>
      </c>
      <c r="L937">
        <v>0</v>
      </c>
      <c r="M937">
        <v>1</v>
      </c>
      <c r="N937">
        <v>0</v>
      </c>
      <c r="O937">
        <v>0</v>
      </c>
      <c r="P937">
        <v>0</v>
      </c>
      <c r="Q937" s="32">
        <v>34828.654000000002</v>
      </c>
      <c r="R937" s="3"/>
      <c r="T937"/>
    </row>
    <row r="938" spans="1:20" x14ac:dyDescent="0.35">
      <c r="A938" s="31">
        <v>45</v>
      </c>
      <c r="B938" s="31">
        <v>30.36</v>
      </c>
      <c r="C938" s="33">
        <v>0</v>
      </c>
      <c r="D938" s="33">
        <v>1</v>
      </c>
      <c r="E938" s="33">
        <v>0</v>
      </c>
      <c r="F938" s="33">
        <v>0</v>
      </c>
      <c r="G938" s="33">
        <v>1</v>
      </c>
      <c r="H938">
        <v>1</v>
      </c>
      <c r="I938">
        <v>1</v>
      </c>
      <c r="J938">
        <v>0</v>
      </c>
      <c r="K938">
        <v>0</v>
      </c>
      <c r="L938">
        <v>0</v>
      </c>
      <c r="M938">
        <v>0</v>
      </c>
      <c r="N938">
        <v>0</v>
      </c>
      <c r="O938">
        <v>1</v>
      </c>
      <c r="P938">
        <v>0</v>
      </c>
      <c r="Q938" s="32">
        <v>62592.873090000001</v>
      </c>
      <c r="R938" s="3"/>
      <c r="T938"/>
    </row>
    <row r="939" spans="1:20" x14ac:dyDescent="0.35">
      <c r="A939" s="31">
        <v>62</v>
      </c>
      <c r="B939" s="31">
        <v>30.875</v>
      </c>
      <c r="C939" s="33">
        <v>0</v>
      </c>
      <c r="D939" s="33">
        <v>1</v>
      </c>
      <c r="E939" s="33">
        <v>0</v>
      </c>
      <c r="F939" s="33">
        <v>0</v>
      </c>
      <c r="G939" s="33">
        <v>1</v>
      </c>
      <c r="H939">
        <v>1</v>
      </c>
      <c r="I939">
        <v>0</v>
      </c>
      <c r="J939">
        <v>0</v>
      </c>
      <c r="K939">
        <v>1</v>
      </c>
      <c r="L939">
        <v>0</v>
      </c>
      <c r="M939">
        <v>0</v>
      </c>
      <c r="N939">
        <v>0</v>
      </c>
      <c r="O939">
        <v>0</v>
      </c>
      <c r="P939">
        <v>1</v>
      </c>
      <c r="Q939" s="32">
        <v>46718.163249999998</v>
      </c>
      <c r="R939" s="3"/>
      <c r="T939"/>
    </row>
    <row r="940" spans="1:20" x14ac:dyDescent="0.35">
      <c r="A940" s="31">
        <v>18</v>
      </c>
      <c r="B940" s="31">
        <v>26.315000000000001</v>
      </c>
      <c r="C940" s="33">
        <v>0</v>
      </c>
      <c r="D940" s="33">
        <v>0</v>
      </c>
      <c r="E940" s="33">
        <v>1</v>
      </c>
      <c r="F940" s="33">
        <v>0</v>
      </c>
      <c r="G940" s="33">
        <v>0</v>
      </c>
      <c r="H940">
        <v>0</v>
      </c>
      <c r="I940">
        <v>0</v>
      </c>
      <c r="J940">
        <v>0</v>
      </c>
      <c r="K940">
        <v>0</v>
      </c>
      <c r="L940">
        <v>1</v>
      </c>
      <c r="M940">
        <v>1</v>
      </c>
      <c r="N940">
        <v>0</v>
      </c>
      <c r="O940">
        <v>0</v>
      </c>
      <c r="P940">
        <v>0</v>
      </c>
      <c r="Q940" s="32">
        <v>2198.1898500000002</v>
      </c>
      <c r="R940" s="3"/>
      <c r="T940"/>
    </row>
    <row r="941" spans="1:20" x14ac:dyDescent="0.35">
      <c r="A941" s="31">
        <v>18</v>
      </c>
      <c r="B941" s="31">
        <v>26.73</v>
      </c>
      <c r="C941" s="33">
        <v>0</v>
      </c>
      <c r="D941" s="33">
        <v>0</v>
      </c>
      <c r="E941" s="33">
        <v>1</v>
      </c>
      <c r="F941" s="33">
        <v>0</v>
      </c>
      <c r="G941" s="33">
        <v>0</v>
      </c>
      <c r="H941">
        <v>0</v>
      </c>
      <c r="I941">
        <v>1</v>
      </c>
      <c r="J941">
        <v>0</v>
      </c>
      <c r="K941">
        <v>0</v>
      </c>
      <c r="L941">
        <v>0</v>
      </c>
      <c r="M941">
        <v>1</v>
      </c>
      <c r="N941">
        <v>0</v>
      </c>
      <c r="O941">
        <v>0</v>
      </c>
      <c r="P941">
        <v>0</v>
      </c>
      <c r="Q941" s="32">
        <v>1615.7666999999999</v>
      </c>
      <c r="R941" s="3"/>
      <c r="T941"/>
    </row>
    <row r="942" spans="1:20" x14ac:dyDescent="0.35">
      <c r="A942" s="31">
        <v>18</v>
      </c>
      <c r="B942" s="31">
        <v>29.164999999999999</v>
      </c>
      <c r="C942" s="33">
        <v>0</v>
      </c>
      <c r="D942" s="33">
        <v>0</v>
      </c>
      <c r="E942" s="33">
        <v>1</v>
      </c>
      <c r="F942" s="33">
        <v>0</v>
      </c>
      <c r="G942" s="33">
        <v>0</v>
      </c>
      <c r="H942">
        <v>0</v>
      </c>
      <c r="I942">
        <v>0</v>
      </c>
      <c r="J942">
        <v>0</v>
      </c>
      <c r="K942">
        <v>0</v>
      </c>
      <c r="L942">
        <v>1</v>
      </c>
      <c r="M942">
        <v>1</v>
      </c>
      <c r="N942">
        <v>0</v>
      </c>
      <c r="O942">
        <v>0</v>
      </c>
      <c r="P942">
        <v>0</v>
      </c>
      <c r="Q942" s="32">
        <v>7323.7348190000002</v>
      </c>
      <c r="R942" s="3"/>
      <c r="T942"/>
    </row>
    <row r="943" spans="1:20" x14ac:dyDescent="0.35">
      <c r="A943" s="31">
        <v>18</v>
      </c>
      <c r="B943" s="31">
        <v>25.08</v>
      </c>
      <c r="C943" s="33">
        <v>0</v>
      </c>
      <c r="D943" s="33">
        <v>0</v>
      </c>
      <c r="E943" s="33">
        <v>1</v>
      </c>
      <c r="F943" s="33">
        <v>0</v>
      </c>
      <c r="G943" s="33">
        <v>0</v>
      </c>
      <c r="H943">
        <v>0</v>
      </c>
      <c r="I943">
        <v>0</v>
      </c>
      <c r="J943">
        <v>0</v>
      </c>
      <c r="K943">
        <v>0</v>
      </c>
      <c r="L943">
        <v>1</v>
      </c>
      <c r="M943">
        <v>1</v>
      </c>
      <c r="N943">
        <v>0</v>
      </c>
      <c r="O943">
        <v>0</v>
      </c>
      <c r="P943">
        <v>0</v>
      </c>
      <c r="Q943" s="32">
        <v>2196.4731999999999</v>
      </c>
      <c r="R943" s="3"/>
      <c r="T943"/>
    </row>
    <row r="944" spans="1:20" x14ac:dyDescent="0.35">
      <c r="A944" s="31">
        <v>18</v>
      </c>
      <c r="B944" s="31">
        <v>28.215</v>
      </c>
      <c r="C944" s="33">
        <v>0</v>
      </c>
      <c r="D944" s="33">
        <v>0</v>
      </c>
      <c r="E944" s="33">
        <v>1</v>
      </c>
      <c r="F944" s="33">
        <v>0</v>
      </c>
      <c r="G944" s="33">
        <v>0</v>
      </c>
      <c r="H944">
        <v>0</v>
      </c>
      <c r="I944">
        <v>0</v>
      </c>
      <c r="J944">
        <v>0</v>
      </c>
      <c r="K944">
        <v>0</v>
      </c>
      <c r="L944">
        <v>1</v>
      </c>
      <c r="M944">
        <v>1</v>
      </c>
      <c r="N944">
        <v>0</v>
      </c>
      <c r="O944">
        <v>0</v>
      </c>
      <c r="P944">
        <v>0</v>
      </c>
      <c r="Q944" s="32">
        <v>2200.8308499999998</v>
      </c>
      <c r="R944" s="3"/>
      <c r="T944"/>
    </row>
    <row r="945" spans="1:20" x14ac:dyDescent="0.35">
      <c r="A945" s="31">
        <v>19</v>
      </c>
      <c r="B945" s="31">
        <v>28.6</v>
      </c>
      <c r="C945" s="33">
        <v>0</v>
      </c>
      <c r="D945" s="33">
        <v>0</v>
      </c>
      <c r="E945" s="33">
        <v>1</v>
      </c>
      <c r="F945" s="33">
        <v>0</v>
      </c>
      <c r="G945" s="33">
        <v>0</v>
      </c>
      <c r="H945">
        <v>0</v>
      </c>
      <c r="I945">
        <v>0</v>
      </c>
      <c r="J945">
        <v>1</v>
      </c>
      <c r="K945">
        <v>0</v>
      </c>
      <c r="L945">
        <v>0</v>
      </c>
      <c r="M945">
        <v>1</v>
      </c>
      <c r="N945">
        <v>0</v>
      </c>
      <c r="O945">
        <v>0</v>
      </c>
      <c r="P945">
        <v>0</v>
      </c>
      <c r="Q945" s="32">
        <v>4687.7969999999996</v>
      </c>
      <c r="R945" s="3"/>
      <c r="T945"/>
    </row>
    <row r="946" spans="1:20" x14ac:dyDescent="0.35">
      <c r="A946" s="31">
        <v>19</v>
      </c>
      <c r="B946" s="31">
        <v>28.9</v>
      </c>
      <c r="C946" s="33">
        <v>0</v>
      </c>
      <c r="D946" s="33">
        <v>0</v>
      </c>
      <c r="E946" s="33">
        <v>1</v>
      </c>
      <c r="F946" s="33">
        <v>0</v>
      </c>
      <c r="G946" s="33">
        <v>0</v>
      </c>
      <c r="H946">
        <v>0</v>
      </c>
      <c r="I946">
        <v>0</v>
      </c>
      <c r="J946">
        <v>1</v>
      </c>
      <c r="K946">
        <v>0</v>
      </c>
      <c r="L946">
        <v>0</v>
      </c>
      <c r="M946">
        <v>1</v>
      </c>
      <c r="N946">
        <v>0</v>
      </c>
      <c r="O946">
        <v>0</v>
      </c>
      <c r="P946">
        <v>0</v>
      </c>
      <c r="Q946" s="32">
        <v>1743.2139999999999</v>
      </c>
      <c r="R946" s="3"/>
      <c r="T946"/>
    </row>
    <row r="947" spans="1:20" x14ac:dyDescent="0.35">
      <c r="A947" s="31">
        <v>19</v>
      </c>
      <c r="B947" s="31">
        <v>28.4</v>
      </c>
      <c r="C947" s="33">
        <v>0</v>
      </c>
      <c r="D947" s="33">
        <v>0</v>
      </c>
      <c r="E947" s="33">
        <v>1</v>
      </c>
      <c r="F947" s="33">
        <v>0</v>
      </c>
      <c r="G947" s="33">
        <v>0</v>
      </c>
      <c r="H947">
        <v>0</v>
      </c>
      <c r="I947">
        <v>0</v>
      </c>
      <c r="J947">
        <v>1</v>
      </c>
      <c r="K947">
        <v>0</v>
      </c>
      <c r="L947">
        <v>0</v>
      </c>
      <c r="M947">
        <v>1</v>
      </c>
      <c r="N947">
        <v>0</v>
      </c>
      <c r="O947">
        <v>0</v>
      </c>
      <c r="P947">
        <v>0</v>
      </c>
      <c r="Q947" s="32">
        <v>2331.5189999999998</v>
      </c>
      <c r="R947" s="3"/>
      <c r="T947"/>
    </row>
    <row r="948" spans="1:20" x14ac:dyDescent="0.35">
      <c r="A948" s="31">
        <v>19</v>
      </c>
      <c r="B948" s="31">
        <v>29.8</v>
      </c>
      <c r="C948" s="33">
        <v>0</v>
      </c>
      <c r="D948" s="33">
        <v>0</v>
      </c>
      <c r="E948" s="33">
        <v>1</v>
      </c>
      <c r="F948" s="33">
        <v>0</v>
      </c>
      <c r="G948" s="33">
        <v>0</v>
      </c>
      <c r="H948">
        <v>0</v>
      </c>
      <c r="I948">
        <v>0</v>
      </c>
      <c r="J948">
        <v>1</v>
      </c>
      <c r="K948">
        <v>0</v>
      </c>
      <c r="L948">
        <v>0</v>
      </c>
      <c r="M948">
        <v>1</v>
      </c>
      <c r="N948">
        <v>0</v>
      </c>
      <c r="O948">
        <v>0</v>
      </c>
      <c r="P948">
        <v>0</v>
      </c>
      <c r="Q948" s="32">
        <v>1744.4649999999999</v>
      </c>
      <c r="R948" s="3"/>
      <c r="T948"/>
    </row>
    <row r="949" spans="1:20" x14ac:dyDescent="0.35">
      <c r="A949" s="31">
        <v>19</v>
      </c>
      <c r="B949" s="31">
        <v>27.93</v>
      </c>
      <c r="C949" s="33">
        <v>0</v>
      </c>
      <c r="D949" s="33">
        <v>0</v>
      </c>
      <c r="E949" s="33">
        <v>1</v>
      </c>
      <c r="F949" s="33">
        <v>0</v>
      </c>
      <c r="G949" s="33">
        <v>0</v>
      </c>
      <c r="H949">
        <v>0</v>
      </c>
      <c r="I949">
        <v>0</v>
      </c>
      <c r="J949">
        <v>0</v>
      </c>
      <c r="K949">
        <v>1</v>
      </c>
      <c r="L949">
        <v>0</v>
      </c>
      <c r="M949">
        <v>1</v>
      </c>
      <c r="N949">
        <v>0</v>
      </c>
      <c r="O949">
        <v>0</v>
      </c>
      <c r="P949">
        <v>0</v>
      </c>
      <c r="Q949" s="32">
        <v>18838.703659999999</v>
      </c>
      <c r="R949" s="3"/>
      <c r="T949"/>
    </row>
    <row r="950" spans="1:20" x14ac:dyDescent="0.35">
      <c r="A950" s="31">
        <v>19</v>
      </c>
      <c r="B950" s="31">
        <v>25.745000000000001</v>
      </c>
      <c r="C950" s="33">
        <v>0</v>
      </c>
      <c r="D950" s="33">
        <v>0</v>
      </c>
      <c r="E950" s="33">
        <v>1</v>
      </c>
      <c r="F950" s="33">
        <v>0</v>
      </c>
      <c r="G950" s="33">
        <v>0</v>
      </c>
      <c r="H950">
        <v>0</v>
      </c>
      <c r="I950">
        <v>0</v>
      </c>
      <c r="J950">
        <v>0</v>
      </c>
      <c r="K950">
        <v>1</v>
      </c>
      <c r="L950">
        <v>0</v>
      </c>
      <c r="M950">
        <v>1</v>
      </c>
      <c r="N950">
        <v>0</v>
      </c>
      <c r="O950">
        <v>0</v>
      </c>
      <c r="P950">
        <v>0</v>
      </c>
      <c r="Q950" s="32">
        <v>2710.8285500000002</v>
      </c>
      <c r="R950" s="3"/>
      <c r="T950"/>
    </row>
    <row r="951" spans="1:20" x14ac:dyDescent="0.35">
      <c r="A951" s="31">
        <v>20</v>
      </c>
      <c r="B951" s="31">
        <v>28.975000000000001</v>
      </c>
      <c r="C951" s="33">
        <v>0</v>
      </c>
      <c r="D951" s="33">
        <v>0</v>
      </c>
      <c r="E951" s="33">
        <v>1</v>
      </c>
      <c r="F951" s="33">
        <v>0</v>
      </c>
      <c r="G951" s="33">
        <v>0</v>
      </c>
      <c r="H951">
        <v>0</v>
      </c>
      <c r="I951">
        <v>0</v>
      </c>
      <c r="J951">
        <v>0</v>
      </c>
      <c r="K951">
        <v>1</v>
      </c>
      <c r="L951">
        <v>0</v>
      </c>
      <c r="M951">
        <v>1</v>
      </c>
      <c r="N951">
        <v>0</v>
      </c>
      <c r="O951">
        <v>0</v>
      </c>
      <c r="P951">
        <v>0</v>
      </c>
      <c r="Q951" s="32">
        <v>2257.47525</v>
      </c>
      <c r="R951" s="3"/>
      <c r="T951"/>
    </row>
    <row r="952" spans="1:20" x14ac:dyDescent="0.35">
      <c r="A952" s="31">
        <v>20</v>
      </c>
      <c r="B952" s="31">
        <v>28.785</v>
      </c>
      <c r="C952" s="33">
        <v>0</v>
      </c>
      <c r="D952" s="33">
        <v>0</v>
      </c>
      <c r="E952" s="33">
        <v>1</v>
      </c>
      <c r="F952" s="33">
        <v>0</v>
      </c>
      <c r="G952" s="33">
        <v>0</v>
      </c>
      <c r="H952">
        <v>0</v>
      </c>
      <c r="I952">
        <v>0</v>
      </c>
      <c r="J952">
        <v>0</v>
      </c>
      <c r="K952">
        <v>0</v>
      </c>
      <c r="L952">
        <v>1</v>
      </c>
      <c r="M952">
        <v>1</v>
      </c>
      <c r="N952">
        <v>0</v>
      </c>
      <c r="O952">
        <v>0</v>
      </c>
      <c r="P952">
        <v>0</v>
      </c>
      <c r="Q952" s="32">
        <v>2457.2111500000001</v>
      </c>
      <c r="R952" s="3"/>
      <c r="T952"/>
    </row>
    <row r="953" spans="1:20" x14ac:dyDescent="0.35">
      <c r="A953" s="31">
        <v>20</v>
      </c>
      <c r="B953" s="31">
        <v>29.6</v>
      </c>
      <c r="C953" s="33">
        <v>0</v>
      </c>
      <c r="D953" s="33">
        <v>0</v>
      </c>
      <c r="E953" s="33">
        <v>1</v>
      </c>
      <c r="F953" s="33">
        <v>0</v>
      </c>
      <c r="G953" s="33">
        <v>0</v>
      </c>
      <c r="H953">
        <v>0</v>
      </c>
      <c r="I953">
        <v>0</v>
      </c>
      <c r="J953">
        <v>1</v>
      </c>
      <c r="K953">
        <v>0</v>
      </c>
      <c r="L953">
        <v>0</v>
      </c>
      <c r="M953">
        <v>1</v>
      </c>
      <c r="N953">
        <v>0</v>
      </c>
      <c r="O953">
        <v>0</v>
      </c>
      <c r="P953">
        <v>0</v>
      </c>
      <c r="Q953" s="32">
        <v>1875.3440000000001</v>
      </c>
      <c r="R953" s="3"/>
      <c r="T953"/>
    </row>
    <row r="954" spans="1:20" x14ac:dyDescent="0.35">
      <c r="A954" s="31">
        <v>21</v>
      </c>
      <c r="B954" s="31">
        <v>26.4</v>
      </c>
      <c r="C954" s="33">
        <v>0</v>
      </c>
      <c r="D954" s="33">
        <v>0</v>
      </c>
      <c r="E954" s="33">
        <v>1</v>
      </c>
      <c r="F954" s="33">
        <v>0</v>
      </c>
      <c r="G954" s="33">
        <v>0</v>
      </c>
      <c r="H954">
        <v>0</v>
      </c>
      <c r="I954">
        <v>0</v>
      </c>
      <c r="J954">
        <v>1</v>
      </c>
      <c r="K954">
        <v>0</v>
      </c>
      <c r="L954">
        <v>0</v>
      </c>
      <c r="M954">
        <v>1</v>
      </c>
      <c r="N954">
        <v>0</v>
      </c>
      <c r="O954">
        <v>0</v>
      </c>
      <c r="P954">
        <v>0</v>
      </c>
      <c r="Q954" s="32">
        <v>2597.779</v>
      </c>
      <c r="R954" s="3"/>
      <c r="T954"/>
    </row>
    <row r="955" spans="1:20" x14ac:dyDescent="0.35">
      <c r="A955" s="31">
        <v>21</v>
      </c>
      <c r="B955" s="31">
        <v>25.8</v>
      </c>
      <c r="C955" s="33">
        <v>0</v>
      </c>
      <c r="D955" s="33">
        <v>0</v>
      </c>
      <c r="E955" s="33">
        <v>1</v>
      </c>
      <c r="F955" s="33">
        <v>0</v>
      </c>
      <c r="G955" s="33">
        <v>0</v>
      </c>
      <c r="H955">
        <v>0</v>
      </c>
      <c r="I955">
        <v>0</v>
      </c>
      <c r="J955">
        <v>1</v>
      </c>
      <c r="K955">
        <v>0</v>
      </c>
      <c r="L955">
        <v>0</v>
      </c>
      <c r="M955">
        <v>1</v>
      </c>
      <c r="N955">
        <v>0</v>
      </c>
      <c r="O955">
        <v>0</v>
      </c>
      <c r="P955">
        <v>0</v>
      </c>
      <c r="Q955" s="32">
        <v>2007.9449999999999</v>
      </c>
      <c r="R955" s="3"/>
      <c r="T955"/>
    </row>
    <row r="956" spans="1:20" x14ac:dyDescent="0.35">
      <c r="A956" s="31">
        <v>22</v>
      </c>
      <c r="B956" s="31">
        <v>28.05</v>
      </c>
      <c r="C956" s="33">
        <v>0</v>
      </c>
      <c r="D956" s="33">
        <v>0</v>
      </c>
      <c r="E956" s="33">
        <v>1</v>
      </c>
      <c r="F956" s="33">
        <v>0</v>
      </c>
      <c r="G956" s="33">
        <v>0</v>
      </c>
      <c r="H956">
        <v>0</v>
      </c>
      <c r="I956">
        <v>1</v>
      </c>
      <c r="J956">
        <v>0</v>
      </c>
      <c r="K956">
        <v>0</v>
      </c>
      <c r="L956">
        <v>0</v>
      </c>
      <c r="M956">
        <v>1</v>
      </c>
      <c r="N956">
        <v>0</v>
      </c>
      <c r="O956">
        <v>0</v>
      </c>
      <c r="P956">
        <v>0</v>
      </c>
      <c r="Q956" s="32">
        <v>2155.6815000000001</v>
      </c>
      <c r="R956" s="3"/>
      <c r="T956"/>
    </row>
    <row r="957" spans="1:20" x14ac:dyDescent="0.35">
      <c r="A957" s="31">
        <v>22</v>
      </c>
      <c r="B957" s="31">
        <v>28.82</v>
      </c>
      <c r="C957" s="33">
        <v>0</v>
      </c>
      <c r="D957" s="33">
        <v>0</v>
      </c>
      <c r="E957" s="33">
        <v>1</v>
      </c>
      <c r="F957" s="33">
        <v>0</v>
      </c>
      <c r="G957" s="33">
        <v>0</v>
      </c>
      <c r="H957">
        <v>0</v>
      </c>
      <c r="I957">
        <v>1</v>
      </c>
      <c r="J957">
        <v>0</v>
      </c>
      <c r="K957">
        <v>0</v>
      </c>
      <c r="L957">
        <v>0</v>
      </c>
      <c r="M957">
        <v>1</v>
      </c>
      <c r="N957">
        <v>0</v>
      </c>
      <c r="O957">
        <v>0</v>
      </c>
      <c r="P957">
        <v>0</v>
      </c>
      <c r="Q957" s="32">
        <v>2156.7518</v>
      </c>
      <c r="R957" s="3"/>
      <c r="T957"/>
    </row>
    <row r="958" spans="1:20" x14ac:dyDescent="0.35">
      <c r="A958" s="31">
        <v>22</v>
      </c>
      <c r="B958" s="31">
        <v>27.1</v>
      </c>
      <c r="C958" s="33">
        <v>0</v>
      </c>
      <c r="D958" s="33">
        <v>0</v>
      </c>
      <c r="E958" s="33">
        <v>1</v>
      </c>
      <c r="F958" s="33">
        <v>0</v>
      </c>
      <c r="G958" s="33">
        <v>0</v>
      </c>
      <c r="H958">
        <v>0</v>
      </c>
      <c r="I958">
        <v>0</v>
      </c>
      <c r="J958">
        <v>1</v>
      </c>
      <c r="K958">
        <v>0</v>
      </c>
      <c r="L958">
        <v>0</v>
      </c>
      <c r="M958">
        <v>1</v>
      </c>
      <c r="N958">
        <v>0</v>
      </c>
      <c r="O958">
        <v>0</v>
      </c>
      <c r="P958">
        <v>0</v>
      </c>
      <c r="Q958" s="32">
        <v>2154.3609999999999</v>
      </c>
      <c r="R958" s="3"/>
      <c r="T958"/>
    </row>
    <row r="959" spans="1:20" x14ac:dyDescent="0.35">
      <c r="A959" s="31">
        <v>23</v>
      </c>
      <c r="B959" s="31">
        <v>28.12</v>
      </c>
      <c r="C959" s="33">
        <v>0</v>
      </c>
      <c r="D959" s="33">
        <v>0</v>
      </c>
      <c r="E959" s="33">
        <v>1</v>
      </c>
      <c r="F959" s="33">
        <v>0</v>
      </c>
      <c r="G959" s="33">
        <v>0</v>
      </c>
      <c r="H959">
        <v>0</v>
      </c>
      <c r="I959">
        <v>0</v>
      </c>
      <c r="J959">
        <v>0</v>
      </c>
      <c r="K959">
        <v>1</v>
      </c>
      <c r="L959">
        <v>0</v>
      </c>
      <c r="M959">
        <v>1</v>
      </c>
      <c r="N959">
        <v>0</v>
      </c>
      <c r="O959">
        <v>0</v>
      </c>
      <c r="P959">
        <v>0</v>
      </c>
      <c r="Q959" s="32">
        <v>2690.1138000000001</v>
      </c>
      <c r="R959" s="3"/>
      <c r="T959"/>
    </row>
    <row r="960" spans="1:20" x14ac:dyDescent="0.35">
      <c r="A960" s="31">
        <v>23</v>
      </c>
      <c r="B960" s="31">
        <v>28</v>
      </c>
      <c r="C960" s="33">
        <v>0</v>
      </c>
      <c r="D960" s="33">
        <v>0</v>
      </c>
      <c r="E960" s="33">
        <v>1</v>
      </c>
      <c r="F960" s="33">
        <v>0</v>
      </c>
      <c r="G960" s="33">
        <v>0</v>
      </c>
      <c r="H960">
        <v>0</v>
      </c>
      <c r="I960">
        <v>0</v>
      </c>
      <c r="J960">
        <v>1</v>
      </c>
      <c r="K960">
        <v>0</v>
      </c>
      <c r="L960">
        <v>0</v>
      </c>
      <c r="M960">
        <v>1</v>
      </c>
      <c r="N960">
        <v>0</v>
      </c>
      <c r="O960">
        <v>0</v>
      </c>
      <c r="P960">
        <v>0</v>
      </c>
      <c r="Q960" s="32">
        <v>13126.677449999999</v>
      </c>
      <c r="R960" s="3"/>
      <c r="T960"/>
    </row>
    <row r="961" spans="1:20" x14ac:dyDescent="0.35">
      <c r="A961" s="31">
        <v>24</v>
      </c>
      <c r="B961" s="31">
        <v>26.6</v>
      </c>
      <c r="C961" s="33">
        <v>0</v>
      </c>
      <c r="D961" s="33">
        <v>0</v>
      </c>
      <c r="E961" s="33">
        <v>1</v>
      </c>
      <c r="F961" s="33">
        <v>0</v>
      </c>
      <c r="G961" s="33">
        <v>0</v>
      </c>
      <c r="H961">
        <v>0</v>
      </c>
      <c r="I961">
        <v>0</v>
      </c>
      <c r="J961">
        <v>0</v>
      </c>
      <c r="K961">
        <v>0</v>
      </c>
      <c r="L961">
        <v>1</v>
      </c>
      <c r="M961">
        <v>1</v>
      </c>
      <c r="N961">
        <v>0</v>
      </c>
      <c r="O961">
        <v>0</v>
      </c>
      <c r="P961">
        <v>0</v>
      </c>
      <c r="Q961" s="32">
        <v>3046.0619999999999</v>
      </c>
      <c r="R961" s="3"/>
      <c r="T961"/>
    </row>
    <row r="962" spans="1:20" x14ac:dyDescent="0.35">
      <c r="A962" s="31">
        <v>24</v>
      </c>
      <c r="B962" s="31">
        <v>27.6</v>
      </c>
      <c r="C962" s="33">
        <v>0</v>
      </c>
      <c r="D962" s="33">
        <v>0</v>
      </c>
      <c r="E962" s="33">
        <v>1</v>
      </c>
      <c r="F962" s="33">
        <v>0</v>
      </c>
      <c r="G962" s="33">
        <v>0</v>
      </c>
      <c r="H962">
        <v>0</v>
      </c>
      <c r="I962">
        <v>0</v>
      </c>
      <c r="J962">
        <v>1</v>
      </c>
      <c r="K962">
        <v>0</v>
      </c>
      <c r="L962">
        <v>0</v>
      </c>
      <c r="M962">
        <v>1</v>
      </c>
      <c r="N962">
        <v>0</v>
      </c>
      <c r="O962">
        <v>0</v>
      </c>
      <c r="P962">
        <v>0</v>
      </c>
      <c r="Q962" s="32">
        <v>18955.220170000001</v>
      </c>
      <c r="R962" s="3"/>
      <c r="T962"/>
    </row>
    <row r="963" spans="1:20" x14ac:dyDescent="0.35">
      <c r="A963" s="31">
        <v>24</v>
      </c>
      <c r="B963" s="31">
        <v>25.27</v>
      </c>
      <c r="C963" s="33">
        <v>0</v>
      </c>
      <c r="D963" s="33">
        <v>0</v>
      </c>
      <c r="E963" s="33">
        <v>1</v>
      </c>
      <c r="F963" s="33">
        <v>0</v>
      </c>
      <c r="G963" s="33">
        <v>0</v>
      </c>
      <c r="H963">
        <v>0</v>
      </c>
      <c r="I963">
        <v>0</v>
      </c>
      <c r="J963">
        <v>0</v>
      </c>
      <c r="K963">
        <v>0</v>
      </c>
      <c r="L963">
        <v>1</v>
      </c>
      <c r="M963">
        <v>1</v>
      </c>
      <c r="N963">
        <v>0</v>
      </c>
      <c r="O963">
        <v>0</v>
      </c>
      <c r="P963">
        <v>0</v>
      </c>
      <c r="Q963" s="32">
        <v>3044.2132999999999</v>
      </c>
      <c r="R963" s="3"/>
      <c r="T963"/>
    </row>
    <row r="964" spans="1:20" x14ac:dyDescent="0.35">
      <c r="A964" s="31">
        <v>24</v>
      </c>
      <c r="B964" s="31">
        <v>27.72</v>
      </c>
      <c r="C964" s="33">
        <v>0</v>
      </c>
      <c r="D964" s="33">
        <v>0</v>
      </c>
      <c r="E964" s="33">
        <v>1</v>
      </c>
      <c r="F964" s="33">
        <v>0</v>
      </c>
      <c r="G964" s="33">
        <v>0</v>
      </c>
      <c r="H964">
        <v>0</v>
      </c>
      <c r="I964">
        <v>1</v>
      </c>
      <c r="J964">
        <v>0</v>
      </c>
      <c r="K964">
        <v>0</v>
      </c>
      <c r="L964">
        <v>0</v>
      </c>
      <c r="M964">
        <v>1</v>
      </c>
      <c r="N964">
        <v>0</v>
      </c>
      <c r="O964">
        <v>0</v>
      </c>
      <c r="P964">
        <v>0</v>
      </c>
      <c r="Q964" s="32">
        <v>2464.6188000000002</v>
      </c>
      <c r="R964" s="3"/>
      <c r="T964"/>
    </row>
    <row r="965" spans="1:20" x14ac:dyDescent="0.35">
      <c r="A965" s="31">
        <v>25</v>
      </c>
      <c r="B965" s="31">
        <v>28.594999999999999</v>
      </c>
      <c r="C965" s="33">
        <v>0</v>
      </c>
      <c r="D965" s="33">
        <v>0</v>
      </c>
      <c r="E965" s="33">
        <v>1</v>
      </c>
      <c r="F965" s="33">
        <v>0</v>
      </c>
      <c r="G965" s="33">
        <v>0</v>
      </c>
      <c r="H965">
        <v>0</v>
      </c>
      <c r="I965">
        <v>0</v>
      </c>
      <c r="J965">
        <v>0</v>
      </c>
      <c r="K965">
        <v>0</v>
      </c>
      <c r="L965">
        <v>1</v>
      </c>
      <c r="M965">
        <v>1</v>
      </c>
      <c r="N965">
        <v>0</v>
      </c>
      <c r="O965">
        <v>0</v>
      </c>
      <c r="P965">
        <v>0</v>
      </c>
      <c r="Q965" s="32">
        <v>3213.6220499999999</v>
      </c>
      <c r="R965" s="3"/>
      <c r="T965"/>
    </row>
    <row r="966" spans="1:20" x14ac:dyDescent="0.35">
      <c r="A966" s="31">
        <v>25</v>
      </c>
      <c r="B966" s="31">
        <v>26.79</v>
      </c>
      <c r="C966" s="33">
        <v>0</v>
      </c>
      <c r="D966" s="33">
        <v>0</v>
      </c>
      <c r="E966" s="33">
        <v>1</v>
      </c>
      <c r="F966" s="33">
        <v>0</v>
      </c>
      <c r="G966" s="33">
        <v>0</v>
      </c>
      <c r="H966">
        <v>0</v>
      </c>
      <c r="I966">
        <v>0</v>
      </c>
      <c r="J966">
        <v>0</v>
      </c>
      <c r="K966">
        <v>1</v>
      </c>
      <c r="L966">
        <v>0</v>
      </c>
      <c r="M966">
        <v>1</v>
      </c>
      <c r="N966">
        <v>0</v>
      </c>
      <c r="O966">
        <v>0</v>
      </c>
      <c r="P966">
        <v>0</v>
      </c>
      <c r="Q966" s="32">
        <v>4189.1130999999996</v>
      </c>
      <c r="R966" s="3"/>
      <c r="T966"/>
    </row>
    <row r="967" spans="1:20" x14ac:dyDescent="0.35">
      <c r="A967" s="31">
        <v>26</v>
      </c>
      <c r="B967" s="31">
        <v>28.785</v>
      </c>
      <c r="C967" s="33">
        <v>0</v>
      </c>
      <c r="D967" s="33">
        <v>0</v>
      </c>
      <c r="E967" s="33">
        <v>1</v>
      </c>
      <c r="F967" s="33">
        <v>0</v>
      </c>
      <c r="G967" s="33">
        <v>0</v>
      </c>
      <c r="H967">
        <v>0</v>
      </c>
      <c r="I967">
        <v>0</v>
      </c>
      <c r="J967">
        <v>0</v>
      </c>
      <c r="K967">
        <v>0</v>
      </c>
      <c r="L967">
        <v>1</v>
      </c>
      <c r="M967">
        <v>0</v>
      </c>
      <c r="N967">
        <v>1</v>
      </c>
      <c r="O967">
        <v>0</v>
      </c>
      <c r="P967">
        <v>0</v>
      </c>
      <c r="Q967" s="32">
        <v>3385.3991500000002</v>
      </c>
      <c r="R967" s="3"/>
      <c r="T967"/>
    </row>
    <row r="968" spans="1:20" x14ac:dyDescent="0.35">
      <c r="A968" s="31">
        <v>26</v>
      </c>
      <c r="B968" s="31">
        <v>29.64</v>
      </c>
      <c r="C968" s="33">
        <v>0</v>
      </c>
      <c r="D968" s="33">
        <v>0</v>
      </c>
      <c r="E968" s="33">
        <v>1</v>
      </c>
      <c r="F968" s="33">
        <v>0</v>
      </c>
      <c r="G968" s="33">
        <v>0</v>
      </c>
      <c r="H968">
        <v>0</v>
      </c>
      <c r="I968">
        <v>0</v>
      </c>
      <c r="J968">
        <v>0</v>
      </c>
      <c r="K968">
        <v>0</v>
      </c>
      <c r="L968">
        <v>1</v>
      </c>
      <c r="M968">
        <v>0</v>
      </c>
      <c r="N968">
        <v>1</v>
      </c>
      <c r="O968">
        <v>0</v>
      </c>
      <c r="P968">
        <v>0</v>
      </c>
      <c r="Q968" s="32">
        <v>24671.663339999999</v>
      </c>
      <c r="R968" s="3"/>
      <c r="T968"/>
    </row>
    <row r="969" spans="1:20" x14ac:dyDescent="0.35">
      <c r="A969" s="31">
        <v>26</v>
      </c>
      <c r="B969" s="31">
        <v>29.48</v>
      </c>
      <c r="C969" s="33">
        <v>0</v>
      </c>
      <c r="D969" s="33">
        <v>0</v>
      </c>
      <c r="E969" s="33">
        <v>1</v>
      </c>
      <c r="F969" s="33">
        <v>0</v>
      </c>
      <c r="G969" s="33">
        <v>0</v>
      </c>
      <c r="H969">
        <v>0</v>
      </c>
      <c r="I969">
        <v>1</v>
      </c>
      <c r="J969">
        <v>0</v>
      </c>
      <c r="K969">
        <v>0</v>
      </c>
      <c r="L969">
        <v>0</v>
      </c>
      <c r="M969">
        <v>0</v>
      </c>
      <c r="N969">
        <v>1</v>
      </c>
      <c r="O969">
        <v>0</v>
      </c>
      <c r="P969">
        <v>0</v>
      </c>
      <c r="Q969" s="32">
        <v>3392.3652000000002</v>
      </c>
      <c r="R969" s="3"/>
      <c r="T969"/>
    </row>
    <row r="970" spans="1:20" x14ac:dyDescent="0.35">
      <c r="A970" s="31">
        <v>26</v>
      </c>
      <c r="B970" s="31">
        <v>29.355</v>
      </c>
      <c r="C970" s="33">
        <v>0</v>
      </c>
      <c r="D970" s="33">
        <v>0</v>
      </c>
      <c r="E970" s="33">
        <v>1</v>
      </c>
      <c r="F970" s="33">
        <v>0</v>
      </c>
      <c r="G970" s="33">
        <v>0</v>
      </c>
      <c r="H970">
        <v>0</v>
      </c>
      <c r="I970">
        <v>0</v>
      </c>
      <c r="J970">
        <v>0</v>
      </c>
      <c r="K970">
        <v>0</v>
      </c>
      <c r="L970">
        <v>1</v>
      </c>
      <c r="M970">
        <v>0</v>
      </c>
      <c r="N970">
        <v>1</v>
      </c>
      <c r="O970">
        <v>0</v>
      </c>
      <c r="P970">
        <v>0</v>
      </c>
      <c r="Q970" s="32">
        <v>4564.1914500000003</v>
      </c>
      <c r="R970" s="3"/>
      <c r="T970"/>
    </row>
    <row r="971" spans="1:20" x14ac:dyDescent="0.35">
      <c r="A971" s="31">
        <v>27</v>
      </c>
      <c r="B971" s="31">
        <v>25.175000000000001</v>
      </c>
      <c r="C971" s="33">
        <v>0</v>
      </c>
      <c r="D971" s="33">
        <v>0</v>
      </c>
      <c r="E971" s="33">
        <v>1</v>
      </c>
      <c r="F971" s="33">
        <v>0</v>
      </c>
      <c r="G971" s="33">
        <v>0</v>
      </c>
      <c r="H971">
        <v>0</v>
      </c>
      <c r="I971">
        <v>0</v>
      </c>
      <c r="J971">
        <v>0</v>
      </c>
      <c r="K971">
        <v>0</v>
      </c>
      <c r="L971">
        <v>1</v>
      </c>
      <c r="M971">
        <v>0</v>
      </c>
      <c r="N971">
        <v>1</v>
      </c>
      <c r="O971">
        <v>0</v>
      </c>
      <c r="P971">
        <v>0</v>
      </c>
      <c r="Q971" s="32">
        <v>3558.6202499999999</v>
      </c>
      <c r="R971" s="3"/>
      <c r="T971"/>
    </row>
    <row r="972" spans="1:20" x14ac:dyDescent="0.35">
      <c r="A972" s="31">
        <v>28</v>
      </c>
      <c r="B972" s="31">
        <v>25.934999999999999</v>
      </c>
      <c r="C972" s="33">
        <v>0</v>
      </c>
      <c r="D972" s="33">
        <v>0</v>
      </c>
      <c r="E972" s="33">
        <v>1</v>
      </c>
      <c r="F972" s="33">
        <v>0</v>
      </c>
      <c r="G972" s="33">
        <v>0</v>
      </c>
      <c r="H972">
        <v>0</v>
      </c>
      <c r="I972">
        <v>0</v>
      </c>
      <c r="J972">
        <v>0</v>
      </c>
      <c r="K972">
        <v>1</v>
      </c>
      <c r="L972">
        <v>0</v>
      </c>
      <c r="M972">
        <v>0</v>
      </c>
      <c r="N972">
        <v>1</v>
      </c>
      <c r="O972">
        <v>0</v>
      </c>
      <c r="P972">
        <v>0</v>
      </c>
      <c r="Q972" s="32">
        <v>4133.6416499999996</v>
      </c>
      <c r="R972" s="3"/>
      <c r="T972"/>
    </row>
    <row r="973" spans="1:20" x14ac:dyDescent="0.35">
      <c r="A973" s="31">
        <v>28</v>
      </c>
      <c r="B973" s="31">
        <v>28.88</v>
      </c>
      <c r="C973" s="33">
        <v>0</v>
      </c>
      <c r="D973" s="33">
        <v>0</v>
      </c>
      <c r="E973" s="33">
        <v>1</v>
      </c>
      <c r="F973" s="33">
        <v>0</v>
      </c>
      <c r="G973" s="33">
        <v>0</v>
      </c>
      <c r="H973">
        <v>0</v>
      </c>
      <c r="I973">
        <v>0</v>
      </c>
      <c r="J973">
        <v>0</v>
      </c>
      <c r="K973">
        <v>0</v>
      </c>
      <c r="L973">
        <v>1</v>
      </c>
      <c r="M973">
        <v>0</v>
      </c>
      <c r="N973">
        <v>1</v>
      </c>
      <c r="O973">
        <v>0</v>
      </c>
      <c r="P973">
        <v>0</v>
      </c>
      <c r="Q973" s="32">
        <v>4337.7352000000001</v>
      </c>
      <c r="R973" s="3"/>
      <c r="T973"/>
    </row>
    <row r="974" spans="1:20" x14ac:dyDescent="0.35">
      <c r="A974" s="31">
        <v>28</v>
      </c>
      <c r="B974" s="31">
        <v>27.5</v>
      </c>
      <c r="C974" s="33">
        <v>0</v>
      </c>
      <c r="D974" s="33">
        <v>0</v>
      </c>
      <c r="E974" s="33">
        <v>1</v>
      </c>
      <c r="F974" s="33">
        <v>0</v>
      </c>
      <c r="G974" s="33">
        <v>0</v>
      </c>
      <c r="H974">
        <v>0</v>
      </c>
      <c r="I974">
        <v>0</v>
      </c>
      <c r="J974">
        <v>1</v>
      </c>
      <c r="K974">
        <v>0</v>
      </c>
      <c r="L974">
        <v>0</v>
      </c>
      <c r="M974">
        <v>0</v>
      </c>
      <c r="N974">
        <v>1</v>
      </c>
      <c r="O974">
        <v>0</v>
      </c>
      <c r="P974">
        <v>0</v>
      </c>
      <c r="Q974" s="32">
        <v>20177.671129999999</v>
      </c>
      <c r="R974" s="3"/>
      <c r="T974"/>
    </row>
    <row r="975" spans="1:20" x14ac:dyDescent="0.35">
      <c r="A975" s="31">
        <v>28</v>
      </c>
      <c r="B975" s="31">
        <v>25.8</v>
      </c>
      <c r="C975" s="33">
        <v>0</v>
      </c>
      <c r="D975" s="33">
        <v>0</v>
      </c>
      <c r="E975" s="33">
        <v>1</v>
      </c>
      <c r="F975" s="33">
        <v>0</v>
      </c>
      <c r="G975" s="33">
        <v>0</v>
      </c>
      <c r="H975">
        <v>0</v>
      </c>
      <c r="I975">
        <v>0</v>
      </c>
      <c r="J975">
        <v>1</v>
      </c>
      <c r="K975">
        <v>0</v>
      </c>
      <c r="L975">
        <v>0</v>
      </c>
      <c r="M975">
        <v>0</v>
      </c>
      <c r="N975">
        <v>1</v>
      </c>
      <c r="O975">
        <v>0</v>
      </c>
      <c r="P975">
        <v>0</v>
      </c>
      <c r="Q975" s="32">
        <v>3161.4540000000002</v>
      </c>
      <c r="R975" s="3"/>
      <c r="T975"/>
    </row>
    <row r="976" spans="1:20" x14ac:dyDescent="0.35">
      <c r="A976" s="31">
        <v>28</v>
      </c>
      <c r="B976" s="31">
        <v>26.315000000000001</v>
      </c>
      <c r="C976" s="33">
        <v>0</v>
      </c>
      <c r="D976" s="33">
        <v>0</v>
      </c>
      <c r="E976" s="33">
        <v>1</v>
      </c>
      <c r="F976" s="33">
        <v>0</v>
      </c>
      <c r="G976" s="33">
        <v>0</v>
      </c>
      <c r="H976">
        <v>0</v>
      </c>
      <c r="I976">
        <v>0</v>
      </c>
      <c r="J976">
        <v>0</v>
      </c>
      <c r="K976">
        <v>1</v>
      </c>
      <c r="L976">
        <v>0</v>
      </c>
      <c r="M976">
        <v>0</v>
      </c>
      <c r="N976">
        <v>1</v>
      </c>
      <c r="O976">
        <v>0</v>
      </c>
      <c r="P976">
        <v>0</v>
      </c>
      <c r="Q976" s="32">
        <v>5312.1698500000002</v>
      </c>
      <c r="R976" s="3"/>
      <c r="T976"/>
    </row>
    <row r="977" spans="1:20" x14ac:dyDescent="0.35">
      <c r="A977" s="31">
        <v>28</v>
      </c>
      <c r="B977" s="31">
        <v>26.51</v>
      </c>
      <c r="C977" s="33">
        <v>0</v>
      </c>
      <c r="D977" s="33">
        <v>0</v>
      </c>
      <c r="E977" s="33">
        <v>1</v>
      </c>
      <c r="F977" s="33">
        <v>0</v>
      </c>
      <c r="G977" s="33">
        <v>0</v>
      </c>
      <c r="H977">
        <v>0</v>
      </c>
      <c r="I977">
        <v>1</v>
      </c>
      <c r="J977">
        <v>0</v>
      </c>
      <c r="K977">
        <v>0</v>
      </c>
      <c r="L977">
        <v>0</v>
      </c>
      <c r="M977">
        <v>0</v>
      </c>
      <c r="N977">
        <v>1</v>
      </c>
      <c r="O977">
        <v>0</v>
      </c>
      <c r="P977">
        <v>0</v>
      </c>
      <c r="Q977" s="32">
        <v>4340.4408999999996</v>
      </c>
      <c r="R977" s="3"/>
      <c r="T977"/>
    </row>
    <row r="978" spans="1:20" x14ac:dyDescent="0.35">
      <c r="A978" s="31">
        <v>29</v>
      </c>
      <c r="B978" s="31">
        <v>29.59</v>
      </c>
      <c r="C978" s="33">
        <v>0</v>
      </c>
      <c r="D978" s="33">
        <v>0</v>
      </c>
      <c r="E978" s="33">
        <v>1</v>
      </c>
      <c r="F978" s="33">
        <v>0</v>
      </c>
      <c r="G978" s="33">
        <v>0</v>
      </c>
      <c r="H978">
        <v>0</v>
      </c>
      <c r="I978">
        <v>1</v>
      </c>
      <c r="J978">
        <v>0</v>
      </c>
      <c r="K978">
        <v>0</v>
      </c>
      <c r="L978">
        <v>0</v>
      </c>
      <c r="M978">
        <v>0</v>
      </c>
      <c r="N978">
        <v>1</v>
      </c>
      <c r="O978">
        <v>0</v>
      </c>
      <c r="P978">
        <v>0</v>
      </c>
      <c r="Q978" s="32">
        <v>3947.4131000000002</v>
      </c>
      <c r="R978" s="3"/>
      <c r="T978"/>
    </row>
    <row r="979" spans="1:20" x14ac:dyDescent="0.35">
      <c r="A979" s="31">
        <v>29</v>
      </c>
      <c r="B979" s="31">
        <v>26.03</v>
      </c>
      <c r="C979" s="33">
        <v>0</v>
      </c>
      <c r="D979" s="33">
        <v>0</v>
      </c>
      <c r="E979" s="33">
        <v>1</v>
      </c>
      <c r="F979" s="33">
        <v>0</v>
      </c>
      <c r="G979" s="33">
        <v>0</v>
      </c>
      <c r="H979">
        <v>0</v>
      </c>
      <c r="I979">
        <v>0</v>
      </c>
      <c r="J979">
        <v>0</v>
      </c>
      <c r="K979">
        <v>1</v>
      </c>
      <c r="L979">
        <v>0</v>
      </c>
      <c r="M979">
        <v>0</v>
      </c>
      <c r="N979">
        <v>1</v>
      </c>
      <c r="O979">
        <v>0</v>
      </c>
      <c r="P979">
        <v>0</v>
      </c>
      <c r="Q979" s="32">
        <v>3736.4647</v>
      </c>
      <c r="R979" s="3"/>
      <c r="T979"/>
    </row>
    <row r="980" spans="1:20" x14ac:dyDescent="0.35">
      <c r="A980" s="31">
        <v>29</v>
      </c>
      <c r="B980" s="31">
        <v>25.9</v>
      </c>
      <c r="C980" s="33">
        <v>0</v>
      </c>
      <c r="D980" s="33">
        <v>0</v>
      </c>
      <c r="E980" s="33">
        <v>1</v>
      </c>
      <c r="F980" s="33">
        <v>0</v>
      </c>
      <c r="G980" s="33">
        <v>0</v>
      </c>
      <c r="H980">
        <v>0</v>
      </c>
      <c r="I980">
        <v>0</v>
      </c>
      <c r="J980">
        <v>1</v>
      </c>
      <c r="K980">
        <v>0</v>
      </c>
      <c r="L980">
        <v>0</v>
      </c>
      <c r="M980">
        <v>0</v>
      </c>
      <c r="N980">
        <v>1</v>
      </c>
      <c r="O980">
        <v>0</v>
      </c>
      <c r="P980">
        <v>0</v>
      </c>
      <c r="Q980" s="32">
        <v>3353.2840000000001</v>
      </c>
      <c r="R980" s="3"/>
      <c r="T980"/>
    </row>
    <row r="981" spans="1:20" x14ac:dyDescent="0.35">
      <c r="A981" s="31">
        <v>29</v>
      </c>
      <c r="B981" s="31">
        <v>25.6</v>
      </c>
      <c r="C981" s="33">
        <v>0</v>
      </c>
      <c r="D981" s="33">
        <v>0</v>
      </c>
      <c r="E981" s="33">
        <v>1</v>
      </c>
      <c r="F981" s="33">
        <v>0</v>
      </c>
      <c r="G981" s="33">
        <v>0</v>
      </c>
      <c r="H981">
        <v>0</v>
      </c>
      <c r="I981">
        <v>0</v>
      </c>
      <c r="J981">
        <v>1</v>
      </c>
      <c r="K981">
        <v>0</v>
      </c>
      <c r="L981">
        <v>0</v>
      </c>
      <c r="M981">
        <v>0</v>
      </c>
      <c r="N981">
        <v>1</v>
      </c>
      <c r="O981">
        <v>0</v>
      </c>
      <c r="P981">
        <v>0</v>
      </c>
      <c r="Q981" s="32">
        <v>5708.8670000000002</v>
      </c>
      <c r="R981" s="3"/>
      <c r="T981"/>
    </row>
    <row r="982" spans="1:20" x14ac:dyDescent="0.35">
      <c r="A982" s="31">
        <v>30</v>
      </c>
      <c r="B982" s="31">
        <v>27.7</v>
      </c>
      <c r="C982" s="33">
        <v>0</v>
      </c>
      <c r="D982" s="33">
        <v>0</v>
      </c>
      <c r="E982" s="33">
        <v>1</v>
      </c>
      <c r="F982" s="33">
        <v>0</v>
      </c>
      <c r="G982" s="33">
        <v>0</v>
      </c>
      <c r="H982">
        <v>0</v>
      </c>
      <c r="I982">
        <v>0</v>
      </c>
      <c r="J982">
        <v>1</v>
      </c>
      <c r="K982">
        <v>0</v>
      </c>
      <c r="L982">
        <v>0</v>
      </c>
      <c r="M982">
        <v>0</v>
      </c>
      <c r="N982">
        <v>1</v>
      </c>
      <c r="O982">
        <v>0</v>
      </c>
      <c r="P982">
        <v>0</v>
      </c>
      <c r="Q982" s="32">
        <v>3554.203</v>
      </c>
      <c r="R982" s="3"/>
      <c r="T982"/>
    </row>
    <row r="983" spans="1:20" x14ac:dyDescent="0.35">
      <c r="A983" s="31">
        <v>30</v>
      </c>
      <c r="B983" s="31">
        <v>28.405000000000001</v>
      </c>
      <c r="C983" s="33">
        <v>0</v>
      </c>
      <c r="D983" s="33">
        <v>0</v>
      </c>
      <c r="E983" s="33">
        <v>1</v>
      </c>
      <c r="F983" s="33">
        <v>0</v>
      </c>
      <c r="G983" s="33">
        <v>0</v>
      </c>
      <c r="H983">
        <v>0</v>
      </c>
      <c r="I983">
        <v>0</v>
      </c>
      <c r="J983">
        <v>0</v>
      </c>
      <c r="K983">
        <v>1</v>
      </c>
      <c r="L983">
        <v>0</v>
      </c>
      <c r="M983">
        <v>0</v>
      </c>
      <c r="N983">
        <v>1</v>
      </c>
      <c r="O983">
        <v>0</v>
      </c>
      <c r="P983">
        <v>0</v>
      </c>
      <c r="Q983" s="32">
        <v>4527.1829500000003</v>
      </c>
      <c r="R983" s="3"/>
      <c r="T983"/>
    </row>
    <row r="984" spans="1:20" x14ac:dyDescent="0.35">
      <c r="A984" s="31">
        <v>30</v>
      </c>
      <c r="B984" s="31">
        <v>27.93</v>
      </c>
      <c r="C984" s="33">
        <v>0</v>
      </c>
      <c r="D984" s="33">
        <v>0</v>
      </c>
      <c r="E984" s="33">
        <v>1</v>
      </c>
      <c r="F984" s="33">
        <v>0</v>
      </c>
      <c r="G984" s="33">
        <v>0</v>
      </c>
      <c r="H984">
        <v>0</v>
      </c>
      <c r="I984">
        <v>0</v>
      </c>
      <c r="J984">
        <v>0</v>
      </c>
      <c r="K984">
        <v>0</v>
      </c>
      <c r="L984">
        <v>1</v>
      </c>
      <c r="M984">
        <v>0</v>
      </c>
      <c r="N984">
        <v>1</v>
      </c>
      <c r="O984">
        <v>0</v>
      </c>
      <c r="P984">
        <v>0</v>
      </c>
      <c r="Q984" s="32">
        <v>4137.5227000000004</v>
      </c>
      <c r="R984" s="3"/>
      <c r="T984"/>
    </row>
    <row r="985" spans="1:20" x14ac:dyDescent="0.35">
      <c r="A985" s="31">
        <v>31</v>
      </c>
      <c r="B985" s="31">
        <v>25.74</v>
      </c>
      <c r="C985" s="33">
        <v>0</v>
      </c>
      <c r="D985" s="33">
        <v>0</v>
      </c>
      <c r="E985" s="33">
        <v>1</v>
      </c>
      <c r="F985" s="33">
        <v>0</v>
      </c>
      <c r="G985" s="33">
        <v>0</v>
      </c>
      <c r="H985">
        <v>0</v>
      </c>
      <c r="I985">
        <v>1</v>
      </c>
      <c r="J985">
        <v>0</v>
      </c>
      <c r="K985">
        <v>0</v>
      </c>
      <c r="L985">
        <v>0</v>
      </c>
      <c r="M985">
        <v>0</v>
      </c>
      <c r="N985">
        <v>1</v>
      </c>
      <c r="O985">
        <v>0</v>
      </c>
      <c r="P985">
        <v>0</v>
      </c>
      <c r="Q985" s="32">
        <v>3756.6215999999999</v>
      </c>
      <c r="R985" s="3"/>
      <c r="T985"/>
    </row>
    <row r="986" spans="1:20" x14ac:dyDescent="0.35">
      <c r="A986" s="31">
        <v>31</v>
      </c>
      <c r="B986" s="31">
        <v>29.1</v>
      </c>
      <c r="C986" s="33">
        <v>0</v>
      </c>
      <c r="D986" s="33">
        <v>0</v>
      </c>
      <c r="E986" s="33">
        <v>1</v>
      </c>
      <c r="F986" s="33">
        <v>0</v>
      </c>
      <c r="G986" s="33">
        <v>0</v>
      </c>
      <c r="H986">
        <v>0</v>
      </c>
      <c r="I986">
        <v>0</v>
      </c>
      <c r="J986">
        <v>1</v>
      </c>
      <c r="K986">
        <v>0</v>
      </c>
      <c r="L986">
        <v>0</v>
      </c>
      <c r="M986">
        <v>0</v>
      </c>
      <c r="N986">
        <v>1</v>
      </c>
      <c r="O986">
        <v>0</v>
      </c>
      <c r="P986">
        <v>0</v>
      </c>
      <c r="Q986" s="32">
        <v>3761.2919999999999</v>
      </c>
      <c r="R986" s="3"/>
      <c r="T986"/>
    </row>
    <row r="987" spans="1:20" x14ac:dyDescent="0.35">
      <c r="A987" s="31">
        <v>31</v>
      </c>
      <c r="B987" s="31">
        <v>26.62</v>
      </c>
      <c r="C987" s="33">
        <v>0</v>
      </c>
      <c r="D987" s="33">
        <v>0</v>
      </c>
      <c r="E987" s="33">
        <v>1</v>
      </c>
      <c r="F987" s="33">
        <v>0</v>
      </c>
      <c r="G987" s="33">
        <v>0</v>
      </c>
      <c r="H987">
        <v>0</v>
      </c>
      <c r="I987">
        <v>1</v>
      </c>
      <c r="J987">
        <v>0</v>
      </c>
      <c r="K987">
        <v>0</v>
      </c>
      <c r="L987">
        <v>0</v>
      </c>
      <c r="M987">
        <v>0</v>
      </c>
      <c r="N987">
        <v>1</v>
      </c>
      <c r="O987">
        <v>0</v>
      </c>
      <c r="P987">
        <v>0</v>
      </c>
      <c r="Q987" s="32">
        <v>3757.8447999999999</v>
      </c>
      <c r="R987" s="3"/>
      <c r="T987"/>
    </row>
    <row r="988" spans="1:20" x14ac:dyDescent="0.35">
      <c r="A988" s="31">
        <v>31</v>
      </c>
      <c r="B988" s="31">
        <v>29.26</v>
      </c>
      <c r="C988" s="33">
        <v>0</v>
      </c>
      <c r="D988" s="33">
        <v>0</v>
      </c>
      <c r="E988" s="33">
        <v>1</v>
      </c>
      <c r="F988" s="33">
        <v>0</v>
      </c>
      <c r="G988" s="33">
        <v>0</v>
      </c>
      <c r="H988">
        <v>0</v>
      </c>
      <c r="I988">
        <v>1</v>
      </c>
      <c r="J988">
        <v>0</v>
      </c>
      <c r="K988">
        <v>0</v>
      </c>
      <c r="L988">
        <v>0</v>
      </c>
      <c r="M988">
        <v>0</v>
      </c>
      <c r="N988">
        <v>1</v>
      </c>
      <c r="O988">
        <v>0</v>
      </c>
      <c r="P988">
        <v>0</v>
      </c>
      <c r="Q988" s="32">
        <v>4350.5144</v>
      </c>
      <c r="R988" s="3"/>
      <c r="T988"/>
    </row>
    <row r="989" spans="1:20" x14ac:dyDescent="0.35">
      <c r="A989" s="31">
        <v>31</v>
      </c>
      <c r="B989" s="31">
        <v>25.8</v>
      </c>
      <c r="C989" s="33">
        <v>0</v>
      </c>
      <c r="D989" s="33">
        <v>0</v>
      </c>
      <c r="E989" s="33">
        <v>1</v>
      </c>
      <c r="F989" s="33">
        <v>0</v>
      </c>
      <c r="G989" s="33">
        <v>0</v>
      </c>
      <c r="H989">
        <v>0</v>
      </c>
      <c r="I989">
        <v>0</v>
      </c>
      <c r="J989">
        <v>1</v>
      </c>
      <c r="K989">
        <v>0</v>
      </c>
      <c r="L989">
        <v>0</v>
      </c>
      <c r="M989">
        <v>0</v>
      </c>
      <c r="N989">
        <v>1</v>
      </c>
      <c r="O989">
        <v>0</v>
      </c>
      <c r="P989">
        <v>0</v>
      </c>
      <c r="Q989" s="32">
        <v>4934.7049999999999</v>
      </c>
      <c r="R989" s="3"/>
      <c r="T989"/>
    </row>
    <row r="990" spans="1:20" x14ac:dyDescent="0.35">
      <c r="A990" s="31">
        <v>32</v>
      </c>
      <c r="B990" s="31">
        <v>29.8</v>
      </c>
      <c r="C990" s="33">
        <v>0</v>
      </c>
      <c r="D990" s="33">
        <v>0</v>
      </c>
      <c r="E990" s="33">
        <v>1</v>
      </c>
      <c r="F990" s="33">
        <v>0</v>
      </c>
      <c r="G990" s="33">
        <v>0</v>
      </c>
      <c r="H990">
        <v>0</v>
      </c>
      <c r="I990">
        <v>0</v>
      </c>
      <c r="J990">
        <v>1</v>
      </c>
      <c r="K990">
        <v>0</v>
      </c>
      <c r="L990">
        <v>0</v>
      </c>
      <c r="M990">
        <v>0</v>
      </c>
      <c r="N990">
        <v>1</v>
      </c>
      <c r="O990">
        <v>0</v>
      </c>
      <c r="P990">
        <v>0</v>
      </c>
      <c r="Q990" s="32">
        <v>5152.134</v>
      </c>
      <c r="R990" s="3"/>
      <c r="T990"/>
    </row>
    <row r="991" spans="1:20" x14ac:dyDescent="0.35">
      <c r="A991" s="31">
        <v>32</v>
      </c>
      <c r="B991" s="31">
        <v>28.93</v>
      </c>
      <c r="C991" s="33">
        <v>0</v>
      </c>
      <c r="D991" s="33">
        <v>0</v>
      </c>
      <c r="E991" s="33">
        <v>1</v>
      </c>
      <c r="F991" s="33">
        <v>0</v>
      </c>
      <c r="G991" s="33">
        <v>0</v>
      </c>
      <c r="H991">
        <v>0</v>
      </c>
      <c r="I991">
        <v>1</v>
      </c>
      <c r="J991">
        <v>0</v>
      </c>
      <c r="K991">
        <v>0</v>
      </c>
      <c r="L991">
        <v>0</v>
      </c>
      <c r="M991">
        <v>0</v>
      </c>
      <c r="N991">
        <v>1</v>
      </c>
      <c r="O991">
        <v>0</v>
      </c>
      <c r="P991">
        <v>0</v>
      </c>
      <c r="Q991" s="32">
        <v>3972.9247</v>
      </c>
      <c r="R991" s="3"/>
      <c r="T991"/>
    </row>
    <row r="992" spans="1:20" x14ac:dyDescent="0.35">
      <c r="A992" s="31">
        <v>32</v>
      </c>
      <c r="B992" s="31">
        <v>29.59</v>
      </c>
      <c r="C992" s="33">
        <v>0</v>
      </c>
      <c r="D992" s="33">
        <v>0</v>
      </c>
      <c r="E992" s="33">
        <v>1</v>
      </c>
      <c r="F992" s="33">
        <v>0</v>
      </c>
      <c r="G992" s="33">
        <v>0</v>
      </c>
      <c r="H992">
        <v>0</v>
      </c>
      <c r="I992">
        <v>1</v>
      </c>
      <c r="J992">
        <v>0</v>
      </c>
      <c r="K992">
        <v>0</v>
      </c>
      <c r="L992">
        <v>0</v>
      </c>
      <c r="M992">
        <v>0</v>
      </c>
      <c r="N992">
        <v>1</v>
      </c>
      <c r="O992">
        <v>0</v>
      </c>
      <c r="P992">
        <v>0</v>
      </c>
      <c r="Q992" s="32">
        <v>4562.8420999999998</v>
      </c>
      <c r="R992" s="3"/>
      <c r="T992"/>
    </row>
    <row r="993" spans="1:20" x14ac:dyDescent="0.35">
      <c r="A993" s="31">
        <v>32</v>
      </c>
      <c r="B993" s="31">
        <v>29.734999999999999</v>
      </c>
      <c r="C993" s="33">
        <v>0</v>
      </c>
      <c r="D993" s="33">
        <v>0</v>
      </c>
      <c r="E993" s="33">
        <v>1</v>
      </c>
      <c r="F993" s="33">
        <v>0</v>
      </c>
      <c r="G993" s="33">
        <v>0</v>
      </c>
      <c r="H993">
        <v>0</v>
      </c>
      <c r="I993">
        <v>0</v>
      </c>
      <c r="J993">
        <v>0</v>
      </c>
      <c r="K993">
        <v>1</v>
      </c>
      <c r="L993">
        <v>0</v>
      </c>
      <c r="M993">
        <v>0</v>
      </c>
      <c r="N993">
        <v>1</v>
      </c>
      <c r="O993">
        <v>0</v>
      </c>
      <c r="P993">
        <v>0</v>
      </c>
      <c r="Q993" s="32">
        <v>4357.0436499999996</v>
      </c>
      <c r="R993" s="3"/>
      <c r="T993"/>
    </row>
    <row r="994" spans="1:20" x14ac:dyDescent="0.35">
      <c r="A994" s="31">
        <v>33</v>
      </c>
      <c r="B994" s="31">
        <v>28.27</v>
      </c>
      <c r="C994" s="33">
        <v>0</v>
      </c>
      <c r="D994" s="33">
        <v>0</v>
      </c>
      <c r="E994" s="33">
        <v>1</v>
      </c>
      <c r="F994" s="33">
        <v>0</v>
      </c>
      <c r="G994" s="33">
        <v>0</v>
      </c>
      <c r="H994">
        <v>0</v>
      </c>
      <c r="I994">
        <v>1</v>
      </c>
      <c r="J994">
        <v>0</v>
      </c>
      <c r="K994">
        <v>0</v>
      </c>
      <c r="L994">
        <v>0</v>
      </c>
      <c r="M994">
        <v>0</v>
      </c>
      <c r="N994">
        <v>1</v>
      </c>
      <c r="O994">
        <v>0</v>
      </c>
      <c r="P994">
        <v>0</v>
      </c>
      <c r="Q994" s="32">
        <v>4779.6022999999996</v>
      </c>
      <c r="R994" s="3"/>
      <c r="T994"/>
    </row>
    <row r="995" spans="1:20" x14ac:dyDescent="0.35">
      <c r="A995" s="31">
        <v>33</v>
      </c>
      <c r="B995" s="31">
        <v>26.695</v>
      </c>
      <c r="C995" s="33">
        <v>0</v>
      </c>
      <c r="D995" s="33">
        <v>0</v>
      </c>
      <c r="E995" s="33">
        <v>1</v>
      </c>
      <c r="F995" s="33">
        <v>0</v>
      </c>
      <c r="G995" s="33">
        <v>0</v>
      </c>
      <c r="H995">
        <v>0</v>
      </c>
      <c r="I995">
        <v>0</v>
      </c>
      <c r="J995">
        <v>0</v>
      </c>
      <c r="K995">
        <v>1</v>
      </c>
      <c r="L995">
        <v>0</v>
      </c>
      <c r="M995">
        <v>0</v>
      </c>
      <c r="N995">
        <v>1</v>
      </c>
      <c r="O995">
        <v>0</v>
      </c>
      <c r="P995">
        <v>0</v>
      </c>
      <c r="Q995" s="32">
        <v>4571.4130500000001</v>
      </c>
      <c r="R995" s="3"/>
      <c r="T995"/>
    </row>
    <row r="996" spans="1:20" x14ac:dyDescent="0.35">
      <c r="A996" s="31">
        <v>34</v>
      </c>
      <c r="B996" s="31">
        <v>27.5</v>
      </c>
      <c r="C996" s="33">
        <v>0</v>
      </c>
      <c r="D996" s="33">
        <v>0</v>
      </c>
      <c r="E996" s="33">
        <v>1</v>
      </c>
      <c r="F996" s="33">
        <v>0</v>
      </c>
      <c r="G996" s="33">
        <v>0</v>
      </c>
      <c r="H996">
        <v>0</v>
      </c>
      <c r="I996">
        <v>0</v>
      </c>
      <c r="J996">
        <v>1</v>
      </c>
      <c r="K996">
        <v>0</v>
      </c>
      <c r="L996">
        <v>0</v>
      </c>
      <c r="M996">
        <v>0</v>
      </c>
      <c r="N996">
        <v>1</v>
      </c>
      <c r="O996">
        <v>0</v>
      </c>
      <c r="P996">
        <v>0</v>
      </c>
      <c r="Q996" s="32">
        <v>5003.8530000000001</v>
      </c>
      <c r="R996" s="3"/>
      <c r="T996"/>
    </row>
    <row r="997" spans="1:20" x14ac:dyDescent="0.35">
      <c r="A997" s="31">
        <v>34</v>
      </c>
      <c r="B997" s="31">
        <v>26.73</v>
      </c>
      <c r="C997" s="33">
        <v>0</v>
      </c>
      <c r="D997" s="33">
        <v>0</v>
      </c>
      <c r="E997" s="33">
        <v>1</v>
      </c>
      <c r="F997" s="33">
        <v>0</v>
      </c>
      <c r="G997" s="33">
        <v>0</v>
      </c>
      <c r="H997">
        <v>0</v>
      </c>
      <c r="I997">
        <v>1</v>
      </c>
      <c r="J997">
        <v>0</v>
      </c>
      <c r="K997">
        <v>0</v>
      </c>
      <c r="L997">
        <v>0</v>
      </c>
      <c r="M997">
        <v>0</v>
      </c>
      <c r="N997">
        <v>1</v>
      </c>
      <c r="O997">
        <v>0</v>
      </c>
      <c r="P997">
        <v>0</v>
      </c>
      <c r="Q997" s="32">
        <v>5002.7826999999997</v>
      </c>
      <c r="R997" s="3"/>
      <c r="T997"/>
    </row>
    <row r="998" spans="1:20" x14ac:dyDescent="0.35">
      <c r="A998" s="31">
        <v>34</v>
      </c>
      <c r="B998" s="31">
        <v>29.26</v>
      </c>
      <c r="C998" s="33">
        <v>0</v>
      </c>
      <c r="D998" s="33">
        <v>0</v>
      </c>
      <c r="E998" s="33">
        <v>1</v>
      </c>
      <c r="F998" s="33">
        <v>0</v>
      </c>
      <c r="G998" s="33">
        <v>0</v>
      </c>
      <c r="H998">
        <v>0</v>
      </c>
      <c r="I998">
        <v>1</v>
      </c>
      <c r="J998">
        <v>0</v>
      </c>
      <c r="K998">
        <v>0</v>
      </c>
      <c r="L998">
        <v>0</v>
      </c>
      <c r="M998">
        <v>0</v>
      </c>
      <c r="N998">
        <v>1</v>
      </c>
      <c r="O998">
        <v>0</v>
      </c>
      <c r="P998">
        <v>0</v>
      </c>
      <c r="Q998" s="32">
        <v>6184.2993999999999</v>
      </c>
      <c r="R998" s="3"/>
      <c r="T998"/>
    </row>
    <row r="999" spans="1:20" x14ac:dyDescent="0.35">
      <c r="A999" s="31">
        <v>34</v>
      </c>
      <c r="B999" s="31">
        <v>26.41</v>
      </c>
      <c r="C999" s="33">
        <v>0</v>
      </c>
      <c r="D999" s="33">
        <v>0</v>
      </c>
      <c r="E999" s="33">
        <v>1</v>
      </c>
      <c r="F999" s="33">
        <v>0</v>
      </c>
      <c r="G999" s="33">
        <v>0</v>
      </c>
      <c r="H999">
        <v>0</v>
      </c>
      <c r="I999">
        <v>0</v>
      </c>
      <c r="J999">
        <v>0</v>
      </c>
      <c r="K999">
        <v>1</v>
      </c>
      <c r="L999">
        <v>0</v>
      </c>
      <c r="M999">
        <v>0</v>
      </c>
      <c r="N999">
        <v>1</v>
      </c>
      <c r="O999">
        <v>0</v>
      </c>
      <c r="P999">
        <v>0</v>
      </c>
      <c r="Q999" s="32">
        <v>5385.3379000000004</v>
      </c>
      <c r="R999" s="3"/>
      <c r="T999"/>
    </row>
    <row r="1000" spans="1:20" x14ac:dyDescent="0.35">
      <c r="A1000" s="31">
        <v>34</v>
      </c>
      <c r="B1000" s="31">
        <v>27.72</v>
      </c>
      <c r="C1000" s="33">
        <v>0</v>
      </c>
      <c r="D1000" s="33">
        <v>0</v>
      </c>
      <c r="E1000" s="33">
        <v>1</v>
      </c>
      <c r="F1000" s="33">
        <v>0</v>
      </c>
      <c r="G1000" s="33">
        <v>0</v>
      </c>
      <c r="H1000">
        <v>0</v>
      </c>
      <c r="I1000">
        <v>1</v>
      </c>
      <c r="J1000">
        <v>0</v>
      </c>
      <c r="K1000">
        <v>0</v>
      </c>
      <c r="L1000">
        <v>0</v>
      </c>
      <c r="M1000">
        <v>0</v>
      </c>
      <c r="N1000">
        <v>1</v>
      </c>
      <c r="O1000">
        <v>0</v>
      </c>
      <c r="P1000">
        <v>0</v>
      </c>
      <c r="Q1000" s="32">
        <v>4415.1588000000002</v>
      </c>
      <c r="R1000" s="3"/>
      <c r="T1000"/>
    </row>
    <row r="1001" spans="1:20" x14ac:dyDescent="0.35">
      <c r="A1001" s="31">
        <v>35</v>
      </c>
      <c r="B1001" s="31">
        <v>27.7</v>
      </c>
      <c r="C1001" s="33">
        <v>0</v>
      </c>
      <c r="D1001" s="33">
        <v>0</v>
      </c>
      <c r="E1001" s="33">
        <v>1</v>
      </c>
      <c r="F1001" s="33">
        <v>0</v>
      </c>
      <c r="G1001" s="33">
        <v>0</v>
      </c>
      <c r="H1001">
        <v>0</v>
      </c>
      <c r="I1001">
        <v>0</v>
      </c>
      <c r="J1001">
        <v>1</v>
      </c>
      <c r="K1001">
        <v>0</v>
      </c>
      <c r="L1001">
        <v>0</v>
      </c>
      <c r="M1001">
        <v>0</v>
      </c>
      <c r="N1001">
        <v>1</v>
      </c>
      <c r="O1001">
        <v>0</v>
      </c>
      <c r="P1001">
        <v>0</v>
      </c>
      <c r="Q1001" s="32">
        <v>6414.1779999999999</v>
      </c>
      <c r="R1001" s="3"/>
      <c r="T1001"/>
    </row>
    <row r="1002" spans="1:20" x14ac:dyDescent="0.35">
      <c r="A1002" s="31">
        <v>35</v>
      </c>
      <c r="B1002" s="31">
        <v>26.125</v>
      </c>
      <c r="C1002" s="33">
        <v>0</v>
      </c>
      <c r="D1002" s="33">
        <v>0</v>
      </c>
      <c r="E1002" s="33">
        <v>1</v>
      </c>
      <c r="F1002" s="33">
        <v>0</v>
      </c>
      <c r="G1002" s="33">
        <v>0</v>
      </c>
      <c r="H1002">
        <v>0</v>
      </c>
      <c r="I1002">
        <v>0</v>
      </c>
      <c r="J1002">
        <v>0</v>
      </c>
      <c r="K1002">
        <v>0</v>
      </c>
      <c r="L1002">
        <v>1</v>
      </c>
      <c r="M1002">
        <v>0</v>
      </c>
      <c r="N1002">
        <v>1</v>
      </c>
      <c r="O1002">
        <v>0</v>
      </c>
      <c r="P1002">
        <v>0</v>
      </c>
      <c r="Q1002" s="32">
        <v>5227.9887500000004</v>
      </c>
      <c r="R1002" s="3"/>
      <c r="T1002"/>
    </row>
    <row r="1003" spans="1:20" x14ac:dyDescent="0.35">
      <c r="A1003" s="31">
        <v>36</v>
      </c>
      <c r="B1003" s="31">
        <v>26.2</v>
      </c>
      <c r="C1003" s="33">
        <v>0</v>
      </c>
      <c r="D1003" s="33">
        <v>0</v>
      </c>
      <c r="E1003" s="33">
        <v>1</v>
      </c>
      <c r="F1003" s="33">
        <v>0</v>
      </c>
      <c r="G1003" s="33">
        <v>0</v>
      </c>
      <c r="H1003">
        <v>0</v>
      </c>
      <c r="I1003">
        <v>0</v>
      </c>
      <c r="J1003">
        <v>1</v>
      </c>
      <c r="K1003">
        <v>0</v>
      </c>
      <c r="L1003">
        <v>0</v>
      </c>
      <c r="M1003">
        <v>0</v>
      </c>
      <c r="N1003">
        <v>0</v>
      </c>
      <c r="O1003">
        <v>1</v>
      </c>
      <c r="P1003">
        <v>0</v>
      </c>
      <c r="Q1003" s="32">
        <v>4883.866</v>
      </c>
      <c r="R1003" s="3"/>
      <c r="T1003"/>
    </row>
    <row r="1004" spans="1:20" x14ac:dyDescent="0.35">
      <c r="A1004" s="31">
        <v>36</v>
      </c>
      <c r="B1004" s="31">
        <v>27.74</v>
      </c>
      <c r="C1004" s="33">
        <v>0</v>
      </c>
      <c r="D1004" s="33">
        <v>0</v>
      </c>
      <c r="E1004" s="33">
        <v>1</v>
      </c>
      <c r="F1004" s="33">
        <v>0</v>
      </c>
      <c r="G1004" s="33">
        <v>0</v>
      </c>
      <c r="H1004">
        <v>0</v>
      </c>
      <c r="I1004">
        <v>0</v>
      </c>
      <c r="J1004">
        <v>0</v>
      </c>
      <c r="K1004">
        <v>0</v>
      </c>
      <c r="L1004">
        <v>1</v>
      </c>
      <c r="M1004">
        <v>0</v>
      </c>
      <c r="N1004">
        <v>0</v>
      </c>
      <c r="O1004">
        <v>1</v>
      </c>
      <c r="P1004">
        <v>0</v>
      </c>
      <c r="Q1004" s="32">
        <v>5469.0065999999997</v>
      </c>
      <c r="R1004" s="3"/>
      <c r="T1004"/>
    </row>
    <row r="1005" spans="1:20" x14ac:dyDescent="0.35">
      <c r="A1005" s="31">
        <v>36</v>
      </c>
      <c r="B1005" s="31">
        <v>25.84</v>
      </c>
      <c r="C1005" s="33">
        <v>0</v>
      </c>
      <c r="D1005" s="33">
        <v>0</v>
      </c>
      <c r="E1005" s="33">
        <v>1</v>
      </c>
      <c r="F1005" s="33">
        <v>0</v>
      </c>
      <c r="G1005" s="33">
        <v>0</v>
      </c>
      <c r="H1005">
        <v>0</v>
      </c>
      <c r="I1005">
        <v>0</v>
      </c>
      <c r="J1005">
        <v>0</v>
      </c>
      <c r="K1005">
        <v>1</v>
      </c>
      <c r="L1005">
        <v>0</v>
      </c>
      <c r="M1005">
        <v>0</v>
      </c>
      <c r="N1005">
        <v>0</v>
      </c>
      <c r="O1005">
        <v>1</v>
      </c>
      <c r="P1005">
        <v>0</v>
      </c>
      <c r="Q1005" s="32">
        <v>5266.3656000000001</v>
      </c>
      <c r="R1005" s="3"/>
      <c r="T1005"/>
    </row>
    <row r="1006" spans="1:20" x14ac:dyDescent="0.35">
      <c r="A1006" s="31">
        <v>36</v>
      </c>
      <c r="B1006" s="31">
        <v>29.04</v>
      </c>
      <c r="C1006" s="33">
        <v>0</v>
      </c>
      <c r="D1006" s="33">
        <v>0</v>
      </c>
      <c r="E1006" s="33">
        <v>1</v>
      </c>
      <c r="F1006" s="33">
        <v>0</v>
      </c>
      <c r="G1006" s="33">
        <v>0</v>
      </c>
      <c r="H1006">
        <v>0</v>
      </c>
      <c r="I1006">
        <v>1</v>
      </c>
      <c r="J1006">
        <v>0</v>
      </c>
      <c r="K1006">
        <v>0</v>
      </c>
      <c r="L1006">
        <v>0</v>
      </c>
      <c r="M1006">
        <v>0</v>
      </c>
      <c r="N1006">
        <v>0</v>
      </c>
      <c r="O1006">
        <v>1</v>
      </c>
      <c r="P1006">
        <v>0</v>
      </c>
      <c r="Q1006" s="32">
        <v>7243.8136000000004</v>
      </c>
      <c r="R1006" s="3"/>
      <c r="T1006"/>
    </row>
    <row r="1007" spans="1:20" x14ac:dyDescent="0.35">
      <c r="A1007" s="31">
        <v>36</v>
      </c>
      <c r="B1007" s="31">
        <v>26.885000000000002</v>
      </c>
      <c r="C1007" s="33">
        <v>0</v>
      </c>
      <c r="D1007" s="33">
        <v>0</v>
      </c>
      <c r="E1007" s="33">
        <v>1</v>
      </c>
      <c r="F1007" s="33">
        <v>0</v>
      </c>
      <c r="G1007" s="33">
        <v>0</v>
      </c>
      <c r="H1007">
        <v>0</v>
      </c>
      <c r="I1007">
        <v>0</v>
      </c>
      <c r="J1007">
        <v>0</v>
      </c>
      <c r="K1007">
        <v>1</v>
      </c>
      <c r="L1007">
        <v>0</v>
      </c>
      <c r="M1007">
        <v>0</v>
      </c>
      <c r="N1007">
        <v>0</v>
      </c>
      <c r="O1007">
        <v>1</v>
      </c>
      <c r="P1007">
        <v>0</v>
      </c>
      <c r="Q1007" s="32">
        <v>5267.8181500000001</v>
      </c>
      <c r="R1007" s="3"/>
      <c r="T1007"/>
    </row>
    <row r="1008" spans="1:20" x14ac:dyDescent="0.35">
      <c r="A1008" s="31">
        <v>36</v>
      </c>
      <c r="B1008" s="31">
        <v>25.9</v>
      </c>
      <c r="C1008" s="33">
        <v>0</v>
      </c>
      <c r="D1008" s="33">
        <v>0</v>
      </c>
      <c r="E1008" s="33">
        <v>1</v>
      </c>
      <c r="F1008" s="33">
        <v>0</v>
      </c>
      <c r="G1008" s="33">
        <v>0</v>
      </c>
      <c r="H1008">
        <v>0</v>
      </c>
      <c r="I1008">
        <v>0</v>
      </c>
      <c r="J1008">
        <v>1</v>
      </c>
      <c r="K1008">
        <v>0</v>
      </c>
      <c r="L1008">
        <v>0</v>
      </c>
      <c r="M1008">
        <v>0</v>
      </c>
      <c r="N1008">
        <v>0</v>
      </c>
      <c r="O1008">
        <v>1</v>
      </c>
      <c r="P1008">
        <v>0</v>
      </c>
      <c r="Q1008" s="32">
        <v>5472.4489999999996</v>
      </c>
      <c r="R1008" s="3"/>
      <c r="T1008"/>
    </row>
    <row r="1009" spans="1:20" x14ac:dyDescent="0.35">
      <c r="A1009" s="31">
        <v>37</v>
      </c>
      <c r="B1009" s="31">
        <v>27.74</v>
      </c>
      <c r="C1009" s="33">
        <v>0</v>
      </c>
      <c r="D1009" s="33">
        <v>0</v>
      </c>
      <c r="E1009" s="33">
        <v>1</v>
      </c>
      <c r="F1009" s="33">
        <v>0</v>
      </c>
      <c r="G1009" s="33">
        <v>0</v>
      </c>
      <c r="H1009">
        <v>0</v>
      </c>
      <c r="I1009">
        <v>0</v>
      </c>
      <c r="J1009">
        <v>0</v>
      </c>
      <c r="K1009">
        <v>1</v>
      </c>
      <c r="L1009">
        <v>0</v>
      </c>
      <c r="M1009">
        <v>0</v>
      </c>
      <c r="N1009">
        <v>0</v>
      </c>
      <c r="O1009">
        <v>1</v>
      </c>
      <c r="P1009">
        <v>0</v>
      </c>
      <c r="Q1009" s="32">
        <v>7281.5056000000004</v>
      </c>
      <c r="R1009" s="3"/>
      <c r="T1009"/>
    </row>
    <row r="1010" spans="1:20" x14ac:dyDescent="0.35">
      <c r="A1010" s="31">
        <v>37</v>
      </c>
      <c r="B1010" s="31">
        <v>29.5</v>
      </c>
      <c r="C1010" s="33">
        <v>0</v>
      </c>
      <c r="D1010" s="33">
        <v>0</v>
      </c>
      <c r="E1010" s="33">
        <v>1</v>
      </c>
      <c r="F1010" s="33">
        <v>0</v>
      </c>
      <c r="G1010" s="33">
        <v>0</v>
      </c>
      <c r="H1010">
        <v>0</v>
      </c>
      <c r="I1010">
        <v>0</v>
      </c>
      <c r="J1010">
        <v>1</v>
      </c>
      <c r="K1010">
        <v>0</v>
      </c>
      <c r="L1010">
        <v>0</v>
      </c>
      <c r="M1010">
        <v>0</v>
      </c>
      <c r="N1010">
        <v>0</v>
      </c>
      <c r="O1010">
        <v>1</v>
      </c>
      <c r="P1010">
        <v>0</v>
      </c>
      <c r="Q1010" s="32">
        <v>6311.9520000000002</v>
      </c>
      <c r="R1010" s="3"/>
      <c r="T1010"/>
    </row>
    <row r="1011" spans="1:20" x14ac:dyDescent="0.35">
      <c r="A1011" s="31">
        <v>38</v>
      </c>
      <c r="B1011" s="31">
        <v>27.265000000000001</v>
      </c>
      <c r="C1011" s="33">
        <v>0</v>
      </c>
      <c r="D1011" s="33">
        <v>0</v>
      </c>
      <c r="E1011" s="33">
        <v>1</v>
      </c>
      <c r="F1011" s="33">
        <v>0</v>
      </c>
      <c r="G1011" s="33">
        <v>0</v>
      </c>
      <c r="H1011">
        <v>0</v>
      </c>
      <c r="I1011">
        <v>0</v>
      </c>
      <c r="J1011">
        <v>0</v>
      </c>
      <c r="K1011">
        <v>0</v>
      </c>
      <c r="L1011">
        <v>1</v>
      </c>
      <c r="M1011">
        <v>0</v>
      </c>
      <c r="N1011">
        <v>0</v>
      </c>
      <c r="O1011">
        <v>1</v>
      </c>
      <c r="P1011">
        <v>0</v>
      </c>
      <c r="Q1011" s="32">
        <v>6555.07035</v>
      </c>
      <c r="R1011" s="3"/>
      <c r="T1011"/>
    </row>
    <row r="1012" spans="1:20" x14ac:dyDescent="0.35">
      <c r="A1012" s="31">
        <v>38</v>
      </c>
      <c r="B1012" s="31">
        <v>28.93</v>
      </c>
      <c r="C1012" s="33">
        <v>0</v>
      </c>
      <c r="D1012" s="33">
        <v>0</v>
      </c>
      <c r="E1012" s="33">
        <v>1</v>
      </c>
      <c r="F1012" s="33">
        <v>0</v>
      </c>
      <c r="G1012" s="33">
        <v>0</v>
      </c>
      <c r="H1012">
        <v>0</v>
      </c>
      <c r="I1012">
        <v>1</v>
      </c>
      <c r="J1012">
        <v>0</v>
      </c>
      <c r="K1012">
        <v>0</v>
      </c>
      <c r="L1012">
        <v>0</v>
      </c>
      <c r="M1012">
        <v>0</v>
      </c>
      <c r="N1012">
        <v>0</v>
      </c>
      <c r="O1012">
        <v>1</v>
      </c>
      <c r="P1012">
        <v>0</v>
      </c>
      <c r="Q1012" s="32">
        <v>5974.3846999999996</v>
      </c>
      <c r="R1012" s="3"/>
      <c r="T1012"/>
    </row>
    <row r="1013" spans="1:20" x14ac:dyDescent="0.35">
      <c r="A1013" s="31">
        <v>38</v>
      </c>
      <c r="B1013" s="31">
        <v>28</v>
      </c>
      <c r="C1013" s="33">
        <v>0</v>
      </c>
      <c r="D1013" s="33">
        <v>0</v>
      </c>
      <c r="E1013" s="33">
        <v>1</v>
      </c>
      <c r="F1013" s="33">
        <v>0</v>
      </c>
      <c r="G1013" s="33">
        <v>0</v>
      </c>
      <c r="H1013">
        <v>0</v>
      </c>
      <c r="I1013">
        <v>0</v>
      </c>
      <c r="J1013">
        <v>1</v>
      </c>
      <c r="K1013">
        <v>0</v>
      </c>
      <c r="L1013">
        <v>0</v>
      </c>
      <c r="M1013">
        <v>0</v>
      </c>
      <c r="N1013">
        <v>0</v>
      </c>
      <c r="O1013">
        <v>1</v>
      </c>
      <c r="P1013">
        <v>0</v>
      </c>
      <c r="Q1013" s="32">
        <v>7151.0919999999996</v>
      </c>
      <c r="R1013" s="3"/>
      <c r="T1013"/>
    </row>
    <row r="1014" spans="1:20" x14ac:dyDescent="0.35">
      <c r="A1014" s="31">
        <v>38</v>
      </c>
      <c r="B1014" s="31">
        <v>27.835000000000001</v>
      </c>
      <c r="C1014" s="33">
        <v>0</v>
      </c>
      <c r="D1014" s="33">
        <v>0</v>
      </c>
      <c r="E1014" s="33">
        <v>1</v>
      </c>
      <c r="F1014" s="33">
        <v>0</v>
      </c>
      <c r="G1014" s="33">
        <v>0</v>
      </c>
      <c r="H1014">
        <v>0</v>
      </c>
      <c r="I1014">
        <v>0</v>
      </c>
      <c r="J1014">
        <v>0</v>
      </c>
      <c r="K1014">
        <v>0</v>
      </c>
      <c r="L1014">
        <v>1</v>
      </c>
      <c r="M1014">
        <v>0</v>
      </c>
      <c r="N1014">
        <v>0</v>
      </c>
      <c r="O1014">
        <v>1</v>
      </c>
      <c r="P1014">
        <v>0</v>
      </c>
      <c r="Q1014" s="32">
        <v>7144.86265</v>
      </c>
      <c r="R1014" s="3"/>
      <c r="T1014"/>
    </row>
    <row r="1015" spans="1:20" x14ac:dyDescent="0.35">
      <c r="A1015" s="31">
        <v>38</v>
      </c>
      <c r="B1015" s="31">
        <v>27.6</v>
      </c>
      <c r="C1015" s="33">
        <v>0</v>
      </c>
      <c r="D1015" s="33">
        <v>0</v>
      </c>
      <c r="E1015" s="33">
        <v>1</v>
      </c>
      <c r="F1015" s="33">
        <v>0</v>
      </c>
      <c r="G1015" s="33">
        <v>0</v>
      </c>
      <c r="H1015">
        <v>0</v>
      </c>
      <c r="I1015">
        <v>0</v>
      </c>
      <c r="J1015">
        <v>1</v>
      </c>
      <c r="K1015">
        <v>0</v>
      </c>
      <c r="L1015">
        <v>0</v>
      </c>
      <c r="M1015">
        <v>0</v>
      </c>
      <c r="N1015">
        <v>0</v>
      </c>
      <c r="O1015">
        <v>1</v>
      </c>
      <c r="P1015">
        <v>0</v>
      </c>
      <c r="Q1015" s="32">
        <v>5383.5360000000001</v>
      </c>
      <c r="R1015" s="3"/>
      <c r="T1015"/>
    </row>
    <row r="1016" spans="1:20" x14ac:dyDescent="0.35">
      <c r="A1016" s="31">
        <v>39</v>
      </c>
      <c r="B1016" s="31">
        <v>26.315000000000001</v>
      </c>
      <c r="C1016" s="33">
        <v>0</v>
      </c>
      <c r="D1016" s="33">
        <v>0</v>
      </c>
      <c r="E1016" s="33">
        <v>1</v>
      </c>
      <c r="F1016" s="33">
        <v>0</v>
      </c>
      <c r="G1016" s="33">
        <v>0</v>
      </c>
      <c r="H1016">
        <v>0</v>
      </c>
      <c r="I1016">
        <v>0</v>
      </c>
      <c r="J1016">
        <v>0</v>
      </c>
      <c r="K1016">
        <v>1</v>
      </c>
      <c r="L1016">
        <v>0</v>
      </c>
      <c r="M1016">
        <v>0</v>
      </c>
      <c r="N1016">
        <v>0</v>
      </c>
      <c r="O1016">
        <v>1</v>
      </c>
      <c r="P1016">
        <v>0</v>
      </c>
      <c r="Q1016" s="32">
        <v>7201.7008500000002</v>
      </c>
      <c r="R1016" s="3"/>
      <c r="T1016"/>
    </row>
    <row r="1017" spans="1:20" x14ac:dyDescent="0.35">
      <c r="A1017" s="31">
        <v>40</v>
      </c>
      <c r="B1017" s="31">
        <v>28.69</v>
      </c>
      <c r="C1017" s="33">
        <v>0</v>
      </c>
      <c r="D1017" s="33">
        <v>0</v>
      </c>
      <c r="E1017" s="33">
        <v>1</v>
      </c>
      <c r="F1017" s="33">
        <v>0</v>
      </c>
      <c r="G1017" s="33">
        <v>0</v>
      </c>
      <c r="H1017">
        <v>0</v>
      </c>
      <c r="I1017">
        <v>0</v>
      </c>
      <c r="J1017">
        <v>0</v>
      </c>
      <c r="K1017">
        <v>1</v>
      </c>
      <c r="L1017">
        <v>0</v>
      </c>
      <c r="M1017">
        <v>0</v>
      </c>
      <c r="N1017">
        <v>0</v>
      </c>
      <c r="O1017">
        <v>1</v>
      </c>
      <c r="P1017">
        <v>0</v>
      </c>
      <c r="Q1017" s="32">
        <v>8059.6791000000003</v>
      </c>
      <c r="R1017" s="3"/>
      <c r="T1017"/>
    </row>
    <row r="1018" spans="1:20" x14ac:dyDescent="0.35">
      <c r="A1018" s="31">
        <v>40</v>
      </c>
      <c r="B1018" s="31">
        <v>25.46</v>
      </c>
      <c r="C1018" s="33">
        <v>0</v>
      </c>
      <c r="D1018" s="33">
        <v>0</v>
      </c>
      <c r="E1018" s="33">
        <v>1</v>
      </c>
      <c r="F1018" s="33">
        <v>0</v>
      </c>
      <c r="G1018" s="33">
        <v>0</v>
      </c>
      <c r="H1018">
        <v>0</v>
      </c>
      <c r="I1018">
        <v>0</v>
      </c>
      <c r="J1018">
        <v>0</v>
      </c>
      <c r="K1018">
        <v>0</v>
      </c>
      <c r="L1018">
        <v>1</v>
      </c>
      <c r="M1018">
        <v>0</v>
      </c>
      <c r="N1018">
        <v>0</v>
      </c>
      <c r="O1018">
        <v>1</v>
      </c>
      <c r="P1018">
        <v>0</v>
      </c>
      <c r="Q1018" s="32">
        <v>7077.1894000000002</v>
      </c>
      <c r="R1018" s="3"/>
      <c r="T1018"/>
    </row>
    <row r="1019" spans="1:20" x14ac:dyDescent="0.35">
      <c r="A1019" s="31">
        <v>40</v>
      </c>
      <c r="B1019" s="31">
        <v>29.6</v>
      </c>
      <c r="C1019" s="33">
        <v>0</v>
      </c>
      <c r="D1019" s="33">
        <v>0</v>
      </c>
      <c r="E1019" s="33">
        <v>1</v>
      </c>
      <c r="F1019" s="33">
        <v>0</v>
      </c>
      <c r="G1019" s="33">
        <v>0</v>
      </c>
      <c r="H1019">
        <v>0</v>
      </c>
      <c r="I1019">
        <v>0</v>
      </c>
      <c r="J1019">
        <v>1</v>
      </c>
      <c r="K1019">
        <v>0</v>
      </c>
      <c r="L1019">
        <v>0</v>
      </c>
      <c r="M1019">
        <v>0</v>
      </c>
      <c r="N1019">
        <v>0</v>
      </c>
      <c r="O1019">
        <v>1</v>
      </c>
      <c r="P1019">
        <v>0</v>
      </c>
      <c r="Q1019" s="32">
        <v>5910.9440000000004</v>
      </c>
      <c r="R1019" s="3"/>
      <c r="T1019"/>
    </row>
    <row r="1020" spans="1:20" x14ac:dyDescent="0.35">
      <c r="A1020" s="31">
        <v>40</v>
      </c>
      <c r="B1020" s="31">
        <v>29.81</v>
      </c>
      <c r="C1020" s="33">
        <v>0</v>
      </c>
      <c r="D1020" s="33">
        <v>0</v>
      </c>
      <c r="E1020" s="33">
        <v>1</v>
      </c>
      <c r="F1020" s="33">
        <v>0</v>
      </c>
      <c r="G1020" s="33">
        <v>0</v>
      </c>
      <c r="H1020">
        <v>0</v>
      </c>
      <c r="I1020">
        <v>1</v>
      </c>
      <c r="J1020">
        <v>0</v>
      </c>
      <c r="K1020">
        <v>0</v>
      </c>
      <c r="L1020">
        <v>0</v>
      </c>
      <c r="M1020">
        <v>0</v>
      </c>
      <c r="N1020">
        <v>0</v>
      </c>
      <c r="O1020">
        <v>1</v>
      </c>
      <c r="P1020">
        <v>0</v>
      </c>
      <c r="Q1020" s="32">
        <v>6500.2358999999997</v>
      </c>
      <c r="R1020" s="3"/>
      <c r="T1020"/>
    </row>
    <row r="1021" spans="1:20" x14ac:dyDescent="0.35">
      <c r="A1021" s="31">
        <v>40</v>
      </c>
      <c r="B1021" s="31">
        <v>27.4</v>
      </c>
      <c r="C1021" s="33">
        <v>0</v>
      </c>
      <c r="D1021" s="33">
        <v>0</v>
      </c>
      <c r="E1021" s="33">
        <v>1</v>
      </c>
      <c r="F1021" s="33">
        <v>0</v>
      </c>
      <c r="G1021" s="33">
        <v>0</v>
      </c>
      <c r="H1021">
        <v>0</v>
      </c>
      <c r="I1021">
        <v>0</v>
      </c>
      <c r="J1021">
        <v>1</v>
      </c>
      <c r="K1021">
        <v>0</v>
      </c>
      <c r="L1021">
        <v>0</v>
      </c>
      <c r="M1021">
        <v>0</v>
      </c>
      <c r="N1021">
        <v>0</v>
      </c>
      <c r="O1021">
        <v>1</v>
      </c>
      <c r="P1021">
        <v>0</v>
      </c>
      <c r="Q1021" s="32">
        <v>6496.8860000000004</v>
      </c>
      <c r="R1021" s="3"/>
      <c r="T1021"/>
    </row>
    <row r="1022" spans="1:20" x14ac:dyDescent="0.35">
      <c r="A1022" s="31">
        <v>40</v>
      </c>
      <c r="B1022" s="31">
        <v>29.3</v>
      </c>
      <c r="C1022" s="33">
        <v>0</v>
      </c>
      <c r="D1022" s="33">
        <v>0</v>
      </c>
      <c r="E1022" s="33">
        <v>1</v>
      </c>
      <c r="F1022" s="33">
        <v>0</v>
      </c>
      <c r="G1022" s="33">
        <v>0</v>
      </c>
      <c r="H1022">
        <v>0</v>
      </c>
      <c r="I1022">
        <v>0</v>
      </c>
      <c r="J1022">
        <v>1</v>
      </c>
      <c r="K1022">
        <v>0</v>
      </c>
      <c r="L1022">
        <v>0</v>
      </c>
      <c r="M1022">
        <v>0</v>
      </c>
      <c r="N1022">
        <v>0</v>
      </c>
      <c r="O1022">
        <v>1</v>
      </c>
      <c r="P1022">
        <v>0</v>
      </c>
      <c r="Q1022" s="32">
        <v>15828.82173</v>
      </c>
      <c r="R1022" s="3"/>
      <c r="T1022"/>
    </row>
    <row r="1023" spans="1:20" x14ac:dyDescent="0.35">
      <c r="A1023" s="31">
        <v>41</v>
      </c>
      <c r="B1023" s="31">
        <v>28.31</v>
      </c>
      <c r="C1023" s="33">
        <v>0</v>
      </c>
      <c r="D1023" s="33">
        <v>0</v>
      </c>
      <c r="E1023" s="33">
        <v>1</v>
      </c>
      <c r="F1023" s="33">
        <v>0</v>
      </c>
      <c r="G1023" s="33">
        <v>0</v>
      </c>
      <c r="H1023">
        <v>0</v>
      </c>
      <c r="I1023">
        <v>0</v>
      </c>
      <c r="J1023">
        <v>0</v>
      </c>
      <c r="K1023">
        <v>1</v>
      </c>
      <c r="L1023">
        <v>0</v>
      </c>
      <c r="M1023">
        <v>0</v>
      </c>
      <c r="N1023">
        <v>0</v>
      </c>
      <c r="O1023">
        <v>1</v>
      </c>
      <c r="P1023">
        <v>0</v>
      </c>
      <c r="Q1023" s="32">
        <v>7153.5538999999999</v>
      </c>
      <c r="R1023" s="3"/>
      <c r="T1023"/>
    </row>
    <row r="1024" spans="1:20" x14ac:dyDescent="0.35">
      <c r="A1024" s="31">
        <v>41</v>
      </c>
      <c r="B1024" s="31">
        <v>28.05</v>
      </c>
      <c r="C1024" s="33">
        <v>0</v>
      </c>
      <c r="D1024" s="33">
        <v>0</v>
      </c>
      <c r="E1024" s="33">
        <v>1</v>
      </c>
      <c r="F1024" s="33">
        <v>0</v>
      </c>
      <c r="G1024" s="33">
        <v>0</v>
      </c>
      <c r="H1024">
        <v>0</v>
      </c>
      <c r="I1024">
        <v>1</v>
      </c>
      <c r="J1024">
        <v>0</v>
      </c>
      <c r="K1024">
        <v>0</v>
      </c>
      <c r="L1024">
        <v>0</v>
      </c>
      <c r="M1024">
        <v>0</v>
      </c>
      <c r="N1024">
        <v>0</v>
      </c>
      <c r="O1024">
        <v>1</v>
      </c>
      <c r="P1024">
        <v>0</v>
      </c>
      <c r="Q1024" s="32">
        <v>6770.1925000000001</v>
      </c>
      <c r="R1024" s="3"/>
      <c r="T1024"/>
    </row>
    <row r="1025" spans="1:20" x14ac:dyDescent="0.35">
      <c r="A1025" s="31">
        <v>42</v>
      </c>
      <c r="B1025" s="31">
        <v>24.984999999999999</v>
      </c>
      <c r="C1025" s="33">
        <v>0</v>
      </c>
      <c r="D1025" s="33">
        <v>0</v>
      </c>
      <c r="E1025" s="33">
        <v>1</v>
      </c>
      <c r="F1025" s="33">
        <v>0</v>
      </c>
      <c r="G1025" s="33">
        <v>0</v>
      </c>
      <c r="H1025">
        <v>0</v>
      </c>
      <c r="I1025">
        <v>0</v>
      </c>
      <c r="J1025">
        <v>0</v>
      </c>
      <c r="K1025">
        <v>1</v>
      </c>
      <c r="L1025">
        <v>0</v>
      </c>
      <c r="M1025">
        <v>0</v>
      </c>
      <c r="N1025">
        <v>0</v>
      </c>
      <c r="O1025">
        <v>1</v>
      </c>
      <c r="P1025">
        <v>0</v>
      </c>
      <c r="Q1025" s="32">
        <v>8017.0611500000005</v>
      </c>
      <c r="R1025" s="3"/>
      <c r="T1025"/>
    </row>
    <row r="1026" spans="1:20" x14ac:dyDescent="0.35">
      <c r="A1026" s="31">
        <v>42</v>
      </c>
      <c r="B1026" s="31">
        <v>29.48</v>
      </c>
      <c r="C1026" s="33">
        <v>0</v>
      </c>
      <c r="D1026" s="33">
        <v>0</v>
      </c>
      <c r="E1026" s="33">
        <v>1</v>
      </c>
      <c r="F1026" s="33">
        <v>0</v>
      </c>
      <c r="G1026" s="33">
        <v>0</v>
      </c>
      <c r="H1026">
        <v>0</v>
      </c>
      <c r="I1026">
        <v>1</v>
      </c>
      <c r="J1026">
        <v>0</v>
      </c>
      <c r="K1026">
        <v>0</v>
      </c>
      <c r="L1026">
        <v>0</v>
      </c>
      <c r="M1026">
        <v>0</v>
      </c>
      <c r="N1026">
        <v>0</v>
      </c>
      <c r="O1026">
        <v>1</v>
      </c>
      <c r="P1026">
        <v>0</v>
      </c>
      <c r="Q1026" s="32">
        <v>7640.3091999999997</v>
      </c>
      <c r="R1026" s="3"/>
      <c r="T1026"/>
    </row>
    <row r="1027" spans="1:20" x14ac:dyDescent="0.35">
      <c r="A1027" s="31">
        <v>42</v>
      </c>
      <c r="B1027" s="31">
        <v>29</v>
      </c>
      <c r="C1027" s="33">
        <v>0</v>
      </c>
      <c r="D1027" s="33">
        <v>0</v>
      </c>
      <c r="E1027" s="33">
        <v>1</v>
      </c>
      <c r="F1027" s="33">
        <v>0</v>
      </c>
      <c r="G1027" s="33">
        <v>0</v>
      </c>
      <c r="H1027">
        <v>0</v>
      </c>
      <c r="I1027">
        <v>0</v>
      </c>
      <c r="J1027">
        <v>1</v>
      </c>
      <c r="K1027">
        <v>0</v>
      </c>
      <c r="L1027">
        <v>0</v>
      </c>
      <c r="M1027">
        <v>0</v>
      </c>
      <c r="N1027">
        <v>0</v>
      </c>
      <c r="O1027">
        <v>1</v>
      </c>
      <c r="P1027">
        <v>0</v>
      </c>
      <c r="Q1027" s="32">
        <v>7050.6419999999998</v>
      </c>
      <c r="R1027" s="3"/>
      <c r="T1027"/>
    </row>
    <row r="1028" spans="1:20" x14ac:dyDescent="0.35">
      <c r="A1028" s="31">
        <v>42</v>
      </c>
      <c r="B1028" s="31">
        <v>26.18</v>
      </c>
      <c r="C1028" s="33">
        <v>0</v>
      </c>
      <c r="D1028" s="33">
        <v>0</v>
      </c>
      <c r="E1028" s="33">
        <v>1</v>
      </c>
      <c r="F1028" s="33">
        <v>0</v>
      </c>
      <c r="G1028" s="33">
        <v>0</v>
      </c>
      <c r="H1028">
        <v>0</v>
      </c>
      <c r="I1028">
        <v>1</v>
      </c>
      <c r="J1028">
        <v>0</v>
      </c>
      <c r="K1028">
        <v>0</v>
      </c>
      <c r="L1028">
        <v>0</v>
      </c>
      <c r="M1028">
        <v>0</v>
      </c>
      <c r="N1028">
        <v>0</v>
      </c>
      <c r="O1028">
        <v>1</v>
      </c>
      <c r="P1028">
        <v>0</v>
      </c>
      <c r="Q1028" s="32">
        <v>7046.7222000000002</v>
      </c>
      <c r="R1028" s="3"/>
      <c r="T1028"/>
    </row>
    <row r="1029" spans="1:20" x14ac:dyDescent="0.35">
      <c r="A1029" s="31">
        <v>42</v>
      </c>
      <c r="B1029" s="31">
        <v>25.3</v>
      </c>
      <c r="C1029" s="33">
        <v>0</v>
      </c>
      <c r="D1029" s="33">
        <v>0</v>
      </c>
      <c r="E1029" s="33">
        <v>1</v>
      </c>
      <c r="F1029" s="33">
        <v>0</v>
      </c>
      <c r="G1029" s="33">
        <v>0</v>
      </c>
      <c r="H1029">
        <v>0</v>
      </c>
      <c r="I1029">
        <v>0</v>
      </c>
      <c r="J1029">
        <v>1</v>
      </c>
      <c r="K1029">
        <v>0</v>
      </c>
      <c r="L1029">
        <v>0</v>
      </c>
      <c r="M1029">
        <v>0</v>
      </c>
      <c r="N1029">
        <v>0</v>
      </c>
      <c r="O1029">
        <v>1</v>
      </c>
      <c r="P1029">
        <v>0</v>
      </c>
      <c r="Q1029" s="32">
        <v>7045.4989999999998</v>
      </c>
      <c r="R1029" s="3"/>
      <c r="T1029"/>
    </row>
    <row r="1030" spans="1:20" x14ac:dyDescent="0.35">
      <c r="A1030" s="31">
        <v>43</v>
      </c>
      <c r="B1030" s="31">
        <v>25.08</v>
      </c>
      <c r="C1030" s="33">
        <v>0</v>
      </c>
      <c r="D1030" s="33">
        <v>0</v>
      </c>
      <c r="E1030" s="33">
        <v>1</v>
      </c>
      <c r="F1030" s="33">
        <v>0</v>
      </c>
      <c r="G1030" s="33">
        <v>0</v>
      </c>
      <c r="H1030">
        <v>0</v>
      </c>
      <c r="I1030">
        <v>0</v>
      </c>
      <c r="J1030">
        <v>0</v>
      </c>
      <c r="K1030">
        <v>0</v>
      </c>
      <c r="L1030">
        <v>1</v>
      </c>
      <c r="M1030">
        <v>0</v>
      </c>
      <c r="N1030">
        <v>0</v>
      </c>
      <c r="O1030">
        <v>1</v>
      </c>
      <c r="P1030">
        <v>0</v>
      </c>
      <c r="Q1030" s="32">
        <v>7325.0482000000002</v>
      </c>
      <c r="R1030" s="3"/>
      <c r="T1030"/>
    </row>
    <row r="1031" spans="1:20" x14ac:dyDescent="0.35">
      <c r="A1031" s="31">
        <v>43</v>
      </c>
      <c r="B1031" s="31">
        <v>29.9</v>
      </c>
      <c r="C1031" s="33">
        <v>0</v>
      </c>
      <c r="D1031" s="33">
        <v>0</v>
      </c>
      <c r="E1031" s="33">
        <v>1</v>
      </c>
      <c r="F1031" s="33">
        <v>0</v>
      </c>
      <c r="G1031" s="33">
        <v>0</v>
      </c>
      <c r="H1031">
        <v>0</v>
      </c>
      <c r="I1031">
        <v>0</v>
      </c>
      <c r="J1031">
        <v>1</v>
      </c>
      <c r="K1031">
        <v>0</v>
      </c>
      <c r="L1031">
        <v>0</v>
      </c>
      <c r="M1031">
        <v>0</v>
      </c>
      <c r="N1031">
        <v>0</v>
      </c>
      <c r="O1031">
        <v>1</v>
      </c>
      <c r="P1031">
        <v>0</v>
      </c>
      <c r="Q1031" s="32">
        <v>7337.7479999999996</v>
      </c>
      <c r="R1031" s="3"/>
      <c r="T1031"/>
    </row>
    <row r="1032" spans="1:20" x14ac:dyDescent="0.35">
      <c r="A1032" s="31">
        <v>44</v>
      </c>
      <c r="B1032" s="31">
        <v>26.41</v>
      </c>
      <c r="C1032" s="33">
        <v>0</v>
      </c>
      <c r="D1032" s="33">
        <v>0</v>
      </c>
      <c r="E1032" s="33">
        <v>1</v>
      </c>
      <c r="F1032" s="33">
        <v>0</v>
      </c>
      <c r="G1032" s="33">
        <v>0</v>
      </c>
      <c r="H1032">
        <v>0</v>
      </c>
      <c r="I1032">
        <v>0</v>
      </c>
      <c r="J1032">
        <v>0</v>
      </c>
      <c r="K1032">
        <v>1</v>
      </c>
      <c r="L1032">
        <v>0</v>
      </c>
      <c r="M1032">
        <v>0</v>
      </c>
      <c r="N1032">
        <v>0</v>
      </c>
      <c r="O1032">
        <v>1</v>
      </c>
      <c r="P1032">
        <v>0</v>
      </c>
      <c r="Q1032" s="32">
        <v>7419.4778999999999</v>
      </c>
      <c r="R1032" s="3"/>
      <c r="T1032"/>
    </row>
    <row r="1033" spans="1:20" x14ac:dyDescent="0.35">
      <c r="A1033" s="31">
        <v>44</v>
      </c>
      <c r="B1033" s="31">
        <v>27.645</v>
      </c>
      <c r="C1033" s="33">
        <v>0</v>
      </c>
      <c r="D1033" s="33">
        <v>0</v>
      </c>
      <c r="E1033" s="33">
        <v>1</v>
      </c>
      <c r="F1033" s="33">
        <v>0</v>
      </c>
      <c r="G1033" s="33">
        <v>0</v>
      </c>
      <c r="H1033">
        <v>0</v>
      </c>
      <c r="I1033">
        <v>0</v>
      </c>
      <c r="J1033">
        <v>0</v>
      </c>
      <c r="K1033">
        <v>1</v>
      </c>
      <c r="L1033">
        <v>0</v>
      </c>
      <c r="M1033">
        <v>0</v>
      </c>
      <c r="N1033">
        <v>0</v>
      </c>
      <c r="O1033">
        <v>1</v>
      </c>
      <c r="P1033">
        <v>0</v>
      </c>
      <c r="Q1033" s="32">
        <v>7421.1945500000002</v>
      </c>
      <c r="R1033" s="3"/>
      <c r="T1033"/>
    </row>
    <row r="1034" spans="1:20" x14ac:dyDescent="0.35">
      <c r="A1034" s="31">
        <v>44</v>
      </c>
      <c r="B1034" s="31">
        <v>29.81</v>
      </c>
      <c r="C1034" s="33">
        <v>0</v>
      </c>
      <c r="D1034" s="33">
        <v>0</v>
      </c>
      <c r="E1034" s="33">
        <v>1</v>
      </c>
      <c r="F1034" s="33">
        <v>0</v>
      </c>
      <c r="G1034" s="33">
        <v>0</v>
      </c>
      <c r="H1034">
        <v>0</v>
      </c>
      <c r="I1034">
        <v>1</v>
      </c>
      <c r="J1034">
        <v>0</v>
      </c>
      <c r="K1034">
        <v>0</v>
      </c>
      <c r="L1034">
        <v>0</v>
      </c>
      <c r="M1034">
        <v>0</v>
      </c>
      <c r="N1034">
        <v>0</v>
      </c>
      <c r="O1034">
        <v>1</v>
      </c>
      <c r="P1034">
        <v>0</v>
      </c>
      <c r="Q1034" s="32">
        <v>8219.2039000000004</v>
      </c>
      <c r="R1034" s="3"/>
      <c r="T1034"/>
    </row>
    <row r="1035" spans="1:20" x14ac:dyDescent="0.35">
      <c r="A1035" s="31">
        <v>44</v>
      </c>
      <c r="B1035" s="31">
        <v>27.5</v>
      </c>
      <c r="C1035" s="33">
        <v>0</v>
      </c>
      <c r="D1035" s="33">
        <v>0</v>
      </c>
      <c r="E1035" s="33">
        <v>1</v>
      </c>
      <c r="F1035" s="33">
        <v>0</v>
      </c>
      <c r="G1035" s="33">
        <v>0</v>
      </c>
      <c r="H1035">
        <v>0</v>
      </c>
      <c r="I1035">
        <v>0</v>
      </c>
      <c r="J1035">
        <v>1</v>
      </c>
      <c r="K1035">
        <v>0</v>
      </c>
      <c r="L1035">
        <v>0</v>
      </c>
      <c r="M1035">
        <v>0</v>
      </c>
      <c r="N1035">
        <v>0</v>
      </c>
      <c r="O1035">
        <v>1</v>
      </c>
      <c r="P1035">
        <v>0</v>
      </c>
      <c r="Q1035" s="32">
        <v>7626.9930000000004</v>
      </c>
      <c r="R1035" s="3"/>
      <c r="T1035"/>
    </row>
    <row r="1036" spans="1:20" x14ac:dyDescent="0.35">
      <c r="A1036" s="31">
        <v>44</v>
      </c>
      <c r="B1036" s="31">
        <v>25.8</v>
      </c>
      <c r="C1036" s="33">
        <v>0</v>
      </c>
      <c r="D1036" s="33">
        <v>0</v>
      </c>
      <c r="E1036" s="33">
        <v>1</v>
      </c>
      <c r="F1036" s="33">
        <v>0</v>
      </c>
      <c r="G1036" s="33">
        <v>0</v>
      </c>
      <c r="H1036">
        <v>0</v>
      </c>
      <c r="I1036">
        <v>0</v>
      </c>
      <c r="J1036">
        <v>1</v>
      </c>
      <c r="K1036">
        <v>0</v>
      </c>
      <c r="L1036">
        <v>0</v>
      </c>
      <c r="M1036">
        <v>0</v>
      </c>
      <c r="N1036">
        <v>0</v>
      </c>
      <c r="O1036">
        <v>1</v>
      </c>
      <c r="P1036">
        <v>0</v>
      </c>
      <c r="Q1036" s="32">
        <v>7624.63</v>
      </c>
      <c r="R1036" s="3"/>
      <c r="T1036"/>
    </row>
    <row r="1037" spans="1:20" x14ac:dyDescent="0.35">
      <c r="A1037" s="31">
        <v>44</v>
      </c>
      <c r="B1037" s="31">
        <v>25</v>
      </c>
      <c r="C1037" s="33">
        <v>0</v>
      </c>
      <c r="D1037" s="33">
        <v>0</v>
      </c>
      <c r="E1037" s="33">
        <v>1</v>
      </c>
      <c r="F1037" s="33">
        <v>0</v>
      </c>
      <c r="G1037" s="33">
        <v>0</v>
      </c>
      <c r="H1037">
        <v>0</v>
      </c>
      <c r="I1037">
        <v>0</v>
      </c>
      <c r="J1037">
        <v>1</v>
      </c>
      <c r="K1037">
        <v>0</v>
      </c>
      <c r="L1037">
        <v>0</v>
      </c>
      <c r="M1037">
        <v>0</v>
      </c>
      <c r="N1037">
        <v>0</v>
      </c>
      <c r="O1037">
        <v>1</v>
      </c>
      <c r="P1037">
        <v>0</v>
      </c>
      <c r="Q1037" s="32">
        <v>7623.518</v>
      </c>
      <c r="R1037" s="3"/>
      <c r="T1037"/>
    </row>
    <row r="1038" spans="1:20" x14ac:dyDescent="0.35">
      <c r="A1038" s="31">
        <v>45</v>
      </c>
      <c r="B1038" s="31">
        <v>28.6</v>
      </c>
      <c r="C1038" s="33">
        <v>0</v>
      </c>
      <c r="D1038" s="33">
        <v>0</v>
      </c>
      <c r="E1038" s="33">
        <v>1</v>
      </c>
      <c r="F1038" s="33">
        <v>0</v>
      </c>
      <c r="G1038" s="33">
        <v>0</v>
      </c>
      <c r="H1038">
        <v>0</v>
      </c>
      <c r="I1038">
        <v>1</v>
      </c>
      <c r="J1038">
        <v>0</v>
      </c>
      <c r="K1038">
        <v>0</v>
      </c>
      <c r="L1038">
        <v>0</v>
      </c>
      <c r="M1038">
        <v>0</v>
      </c>
      <c r="N1038">
        <v>0</v>
      </c>
      <c r="O1038">
        <v>1</v>
      </c>
      <c r="P1038">
        <v>0</v>
      </c>
      <c r="Q1038" s="32">
        <v>8516.8289999999997</v>
      </c>
      <c r="R1038" s="3"/>
      <c r="T1038"/>
    </row>
    <row r="1039" spans="1:20" x14ac:dyDescent="0.35">
      <c r="A1039" s="31">
        <v>45</v>
      </c>
      <c r="B1039" s="31">
        <v>25.175000000000001</v>
      </c>
      <c r="C1039" s="33">
        <v>0</v>
      </c>
      <c r="D1039" s="33">
        <v>0</v>
      </c>
      <c r="E1039" s="33">
        <v>1</v>
      </c>
      <c r="F1039" s="33">
        <v>0</v>
      </c>
      <c r="G1039" s="33">
        <v>0</v>
      </c>
      <c r="H1039">
        <v>0</v>
      </c>
      <c r="I1039">
        <v>0</v>
      </c>
      <c r="J1039">
        <v>0</v>
      </c>
      <c r="K1039">
        <v>0</v>
      </c>
      <c r="L1039">
        <v>1</v>
      </c>
      <c r="M1039">
        <v>0</v>
      </c>
      <c r="N1039">
        <v>0</v>
      </c>
      <c r="O1039">
        <v>1</v>
      </c>
      <c r="P1039">
        <v>0</v>
      </c>
      <c r="Q1039" s="32">
        <v>9095.0682500000003</v>
      </c>
      <c r="R1039" s="3"/>
      <c r="T1039"/>
    </row>
    <row r="1040" spans="1:20" x14ac:dyDescent="0.35">
      <c r="A1040" s="31">
        <v>45</v>
      </c>
      <c r="B1040" s="31">
        <v>27.645</v>
      </c>
      <c r="C1040" s="33">
        <v>0</v>
      </c>
      <c r="D1040" s="33">
        <v>0</v>
      </c>
      <c r="E1040" s="33">
        <v>1</v>
      </c>
      <c r="F1040" s="33">
        <v>0</v>
      </c>
      <c r="G1040" s="33">
        <v>0</v>
      </c>
      <c r="H1040">
        <v>0</v>
      </c>
      <c r="I1040">
        <v>0</v>
      </c>
      <c r="J1040">
        <v>0</v>
      </c>
      <c r="K1040">
        <v>1</v>
      </c>
      <c r="L1040">
        <v>0</v>
      </c>
      <c r="M1040">
        <v>0</v>
      </c>
      <c r="N1040">
        <v>0</v>
      </c>
      <c r="O1040">
        <v>1</v>
      </c>
      <c r="P1040">
        <v>0</v>
      </c>
      <c r="Q1040" s="32">
        <v>28340.188849999999</v>
      </c>
      <c r="R1040" s="3"/>
      <c r="T1040"/>
    </row>
    <row r="1041" spans="1:20" x14ac:dyDescent="0.35">
      <c r="A1041" s="31">
        <v>45</v>
      </c>
      <c r="B1041" s="31">
        <v>27.83</v>
      </c>
      <c r="C1041" s="33">
        <v>0</v>
      </c>
      <c r="D1041" s="33">
        <v>0</v>
      </c>
      <c r="E1041" s="33">
        <v>1</v>
      </c>
      <c r="F1041" s="33">
        <v>0</v>
      </c>
      <c r="G1041" s="33">
        <v>0</v>
      </c>
      <c r="H1041">
        <v>0</v>
      </c>
      <c r="I1041">
        <v>1</v>
      </c>
      <c r="J1041">
        <v>0</v>
      </c>
      <c r="K1041">
        <v>0</v>
      </c>
      <c r="L1041">
        <v>0</v>
      </c>
      <c r="M1041">
        <v>0</v>
      </c>
      <c r="N1041">
        <v>0</v>
      </c>
      <c r="O1041">
        <v>1</v>
      </c>
      <c r="P1041">
        <v>0</v>
      </c>
      <c r="Q1041" s="32">
        <v>8515.7587000000003</v>
      </c>
      <c r="R1041" s="3"/>
      <c r="T1041"/>
    </row>
    <row r="1042" spans="1:20" x14ac:dyDescent="0.35">
      <c r="A1042" s="31">
        <v>45</v>
      </c>
      <c r="B1042" s="31">
        <v>25.7</v>
      </c>
      <c r="C1042" s="33">
        <v>0</v>
      </c>
      <c r="D1042" s="33">
        <v>0</v>
      </c>
      <c r="E1042" s="33">
        <v>1</v>
      </c>
      <c r="F1042" s="33">
        <v>0</v>
      </c>
      <c r="G1042" s="33">
        <v>0</v>
      </c>
      <c r="H1042">
        <v>0</v>
      </c>
      <c r="I1042">
        <v>0</v>
      </c>
      <c r="J1042">
        <v>1</v>
      </c>
      <c r="K1042">
        <v>0</v>
      </c>
      <c r="L1042">
        <v>0</v>
      </c>
      <c r="M1042">
        <v>0</v>
      </c>
      <c r="N1042">
        <v>0</v>
      </c>
      <c r="O1042">
        <v>1</v>
      </c>
      <c r="P1042">
        <v>0</v>
      </c>
      <c r="Q1042" s="32">
        <v>9101.7980000000007</v>
      </c>
      <c r="R1042" s="3"/>
      <c r="T1042"/>
    </row>
    <row r="1043" spans="1:20" x14ac:dyDescent="0.35">
      <c r="A1043" s="31">
        <v>46</v>
      </c>
      <c r="B1043" s="31">
        <v>27.74</v>
      </c>
      <c r="C1043" s="33">
        <v>0</v>
      </c>
      <c r="D1043" s="33">
        <v>0</v>
      </c>
      <c r="E1043" s="33">
        <v>1</v>
      </c>
      <c r="F1043" s="33">
        <v>0</v>
      </c>
      <c r="G1043" s="33">
        <v>0</v>
      </c>
      <c r="H1043">
        <v>0</v>
      </c>
      <c r="I1043">
        <v>0</v>
      </c>
      <c r="J1043">
        <v>0</v>
      </c>
      <c r="K1043">
        <v>1</v>
      </c>
      <c r="L1043">
        <v>0</v>
      </c>
      <c r="M1043">
        <v>0</v>
      </c>
      <c r="N1043">
        <v>0</v>
      </c>
      <c r="O1043">
        <v>1</v>
      </c>
      <c r="P1043">
        <v>0</v>
      </c>
      <c r="Q1043" s="32">
        <v>8026.6665999999996</v>
      </c>
      <c r="R1043" s="3"/>
      <c r="T1043"/>
    </row>
    <row r="1044" spans="1:20" x14ac:dyDescent="0.35">
      <c r="A1044" s="31">
        <v>46</v>
      </c>
      <c r="B1044" s="31">
        <v>28.9</v>
      </c>
      <c r="C1044" s="33">
        <v>0</v>
      </c>
      <c r="D1044" s="33">
        <v>0</v>
      </c>
      <c r="E1044" s="33">
        <v>1</v>
      </c>
      <c r="F1044" s="33">
        <v>0</v>
      </c>
      <c r="G1044" s="33">
        <v>0</v>
      </c>
      <c r="H1044">
        <v>0</v>
      </c>
      <c r="I1044">
        <v>0</v>
      </c>
      <c r="J1044">
        <v>1</v>
      </c>
      <c r="K1044">
        <v>0</v>
      </c>
      <c r="L1044">
        <v>0</v>
      </c>
      <c r="M1044">
        <v>0</v>
      </c>
      <c r="N1044">
        <v>0</v>
      </c>
      <c r="O1044">
        <v>1</v>
      </c>
      <c r="P1044">
        <v>0</v>
      </c>
      <c r="Q1044" s="32">
        <v>8823.2790000000005</v>
      </c>
      <c r="R1044" s="3"/>
      <c r="T1044"/>
    </row>
    <row r="1045" spans="1:20" x14ac:dyDescent="0.35">
      <c r="A1045" s="31">
        <v>46</v>
      </c>
      <c r="B1045" s="31">
        <v>27.72</v>
      </c>
      <c r="C1045" s="33">
        <v>0</v>
      </c>
      <c r="D1045" s="33">
        <v>0</v>
      </c>
      <c r="E1045" s="33">
        <v>1</v>
      </c>
      <c r="F1045" s="33">
        <v>0</v>
      </c>
      <c r="G1045" s="33">
        <v>0</v>
      </c>
      <c r="H1045">
        <v>0</v>
      </c>
      <c r="I1045">
        <v>1</v>
      </c>
      <c r="J1045">
        <v>0</v>
      </c>
      <c r="K1045">
        <v>0</v>
      </c>
      <c r="L1045">
        <v>0</v>
      </c>
      <c r="M1045">
        <v>0</v>
      </c>
      <c r="N1045">
        <v>0</v>
      </c>
      <c r="O1045">
        <v>1</v>
      </c>
      <c r="P1045">
        <v>0</v>
      </c>
      <c r="Q1045" s="32">
        <v>8232.6388000000006</v>
      </c>
      <c r="R1045" s="3"/>
      <c r="T1045"/>
    </row>
    <row r="1046" spans="1:20" x14ac:dyDescent="0.35">
      <c r="A1046" s="31">
        <v>46</v>
      </c>
      <c r="B1046" s="31">
        <v>28.05</v>
      </c>
      <c r="C1046" s="33">
        <v>0</v>
      </c>
      <c r="D1046" s="33">
        <v>0</v>
      </c>
      <c r="E1046" s="33">
        <v>1</v>
      </c>
      <c r="F1046" s="33">
        <v>0</v>
      </c>
      <c r="G1046" s="33">
        <v>0</v>
      </c>
      <c r="H1046">
        <v>0</v>
      </c>
      <c r="I1046">
        <v>1</v>
      </c>
      <c r="J1046">
        <v>0</v>
      </c>
      <c r="K1046">
        <v>0</v>
      </c>
      <c r="L1046">
        <v>0</v>
      </c>
      <c r="M1046">
        <v>0</v>
      </c>
      <c r="N1046">
        <v>0</v>
      </c>
      <c r="O1046">
        <v>1</v>
      </c>
      <c r="P1046">
        <v>0</v>
      </c>
      <c r="Q1046" s="32">
        <v>8233.0974999999999</v>
      </c>
      <c r="R1046" s="3"/>
      <c r="T1046"/>
    </row>
    <row r="1047" spans="1:20" x14ac:dyDescent="0.35">
      <c r="A1047" s="31">
        <v>47</v>
      </c>
      <c r="B1047" s="31">
        <v>26.6</v>
      </c>
      <c r="C1047" s="33">
        <v>0</v>
      </c>
      <c r="D1047" s="33">
        <v>0</v>
      </c>
      <c r="E1047" s="33">
        <v>1</v>
      </c>
      <c r="F1047" s="33">
        <v>0</v>
      </c>
      <c r="G1047" s="33">
        <v>0</v>
      </c>
      <c r="H1047">
        <v>0</v>
      </c>
      <c r="I1047">
        <v>0</v>
      </c>
      <c r="J1047">
        <v>0</v>
      </c>
      <c r="K1047">
        <v>0</v>
      </c>
      <c r="L1047">
        <v>1</v>
      </c>
      <c r="M1047">
        <v>0</v>
      </c>
      <c r="N1047">
        <v>0</v>
      </c>
      <c r="O1047">
        <v>1</v>
      </c>
      <c r="P1047">
        <v>0</v>
      </c>
      <c r="Q1047" s="32">
        <v>9715.8410000000003</v>
      </c>
      <c r="R1047" s="3"/>
      <c r="T1047"/>
    </row>
    <row r="1048" spans="1:20" x14ac:dyDescent="0.35">
      <c r="A1048" s="31">
        <v>47</v>
      </c>
      <c r="B1048" s="31">
        <v>29.37</v>
      </c>
      <c r="C1048" s="33">
        <v>0</v>
      </c>
      <c r="D1048" s="33">
        <v>0</v>
      </c>
      <c r="E1048" s="33">
        <v>1</v>
      </c>
      <c r="F1048" s="33">
        <v>0</v>
      </c>
      <c r="G1048" s="33">
        <v>0</v>
      </c>
      <c r="H1048">
        <v>0</v>
      </c>
      <c r="I1048">
        <v>1</v>
      </c>
      <c r="J1048">
        <v>0</v>
      </c>
      <c r="K1048">
        <v>0</v>
      </c>
      <c r="L1048">
        <v>0</v>
      </c>
      <c r="M1048">
        <v>0</v>
      </c>
      <c r="N1048">
        <v>0</v>
      </c>
      <c r="O1048">
        <v>1</v>
      </c>
      <c r="P1048">
        <v>0</v>
      </c>
      <c r="Q1048" s="32">
        <v>8547.6913000000004</v>
      </c>
      <c r="R1048" s="3"/>
      <c r="T1048"/>
    </row>
    <row r="1049" spans="1:20" x14ac:dyDescent="0.35">
      <c r="A1049" s="31">
        <v>47</v>
      </c>
      <c r="B1049" s="31">
        <v>29.545000000000002</v>
      </c>
      <c r="C1049" s="33">
        <v>0</v>
      </c>
      <c r="D1049" s="33">
        <v>0</v>
      </c>
      <c r="E1049" s="33">
        <v>1</v>
      </c>
      <c r="F1049" s="33">
        <v>0</v>
      </c>
      <c r="G1049" s="33">
        <v>0</v>
      </c>
      <c r="H1049">
        <v>0</v>
      </c>
      <c r="I1049">
        <v>0</v>
      </c>
      <c r="J1049">
        <v>0</v>
      </c>
      <c r="K1049">
        <v>1</v>
      </c>
      <c r="L1049">
        <v>0</v>
      </c>
      <c r="M1049">
        <v>0</v>
      </c>
      <c r="N1049">
        <v>0</v>
      </c>
      <c r="O1049">
        <v>1</v>
      </c>
      <c r="P1049">
        <v>0</v>
      </c>
      <c r="Q1049" s="32">
        <v>8930.9345499999999</v>
      </c>
      <c r="R1049" s="3"/>
      <c r="T1049"/>
    </row>
    <row r="1050" spans="1:20" x14ac:dyDescent="0.35">
      <c r="A1050" s="31">
        <v>48</v>
      </c>
      <c r="B1050" s="31">
        <v>28.88</v>
      </c>
      <c r="C1050" s="33">
        <v>0</v>
      </c>
      <c r="D1050" s="33">
        <v>0</v>
      </c>
      <c r="E1050" s="33">
        <v>1</v>
      </c>
      <c r="F1050" s="33">
        <v>0</v>
      </c>
      <c r="G1050" s="33">
        <v>0</v>
      </c>
      <c r="H1050">
        <v>0</v>
      </c>
      <c r="I1050">
        <v>0</v>
      </c>
      <c r="J1050">
        <v>0</v>
      </c>
      <c r="K1050">
        <v>1</v>
      </c>
      <c r="L1050">
        <v>0</v>
      </c>
      <c r="M1050">
        <v>0</v>
      </c>
      <c r="N1050">
        <v>0</v>
      </c>
      <c r="O1050">
        <v>1</v>
      </c>
      <c r="P1050">
        <v>0</v>
      </c>
      <c r="Q1050" s="32">
        <v>9249.4951999999994</v>
      </c>
      <c r="R1050" s="3"/>
      <c r="T1050"/>
    </row>
    <row r="1051" spans="1:20" x14ac:dyDescent="0.35">
      <c r="A1051" s="31">
        <v>48</v>
      </c>
      <c r="B1051" s="31">
        <v>27.265000000000001</v>
      </c>
      <c r="C1051" s="33">
        <v>0</v>
      </c>
      <c r="D1051" s="33">
        <v>0</v>
      </c>
      <c r="E1051" s="33">
        <v>1</v>
      </c>
      <c r="F1051" s="33">
        <v>0</v>
      </c>
      <c r="G1051" s="33">
        <v>0</v>
      </c>
      <c r="H1051">
        <v>0</v>
      </c>
      <c r="I1051">
        <v>0</v>
      </c>
      <c r="J1051">
        <v>0</v>
      </c>
      <c r="K1051">
        <v>0</v>
      </c>
      <c r="L1051">
        <v>1</v>
      </c>
      <c r="M1051">
        <v>0</v>
      </c>
      <c r="N1051">
        <v>0</v>
      </c>
      <c r="O1051">
        <v>1</v>
      </c>
      <c r="P1051">
        <v>0</v>
      </c>
      <c r="Q1051" s="32">
        <v>9447.2503500000003</v>
      </c>
      <c r="R1051" s="3"/>
      <c r="T1051"/>
    </row>
    <row r="1052" spans="1:20" x14ac:dyDescent="0.35">
      <c r="A1052" s="31">
        <v>48</v>
      </c>
      <c r="B1052" s="31">
        <v>28.9</v>
      </c>
      <c r="C1052" s="33">
        <v>0</v>
      </c>
      <c r="D1052" s="33">
        <v>0</v>
      </c>
      <c r="E1052" s="33">
        <v>1</v>
      </c>
      <c r="F1052" s="33">
        <v>0</v>
      </c>
      <c r="G1052" s="33">
        <v>0</v>
      </c>
      <c r="H1052">
        <v>0</v>
      </c>
      <c r="I1052">
        <v>0</v>
      </c>
      <c r="J1052">
        <v>1</v>
      </c>
      <c r="K1052">
        <v>0</v>
      </c>
      <c r="L1052">
        <v>0</v>
      </c>
      <c r="M1052">
        <v>0</v>
      </c>
      <c r="N1052">
        <v>0</v>
      </c>
      <c r="O1052">
        <v>1</v>
      </c>
      <c r="P1052">
        <v>0</v>
      </c>
      <c r="Q1052" s="32">
        <v>8277.5229999999992</v>
      </c>
      <c r="R1052" s="3"/>
      <c r="T1052"/>
    </row>
    <row r="1053" spans="1:20" x14ac:dyDescent="0.35">
      <c r="A1053" s="31">
        <v>48</v>
      </c>
      <c r="B1053" s="31">
        <v>27.93</v>
      </c>
      <c r="C1053" s="33">
        <v>0</v>
      </c>
      <c r="D1053" s="33">
        <v>0</v>
      </c>
      <c r="E1053" s="33">
        <v>1</v>
      </c>
      <c r="F1053" s="33">
        <v>0</v>
      </c>
      <c r="G1053" s="33">
        <v>0</v>
      </c>
      <c r="H1053">
        <v>0</v>
      </c>
      <c r="I1053">
        <v>0</v>
      </c>
      <c r="J1053">
        <v>0</v>
      </c>
      <c r="K1053">
        <v>1</v>
      </c>
      <c r="L1053">
        <v>0</v>
      </c>
      <c r="M1053">
        <v>0</v>
      </c>
      <c r="N1053">
        <v>0</v>
      </c>
      <c r="O1053">
        <v>1</v>
      </c>
      <c r="P1053">
        <v>0</v>
      </c>
      <c r="Q1053" s="32">
        <v>11015.1747</v>
      </c>
      <c r="R1053" s="3"/>
      <c r="T1053"/>
    </row>
    <row r="1054" spans="1:20" x14ac:dyDescent="0.35">
      <c r="A1054" s="31">
        <v>48</v>
      </c>
      <c r="B1054" s="31">
        <v>27.36</v>
      </c>
      <c r="C1054" s="33">
        <v>0</v>
      </c>
      <c r="D1054" s="33">
        <v>0</v>
      </c>
      <c r="E1054" s="33">
        <v>1</v>
      </c>
      <c r="F1054" s="33">
        <v>0</v>
      </c>
      <c r="G1054" s="33">
        <v>0</v>
      </c>
      <c r="H1054">
        <v>0</v>
      </c>
      <c r="I1054">
        <v>0</v>
      </c>
      <c r="J1054">
        <v>0</v>
      </c>
      <c r="K1054">
        <v>0</v>
      </c>
      <c r="L1054">
        <v>1</v>
      </c>
      <c r="M1054">
        <v>0</v>
      </c>
      <c r="N1054">
        <v>0</v>
      </c>
      <c r="O1054">
        <v>1</v>
      </c>
      <c r="P1054">
        <v>0</v>
      </c>
      <c r="Q1054" s="32">
        <v>9447.3824000000004</v>
      </c>
      <c r="R1054" s="3"/>
      <c r="T1054"/>
    </row>
    <row r="1055" spans="1:20" x14ac:dyDescent="0.35">
      <c r="A1055" s="31">
        <v>49</v>
      </c>
      <c r="B1055" s="31">
        <v>27.17</v>
      </c>
      <c r="C1055" s="33">
        <v>0</v>
      </c>
      <c r="D1055" s="33">
        <v>0</v>
      </c>
      <c r="E1055" s="33">
        <v>1</v>
      </c>
      <c r="F1055" s="33">
        <v>0</v>
      </c>
      <c r="G1055" s="33">
        <v>0</v>
      </c>
      <c r="H1055">
        <v>0</v>
      </c>
      <c r="I1055">
        <v>1</v>
      </c>
      <c r="J1055">
        <v>0</v>
      </c>
      <c r="K1055">
        <v>0</v>
      </c>
      <c r="L1055">
        <v>0</v>
      </c>
      <c r="M1055">
        <v>0</v>
      </c>
      <c r="N1055">
        <v>0</v>
      </c>
      <c r="O1055">
        <v>1</v>
      </c>
      <c r="P1055">
        <v>0</v>
      </c>
      <c r="Q1055" s="32">
        <v>8601.3292999999994</v>
      </c>
      <c r="R1055" s="3"/>
      <c r="T1055"/>
    </row>
    <row r="1056" spans="1:20" x14ac:dyDescent="0.35">
      <c r="A1056" s="31">
        <v>49</v>
      </c>
      <c r="B1056" s="31">
        <v>27.1</v>
      </c>
      <c r="C1056" s="33">
        <v>0</v>
      </c>
      <c r="D1056" s="33">
        <v>0</v>
      </c>
      <c r="E1056" s="33">
        <v>1</v>
      </c>
      <c r="F1056" s="33">
        <v>0</v>
      </c>
      <c r="G1056" s="33">
        <v>0</v>
      </c>
      <c r="H1056">
        <v>0</v>
      </c>
      <c r="I1056">
        <v>0</v>
      </c>
      <c r="J1056">
        <v>1</v>
      </c>
      <c r="K1056">
        <v>0</v>
      </c>
      <c r="L1056">
        <v>0</v>
      </c>
      <c r="M1056">
        <v>0</v>
      </c>
      <c r="N1056">
        <v>0</v>
      </c>
      <c r="O1056">
        <v>1</v>
      </c>
      <c r="P1056">
        <v>0</v>
      </c>
      <c r="Q1056" s="32">
        <v>26140.3603</v>
      </c>
      <c r="R1056" s="3"/>
      <c r="T1056"/>
    </row>
    <row r="1057" spans="1:20" x14ac:dyDescent="0.35">
      <c r="A1057" s="31">
        <v>50</v>
      </c>
      <c r="B1057" s="31">
        <v>27.83</v>
      </c>
      <c r="C1057" s="33">
        <v>0</v>
      </c>
      <c r="D1057" s="33">
        <v>0</v>
      </c>
      <c r="E1057" s="33">
        <v>1</v>
      </c>
      <c r="F1057" s="33">
        <v>0</v>
      </c>
      <c r="G1057" s="33">
        <v>0</v>
      </c>
      <c r="H1057">
        <v>0</v>
      </c>
      <c r="I1057">
        <v>1</v>
      </c>
      <c r="J1057">
        <v>0</v>
      </c>
      <c r="K1057">
        <v>0</v>
      </c>
      <c r="L1057">
        <v>0</v>
      </c>
      <c r="M1057">
        <v>0</v>
      </c>
      <c r="N1057">
        <v>0</v>
      </c>
      <c r="O1057">
        <v>1</v>
      </c>
      <c r="P1057">
        <v>0</v>
      </c>
      <c r="Q1057" s="32">
        <v>19749.383379999999</v>
      </c>
      <c r="R1057" s="3"/>
      <c r="T1057"/>
    </row>
    <row r="1058" spans="1:20" x14ac:dyDescent="0.35">
      <c r="A1058" s="31">
        <v>50</v>
      </c>
      <c r="B1058" s="31">
        <v>25.6</v>
      </c>
      <c r="C1058" s="33">
        <v>0</v>
      </c>
      <c r="D1058" s="33">
        <v>0</v>
      </c>
      <c r="E1058" s="33">
        <v>1</v>
      </c>
      <c r="F1058" s="33">
        <v>0</v>
      </c>
      <c r="G1058" s="33">
        <v>0</v>
      </c>
      <c r="H1058">
        <v>0</v>
      </c>
      <c r="I1058">
        <v>0</v>
      </c>
      <c r="J1058">
        <v>1</v>
      </c>
      <c r="K1058">
        <v>0</v>
      </c>
      <c r="L1058">
        <v>0</v>
      </c>
      <c r="M1058">
        <v>0</v>
      </c>
      <c r="N1058">
        <v>0</v>
      </c>
      <c r="O1058">
        <v>1</v>
      </c>
      <c r="P1058">
        <v>0</v>
      </c>
      <c r="Q1058" s="32">
        <v>8932.0840000000007</v>
      </c>
      <c r="R1058" s="3"/>
      <c r="T1058"/>
    </row>
    <row r="1059" spans="1:20" x14ac:dyDescent="0.35">
      <c r="A1059" s="31">
        <v>50</v>
      </c>
      <c r="B1059" s="31">
        <v>27.36</v>
      </c>
      <c r="C1059" s="33">
        <v>0</v>
      </c>
      <c r="D1059" s="33">
        <v>0</v>
      </c>
      <c r="E1059" s="33">
        <v>1</v>
      </c>
      <c r="F1059" s="33">
        <v>0</v>
      </c>
      <c r="G1059" s="33">
        <v>0</v>
      </c>
      <c r="H1059">
        <v>0</v>
      </c>
      <c r="I1059">
        <v>0</v>
      </c>
      <c r="J1059">
        <v>0</v>
      </c>
      <c r="K1059">
        <v>0</v>
      </c>
      <c r="L1059">
        <v>1</v>
      </c>
      <c r="M1059">
        <v>0</v>
      </c>
      <c r="N1059">
        <v>0</v>
      </c>
      <c r="O1059">
        <v>1</v>
      </c>
      <c r="P1059">
        <v>0</v>
      </c>
      <c r="Q1059" s="32">
        <v>25656.575260000001</v>
      </c>
      <c r="R1059" s="3"/>
      <c r="T1059"/>
    </row>
    <row r="1060" spans="1:20" x14ac:dyDescent="0.35">
      <c r="A1060" s="31">
        <v>50</v>
      </c>
      <c r="B1060" s="31">
        <v>27.074999999999999</v>
      </c>
      <c r="C1060" s="33">
        <v>0</v>
      </c>
      <c r="D1060" s="33">
        <v>0</v>
      </c>
      <c r="E1060" s="33">
        <v>1</v>
      </c>
      <c r="F1060" s="33">
        <v>0</v>
      </c>
      <c r="G1060" s="33">
        <v>0</v>
      </c>
      <c r="H1060">
        <v>0</v>
      </c>
      <c r="I1060">
        <v>0</v>
      </c>
      <c r="J1060">
        <v>0</v>
      </c>
      <c r="K1060">
        <v>0</v>
      </c>
      <c r="L1060">
        <v>1</v>
      </c>
      <c r="M1060">
        <v>0</v>
      </c>
      <c r="N1060">
        <v>0</v>
      </c>
      <c r="O1060">
        <v>1</v>
      </c>
      <c r="P1060">
        <v>0</v>
      </c>
      <c r="Q1060" s="32">
        <v>10106.134249999999</v>
      </c>
      <c r="R1060" s="3"/>
      <c r="T1060"/>
    </row>
    <row r="1061" spans="1:20" x14ac:dyDescent="0.35">
      <c r="A1061" s="31">
        <v>50</v>
      </c>
      <c r="B1061" s="31">
        <v>28.16</v>
      </c>
      <c r="C1061" s="33">
        <v>0</v>
      </c>
      <c r="D1061" s="33">
        <v>0</v>
      </c>
      <c r="E1061" s="33">
        <v>1</v>
      </c>
      <c r="F1061" s="33">
        <v>0</v>
      </c>
      <c r="G1061" s="33">
        <v>0</v>
      </c>
      <c r="H1061">
        <v>0</v>
      </c>
      <c r="I1061">
        <v>1</v>
      </c>
      <c r="J1061">
        <v>0</v>
      </c>
      <c r="K1061">
        <v>0</v>
      </c>
      <c r="L1061">
        <v>0</v>
      </c>
      <c r="M1061">
        <v>0</v>
      </c>
      <c r="N1061">
        <v>0</v>
      </c>
      <c r="O1061">
        <v>1</v>
      </c>
      <c r="P1061">
        <v>0</v>
      </c>
      <c r="Q1061" s="32">
        <v>10702.642400000001</v>
      </c>
      <c r="R1061" s="3"/>
      <c r="T1061"/>
    </row>
    <row r="1062" spans="1:20" x14ac:dyDescent="0.35">
      <c r="A1062" s="31">
        <v>50</v>
      </c>
      <c r="B1062" s="31">
        <v>26.22</v>
      </c>
      <c r="C1062" s="33">
        <v>0</v>
      </c>
      <c r="D1062" s="33">
        <v>0</v>
      </c>
      <c r="E1062" s="33">
        <v>1</v>
      </c>
      <c r="F1062" s="33">
        <v>0</v>
      </c>
      <c r="G1062" s="33">
        <v>0</v>
      </c>
      <c r="H1062">
        <v>0</v>
      </c>
      <c r="I1062">
        <v>0</v>
      </c>
      <c r="J1062">
        <v>0</v>
      </c>
      <c r="K1062">
        <v>1</v>
      </c>
      <c r="L1062">
        <v>0</v>
      </c>
      <c r="M1062">
        <v>0</v>
      </c>
      <c r="N1062">
        <v>0</v>
      </c>
      <c r="O1062">
        <v>1</v>
      </c>
      <c r="P1062">
        <v>0</v>
      </c>
      <c r="Q1062" s="32">
        <v>10493.9458</v>
      </c>
      <c r="R1062" s="3"/>
      <c r="T1062"/>
    </row>
    <row r="1063" spans="1:20" x14ac:dyDescent="0.35">
      <c r="A1063" s="31">
        <v>50</v>
      </c>
      <c r="B1063" s="31">
        <v>28.12</v>
      </c>
      <c r="C1063" s="33">
        <v>0</v>
      </c>
      <c r="D1063" s="33">
        <v>0</v>
      </c>
      <c r="E1063" s="33">
        <v>1</v>
      </c>
      <c r="F1063" s="33">
        <v>0</v>
      </c>
      <c r="G1063" s="33">
        <v>0</v>
      </c>
      <c r="H1063">
        <v>0</v>
      </c>
      <c r="I1063">
        <v>0</v>
      </c>
      <c r="J1063">
        <v>0</v>
      </c>
      <c r="K1063">
        <v>1</v>
      </c>
      <c r="L1063">
        <v>0</v>
      </c>
      <c r="M1063">
        <v>0</v>
      </c>
      <c r="N1063">
        <v>0</v>
      </c>
      <c r="O1063">
        <v>1</v>
      </c>
      <c r="P1063">
        <v>0</v>
      </c>
      <c r="Q1063" s="32">
        <v>11085.586799999999</v>
      </c>
      <c r="R1063" s="3"/>
      <c r="T1063"/>
    </row>
    <row r="1064" spans="1:20" x14ac:dyDescent="0.35">
      <c r="A1064" s="31">
        <v>51</v>
      </c>
      <c r="B1064" s="31">
        <v>25.8</v>
      </c>
      <c r="C1064" s="33">
        <v>0</v>
      </c>
      <c r="D1064" s="33">
        <v>0</v>
      </c>
      <c r="E1064" s="33">
        <v>1</v>
      </c>
      <c r="F1064" s="33">
        <v>0</v>
      </c>
      <c r="G1064" s="33">
        <v>0</v>
      </c>
      <c r="H1064">
        <v>0</v>
      </c>
      <c r="I1064">
        <v>0</v>
      </c>
      <c r="J1064">
        <v>1</v>
      </c>
      <c r="K1064">
        <v>0</v>
      </c>
      <c r="L1064">
        <v>0</v>
      </c>
      <c r="M1064">
        <v>0</v>
      </c>
      <c r="N1064">
        <v>0</v>
      </c>
      <c r="O1064">
        <v>1</v>
      </c>
      <c r="P1064">
        <v>0</v>
      </c>
      <c r="Q1064" s="32">
        <v>9861.0249999999996</v>
      </c>
      <c r="R1064" s="3"/>
      <c r="T1064"/>
    </row>
    <row r="1065" spans="1:20" x14ac:dyDescent="0.35">
      <c r="A1065" s="31">
        <v>53</v>
      </c>
      <c r="B1065" s="31">
        <v>28.1</v>
      </c>
      <c r="C1065" s="33">
        <v>0</v>
      </c>
      <c r="D1065" s="33">
        <v>0</v>
      </c>
      <c r="E1065" s="33">
        <v>1</v>
      </c>
      <c r="F1065" s="33">
        <v>0</v>
      </c>
      <c r="G1065" s="33">
        <v>0</v>
      </c>
      <c r="H1065">
        <v>0</v>
      </c>
      <c r="I1065">
        <v>0</v>
      </c>
      <c r="J1065">
        <v>1</v>
      </c>
      <c r="K1065">
        <v>0</v>
      </c>
      <c r="L1065">
        <v>0</v>
      </c>
      <c r="M1065">
        <v>0</v>
      </c>
      <c r="N1065">
        <v>0</v>
      </c>
      <c r="O1065">
        <v>1</v>
      </c>
      <c r="P1065">
        <v>0</v>
      </c>
      <c r="Q1065" s="32">
        <v>11741.726000000001</v>
      </c>
      <c r="R1065" s="3"/>
      <c r="T1065"/>
    </row>
    <row r="1066" spans="1:20" x14ac:dyDescent="0.35">
      <c r="A1066" s="31">
        <v>53</v>
      </c>
      <c r="B1066" s="31">
        <v>26.6</v>
      </c>
      <c r="C1066" s="33">
        <v>0</v>
      </c>
      <c r="D1066" s="33">
        <v>0</v>
      </c>
      <c r="E1066" s="33">
        <v>1</v>
      </c>
      <c r="F1066" s="33">
        <v>0</v>
      </c>
      <c r="G1066" s="33">
        <v>0</v>
      </c>
      <c r="H1066">
        <v>0</v>
      </c>
      <c r="I1066">
        <v>0</v>
      </c>
      <c r="J1066">
        <v>0</v>
      </c>
      <c r="K1066">
        <v>1</v>
      </c>
      <c r="L1066">
        <v>0</v>
      </c>
      <c r="M1066">
        <v>0</v>
      </c>
      <c r="N1066">
        <v>0</v>
      </c>
      <c r="O1066">
        <v>1</v>
      </c>
      <c r="P1066">
        <v>0</v>
      </c>
      <c r="Q1066" s="32">
        <v>10355.641</v>
      </c>
      <c r="R1066" s="3"/>
      <c r="T1066"/>
    </row>
    <row r="1067" spans="1:20" x14ac:dyDescent="0.35">
      <c r="A1067" s="31">
        <v>53</v>
      </c>
      <c r="B1067" s="31">
        <v>26.7</v>
      </c>
      <c r="C1067" s="33">
        <v>0</v>
      </c>
      <c r="D1067" s="33">
        <v>0</v>
      </c>
      <c r="E1067" s="33">
        <v>1</v>
      </c>
      <c r="F1067" s="33">
        <v>0</v>
      </c>
      <c r="G1067" s="33">
        <v>0</v>
      </c>
      <c r="H1067">
        <v>0</v>
      </c>
      <c r="I1067">
        <v>0</v>
      </c>
      <c r="J1067">
        <v>1</v>
      </c>
      <c r="K1067">
        <v>0</v>
      </c>
      <c r="L1067">
        <v>0</v>
      </c>
      <c r="M1067">
        <v>0</v>
      </c>
      <c r="N1067">
        <v>0</v>
      </c>
      <c r="O1067">
        <v>1</v>
      </c>
      <c r="P1067">
        <v>0</v>
      </c>
      <c r="Q1067" s="32">
        <v>11150.78</v>
      </c>
      <c r="R1067" s="3"/>
      <c r="T1067"/>
    </row>
    <row r="1068" spans="1:20" x14ac:dyDescent="0.35">
      <c r="A1068" s="31">
        <v>54</v>
      </c>
      <c r="B1068" s="31">
        <v>28.88</v>
      </c>
      <c r="C1068" s="33">
        <v>0</v>
      </c>
      <c r="D1068" s="33">
        <v>0</v>
      </c>
      <c r="E1068" s="33">
        <v>1</v>
      </c>
      <c r="F1068" s="33">
        <v>0</v>
      </c>
      <c r="G1068" s="33">
        <v>0</v>
      </c>
      <c r="H1068">
        <v>0</v>
      </c>
      <c r="I1068">
        <v>0</v>
      </c>
      <c r="J1068">
        <v>0</v>
      </c>
      <c r="K1068">
        <v>0</v>
      </c>
      <c r="L1068">
        <v>1</v>
      </c>
      <c r="M1068">
        <v>0</v>
      </c>
      <c r="N1068">
        <v>0</v>
      </c>
      <c r="O1068">
        <v>1</v>
      </c>
      <c r="P1068">
        <v>0</v>
      </c>
      <c r="Q1068" s="32">
        <v>12096.6512</v>
      </c>
      <c r="R1068" s="3"/>
      <c r="T1068"/>
    </row>
    <row r="1069" spans="1:20" x14ac:dyDescent="0.35">
      <c r="A1069" s="31">
        <v>54</v>
      </c>
      <c r="B1069" s="31">
        <v>27.645</v>
      </c>
      <c r="C1069" s="33">
        <v>0</v>
      </c>
      <c r="D1069" s="33">
        <v>0</v>
      </c>
      <c r="E1069" s="33">
        <v>1</v>
      </c>
      <c r="F1069" s="33">
        <v>0</v>
      </c>
      <c r="G1069" s="33">
        <v>0</v>
      </c>
      <c r="H1069">
        <v>0</v>
      </c>
      <c r="I1069">
        <v>0</v>
      </c>
      <c r="J1069">
        <v>0</v>
      </c>
      <c r="K1069">
        <v>1</v>
      </c>
      <c r="L1069">
        <v>0</v>
      </c>
      <c r="M1069">
        <v>0</v>
      </c>
      <c r="N1069">
        <v>0</v>
      </c>
      <c r="O1069">
        <v>1</v>
      </c>
      <c r="P1069">
        <v>0</v>
      </c>
      <c r="Q1069" s="32">
        <v>11305.93455</v>
      </c>
      <c r="R1069" s="3"/>
      <c r="T1069"/>
    </row>
    <row r="1070" spans="1:20" x14ac:dyDescent="0.35">
      <c r="A1070" s="31">
        <v>55</v>
      </c>
      <c r="B1070" s="31">
        <v>26.98</v>
      </c>
      <c r="C1070" s="33">
        <v>0</v>
      </c>
      <c r="D1070" s="33">
        <v>0</v>
      </c>
      <c r="E1070" s="33">
        <v>1</v>
      </c>
      <c r="F1070" s="33">
        <v>0</v>
      </c>
      <c r="G1070" s="33">
        <v>0</v>
      </c>
      <c r="H1070">
        <v>0</v>
      </c>
      <c r="I1070">
        <v>0</v>
      </c>
      <c r="J1070">
        <v>0</v>
      </c>
      <c r="K1070">
        <v>1</v>
      </c>
      <c r="L1070">
        <v>0</v>
      </c>
      <c r="M1070">
        <v>0</v>
      </c>
      <c r="N1070">
        <v>0</v>
      </c>
      <c r="O1070">
        <v>1</v>
      </c>
      <c r="P1070">
        <v>0</v>
      </c>
      <c r="Q1070" s="32">
        <v>11082.5772</v>
      </c>
      <c r="R1070" s="3"/>
      <c r="T1070"/>
    </row>
    <row r="1071" spans="1:20" x14ac:dyDescent="0.35">
      <c r="A1071" s="31">
        <v>55</v>
      </c>
      <c r="B1071" s="31">
        <v>29.7</v>
      </c>
      <c r="C1071" s="33">
        <v>0</v>
      </c>
      <c r="D1071" s="33">
        <v>0</v>
      </c>
      <c r="E1071" s="33">
        <v>1</v>
      </c>
      <c r="F1071" s="33">
        <v>0</v>
      </c>
      <c r="G1071" s="33">
        <v>0</v>
      </c>
      <c r="H1071">
        <v>0</v>
      </c>
      <c r="I1071">
        <v>0</v>
      </c>
      <c r="J1071">
        <v>1</v>
      </c>
      <c r="K1071">
        <v>0</v>
      </c>
      <c r="L1071">
        <v>0</v>
      </c>
      <c r="M1071">
        <v>0</v>
      </c>
      <c r="N1071">
        <v>0</v>
      </c>
      <c r="O1071">
        <v>1</v>
      </c>
      <c r="P1071">
        <v>0</v>
      </c>
      <c r="Q1071" s="32">
        <v>11881.358</v>
      </c>
      <c r="R1071" s="3"/>
      <c r="T1071"/>
    </row>
    <row r="1072" spans="1:20" x14ac:dyDescent="0.35">
      <c r="A1072" s="31">
        <v>55</v>
      </c>
      <c r="B1072" s="31">
        <v>26.8</v>
      </c>
      <c r="C1072" s="33">
        <v>0</v>
      </c>
      <c r="D1072" s="33">
        <v>0</v>
      </c>
      <c r="E1072" s="33">
        <v>1</v>
      </c>
      <c r="F1072" s="33">
        <v>0</v>
      </c>
      <c r="G1072" s="33">
        <v>0</v>
      </c>
      <c r="H1072">
        <v>0</v>
      </c>
      <c r="I1072">
        <v>0</v>
      </c>
      <c r="J1072">
        <v>1</v>
      </c>
      <c r="K1072">
        <v>0</v>
      </c>
      <c r="L1072">
        <v>0</v>
      </c>
      <c r="M1072">
        <v>0</v>
      </c>
      <c r="N1072">
        <v>0</v>
      </c>
      <c r="O1072">
        <v>1</v>
      </c>
      <c r="P1072">
        <v>0</v>
      </c>
      <c r="Q1072" s="32">
        <v>35160.134570000002</v>
      </c>
      <c r="R1072" s="3"/>
      <c r="T1072"/>
    </row>
    <row r="1073" spans="1:20" x14ac:dyDescent="0.35">
      <c r="A1073" s="31">
        <v>55</v>
      </c>
      <c r="B1073" s="31">
        <v>25.364999999999998</v>
      </c>
      <c r="C1073" s="33">
        <v>0</v>
      </c>
      <c r="D1073" s="33">
        <v>0</v>
      </c>
      <c r="E1073" s="33">
        <v>1</v>
      </c>
      <c r="F1073" s="33">
        <v>0</v>
      </c>
      <c r="G1073" s="33">
        <v>0</v>
      </c>
      <c r="H1073">
        <v>0</v>
      </c>
      <c r="I1073">
        <v>0</v>
      </c>
      <c r="J1073">
        <v>0</v>
      </c>
      <c r="K1073">
        <v>0</v>
      </c>
      <c r="L1073">
        <v>1</v>
      </c>
      <c r="M1073">
        <v>0</v>
      </c>
      <c r="N1073">
        <v>0</v>
      </c>
      <c r="O1073">
        <v>1</v>
      </c>
      <c r="P1073">
        <v>0</v>
      </c>
      <c r="Q1073" s="32">
        <v>13047.332350000001</v>
      </c>
      <c r="R1073" s="3"/>
      <c r="T1073"/>
    </row>
    <row r="1074" spans="1:20" x14ac:dyDescent="0.35">
      <c r="A1074" s="31">
        <v>55</v>
      </c>
      <c r="B1074" s="31">
        <v>29.83</v>
      </c>
      <c r="C1074" s="33">
        <v>0</v>
      </c>
      <c r="D1074" s="33">
        <v>0</v>
      </c>
      <c r="E1074" s="33">
        <v>1</v>
      </c>
      <c r="F1074" s="33">
        <v>0</v>
      </c>
      <c r="G1074" s="33">
        <v>0</v>
      </c>
      <c r="H1074">
        <v>0</v>
      </c>
      <c r="I1074">
        <v>0</v>
      </c>
      <c r="J1074">
        <v>0</v>
      </c>
      <c r="K1074">
        <v>0</v>
      </c>
      <c r="L1074">
        <v>1</v>
      </c>
      <c r="M1074">
        <v>0</v>
      </c>
      <c r="N1074">
        <v>0</v>
      </c>
      <c r="O1074">
        <v>1</v>
      </c>
      <c r="P1074">
        <v>0</v>
      </c>
      <c r="Q1074" s="32">
        <v>11286.538699999999</v>
      </c>
      <c r="R1074" s="3"/>
      <c r="T1074"/>
    </row>
    <row r="1075" spans="1:20" x14ac:dyDescent="0.35">
      <c r="A1075" s="31">
        <v>56</v>
      </c>
      <c r="B1075" s="31">
        <v>27.2</v>
      </c>
      <c r="C1075" s="33">
        <v>0</v>
      </c>
      <c r="D1075" s="33">
        <v>0</v>
      </c>
      <c r="E1075" s="33">
        <v>1</v>
      </c>
      <c r="F1075" s="33">
        <v>0</v>
      </c>
      <c r="G1075" s="33">
        <v>0</v>
      </c>
      <c r="H1075">
        <v>0</v>
      </c>
      <c r="I1075">
        <v>0</v>
      </c>
      <c r="J1075">
        <v>1</v>
      </c>
      <c r="K1075">
        <v>0</v>
      </c>
      <c r="L1075">
        <v>0</v>
      </c>
      <c r="M1075">
        <v>0</v>
      </c>
      <c r="N1075">
        <v>0</v>
      </c>
      <c r="O1075">
        <v>1</v>
      </c>
      <c r="P1075">
        <v>0</v>
      </c>
      <c r="Q1075" s="32">
        <v>11073.175999999999</v>
      </c>
      <c r="R1075" s="3"/>
      <c r="T1075"/>
    </row>
    <row r="1076" spans="1:20" x14ac:dyDescent="0.35">
      <c r="A1076" s="31">
        <v>56</v>
      </c>
      <c r="B1076" s="31">
        <v>26.6</v>
      </c>
      <c r="C1076" s="33">
        <v>0</v>
      </c>
      <c r="D1076" s="33">
        <v>0</v>
      </c>
      <c r="E1076" s="33">
        <v>1</v>
      </c>
      <c r="F1076" s="33">
        <v>0</v>
      </c>
      <c r="G1076" s="33">
        <v>0</v>
      </c>
      <c r="H1076">
        <v>0</v>
      </c>
      <c r="I1076">
        <v>0</v>
      </c>
      <c r="J1076">
        <v>0</v>
      </c>
      <c r="K1076">
        <v>1</v>
      </c>
      <c r="L1076">
        <v>0</v>
      </c>
      <c r="M1076">
        <v>0</v>
      </c>
      <c r="N1076">
        <v>0</v>
      </c>
      <c r="O1076">
        <v>1</v>
      </c>
      <c r="P1076">
        <v>0</v>
      </c>
      <c r="Q1076" s="32">
        <v>12044.342000000001</v>
      </c>
      <c r="R1076" s="3"/>
      <c r="T1076"/>
    </row>
    <row r="1077" spans="1:20" x14ac:dyDescent="0.35">
      <c r="A1077" s="31">
        <v>56</v>
      </c>
      <c r="B1077" s="31">
        <v>28.785</v>
      </c>
      <c r="C1077" s="33">
        <v>0</v>
      </c>
      <c r="D1077" s="33">
        <v>0</v>
      </c>
      <c r="E1077" s="33">
        <v>1</v>
      </c>
      <c r="F1077" s="33">
        <v>0</v>
      </c>
      <c r="G1077" s="33">
        <v>0</v>
      </c>
      <c r="H1077">
        <v>0</v>
      </c>
      <c r="I1077">
        <v>0</v>
      </c>
      <c r="J1077">
        <v>0</v>
      </c>
      <c r="K1077">
        <v>0</v>
      </c>
      <c r="L1077">
        <v>1</v>
      </c>
      <c r="M1077">
        <v>0</v>
      </c>
      <c r="N1077">
        <v>0</v>
      </c>
      <c r="O1077">
        <v>1</v>
      </c>
      <c r="P1077">
        <v>0</v>
      </c>
      <c r="Q1077" s="32">
        <v>11658.379150000001</v>
      </c>
      <c r="R1077" s="3"/>
      <c r="T1077"/>
    </row>
    <row r="1078" spans="1:20" x14ac:dyDescent="0.35">
      <c r="A1078" s="31">
        <v>56</v>
      </c>
      <c r="B1078" s="31">
        <v>25.65</v>
      </c>
      <c r="C1078" s="33">
        <v>0</v>
      </c>
      <c r="D1078" s="33">
        <v>0</v>
      </c>
      <c r="E1078" s="33">
        <v>1</v>
      </c>
      <c r="F1078" s="33">
        <v>0</v>
      </c>
      <c r="G1078" s="33">
        <v>0</v>
      </c>
      <c r="H1078">
        <v>0</v>
      </c>
      <c r="I1078">
        <v>0</v>
      </c>
      <c r="J1078">
        <v>0</v>
      </c>
      <c r="K1078">
        <v>1</v>
      </c>
      <c r="L1078">
        <v>0</v>
      </c>
      <c r="M1078">
        <v>0</v>
      </c>
      <c r="N1078">
        <v>0</v>
      </c>
      <c r="O1078">
        <v>1</v>
      </c>
      <c r="P1078">
        <v>0</v>
      </c>
      <c r="Q1078" s="32">
        <v>11454.021500000001</v>
      </c>
      <c r="R1078" s="3"/>
      <c r="T1078"/>
    </row>
    <row r="1079" spans="1:20" x14ac:dyDescent="0.35">
      <c r="A1079" s="31">
        <v>56</v>
      </c>
      <c r="B1079" s="31">
        <v>25.3</v>
      </c>
      <c r="C1079" s="33">
        <v>0</v>
      </c>
      <c r="D1079" s="33">
        <v>0</v>
      </c>
      <c r="E1079" s="33">
        <v>1</v>
      </c>
      <c r="F1079" s="33">
        <v>0</v>
      </c>
      <c r="G1079" s="33">
        <v>0</v>
      </c>
      <c r="H1079">
        <v>0</v>
      </c>
      <c r="I1079">
        <v>0</v>
      </c>
      <c r="J1079">
        <v>1</v>
      </c>
      <c r="K1079">
        <v>0</v>
      </c>
      <c r="L1079">
        <v>0</v>
      </c>
      <c r="M1079">
        <v>0</v>
      </c>
      <c r="N1079">
        <v>0</v>
      </c>
      <c r="O1079">
        <v>1</v>
      </c>
      <c r="P1079">
        <v>0</v>
      </c>
      <c r="Q1079" s="32">
        <v>11070.535</v>
      </c>
      <c r="R1079" s="3"/>
      <c r="T1079"/>
    </row>
    <row r="1080" spans="1:20" x14ac:dyDescent="0.35">
      <c r="A1080" s="31">
        <v>56</v>
      </c>
      <c r="B1080" s="31">
        <v>28.594999999999999</v>
      </c>
      <c r="C1080" s="33">
        <v>0</v>
      </c>
      <c r="D1080" s="33">
        <v>0</v>
      </c>
      <c r="E1080" s="33">
        <v>1</v>
      </c>
      <c r="F1080" s="33">
        <v>0</v>
      </c>
      <c r="G1080" s="33">
        <v>0</v>
      </c>
      <c r="H1080">
        <v>0</v>
      </c>
      <c r="I1080">
        <v>0</v>
      </c>
      <c r="J1080">
        <v>0</v>
      </c>
      <c r="K1080">
        <v>0</v>
      </c>
      <c r="L1080">
        <v>1</v>
      </c>
      <c r="M1080">
        <v>0</v>
      </c>
      <c r="N1080">
        <v>0</v>
      </c>
      <c r="O1080">
        <v>1</v>
      </c>
      <c r="P1080">
        <v>0</v>
      </c>
      <c r="Q1080" s="32">
        <v>11658.11505</v>
      </c>
      <c r="R1080" s="3"/>
      <c r="T1080"/>
    </row>
    <row r="1081" spans="1:20" x14ac:dyDescent="0.35">
      <c r="A1081" s="31">
        <v>56</v>
      </c>
      <c r="B1081" s="31">
        <v>28.31</v>
      </c>
      <c r="C1081" s="33">
        <v>0</v>
      </c>
      <c r="D1081" s="33">
        <v>0</v>
      </c>
      <c r="E1081" s="33">
        <v>1</v>
      </c>
      <c r="F1081" s="33">
        <v>0</v>
      </c>
      <c r="G1081" s="33">
        <v>0</v>
      </c>
      <c r="H1081">
        <v>0</v>
      </c>
      <c r="I1081">
        <v>0</v>
      </c>
      <c r="J1081">
        <v>0</v>
      </c>
      <c r="K1081">
        <v>0</v>
      </c>
      <c r="L1081">
        <v>1</v>
      </c>
      <c r="M1081">
        <v>0</v>
      </c>
      <c r="N1081">
        <v>0</v>
      </c>
      <c r="O1081">
        <v>1</v>
      </c>
      <c r="P1081">
        <v>0</v>
      </c>
      <c r="Q1081" s="32">
        <v>11657.7189</v>
      </c>
      <c r="R1081" s="3"/>
      <c r="T1081"/>
    </row>
    <row r="1082" spans="1:20" x14ac:dyDescent="0.35">
      <c r="A1082" s="31">
        <v>57</v>
      </c>
      <c r="B1082" s="31">
        <v>28.7</v>
      </c>
      <c r="C1082" s="33">
        <v>0</v>
      </c>
      <c r="D1082" s="33">
        <v>0</v>
      </c>
      <c r="E1082" s="33">
        <v>1</v>
      </c>
      <c r="F1082" s="33">
        <v>0</v>
      </c>
      <c r="G1082" s="33">
        <v>0</v>
      </c>
      <c r="H1082">
        <v>0</v>
      </c>
      <c r="I1082">
        <v>0</v>
      </c>
      <c r="J1082">
        <v>1</v>
      </c>
      <c r="K1082">
        <v>0</v>
      </c>
      <c r="L1082">
        <v>0</v>
      </c>
      <c r="M1082">
        <v>0</v>
      </c>
      <c r="N1082">
        <v>0</v>
      </c>
      <c r="O1082">
        <v>1</v>
      </c>
      <c r="P1082">
        <v>0</v>
      </c>
      <c r="Q1082" s="32">
        <v>11455.28</v>
      </c>
      <c r="R1082" s="3"/>
      <c r="T1082"/>
    </row>
    <row r="1083" spans="1:20" x14ac:dyDescent="0.35">
      <c r="A1083" s="31">
        <v>57</v>
      </c>
      <c r="B1083" s="31">
        <v>28.785</v>
      </c>
      <c r="C1083" s="33">
        <v>0</v>
      </c>
      <c r="D1083" s="33">
        <v>0</v>
      </c>
      <c r="E1083" s="33">
        <v>1</v>
      </c>
      <c r="F1083" s="33">
        <v>0</v>
      </c>
      <c r="G1083" s="33">
        <v>0</v>
      </c>
      <c r="H1083">
        <v>0</v>
      </c>
      <c r="I1083">
        <v>0</v>
      </c>
      <c r="J1083">
        <v>0</v>
      </c>
      <c r="K1083">
        <v>0</v>
      </c>
      <c r="L1083">
        <v>1</v>
      </c>
      <c r="M1083">
        <v>0</v>
      </c>
      <c r="N1083">
        <v>0</v>
      </c>
      <c r="O1083">
        <v>1</v>
      </c>
      <c r="P1083">
        <v>0</v>
      </c>
      <c r="Q1083" s="32">
        <v>14394.398150000001</v>
      </c>
      <c r="R1083" s="3"/>
      <c r="T1083"/>
    </row>
    <row r="1084" spans="1:20" x14ac:dyDescent="0.35">
      <c r="A1084" s="31">
        <v>57</v>
      </c>
      <c r="B1084" s="31">
        <v>25.74</v>
      </c>
      <c r="C1084" s="33">
        <v>0</v>
      </c>
      <c r="D1084" s="33">
        <v>0</v>
      </c>
      <c r="E1084" s="33">
        <v>1</v>
      </c>
      <c r="F1084" s="33">
        <v>0</v>
      </c>
      <c r="G1084" s="33">
        <v>0</v>
      </c>
      <c r="H1084">
        <v>0</v>
      </c>
      <c r="I1084">
        <v>1</v>
      </c>
      <c r="J1084">
        <v>0</v>
      </c>
      <c r="K1084">
        <v>0</v>
      </c>
      <c r="L1084">
        <v>0</v>
      </c>
      <c r="M1084">
        <v>0</v>
      </c>
      <c r="N1084">
        <v>0</v>
      </c>
      <c r="O1084">
        <v>1</v>
      </c>
      <c r="P1084">
        <v>0</v>
      </c>
      <c r="Q1084" s="32">
        <v>12629.1656</v>
      </c>
      <c r="R1084" s="3"/>
      <c r="T1084"/>
    </row>
    <row r="1085" spans="1:20" x14ac:dyDescent="0.35">
      <c r="A1085" s="31">
        <v>58</v>
      </c>
      <c r="B1085" s="31">
        <v>25.2</v>
      </c>
      <c r="C1085" s="33">
        <v>0</v>
      </c>
      <c r="D1085" s="33">
        <v>0</v>
      </c>
      <c r="E1085" s="33">
        <v>1</v>
      </c>
      <c r="F1085" s="33">
        <v>0</v>
      </c>
      <c r="G1085" s="33">
        <v>0</v>
      </c>
      <c r="H1085">
        <v>0</v>
      </c>
      <c r="I1085">
        <v>0</v>
      </c>
      <c r="J1085">
        <v>1</v>
      </c>
      <c r="K1085">
        <v>0</v>
      </c>
      <c r="L1085">
        <v>0</v>
      </c>
      <c r="M1085">
        <v>0</v>
      </c>
      <c r="N1085">
        <v>0</v>
      </c>
      <c r="O1085">
        <v>1</v>
      </c>
      <c r="P1085">
        <v>0</v>
      </c>
      <c r="Q1085" s="32">
        <v>11837.16</v>
      </c>
      <c r="R1085" s="3"/>
      <c r="T1085"/>
    </row>
    <row r="1086" spans="1:20" x14ac:dyDescent="0.35">
      <c r="A1086" s="31">
        <v>58</v>
      </c>
      <c r="B1086" s="31">
        <v>27.17</v>
      </c>
      <c r="C1086" s="33">
        <v>0</v>
      </c>
      <c r="D1086" s="33">
        <v>0</v>
      </c>
      <c r="E1086" s="33">
        <v>1</v>
      </c>
      <c r="F1086" s="33">
        <v>0</v>
      </c>
      <c r="G1086" s="33">
        <v>0</v>
      </c>
      <c r="H1086">
        <v>0</v>
      </c>
      <c r="I1086">
        <v>0</v>
      </c>
      <c r="J1086">
        <v>0</v>
      </c>
      <c r="K1086">
        <v>1</v>
      </c>
      <c r="L1086">
        <v>0</v>
      </c>
      <c r="M1086">
        <v>0</v>
      </c>
      <c r="N1086">
        <v>0</v>
      </c>
      <c r="O1086">
        <v>1</v>
      </c>
      <c r="P1086">
        <v>0</v>
      </c>
      <c r="Q1086" s="32">
        <v>12222.898300000001</v>
      </c>
      <c r="R1086" s="3"/>
      <c r="T1086"/>
    </row>
    <row r="1087" spans="1:20" x14ac:dyDescent="0.35">
      <c r="A1087" s="31">
        <v>58</v>
      </c>
      <c r="B1087" s="31">
        <v>29</v>
      </c>
      <c r="C1087" s="33">
        <v>0</v>
      </c>
      <c r="D1087" s="33">
        <v>0</v>
      </c>
      <c r="E1087" s="33">
        <v>1</v>
      </c>
      <c r="F1087" s="33">
        <v>0</v>
      </c>
      <c r="G1087" s="33">
        <v>0</v>
      </c>
      <c r="H1087">
        <v>0</v>
      </c>
      <c r="I1087">
        <v>0</v>
      </c>
      <c r="J1087">
        <v>1</v>
      </c>
      <c r="K1087">
        <v>0</v>
      </c>
      <c r="L1087">
        <v>0</v>
      </c>
      <c r="M1087">
        <v>0</v>
      </c>
      <c r="N1087">
        <v>0</v>
      </c>
      <c r="O1087">
        <v>1</v>
      </c>
      <c r="P1087">
        <v>0</v>
      </c>
      <c r="Q1087" s="32">
        <v>11842.441999999999</v>
      </c>
      <c r="R1087" s="3"/>
      <c r="T1087"/>
    </row>
    <row r="1088" spans="1:20" x14ac:dyDescent="0.35">
      <c r="A1088" s="31">
        <v>58</v>
      </c>
      <c r="B1088" s="31">
        <v>28.215</v>
      </c>
      <c r="C1088" s="33">
        <v>0</v>
      </c>
      <c r="D1088" s="33">
        <v>0</v>
      </c>
      <c r="E1088" s="33">
        <v>1</v>
      </c>
      <c r="F1088" s="33">
        <v>0</v>
      </c>
      <c r="G1088" s="33">
        <v>0</v>
      </c>
      <c r="H1088">
        <v>0</v>
      </c>
      <c r="I1088">
        <v>0</v>
      </c>
      <c r="J1088">
        <v>0</v>
      </c>
      <c r="K1088">
        <v>1</v>
      </c>
      <c r="L1088">
        <v>0</v>
      </c>
      <c r="M1088">
        <v>0</v>
      </c>
      <c r="N1088">
        <v>0</v>
      </c>
      <c r="O1088">
        <v>1</v>
      </c>
      <c r="P1088">
        <v>0</v>
      </c>
      <c r="Q1088" s="32">
        <v>12224.350850000001</v>
      </c>
      <c r="R1088" s="3"/>
      <c r="T1088"/>
    </row>
    <row r="1089" spans="1:20" x14ac:dyDescent="0.35">
      <c r="A1089" s="31">
        <v>59</v>
      </c>
      <c r="B1089" s="31">
        <v>27.72</v>
      </c>
      <c r="C1089" s="33">
        <v>0</v>
      </c>
      <c r="D1089" s="33">
        <v>0</v>
      </c>
      <c r="E1089" s="33">
        <v>1</v>
      </c>
      <c r="F1089" s="33">
        <v>0</v>
      </c>
      <c r="G1089" s="33">
        <v>0</v>
      </c>
      <c r="H1089">
        <v>0</v>
      </c>
      <c r="I1089">
        <v>1</v>
      </c>
      <c r="J1089">
        <v>0</v>
      </c>
      <c r="K1089">
        <v>0</v>
      </c>
      <c r="L1089">
        <v>0</v>
      </c>
      <c r="M1089">
        <v>0</v>
      </c>
      <c r="N1089">
        <v>0</v>
      </c>
      <c r="O1089">
        <v>1</v>
      </c>
      <c r="P1089">
        <v>0</v>
      </c>
      <c r="Q1089" s="32">
        <v>14001.1338</v>
      </c>
      <c r="R1089" s="3"/>
      <c r="T1089"/>
    </row>
    <row r="1090" spans="1:20" x14ac:dyDescent="0.35">
      <c r="A1090" s="31">
        <v>59</v>
      </c>
      <c r="B1090" s="31">
        <v>26.504999999999999</v>
      </c>
      <c r="C1090" s="33">
        <v>0</v>
      </c>
      <c r="D1090" s="33">
        <v>0</v>
      </c>
      <c r="E1090" s="33">
        <v>1</v>
      </c>
      <c r="F1090" s="33">
        <v>0</v>
      </c>
      <c r="G1090" s="33">
        <v>0</v>
      </c>
      <c r="H1090">
        <v>0</v>
      </c>
      <c r="I1090">
        <v>0</v>
      </c>
      <c r="J1090">
        <v>0</v>
      </c>
      <c r="K1090">
        <v>0</v>
      </c>
      <c r="L1090">
        <v>1</v>
      </c>
      <c r="M1090">
        <v>0</v>
      </c>
      <c r="N1090">
        <v>0</v>
      </c>
      <c r="O1090">
        <v>1</v>
      </c>
      <c r="P1090">
        <v>0</v>
      </c>
      <c r="Q1090" s="32">
        <v>12815.444949999999</v>
      </c>
      <c r="R1090" s="3"/>
      <c r="T1090"/>
    </row>
    <row r="1091" spans="1:20" x14ac:dyDescent="0.35">
      <c r="A1091" s="31">
        <v>59</v>
      </c>
      <c r="B1091" s="31">
        <v>27.83</v>
      </c>
      <c r="C1091" s="33">
        <v>0</v>
      </c>
      <c r="D1091" s="33">
        <v>0</v>
      </c>
      <c r="E1091" s="33">
        <v>1</v>
      </c>
      <c r="F1091" s="33">
        <v>0</v>
      </c>
      <c r="G1091" s="33">
        <v>0</v>
      </c>
      <c r="H1091">
        <v>0</v>
      </c>
      <c r="I1091">
        <v>1</v>
      </c>
      <c r="J1091">
        <v>0</v>
      </c>
      <c r="K1091">
        <v>0</v>
      </c>
      <c r="L1091">
        <v>0</v>
      </c>
      <c r="M1091">
        <v>0</v>
      </c>
      <c r="N1091">
        <v>0</v>
      </c>
      <c r="O1091">
        <v>1</v>
      </c>
      <c r="P1091">
        <v>0</v>
      </c>
      <c r="Q1091" s="32">
        <v>14001.286700000001</v>
      </c>
      <c r="R1091" s="3"/>
      <c r="T1091"/>
    </row>
    <row r="1092" spans="1:20" x14ac:dyDescent="0.35">
      <c r="A1092" s="31">
        <v>59</v>
      </c>
      <c r="B1092" s="31">
        <v>26.695</v>
      </c>
      <c r="C1092" s="33">
        <v>0</v>
      </c>
      <c r="D1092" s="33">
        <v>0</v>
      </c>
      <c r="E1092" s="33">
        <v>1</v>
      </c>
      <c r="F1092" s="33">
        <v>0</v>
      </c>
      <c r="G1092" s="33">
        <v>0</v>
      </c>
      <c r="H1092">
        <v>0</v>
      </c>
      <c r="I1092">
        <v>0</v>
      </c>
      <c r="J1092">
        <v>0</v>
      </c>
      <c r="K1092">
        <v>1</v>
      </c>
      <c r="L1092">
        <v>0</v>
      </c>
      <c r="M1092">
        <v>0</v>
      </c>
      <c r="N1092">
        <v>0</v>
      </c>
      <c r="O1092">
        <v>1</v>
      </c>
      <c r="P1092">
        <v>0</v>
      </c>
      <c r="Q1092" s="32">
        <v>14382.709049999999</v>
      </c>
      <c r="R1092" s="3"/>
      <c r="T1092"/>
    </row>
    <row r="1093" spans="1:20" x14ac:dyDescent="0.35">
      <c r="A1093" s="31">
        <v>59</v>
      </c>
      <c r="B1093" s="31">
        <v>27.5</v>
      </c>
      <c r="C1093" s="33">
        <v>0</v>
      </c>
      <c r="D1093" s="33">
        <v>0</v>
      </c>
      <c r="E1093" s="33">
        <v>1</v>
      </c>
      <c r="F1093" s="33">
        <v>0</v>
      </c>
      <c r="G1093" s="33">
        <v>0</v>
      </c>
      <c r="H1093">
        <v>0</v>
      </c>
      <c r="I1093">
        <v>0</v>
      </c>
      <c r="J1093">
        <v>1</v>
      </c>
      <c r="K1093">
        <v>0</v>
      </c>
      <c r="L1093">
        <v>0</v>
      </c>
      <c r="M1093">
        <v>0</v>
      </c>
      <c r="N1093">
        <v>0</v>
      </c>
      <c r="O1093">
        <v>1</v>
      </c>
      <c r="P1093">
        <v>0</v>
      </c>
      <c r="Q1093" s="32">
        <v>12233.828</v>
      </c>
      <c r="R1093" s="3"/>
      <c r="T1093"/>
    </row>
    <row r="1094" spans="1:20" x14ac:dyDescent="0.35">
      <c r="A1094" s="31">
        <v>60</v>
      </c>
      <c r="B1094" s="31">
        <v>25.84</v>
      </c>
      <c r="C1094" s="33">
        <v>0</v>
      </c>
      <c r="D1094" s="33">
        <v>0</v>
      </c>
      <c r="E1094" s="33">
        <v>1</v>
      </c>
      <c r="F1094" s="33">
        <v>0</v>
      </c>
      <c r="G1094" s="33">
        <v>0</v>
      </c>
      <c r="H1094">
        <v>0</v>
      </c>
      <c r="I1094">
        <v>0</v>
      </c>
      <c r="J1094">
        <v>0</v>
      </c>
      <c r="K1094">
        <v>1</v>
      </c>
      <c r="L1094">
        <v>0</v>
      </c>
      <c r="M1094">
        <v>0</v>
      </c>
      <c r="N1094">
        <v>0</v>
      </c>
      <c r="O1094">
        <v>0</v>
      </c>
      <c r="P1094">
        <v>1</v>
      </c>
      <c r="Q1094" s="32">
        <v>28923.136920000001</v>
      </c>
      <c r="R1094" s="3"/>
      <c r="T1094"/>
    </row>
    <row r="1095" spans="1:20" x14ac:dyDescent="0.35">
      <c r="A1095" s="31">
        <v>60</v>
      </c>
      <c r="B1095" s="31">
        <v>27.55</v>
      </c>
      <c r="C1095" s="33">
        <v>0</v>
      </c>
      <c r="D1095" s="33">
        <v>0</v>
      </c>
      <c r="E1095" s="33">
        <v>1</v>
      </c>
      <c r="F1095" s="33">
        <v>0</v>
      </c>
      <c r="G1095" s="33">
        <v>0</v>
      </c>
      <c r="H1095">
        <v>0</v>
      </c>
      <c r="I1095">
        <v>0</v>
      </c>
      <c r="J1095">
        <v>0</v>
      </c>
      <c r="K1095">
        <v>0</v>
      </c>
      <c r="L1095">
        <v>1</v>
      </c>
      <c r="M1095">
        <v>0</v>
      </c>
      <c r="N1095">
        <v>0</v>
      </c>
      <c r="O1095">
        <v>0</v>
      </c>
      <c r="P1095">
        <v>1</v>
      </c>
      <c r="Q1095" s="32">
        <v>13217.094499999999</v>
      </c>
      <c r="R1095" s="3"/>
      <c r="T1095"/>
    </row>
    <row r="1096" spans="1:20" x14ac:dyDescent="0.35">
      <c r="A1096" s="31">
        <v>60</v>
      </c>
      <c r="B1096" s="31">
        <v>28.7</v>
      </c>
      <c r="C1096" s="33">
        <v>0</v>
      </c>
      <c r="D1096" s="33">
        <v>0</v>
      </c>
      <c r="E1096" s="33">
        <v>1</v>
      </c>
      <c r="F1096" s="33">
        <v>0</v>
      </c>
      <c r="G1096" s="33">
        <v>0</v>
      </c>
      <c r="H1096">
        <v>0</v>
      </c>
      <c r="I1096">
        <v>0</v>
      </c>
      <c r="J1096">
        <v>1</v>
      </c>
      <c r="K1096">
        <v>0</v>
      </c>
      <c r="L1096">
        <v>0</v>
      </c>
      <c r="M1096">
        <v>0</v>
      </c>
      <c r="N1096">
        <v>0</v>
      </c>
      <c r="O1096">
        <v>0</v>
      </c>
      <c r="P1096">
        <v>1</v>
      </c>
      <c r="Q1096" s="32">
        <v>13224.692999999999</v>
      </c>
      <c r="R1096" s="3"/>
      <c r="T1096"/>
    </row>
    <row r="1097" spans="1:20" x14ac:dyDescent="0.35">
      <c r="A1097" s="31">
        <v>61</v>
      </c>
      <c r="B1097" s="31">
        <v>25.08</v>
      </c>
      <c r="C1097" s="33">
        <v>0</v>
      </c>
      <c r="D1097" s="33">
        <v>0</v>
      </c>
      <c r="E1097" s="33">
        <v>1</v>
      </c>
      <c r="F1097" s="33">
        <v>0</v>
      </c>
      <c r="G1097" s="33">
        <v>0</v>
      </c>
      <c r="H1097">
        <v>0</v>
      </c>
      <c r="I1097">
        <v>1</v>
      </c>
      <c r="J1097">
        <v>0</v>
      </c>
      <c r="K1097">
        <v>0</v>
      </c>
      <c r="L1097">
        <v>0</v>
      </c>
      <c r="M1097">
        <v>0</v>
      </c>
      <c r="N1097">
        <v>0</v>
      </c>
      <c r="O1097">
        <v>0</v>
      </c>
      <c r="P1097">
        <v>1</v>
      </c>
      <c r="Q1097" s="32">
        <v>24513.091260000001</v>
      </c>
      <c r="R1097" s="3"/>
      <c r="T1097"/>
    </row>
    <row r="1098" spans="1:20" x14ac:dyDescent="0.35">
      <c r="A1098" s="31">
        <v>61</v>
      </c>
      <c r="B1098" s="31">
        <v>28.2</v>
      </c>
      <c r="C1098" s="33">
        <v>0</v>
      </c>
      <c r="D1098" s="33">
        <v>0</v>
      </c>
      <c r="E1098" s="33">
        <v>1</v>
      </c>
      <c r="F1098" s="33">
        <v>0</v>
      </c>
      <c r="G1098" s="33">
        <v>0</v>
      </c>
      <c r="H1098">
        <v>0</v>
      </c>
      <c r="I1098">
        <v>0</v>
      </c>
      <c r="J1098">
        <v>1</v>
      </c>
      <c r="K1098">
        <v>0</v>
      </c>
      <c r="L1098">
        <v>0</v>
      </c>
      <c r="M1098">
        <v>0</v>
      </c>
      <c r="N1098">
        <v>0</v>
      </c>
      <c r="O1098">
        <v>0</v>
      </c>
      <c r="P1098">
        <v>1</v>
      </c>
      <c r="Q1098" s="32">
        <v>13041.921</v>
      </c>
      <c r="R1098" s="3"/>
      <c r="T1098"/>
    </row>
    <row r="1099" spans="1:20" x14ac:dyDescent="0.35">
      <c r="A1099" s="31">
        <v>62</v>
      </c>
      <c r="B1099" s="31">
        <v>25</v>
      </c>
      <c r="C1099" s="33">
        <v>0</v>
      </c>
      <c r="D1099" s="33">
        <v>0</v>
      </c>
      <c r="E1099" s="33">
        <v>1</v>
      </c>
      <c r="F1099" s="33">
        <v>0</v>
      </c>
      <c r="G1099" s="33">
        <v>0</v>
      </c>
      <c r="H1099">
        <v>0</v>
      </c>
      <c r="I1099">
        <v>0</v>
      </c>
      <c r="J1099">
        <v>1</v>
      </c>
      <c r="K1099">
        <v>0</v>
      </c>
      <c r="L1099">
        <v>0</v>
      </c>
      <c r="M1099">
        <v>0</v>
      </c>
      <c r="N1099">
        <v>0</v>
      </c>
      <c r="O1099">
        <v>0</v>
      </c>
      <c r="P1099">
        <v>1</v>
      </c>
      <c r="Q1099" s="32">
        <v>13451.121999999999</v>
      </c>
      <c r="R1099" s="3"/>
      <c r="T1099"/>
    </row>
    <row r="1100" spans="1:20" x14ac:dyDescent="0.35">
      <c r="A1100" s="31">
        <v>63</v>
      </c>
      <c r="B1100" s="31">
        <v>26.22</v>
      </c>
      <c r="C1100" s="33">
        <v>0</v>
      </c>
      <c r="D1100" s="33">
        <v>0</v>
      </c>
      <c r="E1100" s="33">
        <v>1</v>
      </c>
      <c r="F1100" s="33">
        <v>0</v>
      </c>
      <c r="G1100" s="33">
        <v>0</v>
      </c>
      <c r="H1100">
        <v>0</v>
      </c>
      <c r="I1100">
        <v>0</v>
      </c>
      <c r="J1100">
        <v>0</v>
      </c>
      <c r="K1100">
        <v>1</v>
      </c>
      <c r="L1100">
        <v>0</v>
      </c>
      <c r="M1100">
        <v>0</v>
      </c>
      <c r="N1100">
        <v>0</v>
      </c>
      <c r="O1100">
        <v>0</v>
      </c>
      <c r="P1100">
        <v>1</v>
      </c>
      <c r="Q1100" s="32">
        <v>14256.192800000001</v>
      </c>
      <c r="R1100" s="3"/>
      <c r="T1100"/>
    </row>
    <row r="1101" spans="1:20" x14ac:dyDescent="0.35">
      <c r="A1101" s="31">
        <v>63</v>
      </c>
      <c r="B1101" s="31">
        <v>25.08</v>
      </c>
      <c r="C1101" s="33">
        <v>0</v>
      </c>
      <c r="D1101" s="33">
        <v>0</v>
      </c>
      <c r="E1101" s="33">
        <v>1</v>
      </c>
      <c r="F1101" s="33">
        <v>0</v>
      </c>
      <c r="G1101" s="33">
        <v>0</v>
      </c>
      <c r="H1101">
        <v>0</v>
      </c>
      <c r="I1101">
        <v>0</v>
      </c>
      <c r="J1101">
        <v>0</v>
      </c>
      <c r="K1101">
        <v>1</v>
      </c>
      <c r="L1101">
        <v>0</v>
      </c>
      <c r="M1101">
        <v>0</v>
      </c>
      <c r="N1101">
        <v>0</v>
      </c>
      <c r="O1101">
        <v>0</v>
      </c>
      <c r="P1101">
        <v>1</v>
      </c>
      <c r="Q1101" s="32">
        <v>14254.608200000001</v>
      </c>
      <c r="R1101" s="3"/>
      <c r="T1101"/>
    </row>
    <row r="1102" spans="1:20" x14ac:dyDescent="0.35">
      <c r="A1102" s="31">
        <v>19</v>
      </c>
      <c r="B1102" s="31">
        <v>27.9</v>
      </c>
      <c r="C1102" s="33">
        <v>0</v>
      </c>
      <c r="D1102" s="33">
        <v>0</v>
      </c>
      <c r="E1102" s="33">
        <v>1</v>
      </c>
      <c r="F1102" s="33">
        <v>0</v>
      </c>
      <c r="G1102" s="33">
        <v>0</v>
      </c>
      <c r="H1102">
        <v>1</v>
      </c>
      <c r="I1102">
        <v>0</v>
      </c>
      <c r="J1102">
        <v>1</v>
      </c>
      <c r="K1102">
        <v>0</v>
      </c>
      <c r="L1102">
        <v>0</v>
      </c>
      <c r="M1102">
        <v>1</v>
      </c>
      <c r="N1102">
        <v>0</v>
      </c>
      <c r="O1102">
        <v>0</v>
      </c>
      <c r="P1102">
        <v>0</v>
      </c>
      <c r="Q1102" s="32">
        <v>16884.923999999999</v>
      </c>
      <c r="R1102" s="3"/>
      <c r="T1102"/>
    </row>
    <row r="1103" spans="1:20" x14ac:dyDescent="0.35">
      <c r="A1103" s="31">
        <v>62</v>
      </c>
      <c r="B1103" s="31">
        <v>26.29</v>
      </c>
      <c r="C1103" s="33">
        <v>0</v>
      </c>
      <c r="D1103" s="33">
        <v>0</v>
      </c>
      <c r="E1103" s="33">
        <v>1</v>
      </c>
      <c r="F1103" s="33">
        <v>0</v>
      </c>
      <c r="G1103" s="33">
        <v>0</v>
      </c>
      <c r="H1103">
        <v>1</v>
      </c>
      <c r="I1103">
        <v>1</v>
      </c>
      <c r="J1103">
        <v>0</v>
      </c>
      <c r="K1103">
        <v>0</v>
      </c>
      <c r="L1103">
        <v>0</v>
      </c>
      <c r="M1103">
        <v>0</v>
      </c>
      <c r="N1103">
        <v>0</v>
      </c>
      <c r="O1103">
        <v>0</v>
      </c>
      <c r="P1103">
        <v>1</v>
      </c>
      <c r="Q1103" s="32">
        <v>27808.7251</v>
      </c>
      <c r="R1103" s="3"/>
      <c r="T1103"/>
    </row>
    <row r="1104" spans="1:20" x14ac:dyDescent="0.35">
      <c r="A1104" s="31">
        <v>29</v>
      </c>
      <c r="B1104" s="31">
        <v>27.94</v>
      </c>
      <c r="C1104" s="33">
        <v>0</v>
      </c>
      <c r="D1104" s="33">
        <v>0</v>
      </c>
      <c r="E1104" s="33">
        <v>1</v>
      </c>
      <c r="F1104" s="33">
        <v>0</v>
      </c>
      <c r="G1104" s="33">
        <v>0</v>
      </c>
      <c r="H1104">
        <v>1</v>
      </c>
      <c r="I1104">
        <v>1</v>
      </c>
      <c r="J1104">
        <v>0</v>
      </c>
      <c r="K1104">
        <v>0</v>
      </c>
      <c r="L1104">
        <v>0</v>
      </c>
      <c r="M1104">
        <v>0</v>
      </c>
      <c r="N1104">
        <v>1</v>
      </c>
      <c r="O1104">
        <v>0</v>
      </c>
      <c r="P1104">
        <v>0</v>
      </c>
      <c r="Q1104" s="32">
        <v>19107.779600000002</v>
      </c>
      <c r="R1104" s="3"/>
      <c r="T1104"/>
    </row>
    <row r="1105" spans="1:20" x14ac:dyDescent="0.35">
      <c r="A1105" s="31">
        <v>19</v>
      </c>
      <c r="B1105" s="31">
        <v>28.3</v>
      </c>
      <c r="C1105" s="33">
        <v>0</v>
      </c>
      <c r="D1105" s="33">
        <v>0</v>
      </c>
      <c r="E1105" s="33">
        <v>1</v>
      </c>
      <c r="F1105" s="33">
        <v>0</v>
      </c>
      <c r="G1105" s="33">
        <v>0</v>
      </c>
      <c r="H1105">
        <v>1</v>
      </c>
      <c r="I1105">
        <v>0</v>
      </c>
      <c r="J1105">
        <v>1</v>
      </c>
      <c r="K1105">
        <v>0</v>
      </c>
      <c r="L1105">
        <v>0</v>
      </c>
      <c r="M1105">
        <v>1</v>
      </c>
      <c r="N1105">
        <v>0</v>
      </c>
      <c r="O1105">
        <v>0</v>
      </c>
      <c r="P1105">
        <v>0</v>
      </c>
      <c r="Q1105" s="32">
        <v>17081.080000000002</v>
      </c>
      <c r="R1105" s="3"/>
      <c r="T1105"/>
    </row>
    <row r="1106" spans="1:20" x14ac:dyDescent="0.35">
      <c r="A1106" s="31">
        <v>42</v>
      </c>
      <c r="B1106" s="31">
        <v>26.6</v>
      </c>
      <c r="C1106" s="33">
        <v>0</v>
      </c>
      <c r="D1106" s="33">
        <v>0</v>
      </c>
      <c r="E1106" s="33">
        <v>1</v>
      </c>
      <c r="F1106" s="33">
        <v>0</v>
      </c>
      <c r="G1106" s="33">
        <v>0</v>
      </c>
      <c r="H1106">
        <v>1</v>
      </c>
      <c r="I1106">
        <v>0</v>
      </c>
      <c r="J1106">
        <v>0</v>
      </c>
      <c r="K1106">
        <v>1</v>
      </c>
      <c r="L1106">
        <v>0</v>
      </c>
      <c r="M1106">
        <v>0</v>
      </c>
      <c r="N1106">
        <v>0</v>
      </c>
      <c r="O1106">
        <v>1</v>
      </c>
      <c r="P1106">
        <v>0</v>
      </c>
      <c r="Q1106" s="32">
        <v>21348.705999999998</v>
      </c>
      <c r="R1106" s="3"/>
      <c r="T1106"/>
    </row>
    <row r="1107" spans="1:20" x14ac:dyDescent="0.35">
      <c r="A1107" s="31">
        <v>63</v>
      </c>
      <c r="B1107" s="31">
        <v>27.74</v>
      </c>
      <c r="C1107" s="33">
        <v>0</v>
      </c>
      <c r="D1107" s="33">
        <v>0</v>
      </c>
      <c r="E1107" s="33">
        <v>1</v>
      </c>
      <c r="F1107" s="33">
        <v>0</v>
      </c>
      <c r="G1107" s="33">
        <v>0</v>
      </c>
      <c r="H1107">
        <v>1</v>
      </c>
      <c r="I1107">
        <v>0</v>
      </c>
      <c r="J1107">
        <v>0</v>
      </c>
      <c r="K1107">
        <v>0</v>
      </c>
      <c r="L1107">
        <v>1</v>
      </c>
      <c r="M1107">
        <v>0</v>
      </c>
      <c r="N1107">
        <v>0</v>
      </c>
      <c r="O1107">
        <v>0</v>
      </c>
      <c r="P1107">
        <v>1</v>
      </c>
      <c r="Q1107" s="32">
        <v>29523.1656</v>
      </c>
      <c r="R1107" s="3"/>
      <c r="T1107"/>
    </row>
    <row r="1108" spans="1:20" x14ac:dyDescent="0.35">
      <c r="A1108" s="31">
        <v>20</v>
      </c>
      <c r="B1108" s="31">
        <v>26.84</v>
      </c>
      <c r="C1108" s="33">
        <v>0</v>
      </c>
      <c r="D1108" s="33">
        <v>0</v>
      </c>
      <c r="E1108" s="33">
        <v>1</v>
      </c>
      <c r="F1108" s="33">
        <v>0</v>
      </c>
      <c r="G1108" s="33">
        <v>0</v>
      </c>
      <c r="H1108">
        <v>1</v>
      </c>
      <c r="I1108">
        <v>1</v>
      </c>
      <c r="J1108">
        <v>0</v>
      </c>
      <c r="K1108">
        <v>0</v>
      </c>
      <c r="L1108">
        <v>0</v>
      </c>
      <c r="M1108">
        <v>1</v>
      </c>
      <c r="N1108">
        <v>0</v>
      </c>
      <c r="O1108">
        <v>0</v>
      </c>
      <c r="P1108">
        <v>0</v>
      </c>
      <c r="Q1108" s="32">
        <v>17085.267599999999</v>
      </c>
      <c r="R1108" s="3"/>
      <c r="T1108"/>
    </row>
    <row r="1109" spans="1:20" x14ac:dyDescent="0.35">
      <c r="A1109" s="31">
        <v>40</v>
      </c>
      <c r="B1109" s="31">
        <v>28.12</v>
      </c>
      <c r="C1109" s="33">
        <v>0</v>
      </c>
      <c r="D1109" s="33">
        <v>0</v>
      </c>
      <c r="E1109" s="33">
        <v>1</v>
      </c>
      <c r="F1109" s="33">
        <v>0</v>
      </c>
      <c r="G1109" s="33">
        <v>0</v>
      </c>
      <c r="H1109">
        <v>1</v>
      </c>
      <c r="I1109">
        <v>0</v>
      </c>
      <c r="J1109">
        <v>0</v>
      </c>
      <c r="K1109">
        <v>0</v>
      </c>
      <c r="L1109">
        <v>1</v>
      </c>
      <c r="M1109">
        <v>0</v>
      </c>
      <c r="N1109">
        <v>0</v>
      </c>
      <c r="O1109">
        <v>1</v>
      </c>
      <c r="P1109">
        <v>0</v>
      </c>
      <c r="Q1109" s="32">
        <v>22331.566800000001</v>
      </c>
      <c r="R1109" s="3"/>
      <c r="T1109"/>
    </row>
    <row r="1110" spans="1:20" x14ac:dyDescent="0.35">
      <c r="A1110" s="31">
        <v>23</v>
      </c>
      <c r="B1110" s="31">
        <v>28.31</v>
      </c>
      <c r="C1110" s="33">
        <v>0</v>
      </c>
      <c r="D1110" s="33">
        <v>0</v>
      </c>
      <c r="E1110" s="33">
        <v>1</v>
      </c>
      <c r="F1110" s="33">
        <v>0</v>
      </c>
      <c r="G1110" s="33">
        <v>0</v>
      </c>
      <c r="H1110">
        <v>1</v>
      </c>
      <c r="I1110">
        <v>0</v>
      </c>
      <c r="J1110">
        <v>0</v>
      </c>
      <c r="K1110">
        <v>1</v>
      </c>
      <c r="L1110">
        <v>0</v>
      </c>
      <c r="M1110">
        <v>1</v>
      </c>
      <c r="N1110">
        <v>0</v>
      </c>
      <c r="O1110">
        <v>0</v>
      </c>
      <c r="P1110">
        <v>0</v>
      </c>
      <c r="Q1110" s="32">
        <v>18033.9679</v>
      </c>
      <c r="R1110" s="3"/>
      <c r="T1110"/>
    </row>
    <row r="1111" spans="1:20" x14ac:dyDescent="0.35">
      <c r="A1111" s="31">
        <v>63</v>
      </c>
      <c r="B1111" s="31">
        <v>26.98</v>
      </c>
      <c r="C1111" s="33">
        <v>0</v>
      </c>
      <c r="D1111" s="33">
        <v>0</v>
      </c>
      <c r="E1111" s="33">
        <v>1</v>
      </c>
      <c r="F1111" s="33">
        <v>0</v>
      </c>
      <c r="G1111" s="33">
        <v>0</v>
      </c>
      <c r="H1111">
        <v>1</v>
      </c>
      <c r="I1111">
        <v>0</v>
      </c>
      <c r="J1111">
        <v>0</v>
      </c>
      <c r="K1111">
        <v>1</v>
      </c>
      <c r="L1111">
        <v>0</v>
      </c>
      <c r="M1111">
        <v>0</v>
      </c>
      <c r="N1111">
        <v>0</v>
      </c>
      <c r="O1111">
        <v>0</v>
      </c>
      <c r="P1111">
        <v>1</v>
      </c>
      <c r="Q1111" s="32">
        <v>28950.4692</v>
      </c>
      <c r="R1111" s="3"/>
      <c r="T1111"/>
    </row>
    <row r="1112" spans="1:20" x14ac:dyDescent="0.35">
      <c r="A1112" s="31">
        <v>30</v>
      </c>
      <c r="B1112" s="31">
        <v>28.38</v>
      </c>
      <c r="C1112" s="33">
        <v>0</v>
      </c>
      <c r="D1112" s="33">
        <v>0</v>
      </c>
      <c r="E1112" s="33">
        <v>1</v>
      </c>
      <c r="F1112" s="33">
        <v>0</v>
      </c>
      <c r="G1112" s="33">
        <v>0</v>
      </c>
      <c r="H1112">
        <v>1</v>
      </c>
      <c r="I1112">
        <v>1</v>
      </c>
      <c r="J1112">
        <v>0</v>
      </c>
      <c r="K1112">
        <v>0</v>
      </c>
      <c r="L1112">
        <v>0</v>
      </c>
      <c r="M1112">
        <v>0</v>
      </c>
      <c r="N1112">
        <v>1</v>
      </c>
      <c r="O1112">
        <v>0</v>
      </c>
      <c r="P1112">
        <v>0</v>
      </c>
      <c r="Q1112" s="32">
        <v>19521.968199999999</v>
      </c>
      <c r="R1112" s="3"/>
      <c r="T1112"/>
    </row>
    <row r="1113" spans="1:20" x14ac:dyDescent="0.35">
      <c r="A1113" s="31">
        <v>19</v>
      </c>
      <c r="B1113" s="31">
        <v>28.31</v>
      </c>
      <c r="C1113" s="33">
        <v>0</v>
      </c>
      <c r="D1113" s="33">
        <v>0</v>
      </c>
      <c r="E1113" s="33">
        <v>1</v>
      </c>
      <c r="F1113" s="33">
        <v>0</v>
      </c>
      <c r="G1113" s="33">
        <v>0</v>
      </c>
      <c r="H1113">
        <v>1</v>
      </c>
      <c r="I1113">
        <v>0</v>
      </c>
      <c r="J1113">
        <v>0</v>
      </c>
      <c r="K1113">
        <v>1</v>
      </c>
      <c r="L1113">
        <v>0</v>
      </c>
      <c r="M1113">
        <v>1</v>
      </c>
      <c r="N1113">
        <v>0</v>
      </c>
      <c r="O1113">
        <v>0</v>
      </c>
      <c r="P1113">
        <v>0</v>
      </c>
      <c r="Q1113" s="32">
        <v>17468.983899999999</v>
      </c>
      <c r="R1113" s="3"/>
      <c r="T1113"/>
    </row>
    <row r="1114" spans="1:20" x14ac:dyDescent="0.35">
      <c r="A1114" s="31">
        <v>52</v>
      </c>
      <c r="B1114" s="31">
        <v>25.3</v>
      </c>
      <c r="C1114" s="33">
        <v>0</v>
      </c>
      <c r="D1114" s="33">
        <v>0</v>
      </c>
      <c r="E1114" s="33">
        <v>1</v>
      </c>
      <c r="F1114" s="33">
        <v>0</v>
      </c>
      <c r="G1114" s="33">
        <v>0</v>
      </c>
      <c r="H1114">
        <v>1</v>
      </c>
      <c r="I1114">
        <v>1</v>
      </c>
      <c r="J1114">
        <v>0</v>
      </c>
      <c r="K1114">
        <v>0</v>
      </c>
      <c r="L1114">
        <v>0</v>
      </c>
      <c r="M1114">
        <v>0</v>
      </c>
      <c r="N1114">
        <v>0</v>
      </c>
      <c r="O1114">
        <v>1</v>
      </c>
      <c r="P1114">
        <v>0</v>
      </c>
      <c r="Q1114" s="32">
        <v>24667.419000000002</v>
      </c>
      <c r="R1114" s="3"/>
      <c r="T1114"/>
    </row>
    <row r="1115" spans="1:20" x14ac:dyDescent="0.35">
      <c r="A1115" s="31">
        <v>37</v>
      </c>
      <c r="B1115" s="31">
        <v>26.4</v>
      </c>
      <c r="C1115" s="33">
        <v>0</v>
      </c>
      <c r="D1115" s="33">
        <v>0</v>
      </c>
      <c r="E1115" s="33">
        <v>1</v>
      </c>
      <c r="F1115" s="33">
        <v>0</v>
      </c>
      <c r="G1115" s="33">
        <v>0</v>
      </c>
      <c r="H1115">
        <v>1</v>
      </c>
      <c r="I1115">
        <v>1</v>
      </c>
      <c r="J1115">
        <v>0</v>
      </c>
      <c r="K1115">
        <v>0</v>
      </c>
      <c r="L1115">
        <v>0</v>
      </c>
      <c r="M1115">
        <v>0</v>
      </c>
      <c r="N1115">
        <v>0</v>
      </c>
      <c r="O1115">
        <v>1</v>
      </c>
      <c r="P1115">
        <v>0</v>
      </c>
      <c r="Q1115" s="32">
        <v>19539.242999999999</v>
      </c>
      <c r="R1115" s="3"/>
      <c r="T1115"/>
    </row>
    <row r="1116" spans="1:20" x14ac:dyDescent="0.35">
      <c r="A1116" s="31">
        <v>47</v>
      </c>
      <c r="B1116" s="31">
        <v>27.83</v>
      </c>
      <c r="C1116" s="33">
        <v>0</v>
      </c>
      <c r="D1116" s="33">
        <v>0</v>
      </c>
      <c r="E1116" s="33">
        <v>1</v>
      </c>
      <c r="F1116" s="33">
        <v>0</v>
      </c>
      <c r="G1116" s="33">
        <v>0</v>
      </c>
      <c r="H1116">
        <v>1</v>
      </c>
      <c r="I1116">
        <v>1</v>
      </c>
      <c r="J1116">
        <v>0</v>
      </c>
      <c r="K1116">
        <v>0</v>
      </c>
      <c r="L1116">
        <v>0</v>
      </c>
      <c r="M1116">
        <v>0</v>
      </c>
      <c r="N1116">
        <v>0</v>
      </c>
      <c r="O1116">
        <v>1</v>
      </c>
      <c r="P1116">
        <v>0</v>
      </c>
      <c r="Q1116" s="32">
        <v>23065.420699999999</v>
      </c>
      <c r="R1116" s="3"/>
      <c r="T1116"/>
    </row>
    <row r="1117" spans="1:20" x14ac:dyDescent="0.35">
      <c r="A1117" s="31">
        <v>19</v>
      </c>
      <c r="B1117" s="31">
        <v>28.88</v>
      </c>
      <c r="C1117" s="33">
        <v>0</v>
      </c>
      <c r="D1117" s="33">
        <v>0</v>
      </c>
      <c r="E1117" s="33">
        <v>1</v>
      </c>
      <c r="F1117" s="33">
        <v>0</v>
      </c>
      <c r="G1117" s="33">
        <v>0</v>
      </c>
      <c r="H1117">
        <v>1</v>
      </c>
      <c r="I1117">
        <v>0</v>
      </c>
      <c r="J1117">
        <v>0</v>
      </c>
      <c r="K1117">
        <v>1</v>
      </c>
      <c r="L1117">
        <v>0</v>
      </c>
      <c r="M1117">
        <v>1</v>
      </c>
      <c r="N1117">
        <v>0</v>
      </c>
      <c r="O1117">
        <v>0</v>
      </c>
      <c r="P1117">
        <v>0</v>
      </c>
      <c r="Q1117" s="32">
        <v>17748.5062</v>
      </c>
      <c r="R1117" s="3"/>
      <c r="T1117"/>
    </row>
    <row r="1118" spans="1:20" x14ac:dyDescent="0.35">
      <c r="A1118" s="31">
        <v>50</v>
      </c>
      <c r="B1118" s="31">
        <v>27.6</v>
      </c>
      <c r="C1118" s="33">
        <v>0</v>
      </c>
      <c r="D1118" s="33">
        <v>0</v>
      </c>
      <c r="E1118" s="33">
        <v>1</v>
      </c>
      <c r="F1118" s="33">
        <v>0</v>
      </c>
      <c r="G1118" s="33">
        <v>0</v>
      </c>
      <c r="H1118">
        <v>1</v>
      </c>
      <c r="I1118">
        <v>0</v>
      </c>
      <c r="J1118">
        <v>1</v>
      </c>
      <c r="K1118">
        <v>0</v>
      </c>
      <c r="L1118">
        <v>0</v>
      </c>
      <c r="M1118">
        <v>0</v>
      </c>
      <c r="N1118">
        <v>0</v>
      </c>
      <c r="O1118">
        <v>1</v>
      </c>
      <c r="P1118">
        <v>0</v>
      </c>
      <c r="Q1118" s="32">
        <v>24520.263999999999</v>
      </c>
      <c r="R1118" s="3"/>
      <c r="T1118"/>
    </row>
    <row r="1119" spans="1:20" x14ac:dyDescent="0.35">
      <c r="A1119" s="31">
        <v>47</v>
      </c>
      <c r="B1119" s="31">
        <v>26.125</v>
      </c>
      <c r="C1119" s="33">
        <v>0</v>
      </c>
      <c r="D1119" s="33">
        <v>0</v>
      </c>
      <c r="E1119" s="33">
        <v>1</v>
      </c>
      <c r="F1119" s="33">
        <v>0</v>
      </c>
      <c r="G1119" s="33">
        <v>0</v>
      </c>
      <c r="H1119">
        <v>1</v>
      </c>
      <c r="I1119">
        <v>0</v>
      </c>
      <c r="J1119">
        <v>0</v>
      </c>
      <c r="K1119">
        <v>0</v>
      </c>
      <c r="L1119">
        <v>1</v>
      </c>
      <c r="M1119">
        <v>0</v>
      </c>
      <c r="N1119">
        <v>0</v>
      </c>
      <c r="O1119">
        <v>1</v>
      </c>
      <c r="P1119">
        <v>0</v>
      </c>
      <c r="Q1119" s="32">
        <v>23401.30575</v>
      </c>
      <c r="R1119" s="3"/>
      <c r="T1119"/>
    </row>
    <row r="1120" spans="1:20" x14ac:dyDescent="0.35">
      <c r="A1120" s="31">
        <v>57</v>
      </c>
      <c r="B1120" s="31">
        <v>29.81</v>
      </c>
      <c r="C1120" s="33">
        <v>0</v>
      </c>
      <c r="D1120" s="33">
        <v>0</v>
      </c>
      <c r="E1120" s="33">
        <v>1</v>
      </c>
      <c r="F1120" s="33">
        <v>0</v>
      </c>
      <c r="G1120" s="33">
        <v>0</v>
      </c>
      <c r="H1120">
        <v>1</v>
      </c>
      <c r="I1120">
        <v>1</v>
      </c>
      <c r="J1120">
        <v>0</v>
      </c>
      <c r="K1120">
        <v>0</v>
      </c>
      <c r="L1120">
        <v>0</v>
      </c>
      <c r="M1120">
        <v>0</v>
      </c>
      <c r="N1120">
        <v>0</v>
      </c>
      <c r="O1120">
        <v>1</v>
      </c>
      <c r="P1120">
        <v>0</v>
      </c>
      <c r="Q1120" s="32">
        <v>27533.912899999999</v>
      </c>
      <c r="R1120" s="3"/>
      <c r="T1120"/>
    </row>
    <row r="1121" spans="1:20" x14ac:dyDescent="0.35">
      <c r="A1121" s="31">
        <v>64</v>
      </c>
      <c r="B1121" s="31">
        <v>26.885000000000002</v>
      </c>
      <c r="C1121" s="33">
        <v>0</v>
      </c>
      <c r="D1121" s="33">
        <v>0</v>
      </c>
      <c r="E1121" s="33">
        <v>1</v>
      </c>
      <c r="F1121" s="33">
        <v>0</v>
      </c>
      <c r="G1121" s="33">
        <v>0</v>
      </c>
      <c r="H1121">
        <v>1</v>
      </c>
      <c r="I1121">
        <v>0</v>
      </c>
      <c r="J1121">
        <v>0</v>
      </c>
      <c r="K1121">
        <v>1</v>
      </c>
      <c r="L1121">
        <v>0</v>
      </c>
      <c r="M1121">
        <v>0</v>
      </c>
      <c r="N1121">
        <v>0</v>
      </c>
      <c r="O1121">
        <v>0</v>
      </c>
      <c r="P1121">
        <v>1</v>
      </c>
      <c r="Q1121" s="32">
        <v>29330.98315</v>
      </c>
      <c r="R1121" s="3"/>
      <c r="T1121"/>
    </row>
    <row r="1122" spans="1:20" x14ac:dyDescent="0.35">
      <c r="A1122" s="31">
        <v>43</v>
      </c>
      <c r="B1122" s="31">
        <v>26.885000000000002</v>
      </c>
      <c r="C1122" s="33">
        <v>0</v>
      </c>
      <c r="D1122" s="33">
        <v>0</v>
      </c>
      <c r="E1122" s="33">
        <v>1</v>
      </c>
      <c r="F1122" s="33">
        <v>0</v>
      </c>
      <c r="G1122" s="33">
        <v>0</v>
      </c>
      <c r="H1122">
        <v>1</v>
      </c>
      <c r="I1122">
        <v>0</v>
      </c>
      <c r="J1122">
        <v>0</v>
      </c>
      <c r="K1122">
        <v>1</v>
      </c>
      <c r="L1122">
        <v>0</v>
      </c>
      <c r="M1122">
        <v>0</v>
      </c>
      <c r="N1122">
        <v>0</v>
      </c>
      <c r="O1122">
        <v>1</v>
      </c>
      <c r="P1122">
        <v>0</v>
      </c>
      <c r="Q1122" s="32">
        <v>21774.32215</v>
      </c>
      <c r="R1122" s="3"/>
      <c r="T1122"/>
    </row>
    <row r="1123" spans="1:20" x14ac:dyDescent="0.35">
      <c r="A1123" s="31">
        <v>35</v>
      </c>
      <c r="B1123" s="31">
        <v>28.024999999999999</v>
      </c>
      <c r="C1123" s="33">
        <v>0</v>
      </c>
      <c r="D1123" s="33">
        <v>0</v>
      </c>
      <c r="E1123" s="33">
        <v>1</v>
      </c>
      <c r="F1123" s="33">
        <v>0</v>
      </c>
      <c r="G1123" s="33">
        <v>0</v>
      </c>
      <c r="H1123">
        <v>1</v>
      </c>
      <c r="I1123">
        <v>0</v>
      </c>
      <c r="J1123">
        <v>0</v>
      </c>
      <c r="K1123">
        <v>1</v>
      </c>
      <c r="L1123">
        <v>0</v>
      </c>
      <c r="M1123">
        <v>0</v>
      </c>
      <c r="N1123">
        <v>1</v>
      </c>
      <c r="O1123">
        <v>0</v>
      </c>
      <c r="P1123">
        <v>0</v>
      </c>
      <c r="Q1123" s="32">
        <v>20234.854749999999</v>
      </c>
      <c r="R1123" s="3"/>
      <c r="T1123"/>
    </row>
    <row r="1124" spans="1:20" x14ac:dyDescent="0.35">
      <c r="A1124" s="31">
        <v>48</v>
      </c>
      <c r="B1124" s="31">
        <v>25.85</v>
      </c>
      <c r="C1124" s="33">
        <v>0</v>
      </c>
      <c r="D1124" s="33">
        <v>0</v>
      </c>
      <c r="E1124" s="33">
        <v>1</v>
      </c>
      <c r="F1124" s="33">
        <v>0</v>
      </c>
      <c r="G1124" s="33">
        <v>0</v>
      </c>
      <c r="H1124">
        <v>1</v>
      </c>
      <c r="I1124">
        <v>1</v>
      </c>
      <c r="J1124">
        <v>0</v>
      </c>
      <c r="K1124">
        <v>0</v>
      </c>
      <c r="L1124">
        <v>0</v>
      </c>
      <c r="M1124">
        <v>0</v>
      </c>
      <c r="N1124">
        <v>0</v>
      </c>
      <c r="O1124">
        <v>1</v>
      </c>
      <c r="P1124">
        <v>0</v>
      </c>
      <c r="Q1124" s="32">
        <v>24180.933499999999</v>
      </c>
      <c r="R1124" s="3"/>
      <c r="T1124"/>
    </row>
    <row r="1125" spans="1:20" x14ac:dyDescent="0.35">
      <c r="A1125" s="31">
        <v>43</v>
      </c>
      <c r="B1125" s="31">
        <v>26.7</v>
      </c>
      <c r="C1125" s="33">
        <v>0</v>
      </c>
      <c r="D1125" s="33">
        <v>0</v>
      </c>
      <c r="E1125" s="33">
        <v>1</v>
      </c>
      <c r="F1125" s="33">
        <v>0</v>
      </c>
      <c r="G1125" s="33">
        <v>0</v>
      </c>
      <c r="H1125">
        <v>1</v>
      </c>
      <c r="I1125">
        <v>0</v>
      </c>
      <c r="J1125">
        <v>1</v>
      </c>
      <c r="K1125">
        <v>0</v>
      </c>
      <c r="L1125">
        <v>0</v>
      </c>
      <c r="M1125">
        <v>0</v>
      </c>
      <c r="N1125">
        <v>0</v>
      </c>
      <c r="O1125">
        <v>1</v>
      </c>
      <c r="P1125">
        <v>0</v>
      </c>
      <c r="Q1125" s="32">
        <v>22478.6</v>
      </c>
      <c r="R1125" s="3"/>
      <c r="T1125"/>
    </row>
    <row r="1126" spans="1:20" x14ac:dyDescent="0.35">
      <c r="A1126" s="31">
        <v>23</v>
      </c>
      <c r="B1126" s="31">
        <v>28.49</v>
      </c>
      <c r="C1126" s="33">
        <v>0</v>
      </c>
      <c r="D1126" s="33">
        <v>0</v>
      </c>
      <c r="E1126" s="33">
        <v>1</v>
      </c>
      <c r="F1126" s="33">
        <v>0</v>
      </c>
      <c r="G1126" s="33">
        <v>0</v>
      </c>
      <c r="H1126">
        <v>1</v>
      </c>
      <c r="I1126">
        <v>1</v>
      </c>
      <c r="J1126">
        <v>0</v>
      </c>
      <c r="K1126">
        <v>0</v>
      </c>
      <c r="L1126">
        <v>0</v>
      </c>
      <c r="M1126">
        <v>1</v>
      </c>
      <c r="N1126">
        <v>0</v>
      </c>
      <c r="O1126">
        <v>0</v>
      </c>
      <c r="P1126">
        <v>0</v>
      </c>
      <c r="Q1126" s="32">
        <v>18328.238099999999</v>
      </c>
      <c r="R1126" s="3"/>
      <c r="T1126"/>
    </row>
    <row r="1127" spans="1:20" x14ac:dyDescent="0.35">
      <c r="A1127" s="31">
        <v>43</v>
      </c>
      <c r="B1127" s="31">
        <v>25.27</v>
      </c>
      <c r="C1127" s="33">
        <v>0</v>
      </c>
      <c r="D1127" s="33">
        <v>0</v>
      </c>
      <c r="E1127" s="33">
        <v>1</v>
      </c>
      <c r="F1127" s="33">
        <v>0</v>
      </c>
      <c r="G1127" s="33">
        <v>0</v>
      </c>
      <c r="H1127">
        <v>1</v>
      </c>
      <c r="I1127">
        <v>0</v>
      </c>
      <c r="J1127">
        <v>0</v>
      </c>
      <c r="K1127">
        <v>0</v>
      </c>
      <c r="L1127">
        <v>1</v>
      </c>
      <c r="M1127">
        <v>0</v>
      </c>
      <c r="N1127">
        <v>0</v>
      </c>
      <c r="O1127">
        <v>1</v>
      </c>
      <c r="P1127">
        <v>0</v>
      </c>
      <c r="Q1127" s="32">
        <v>21771.3423</v>
      </c>
      <c r="R1127" s="3"/>
      <c r="T1127"/>
    </row>
    <row r="1128" spans="1:20" x14ac:dyDescent="0.35">
      <c r="A1128" s="31">
        <v>18</v>
      </c>
      <c r="B1128" s="31">
        <v>27.28</v>
      </c>
      <c r="C1128" s="33">
        <v>0</v>
      </c>
      <c r="D1128" s="33">
        <v>0</v>
      </c>
      <c r="E1128" s="33">
        <v>1</v>
      </c>
      <c r="F1128" s="33">
        <v>0</v>
      </c>
      <c r="G1128" s="33">
        <v>0</v>
      </c>
      <c r="H1128">
        <v>1</v>
      </c>
      <c r="I1128">
        <v>1</v>
      </c>
      <c r="J1128">
        <v>0</v>
      </c>
      <c r="K1128">
        <v>0</v>
      </c>
      <c r="L1128">
        <v>0</v>
      </c>
      <c r="M1128">
        <v>1</v>
      </c>
      <c r="N1128">
        <v>0</v>
      </c>
      <c r="O1128">
        <v>0</v>
      </c>
      <c r="P1128">
        <v>0</v>
      </c>
      <c r="Q1128" s="32">
        <v>18223.4512</v>
      </c>
      <c r="R1128" s="3"/>
      <c r="T1128"/>
    </row>
    <row r="1129" spans="1:20" x14ac:dyDescent="0.35">
      <c r="A1129" s="31">
        <v>37</v>
      </c>
      <c r="B1129" s="31">
        <v>25.555</v>
      </c>
      <c r="C1129" s="33">
        <v>0</v>
      </c>
      <c r="D1129" s="33">
        <v>0</v>
      </c>
      <c r="E1129" s="33">
        <v>1</v>
      </c>
      <c r="F1129" s="33">
        <v>0</v>
      </c>
      <c r="G1129" s="33">
        <v>0</v>
      </c>
      <c r="H1129">
        <v>1</v>
      </c>
      <c r="I1129">
        <v>0</v>
      </c>
      <c r="J1129">
        <v>0</v>
      </c>
      <c r="K1129">
        <v>0</v>
      </c>
      <c r="L1129">
        <v>1</v>
      </c>
      <c r="M1129">
        <v>0</v>
      </c>
      <c r="N1129">
        <v>0</v>
      </c>
      <c r="O1129">
        <v>1</v>
      </c>
      <c r="P1129">
        <v>0</v>
      </c>
      <c r="Q1129" s="32">
        <v>20296.863450000001</v>
      </c>
      <c r="R1129" s="3"/>
      <c r="T1129"/>
    </row>
    <row r="1130" spans="1:20" x14ac:dyDescent="0.35">
      <c r="A1130" s="31">
        <v>47</v>
      </c>
      <c r="B1130" s="31">
        <v>27.645</v>
      </c>
      <c r="C1130" s="33">
        <v>0</v>
      </c>
      <c r="D1130" s="33">
        <v>0</v>
      </c>
      <c r="E1130" s="33">
        <v>1</v>
      </c>
      <c r="F1130" s="33">
        <v>0</v>
      </c>
      <c r="G1130" s="33">
        <v>0</v>
      </c>
      <c r="H1130">
        <v>1</v>
      </c>
      <c r="I1130">
        <v>0</v>
      </c>
      <c r="J1130">
        <v>0</v>
      </c>
      <c r="K1130">
        <v>1</v>
      </c>
      <c r="L1130">
        <v>0</v>
      </c>
      <c r="M1130">
        <v>0</v>
      </c>
      <c r="N1130">
        <v>0</v>
      </c>
      <c r="O1130">
        <v>1</v>
      </c>
      <c r="P1130">
        <v>0</v>
      </c>
      <c r="Q1130" s="32">
        <v>24535.698550000001</v>
      </c>
      <c r="R1130" s="3"/>
      <c r="T1130"/>
    </row>
    <row r="1131" spans="1:20" x14ac:dyDescent="0.35">
      <c r="A1131" s="31">
        <v>61</v>
      </c>
      <c r="B1131" s="31">
        <v>29.07</v>
      </c>
      <c r="C1131" s="33">
        <v>0</v>
      </c>
      <c r="D1131" s="33">
        <v>0</v>
      </c>
      <c r="E1131" s="33">
        <v>1</v>
      </c>
      <c r="F1131" s="33">
        <v>0</v>
      </c>
      <c r="G1131" s="33">
        <v>0</v>
      </c>
      <c r="H1131">
        <v>1</v>
      </c>
      <c r="I1131">
        <v>0</v>
      </c>
      <c r="J1131">
        <v>0</v>
      </c>
      <c r="K1131">
        <v>1</v>
      </c>
      <c r="L1131">
        <v>0</v>
      </c>
      <c r="M1131">
        <v>0</v>
      </c>
      <c r="N1131">
        <v>0</v>
      </c>
      <c r="O1131">
        <v>0</v>
      </c>
      <c r="P1131">
        <v>1</v>
      </c>
      <c r="Q1131" s="32">
        <v>29141.3603</v>
      </c>
      <c r="R1131" s="3"/>
      <c r="T1131"/>
    </row>
    <row r="1132" spans="1:20" x14ac:dyDescent="0.35">
      <c r="A1132" s="31">
        <v>18</v>
      </c>
      <c r="B1132" s="31">
        <v>29.37</v>
      </c>
      <c r="C1132" s="33">
        <v>0</v>
      </c>
      <c r="D1132" s="33">
        <v>0</v>
      </c>
      <c r="E1132" s="33">
        <v>1</v>
      </c>
      <c r="F1132" s="33">
        <v>0</v>
      </c>
      <c r="G1132" s="33">
        <v>1</v>
      </c>
      <c r="H1132">
        <v>0</v>
      </c>
      <c r="I1132">
        <v>1</v>
      </c>
      <c r="J1132">
        <v>0</v>
      </c>
      <c r="K1132">
        <v>0</v>
      </c>
      <c r="L1132">
        <v>0</v>
      </c>
      <c r="M1132">
        <v>1</v>
      </c>
      <c r="N1132">
        <v>0</v>
      </c>
      <c r="O1132">
        <v>0</v>
      </c>
      <c r="P1132">
        <v>0</v>
      </c>
      <c r="Q1132" s="32">
        <v>1719.4363000000001</v>
      </c>
      <c r="R1132" s="3"/>
      <c r="T1132"/>
    </row>
    <row r="1133" spans="1:20" x14ac:dyDescent="0.35">
      <c r="A1133" s="31">
        <v>18</v>
      </c>
      <c r="B1133" s="31">
        <v>25.46</v>
      </c>
      <c r="C1133" s="33">
        <v>0</v>
      </c>
      <c r="D1133" s="33">
        <v>0</v>
      </c>
      <c r="E1133" s="33">
        <v>1</v>
      </c>
      <c r="F1133" s="33">
        <v>0</v>
      </c>
      <c r="G1133" s="33">
        <v>1</v>
      </c>
      <c r="H1133">
        <v>0</v>
      </c>
      <c r="I1133">
        <v>0</v>
      </c>
      <c r="J1133">
        <v>0</v>
      </c>
      <c r="K1133">
        <v>0</v>
      </c>
      <c r="L1133">
        <v>1</v>
      </c>
      <c r="M1133">
        <v>1</v>
      </c>
      <c r="N1133">
        <v>0</v>
      </c>
      <c r="O1133">
        <v>0</v>
      </c>
      <c r="P1133">
        <v>0</v>
      </c>
      <c r="Q1133" s="32">
        <v>1708.0014000000001</v>
      </c>
      <c r="R1133" s="3"/>
      <c r="T1133"/>
    </row>
    <row r="1134" spans="1:20" x14ac:dyDescent="0.35">
      <c r="A1134" s="31">
        <v>18</v>
      </c>
      <c r="B1134" s="31">
        <v>28.5</v>
      </c>
      <c r="C1134" s="33">
        <v>0</v>
      </c>
      <c r="D1134" s="33">
        <v>0</v>
      </c>
      <c r="E1134" s="33">
        <v>1</v>
      </c>
      <c r="F1134" s="33">
        <v>0</v>
      </c>
      <c r="G1134" s="33">
        <v>1</v>
      </c>
      <c r="H1134">
        <v>0</v>
      </c>
      <c r="I1134">
        <v>0</v>
      </c>
      <c r="J1134">
        <v>0</v>
      </c>
      <c r="K1134">
        <v>0</v>
      </c>
      <c r="L1134">
        <v>1</v>
      </c>
      <c r="M1134">
        <v>1</v>
      </c>
      <c r="N1134">
        <v>0</v>
      </c>
      <c r="O1134">
        <v>0</v>
      </c>
      <c r="P1134">
        <v>0</v>
      </c>
      <c r="Q1134" s="32">
        <v>1712.2270000000001</v>
      </c>
      <c r="R1134" s="3"/>
      <c r="T1134"/>
    </row>
    <row r="1135" spans="1:20" x14ac:dyDescent="0.35">
      <c r="A1135" s="31">
        <v>18</v>
      </c>
      <c r="B1135" s="31">
        <v>26.18</v>
      </c>
      <c r="C1135" s="33">
        <v>0</v>
      </c>
      <c r="D1135" s="33">
        <v>0</v>
      </c>
      <c r="E1135" s="33">
        <v>1</v>
      </c>
      <c r="F1135" s="33">
        <v>0</v>
      </c>
      <c r="G1135" s="33">
        <v>1</v>
      </c>
      <c r="H1135">
        <v>0</v>
      </c>
      <c r="I1135">
        <v>1</v>
      </c>
      <c r="J1135">
        <v>0</v>
      </c>
      <c r="K1135">
        <v>0</v>
      </c>
      <c r="L1135">
        <v>0</v>
      </c>
      <c r="M1135">
        <v>1</v>
      </c>
      <c r="N1135">
        <v>0</v>
      </c>
      <c r="O1135">
        <v>0</v>
      </c>
      <c r="P1135">
        <v>0</v>
      </c>
      <c r="Q1135" s="32">
        <v>2304.0021999999999</v>
      </c>
      <c r="R1135" s="3"/>
      <c r="T1135"/>
    </row>
    <row r="1136" spans="1:20" x14ac:dyDescent="0.35">
      <c r="A1136" s="31">
        <v>18</v>
      </c>
      <c r="B1136" s="31">
        <v>26.125</v>
      </c>
      <c r="C1136" s="33">
        <v>0</v>
      </c>
      <c r="D1136" s="33">
        <v>0</v>
      </c>
      <c r="E1136" s="33">
        <v>1</v>
      </c>
      <c r="F1136" s="33">
        <v>0</v>
      </c>
      <c r="G1136" s="33">
        <v>1</v>
      </c>
      <c r="H1136">
        <v>0</v>
      </c>
      <c r="I1136">
        <v>0</v>
      </c>
      <c r="J1136">
        <v>0</v>
      </c>
      <c r="K1136">
        <v>0</v>
      </c>
      <c r="L1136">
        <v>1</v>
      </c>
      <c r="M1136">
        <v>1</v>
      </c>
      <c r="N1136">
        <v>0</v>
      </c>
      <c r="O1136">
        <v>0</v>
      </c>
      <c r="P1136">
        <v>0</v>
      </c>
      <c r="Q1136" s="32">
        <v>1708.9257500000001</v>
      </c>
      <c r="R1136" s="3"/>
      <c r="T1136"/>
    </row>
    <row r="1137" spans="1:20" x14ac:dyDescent="0.35">
      <c r="A1137" s="31">
        <v>18</v>
      </c>
      <c r="B1137" s="31">
        <v>28.31</v>
      </c>
      <c r="C1137" s="33">
        <v>0</v>
      </c>
      <c r="D1137" s="33">
        <v>0</v>
      </c>
      <c r="E1137" s="33">
        <v>1</v>
      </c>
      <c r="F1137" s="33">
        <v>0</v>
      </c>
      <c r="G1137" s="33">
        <v>1</v>
      </c>
      <c r="H1137">
        <v>0</v>
      </c>
      <c r="I1137">
        <v>0</v>
      </c>
      <c r="J1137">
        <v>0</v>
      </c>
      <c r="K1137">
        <v>0</v>
      </c>
      <c r="L1137">
        <v>1</v>
      </c>
      <c r="M1137">
        <v>1</v>
      </c>
      <c r="N1137">
        <v>0</v>
      </c>
      <c r="O1137">
        <v>0</v>
      </c>
      <c r="P1137">
        <v>0</v>
      </c>
      <c r="Q1137" s="32">
        <v>11272.331389999999</v>
      </c>
      <c r="R1137" s="3"/>
      <c r="T1137"/>
    </row>
    <row r="1138" spans="1:20" x14ac:dyDescent="0.35">
      <c r="A1138" s="31">
        <v>19</v>
      </c>
      <c r="B1138" s="31">
        <v>25.555</v>
      </c>
      <c r="C1138" s="33">
        <v>0</v>
      </c>
      <c r="D1138" s="33">
        <v>0</v>
      </c>
      <c r="E1138" s="33">
        <v>1</v>
      </c>
      <c r="F1138" s="33">
        <v>0</v>
      </c>
      <c r="G1138" s="33">
        <v>1</v>
      </c>
      <c r="H1138">
        <v>0</v>
      </c>
      <c r="I1138">
        <v>0</v>
      </c>
      <c r="J1138">
        <v>0</v>
      </c>
      <c r="K1138">
        <v>1</v>
      </c>
      <c r="L1138">
        <v>0</v>
      </c>
      <c r="M1138">
        <v>1</v>
      </c>
      <c r="N1138">
        <v>0</v>
      </c>
      <c r="O1138">
        <v>0</v>
      </c>
      <c r="P1138">
        <v>0</v>
      </c>
      <c r="Q1138" s="32">
        <v>1632.5644500000001</v>
      </c>
      <c r="R1138" s="3"/>
      <c r="T1138"/>
    </row>
    <row r="1139" spans="1:20" x14ac:dyDescent="0.35">
      <c r="A1139" s="31">
        <v>19</v>
      </c>
      <c r="B1139" s="31">
        <v>28.4</v>
      </c>
      <c r="C1139" s="33">
        <v>0</v>
      </c>
      <c r="D1139" s="33">
        <v>0</v>
      </c>
      <c r="E1139" s="33">
        <v>1</v>
      </c>
      <c r="F1139" s="33">
        <v>0</v>
      </c>
      <c r="G1139" s="33">
        <v>1</v>
      </c>
      <c r="H1139">
        <v>0</v>
      </c>
      <c r="I1139">
        <v>0</v>
      </c>
      <c r="J1139">
        <v>1</v>
      </c>
      <c r="K1139">
        <v>0</v>
      </c>
      <c r="L1139">
        <v>0</v>
      </c>
      <c r="M1139">
        <v>1</v>
      </c>
      <c r="N1139">
        <v>0</v>
      </c>
      <c r="O1139">
        <v>0</v>
      </c>
      <c r="P1139">
        <v>0</v>
      </c>
      <c r="Q1139" s="32">
        <v>1842.519</v>
      </c>
      <c r="R1139" s="3"/>
      <c r="T1139"/>
    </row>
    <row r="1140" spans="1:20" x14ac:dyDescent="0.35">
      <c r="A1140" s="31">
        <v>19</v>
      </c>
      <c r="B1140" s="31">
        <v>27.835000000000001</v>
      </c>
      <c r="C1140" s="33">
        <v>0</v>
      </c>
      <c r="D1140" s="33">
        <v>0</v>
      </c>
      <c r="E1140" s="33">
        <v>1</v>
      </c>
      <c r="F1140" s="33">
        <v>0</v>
      </c>
      <c r="G1140" s="33">
        <v>1</v>
      </c>
      <c r="H1140">
        <v>0</v>
      </c>
      <c r="I1140">
        <v>0</v>
      </c>
      <c r="J1140">
        <v>0</v>
      </c>
      <c r="K1140">
        <v>1</v>
      </c>
      <c r="L1140">
        <v>0</v>
      </c>
      <c r="M1140">
        <v>1</v>
      </c>
      <c r="N1140">
        <v>0</v>
      </c>
      <c r="O1140">
        <v>0</v>
      </c>
      <c r="P1140">
        <v>0</v>
      </c>
      <c r="Q1140" s="32">
        <v>1635.7336499999999</v>
      </c>
      <c r="R1140" s="3"/>
      <c r="T1140"/>
    </row>
    <row r="1141" spans="1:20" x14ac:dyDescent="0.35">
      <c r="A1141" s="31">
        <v>19</v>
      </c>
      <c r="B1141" s="31">
        <v>25.175000000000001</v>
      </c>
      <c r="C1141" s="33">
        <v>0</v>
      </c>
      <c r="D1141" s="33">
        <v>0</v>
      </c>
      <c r="E1141" s="33">
        <v>1</v>
      </c>
      <c r="F1141" s="33">
        <v>0</v>
      </c>
      <c r="G1141" s="33">
        <v>1</v>
      </c>
      <c r="H1141">
        <v>0</v>
      </c>
      <c r="I1141">
        <v>0</v>
      </c>
      <c r="J1141">
        <v>0</v>
      </c>
      <c r="K1141">
        <v>1</v>
      </c>
      <c r="L1141">
        <v>0</v>
      </c>
      <c r="M1141">
        <v>1</v>
      </c>
      <c r="N1141">
        <v>0</v>
      </c>
      <c r="O1141">
        <v>0</v>
      </c>
      <c r="P1141">
        <v>0</v>
      </c>
      <c r="Q1141" s="32">
        <v>1632.0362500000001</v>
      </c>
      <c r="R1141" s="3"/>
      <c r="T1141"/>
    </row>
    <row r="1142" spans="1:20" x14ac:dyDescent="0.35">
      <c r="A1142" s="31">
        <v>19</v>
      </c>
      <c r="B1142" s="31">
        <v>28.7</v>
      </c>
      <c r="C1142" s="33">
        <v>0</v>
      </c>
      <c r="D1142" s="33">
        <v>0</v>
      </c>
      <c r="E1142" s="33">
        <v>1</v>
      </c>
      <c r="F1142" s="33">
        <v>0</v>
      </c>
      <c r="G1142" s="33">
        <v>1</v>
      </c>
      <c r="H1142">
        <v>0</v>
      </c>
      <c r="I1142">
        <v>0</v>
      </c>
      <c r="J1142">
        <v>1</v>
      </c>
      <c r="K1142">
        <v>0</v>
      </c>
      <c r="L1142">
        <v>0</v>
      </c>
      <c r="M1142">
        <v>1</v>
      </c>
      <c r="N1142">
        <v>0</v>
      </c>
      <c r="O1142">
        <v>0</v>
      </c>
      <c r="P1142">
        <v>0</v>
      </c>
      <c r="Q1142" s="32">
        <v>1253.9359999999999</v>
      </c>
      <c r="R1142" s="3"/>
      <c r="T1142"/>
    </row>
    <row r="1143" spans="1:20" x14ac:dyDescent="0.35">
      <c r="A1143" s="31">
        <v>19</v>
      </c>
      <c r="B1143" s="31">
        <v>27.6</v>
      </c>
      <c r="C1143" s="33">
        <v>0</v>
      </c>
      <c r="D1143" s="33">
        <v>0</v>
      </c>
      <c r="E1143" s="33">
        <v>1</v>
      </c>
      <c r="F1143" s="33">
        <v>0</v>
      </c>
      <c r="G1143" s="33">
        <v>1</v>
      </c>
      <c r="H1143">
        <v>0</v>
      </c>
      <c r="I1143">
        <v>0</v>
      </c>
      <c r="J1143">
        <v>1</v>
      </c>
      <c r="K1143">
        <v>0</v>
      </c>
      <c r="L1143">
        <v>0</v>
      </c>
      <c r="M1143">
        <v>1</v>
      </c>
      <c r="N1143">
        <v>0</v>
      </c>
      <c r="O1143">
        <v>0</v>
      </c>
      <c r="P1143">
        <v>0</v>
      </c>
      <c r="Q1143" s="32">
        <v>1252.4069999999999</v>
      </c>
      <c r="R1143" s="3"/>
      <c r="T1143"/>
    </row>
    <row r="1144" spans="1:20" x14ac:dyDescent="0.35">
      <c r="A1144" s="31">
        <v>19</v>
      </c>
      <c r="B1144" s="31">
        <v>25.555</v>
      </c>
      <c r="C1144" s="33">
        <v>0</v>
      </c>
      <c r="D1144" s="33">
        <v>0</v>
      </c>
      <c r="E1144" s="33">
        <v>1</v>
      </c>
      <c r="F1144" s="33">
        <v>0</v>
      </c>
      <c r="G1144" s="33">
        <v>1</v>
      </c>
      <c r="H1144">
        <v>0</v>
      </c>
      <c r="I1144">
        <v>0</v>
      </c>
      <c r="J1144">
        <v>0</v>
      </c>
      <c r="K1144">
        <v>1</v>
      </c>
      <c r="L1144">
        <v>0</v>
      </c>
      <c r="M1144">
        <v>1</v>
      </c>
      <c r="N1144">
        <v>0</v>
      </c>
      <c r="O1144">
        <v>0</v>
      </c>
      <c r="P1144">
        <v>0</v>
      </c>
      <c r="Q1144" s="32">
        <v>2221.5644499999999</v>
      </c>
      <c r="R1144" s="3"/>
      <c r="T1144"/>
    </row>
    <row r="1145" spans="1:20" x14ac:dyDescent="0.35">
      <c r="A1145" s="31">
        <v>19</v>
      </c>
      <c r="B1145" s="31">
        <v>27.265000000000001</v>
      </c>
      <c r="C1145" s="33">
        <v>0</v>
      </c>
      <c r="D1145" s="33">
        <v>0</v>
      </c>
      <c r="E1145" s="33">
        <v>1</v>
      </c>
      <c r="F1145" s="33">
        <v>0</v>
      </c>
      <c r="G1145" s="33">
        <v>1</v>
      </c>
      <c r="H1145">
        <v>0</v>
      </c>
      <c r="I1145">
        <v>0</v>
      </c>
      <c r="J1145">
        <v>0</v>
      </c>
      <c r="K1145">
        <v>1</v>
      </c>
      <c r="L1145">
        <v>0</v>
      </c>
      <c r="M1145">
        <v>1</v>
      </c>
      <c r="N1145">
        <v>0</v>
      </c>
      <c r="O1145">
        <v>0</v>
      </c>
      <c r="P1145">
        <v>0</v>
      </c>
      <c r="Q1145" s="32">
        <v>22493.659640000002</v>
      </c>
      <c r="R1145" s="3"/>
      <c r="T1145"/>
    </row>
    <row r="1146" spans="1:20" x14ac:dyDescent="0.35">
      <c r="A1146" s="31">
        <v>20</v>
      </c>
      <c r="B1146" s="31">
        <v>29.734999999999999</v>
      </c>
      <c r="C1146" s="33">
        <v>0</v>
      </c>
      <c r="D1146" s="33">
        <v>0</v>
      </c>
      <c r="E1146" s="33">
        <v>1</v>
      </c>
      <c r="F1146" s="33">
        <v>0</v>
      </c>
      <c r="G1146" s="33">
        <v>1</v>
      </c>
      <c r="H1146">
        <v>0</v>
      </c>
      <c r="I1146">
        <v>0</v>
      </c>
      <c r="J1146">
        <v>0</v>
      </c>
      <c r="K1146">
        <v>1</v>
      </c>
      <c r="L1146">
        <v>0</v>
      </c>
      <c r="M1146">
        <v>1</v>
      </c>
      <c r="N1146">
        <v>0</v>
      </c>
      <c r="O1146">
        <v>0</v>
      </c>
      <c r="P1146">
        <v>0</v>
      </c>
      <c r="Q1146" s="32">
        <v>1769.5316499999999</v>
      </c>
      <c r="R1146" s="3"/>
      <c r="T1146"/>
    </row>
    <row r="1147" spans="1:20" x14ac:dyDescent="0.35">
      <c r="A1147" s="31">
        <v>20</v>
      </c>
      <c r="B1147" s="31">
        <v>27.93</v>
      </c>
      <c r="C1147" s="33">
        <v>0</v>
      </c>
      <c r="D1147" s="33">
        <v>0</v>
      </c>
      <c r="E1147" s="33">
        <v>1</v>
      </c>
      <c r="F1147" s="33">
        <v>0</v>
      </c>
      <c r="G1147" s="33">
        <v>1</v>
      </c>
      <c r="H1147">
        <v>0</v>
      </c>
      <c r="I1147">
        <v>0</v>
      </c>
      <c r="J1147">
        <v>0</v>
      </c>
      <c r="K1147">
        <v>0</v>
      </c>
      <c r="L1147">
        <v>1</v>
      </c>
      <c r="M1147">
        <v>1</v>
      </c>
      <c r="N1147">
        <v>0</v>
      </c>
      <c r="O1147">
        <v>0</v>
      </c>
      <c r="P1147">
        <v>0</v>
      </c>
      <c r="Q1147" s="32">
        <v>1967.0227</v>
      </c>
      <c r="R1147" s="3"/>
      <c r="T1147"/>
    </row>
    <row r="1148" spans="1:20" x14ac:dyDescent="0.35">
      <c r="A1148" s="31">
        <v>21</v>
      </c>
      <c r="B1148" s="31">
        <v>27.36</v>
      </c>
      <c r="C1148" s="33">
        <v>0</v>
      </c>
      <c r="D1148" s="33">
        <v>0</v>
      </c>
      <c r="E1148" s="33">
        <v>1</v>
      </c>
      <c r="F1148" s="33">
        <v>0</v>
      </c>
      <c r="G1148" s="33">
        <v>1</v>
      </c>
      <c r="H1148">
        <v>0</v>
      </c>
      <c r="I1148">
        <v>0</v>
      </c>
      <c r="J1148">
        <v>0</v>
      </c>
      <c r="K1148">
        <v>0</v>
      </c>
      <c r="L1148">
        <v>1</v>
      </c>
      <c r="M1148">
        <v>1</v>
      </c>
      <c r="N1148">
        <v>0</v>
      </c>
      <c r="O1148">
        <v>0</v>
      </c>
      <c r="P1148">
        <v>0</v>
      </c>
      <c r="Q1148" s="32">
        <v>2104.1134000000002</v>
      </c>
      <c r="R1148" s="3"/>
      <c r="T1148"/>
    </row>
    <row r="1149" spans="1:20" x14ac:dyDescent="0.35">
      <c r="A1149" s="31">
        <v>21</v>
      </c>
      <c r="B1149" s="31">
        <v>28.975000000000001</v>
      </c>
      <c r="C1149" s="33">
        <v>0</v>
      </c>
      <c r="D1149" s="33">
        <v>0</v>
      </c>
      <c r="E1149" s="33">
        <v>1</v>
      </c>
      <c r="F1149" s="33">
        <v>0</v>
      </c>
      <c r="G1149" s="33">
        <v>1</v>
      </c>
      <c r="H1149">
        <v>0</v>
      </c>
      <c r="I1149">
        <v>0</v>
      </c>
      <c r="J1149">
        <v>0</v>
      </c>
      <c r="K1149">
        <v>1</v>
      </c>
      <c r="L1149">
        <v>0</v>
      </c>
      <c r="M1149">
        <v>1</v>
      </c>
      <c r="N1149">
        <v>0</v>
      </c>
      <c r="O1149">
        <v>0</v>
      </c>
      <c r="P1149">
        <v>0</v>
      </c>
      <c r="Q1149" s="32">
        <v>1906.35825</v>
      </c>
      <c r="R1149" s="3"/>
      <c r="T1149"/>
    </row>
    <row r="1150" spans="1:20" x14ac:dyDescent="0.35">
      <c r="A1150" s="31">
        <v>21</v>
      </c>
      <c r="B1150" s="31">
        <v>25.745000000000001</v>
      </c>
      <c r="C1150" s="33">
        <v>0</v>
      </c>
      <c r="D1150" s="33">
        <v>0</v>
      </c>
      <c r="E1150" s="33">
        <v>1</v>
      </c>
      <c r="F1150" s="33">
        <v>0</v>
      </c>
      <c r="G1150" s="33">
        <v>1</v>
      </c>
      <c r="H1150">
        <v>0</v>
      </c>
      <c r="I1150">
        <v>0</v>
      </c>
      <c r="J1150">
        <v>0</v>
      </c>
      <c r="K1150">
        <v>0</v>
      </c>
      <c r="L1150">
        <v>1</v>
      </c>
      <c r="M1150">
        <v>1</v>
      </c>
      <c r="N1150">
        <v>0</v>
      </c>
      <c r="O1150">
        <v>0</v>
      </c>
      <c r="P1150">
        <v>0</v>
      </c>
      <c r="Q1150" s="32">
        <v>3279.8685500000001</v>
      </c>
      <c r="R1150" s="3"/>
      <c r="T1150"/>
    </row>
    <row r="1151" spans="1:20" x14ac:dyDescent="0.35">
      <c r="A1151" s="31">
        <v>21</v>
      </c>
      <c r="B1151" s="31">
        <v>26.03</v>
      </c>
      <c r="C1151" s="33">
        <v>0</v>
      </c>
      <c r="D1151" s="33">
        <v>0</v>
      </c>
      <c r="E1151" s="33">
        <v>1</v>
      </c>
      <c r="F1151" s="33">
        <v>0</v>
      </c>
      <c r="G1151" s="33">
        <v>1</v>
      </c>
      <c r="H1151">
        <v>0</v>
      </c>
      <c r="I1151">
        <v>0</v>
      </c>
      <c r="J1151">
        <v>0</v>
      </c>
      <c r="K1151">
        <v>0</v>
      </c>
      <c r="L1151">
        <v>1</v>
      </c>
      <c r="M1151">
        <v>1</v>
      </c>
      <c r="N1151">
        <v>0</v>
      </c>
      <c r="O1151">
        <v>0</v>
      </c>
      <c r="P1151">
        <v>0</v>
      </c>
      <c r="Q1151" s="32">
        <v>2102.2647000000002</v>
      </c>
      <c r="R1151" s="3"/>
      <c r="T1151"/>
    </row>
    <row r="1152" spans="1:20" x14ac:dyDescent="0.35">
      <c r="A1152" s="31">
        <v>22</v>
      </c>
      <c r="B1152" s="31">
        <v>25.175000000000001</v>
      </c>
      <c r="C1152" s="33">
        <v>0</v>
      </c>
      <c r="D1152" s="33">
        <v>0</v>
      </c>
      <c r="E1152" s="33">
        <v>1</v>
      </c>
      <c r="F1152" s="33">
        <v>0</v>
      </c>
      <c r="G1152" s="33">
        <v>1</v>
      </c>
      <c r="H1152">
        <v>0</v>
      </c>
      <c r="I1152">
        <v>0</v>
      </c>
      <c r="J1152">
        <v>0</v>
      </c>
      <c r="K1152">
        <v>1</v>
      </c>
      <c r="L1152">
        <v>0</v>
      </c>
      <c r="M1152">
        <v>1</v>
      </c>
      <c r="N1152">
        <v>0</v>
      </c>
      <c r="O1152">
        <v>0</v>
      </c>
      <c r="P1152">
        <v>0</v>
      </c>
      <c r="Q1152" s="32">
        <v>2045.68525</v>
      </c>
      <c r="R1152" s="3"/>
      <c r="T1152"/>
    </row>
    <row r="1153" spans="1:20" x14ac:dyDescent="0.35">
      <c r="A1153" s="31">
        <v>22</v>
      </c>
      <c r="B1153" s="31">
        <v>26.84</v>
      </c>
      <c r="C1153" s="33">
        <v>0</v>
      </c>
      <c r="D1153" s="33">
        <v>0</v>
      </c>
      <c r="E1153" s="33">
        <v>1</v>
      </c>
      <c r="F1153" s="33">
        <v>0</v>
      </c>
      <c r="G1153" s="33">
        <v>1</v>
      </c>
      <c r="H1153">
        <v>0</v>
      </c>
      <c r="I1153">
        <v>1</v>
      </c>
      <c r="J1153">
        <v>0</v>
      </c>
      <c r="K1153">
        <v>0</v>
      </c>
      <c r="L1153">
        <v>0</v>
      </c>
      <c r="M1153">
        <v>1</v>
      </c>
      <c r="N1153">
        <v>0</v>
      </c>
      <c r="O1153">
        <v>0</v>
      </c>
      <c r="P1153">
        <v>0</v>
      </c>
      <c r="Q1153" s="32">
        <v>1664.9996000000001</v>
      </c>
      <c r="R1153" s="3"/>
      <c r="T1153"/>
    </row>
    <row r="1154" spans="1:20" x14ac:dyDescent="0.35">
      <c r="A1154" s="31">
        <v>22</v>
      </c>
      <c r="B1154" s="31">
        <v>28.31</v>
      </c>
      <c r="C1154" s="33">
        <v>0</v>
      </c>
      <c r="D1154" s="33">
        <v>0</v>
      </c>
      <c r="E1154" s="33">
        <v>1</v>
      </c>
      <c r="F1154" s="33">
        <v>0</v>
      </c>
      <c r="G1154" s="33">
        <v>1</v>
      </c>
      <c r="H1154">
        <v>0</v>
      </c>
      <c r="I1154">
        <v>0</v>
      </c>
      <c r="J1154">
        <v>0</v>
      </c>
      <c r="K1154">
        <v>1</v>
      </c>
      <c r="L1154">
        <v>0</v>
      </c>
      <c r="M1154">
        <v>1</v>
      </c>
      <c r="N1154">
        <v>0</v>
      </c>
      <c r="O1154">
        <v>0</v>
      </c>
      <c r="P1154">
        <v>0</v>
      </c>
      <c r="Q1154" s="32">
        <v>2639.0428999999999</v>
      </c>
      <c r="R1154" s="3"/>
      <c r="T1154"/>
    </row>
    <row r="1155" spans="1:20" x14ac:dyDescent="0.35">
      <c r="A1155" s="31">
        <v>22</v>
      </c>
      <c r="B1155" s="31">
        <v>28.88</v>
      </c>
      <c r="C1155" s="33">
        <v>0</v>
      </c>
      <c r="D1155" s="33">
        <v>0</v>
      </c>
      <c r="E1155" s="33">
        <v>1</v>
      </c>
      <c r="F1155" s="33">
        <v>0</v>
      </c>
      <c r="G1155" s="33">
        <v>1</v>
      </c>
      <c r="H1155">
        <v>0</v>
      </c>
      <c r="I1155">
        <v>0</v>
      </c>
      <c r="J1155">
        <v>0</v>
      </c>
      <c r="K1155">
        <v>0</v>
      </c>
      <c r="L1155">
        <v>1</v>
      </c>
      <c r="M1155">
        <v>1</v>
      </c>
      <c r="N1155">
        <v>0</v>
      </c>
      <c r="O1155">
        <v>0</v>
      </c>
      <c r="P1155">
        <v>0</v>
      </c>
      <c r="Q1155" s="32">
        <v>2250.8352</v>
      </c>
      <c r="R1155" s="3"/>
      <c r="T1155"/>
    </row>
    <row r="1156" spans="1:20" x14ac:dyDescent="0.35">
      <c r="A1156" s="31">
        <v>23</v>
      </c>
      <c r="B1156" s="31">
        <v>26.51</v>
      </c>
      <c r="C1156" s="33">
        <v>0</v>
      </c>
      <c r="D1156" s="33">
        <v>0</v>
      </c>
      <c r="E1156" s="33">
        <v>1</v>
      </c>
      <c r="F1156" s="33">
        <v>0</v>
      </c>
      <c r="G1156" s="33">
        <v>1</v>
      </c>
      <c r="H1156">
        <v>0</v>
      </c>
      <c r="I1156">
        <v>1</v>
      </c>
      <c r="J1156">
        <v>0</v>
      </c>
      <c r="K1156">
        <v>0</v>
      </c>
      <c r="L1156">
        <v>0</v>
      </c>
      <c r="M1156">
        <v>1</v>
      </c>
      <c r="N1156">
        <v>0</v>
      </c>
      <c r="O1156">
        <v>0</v>
      </c>
      <c r="P1156">
        <v>0</v>
      </c>
      <c r="Q1156" s="32">
        <v>1815.8759</v>
      </c>
      <c r="R1156" s="3"/>
      <c r="T1156"/>
    </row>
    <row r="1157" spans="1:20" x14ac:dyDescent="0.35">
      <c r="A1157" s="31">
        <v>23</v>
      </c>
      <c r="B1157" s="31">
        <v>27.36</v>
      </c>
      <c r="C1157" s="33">
        <v>0</v>
      </c>
      <c r="D1157" s="33">
        <v>0</v>
      </c>
      <c r="E1157" s="33">
        <v>1</v>
      </c>
      <c r="F1157" s="33">
        <v>0</v>
      </c>
      <c r="G1157" s="33">
        <v>1</v>
      </c>
      <c r="H1157">
        <v>0</v>
      </c>
      <c r="I1157">
        <v>0</v>
      </c>
      <c r="J1157">
        <v>0</v>
      </c>
      <c r="K1157">
        <v>1</v>
      </c>
      <c r="L1157">
        <v>0</v>
      </c>
      <c r="M1157">
        <v>1</v>
      </c>
      <c r="N1157">
        <v>0</v>
      </c>
      <c r="O1157">
        <v>0</v>
      </c>
      <c r="P1157">
        <v>0</v>
      </c>
      <c r="Q1157" s="32">
        <v>2789.0574000000001</v>
      </c>
      <c r="R1157" s="3"/>
      <c r="T1157"/>
    </row>
    <row r="1158" spans="1:20" x14ac:dyDescent="0.35">
      <c r="A1158" s="31">
        <v>24</v>
      </c>
      <c r="B1158" s="31">
        <v>28.5</v>
      </c>
      <c r="C1158" s="33">
        <v>0</v>
      </c>
      <c r="D1158" s="33">
        <v>0</v>
      </c>
      <c r="E1158" s="33">
        <v>1</v>
      </c>
      <c r="F1158" s="33">
        <v>0</v>
      </c>
      <c r="G1158" s="33">
        <v>1</v>
      </c>
      <c r="H1158">
        <v>0</v>
      </c>
      <c r="I1158">
        <v>0</v>
      </c>
      <c r="J1158">
        <v>0</v>
      </c>
      <c r="K1158">
        <v>1</v>
      </c>
      <c r="L1158">
        <v>0</v>
      </c>
      <c r="M1158">
        <v>1</v>
      </c>
      <c r="N1158">
        <v>0</v>
      </c>
      <c r="O1158">
        <v>0</v>
      </c>
      <c r="P1158">
        <v>0</v>
      </c>
      <c r="Q1158" s="32">
        <v>3537.703</v>
      </c>
      <c r="R1158" s="3"/>
      <c r="T1158"/>
    </row>
    <row r="1159" spans="1:20" x14ac:dyDescent="0.35">
      <c r="A1159" s="31">
        <v>24</v>
      </c>
      <c r="B1159" s="31">
        <v>29.3</v>
      </c>
      <c r="C1159" s="33">
        <v>0</v>
      </c>
      <c r="D1159" s="33">
        <v>0</v>
      </c>
      <c r="E1159" s="33">
        <v>1</v>
      </c>
      <c r="F1159" s="33">
        <v>0</v>
      </c>
      <c r="G1159" s="33">
        <v>1</v>
      </c>
      <c r="H1159">
        <v>0</v>
      </c>
      <c r="I1159">
        <v>0</v>
      </c>
      <c r="J1159">
        <v>1</v>
      </c>
      <c r="K1159">
        <v>0</v>
      </c>
      <c r="L1159">
        <v>0</v>
      </c>
      <c r="M1159">
        <v>1</v>
      </c>
      <c r="N1159">
        <v>0</v>
      </c>
      <c r="O1159">
        <v>0</v>
      </c>
      <c r="P1159">
        <v>0</v>
      </c>
      <c r="Q1159" s="32">
        <v>1977.8150000000001</v>
      </c>
      <c r="R1159" s="3"/>
      <c r="T1159"/>
    </row>
    <row r="1160" spans="1:20" x14ac:dyDescent="0.35">
      <c r="A1160" s="31">
        <v>24</v>
      </c>
      <c r="B1160" s="31">
        <v>26.79</v>
      </c>
      <c r="C1160" s="33">
        <v>0</v>
      </c>
      <c r="D1160" s="33">
        <v>0</v>
      </c>
      <c r="E1160" s="33">
        <v>1</v>
      </c>
      <c r="F1160" s="33">
        <v>0</v>
      </c>
      <c r="G1160" s="33">
        <v>1</v>
      </c>
      <c r="H1160">
        <v>0</v>
      </c>
      <c r="I1160">
        <v>0</v>
      </c>
      <c r="J1160">
        <v>0</v>
      </c>
      <c r="K1160">
        <v>1</v>
      </c>
      <c r="L1160">
        <v>0</v>
      </c>
      <c r="M1160">
        <v>1</v>
      </c>
      <c r="N1160">
        <v>0</v>
      </c>
      <c r="O1160">
        <v>0</v>
      </c>
      <c r="P1160">
        <v>0</v>
      </c>
      <c r="Q1160" s="32">
        <v>12609.88702</v>
      </c>
      <c r="R1160" s="3"/>
      <c r="T1160"/>
    </row>
    <row r="1161" spans="1:20" x14ac:dyDescent="0.35">
      <c r="A1161" s="31">
        <v>24</v>
      </c>
      <c r="B1161" s="31">
        <v>25.8</v>
      </c>
      <c r="C1161" s="33">
        <v>0</v>
      </c>
      <c r="D1161" s="33">
        <v>0</v>
      </c>
      <c r="E1161" s="33">
        <v>1</v>
      </c>
      <c r="F1161" s="33">
        <v>0</v>
      </c>
      <c r="G1161" s="33">
        <v>1</v>
      </c>
      <c r="H1161">
        <v>0</v>
      </c>
      <c r="I1161">
        <v>0</v>
      </c>
      <c r="J1161">
        <v>1</v>
      </c>
      <c r="K1161">
        <v>0</v>
      </c>
      <c r="L1161">
        <v>0</v>
      </c>
      <c r="M1161">
        <v>1</v>
      </c>
      <c r="N1161">
        <v>0</v>
      </c>
      <c r="O1161">
        <v>0</v>
      </c>
      <c r="P1161">
        <v>0</v>
      </c>
      <c r="Q1161" s="32">
        <v>1972.95</v>
      </c>
      <c r="R1161" s="3"/>
      <c r="T1161"/>
    </row>
    <row r="1162" spans="1:20" x14ac:dyDescent="0.35">
      <c r="A1162" s="31">
        <v>25</v>
      </c>
      <c r="B1162" s="31">
        <v>26.22</v>
      </c>
      <c r="C1162" s="33">
        <v>0</v>
      </c>
      <c r="D1162" s="33">
        <v>0</v>
      </c>
      <c r="E1162" s="33">
        <v>1</v>
      </c>
      <c r="F1162" s="33">
        <v>0</v>
      </c>
      <c r="G1162" s="33">
        <v>1</v>
      </c>
      <c r="H1162">
        <v>0</v>
      </c>
      <c r="I1162">
        <v>0</v>
      </c>
      <c r="J1162">
        <v>0</v>
      </c>
      <c r="K1162">
        <v>0</v>
      </c>
      <c r="L1162">
        <v>1</v>
      </c>
      <c r="M1162">
        <v>1</v>
      </c>
      <c r="N1162">
        <v>0</v>
      </c>
      <c r="O1162">
        <v>0</v>
      </c>
      <c r="P1162">
        <v>0</v>
      </c>
      <c r="Q1162" s="32">
        <v>2721.3208</v>
      </c>
      <c r="R1162" s="3"/>
      <c r="T1162"/>
    </row>
    <row r="1163" spans="1:20" x14ac:dyDescent="0.35">
      <c r="A1163" s="31">
        <v>25</v>
      </c>
      <c r="B1163" s="31">
        <v>25.74</v>
      </c>
      <c r="C1163" s="33">
        <v>0</v>
      </c>
      <c r="D1163" s="33">
        <v>0</v>
      </c>
      <c r="E1163" s="33">
        <v>1</v>
      </c>
      <c r="F1163" s="33">
        <v>0</v>
      </c>
      <c r="G1163" s="33">
        <v>1</v>
      </c>
      <c r="H1163">
        <v>0</v>
      </c>
      <c r="I1163">
        <v>1</v>
      </c>
      <c r="J1163">
        <v>0</v>
      </c>
      <c r="K1163">
        <v>0</v>
      </c>
      <c r="L1163">
        <v>0</v>
      </c>
      <c r="M1163">
        <v>1</v>
      </c>
      <c r="N1163">
        <v>0</v>
      </c>
      <c r="O1163">
        <v>0</v>
      </c>
      <c r="P1163">
        <v>0</v>
      </c>
      <c r="Q1163" s="32">
        <v>2137.6536000000001</v>
      </c>
      <c r="R1163" s="3"/>
      <c r="T1163"/>
    </row>
    <row r="1164" spans="1:20" x14ac:dyDescent="0.35">
      <c r="A1164" s="31">
        <v>25</v>
      </c>
      <c r="B1164" s="31">
        <v>27.55</v>
      </c>
      <c r="C1164" s="33">
        <v>0</v>
      </c>
      <c r="D1164" s="33">
        <v>0</v>
      </c>
      <c r="E1164" s="33">
        <v>1</v>
      </c>
      <c r="F1164" s="33">
        <v>0</v>
      </c>
      <c r="G1164" s="33">
        <v>1</v>
      </c>
      <c r="H1164">
        <v>0</v>
      </c>
      <c r="I1164">
        <v>0</v>
      </c>
      <c r="J1164">
        <v>0</v>
      </c>
      <c r="K1164">
        <v>1</v>
      </c>
      <c r="L1164">
        <v>0</v>
      </c>
      <c r="M1164">
        <v>1</v>
      </c>
      <c r="N1164">
        <v>0</v>
      </c>
      <c r="O1164">
        <v>0</v>
      </c>
      <c r="P1164">
        <v>0</v>
      </c>
      <c r="Q1164" s="32">
        <v>2523.1695</v>
      </c>
      <c r="R1164" s="3"/>
      <c r="T1164"/>
    </row>
    <row r="1165" spans="1:20" x14ac:dyDescent="0.35">
      <c r="A1165" s="31">
        <v>25</v>
      </c>
      <c r="B1165" s="31">
        <v>26.8</v>
      </c>
      <c r="C1165" s="33">
        <v>0</v>
      </c>
      <c r="D1165" s="33">
        <v>0</v>
      </c>
      <c r="E1165" s="33">
        <v>1</v>
      </c>
      <c r="F1165" s="33">
        <v>0</v>
      </c>
      <c r="G1165" s="33">
        <v>1</v>
      </c>
      <c r="H1165">
        <v>0</v>
      </c>
      <c r="I1165">
        <v>0</v>
      </c>
      <c r="J1165">
        <v>1</v>
      </c>
      <c r="K1165">
        <v>0</v>
      </c>
      <c r="L1165">
        <v>0</v>
      </c>
      <c r="M1165">
        <v>1</v>
      </c>
      <c r="N1165">
        <v>0</v>
      </c>
      <c r="O1165">
        <v>0</v>
      </c>
      <c r="P1165">
        <v>0</v>
      </c>
      <c r="Q1165" s="32">
        <v>3906.127</v>
      </c>
      <c r="R1165" s="3"/>
      <c r="T1165"/>
    </row>
    <row r="1166" spans="1:20" x14ac:dyDescent="0.35">
      <c r="A1166" s="31">
        <v>25</v>
      </c>
      <c r="B1166" s="31">
        <v>25.84</v>
      </c>
      <c r="C1166" s="33">
        <v>0</v>
      </c>
      <c r="D1166" s="33">
        <v>0</v>
      </c>
      <c r="E1166" s="33">
        <v>1</v>
      </c>
      <c r="F1166" s="33">
        <v>0</v>
      </c>
      <c r="G1166" s="33">
        <v>1</v>
      </c>
      <c r="H1166">
        <v>0</v>
      </c>
      <c r="I1166">
        <v>0</v>
      </c>
      <c r="J1166">
        <v>0</v>
      </c>
      <c r="K1166">
        <v>0</v>
      </c>
      <c r="L1166">
        <v>1</v>
      </c>
      <c r="M1166">
        <v>1</v>
      </c>
      <c r="N1166">
        <v>0</v>
      </c>
      <c r="O1166">
        <v>0</v>
      </c>
      <c r="P1166">
        <v>0</v>
      </c>
      <c r="Q1166" s="32">
        <v>3309.7926000000002</v>
      </c>
      <c r="R1166" s="3"/>
      <c r="T1166"/>
    </row>
    <row r="1167" spans="1:20" x14ac:dyDescent="0.35">
      <c r="A1167" s="31">
        <v>25</v>
      </c>
      <c r="B1167" s="31">
        <v>26.695</v>
      </c>
      <c r="C1167" s="33">
        <v>0</v>
      </c>
      <c r="D1167" s="33">
        <v>0</v>
      </c>
      <c r="E1167" s="33">
        <v>1</v>
      </c>
      <c r="F1167" s="33">
        <v>0</v>
      </c>
      <c r="G1167" s="33">
        <v>1</v>
      </c>
      <c r="H1167">
        <v>0</v>
      </c>
      <c r="I1167">
        <v>0</v>
      </c>
      <c r="J1167">
        <v>0</v>
      </c>
      <c r="K1167">
        <v>1</v>
      </c>
      <c r="L1167">
        <v>0</v>
      </c>
      <c r="M1167">
        <v>1</v>
      </c>
      <c r="N1167">
        <v>0</v>
      </c>
      <c r="O1167">
        <v>0</v>
      </c>
      <c r="P1167">
        <v>0</v>
      </c>
      <c r="Q1167" s="32">
        <v>4877.9810500000003</v>
      </c>
      <c r="R1167" s="3"/>
      <c r="T1167"/>
    </row>
    <row r="1168" spans="1:20" x14ac:dyDescent="0.35">
      <c r="A1168" s="31">
        <v>25</v>
      </c>
      <c r="B1168" s="31">
        <v>24.984999999999999</v>
      </c>
      <c r="C1168" s="33">
        <v>0</v>
      </c>
      <c r="D1168" s="33">
        <v>0</v>
      </c>
      <c r="E1168" s="33">
        <v>1</v>
      </c>
      <c r="F1168" s="33">
        <v>0</v>
      </c>
      <c r="G1168" s="33">
        <v>1</v>
      </c>
      <c r="H1168">
        <v>0</v>
      </c>
      <c r="I1168">
        <v>0</v>
      </c>
      <c r="J1168">
        <v>0</v>
      </c>
      <c r="K1168">
        <v>0</v>
      </c>
      <c r="L1168">
        <v>1</v>
      </c>
      <c r="M1168">
        <v>1</v>
      </c>
      <c r="N1168">
        <v>0</v>
      </c>
      <c r="O1168">
        <v>0</v>
      </c>
      <c r="P1168">
        <v>0</v>
      </c>
      <c r="Q1168" s="32">
        <v>23241.47453</v>
      </c>
      <c r="R1168" s="3"/>
      <c r="T1168"/>
    </row>
    <row r="1169" spans="1:20" x14ac:dyDescent="0.35">
      <c r="A1169" s="31">
        <v>26</v>
      </c>
      <c r="B1169" s="31">
        <v>29.45</v>
      </c>
      <c r="C1169" s="33">
        <v>0</v>
      </c>
      <c r="D1169" s="33">
        <v>0</v>
      </c>
      <c r="E1169" s="33">
        <v>1</v>
      </c>
      <c r="F1169" s="33">
        <v>0</v>
      </c>
      <c r="G1169" s="33">
        <v>1</v>
      </c>
      <c r="H1169">
        <v>0</v>
      </c>
      <c r="I1169">
        <v>0</v>
      </c>
      <c r="J1169">
        <v>0</v>
      </c>
      <c r="K1169">
        <v>0</v>
      </c>
      <c r="L1169">
        <v>1</v>
      </c>
      <c r="M1169">
        <v>0</v>
      </c>
      <c r="N1169">
        <v>1</v>
      </c>
      <c r="O1169">
        <v>0</v>
      </c>
      <c r="P1169">
        <v>0</v>
      </c>
      <c r="Q1169" s="32">
        <v>2897.3235</v>
      </c>
      <c r="R1169" s="3"/>
      <c r="T1169"/>
    </row>
    <row r="1170" spans="1:20" x14ac:dyDescent="0.35">
      <c r="A1170" s="31">
        <v>26</v>
      </c>
      <c r="B1170" s="31">
        <v>27.265000000000001</v>
      </c>
      <c r="C1170" s="33">
        <v>0</v>
      </c>
      <c r="D1170" s="33">
        <v>0</v>
      </c>
      <c r="E1170" s="33">
        <v>1</v>
      </c>
      <c r="F1170" s="33">
        <v>0</v>
      </c>
      <c r="G1170" s="33">
        <v>1</v>
      </c>
      <c r="H1170">
        <v>0</v>
      </c>
      <c r="I1170">
        <v>0</v>
      </c>
      <c r="J1170">
        <v>0</v>
      </c>
      <c r="K1170">
        <v>0</v>
      </c>
      <c r="L1170">
        <v>1</v>
      </c>
      <c r="M1170">
        <v>0</v>
      </c>
      <c r="N1170">
        <v>1</v>
      </c>
      <c r="O1170">
        <v>0</v>
      </c>
      <c r="P1170">
        <v>0</v>
      </c>
      <c r="Q1170" s="32">
        <v>4661.2863500000003</v>
      </c>
      <c r="R1170" s="3"/>
      <c r="T1170"/>
    </row>
    <row r="1171" spans="1:20" x14ac:dyDescent="0.35">
      <c r="A1171" s="31">
        <v>26</v>
      </c>
      <c r="B1171" s="31">
        <v>29.15</v>
      </c>
      <c r="C1171" s="33">
        <v>0</v>
      </c>
      <c r="D1171" s="33">
        <v>0</v>
      </c>
      <c r="E1171" s="33">
        <v>1</v>
      </c>
      <c r="F1171" s="33">
        <v>0</v>
      </c>
      <c r="G1171" s="33">
        <v>1</v>
      </c>
      <c r="H1171">
        <v>0</v>
      </c>
      <c r="I1171">
        <v>1</v>
      </c>
      <c r="J1171">
        <v>0</v>
      </c>
      <c r="K1171">
        <v>0</v>
      </c>
      <c r="L1171">
        <v>0</v>
      </c>
      <c r="M1171">
        <v>0</v>
      </c>
      <c r="N1171">
        <v>1</v>
      </c>
      <c r="O1171">
        <v>0</v>
      </c>
      <c r="P1171">
        <v>0</v>
      </c>
      <c r="Q1171" s="32">
        <v>2902.9065000000001</v>
      </c>
      <c r="R1171" s="3"/>
      <c r="T1171"/>
    </row>
    <row r="1172" spans="1:20" x14ac:dyDescent="0.35">
      <c r="A1172" s="31">
        <v>27</v>
      </c>
      <c r="B1172" s="31">
        <v>26.03</v>
      </c>
      <c r="C1172" s="33">
        <v>0</v>
      </c>
      <c r="D1172" s="33">
        <v>0</v>
      </c>
      <c r="E1172" s="33">
        <v>1</v>
      </c>
      <c r="F1172" s="33">
        <v>0</v>
      </c>
      <c r="G1172" s="33">
        <v>1</v>
      </c>
      <c r="H1172">
        <v>0</v>
      </c>
      <c r="I1172">
        <v>0</v>
      </c>
      <c r="J1172">
        <v>0</v>
      </c>
      <c r="K1172">
        <v>0</v>
      </c>
      <c r="L1172">
        <v>1</v>
      </c>
      <c r="M1172">
        <v>0</v>
      </c>
      <c r="N1172">
        <v>1</v>
      </c>
      <c r="O1172">
        <v>0</v>
      </c>
      <c r="P1172">
        <v>0</v>
      </c>
      <c r="Q1172" s="32">
        <v>3070.8087</v>
      </c>
      <c r="R1172" s="3"/>
      <c r="T1172"/>
    </row>
    <row r="1173" spans="1:20" x14ac:dyDescent="0.35">
      <c r="A1173" s="31">
        <v>28</v>
      </c>
      <c r="B1173" s="31">
        <v>26.98</v>
      </c>
      <c r="C1173" s="33">
        <v>0</v>
      </c>
      <c r="D1173" s="33">
        <v>0</v>
      </c>
      <c r="E1173" s="33">
        <v>1</v>
      </c>
      <c r="F1173" s="33">
        <v>0</v>
      </c>
      <c r="G1173" s="33">
        <v>1</v>
      </c>
      <c r="H1173">
        <v>0</v>
      </c>
      <c r="I1173">
        <v>0</v>
      </c>
      <c r="J1173">
        <v>0</v>
      </c>
      <c r="K1173">
        <v>0</v>
      </c>
      <c r="L1173">
        <v>1</v>
      </c>
      <c r="M1173">
        <v>0</v>
      </c>
      <c r="N1173">
        <v>1</v>
      </c>
      <c r="O1173">
        <v>0</v>
      </c>
      <c r="P1173">
        <v>0</v>
      </c>
      <c r="Q1173" s="32">
        <v>4435.0941999999995</v>
      </c>
      <c r="R1173" s="3"/>
      <c r="T1173"/>
    </row>
    <row r="1174" spans="1:20" x14ac:dyDescent="0.35">
      <c r="A1174" s="31">
        <v>28</v>
      </c>
      <c r="B1174" s="31">
        <v>29.26</v>
      </c>
      <c r="C1174" s="33">
        <v>0</v>
      </c>
      <c r="D1174" s="33">
        <v>0</v>
      </c>
      <c r="E1174" s="33">
        <v>1</v>
      </c>
      <c r="F1174" s="33">
        <v>0</v>
      </c>
      <c r="G1174" s="33">
        <v>1</v>
      </c>
      <c r="H1174">
        <v>0</v>
      </c>
      <c r="I1174">
        <v>0</v>
      </c>
      <c r="J1174">
        <v>0</v>
      </c>
      <c r="K1174">
        <v>0</v>
      </c>
      <c r="L1174">
        <v>1</v>
      </c>
      <c r="M1174">
        <v>0</v>
      </c>
      <c r="N1174">
        <v>1</v>
      </c>
      <c r="O1174">
        <v>0</v>
      </c>
      <c r="P1174">
        <v>0</v>
      </c>
      <c r="Q1174" s="32">
        <v>4438.2633999999998</v>
      </c>
      <c r="R1174" s="3"/>
      <c r="T1174"/>
    </row>
    <row r="1175" spans="1:20" x14ac:dyDescent="0.35">
      <c r="A1175" s="31">
        <v>29</v>
      </c>
      <c r="B1175" s="31">
        <v>27.94</v>
      </c>
      <c r="C1175" s="33">
        <v>0</v>
      </c>
      <c r="D1175" s="33">
        <v>0</v>
      </c>
      <c r="E1175" s="33">
        <v>1</v>
      </c>
      <c r="F1175" s="33">
        <v>0</v>
      </c>
      <c r="G1175" s="33">
        <v>1</v>
      </c>
      <c r="H1175">
        <v>0</v>
      </c>
      <c r="I1175">
        <v>1</v>
      </c>
      <c r="J1175">
        <v>0</v>
      </c>
      <c r="K1175">
        <v>0</v>
      </c>
      <c r="L1175">
        <v>0</v>
      </c>
      <c r="M1175">
        <v>0</v>
      </c>
      <c r="N1175">
        <v>1</v>
      </c>
      <c r="O1175">
        <v>0</v>
      </c>
      <c r="P1175">
        <v>0</v>
      </c>
      <c r="Q1175" s="32">
        <v>2867.1196</v>
      </c>
      <c r="R1175" s="3"/>
      <c r="T1175"/>
    </row>
    <row r="1176" spans="1:20" x14ac:dyDescent="0.35">
      <c r="A1176" s="31">
        <v>29</v>
      </c>
      <c r="B1176" s="31">
        <v>29.734999999999999</v>
      </c>
      <c r="C1176" s="33">
        <v>0</v>
      </c>
      <c r="D1176" s="33">
        <v>0</v>
      </c>
      <c r="E1176" s="33">
        <v>1</v>
      </c>
      <c r="F1176" s="33">
        <v>0</v>
      </c>
      <c r="G1176" s="33">
        <v>1</v>
      </c>
      <c r="H1176">
        <v>0</v>
      </c>
      <c r="I1176">
        <v>0</v>
      </c>
      <c r="J1176">
        <v>0</v>
      </c>
      <c r="K1176">
        <v>1</v>
      </c>
      <c r="L1176">
        <v>0</v>
      </c>
      <c r="M1176">
        <v>0</v>
      </c>
      <c r="N1176">
        <v>1</v>
      </c>
      <c r="O1176">
        <v>0</v>
      </c>
      <c r="P1176">
        <v>0</v>
      </c>
      <c r="Q1176" s="32">
        <v>18157.876</v>
      </c>
      <c r="R1176" s="3"/>
      <c r="T1176"/>
    </row>
    <row r="1177" spans="1:20" x14ac:dyDescent="0.35">
      <c r="A1177" s="31">
        <v>29</v>
      </c>
      <c r="B1177" s="31">
        <v>28.975000000000001</v>
      </c>
      <c r="C1177" s="33">
        <v>0</v>
      </c>
      <c r="D1177" s="33">
        <v>0</v>
      </c>
      <c r="E1177" s="33">
        <v>1</v>
      </c>
      <c r="F1177" s="33">
        <v>0</v>
      </c>
      <c r="G1177" s="33">
        <v>1</v>
      </c>
      <c r="H1177">
        <v>0</v>
      </c>
      <c r="I1177">
        <v>0</v>
      </c>
      <c r="J1177">
        <v>0</v>
      </c>
      <c r="K1177">
        <v>0</v>
      </c>
      <c r="L1177">
        <v>1</v>
      </c>
      <c r="M1177">
        <v>0</v>
      </c>
      <c r="N1177">
        <v>1</v>
      </c>
      <c r="O1177">
        <v>0</v>
      </c>
      <c r="P1177">
        <v>0</v>
      </c>
      <c r="Q1177" s="32">
        <v>4040.55825</v>
      </c>
      <c r="R1177" s="3"/>
      <c r="T1177"/>
    </row>
    <row r="1178" spans="1:20" x14ac:dyDescent="0.35">
      <c r="A1178" s="31">
        <v>29</v>
      </c>
      <c r="B1178" s="31">
        <v>29.64</v>
      </c>
      <c r="C1178" s="33">
        <v>0</v>
      </c>
      <c r="D1178" s="33">
        <v>0</v>
      </c>
      <c r="E1178" s="33">
        <v>1</v>
      </c>
      <c r="F1178" s="33">
        <v>0</v>
      </c>
      <c r="G1178" s="33">
        <v>1</v>
      </c>
      <c r="H1178">
        <v>0</v>
      </c>
      <c r="I1178">
        <v>0</v>
      </c>
      <c r="J1178">
        <v>0</v>
      </c>
      <c r="K1178">
        <v>0</v>
      </c>
      <c r="L1178">
        <v>1</v>
      </c>
      <c r="M1178">
        <v>0</v>
      </c>
      <c r="N1178">
        <v>1</v>
      </c>
      <c r="O1178">
        <v>0</v>
      </c>
      <c r="P1178">
        <v>0</v>
      </c>
      <c r="Q1178" s="32">
        <v>20277.807509999999</v>
      </c>
      <c r="R1178" s="3"/>
      <c r="T1178"/>
    </row>
    <row r="1179" spans="1:20" x14ac:dyDescent="0.35">
      <c r="A1179" s="31">
        <v>29</v>
      </c>
      <c r="B1179" s="31">
        <v>27.2</v>
      </c>
      <c r="C1179" s="33">
        <v>0</v>
      </c>
      <c r="D1179" s="33">
        <v>0</v>
      </c>
      <c r="E1179" s="33">
        <v>1</v>
      </c>
      <c r="F1179" s="33">
        <v>0</v>
      </c>
      <c r="G1179" s="33">
        <v>1</v>
      </c>
      <c r="H1179">
        <v>0</v>
      </c>
      <c r="I1179">
        <v>0</v>
      </c>
      <c r="J1179">
        <v>1</v>
      </c>
      <c r="K1179">
        <v>0</v>
      </c>
      <c r="L1179">
        <v>0</v>
      </c>
      <c r="M1179">
        <v>0</v>
      </c>
      <c r="N1179">
        <v>1</v>
      </c>
      <c r="O1179">
        <v>0</v>
      </c>
      <c r="P1179">
        <v>0</v>
      </c>
      <c r="Q1179" s="32">
        <v>2866.0909999999999</v>
      </c>
      <c r="R1179" s="3"/>
      <c r="T1179"/>
    </row>
    <row r="1180" spans="1:20" x14ac:dyDescent="0.35">
      <c r="A1180" s="31">
        <v>30</v>
      </c>
      <c r="B1180" s="31">
        <v>25.46</v>
      </c>
      <c r="C1180" s="33">
        <v>0</v>
      </c>
      <c r="D1180" s="33">
        <v>0</v>
      </c>
      <c r="E1180" s="33">
        <v>1</v>
      </c>
      <c r="F1180" s="33">
        <v>0</v>
      </c>
      <c r="G1180" s="33">
        <v>1</v>
      </c>
      <c r="H1180">
        <v>0</v>
      </c>
      <c r="I1180">
        <v>0</v>
      </c>
      <c r="J1180">
        <v>0</v>
      </c>
      <c r="K1180">
        <v>0</v>
      </c>
      <c r="L1180">
        <v>1</v>
      </c>
      <c r="M1180">
        <v>0</v>
      </c>
      <c r="N1180">
        <v>1</v>
      </c>
      <c r="O1180">
        <v>0</v>
      </c>
      <c r="P1180">
        <v>0</v>
      </c>
      <c r="Q1180" s="32">
        <v>3645.0893999999998</v>
      </c>
      <c r="R1180" s="3"/>
      <c r="T1180"/>
    </row>
    <row r="1181" spans="1:20" x14ac:dyDescent="0.35">
      <c r="A1181" s="31">
        <v>30</v>
      </c>
      <c r="B1181" s="31">
        <v>27.645</v>
      </c>
      <c r="C1181" s="33">
        <v>0</v>
      </c>
      <c r="D1181" s="33">
        <v>0</v>
      </c>
      <c r="E1181" s="33">
        <v>1</v>
      </c>
      <c r="F1181" s="33">
        <v>0</v>
      </c>
      <c r="G1181" s="33">
        <v>1</v>
      </c>
      <c r="H1181">
        <v>0</v>
      </c>
      <c r="I1181">
        <v>0</v>
      </c>
      <c r="J1181">
        <v>0</v>
      </c>
      <c r="K1181">
        <v>0</v>
      </c>
      <c r="L1181">
        <v>1</v>
      </c>
      <c r="M1181">
        <v>0</v>
      </c>
      <c r="N1181">
        <v>1</v>
      </c>
      <c r="O1181">
        <v>0</v>
      </c>
      <c r="P1181">
        <v>0</v>
      </c>
      <c r="Q1181" s="32">
        <v>4237.12655</v>
      </c>
      <c r="R1181" s="3"/>
      <c r="T1181"/>
    </row>
    <row r="1182" spans="1:20" x14ac:dyDescent="0.35">
      <c r="A1182" s="31">
        <v>31</v>
      </c>
      <c r="B1182" s="31">
        <v>28.5</v>
      </c>
      <c r="C1182" s="33">
        <v>0</v>
      </c>
      <c r="D1182" s="33">
        <v>0</v>
      </c>
      <c r="E1182" s="33">
        <v>1</v>
      </c>
      <c r="F1182" s="33">
        <v>0</v>
      </c>
      <c r="G1182" s="33">
        <v>1</v>
      </c>
      <c r="H1182">
        <v>0</v>
      </c>
      <c r="I1182">
        <v>0</v>
      </c>
      <c r="J1182">
        <v>0</v>
      </c>
      <c r="K1182">
        <v>0</v>
      </c>
      <c r="L1182">
        <v>1</v>
      </c>
      <c r="M1182">
        <v>0</v>
      </c>
      <c r="N1182">
        <v>1</v>
      </c>
      <c r="O1182">
        <v>0</v>
      </c>
      <c r="P1182">
        <v>0</v>
      </c>
      <c r="Q1182" s="32">
        <v>6799.4579999999996</v>
      </c>
      <c r="R1182" s="3"/>
      <c r="T1182"/>
    </row>
    <row r="1183" spans="1:20" x14ac:dyDescent="0.35">
      <c r="A1183" s="31">
        <v>31</v>
      </c>
      <c r="B1183" s="31">
        <v>26.885000000000002</v>
      </c>
      <c r="C1183" s="33">
        <v>0</v>
      </c>
      <c r="D1183" s="33">
        <v>0</v>
      </c>
      <c r="E1183" s="33">
        <v>1</v>
      </c>
      <c r="F1183" s="33">
        <v>0</v>
      </c>
      <c r="G1183" s="33">
        <v>1</v>
      </c>
      <c r="H1183">
        <v>0</v>
      </c>
      <c r="I1183">
        <v>0</v>
      </c>
      <c r="J1183">
        <v>0</v>
      </c>
      <c r="K1183">
        <v>0</v>
      </c>
      <c r="L1183">
        <v>1</v>
      </c>
      <c r="M1183">
        <v>0</v>
      </c>
      <c r="N1183">
        <v>1</v>
      </c>
      <c r="O1183">
        <v>0</v>
      </c>
      <c r="P1183">
        <v>0</v>
      </c>
      <c r="Q1183" s="32">
        <v>4441.2131499999996</v>
      </c>
      <c r="R1183" s="3"/>
      <c r="T1183"/>
    </row>
    <row r="1184" spans="1:20" x14ac:dyDescent="0.35">
      <c r="A1184" s="31">
        <v>31</v>
      </c>
      <c r="B1184" s="31">
        <v>28.594999999999999</v>
      </c>
      <c r="C1184" s="33">
        <v>0</v>
      </c>
      <c r="D1184" s="33">
        <v>0</v>
      </c>
      <c r="E1184" s="33">
        <v>1</v>
      </c>
      <c r="F1184" s="33">
        <v>0</v>
      </c>
      <c r="G1184" s="33">
        <v>1</v>
      </c>
      <c r="H1184">
        <v>0</v>
      </c>
      <c r="I1184">
        <v>0</v>
      </c>
      <c r="J1184">
        <v>0</v>
      </c>
      <c r="K1184">
        <v>1</v>
      </c>
      <c r="L1184">
        <v>0</v>
      </c>
      <c r="M1184">
        <v>0</v>
      </c>
      <c r="N1184">
        <v>1</v>
      </c>
      <c r="O1184">
        <v>0</v>
      </c>
      <c r="P1184">
        <v>0</v>
      </c>
      <c r="Q1184" s="32">
        <v>4243.5900499999998</v>
      </c>
      <c r="R1184" s="3"/>
      <c r="T1184"/>
    </row>
    <row r="1185" spans="1:20" x14ac:dyDescent="0.35">
      <c r="A1185" s="31">
        <v>31</v>
      </c>
      <c r="B1185" s="31">
        <v>27.645</v>
      </c>
      <c r="C1185" s="33">
        <v>0</v>
      </c>
      <c r="D1185" s="33">
        <v>0</v>
      </c>
      <c r="E1185" s="33">
        <v>1</v>
      </c>
      <c r="F1185" s="33">
        <v>0</v>
      </c>
      <c r="G1185" s="33">
        <v>1</v>
      </c>
      <c r="H1185">
        <v>0</v>
      </c>
      <c r="I1185">
        <v>0</v>
      </c>
      <c r="J1185">
        <v>0</v>
      </c>
      <c r="K1185">
        <v>0</v>
      </c>
      <c r="L1185">
        <v>1</v>
      </c>
      <c r="M1185">
        <v>0</v>
      </c>
      <c r="N1185">
        <v>1</v>
      </c>
      <c r="O1185">
        <v>0</v>
      </c>
      <c r="P1185">
        <v>0</v>
      </c>
      <c r="Q1185" s="32">
        <v>5031.26955</v>
      </c>
      <c r="R1185" s="3"/>
      <c r="T1185"/>
    </row>
    <row r="1186" spans="1:20" x14ac:dyDescent="0.35">
      <c r="A1186" s="31">
        <v>31</v>
      </c>
      <c r="B1186" s="31">
        <v>25.934999999999999</v>
      </c>
      <c r="C1186" s="33">
        <v>0</v>
      </c>
      <c r="D1186" s="33">
        <v>0</v>
      </c>
      <c r="E1186" s="33">
        <v>1</v>
      </c>
      <c r="F1186" s="33">
        <v>0</v>
      </c>
      <c r="G1186" s="33">
        <v>1</v>
      </c>
      <c r="H1186">
        <v>0</v>
      </c>
      <c r="I1186">
        <v>0</v>
      </c>
      <c r="J1186">
        <v>0</v>
      </c>
      <c r="K1186">
        <v>1</v>
      </c>
      <c r="L1186">
        <v>0</v>
      </c>
      <c r="M1186">
        <v>0</v>
      </c>
      <c r="N1186">
        <v>1</v>
      </c>
      <c r="O1186">
        <v>0</v>
      </c>
      <c r="P1186">
        <v>0</v>
      </c>
      <c r="Q1186" s="32">
        <v>4239.8926499999998</v>
      </c>
      <c r="R1186" s="3"/>
      <c r="T1186"/>
    </row>
    <row r="1187" spans="1:20" x14ac:dyDescent="0.35">
      <c r="A1187" s="31">
        <v>32</v>
      </c>
      <c r="B1187" s="31">
        <v>28.88</v>
      </c>
      <c r="C1187" s="33">
        <v>0</v>
      </c>
      <c r="D1187" s="33">
        <v>0</v>
      </c>
      <c r="E1187" s="33">
        <v>1</v>
      </c>
      <c r="F1187" s="33">
        <v>0</v>
      </c>
      <c r="G1187" s="33">
        <v>1</v>
      </c>
      <c r="H1187">
        <v>0</v>
      </c>
      <c r="I1187">
        <v>0</v>
      </c>
      <c r="J1187">
        <v>0</v>
      </c>
      <c r="K1187">
        <v>1</v>
      </c>
      <c r="L1187">
        <v>0</v>
      </c>
      <c r="M1187">
        <v>0</v>
      </c>
      <c r="N1187">
        <v>1</v>
      </c>
      <c r="O1187">
        <v>0</v>
      </c>
      <c r="P1187">
        <v>0</v>
      </c>
      <c r="Q1187" s="32">
        <v>3866.8552</v>
      </c>
      <c r="R1187" s="3"/>
      <c r="T1187"/>
    </row>
    <row r="1188" spans="1:20" x14ac:dyDescent="0.35">
      <c r="A1188" s="31">
        <v>32</v>
      </c>
      <c r="B1188" s="31">
        <v>27.835000000000001</v>
      </c>
      <c r="C1188" s="33">
        <v>0</v>
      </c>
      <c r="D1188" s="33">
        <v>0</v>
      </c>
      <c r="E1188" s="33">
        <v>1</v>
      </c>
      <c r="F1188" s="33">
        <v>0</v>
      </c>
      <c r="G1188" s="33">
        <v>1</v>
      </c>
      <c r="H1188">
        <v>0</v>
      </c>
      <c r="I1188">
        <v>0</v>
      </c>
      <c r="J1188">
        <v>0</v>
      </c>
      <c r="K1188">
        <v>1</v>
      </c>
      <c r="L1188">
        <v>0</v>
      </c>
      <c r="M1188">
        <v>0</v>
      </c>
      <c r="N1188">
        <v>1</v>
      </c>
      <c r="O1188">
        <v>0</v>
      </c>
      <c r="P1188">
        <v>0</v>
      </c>
      <c r="Q1188" s="32">
        <v>4454.40265</v>
      </c>
      <c r="R1188" s="3"/>
      <c r="T1188"/>
    </row>
    <row r="1189" spans="1:20" x14ac:dyDescent="0.35">
      <c r="A1189" s="31">
        <v>33</v>
      </c>
      <c r="B1189" s="31">
        <v>29.4</v>
      </c>
      <c r="C1189" s="33">
        <v>0</v>
      </c>
      <c r="D1189" s="33">
        <v>0</v>
      </c>
      <c r="E1189" s="33">
        <v>1</v>
      </c>
      <c r="F1189" s="33">
        <v>0</v>
      </c>
      <c r="G1189" s="33">
        <v>1</v>
      </c>
      <c r="H1189">
        <v>0</v>
      </c>
      <c r="I1189">
        <v>0</v>
      </c>
      <c r="J1189">
        <v>1</v>
      </c>
      <c r="K1189">
        <v>0</v>
      </c>
      <c r="L1189">
        <v>0</v>
      </c>
      <c r="M1189">
        <v>0</v>
      </c>
      <c r="N1189">
        <v>1</v>
      </c>
      <c r="O1189">
        <v>0</v>
      </c>
      <c r="P1189">
        <v>0</v>
      </c>
      <c r="Q1189" s="32">
        <v>6059.1729999999998</v>
      </c>
      <c r="R1189" s="3"/>
      <c r="T1189"/>
    </row>
    <row r="1190" spans="1:20" x14ac:dyDescent="0.35">
      <c r="A1190" s="31">
        <v>33</v>
      </c>
      <c r="B1190" s="31">
        <v>27.454999999999998</v>
      </c>
      <c r="C1190" s="33">
        <v>0</v>
      </c>
      <c r="D1190" s="33">
        <v>0</v>
      </c>
      <c r="E1190" s="33">
        <v>1</v>
      </c>
      <c r="F1190" s="33">
        <v>0</v>
      </c>
      <c r="G1190" s="33">
        <v>1</v>
      </c>
      <c r="H1190">
        <v>0</v>
      </c>
      <c r="I1190">
        <v>0</v>
      </c>
      <c r="J1190">
        <v>0</v>
      </c>
      <c r="K1190">
        <v>1</v>
      </c>
      <c r="L1190">
        <v>0</v>
      </c>
      <c r="M1190">
        <v>0</v>
      </c>
      <c r="N1190">
        <v>1</v>
      </c>
      <c r="O1190">
        <v>0</v>
      </c>
      <c r="P1190">
        <v>0</v>
      </c>
      <c r="Q1190" s="32">
        <v>5261.4694499999996</v>
      </c>
      <c r="R1190" s="3"/>
      <c r="T1190"/>
    </row>
    <row r="1191" spans="1:20" x14ac:dyDescent="0.35">
      <c r="A1191" s="31">
        <v>34</v>
      </c>
      <c r="B1191" s="31">
        <v>25.27</v>
      </c>
      <c r="C1191" s="33">
        <v>0</v>
      </c>
      <c r="D1191" s="33">
        <v>0</v>
      </c>
      <c r="E1191" s="33">
        <v>1</v>
      </c>
      <c r="F1191" s="33">
        <v>0</v>
      </c>
      <c r="G1191" s="33">
        <v>1</v>
      </c>
      <c r="H1191">
        <v>0</v>
      </c>
      <c r="I1191">
        <v>0</v>
      </c>
      <c r="J1191">
        <v>0</v>
      </c>
      <c r="K1191">
        <v>1</v>
      </c>
      <c r="L1191">
        <v>0</v>
      </c>
      <c r="M1191">
        <v>0</v>
      </c>
      <c r="N1191">
        <v>1</v>
      </c>
      <c r="O1191">
        <v>0</v>
      </c>
      <c r="P1191">
        <v>0</v>
      </c>
      <c r="Q1191" s="32">
        <v>4894.7533000000003</v>
      </c>
      <c r="R1191" s="3"/>
      <c r="T1191"/>
    </row>
    <row r="1192" spans="1:20" x14ac:dyDescent="0.35">
      <c r="A1192" s="31">
        <v>34</v>
      </c>
      <c r="B1192" s="31">
        <v>27</v>
      </c>
      <c r="C1192" s="33">
        <v>0</v>
      </c>
      <c r="D1192" s="33">
        <v>0</v>
      </c>
      <c r="E1192" s="33">
        <v>1</v>
      </c>
      <c r="F1192" s="33">
        <v>0</v>
      </c>
      <c r="G1192" s="33">
        <v>1</v>
      </c>
      <c r="H1192">
        <v>0</v>
      </c>
      <c r="I1192">
        <v>0</v>
      </c>
      <c r="J1192">
        <v>1</v>
      </c>
      <c r="K1192">
        <v>0</v>
      </c>
      <c r="L1192">
        <v>0</v>
      </c>
      <c r="M1192">
        <v>0</v>
      </c>
      <c r="N1192">
        <v>1</v>
      </c>
      <c r="O1192">
        <v>0</v>
      </c>
      <c r="P1192">
        <v>0</v>
      </c>
      <c r="Q1192" s="32">
        <v>11737.848840000001</v>
      </c>
      <c r="R1192" s="3"/>
      <c r="T1192"/>
    </row>
    <row r="1193" spans="1:20" x14ac:dyDescent="0.35">
      <c r="A1193" s="31">
        <v>35</v>
      </c>
      <c r="B1193" s="31">
        <v>28.9</v>
      </c>
      <c r="C1193" s="33">
        <v>0</v>
      </c>
      <c r="D1193" s="33">
        <v>0</v>
      </c>
      <c r="E1193" s="33">
        <v>1</v>
      </c>
      <c r="F1193" s="33">
        <v>0</v>
      </c>
      <c r="G1193" s="33">
        <v>1</v>
      </c>
      <c r="H1193">
        <v>0</v>
      </c>
      <c r="I1193">
        <v>0</v>
      </c>
      <c r="J1193">
        <v>1</v>
      </c>
      <c r="K1193">
        <v>0</v>
      </c>
      <c r="L1193">
        <v>0</v>
      </c>
      <c r="M1193">
        <v>0</v>
      </c>
      <c r="N1193">
        <v>1</v>
      </c>
      <c r="O1193">
        <v>0</v>
      </c>
      <c r="P1193">
        <v>0</v>
      </c>
      <c r="Q1193" s="32">
        <v>5926.8459999999995</v>
      </c>
      <c r="R1193" s="3"/>
      <c r="T1193"/>
    </row>
    <row r="1194" spans="1:20" x14ac:dyDescent="0.35">
      <c r="A1194" s="31">
        <v>35</v>
      </c>
      <c r="B1194" s="31">
        <v>27.1</v>
      </c>
      <c r="C1194" s="33">
        <v>0</v>
      </c>
      <c r="D1194" s="33">
        <v>0</v>
      </c>
      <c r="E1194" s="33">
        <v>1</v>
      </c>
      <c r="F1194" s="33">
        <v>0</v>
      </c>
      <c r="G1194" s="33">
        <v>1</v>
      </c>
      <c r="H1194">
        <v>0</v>
      </c>
      <c r="I1194">
        <v>0</v>
      </c>
      <c r="J1194">
        <v>1</v>
      </c>
      <c r="K1194">
        <v>0</v>
      </c>
      <c r="L1194">
        <v>0</v>
      </c>
      <c r="M1194">
        <v>0</v>
      </c>
      <c r="N1194">
        <v>1</v>
      </c>
      <c r="O1194">
        <v>0</v>
      </c>
      <c r="P1194">
        <v>0</v>
      </c>
      <c r="Q1194" s="32">
        <v>4746.3440000000001</v>
      </c>
      <c r="R1194" s="3"/>
      <c r="T1194"/>
    </row>
    <row r="1195" spans="1:20" x14ac:dyDescent="0.35">
      <c r="A1195" s="31">
        <v>35</v>
      </c>
      <c r="B1195" s="31">
        <v>27.61</v>
      </c>
      <c r="C1195" s="33">
        <v>0</v>
      </c>
      <c r="D1195" s="33">
        <v>0</v>
      </c>
      <c r="E1195" s="33">
        <v>1</v>
      </c>
      <c r="F1195" s="33">
        <v>0</v>
      </c>
      <c r="G1195" s="33">
        <v>1</v>
      </c>
      <c r="H1195">
        <v>0</v>
      </c>
      <c r="I1195">
        <v>1</v>
      </c>
      <c r="J1195">
        <v>0</v>
      </c>
      <c r="K1195">
        <v>0</v>
      </c>
      <c r="L1195">
        <v>0</v>
      </c>
      <c r="M1195">
        <v>0</v>
      </c>
      <c r="N1195">
        <v>1</v>
      </c>
      <c r="O1195">
        <v>0</v>
      </c>
      <c r="P1195">
        <v>0</v>
      </c>
      <c r="Q1195" s="32">
        <v>4747.0528999999997</v>
      </c>
      <c r="R1195" s="3"/>
      <c r="T1195"/>
    </row>
    <row r="1196" spans="1:20" x14ac:dyDescent="0.35">
      <c r="A1196" s="31">
        <v>36</v>
      </c>
      <c r="B1196" s="31">
        <v>27.55</v>
      </c>
      <c r="C1196" s="33">
        <v>0</v>
      </c>
      <c r="D1196" s="33">
        <v>0</v>
      </c>
      <c r="E1196" s="33">
        <v>1</v>
      </c>
      <c r="F1196" s="33">
        <v>0</v>
      </c>
      <c r="G1196" s="33">
        <v>1</v>
      </c>
      <c r="H1196">
        <v>0</v>
      </c>
      <c r="I1196">
        <v>0</v>
      </c>
      <c r="J1196">
        <v>0</v>
      </c>
      <c r="K1196">
        <v>0</v>
      </c>
      <c r="L1196">
        <v>1</v>
      </c>
      <c r="M1196">
        <v>0</v>
      </c>
      <c r="N1196">
        <v>0</v>
      </c>
      <c r="O1196">
        <v>1</v>
      </c>
      <c r="P1196">
        <v>0</v>
      </c>
      <c r="Q1196" s="32">
        <v>6746.7425000000003</v>
      </c>
      <c r="R1196" s="3"/>
      <c r="T1196"/>
    </row>
    <row r="1197" spans="1:20" x14ac:dyDescent="0.35">
      <c r="A1197" s="31">
        <v>36</v>
      </c>
      <c r="B1197" s="31">
        <v>28.88</v>
      </c>
      <c r="C1197" s="33">
        <v>0</v>
      </c>
      <c r="D1197" s="33">
        <v>0</v>
      </c>
      <c r="E1197" s="33">
        <v>1</v>
      </c>
      <c r="F1197" s="33">
        <v>0</v>
      </c>
      <c r="G1197" s="33">
        <v>1</v>
      </c>
      <c r="H1197">
        <v>0</v>
      </c>
      <c r="I1197">
        <v>0</v>
      </c>
      <c r="J1197">
        <v>0</v>
      </c>
      <c r="K1197">
        <v>0</v>
      </c>
      <c r="L1197">
        <v>1</v>
      </c>
      <c r="M1197">
        <v>0</v>
      </c>
      <c r="N1197">
        <v>0</v>
      </c>
      <c r="O1197">
        <v>1</v>
      </c>
      <c r="P1197">
        <v>0</v>
      </c>
      <c r="Q1197" s="32">
        <v>6748.5911999999998</v>
      </c>
      <c r="R1197" s="3"/>
      <c r="T1197"/>
    </row>
    <row r="1198" spans="1:20" x14ac:dyDescent="0.35">
      <c r="A1198" s="31">
        <v>36</v>
      </c>
      <c r="B1198" s="31">
        <v>29.7</v>
      </c>
      <c r="C1198" s="33">
        <v>0</v>
      </c>
      <c r="D1198" s="33">
        <v>0</v>
      </c>
      <c r="E1198" s="33">
        <v>1</v>
      </c>
      <c r="F1198" s="33">
        <v>0</v>
      </c>
      <c r="G1198" s="33">
        <v>1</v>
      </c>
      <c r="H1198">
        <v>0</v>
      </c>
      <c r="I1198">
        <v>1</v>
      </c>
      <c r="J1198">
        <v>0</v>
      </c>
      <c r="K1198">
        <v>0</v>
      </c>
      <c r="L1198">
        <v>0</v>
      </c>
      <c r="M1198">
        <v>0</v>
      </c>
      <c r="N1198">
        <v>0</v>
      </c>
      <c r="O1198">
        <v>1</v>
      </c>
      <c r="P1198">
        <v>0</v>
      </c>
      <c r="Q1198" s="32">
        <v>4399.7309999999998</v>
      </c>
      <c r="R1198" s="3"/>
      <c r="T1198"/>
    </row>
    <row r="1199" spans="1:20" x14ac:dyDescent="0.35">
      <c r="A1199" s="31">
        <v>36</v>
      </c>
      <c r="B1199" s="31">
        <v>28.594999999999999</v>
      </c>
      <c r="C1199" s="33">
        <v>0</v>
      </c>
      <c r="D1199" s="33">
        <v>0</v>
      </c>
      <c r="E1199" s="33">
        <v>1</v>
      </c>
      <c r="F1199" s="33">
        <v>0</v>
      </c>
      <c r="G1199" s="33">
        <v>1</v>
      </c>
      <c r="H1199">
        <v>0</v>
      </c>
      <c r="I1199">
        <v>0</v>
      </c>
      <c r="J1199">
        <v>0</v>
      </c>
      <c r="K1199">
        <v>1</v>
      </c>
      <c r="L1199">
        <v>0</v>
      </c>
      <c r="M1199">
        <v>0</v>
      </c>
      <c r="N1199">
        <v>0</v>
      </c>
      <c r="O1199">
        <v>1</v>
      </c>
      <c r="P1199">
        <v>0</v>
      </c>
      <c r="Q1199" s="32">
        <v>6548.1950500000003</v>
      </c>
      <c r="R1199" s="3"/>
      <c r="T1199"/>
    </row>
    <row r="1200" spans="1:20" x14ac:dyDescent="0.35">
      <c r="A1200" s="31">
        <v>37</v>
      </c>
      <c r="B1200" s="31">
        <v>29.83</v>
      </c>
      <c r="C1200" s="33">
        <v>0</v>
      </c>
      <c r="D1200" s="33">
        <v>0</v>
      </c>
      <c r="E1200" s="33">
        <v>1</v>
      </c>
      <c r="F1200" s="33">
        <v>0</v>
      </c>
      <c r="G1200" s="33">
        <v>1</v>
      </c>
      <c r="H1200">
        <v>0</v>
      </c>
      <c r="I1200">
        <v>0</v>
      </c>
      <c r="J1200">
        <v>0</v>
      </c>
      <c r="K1200">
        <v>0</v>
      </c>
      <c r="L1200">
        <v>1</v>
      </c>
      <c r="M1200">
        <v>0</v>
      </c>
      <c r="N1200">
        <v>0</v>
      </c>
      <c r="O1200">
        <v>1</v>
      </c>
      <c r="P1200">
        <v>0</v>
      </c>
      <c r="Q1200" s="32">
        <v>6406.4107000000004</v>
      </c>
      <c r="R1200" s="3"/>
      <c r="T1200"/>
    </row>
    <row r="1201" spans="1:20" x14ac:dyDescent="0.35">
      <c r="A1201" s="31">
        <v>37</v>
      </c>
      <c r="B1201" s="31">
        <v>28.024999999999999</v>
      </c>
      <c r="C1201" s="33">
        <v>0</v>
      </c>
      <c r="D1201" s="33">
        <v>0</v>
      </c>
      <c r="E1201" s="33">
        <v>1</v>
      </c>
      <c r="F1201" s="33">
        <v>0</v>
      </c>
      <c r="G1201" s="33">
        <v>1</v>
      </c>
      <c r="H1201">
        <v>0</v>
      </c>
      <c r="I1201">
        <v>0</v>
      </c>
      <c r="J1201">
        <v>0</v>
      </c>
      <c r="K1201">
        <v>1</v>
      </c>
      <c r="L1201">
        <v>0</v>
      </c>
      <c r="M1201">
        <v>0</v>
      </c>
      <c r="N1201">
        <v>0</v>
      </c>
      <c r="O1201">
        <v>1</v>
      </c>
      <c r="P1201">
        <v>0</v>
      </c>
      <c r="Q1201" s="32">
        <v>6203.90175</v>
      </c>
      <c r="R1201" s="3"/>
      <c r="T1201"/>
    </row>
    <row r="1202" spans="1:20" x14ac:dyDescent="0.35">
      <c r="A1202" s="31">
        <v>37</v>
      </c>
      <c r="B1202" s="31">
        <v>29.64</v>
      </c>
      <c r="C1202" s="33">
        <v>0</v>
      </c>
      <c r="D1202" s="33">
        <v>0</v>
      </c>
      <c r="E1202" s="33">
        <v>1</v>
      </c>
      <c r="F1202" s="33">
        <v>0</v>
      </c>
      <c r="G1202" s="33">
        <v>1</v>
      </c>
      <c r="H1202">
        <v>0</v>
      </c>
      <c r="I1202">
        <v>0</v>
      </c>
      <c r="J1202">
        <v>0</v>
      </c>
      <c r="K1202">
        <v>1</v>
      </c>
      <c r="L1202">
        <v>0</v>
      </c>
      <c r="M1202">
        <v>0</v>
      </c>
      <c r="N1202">
        <v>0</v>
      </c>
      <c r="O1202">
        <v>1</v>
      </c>
      <c r="P1202">
        <v>0</v>
      </c>
      <c r="Q1202" s="32">
        <v>5028.1466</v>
      </c>
      <c r="R1202" s="3"/>
      <c r="T1202"/>
    </row>
    <row r="1203" spans="1:20" x14ac:dyDescent="0.35">
      <c r="A1203" s="31">
        <v>37</v>
      </c>
      <c r="B1203" s="31">
        <v>29.8</v>
      </c>
      <c r="C1203" s="33">
        <v>0</v>
      </c>
      <c r="D1203" s="33">
        <v>0</v>
      </c>
      <c r="E1203" s="33">
        <v>1</v>
      </c>
      <c r="F1203" s="33">
        <v>0</v>
      </c>
      <c r="G1203" s="33">
        <v>1</v>
      </c>
      <c r="H1203">
        <v>0</v>
      </c>
      <c r="I1203">
        <v>0</v>
      </c>
      <c r="J1203">
        <v>1</v>
      </c>
      <c r="K1203">
        <v>0</v>
      </c>
      <c r="L1203">
        <v>0</v>
      </c>
      <c r="M1203">
        <v>0</v>
      </c>
      <c r="N1203">
        <v>0</v>
      </c>
      <c r="O1203">
        <v>1</v>
      </c>
      <c r="P1203">
        <v>0</v>
      </c>
      <c r="Q1203" s="32">
        <v>20420.604650000001</v>
      </c>
      <c r="R1203" s="3"/>
      <c r="T1203"/>
    </row>
    <row r="1204" spans="1:20" x14ac:dyDescent="0.35">
      <c r="A1204" s="31">
        <v>38</v>
      </c>
      <c r="B1204" s="31">
        <v>27.835000000000001</v>
      </c>
      <c r="C1204" s="33">
        <v>0</v>
      </c>
      <c r="D1204" s="33">
        <v>0</v>
      </c>
      <c r="E1204" s="33">
        <v>1</v>
      </c>
      <c r="F1204" s="33">
        <v>0</v>
      </c>
      <c r="G1204" s="33">
        <v>1</v>
      </c>
      <c r="H1204">
        <v>0</v>
      </c>
      <c r="I1204">
        <v>0</v>
      </c>
      <c r="J1204">
        <v>0</v>
      </c>
      <c r="K1204">
        <v>1</v>
      </c>
      <c r="L1204">
        <v>0</v>
      </c>
      <c r="M1204">
        <v>0</v>
      </c>
      <c r="N1204">
        <v>0</v>
      </c>
      <c r="O1204">
        <v>1</v>
      </c>
      <c r="P1204">
        <v>0</v>
      </c>
      <c r="Q1204" s="32">
        <v>6455.86265</v>
      </c>
      <c r="R1204" s="3"/>
      <c r="T1204"/>
    </row>
    <row r="1205" spans="1:20" x14ac:dyDescent="0.35">
      <c r="A1205" s="31">
        <v>38</v>
      </c>
      <c r="B1205" s="31">
        <v>28.024999999999999</v>
      </c>
      <c r="C1205" s="33">
        <v>0</v>
      </c>
      <c r="D1205" s="33">
        <v>0</v>
      </c>
      <c r="E1205" s="33">
        <v>1</v>
      </c>
      <c r="F1205" s="33">
        <v>0</v>
      </c>
      <c r="G1205" s="33">
        <v>1</v>
      </c>
      <c r="H1205">
        <v>0</v>
      </c>
      <c r="I1205">
        <v>0</v>
      </c>
      <c r="J1205">
        <v>0</v>
      </c>
      <c r="K1205">
        <v>0</v>
      </c>
      <c r="L1205">
        <v>1</v>
      </c>
      <c r="M1205">
        <v>0</v>
      </c>
      <c r="N1205">
        <v>0</v>
      </c>
      <c r="O1205">
        <v>1</v>
      </c>
      <c r="P1205">
        <v>0</v>
      </c>
      <c r="Q1205" s="32">
        <v>6067.1267500000004</v>
      </c>
      <c r="R1205" s="3"/>
      <c r="T1205"/>
    </row>
    <row r="1206" spans="1:20" x14ac:dyDescent="0.35">
      <c r="A1206" s="31">
        <v>38</v>
      </c>
      <c r="B1206" s="31">
        <v>28.27</v>
      </c>
      <c r="C1206" s="33">
        <v>0</v>
      </c>
      <c r="D1206" s="33">
        <v>0</v>
      </c>
      <c r="E1206" s="33">
        <v>1</v>
      </c>
      <c r="F1206" s="33">
        <v>0</v>
      </c>
      <c r="G1206" s="33">
        <v>1</v>
      </c>
      <c r="H1206">
        <v>0</v>
      </c>
      <c r="I1206">
        <v>1</v>
      </c>
      <c r="J1206">
        <v>0</v>
      </c>
      <c r="K1206">
        <v>0</v>
      </c>
      <c r="L1206">
        <v>0</v>
      </c>
      <c r="M1206">
        <v>0</v>
      </c>
      <c r="N1206">
        <v>0</v>
      </c>
      <c r="O1206">
        <v>1</v>
      </c>
      <c r="P1206">
        <v>0</v>
      </c>
      <c r="Q1206" s="32">
        <v>5484.4673000000003</v>
      </c>
      <c r="R1206" s="3"/>
      <c r="T1206"/>
    </row>
    <row r="1207" spans="1:20" x14ac:dyDescent="0.35">
      <c r="A1207" s="31">
        <v>38</v>
      </c>
      <c r="B1207" s="31">
        <v>29.26</v>
      </c>
      <c r="C1207" s="33">
        <v>0</v>
      </c>
      <c r="D1207" s="33">
        <v>0</v>
      </c>
      <c r="E1207" s="33">
        <v>1</v>
      </c>
      <c r="F1207" s="33">
        <v>0</v>
      </c>
      <c r="G1207" s="33">
        <v>1</v>
      </c>
      <c r="H1207">
        <v>0</v>
      </c>
      <c r="I1207">
        <v>0</v>
      </c>
      <c r="J1207">
        <v>0</v>
      </c>
      <c r="K1207">
        <v>1</v>
      </c>
      <c r="L1207">
        <v>0</v>
      </c>
      <c r="M1207">
        <v>0</v>
      </c>
      <c r="N1207">
        <v>0</v>
      </c>
      <c r="O1207">
        <v>1</v>
      </c>
      <c r="P1207">
        <v>0</v>
      </c>
      <c r="Q1207" s="32">
        <v>6457.8433999999997</v>
      </c>
      <c r="R1207" s="3"/>
      <c r="T1207"/>
    </row>
    <row r="1208" spans="1:20" x14ac:dyDescent="0.35">
      <c r="A1208" s="31">
        <v>39</v>
      </c>
      <c r="B1208" s="31">
        <v>29.6</v>
      </c>
      <c r="C1208" s="33">
        <v>0</v>
      </c>
      <c r="D1208" s="33">
        <v>0</v>
      </c>
      <c r="E1208" s="33">
        <v>1</v>
      </c>
      <c r="F1208" s="33">
        <v>0</v>
      </c>
      <c r="G1208" s="33">
        <v>1</v>
      </c>
      <c r="H1208">
        <v>0</v>
      </c>
      <c r="I1208">
        <v>0</v>
      </c>
      <c r="J1208">
        <v>1</v>
      </c>
      <c r="K1208">
        <v>0</v>
      </c>
      <c r="L1208">
        <v>0</v>
      </c>
      <c r="M1208">
        <v>0</v>
      </c>
      <c r="N1208">
        <v>0</v>
      </c>
      <c r="O1208">
        <v>1</v>
      </c>
      <c r="P1208">
        <v>0</v>
      </c>
      <c r="Q1208" s="32">
        <v>7512.2669999999998</v>
      </c>
      <c r="R1208" s="3"/>
      <c r="T1208"/>
    </row>
    <row r="1209" spans="1:20" x14ac:dyDescent="0.35">
      <c r="A1209" s="31">
        <v>39</v>
      </c>
      <c r="B1209" s="31">
        <v>26.22</v>
      </c>
      <c r="C1209" s="33">
        <v>0</v>
      </c>
      <c r="D1209" s="33">
        <v>0</v>
      </c>
      <c r="E1209" s="33">
        <v>1</v>
      </c>
      <c r="F1209" s="33">
        <v>0</v>
      </c>
      <c r="G1209" s="33">
        <v>1</v>
      </c>
      <c r="H1209">
        <v>0</v>
      </c>
      <c r="I1209">
        <v>0</v>
      </c>
      <c r="J1209">
        <v>0</v>
      </c>
      <c r="K1209">
        <v>1</v>
      </c>
      <c r="L1209">
        <v>0</v>
      </c>
      <c r="M1209">
        <v>0</v>
      </c>
      <c r="N1209">
        <v>0</v>
      </c>
      <c r="O1209">
        <v>1</v>
      </c>
      <c r="P1209">
        <v>0</v>
      </c>
      <c r="Q1209" s="32">
        <v>6123.5688</v>
      </c>
      <c r="R1209" s="3"/>
      <c r="T1209"/>
    </row>
    <row r="1210" spans="1:20" x14ac:dyDescent="0.35">
      <c r="A1210" s="31">
        <v>40</v>
      </c>
      <c r="B1210" s="31">
        <v>26.315000000000001</v>
      </c>
      <c r="C1210" s="33">
        <v>0</v>
      </c>
      <c r="D1210" s="33">
        <v>0</v>
      </c>
      <c r="E1210" s="33">
        <v>1</v>
      </c>
      <c r="F1210" s="33">
        <v>0</v>
      </c>
      <c r="G1210" s="33">
        <v>1</v>
      </c>
      <c r="H1210">
        <v>0</v>
      </c>
      <c r="I1210">
        <v>0</v>
      </c>
      <c r="J1210">
        <v>0</v>
      </c>
      <c r="K1210">
        <v>1</v>
      </c>
      <c r="L1210">
        <v>0</v>
      </c>
      <c r="M1210">
        <v>0</v>
      </c>
      <c r="N1210">
        <v>0</v>
      </c>
      <c r="O1210">
        <v>1</v>
      </c>
      <c r="P1210">
        <v>0</v>
      </c>
      <c r="Q1210" s="32">
        <v>6389.3778499999999</v>
      </c>
      <c r="R1210" s="3"/>
      <c r="T1210"/>
    </row>
    <row r="1211" spans="1:20" x14ac:dyDescent="0.35">
      <c r="A1211" s="31">
        <v>40</v>
      </c>
      <c r="B1211" s="31">
        <v>29.355</v>
      </c>
      <c r="C1211" s="33">
        <v>0</v>
      </c>
      <c r="D1211" s="33">
        <v>0</v>
      </c>
      <c r="E1211" s="33">
        <v>1</v>
      </c>
      <c r="F1211" s="33">
        <v>0</v>
      </c>
      <c r="G1211" s="33">
        <v>1</v>
      </c>
      <c r="H1211">
        <v>0</v>
      </c>
      <c r="I1211">
        <v>0</v>
      </c>
      <c r="J1211">
        <v>0</v>
      </c>
      <c r="K1211">
        <v>1</v>
      </c>
      <c r="L1211">
        <v>0</v>
      </c>
      <c r="M1211">
        <v>0</v>
      </c>
      <c r="N1211">
        <v>0</v>
      </c>
      <c r="O1211">
        <v>1</v>
      </c>
      <c r="P1211">
        <v>0</v>
      </c>
      <c r="Q1211" s="32">
        <v>6393.6034499999996</v>
      </c>
      <c r="R1211" s="3"/>
      <c r="T1211"/>
    </row>
    <row r="1212" spans="1:20" x14ac:dyDescent="0.35">
      <c r="A1212" s="31">
        <v>40</v>
      </c>
      <c r="B1212" s="31">
        <v>25.08</v>
      </c>
      <c r="C1212" s="33">
        <v>0</v>
      </c>
      <c r="D1212" s="33">
        <v>0</v>
      </c>
      <c r="E1212" s="33">
        <v>1</v>
      </c>
      <c r="F1212" s="33">
        <v>0</v>
      </c>
      <c r="G1212" s="33">
        <v>1</v>
      </c>
      <c r="H1212">
        <v>0</v>
      </c>
      <c r="I1212">
        <v>1</v>
      </c>
      <c r="J1212">
        <v>0</v>
      </c>
      <c r="K1212">
        <v>0</v>
      </c>
      <c r="L1212">
        <v>0</v>
      </c>
      <c r="M1212">
        <v>0</v>
      </c>
      <c r="N1212">
        <v>0</v>
      </c>
      <c r="O1212">
        <v>1</v>
      </c>
      <c r="P1212">
        <v>0</v>
      </c>
      <c r="Q1212" s="32">
        <v>5415.6611999999996</v>
      </c>
      <c r="R1212" s="3"/>
      <c r="T1212"/>
    </row>
    <row r="1213" spans="1:20" x14ac:dyDescent="0.35">
      <c r="A1213" s="31">
        <v>40</v>
      </c>
      <c r="B1213" s="31">
        <v>24.97</v>
      </c>
      <c r="C1213" s="33">
        <v>0</v>
      </c>
      <c r="D1213" s="33">
        <v>0</v>
      </c>
      <c r="E1213" s="33">
        <v>1</v>
      </c>
      <c r="F1213" s="33">
        <v>0</v>
      </c>
      <c r="G1213" s="33">
        <v>1</v>
      </c>
      <c r="H1213">
        <v>0</v>
      </c>
      <c r="I1213">
        <v>1</v>
      </c>
      <c r="J1213">
        <v>0</v>
      </c>
      <c r="K1213">
        <v>0</v>
      </c>
      <c r="L1213">
        <v>0</v>
      </c>
      <c r="M1213">
        <v>0</v>
      </c>
      <c r="N1213">
        <v>0</v>
      </c>
      <c r="O1213">
        <v>1</v>
      </c>
      <c r="P1213">
        <v>0</v>
      </c>
      <c r="Q1213" s="32">
        <v>6593.5083000000004</v>
      </c>
      <c r="R1213" s="3"/>
      <c r="T1213"/>
    </row>
    <row r="1214" spans="1:20" x14ac:dyDescent="0.35">
      <c r="A1214" s="31">
        <v>40</v>
      </c>
      <c r="B1214" s="31">
        <v>29.9</v>
      </c>
      <c r="C1214" s="33">
        <v>0</v>
      </c>
      <c r="D1214" s="33">
        <v>0</v>
      </c>
      <c r="E1214" s="33">
        <v>1</v>
      </c>
      <c r="F1214" s="33">
        <v>0</v>
      </c>
      <c r="G1214" s="33">
        <v>1</v>
      </c>
      <c r="H1214">
        <v>0</v>
      </c>
      <c r="I1214">
        <v>0</v>
      </c>
      <c r="J1214">
        <v>1</v>
      </c>
      <c r="K1214">
        <v>0</v>
      </c>
      <c r="L1214">
        <v>0</v>
      </c>
      <c r="M1214">
        <v>0</v>
      </c>
      <c r="N1214">
        <v>0</v>
      </c>
      <c r="O1214">
        <v>1</v>
      </c>
      <c r="P1214">
        <v>0</v>
      </c>
      <c r="Q1214" s="32">
        <v>6600.3609999999999</v>
      </c>
      <c r="R1214" s="3"/>
      <c r="T1214"/>
    </row>
    <row r="1215" spans="1:20" x14ac:dyDescent="0.35">
      <c r="A1215" s="31">
        <v>41</v>
      </c>
      <c r="B1215" s="31">
        <v>28.405000000000001</v>
      </c>
      <c r="C1215" s="33">
        <v>0</v>
      </c>
      <c r="D1215" s="33">
        <v>0</v>
      </c>
      <c r="E1215" s="33">
        <v>1</v>
      </c>
      <c r="F1215" s="33">
        <v>0</v>
      </c>
      <c r="G1215" s="33">
        <v>1</v>
      </c>
      <c r="H1215">
        <v>0</v>
      </c>
      <c r="I1215">
        <v>0</v>
      </c>
      <c r="J1215">
        <v>0</v>
      </c>
      <c r="K1215">
        <v>1</v>
      </c>
      <c r="L1215">
        <v>0</v>
      </c>
      <c r="M1215">
        <v>0</v>
      </c>
      <c r="N1215">
        <v>0</v>
      </c>
      <c r="O1215">
        <v>1</v>
      </c>
      <c r="P1215">
        <v>0</v>
      </c>
      <c r="Q1215" s="32">
        <v>6664.68595</v>
      </c>
      <c r="R1215" s="3"/>
      <c r="T1215"/>
    </row>
    <row r="1216" spans="1:20" x14ac:dyDescent="0.35">
      <c r="A1216" s="31">
        <v>41</v>
      </c>
      <c r="B1216" s="31">
        <v>28.8</v>
      </c>
      <c r="C1216" s="33">
        <v>0</v>
      </c>
      <c r="D1216" s="33">
        <v>0</v>
      </c>
      <c r="E1216" s="33">
        <v>1</v>
      </c>
      <c r="F1216" s="33">
        <v>0</v>
      </c>
      <c r="G1216" s="33">
        <v>1</v>
      </c>
      <c r="H1216">
        <v>0</v>
      </c>
      <c r="I1216">
        <v>0</v>
      </c>
      <c r="J1216">
        <v>1</v>
      </c>
      <c r="K1216">
        <v>0</v>
      </c>
      <c r="L1216">
        <v>0</v>
      </c>
      <c r="M1216">
        <v>0</v>
      </c>
      <c r="N1216">
        <v>0</v>
      </c>
      <c r="O1216">
        <v>1</v>
      </c>
      <c r="P1216">
        <v>0</v>
      </c>
      <c r="Q1216" s="32">
        <v>6282.2349999999997</v>
      </c>
      <c r="R1216" s="3"/>
      <c r="T1216"/>
    </row>
    <row r="1217" spans="1:20" x14ac:dyDescent="0.35">
      <c r="A1217" s="31">
        <v>41</v>
      </c>
      <c r="B1217" s="31">
        <v>29.64</v>
      </c>
      <c r="C1217" s="33">
        <v>0</v>
      </c>
      <c r="D1217" s="33">
        <v>0</v>
      </c>
      <c r="E1217" s="33">
        <v>1</v>
      </c>
      <c r="F1217" s="33">
        <v>0</v>
      </c>
      <c r="G1217" s="33">
        <v>1</v>
      </c>
      <c r="H1217">
        <v>0</v>
      </c>
      <c r="I1217">
        <v>0</v>
      </c>
      <c r="J1217">
        <v>0</v>
      </c>
      <c r="K1217">
        <v>0</v>
      </c>
      <c r="L1217">
        <v>1</v>
      </c>
      <c r="M1217">
        <v>0</v>
      </c>
      <c r="N1217">
        <v>0</v>
      </c>
      <c r="O1217">
        <v>1</v>
      </c>
      <c r="P1217">
        <v>0</v>
      </c>
      <c r="Q1217" s="32">
        <v>9222.4025999999994</v>
      </c>
      <c r="R1217" s="3"/>
      <c r="T1217"/>
    </row>
    <row r="1218" spans="1:20" x14ac:dyDescent="0.35">
      <c r="A1218" s="31">
        <v>42</v>
      </c>
      <c r="B1218" s="31">
        <v>26.9</v>
      </c>
      <c r="C1218" s="33">
        <v>0</v>
      </c>
      <c r="D1218" s="33">
        <v>0</v>
      </c>
      <c r="E1218" s="33">
        <v>1</v>
      </c>
      <c r="F1218" s="33">
        <v>0</v>
      </c>
      <c r="G1218" s="33">
        <v>1</v>
      </c>
      <c r="H1218">
        <v>0</v>
      </c>
      <c r="I1218">
        <v>0</v>
      </c>
      <c r="J1218">
        <v>1</v>
      </c>
      <c r="K1218">
        <v>0</v>
      </c>
      <c r="L1218">
        <v>0</v>
      </c>
      <c r="M1218">
        <v>0</v>
      </c>
      <c r="N1218">
        <v>0</v>
      </c>
      <c r="O1218">
        <v>1</v>
      </c>
      <c r="P1218">
        <v>0</v>
      </c>
      <c r="Q1218" s="32">
        <v>5969.723</v>
      </c>
      <c r="R1218" s="3"/>
      <c r="T1218"/>
    </row>
    <row r="1219" spans="1:20" x14ac:dyDescent="0.35">
      <c r="A1219" s="31">
        <v>42</v>
      </c>
      <c r="B1219" s="31">
        <v>26.125</v>
      </c>
      <c r="C1219" s="33">
        <v>0</v>
      </c>
      <c r="D1219" s="33">
        <v>0</v>
      </c>
      <c r="E1219" s="33">
        <v>1</v>
      </c>
      <c r="F1219" s="33">
        <v>0</v>
      </c>
      <c r="G1219" s="33">
        <v>1</v>
      </c>
      <c r="H1219">
        <v>0</v>
      </c>
      <c r="I1219">
        <v>0</v>
      </c>
      <c r="J1219">
        <v>0</v>
      </c>
      <c r="K1219">
        <v>0</v>
      </c>
      <c r="L1219">
        <v>1</v>
      </c>
      <c r="M1219">
        <v>0</v>
      </c>
      <c r="N1219">
        <v>0</v>
      </c>
      <c r="O1219">
        <v>1</v>
      </c>
      <c r="P1219">
        <v>0</v>
      </c>
      <c r="Q1219" s="32">
        <v>7729.6457499999997</v>
      </c>
      <c r="R1219" s="3"/>
      <c r="T1219"/>
    </row>
    <row r="1220" spans="1:20" x14ac:dyDescent="0.35">
      <c r="A1220" s="31">
        <v>42</v>
      </c>
      <c r="B1220" s="31">
        <v>26.315000000000001</v>
      </c>
      <c r="C1220" s="33">
        <v>0</v>
      </c>
      <c r="D1220" s="33">
        <v>0</v>
      </c>
      <c r="E1220" s="33">
        <v>1</v>
      </c>
      <c r="F1220" s="33">
        <v>0</v>
      </c>
      <c r="G1220" s="33">
        <v>1</v>
      </c>
      <c r="H1220">
        <v>0</v>
      </c>
      <c r="I1220">
        <v>0</v>
      </c>
      <c r="J1220">
        <v>0</v>
      </c>
      <c r="K1220">
        <v>1</v>
      </c>
      <c r="L1220">
        <v>0</v>
      </c>
      <c r="M1220">
        <v>0</v>
      </c>
      <c r="N1220">
        <v>0</v>
      </c>
      <c r="O1220">
        <v>1</v>
      </c>
      <c r="P1220">
        <v>0</v>
      </c>
      <c r="Q1220" s="32">
        <v>6940.90985</v>
      </c>
      <c r="R1220" s="3"/>
      <c r="T1220"/>
    </row>
    <row r="1221" spans="1:20" x14ac:dyDescent="0.35">
      <c r="A1221" s="31">
        <v>43</v>
      </c>
      <c r="B1221" s="31">
        <v>27.36</v>
      </c>
      <c r="C1221" s="33">
        <v>0</v>
      </c>
      <c r="D1221" s="33">
        <v>0</v>
      </c>
      <c r="E1221" s="33">
        <v>1</v>
      </c>
      <c r="F1221" s="33">
        <v>0</v>
      </c>
      <c r="G1221" s="33">
        <v>1</v>
      </c>
      <c r="H1221">
        <v>0</v>
      </c>
      <c r="I1221">
        <v>0</v>
      </c>
      <c r="J1221">
        <v>0</v>
      </c>
      <c r="K1221">
        <v>0</v>
      </c>
      <c r="L1221">
        <v>1</v>
      </c>
      <c r="M1221">
        <v>0</v>
      </c>
      <c r="N1221">
        <v>0</v>
      </c>
      <c r="O1221">
        <v>1</v>
      </c>
      <c r="P1221">
        <v>0</v>
      </c>
      <c r="Q1221" s="32">
        <v>8606.2173999999995</v>
      </c>
      <c r="R1221" s="3"/>
      <c r="T1221"/>
    </row>
    <row r="1222" spans="1:20" x14ac:dyDescent="0.35">
      <c r="A1222" s="31">
        <v>43</v>
      </c>
      <c r="B1222" s="31">
        <v>26.03</v>
      </c>
      <c r="C1222" s="33">
        <v>0</v>
      </c>
      <c r="D1222" s="33">
        <v>0</v>
      </c>
      <c r="E1222" s="33">
        <v>1</v>
      </c>
      <c r="F1222" s="33">
        <v>0</v>
      </c>
      <c r="G1222" s="33">
        <v>1</v>
      </c>
      <c r="H1222">
        <v>0</v>
      </c>
      <c r="I1222">
        <v>0</v>
      </c>
      <c r="J1222">
        <v>0</v>
      </c>
      <c r="K1222">
        <v>0</v>
      </c>
      <c r="L1222">
        <v>1</v>
      </c>
      <c r="M1222">
        <v>0</v>
      </c>
      <c r="N1222">
        <v>0</v>
      </c>
      <c r="O1222">
        <v>1</v>
      </c>
      <c r="P1222">
        <v>0</v>
      </c>
      <c r="Q1222" s="32">
        <v>6837.3687</v>
      </c>
      <c r="R1222" s="3"/>
      <c r="T1222"/>
    </row>
    <row r="1223" spans="1:20" x14ac:dyDescent="0.35">
      <c r="A1223" s="31">
        <v>43</v>
      </c>
      <c r="B1223" s="31">
        <v>25.52</v>
      </c>
      <c r="C1223" s="33">
        <v>0</v>
      </c>
      <c r="D1223" s="33">
        <v>0</v>
      </c>
      <c r="E1223" s="33">
        <v>1</v>
      </c>
      <c r="F1223" s="33">
        <v>0</v>
      </c>
      <c r="G1223" s="33">
        <v>1</v>
      </c>
      <c r="H1223">
        <v>0</v>
      </c>
      <c r="I1223">
        <v>1</v>
      </c>
      <c r="J1223">
        <v>0</v>
      </c>
      <c r="K1223">
        <v>0</v>
      </c>
      <c r="L1223">
        <v>0</v>
      </c>
      <c r="M1223">
        <v>0</v>
      </c>
      <c r="N1223">
        <v>0</v>
      </c>
      <c r="O1223">
        <v>1</v>
      </c>
      <c r="P1223">
        <v>0</v>
      </c>
      <c r="Q1223" s="32">
        <v>14478.33015</v>
      </c>
      <c r="R1223" s="3"/>
      <c r="T1223"/>
    </row>
    <row r="1224" spans="1:20" x14ac:dyDescent="0.35">
      <c r="A1224" s="31">
        <v>44</v>
      </c>
      <c r="B1224" s="31">
        <v>27.4</v>
      </c>
      <c r="C1224" s="33">
        <v>0</v>
      </c>
      <c r="D1224" s="33">
        <v>0</v>
      </c>
      <c r="E1224" s="33">
        <v>1</v>
      </c>
      <c r="F1224" s="33">
        <v>0</v>
      </c>
      <c r="G1224" s="33">
        <v>1</v>
      </c>
      <c r="H1224">
        <v>0</v>
      </c>
      <c r="I1224">
        <v>0</v>
      </c>
      <c r="J1224">
        <v>1</v>
      </c>
      <c r="K1224">
        <v>0</v>
      </c>
      <c r="L1224">
        <v>0</v>
      </c>
      <c r="M1224">
        <v>0</v>
      </c>
      <c r="N1224">
        <v>0</v>
      </c>
      <c r="O1224">
        <v>1</v>
      </c>
      <c r="P1224">
        <v>0</v>
      </c>
      <c r="Q1224" s="32">
        <v>7726.8540000000003</v>
      </c>
      <c r="R1224" s="3"/>
      <c r="T1224"/>
    </row>
    <row r="1225" spans="1:20" x14ac:dyDescent="0.35">
      <c r="A1225" s="31">
        <v>44</v>
      </c>
      <c r="B1225" s="31">
        <v>29.734999999999999</v>
      </c>
      <c r="C1225" s="33">
        <v>0</v>
      </c>
      <c r="D1225" s="33">
        <v>0</v>
      </c>
      <c r="E1225" s="33">
        <v>1</v>
      </c>
      <c r="F1225" s="33">
        <v>0</v>
      </c>
      <c r="G1225" s="33">
        <v>1</v>
      </c>
      <c r="H1225">
        <v>0</v>
      </c>
      <c r="I1225">
        <v>0</v>
      </c>
      <c r="J1225">
        <v>0</v>
      </c>
      <c r="K1225">
        <v>0</v>
      </c>
      <c r="L1225">
        <v>1</v>
      </c>
      <c r="M1225">
        <v>0</v>
      </c>
      <c r="N1225">
        <v>0</v>
      </c>
      <c r="O1225">
        <v>1</v>
      </c>
      <c r="P1225">
        <v>0</v>
      </c>
      <c r="Q1225" s="32">
        <v>32108.662820000001</v>
      </c>
      <c r="R1225" s="3"/>
      <c r="T1225"/>
    </row>
    <row r="1226" spans="1:20" x14ac:dyDescent="0.35">
      <c r="A1226" s="31">
        <v>44</v>
      </c>
      <c r="B1226" s="31">
        <v>25.364999999999998</v>
      </c>
      <c r="C1226" s="33">
        <v>0</v>
      </c>
      <c r="D1226" s="33">
        <v>0</v>
      </c>
      <c r="E1226" s="33">
        <v>1</v>
      </c>
      <c r="F1226" s="33">
        <v>0</v>
      </c>
      <c r="G1226" s="33">
        <v>1</v>
      </c>
      <c r="H1226">
        <v>0</v>
      </c>
      <c r="I1226">
        <v>0</v>
      </c>
      <c r="J1226">
        <v>0</v>
      </c>
      <c r="K1226">
        <v>1</v>
      </c>
      <c r="L1226">
        <v>0</v>
      </c>
      <c r="M1226">
        <v>0</v>
      </c>
      <c r="N1226">
        <v>0</v>
      </c>
      <c r="O1226">
        <v>1</v>
      </c>
      <c r="P1226">
        <v>0</v>
      </c>
      <c r="Q1226" s="32">
        <v>7518.0253499999999</v>
      </c>
      <c r="R1226" s="3"/>
      <c r="T1226"/>
    </row>
    <row r="1227" spans="1:20" x14ac:dyDescent="0.35">
      <c r="A1227" s="31">
        <v>45</v>
      </c>
      <c r="B1227" s="31">
        <v>28.7</v>
      </c>
      <c r="C1227" s="33">
        <v>0</v>
      </c>
      <c r="D1227" s="33">
        <v>0</v>
      </c>
      <c r="E1227" s="33">
        <v>1</v>
      </c>
      <c r="F1227" s="33">
        <v>0</v>
      </c>
      <c r="G1227" s="33">
        <v>1</v>
      </c>
      <c r="H1227">
        <v>0</v>
      </c>
      <c r="I1227">
        <v>0</v>
      </c>
      <c r="J1227">
        <v>1</v>
      </c>
      <c r="K1227">
        <v>0</v>
      </c>
      <c r="L1227">
        <v>0</v>
      </c>
      <c r="M1227">
        <v>0</v>
      </c>
      <c r="N1227">
        <v>0</v>
      </c>
      <c r="O1227">
        <v>1</v>
      </c>
      <c r="P1227">
        <v>0</v>
      </c>
      <c r="Q1227" s="32">
        <v>8027.9679999999998</v>
      </c>
      <c r="R1227" s="3"/>
      <c r="T1227"/>
    </row>
    <row r="1228" spans="1:20" x14ac:dyDescent="0.35">
      <c r="A1228" s="31">
        <v>45</v>
      </c>
      <c r="B1228" s="31">
        <v>27.5</v>
      </c>
      <c r="C1228" s="33">
        <v>0</v>
      </c>
      <c r="D1228" s="33">
        <v>0</v>
      </c>
      <c r="E1228" s="33">
        <v>1</v>
      </c>
      <c r="F1228" s="33">
        <v>0</v>
      </c>
      <c r="G1228" s="33">
        <v>1</v>
      </c>
      <c r="H1228">
        <v>0</v>
      </c>
      <c r="I1228">
        <v>0</v>
      </c>
      <c r="J1228">
        <v>1</v>
      </c>
      <c r="K1228">
        <v>0</v>
      </c>
      <c r="L1228">
        <v>0</v>
      </c>
      <c r="M1228">
        <v>0</v>
      </c>
      <c r="N1228">
        <v>0</v>
      </c>
      <c r="O1228">
        <v>1</v>
      </c>
      <c r="P1228">
        <v>0</v>
      </c>
      <c r="Q1228" s="32">
        <v>8615.2999999999993</v>
      </c>
      <c r="R1228" s="3"/>
      <c r="T1228"/>
    </row>
    <row r="1229" spans="1:20" x14ac:dyDescent="0.35">
      <c r="A1229" s="31">
        <v>46</v>
      </c>
      <c r="B1229" s="31">
        <v>26.62</v>
      </c>
      <c r="C1229" s="33">
        <v>0</v>
      </c>
      <c r="D1229" s="33">
        <v>0</v>
      </c>
      <c r="E1229" s="33">
        <v>1</v>
      </c>
      <c r="F1229" s="33">
        <v>0</v>
      </c>
      <c r="G1229" s="33">
        <v>1</v>
      </c>
      <c r="H1229">
        <v>0</v>
      </c>
      <c r="I1229">
        <v>1</v>
      </c>
      <c r="J1229">
        <v>0</v>
      </c>
      <c r="K1229">
        <v>0</v>
      </c>
      <c r="L1229">
        <v>0</v>
      </c>
      <c r="M1229">
        <v>0</v>
      </c>
      <c r="N1229">
        <v>0</v>
      </c>
      <c r="O1229">
        <v>1</v>
      </c>
      <c r="P1229">
        <v>0</v>
      </c>
      <c r="Q1229" s="32">
        <v>7742.1098000000002</v>
      </c>
      <c r="R1229" s="3"/>
      <c r="T1229"/>
    </row>
    <row r="1230" spans="1:20" x14ac:dyDescent="0.35">
      <c r="A1230" s="31">
        <v>46</v>
      </c>
      <c r="B1230" s="31">
        <v>27.6</v>
      </c>
      <c r="C1230" s="33">
        <v>0</v>
      </c>
      <c r="D1230" s="33">
        <v>0</v>
      </c>
      <c r="E1230" s="33">
        <v>1</v>
      </c>
      <c r="F1230" s="33">
        <v>0</v>
      </c>
      <c r="G1230" s="33">
        <v>1</v>
      </c>
      <c r="H1230">
        <v>0</v>
      </c>
      <c r="I1230">
        <v>0</v>
      </c>
      <c r="J1230">
        <v>1</v>
      </c>
      <c r="K1230">
        <v>0</v>
      </c>
      <c r="L1230">
        <v>0</v>
      </c>
      <c r="M1230">
        <v>0</v>
      </c>
      <c r="N1230">
        <v>0</v>
      </c>
      <c r="O1230">
        <v>1</v>
      </c>
      <c r="P1230">
        <v>0</v>
      </c>
      <c r="Q1230" s="32">
        <v>24603.04837</v>
      </c>
      <c r="R1230" s="3"/>
      <c r="T1230"/>
    </row>
    <row r="1231" spans="1:20" x14ac:dyDescent="0.35">
      <c r="A1231" s="31">
        <v>46</v>
      </c>
      <c r="B1231" s="31">
        <v>25.8</v>
      </c>
      <c r="C1231" s="33">
        <v>0</v>
      </c>
      <c r="D1231" s="33">
        <v>0</v>
      </c>
      <c r="E1231" s="33">
        <v>1</v>
      </c>
      <c r="F1231" s="33">
        <v>0</v>
      </c>
      <c r="G1231" s="33">
        <v>1</v>
      </c>
      <c r="H1231">
        <v>0</v>
      </c>
      <c r="I1231">
        <v>0</v>
      </c>
      <c r="J1231">
        <v>1</v>
      </c>
      <c r="K1231">
        <v>0</v>
      </c>
      <c r="L1231">
        <v>0</v>
      </c>
      <c r="M1231">
        <v>0</v>
      </c>
      <c r="N1231">
        <v>0</v>
      </c>
      <c r="O1231">
        <v>1</v>
      </c>
      <c r="P1231">
        <v>0</v>
      </c>
      <c r="Q1231" s="32">
        <v>10096.969999999999</v>
      </c>
      <c r="R1231" s="3"/>
      <c r="T1231"/>
    </row>
    <row r="1232" spans="1:20" x14ac:dyDescent="0.35">
      <c r="A1232" s="31">
        <v>46</v>
      </c>
      <c r="B1232" s="31">
        <v>25.745000000000001</v>
      </c>
      <c r="C1232" s="33">
        <v>0</v>
      </c>
      <c r="D1232" s="33">
        <v>0</v>
      </c>
      <c r="E1232" s="33">
        <v>1</v>
      </c>
      <c r="F1232" s="33">
        <v>0</v>
      </c>
      <c r="G1232" s="33">
        <v>1</v>
      </c>
      <c r="H1232">
        <v>0</v>
      </c>
      <c r="I1232">
        <v>0</v>
      </c>
      <c r="J1232">
        <v>0</v>
      </c>
      <c r="K1232">
        <v>1</v>
      </c>
      <c r="L1232">
        <v>0</v>
      </c>
      <c r="M1232">
        <v>0</v>
      </c>
      <c r="N1232">
        <v>0</v>
      </c>
      <c r="O1232">
        <v>1</v>
      </c>
      <c r="P1232">
        <v>0</v>
      </c>
      <c r="Q1232" s="32">
        <v>9301.8935500000007</v>
      </c>
      <c r="R1232" s="3"/>
      <c r="T1232"/>
    </row>
    <row r="1233" spans="1:20" x14ac:dyDescent="0.35">
      <c r="A1233" s="31">
        <v>47</v>
      </c>
      <c r="B1233" s="31">
        <v>28.215</v>
      </c>
      <c r="C1233" s="33">
        <v>0</v>
      </c>
      <c r="D1233" s="33">
        <v>0</v>
      </c>
      <c r="E1233" s="33">
        <v>1</v>
      </c>
      <c r="F1233" s="33">
        <v>0</v>
      </c>
      <c r="G1233" s="33">
        <v>1</v>
      </c>
      <c r="H1233">
        <v>0</v>
      </c>
      <c r="I1233">
        <v>0</v>
      </c>
      <c r="J1233">
        <v>0</v>
      </c>
      <c r="K1233">
        <v>0</v>
      </c>
      <c r="L1233">
        <v>1</v>
      </c>
      <c r="M1233">
        <v>0</v>
      </c>
      <c r="N1233">
        <v>0</v>
      </c>
      <c r="O1233">
        <v>1</v>
      </c>
      <c r="P1233">
        <v>0</v>
      </c>
      <c r="Q1233" s="32">
        <v>10407.085849999999</v>
      </c>
      <c r="R1233" s="3"/>
      <c r="T1233"/>
    </row>
    <row r="1234" spans="1:20" x14ac:dyDescent="0.35">
      <c r="A1234" s="31">
        <v>47</v>
      </c>
      <c r="B1234" s="31">
        <v>25.46</v>
      </c>
      <c r="C1234" s="33">
        <v>0</v>
      </c>
      <c r="D1234" s="33">
        <v>0</v>
      </c>
      <c r="E1234" s="33">
        <v>1</v>
      </c>
      <c r="F1234" s="33">
        <v>0</v>
      </c>
      <c r="G1234" s="33">
        <v>1</v>
      </c>
      <c r="H1234">
        <v>0</v>
      </c>
      <c r="I1234">
        <v>0</v>
      </c>
      <c r="J1234">
        <v>0</v>
      </c>
      <c r="K1234">
        <v>0</v>
      </c>
      <c r="L1234">
        <v>1</v>
      </c>
      <c r="M1234">
        <v>0</v>
      </c>
      <c r="N1234">
        <v>0</v>
      </c>
      <c r="O1234">
        <v>1</v>
      </c>
      <c r="P1234">
        <v>0</v>
      </c>
      <c r="Q1234" s="32">
        <v>9225.2564000000002</v>
      </c>
      <c r="R1234" s="3"/>
      <c r="T1234"/>
    </row>
    <row r="1235" spans="1:20" x14ac:dyDescent="0.35">
      <c r="A1235" s="31">
        <v>47</v>
      </c>
      <c r="B1235" s="31">
        <v>29.83</v>
      </c>
      <c r="C1235" s="33">
        <v>0</v>
      </c>
      <c r="D1235" s="33">
        <v>0</v>
      </c>
      <c r="E1235" s="33">
        <v>1</v>
      </c>
      <c r="F1235" s="33">
        <v>0</v>
      </c>
      <c r="G1235" s="33">
        <v>1</v>
      </c>
      <c r="H1235">
        <v>0</v>
      </c>
      <c r="I1235">
        <v>0</v>
      </c>
      <c r="J1235">
        <v>0</v>
      </c>
      <c r="K1235">
        <v>1</v>
      </c>
      <c r="L1235">
        <v>0</v>
      </c>
      <c r="M1235">
        <v>0</v>
      </c>
      <c r="N1235">
        <v>0</v>
      </c>
      <c r="O1235">
        <v>1</v>
      </c>
      <c r="P1235">
        <v>0</v>
      </c>
      <c r="Q1235" s="32">
        <v>9620.3307000000004</v>
      </c>
      <c r="R1235" s="3"/>
      <c r="T1235"/>
    </row>
    <row r="1236" spans="1:20" x14ac:dyDescent="0.35">
      <c r="A1236" s="31">
        <v>48</v>
      </c>
      <c r="B1236" s="31">
        <v>29.7</v>
      </c>
      <c r="C1236" s="33">
        <v>0</v>
      </c>
      <c r="D1236" s="33">
        <v>0</v>
      </c>
      <c r="E1236" s="33">
        <v>1</v>
      </c>
      <c r="F1236" s="33">
        <v>0</v>
      </c>
      <c r="G1236" s="33">
        <v>1</v>
      </c>
      <c r="H1236">
        <v>0</v>
      </c>
      <c r="I1236">
        <v>1</v>
      </c>
      <c r="J1236">
        <v>0</v>
      </c>
      <c r="K1236">
        <v>0</v>
      </c>
      <c r="L1236">
        <v>0</v>
      </c>
      <c r="M1236">
        <v>0</v>
      </c>
      <c r="N1236">
        <v>0</v>
      </c>
      <c r="O1236">
        <v>1</v>
      </c>
      <c r="P1236">
        <v>0</v>
      </c>
      <c r="Q1236" s="32">
        <v>7789.6350000000002</v>
      </c>
      <c r="R1236" s="3"/>
      <c r="T1236"/>
    </row>
    <row r="1237" spans="1:20" x14ac:dyDescent="0.35">
      <c r="A1237" s="31">
        <v>48</v>
      </c>
      <c r="B1237" s="31">
        <v>29.6</v>
      </c>
      <c r="C1237" s="33">
        <v>0</v>
      </c>
      <c r="D1237" s="33">
        <v>0</v>
      </c>
      <c r="E1237" s="33">
        <v>1</v>
      </c>
      <c r="F1237" s="33">
        <v>0</v>
      </c>
      <c r="G1237" s="33">
        <v>1</v>
      </c>
      <c r="H1237">
        <v>0</v>
      </c>
      <c r="I1237">
        <v>0</v>
      </c>
      <c r="J1237">
        <v>1</v>
      </c>
      <c r="K1237">
        <v>0</v>
      </c>
      <c r="L1237">
        <v>0</v>
      </c>
      <c r="M1237">
        <v>0</v>
      </c>
      <c r="N1237">
        <v>0</v>
      </c>
      <c r="O1237">
        <v>1</v>
      </c>
      <c r="P1237">
        <v>0</v>
      </c>
      <c r="Q1237" s="32">
        <v>21232.182260000001</v>
      </c>
      <c r="R1237" s="3"/>
      <c r="T1237"/>
    </row>
    <row r="1238" spans="1:20" x14ac:dyDescent="0.35">
      <c r="A1238" s="31">
        <v>49</v>
      </c>
      <c r="B1238" s="31">
        <v>25.84</v>
      </c>
      <c r="C1238" s="33">
        <v>0</v>
      </c>
      <c r="D1238" s="33">
        <v>0</v>
      </c>
      <c r="E1238" s="33">
        <v>1</v>
      </c>
      <c r="F1238" s="33">
        <v>0</v>
      </c>
      <c r="G1238" s="33">
        <v>1</v>
      </c>
      <c r="H1238">
        <v>0</v>
      </c>
      <c r="I1238">
        <v>0</v>
      </c>
      <c r="J1238">
        <v>0</v>
      </c>
      <c r="K1238">
        <v>0</v>
      </c>
      <c r="L1238">
        <v>1</v>
      </c>
      <c r="M1238">
        <v>0</v>
      </c>
      <c r="N1238">
        <v>0</v>
      </c>
      <c r="O1238">
        <v>1</v>
      </c>
      <c r="P1238">
        <v>0</v>
      </c>
      <c r="Q1238" s="32">
        <v>9282.4806000000008</v>
      </c>
      <c r="R1238" s="3"/>
      <c r="T1238"/>
    </row>
    <row r="1239" spans="1:20" x14ac:dyDescent="0.35">
      <c r="A1239" s="31">
        <v>49</v>
      </c>
      <c r="B1239" s="31">
        <v>28.7</v>
      </c>
      <c r="C1239" s="33">
        <v>0</v>
      </c>
      <c r="D1239" s="33">
        <v>0</v>
      </c>
      <c r="E1239" s="33">
        <v>1</v>
      </c>
      <c r="F1239" s="33">
        <v>0</v>
      </c>
      <c r="G1239" s="33">
        <v>1</v>
      </c>
      <c r="H1239">
        <v>0</v>
      </c>
      <c r="I1239">
        <v>0</v>
      </c>
      <c r="J1239">
        <v>1</v>
      </c>
      <c r="K1239">
        <v>0</v>
      </c>
      <c r="L1239">
        <v>0</v>
      </c>
      <c r="M1239">
        <v>0</v>
      </c>
      <c r="N1239">
        <v>0</v>
      </c>
      <c r="O1239">
        <v>1</v>
      </c>
      <c r="P1239">
        <v>0</v>
      </c>
      <c r="Q1239" s="32">
        <v>8703.4560000000001</v>
      </c>
      <c r="R1239" s="3"/>
      <c r="T1239"/>
    </row>
    <row r="1240" spans="1:20" x14ac:dyDescent="0.35">
      <c r="A1240" s="31">
        <v>49</v>
      </c>
      <c r="B1240" s="31">
        <v>28.69</v>
      </c>
      <c r="C1240" s="33">
        <v>0</v>
      </c>
      <c r="D1240" s="33">
        <v>0</v>
      </c>
      <c r="E1240" s="33">
        <v>1</v>
      </c>
      <c r="F1240" s="33">
        <v>0</v>
      </c>
      <c r="G1240" s="33">
        <v>1</v>
      </c>
      <c r="H1240">
        <v>0</v>
      </c>
      <c r="I1240">
        <v>0</v>
      </c>
      <c r="J1240">
        <v>0</v>
      </c>
      <c r="K1240">
        <v>1</v>
      </c>
      <c r="L1240">
        <v>0</v>
      </c>
      <c r="M1240">
        <v>0</v>
      </c>
      <c r="N1240">
        <v>0</v>
      </c>
      <c r="O1240">
        <v>1</v>
      </c>
      <c r="P1240">
        <v>0</v>
      </c>
      <c r="Q1240" s="32">
        <v>10264.4421</v>
      </c>
      <c r="R1240" s="3"/>
      <c r="T1240"/>
    </row>
    <row r="1241" spans="1:20" x14ac:dyDescent="0.35">
      <c r="A1241" s="31">
        <v>49</v>
      </c>
      <c r="B1241" s="31">
        <v>29.83</v>
      </c>
      <c r="C1241" s="33">
        <v>0</v>
      </c>
      <c r="D1241" s="33">
        <v>0</v>
      </c>
      <c r="E1241" s="33">
        <v>1</v>
      </c>
      <c r="F1241" s="33">
        <v>0</v>
      </c>
      <c r="G1241" s="33">
        <v>1</v>
      </c>
      <c r="H1241">
        <v>0</v>
      </c>
      <c r="I1241">
        <v>0</v>
      </c>
      <c r="J1241">
        <v>0</v>
      </c>
      <c r="K1241">
        <v>0</v>
      </c>
      <c r="L1241">
        <v>1</v>
      </c>
      <c r="M1241">
        <v>0</v>
      </c>
      <c r="N1241">
        <v>0</v>
      </c>
      <c r="O1241">
        <v>1</v>
      </c>
      <c r="P1241">
        <v>0</v>
      </c>
      <c r="Q1241" s="32">
        <v>9288.0267000000003</v>
      </c>
      <c r="R1241" s="3"/>
      <c r="T1241"/>
    </row>
    <row r="1242" spans="1:20" x14ac:dyDescent="0.35">
      <c r="A1242" s="31">
        <v>50</v>
      </c>
      <c r="B1242" s="31">
        <v>27.454999999999998</v>
      </c>
      <c r="C1242" s="33">
        <v>0</v>
      </c>
      <c r="D1242" s="33">
        <v>0</v>
      </c>
      <c r="E1242" s="33">
        <v>1</v>
      </c>
      <c r="F1242" s="33">
        <v>0</v>
      </c>
      <c r="G1242" s="33">
        <v>1</v>
      </c>
      <c r="H1242">
        <v>0</v>
      </c>
      <c r="I1242">
        <v>0</v>
      </c>
      <c r="J1242">
        <v>0</v>
      </c>
      <c r="K1242">
        <v>0</v>
      </c>
      <c r="L1242">
        <v>1</v>
      </c>
      <c r="M1242">
        <v>0</v>
      </c>
      <c r="N1242">
        <v>0</v>
      </c>
      <c r="O1242">
        <v>1</v>
      </c>
      <c r="P1242">
        <v>0</v>
      </c>
      <c r="Q1242" s="32">
        <v>9617.6624499999998</v>
      </c>
      <c r="R1242" s="3"/>
      <c r="T1242"/>
    </row>
    <row r="1243" spans="1:20" x14ac:dyDescent="0.35">
      <c r="A1243" s="31">
        <v>50</v>
      </c>
      <c r="B1243" s="31">
        <v>26.6</v>
      </c>
      <c r="C1243" s="33">
        <v>0</v>
      </c>
      <c r="D1243" s="33">
        <v>0</v>
      </c>
      <c r="E1243" s="33">
        <v>1</v>
      </c>
      <c r="F1243" s="33">
        <v>0</v>
      </c>
      <c r="G1243" s="33">
        <v>1</v>
      </c>
      <c r="H1243">
        <v>0</v>
      </c>
      <c r="I1243">
        <v>0</v>
      </c>
      <c r="J1243">
        <v>1</v>
      </c>
      <c r="K1243">
        <v>0</v>
      </c>
      <c r="L1243">
        <v>0</v>
      </c>
      <c r="M1243">
        <v>0</v>
      </c>
      <c r="N1243">
        <v>0</v>
      </c>
      <c r="O1243">
        <v>1</v>
      </c>
      <c r="P1243">
        <v>0</v>
      </c>
      <c r="Q1243" s="32">
        <v>8444.4740000000002</v>
      </c>
      <c r="R1243" s="3"/>
      <c r="T1243"/>
    </row>
    <row r="1244" spans="1:20" x14ac:dyDescent="0.35">
      <c r="A1244" s="31">
        <v>50</v>
      </c>
      <c r="B1244" s="31">
        <v>25.364999999999998</v>
      </c>
      <c r="C1244" s="33">
        <v>0</v>
      </c>
      <c r="D1244" s="33">
        <v>0</v>
      </c>
      <c r="E1244" s="33">
        <v>1</v>
      </c>
      <c r="F1244" s="33">
        <v>0</v>
      </c>
      <c r="G1244" s="33">
        <v>1</v>
      </c>
      <c r="H1244">
        <v>0</v>
      </c>
      <c r="I1244">
        <v>0</v>
      </c>
      <c r="J1244">
        <v>0</v>
      </c>
      <c r="K1244">
        <v>1</v>
      </c>
      <c r="L1244">
        <v>0</v>
      </c>
      <c r="M1244">
        <v>0</v>
      </c>
      <c r="N1244">
        <v>0</v>
      </c>
      <c r="O1244">
        <v>1</v>
      </c>
      <c r="P1244">
        <v>0</v>
      </c>
      <c r="Q1244" s="32">
        <v>30284.642940000002</v>
      </c>
      <c r="R1244" s="3"/>
      <c r="T1244"/>
    </row>
    <row r="1245" spans="1:20" x14ac:dyDescent="0.35">
      <c r="A1245" s="31">
        <v>50</v>
      </c>
      <c r="B1245" s="31">
        <v>26.41</v>
      </c>
      <c r="C1245" s="33">
        <v>0</v>
      </c>
      <c r="D1245" s="33">
        <v>0</v>
      </c>
      <c r="E1245" s="33">
        <v>1</v>
      </c>
      <c r="F1245" s="33">
        <v>0</v>
      </c>
      <c r="G1245" s="33">
        <v>1</v>
      </c>
      <c r="H1245">
        <v>0</v>
      </c>
      <c r="I1245">
        <v>0</v>
      </c>
      <c r="J1245">
        <v>0</v>
      </c>
      <c r="K1245">
        <v>1</v>
      </c>
      <c r="L1245">
        <v>0</v>
      </c>
      <c r="M1245">
        <v>0</v>
      </c>
      <c r="N1245">
        <v>0</v>
      </c>
      <c r="O1245">
        <v>1</v>
      </c>
      <c r="P1245">
        <v>0</v>
      </c>
      <c r="Q1245" s="32">
        <v>8827.2098999999998</v>
      </c>
      <c r="R1245" s="3"/>
      <c r="T1245"/>
    </row>
    <row r="1246" spans="1:20" x14ac:dyDescent="0.35">
      <c r="A1246" s="31">
        <v>50</v>
      </c>
      <c r="B1246" s="31">
        <v>25.3</v>
      </c>
      <c r="C1246" s="33">
        <v>0</v>
      </c>
      <c r="D1246" s="33">
        <v>0</v>
      </c>
      <c r="E1246" s="33">
        <v>1</v>
      </c>
      <c r="F1246" s="33">
        <v>0</v>
      </c>
      <c r="G1246" s="33">
        <v>1</v>
      </c>
      <c r="H1246">
        <v>0</v>
      </c>
      <c r="I1246">
        <v>1</v>
      </c>
      <c r="J1246">
        <v>0</v>
      </c>
      <c r="K1246">
        <v>0</v>
      </c>
      <c r="L1246">
        <v>0</v>
      </c>
      <c r="M1246">
        <v>0</v>
      </c>
      <c r="N1246">
        <v>0</v>
      </c>
      <c r="O1246">
        <v>1</v>
      </c>
      <c r="P1246">
        <v>0</v>
      </c>
      <c r="Q1246" s="32">
        <v>8442.6669999999995</v>
      </c>
      <c r="R1246" s="3"/>
      <c r="T1246"/>
    </row>
    <row r="1247" spans="1:20" x14ac:dyDescent="0.35">
      <c r="A1247" s="31">
        <v>51</v>
      </c>
      <c r="B1247" s="31">
        <v>25.4</v>
      </c>
      <c r="C1247" s="33">
        <v>0</v>
      </c>
      <c r="D1247" s="33">
        <v>0</v>
      </c>
      <c r="E1247" s="33">
        <v>1</v>
      </c>
      <c r="F1247" s="33">
        <v>0</v>
      </c>
      <c r="G1247" s="33">
        <v>1</v>
      </c>
      <c r="H1247">
        <v>0</v>
      </c>
      <c r="I1247">
        <v>0</v>
      </c>
      <c r="J1247">
        <v>1</v>
      </c>
      <c r="K1247">
        <v>0</v>
      </c>
      <c r="L1247">
        <v>0</v>
      </c>
      <c r="M1247">
        <v>0</v>
      </c>
      <c r="N1247">
        <v>0</v>
      </c>
      <c r="O1247">
        <v>1</v>
      </c>
      <c r="P1247">
        <v>0</v>
      </c>
      <c r="Q1247" s="32">
        <v>8782.4689999999991</v>
      </c>
      <c r="R1247" s="3"/>
      <c r="T1247"/>
    </row>
    <row r="1248" spans="1:20" x14ac:dyDescent="0.35">
      <c r="A1248" s="31">
        <v>51</v>
      </c>
      <c r="B1248" s="31">
        <v>27.74</v>
      </c>
      <c r="C1248" s="33">
        <v>0</v>
      </c>
      <c r="D1248" s="33">
        <v>0</v>
      </c>
      <c r="E1248" s="33">
        <v>1</v>
      </c>
      <c r="F1248" s="33">
        <v>0</v>
      </c>
      <c r="G1248" s="33">
        <v>1</v>
      </c>
      <c r="H1248">
        <v>0</v>
      </c>
      <c r="I1248">
        <v>0</v>
      </c>
      <c r="J1248">
        <v>0</v>
      </c>
      <c r="K1248">
        <v>0</v>
      </c>
      <c r="L1248">
        <v>1</v>
      </c>
      <c r="M1248">
        <v>0</v>
      </c>
      <c r="N1248">
        <v>0</v>
      </c>
      <c r="O1248">
        <v>1</v>
      </c>
      <c r="P1248">
        <v>0</v>
      </c>
      <c r="Q1248" s="32">
        <v>9957.7216000000008</v>
      </c>
      <c r="R1248" s="3"/>
      <c r="T1248"/>
    </row>
    <row r="1249" spans="1:20" x14ac:dyDescent="0.35">
      <c r="A1249" s="31">
        <v>52</v>
      </c>
      <c r="B1249" s="31">
        <v>26.4</v>
      </c>
      <c r="C1249" s="33">
        <v>0</v>
      </c>
      <c r="D1249" s="33">
        <v>0</v>
      </c>
      <c r="E1249" s="33">
        <v>1</v>
      </c>
      <c r="F1249" s="33">
        <v>0</v>
      </c>
      <c r="G1249" s="33">
        <v>1</v>
      </c>
      <c r="H1249">
        <v>0</v>
      </c>
      <c r="I1249">
        <v>1</v>
      </c>
      <c r="J1249">
        <v>0</v>
      </c>
      <c r="K1249">
        <v>0</v>
      </c>
      <c r="L1249">
        <v>0</v>
      </c>
      <c r="M1249">
        <v>0</v>
      </c>
      <c r="N1249">
        <v>0</v>
      </c>
      <c r="O1249">
        <v>1</v>
      </c>
      <c r="P1249">
        <v>0</v>
      </c>
      <c r="Q1249" s="32">
        <v>25992.821039999999</v>
      </c>
      <c r="R1249" s="3"/>
      <c r="T1249"/>
    </row>
    <row r="1250" spans="1:20" x14ac:dyDescent="0.35">
      <c r="A1250" s="31">
        <v>53</v>
      </c>
      <c r="B1250" s="31">
        <v>26.41</v>
      </c>
      <c r="C1250" s="33">
        <v>0</v>
      </c>
      <c r="D1250" s="33">
        <v>0</v>
      </c>
      <c r="E1250" s="33">
        <v>1</v>
      </c>
      <c r="F1250" s="33">
        <v>0</v>
      </c>
      <c r="G1250" s="33">
        <v>1</v>
      </c>
      <c r="H1250">
        <v>0</v>
      </c>
      <c r="I1250">
        <v>0</v>
      </c>
      <c r="J1250">
        <v>0</v>
      </c>
      <c r="K1250">
        <v>0</v>
      </c>
      <c r="L1250">
        <v>1</v>
      </c>
      <c r="M1250">
        <v>0</v>
      </c>
      <c r="N1250">
        <v>0</v>
      </c>
      <c r="O1250">
        <v>1</v>
      </c>
      <c r="P1250">
        <v>0</v>
      </c>
      <c r="Q1250" s="32">
        <v>11244.376899999999</v>
      </c>
      <c r="R1250" s="3"/>
      <c r="T1250"/>
    </row>
    <row r="1251" spans="1:20" x14ac:dyDescent="0.35">
      <c r="A1251" s="31">
        <v>53</v>
      </c>
      <c r="B1251" s="31">
        <v>28.88</v>
      </c>
      <c r="C1251" s="33">
        <v>0</v>
      </c>
      <c r="D1251" s="33">
        <v>0</v>
      </c>
      <c r="E1251" s="33">
        <v>1</v>
      </c>
      <c r="F1251" s="33">
        <v>0</v>
      </c>
      <c r="G1251" s="33">
        <v>1</v>
      </c>
      <c r="H1251">
        <v>0</v>
      </c>
      <c r="I1251">
        <v>0</v>
      </c>
      <c r="J1251">
        <v>0</v>
      </c>
      <c r="K1251">
        <v>1</v>
      </c>
      <c r="L1251">
        <v>0</v>
      </c>
      <c r="M1251">
        <v>0</v>
      </c>
      <c r="N1251">
        <v>0</v>
      </c>
      <c r="O1251">
        <v>1</v>
      </c>
      <c r="P1251">
        <v>0</v>
      </c>
      <c r="Q1251" s="32">
        <v>9869.8101999999999</v>
      </c>
      <c r="R1251" s="3"/>
      <c r="T1251"/>
    </row>
    <row r="1252" spans="1:20" x14ac:dyDescent="0.35">
      <c r="A1252" s="31">
        <v>53</v>
      </c>
      <c r="B1252" s="31">
        <v>29.48</v>
      </c>
      <c r="C1252" s="33">
        <v>0</v>
      </c>
      <c r="D1252" s="33">
        <v>0</v>
      </c>
      <c r="E1252" s="33">
        <v>1</v>
      </c>
      <c r="F1252" s="33">
        <v>0</v>
      </c>
      <c r="G1252" s="33">
        <v>1</v>
      </c>
      <c r="H1252">
        <v>0</v>
      </c>
      <c r="I1252">
        <v>1</v>
      </c>
      <c r="J1252">
        <v>0</v>
      </c>
      <c r="K1252">
        <v>0</v>
      </c>
      <c r="L1252">
        <v>0</v>
      </c>
      <c r="M1252">
        <v>0</v>
      </c>
      <c r="N1252">
        <v>0</v>
      </c>
      <c r="O1252">
        <v>1</v>
      </c>
      <c r="P1252">
        <v>0</v>
      </c>
      <c r="Q1252" s="32">
        <v>9487.6442000000006</v>
      </c>
      <c r="R1252" s="3"/>
      <c r="T1252"/>
    </row>
    <row r="1253" spans="1:20" x14ac:dyDescent="0.35">
      <c r="A1253" s="31">
        <v>53</v>
      </c>
      <c r="B1253" s="31">
        <v>28.6</v>
      </c>
      <c r="C1253" s="33">
        <v>0</v>
      </c>
      <c r="D1253" s="33">
        <v>0</v>
      </c>
      <c r="E1253" s="33">
        <v>1</v>
      </c>
      <c r="F1253" s="33">
        <v>0</v>
      </c>
      <c r="G1253" s="33">
        <v>1</v>
      </c>
      <c r="H1253">
        <v>0</v>
      </c>
      <c r="I1253">
        <v>0</v>
      </c>
      <c r="J1253">
        <v>1</v>
      </c>
      <c r="K1253">
        <v>0</v>
      </c>
      <c r="L1253">
        <v>0</v>
      </c>
      <c r="M1253">
        <v>0</v>
      </c>
      <c r="N1253">
        <v>0</v>
      </c>
      <c r="O1253">
        <v>1</v>
      </c>
      <c r="P1253">
        <v>0</v>
      </c>
      <c r="Q1253" s="32">
        <v>11253.421</v>
      </c>
      <c r="R1253" s="3"/>
      <c r="T1253"/>
    </row>
    <row r="1254" spans="1:20" x14ac:dyDescent="0.35">
      <c r="A1254" s="31">
        <v>54</v>
      </c>
      <c r="B1254" s="31">
        <v>29.2</v>
      </c>
      <c r="C1254" s="33">
        <v>0</v>
      </c>
      <c r="D1254" s="33">
        <v>0</v>
      </c>
      <c r="E1254" s="33">
        <v>1</v>
      </c>
      <c r="F1254" s="33">
        <v>0</v>
      </c>
      <c r="G1254" s="33">
        <v>1</v>
      </c>
      <c r="H1254">
        <v>0</v>
      </c>
      <c r="I1254">
        <v>0</v>
      </c>
      <c r="J1254">
        <v>1</v>
      </c>
      <c r="K1254">
        <v>0</v>
      </c>
      <c r="L1254">
        <v>0</v>
      </c>
      <c r="M1254">
        <v>0</v>
      </c>
      <c r="N1254">
        <v>0</v>
      </c>
      <c r="O1254">
        <v>1</v>
      </c>
      <c r="P1254">
        <v>0</v>
      </c>
      <c r="Q1254" s="32">
        <v>10436.096</v>
      </c>
      <c r="R1254" s="3"/>
      <c r="T1254"/>
    </row>
    <row r="1255" spans="1:20" x14ac:dyDescent="0.35">
      <c r="A1255" s="31">
        <v>54</v>
      </c>
      <c r="B1255" s="31">
        <v>25.46</v>
      </c>
      <c r="C1255" s="33">
        <v>0</v>
      </c>
      <c r="D1255" s="33">
        <v>0</v>
      </c>
      <c r="E1255" s="33">
        <v>1</v>
      </c>
      <c r="F1255" s="33">
        <v>0</v>
      </c>
      <c r="G1255" s="33">
        <v>1</v>
      </c>
      <c r="H1255">
        <v>0</v>
      </c>
      <c r="I1255">
        <v>0</v>
      </c>
      <c r="J1255">
        <v>0</v>
      </c>
      <c r="K1255">
        <v>0</v>
      </c>
      <c r="L1255">
        <v>1</v>
      </c>
      <c r="M1255">
        <v>0</v>
      </c>
      <c r="N1255">
        <v>0</v>
      </c>
      <c r="O1255">
        <v>1</v>
      </c>
      <c r="P1255">
        <v>0</v>
      </c>
      <c r="Q1255" s="32">
        <v>25517.11363</v>
      </c>
      <c r="R1255" s="3"/>
      <c r="T1255"/>
    </row>
    <row r="1256" spans="1:20" x14ac:dyDescent="0.35">
      <c r="A1256" s="31">
        <v>55</v>
      </c>
      <c r="B1256" s="31">
        <v>27.645</v>
      </c>
      <c r="C1256" s="33">
        <v>0</v>
      </c>
      <c r="D1256" s="33">
        <v>0</v>
      </c>
      <c r="E1256" s="33">
        <v>1</v>
      </c>
      <c r="F1256" s="33">
        <v>0</v>
      </c>
      <c r="G1256" s="33">
        <v>1</v>
      </c>
      <c r="H1256">
        <v>0</v>
      </c>
      <c r="I1256">
        <v>0</v>
      </c>
      <c r="J1256">
        <v>0</v>
      </c>
      <c r="K1256">
        <v>1</v>
      </c>
      <c r="L1256">
        <v>0</v>
      </c>
      <c r="M1256">
        <v>0</v>
      </c>
      <c r="N1256">
        <v>0</v>
      </c>
      <c r="O1256">
        <v>1</v>
      </c>
      <c r="P1256">
        <v>0</v>
      </c>
      <c r="Q1256" s="32">
        <v>10594.501550000001</v>
      </c>
      <c r="R1256" s="3"/>
      <c r="T1256"/>
    </row>
    <row r="1257" spans="1:20" x14ac:dyDescent="0.35">
      <c r="A1257" s="31">
        <v>55</v>
      </c>
      <c r="B1257" s="31">
        <v>28.975000000000001</v>
      </c>
      <c r="C1257" s="33">
        <v>0</v>
      </c>
      <c r="D1257" s="33">
        <v>0</v>
      </c>
      <c r="E1257" s="33">
        <v>1</v>
      </c>
      <c r="F1257" s="33">
        <v>0</v>
      </c>
      <c r="G1257" s="33">
        <v>1</v>
      </c>
      <c r="H1257">
        <v>0</v>
      </c>
      <c r="I1257">
        <v>0</v>
      </c>
      <c r="J1257">
        <v>0</v>
      </c>
      <c r="K1257">
        <v>0</v>
      </c>
      <c r="L1257">
        <v>1</v>
      </c>
      <c r="M1257">
        <v>0</v>
      </c>
      <c r="N1257">
        <v>0</v>
      </c>
      <c r="O1257">
        <v>1</v>
      </c>
      <c r="P1257">
        <v>0</v>
      </c>
      <c r="Q1257" s="32">
        <v>10796.35025</v>
      </c>
      <c r="R1257" s="3"/>
      <c r="T1257"/>
    </row>
    <row r="1258" spans="1:20" x14ac:dyDescent="0.35">
      <c r="A1258" s="31">
        <v>55</v>
      </c>
      <c r="B1258" s="31">
        <v>29.9</v>
      </c>
      <c r="C1258" s="33">
        <v>0</v>
      </c>
      <c r="D1258" s="33">
        <v>0</v>
      </c>
      <c r="E1258" s="33">
        <v>1</v>
      </c>
      <c r="F1258" s="33">
        <v>0</v>
      </c>
      <c r="G1258" s="33">
        <v>1</v>
      </c>
      <c r="H1258">
        <v>0</v>
      </c>
      <c r="I1258">
        <v>0</v>
      </c>
      <c r="J1258">
        <v>1</v>
      </c>
      <c r="K1258">
        <v>0</v>
      </c>
      <c r="L1258">
        <v>0</v>
      </c>
      <c r="M1258">
        <v>0</v>
      </c>
      <c r="N1258">
        <v>0</v>
      </c>
      <c r="O1258">
        <v>1</v>
      </c>
      <c r="P1258">
        <v>0</v>
      </c>
      <c r="Q1258" s="32">
        <v>10214.636</v>
      </c>
      <c r="R1258" s="3"/>
      <c r="T1258"/>
    </row>
    <row r="1259" spans="1:20" x14ac:dyDescent="0.35">
      <c r="A1259" s="31">
        <v>56</v>
      </c>
      <c r="B1259" s="31">
        <v>25.934999999999999</v>
      </c>
      <c r="C1259" s="33">
        <v>0</v>
      </c>
      <c r="D1259" s="33">
        <v>0</v>
      </c>
      <c r="E1259" s="33">
        <v>1</v>
      </c>
      <c r="F1259" s="33">
        <v>0</v>
      </c>
      <c r="G1259" s="33">
        <v>1</v>
      </c>
      <c r="H1259">
        <v>0</v>
      </c>
      <c r="I1259">
        <v>0</v>
      </c>
      <c r="J1259">
        <v>0</v>
      </c>
      <c r="K1259">
        <v>0</v>
      </c>
      <c r="L1259">
        <v>1</v>
      </c>
      <c r="M1259">
        <v>0</v>
      </c>
      <c r="N1259">
        <v>0</v>
      </c>
      <c r="O1259">
        <v>1</v>
      </c>
      <c r="P1259">
        <v>0</v>
      </c>
      <c r="Q1259" s="32">
        <v>11165.417649999999</v>
      </c>
      <c r="R1259" s="3"/>
      <c r="T1259"/>
    </row>
    <row r="1260" spans="1:20" x14ac:dyDescent="0.35">
      <c r="A1260" s="31">
        <v>57</v>
      </c>
      <c r="B1260" s="31">
        <v>28.1</v>
      </c>
      <c r="C1260" s="33">
        <v>0</v>
      </c>
      <c r="D1260" s="33">
        <v>0</v>
      </c>
      <c r="E1260" s="33">
        <v>1</v>
      </c>
      <c r="F1260" s="33">
        <v>0</v>
      </c>
      <c r="G1260" s="33">
        <v>1</v>
      </c>
      <c r="H1260">
        <v>0</v>
      </c>
      <c r="I1260">
        <v>0</v>
      </c>
      <c r="J1260">
        <v>1</v>
      </c>
      <c r="K1260">
        <v>0</v>
      </c>
      <c r="L1260">
        <v>0</v>
      </c>
      <c r="M1260">
        <v>0</v>
      </c>
      <c r="N1260">
        <v>0</v>
      </c>
      <c r="O1260">
        <v>1</v>
      </c>
      <c r="P1260">
        <v>0</v>
      </c>
      <c r="Q1260" s="32">
        <v>10965.446</v>
      </c>
      <c r="R1260" s="3"/>
      <c r="T1260"/>
    </row>
    <row r="1261" spans="1:20" x14ac:dyDescent="0.35">
      <c r="A1261" s="31">
        <v>57</v>
      </c>
      <c r="B1261" s="31">
        <v>27.94</v>
      </c>
      <c r="C1261" s="33">
        <v>0</v>
      </c>
      <c r="D1261" s="33">
        <v>0</v>
      </c>
      <c r="E1261" s="33">
        <v>1</v>
      </c>
      <c r="F1261" s="33">
        <v>0</v>
      </c>
      <c r="G1261" s="33">
        <v>1</v>
      </c>
      <c r="H1261">
        <v>0</v>
      </c>
      <c r="I1261">
        <v>1</v>
      </c>
      <c r="J1261">
        <v>0</v>
      </c>
      <c r="K1261">
        <v>0</v>
      </c>
      <c r="L1261">
        <v>0</v>
      </c>
      <c r="M1261">
        <v>0</v>
      </c>
      <c r="N1261">
        <v>0</v>
      </c>
      <c r="O1261">
        <v>1</v>
      </c>
      <c r="P1261">
        <v>0</v>
      </c>
      <c r="Q1261" s="32">
        <v>11554.223599999999</v>
      </c>
      <c r="R1261" s="3"/>
      <c r="T1261"/>
    </row>
    <row r="1262" spans="1:20" x14ac:dyDescent="0.35">
      <c r="A1262" s="31">
        <v>58</v>
      </c>
      <c r="B1262" s="31">
        <v>28.594999999999999</v>
      </c>
      <c r="C1262" s="33">
        <v>0</v>
      </c>
      <c r="D1262" s="33">
        <v>0</v>
      </c>
      <c r="E1262" s="33">
        <v>1</v>
      </c>
      <c r="F1262" s="33">
        <v>0</v>
      </c>
      <c r="G1262" s="33">
        <v>1</v>
      </c>
      <c r="H1262">
        <v>0</v>
      </c>
      <c r="I1262">
        <v>0</v>
      </c>
      <c r="J1262">
        <v>0</v>
      </c>
      <c r="K1262">
        <v>1</v>
      </c>
      <c r="L1262">
        <v>0</v>
      </c>
      <c r="M1262">
        <v>0</v>
      </c>
      <c r="N1262">
        <v>0</v>
      </c>
      <c r="O1262">
        <v>1</v>
      </c>
      <c r="P1262">
        <v>0</v>
      </c>
      <c r="Q1262" s="32">
        <v>11735.87905</v>
      </c>
      <c r="R1262" s="3"/>
      <c r="T1262"/>
    </row>
    <row r="1263" spans="1:20" x14ac:dyDescent="0.35">
      <c r="A1263" s="31">
        <v>58</v>
      </c>
      <c r="B1263" s="31">
        <v>25.175000000000001</v>
      </c>
      <c r="C1263" s="33">
        <v>0</v>
      </c>
      <c r="D1263" s="33">
        <v>0</v>
      </c>
      <c r="E1263" s="33">
        <v>1</v>
      </c>
      <c r="F1263" s="33">
        <v>0</v>
      </c>
      <c r="G1263" s="33">
        <v>1</v>
      </c>
      <c r="H1263">
        <v>0</v>
      </c>
      <c r="I1263">
        <v>0</v>
      </c>
      <c r="J1263">
        <v>0</v>
      </c>
      <c r="K1263">
        <v>0</v>
      </c>
      <c r="L1263">
        <v>1</v>
      </c>
      <c r="M1263">
        <v>0</v>
      </c>
      <c r="N1263">
        <v>0</v>
      </c>
      <c r="O1263">
        <v>1</v>
      </c>
      <c r="P1263">
        <v>0</v>
      </c>
      <c r="Q1263" s="32">
        <v>11931.125249999999</v>
      </c>
      <c r="R1263" s="3"/>
      <c r="T1263"/>
    </row>
    <row r="1264" spans="1:20" x14ac:dyDescent="0.35">
      <c r="A1264" s="31">
        <v>59</v>
      </c>
      <c r="B1264" s="31">
        <v>26.4</v>
      </c>
      <c r="C1264" s="33">
        <v>0</v>
      </c>
      <c r="D1264" s="33">
        <v>0</v>
      </c>
      <c r="E1264" s="33">
        <v>1</v>
      </c>
      <c r="F1264" s="33">
        <v>0</v>
      </c>
      <c r="G1264" s="33">
        <v>1</v>
      </c>
      <c r="H1264">
        <v>0</v>
      </c>
      <c r="I1264">
        <v>1</v>
      </c>
      <c r="J1264">
        <v>0</v>
      </c>
      <c r="K1264">
        <v>0</v>
      </c>
      <c r="L1264">
        <v>0</v>
      </c>
      <c r="M1264">
        <v>0</v>
      </c>
      <c r="N1264">
        <v>0</v>
      </c>
      <c r="O1264">
        <v>1</v>
      </c>
      <c r="P1264">
        <v>0</v>
      </c>
      <c r="Q1264" s="32">
        <v>11743.299000000001</v>
      </c>
      <c r="R1264" s="3"/>
      <c r="T1264"/>
    </row>
    <row r="1265" spans="1:20" x14ac:dyDescent="0.35">
      <c r="A1265" s="31">
        <v>59</v>
      </c>
      <c r="B1265" s="31">
        <v>27.5</v>
      </c>
      <c r="C1265" s="33">
        <v>0</v>
      </c>
      <c r="D1265" s="33">
        <v>0</v>
      </c>
      <c r="E1265" s="33">
        <v>1</v>
      </c>
      <c r="F1265" s="33">
        <v>0</v>
      </c>
      <c r="G1265" s="33">
        <v>1</v>
      </c>
      <c r="H1265">
        <v>0</v>
      </c>
      <c r="I1265">
        <v>0</v>
      </c>
      <c r="J1265">
        <v>1</v>
      </c>
      <c r="K1265">
        <v>0</v>
      </c>
      <c r="L1265">
        <v>0</v>
      </c>
      <c r="M1265">
        <v>0</v>
      </c>
      <c r="N1265">
        <v>0</v>
      </c>
      <c r="O1265">
        <v>1</v>
      </c>
      <c r="P1265">
        <v>0</v>
      </c>
      <c r="Q1265" s="32">
        <v>12333.828</v>
      </c>
      <c r="R1265" s="3"/>
      <c r="T1265"/>
    </row>
    <row r="1266" spans="1:20" x14ac:dyDescent="0.35">
      <c r="A1266" s="31">
        <v>59</v>
      </c>
      <c r="B1266" s="31">
        <v>29.7</v>
      </c>
      <c r="C1266" s="33">
        <v>0</v>
      </c>
      <c r="D1266" s="33">
        <v>0</v>
      </c>
      <c r="E1266" s="33">
        <v>1</v>
      </c>
      <c r="F1266" s="33">
        <v>0</v>
      </c>
      <c r="G1266" s="33">
        <v>1</v>
      </c>
      <c r="H1266">
        <v>0</v>
      </c>
      <c r="I1266">
        <v>1</v>
      </c>
      <c r="J1266">
        <v>0</v>
      </c>
      <c r="K1266">
        <v>0</v>
      </c>
      <c r="L1266">
        <v>0</v>
      </c>
      <c r="M1266">
        <v>0</v>
      </c>
      <c r="N1266">
        <v>0</v>
      </c>
      <c r="O1266">
        <v>1</v>
      </c>
      <c r="P1266">
        <v>0</v>
      </c>
      <c r="Q1266" s="32">
        <v>12925.886</v>
      </c>
      <c r="R1266" s="3"/>
      <c r="T1266"/>
    </row>
    <row r="1267" spans="1:20" x14ac:dyDescent="0.35">
      <c r="A1267" s="31">
        <v>59</v>
      </c>
      <c r="B1267" s="31">
        <v>25.46</v>
      </c>
      <c r="C1267" s="33">
        <v>0</v>
      </c>
      <c r="D1267" s="33">
        <v>0</v>
      </c>
      <c r="E1267" s="33">
        <v>1</v>
      </c>
      <c r="F1267" s="33">
        <v>0</v>
      </c>
      <c r="G1267" s="33">
        <v>1</v>
      </c>
      <c r="H1267">
        <v>0</v>
      </c>
      <c r="I1267">
        <v>0</v>
      </c>
      <c r="J1267">
        <v>0</v>
      </c>
      <c r="K1267">
        <v>0</v>
      </c>
      <c r="L1267">
        <v>1</v>
      </c>
      <c r="M1267">
        <v>0</v>
      </c>
      <c r="N1267">
        <v>0</v>
      </c>
      <c r="O1267">
        <v>1</v>
      </c>
      <c r="P1267">
        <v>0</v>
      </c>
      <c r="Q1267" s="32">
        <v>12913.992399999999</v>
      </c>
      <c r="R1267" s="3"/>
      <c r="T1267"/>
    </row>
    <row r="1268" spans="1:20" x14ac:dyDescent="0.35">
      <c r="A1268" s="31">
        <v>59</v>
      </c>
      <c r="B1268" s="31">
        <v>28.785</v>
      </c>
      <c r="C1268" s="33">
        <v>0</v>
      </c>
      <c r="D1268" s="33">
        <v>0</v>
      </c>
      <c r="E1268" s="33">
        <v>1</v>
      </c>
      <c r="F1268" s="33">
        <v>0</v>
      </c>
      <c r="G1268" s="33">
        <v>1</v>
      </c>
      <c r="H1268">
        <v>0</v>
      </c>
      <c r="I1268">
        <v>0</v>
      </c>
      <c r="J1268">
        <v>0</v>
      </c>
      <c r="K1268">
        <v>1</v>
      </c>
      <c r="L1268">
        <v>0</v>
      </c>
      <c r="M1268">
        <v>0</v>
      </c>
      <c r="N1268">
        <v>0</v>
      </c>
      <c r="O1268">
        <v>1</v>
      </c>
      <c r="P1268">
        <v>0</v>
      </c>
      <c r="Q1268" s="32">
        <v>12129.614149999999</v>
      </c>
      <c r="R1268" s="3"/>
      <c r="T1268"/>
    </row>
    <row r="1269" spans="1:20" x14ac:dyDescent="0.35">
      <c r="A1269" s="31">
        <v>59</v>
      </c>
      <c r="B1269" s="31">
        <v>25.46</v>
      </c>
      <c r="C1269" s="33">
        <v>0</v>
      </c>
      <c r="D1269" s="33">
        <v>0</v>
      </c>
      <c r="E1269" s="33">
        <v>1</v>
      </c>
      <c r="F1269" s="33">
        <v>0</v>
      </c>
      <c r="G1269" s="33">
        <v>1</v>
      </c>
      <c r="H1269">
        <v>0</v>
      </c>
      <c r="I1269">
        <v>0</v>
      </c>
      <c r="J1269">
        <v>0</v>
      </c>
      <c r="K1269">
        <v>1</v>
      </c>
      <c r="L1269">
        <v>0</v>
      </c>
      <c r="M1269">
        <v>0</v>
      </c>
      <c r="N1269">
        <v>0</v>
      </c>
      <c r="O1269">
        <v>1</v>
      </c>
      <c r="P1269">
        <v>0</v>
      </c>
      <c r="Q1269" s="32">
        <v>12124.992399999999</v>
      </c>
      <c r="R1269" s="3"/>
      <c r="T1269"/>
    </row>
    <row r="1270" spans="1:20" x14ac:dyDescent="0.35">
      <c r="A1270" s="31">
        <v>60</v>
      </c>
      <c r="B1270" s="31">
        <v>28.594999999999999</v>
      </c>
      <c r="C1270" s="33">
        <v>0</v>
      </c>
      <c r="D1270" s="33">
        <v>0</v>
      </c>
      <c r="E1270" s="33">
        <v>1</v>
      </c>
      <c r="F1270" s="33">
        <v>0</v>
      </c>
      <c r="G1270" s="33">
        <v>1</v>
      </c>
      <c r="H1270">
        <v>0</v>
      </c>
      <c r="I1270">
        <v>0</v>
      </c>
      <c r="J1270">
        <v>0</v>
      </c>
      <c r="K1270">
        <v>0</v>
      </c>
      <c r="L1270">
        <v>1</v>
      </c>
      <c r="M1270">
        <v>0</v>
      </c>
      <c r="N1270">
        <v>0</v>
      </c>
      <c r="O1270">
        <v>0</v>
      </c>
      <c r="P1270">
        <v>1</v>
      </c>
      <c r="Q1270" s="32">
        <v>30259.995559999999</v>
      </c>
      <c r="R1270" s="3"/>
      <c r="T1270"/>
    </row>
    <row r="1271" spans="1:20" x14ac:dyDescent="0.35">
      <c r="A1271" s="31">
        <v>60</v>
      </c>
      <c r="B1271" s="31">
        <v>25.74</v>
      </c>
      <c r="C1271" s="33">
        <v>0</v>
      </c>
      <c r="D1271" s="33">
        <v>0</v>
      </c>
      <c r="E1271" s="33">
        <v>1</v>
      </c>
      <c r="F1271" s="33">
        <v>0</v>
      </c>
      <c r="G1271" s="33">
        <v>1</v>
      </c>
      <c r="H1271">
        <v>0</v>
      </c>
      <c r="I1271">
        <v>1</v>
      </c>
      <c r="J1271">
        <v>0</v>
      </c>
      <c r="K1271">
        <v>0</v>
      </c>
      <c r="L1271">
        <v>0</v>
      </c>
      <c r="M1271">
        <v>0</v>
      </c>
      <c r="N1271">
        <v>0</v>
      </c>
      <c r="O1271">
        <v>0</v>
      </c>
      <c r="P1271">
        <v>1</v>
      </c>
      <c r="Q1271" s="32">
        <v>12142.578600000001</v>
      </c>
      <c r="R1271" s="3"/>
      <c r="T1271"/>
    </row>
    <row r="1272" spans="1:20" x14ac:dyDescent="0.35">
      <c r="A1272" s="31">
        <v>60</v>
      </c>
      <c r="B1272" s="31">
        <v>29.64</v>
      </c>
      <c r="C1272" s="33">
        <v>0</v>
      </c>
      <c r="D1272" s="33">
        <v>0</v>
      </c>
      <c r="E1272" s="33">
        <v>1</v>
      </c>
      <c r="F1272" s="33">
        <v>0</v>
      </c>
      <c r="G1272" s="33">
        <v>1</v>
      </c>
      <c r="H1272">
        <v>0</v>
      </c>
      <c r="I1272">
        <v>0</v>
      </c>
      <c r="J1272">
        <v>0</v>
      </c>
      <c r="K1272">
        <v>0</v>
      </c>
      <c r="L1272">
        <v>1</v>
      </c>
      <c r="M1272">
        <v>0</v>
      </c>
      <c r="N1272">
        <v>0</v>
      </c>
      <c r="O1272">
        <v>0</v>
      </c>
      <c r="P1272">
        <v>1</v>
      </c>
      <c r="Q1272" s="32">
        <v>12730.999599999999</v>
      </c>
      <c r="R1272" s="3"/>
      <c r="T1272"/>
    </row>
    <row r="1273" spans="1:20" x14ac:dyDescent="0.35">
      <c r="A1273" s="31">
        <v>60</v>
      </c>
      <c r="B1273" s="31">
        <v>28.9</v>
      </c>
      <c r="C1273" s="33">
        <v>0</v>
      </c>
      <c r="D1273" s="33">
        <v>0</v>
      </c>
      <c r="E1273" s="33">
        <v>1</v>
      </c>
      <c r="F1273" s="33">
        <v>0</v>
      </c>
      <c r="G1273" s="33">
        <v>1</v>
      </c>
      <c r="H1273">
        <v>0</v>
      </c>
      <c r="I1273">
        <v>0</v>
      </c>
      <c r="J1273">
        <v>1</v>
      </c>
      <c r="K1273">
        <v>0</v>
      </c>
      <c r="L1273">
        <v>0</v>
      </c>
      <c r="M1273">
        <v>0</v>
      </c>
      <c r="N1273">
        <v>0</v>
      </c>
      <c r="O1273">
        <v>0</v>
      </c>
      <c r="P1273">
        <v>1</v>
      </c>
      <c r="Q1273" s="32">
        <v>12146.971</v>
      </c>
      <c r="R1273" s="3"/>
      <c r="T1273"/>
    </row>
    <row r="1274" spans="1:20" x14ac:dyDescent="0.35">
      <c r="A1274" s="31">
        <v>62</v>
      </c>
      <c r="B1274" s="31">
        <v>27.55</v>
      </c>
      <c r="C1274" s="33">
        <v>0</v>
      </c>
      <c r="D1274" s="33">
        <v>0</v>
      </c>
      <c r="E1274" s="33">
        <v>1</v>
      </c>
      <c r="F1274" s="33">
        <v>0</v>
      </c>
      <c r="G1274" s="33">
        <v>1</v>
      </c>
      <c r="H1274">
        <v>0</v>
      </c>
      <c r="I1274">
        <v>0</v>
      </c>
      <c r="J1274">
        <v>0</v>
      </c>
      <c r="K1274">
        <v>1</v>
      </c>
      <c r="L1274">
        <v>0</v>
      </c>
      <c r="M1274">
        <v>0</v>
      </c>
      <c r="N1274">
        <v>0</v>
      </c>
      <c r="O1274">
        <v>0</v>
      </c>
      <c r="P1274">
        <v>1</v>
      </c>
      <c r="Q1274" s="32">
        <v>13937.666499999999</v>
      </c>
      <c r="R1274" s="3"/>
      <c r="T1274"/>
    </row>
    <row r="1275" spans="1:20" x14ac:dyDescent="0.35">
      <c r="A1275" s="31">
        <v>63</v>
      </c>
      <c r="B1275" s="31">
        <v>28.31</v>
      </c>
      <c r="C1275" s="33">
        <v>0</v>
      </c>
      <c r="D1275" s="33">
        <v>0</v>
      </c>
      <c r="E1275" s="33">
        <v>1</v>
      </c>
      <c r="F1275" s="33">
        <v>0</v>
      </c>
      <c r="G1275" s="33">
        <v>1</v>
      </c>
      <c r="H1275">
        <v>0</v>
      </c>
      <c r="I1275">
        <v>0</v>
      </c>
      <c r="J1275">
        <v>0</v>
      </c>
      <c r="K1275">
        <v>1</v>
      </c>
      <c r="L1275">
        <v>0</v>
      </c>
      <c r="M1275">
        <v>0</v>
      </c>
      <c r="N1275">
        <v>0</v>
      </c>
      <c r="O1275">
        <v>0</v>
      </c>
      <c r="P1275">
        <v>1</v>
      </c>
      <c r="Q1275" s="32">
        <v>13770.097900000001</v>
      </c>
      <c r="R1275" s="3"/>
      <c r="T1275"/>
    </row>
    <row r="1276" spans="1:20" x14ac:dyDescent="0.35">
      <c r="A1276" s="31">
        <v>64</v>
      </c>
      <c r="B1276" s="31">
        <v>25.6</v>
      </c>
      <c r="C1276" s="33">
        <v>0</v>
      </c>
      <c r="D1276" s="33">
        <v>0</v>
      </c>
      <c r="E1276" s="33">
        <v>1</v>
      </c>
      <c r="F1276" s="33">
        <v>0</v>
      </c>
      <c r="G1276" s="33">
        <v>1</v>
      </c>
      <c r="H1276">
        <v>0</v>
      </c>
      <c r="I1276">
        <v>0</v>
      </c>
      <c r="J1276">
        <v>1</v>
      </c>
      <c r="K1276">
        <v>0</v>
      </c>
      <c r="L1276">
        <v>0</v>
      </c>
      <c r="M1276">
        <v>0</v>
      </c>
      <c r="N1276">
        <v>0</v>
      </c>
      <c r="O1276">
        <v>0</v>
      </c>
      <c r="P1276">
        <v>1</v>
      </c>
      <c r="Q1276" s="32">
        <v>14988.432000000001</v>
      </c>
      <c r="R1276" s="3"/>
      <c r="T1276"/>
    </row>
    <row r="1277" spans="1:20" x14ac:dyDescent="0.35">
      <c r="A1277" s="31">
        <v>64</v>
      </c>
      <c r="B1277" s="31">
        <v>26.41</v>
      </c>
      <c r="C1277" s="33">
        <v>0</v>
      </c>
      <c r="D1277" s="33">
        <v>0</v>
      </c>
      <c r="E1277" s="33">
        <v>1</v>
      </c>
      <c r="F1277" s="33">
        <v>0</v>
      </c>
      <c r="G1277" s="33">
        <v>1</v>
      </c>
      <c r="H1277">
        <v>0</v>
      </c>
      <c r="I1277">
        <v>0</v>
      </c>
      <c r="J1277">
        <v>0</v>
      </c>
      <c r="K1277">
        <v>0</v>
      </c>
      <c r="L1277">
        <v>1</v>
      </c>
      <c r="M1277">
        <v>0</v>
      </c>
      <c r="N1277">
        <v>0</v>
      </c>
      <c r="O1277">
        <v>0</v>
      </c>
      <c r="P1277">
        <v>1</v>
      </c>
      <c r="Q1277" s="32">
        <v>14394.5579</v>
      </c>
      <c r="R1277" s="3"/>
      <c r="T1277"/>
    </row>
    <row r="1278" spans="1:20" x14ac:dyDescent="0.35">
      <c r="A1278" s="31">
        <v>48</v>
      </c>
      <c r="B1278" s="31">
        <v>28</v>
      </c>
      <c r="C1278" s="33">
        <v>0</v>
      </c>
      <c r="D1278" s="33">
        <v>0</v>
      </c>
      <c r="E1278" s="33">
        <v>1</v>
      </c>
      <c r="F1278" s="33">
        <v>0</v>
      </c>
      <c r="G1278" s="33">
        <v>1</v>
      </c>
      <c r="H1278">
        <v>1</v>
      </c>
      <c r="I1278">
        <v>0</v>
      </c>
      <c r="J1278">
        <v>1</v>
      </c>
      <c r="K1278">
        <v>0</v>
      </c>
      <c r="L1278">
        <v>0</v>
      </c>
      <c r="M1278">
        <v>0</v>
      </c>
      <c r="N1278">
        <v>0</v>
      </c>
      <c r="O1278">
        <v>1</v>
      </c>
      <c r="P1278">
        <v>0</v>
      </c>
      <c r="Q1278" s="32">
        <v>23568.272000000001</v>
      </c>
      <c r="R1278" s="3"/>
      <c r="T1278"/>
    </row>
    <row r="1279" spans="1:20" x14ac:dyDescent="0.35">
      <c r="A1279" s="31">
        <v>59</v>
      </c>
      <c r="B1279" s="31">
        <v>29.83</v>
      </c>
      <c r="C1279" s="33">
        <v>0</v>
      </c>
      <c r="D1279" s="33">
        <v>0</v>
      </c>
      <c r="E1279" s="33">
        <v>1</v>
      </c>
      <c r="F1279" s="33">
        <v>0</v>
      </c>
      <c r="G1279" s="33">
        <v>1</v>
      </c>
      <c r="H1279">
        <v>1</v>
      </c>
      <c r="I1279">
        <v>0</v>
      </c>
      <c r="J1279">
        <v>0</v>
      </c>
      <c r="K1279">
        <v>0</v>
      </c>
      <c r="L1279">
        <v>1</v>
      </c>
      <c r="M1279">
        <v>0</v>
      </c>
      <c r="N1279">
        <v>0</v>
      </c>
      <c r="O1279">
        <v>1</v>
      </c>
      <c r="P1279">
        <v>0</v>
      </c>
      <c r="Q1279" s="32">
        <v>30184.936699999998</v>
      </c>
      <c r="R1279" s="3"/>
      <c r="T1279"/>
    </row>
    <row r="1280" spans="1:20" x14ac:dyDescent="0.35">
      <c r="A1280" s="31">
        <v>20</v>
      </c>
      <c r="B1280" s="31">
        <v>28.024999999999999</v>
      </c>
      <c r="C1280" s="33">
        <v>0</v>
      </c>
      <c r="D1280" s="33">
        <v>0</v>
      </c>
      <c r="E1280" s="33">
        <v>1</v>
      </c>
      <c r="F1280" s="33">
        <v>0</v>
      </c>
      <c r="G1280" s="33">
        <v>1</v>
      </c>
      <c r="H1280">
        <v>1</v>
      </c>
      <c r="I1280">
        <v>0</v>
      </c>
      <c r="J1280">
        <v>0</v>
      </c>
      <c r="K1280">
        <v>1</v>
      </c>
      <c r="L1280">
        <v>0</v>
      </c>
      <c r="M1280">
        <v>1</v>
      </c>
      <c r="N1280">
        <v>0</v>
      </c>
      <c r="O1280">
        <v>0</v>
      </c>
      <c r="P1280">
        <v>0</v>
      </c>
      <c r="Q1280" s="32">
        <v>17560.37975</v>
      </c>
      <c r="R1280" s="3"/>
      <c r="T1280"/>
    </row>
    <row r="1281" spans="1:20" x14ac:dyDescent="0.35">
      <c r="A1281" s="31">
        <v>34</v>
      </c>
      <c r="B1281" s="31">
        <v>25.3</v>
      </c>
      <c r="C1281" s="33">
        <v>0</v>
      </c>
      <c r="D1281" s="33">
        <v>0</v>
      </c>
      <c r="E1281" s="33">
        <v>1</v>
      </c>
      <c r="F1281" s="33">
        <v>0</v>
      </c>
      <c r="G1281" s="33">
        <v>1</v>
      </c>
      <c r="H1281">
        <v>1</v>
      </c>
      <c r="I1281">
        <v>1</v>
      </c>
      <c r="J1281">
        <v>0</v>
      </c>
      <c r="K1281">
        <v>0</v>
      </c>
      <c r="L1281">
        <v>0</v>
      </c>
      <c r="M1281">
        <v>0</v>
      </c>
      <c r="N1281">
        <v>1</v>
      </c>
      <c r="O1281">
        <v>0</v>
      </c>
      <c r="P1281">
        <v>0</v>
      </c>
      <c r="Q1281" s="32">
        <v>18972.494999999999</v>
      </c>
      <c r="R1281" s="3"/>
      <c r="T1281"/>
    </row>
    <row r="1282" spans="1:20" x14ac:dyDescent="0.35">
      <c r="A1282" s="31">
        <v>30</v>
      </c>
      <c r="B1282" s="31">
        <v>28.69</v>
      </c>
      <c r="C1282" s="33">
        <v>0</v>
      </c>
      <c r="D1282" s="33">
        <v>0</v>
      </c>
      <c r="E1282" s="33">
        <v>1</v>
      </c>
      <c r="F1282" s="33">
        <v>0</v>
      </c>
      <c r="G1282" s="33">
        <v>1</v>
      </c>
      <c r="H1282">
        <v>1</v>
      </c>
      <c r="I1282">
        <v>0</v>
      </c>
      <c r="J1282">
        <v>0</v>
      </c>
      <c r="K1282">
        <v>1</v>
      </c>
      <c r="L1282">
        <v>0</v>
      </c>
      <c r="M1282">
        <v>0</v>
      </c>
      <c r="N1282">
        <v>1</v>
      </c>
      <c r="O1282">
        <v>0</v>
      </c>
      <c r="P1282">
        <v>0</v>
      </c>
      <c r="Q1282" s="32">
        <v>20745.989099999999</v>
      </c>
      <c r="R1282" s="3"/>
      <c r="T1282"/>
    </row>
    <row r="1283" spans="1:20" x14ac:dyDescent="0.35">
      <c r="A1283" s="31">
        <v>18</v>
      </c>
      <c r="B1283" s="31">
        <v>25.175000000000001</v>
      </c>
      <c r="C1283" s="33">
        <v>0</v>
      </c>
      <c r="D1283" s="33">
        <v>0</v>
      </c>
      <c r="E1283" s="33">
        <v>1</v>
      </c>
      <c r="F1283" s="33">
        <v>0</v>
      </c>
      <c r="G1283" s="33">
        <v>1</v>
      </c>
      <c r="H1283">
        <v>1</v>
      </c>
      <c r="I1283">
        <v>0</v>
      </c>
      <c r="J1283">
        <v>0</v>
      </c>
      <c r="K1283">
        <v>0</v>
      </c>
      <c r="L1283">
        <v>1</v>
      </c>
      <c r="M1283">
        <v>1</v>
      </c>
      <c r="N1283">
        <v>0</v>
      </c>
      <c r="O1283">
        <v>0</v>
      </c>
      <c r="P1283">
        <v>0</v>
      </c>
      <c r="Q1283" s="32">
        <v>15518.180249999999</v>
      </c>
      <c r="R1283" s="3"/>
      <c r="T1283"/>
    </row>
    <row r="1284" spans="1:20" x14ac:dyDescent="0.35">
      <c r="A1284" s="31">
        <v>35</v>
      </c>
      <c r="B1284" s="31">
        <v>27.74</v>
      </c>
      <c r="C1284" s="33">
        <v>0</v>
      </c>
      <c r="D1284" s="33">
        <v>0</v>
      </c>
      <c r="E1284" s="33">
        <v>1</v>
      </c>
      <c r="F1284" s="33">
        <v>0</v>
      </c>
      <c r="G1284" s="33">
        <v>1</v>
      </c>
      <c r="H1284">
        <v>1</v>
      </c>
      <c r="I1284">
        <v>0</v>
      </c>
      <c r="J1284">
        <v>0</v>
      </c>
      <c r="K1284">
        <v>0</v>
      </c>
      <c r="L1284">
        <v>1</v>
      </c>
      <c r="M1284">
        <v>0</v>
      </c>
      <c r="N1284">
        <v>1</v>
      </c>
      <c r="O1284">
        <v>0</v>
      </c>
      <c r="P1284">
        <v>0</v>
      </c>
      <c r="Q1284" s="32">
        <v>20984.0936</v>
      </c>
      <c r="R1284" s="3"/>
      <c r="T1284"/>
    </row>
    <row r="1285" spans="1:20" x14ac:dyDescent="0.35">
      <c r="A1285" s="31">
        <v>19</v>
      </c>
      <c r="B1285" s="31">
        <v>29.07</v>
      </c>
      <c r="C1285" s="33">
        <v>0</v>
      </c>
      <c r="D1285" s="33">
        <v>0</v>
      </c>
      <c r="E1285" s="33">
        <v>1</v>
      </c>
      <c r="F1285" s="33">
        <v>0</v>
      </c>
      <c r="G1285" s="33">
        <v>1</v>
      </c>
      <c r="H1285">
        <v>1</v>
      </c>
      <c r="I1285">
        <v>0</v>
      </c>
      <c r="J1285">
        <v>0</v>
      </c>
      <c r="K1285">
        <v>1</v>
      </c>
      <c r="L1285">
        <v>0</v>
      </c>
      <c r="M1285">
        <v>1</v>
      </c>
      <c r="N1285">
        <v>0</v>
      </c>
      <c r="O1285">
        <v>0</v>
      </c>
      <c r="P1285">
        <v>0</v>
      </c>
      <c r="Q1285" s="32">
        <v>17352.6803</v>
      </c>
      <c r="R1285" s="3"/>
      <c r="T1285"/>
    </row>
    <row r="1286" spans="1:20" x14ac:dyDescent="0.35">
      <c r="A1286" s="31">
        <v>19</v>
      </c>
      <c r="B1286" s="31">
        <v>27.7</v>
      </c>
      <c r="C1286" s="33">
        <v>0</v>
      </c>
      <c r="D1286" s="33">
        <v>0</v>
      </c>
      <c r="E1286" s="33">
        <v>1</v>
      </c>
      <c r="F1286" s="33">
        <v>0</v>
      </c>
      <c r="G1286" s="33">
        <v>1</v>
      </c>
      <c r="H1286">
        <v>1</v>
      </c>
      <c r="I1286">
        <v>0</v>
      </c>
      <c r="J1286">
        <v>1</v>
      </c>
      <c r="K1286">
        <v>0</v>
      </c>
      <c r="L1286">
        <v>0</v>
      </c>
      <c r="M1286">
        <v>1</v>
      </c>
      <c r="N1286">
        <v>0</v>
      </c>
      <c r="O1286">
        <v>0</v>
      </c>
      <c r="P1286">
        <v>0</v>
      </c>
      <c r="Q1286" s="32">
        <v>16297.846</v>
      </c>
      <c r="R1286" s="3"/>
      <c r="T1286"/>
    </row>
    <row r="1287" spans="1:20" x14ac:dyDescent="0.35">
      <c r="A1287" s="31">
        <v>47</v>
      </c>
      <c r="B1287" s="31">
        <v>25.41</v>
      </c>
      <c r="C1287" s="33">
        <v>0</v>
      </c>
      <c r="D1287" s="33">
        <v>0</v>
      </c>
      <c r="E1287" s="33">
        <v>1</v>
      </c>
      <c r="F1287" s="33">
        <v>0</v>
      </c>
      <c r="G1287" s="33">
        <v>1</v>
      </c>
      <c r="H1287">
        <v>1</v>
      </c>
      <c r="I1287">
        <v>1</v>
      </c>
      <c r="J1287">
        <v>0</v>
      </c>
      <c r="K1287">
        <v>0</v>
      </c>
      <c r="L1287">
        <v>0</v>
      </c>
      <c r="M1287">
        <v>0</v>
      </c>
      <c r="N1287">
        <v>0</v>
      </c>
      <c r="O1287">
        <v>1</v>
      </c>
      <c r="P1287">
        <v>0</v>
      </c>
      <c r="Q1287" s="32">
        <v>21978.676899999999</v>
      </c>
      <c r="R1287" s="3"/>
      <c r="T1287"/>
    </row>
    <row r="1288" spans="1:20" x14ac:dyDescent="0.35">
      <c r="A1288" s="31">
        <v>52</v>
      </c>
      <c r="B1288" s="31">
        <v>27.36</v>
      </c>
      <c r="C1288" s="33">
        <v>0</v>
      </c>
      <c r="D1288" s="33">
        <v>0</v>
      </c>
      <c r="E1288" s="33">
        <v>1</v>
      </c>
      <c r="F1288" s="33">
        <v>0</v>
      </c>
      <c r="G1288" s="33">
        <v>1</v>
      </c>
      <c r="H1288">
        <v>1</v>
      </c>
      <c r="I1288">
        <v>0</v>
      </c>
      <c r="J1288">
        <v>0</v>
      </c>
      <c r="K1288">
        <v>1</v>
      </c>
      <c r="L1288">
        <v>0</v>
      </c>
      <c r="M1288">
        <v>0</v>
      </c>
      <c r="N1288">
        <v>0</v>
      </c>
      <c r="O1288">
        <v>1</v>
      </c>
      <c r="P1288">
        <v>0</v>
      </c>
      <c r="Q1288" s="32">
        <v>24393.6224</v>
      </c>
      <c r="R1288" s="3"/>
      <c r="T1288"/>
    </row>
    <row r="1289" spans="1:20" x14ac:dyDescent="0.35">
      <c r="A1289" s="31">
        <v>56</v>
      </c>
      <c r="B1289" s="31">
        <v>26.695</v>
      </c>
      <c r="C1289" s="33">
        <v>0</v>
      </c>
      <c r="D1289" s="33">
        <v>0</v>
      </c>
      <c r="E1289" s="33">
        <v>1</v>
      </c>
      <c r="F1289" s="33">
        <v>0</v>
      </c>
      <c r="G1289" s="33">
        <v>1</v>
      </c>
      <c r="H1289">
        <v>1</v>
      </c>
      <c r="I1289">
        <v>0</v>
      </c>
      <c r="J1289">
        <v>0</v>
      </c>
      <c r="K1289">
        <v>1</v>
      </c>
      <c r="L1289">
        <v>0</v>
      </c>
      <c r="M1289">
        <v>0</v>
      </c>
      <c r="N1289">
        <v>0</v>
      </c>
      <c r="O1289">
        <v>1</v>
      </c>
      <c r="P1289">
        <v>0</v>
      </c>
      <c r="Q1289" s="32">
        <v>26109.32905</v>
      </c>
      <c r="R1289" s="3"/>
      <c r="T1289"/>
    </row>
    <row r="1290" spans="1:20" x14ac:dyDescent="0.35">
      <c r="A1290" s="31">
        <v>54</v>
      </c>
      <c r="B1290" s="31">
        <v>25.1</v>
      </c>
      <c r="C1290" s="33">
        <v>0</v>
      </c>
      <c r="D1290" s="33">
        <v>0</v>
      </c>
      <c r="E1290" s="33">
        <v>1</v>
      </c>
      <c r="F1290" s="33">
        <v>0</v>
      </c>
      <c r="G1290" s="33">
        <v>1</v>
      </c>
      <c r="H1290">
        <v>1</v>
      </c>
      <c r="I1290">
        <v>0</v>
      </c>
      <c r="J1290">
        <v>1</v>
      </c>
      <c r="K1290">
        <v>0</v>
      </c>
      <c r="L1290">
        <v>0</v>
      </c>
      <c r="M1290">
        <v>0</v>
      </c>
      <c r="N1290">
        <v>0</v>
      </c>
      <c r="O1290">
        <v>1</v>
      </c>
      <c r="P1290">
        <v>0</v>
      </c>
      <c r="Q1290" s="32">
        <v>25382.296999999999</v>
      </c>
      <c r="R1290" s="3"/>
      <c r="T1290"/>
    </row>
    <row r="1291" spans="1:20" x14ac:dyDescent="0.35">
      <c r="A1291" s="31">
        <v>61</v>
      </c>
      <c r="B1291" s="31">
        <v>28.31</v>
      </c>
      <c r="C1291" s="33">
        <v>0</v>
      </c>
      <c r="D1291" s="33">
        <v>0</v>
      </c>
      <c r="E1291" s="33">
        <v>1</v>
      </c>
      <c r="F1291" s="33">
        <v>0</v>
      </c>
      <c r="G1291" s="33">
        <v>1</v>
      </c>
      <c r="H1291">
        <v>1</v>
      </c>
      <c r="I1291">
        <v>0</v>
      </c>
      <c r="J1291">
        <v>0</v>
      </c>
      <c r="K1291">
        <v>1</v>
      </c>
      <c r="L1291">
        <v>0</v>
      </c>
      <c r="M1291">
        <v>0</v>
      </c>
      <c r="N1291">
        <v>0</v>
      </c>
      <c r="O1291">
        <v>0</v>
      </c>
      <c r="P1291">
        <v>1</v>
      </c>
      <c r="Q1291" s="32">
        <v>28868.6639</v>
      </c>
      <c r="R1291" s="3"/>
      <c r="T1291"/>
    </row>
    <row r="1292" spans="1:20" x14ac:dyDescent="0.35">
      <c r="A1292" s="31">
        <v>24</v>
      </c>
      <c r="B1292" s="31">
        <v>28.5</v>
      </c>
      <c r="C1292" s="33">
        <v>0</v>
      </c>
      <c r="D1292" s="33">
        <v>0</v>
      </c>
      <c r="E1292" s="33">
        <v>1</v>
      </c>
      <c r="F1292" s="33">
        <v>0</v>
      </c>
      <c r="G1292" s="33">
        <v>1</v>
      </c>
      <c r="H1292">
        <v>1</v>
      </c>
      <c r="I1292">
        <v>0</v>
      </c>
      <c r="J1292">
        <v>0</v>
      </c>
      <c r="K1292">
        <v>0</v>
      </c>
      <c r="L1292">
        <v>1</v>
      </c>
      <c r="M1292">
        <v>1</v>
      </c>
      <c r="N1292">
        <v>0</v>
      </c>
      <c r="O1292">
        <v>0</v>
      </c>
      <c r="P1292">
        <v>0</v>
      </c>
      <c r="Q1292" s="32">
        <v>35147.528480000001</v>
      </c>
      <c r="R1292" s="3"/>
      <c r="T1292"/>
    </row>
    <row r="1293" spans="1:20" x14ac:dyDescent="0.35">
      <c r="A1293" s="31">
        <v>21</v>
      </c>
      <c r="B1293" s="31">
        <v>25.7</v>
      </c>
      <c r="C1293" s="33">
        <v>0</v>
      </c>
      <c r="D1293" s="33">
        <v>0</v>
      </c>
      <c r="E1293" s="33">
        <v>1</v>
      </c>
      <c r="F1293" s="33">
        <v>0</v>
      </c>
      <c r="G1293" s="33">
        <v>1</v>
      </c>
      <c r="H1293">
        <v>1</v>
      </c>
      <c r="I1293">
        <v>0</v>
      </c>
      <c r="J1293">
        <v>1</v>
      </c>
      <c r="K1293">
        <v>0</v>
      </c>
      <c r="L1293">
        <v>0</v>
      </c>
      <c r="M1293">
        <v>1</v>
      </c>
      <c r="N1293">
        <v>0</v>
      </c>
      <c r="O1293">
        <v>0</v>
      </c>
      <c r="P1293">
        <v>0</v>
      </c>
      <c r="Q1293" s="32">
        <v>17942.106</v>
      </c>
      <c r="R1293" s="3"/>
      <c r="T1293"/>
    </row>
    <row r="1294" spans="1:20" x14ac:dyDescent="0.35">
      <c r="A1294" s="31">
        <v>39</v>
      </c>
      <c r="B1294" s="31">
        <v>28.3</v>
      </c>
      <c r="C1294" s="33">
        <v>0</v>
      </c>
      <c r="D1294" s="33">
        <v>0</v>
      </c>
      <c r="E1294" s="33">
        <v>1</v>
      </c>
      <c r="F1294" s="33">
        <v>0</v>
      </c>
      <c r="G1294" s="33">
        <v>1</v>
      </c>
      <c r="H1294">
        <v>1</v>
      </c>
      <c r="I1294">
        <v>0</v>
      </c>
      <c r="J1294">
        <v>1</v>
      </c>
      <c r="K1294">
        <v>0</v>
      </c>
      <c r="L1294">
        <v>0</v>
      </c>
      <c r="M1294">
        <v>0</v>
      </c>
      <c r="N1294">
        <v>0</v>
      </c>
      <c r="O1294">
        <v>1</v>
      </c>
      <c r="P1294">
        <v>0</v>
      </c>
      <c r="Q1294" s="32">
        <v>21082.16</v>
      </c>
      <c r="R1294" s="3"/>
      <c r="T1294"/>
    </row>
    <row r="1295" spans="1:20" x14ac:dyDescent="0.35">
      <c r="A1295" s="31">
        <v>42</v>
      </c>
      <c r="B1295" s="31">
        <v>26.07</v>
      </c>
      <c r="C1295" s="33">
        <v>0</v>
      </c>
      <c r="D1295" s="33">
        <v>0</v>
      </c>
      <c r="E1295" s="33">
        <v>1</v>
      </c>
      <c r="F1295" s="33">
        <v>0</v>
      </c>
      <c r="G1295" s="33">
        <v>1</v>
      </c>
      <c r="H1295">
        <v>1</v>
      </c>
      <c r="I1295">
        <v>1</v>
      </c>
      <c r="J1295">
        <v>0</v>
      </c>
      <c r="K1295">
        <v>0</v>
      </c>
      <c r="L1295">
        <v>0</v>
      </c>
      <c r="M1295">
        <v>0</v>
      </c>
      <c r="N1295">
        <v>0</v>
      </c>
      <c r="O1295">
        <v>1</v>
      </c>
      <c r="P1295">
        <v>0</v>
      </c>
      <c r="Q1295" s="32">
        <v>38245.593269999998</v>
      </c>
      <c r="R1295" s="3"/>
      <c r="T1295"/>
    </row>
    <row r="1296" spans="1:20" x14ac:dyDescent="0.35">
      <c r="A1296" s="31">
        <v>49</v>
      </c>
      <c r="B1296" s="31">
        <v>25.84</v>
      </c>
      <c r="C1296" s="33">
        <v>0</v>
      </c>
      <c r="D1296" s="33">
        <v>0</v>
      </c>
      <c r="E1296" s="33">
        <v>1</v>
      </c>
      <c r="F1296" s="33">
        <v>0</v>
      </c>
      <c r="G1296" s="33">
        <v>1</v>
      </c>
      <c r="H1296">
        <v>1</v>
      </c>
      <c r="I1296">
        <v>0</v>
      </c>
      <c r="J1296">
        <v>0</v>
      </c>
      <c r="K1296">
        <v>1</v>
      </c>
      <c r="L1296">
        <v>0</v>
      </c>
      <c r="M1296">
        <v>0</v>
      </c>
      <c r="N1296">
        <v>0</v>
      </c>
      <c r="O1296">
        <v>1</v>
      </c>
      <c r="P1296">
        <v>0</v>
      </c>
      <c r="Q1296" s="32">
        <v>23807.240600000001</v>
      </c>
      <c r="R1296" s="3"/>
      <c r="T1296"/>
    </row>
    <row r="1297" spans="1:20" x14ac:dyDescent="0.35">
      <c r="A1297" s="31">
        <v>49</v>
      </c>
      <c r="B1297" s="31">
        <v>25.6</v>
      </c>
      <c r="C1297" s="33">
        <v>0</v>
      </c>
      <c r="D1297" s="33">
        <v>0</v>
      </c>
      <c r="E1297" s="33">
        <v>1</v>
      </c>
      <c r="F1297" s="33">
        <v>0</v>
      </c>
      <c r="G1297" s="33">
        <v>1</v>
      </c>
      <c r="H1297">
        <v>1</v>
      </c>
      <c r="I1297">
        <v>0</v>
      </c>
      <c r="J1297">
        <v>1</v>
      </c>
      <c r="K1297">
        <v>0</v>
      </c>
      <c r="L1297">
        <v>0</v>
      </c>
      <c r="M1297">
        <v>0</v>
      </c>
      <c r="N1297">
        <v>0</v>
      </c>
      <c r="O1297">
        <v>1</v>
      </c>
      <c r="P1297">
        <v>0</v>
      </c>
      <c r="Q1297" s="32">
        <v>23306.546999999999</v>
      </c>
      <c r="R1297" s="3"/>
      <c r="T1297"/>
    </row>
    <row r="1298" spans="1:20" x14ac:dyDescent="0.35">
      <c r="A1298" s="31">
        <v>39</v>
      </c>
      <c r="B1298" s="31">
        <v>26.41</v>
      </c>
      <c r="C1298" s="33">
        <v>0</v>
      </c>
      <c r="D1298" s="33">
        <v>0</v>
      </c>
      <c r="E1298" s="33">
        <v>1</v>
      </c>
      <c r="F1298" s="33">
        <v>0</v>
      </c>
      <c r="G1298" s="33">
        <v>1</v>
      </c>
      <c r="H1298">
        <v>1</v>
      </c>
      <c r="I1298">
        <v>0</v>
      </c>
      <c r="J1298">
        <v>0</v>
      </c>
      <c r="K1298">
        <v>0</v>
      </c>
      <c r="L1298">
        <v>1</v>
      </c>
      <c r="M1298">
        <v>0</v>
      </c>
      <c r="N1298">
        <v>0</v>
      </c>
      <c r="O1298">
        <v>1</v>
      </c>
      <c r="P1298">
        <v>0</v>
      </c>
      <c r="Q1298" s="32">
        <v>20149.322899999999</v>
      </c>
      <c r="R1298" s="3"/>
      <c r="T1298"/>
    </row>
    <row r="1299" spans="1:20" x14ac:dyDescent="0.35">
      <c r="A1299" s="31">
        <v>42</v>
      </c>
      <c r="B1299" s="31">
        <v>28.31</v>
      </c>
      <c r="C1299" s="33">
        <v>0</v>
      </c>
      <c r="D1299" s="33">
        <v>0</v>
      </c>
      <c r="E1299" s="33">
        <v>1</v>
      </c>
      <c r="F1299" s="33">
        <v>0</v>
      </c>
      <c r="G1299" s="33">
        <v>1</v>
      </c>
      <c r="H1299">
        <v>1</v>
      </c>
      <c r="I1299">
        <v>0</v>
      </c>
      <c r="J1299">
        <v>0</v>
      </c>
      <c r="K1299">
        <v>1</v>
      </c>
      <c r="L1299">
        <v>0</v>
      </c>
      <c r="M1299">
        <v>0</v>
      </c>
      <c r="N1299">
        <v>0</v>
      </c>
      <c r="O1299">
        <v>1</v>
      </c>
      <c r="P1299">
        <v>0</v>
      </c>
      <c r="Q1299" s="32">
        <v>32787.458590000002</v>
      </c>
      <c r="R1299" s="3"/>
      <c r="T1299"/>
    </row>
    <row r="1300" spans="1:20" x14ac:dyDescent="0.35">
      <c r="A1300" s="31">
        <v>27</v>
      </c>
      <c r="B1300" s="31">
        <v>29.15</v>
      </c>
      <c r="C1300" s="33">
        <v>0</v>
      </c>
      <c r="D1300" s="33">
        <v>0</v>
      </c>
      <c r="E1300" s="33">
        <v>1</v>
      </c>
      <c r="F1300" s="33">
        <v>0</v>
      </c>
      <c r="G1300" s="33">
        <v>1</v>
      </c>
      <c r="H1300">
        <v>1</v>
      </c>
      <c r="I1300">
        <v>1</v>
      </c>
      <c r="J1300">
        <v>0</v>
      </c>
      <c r="K1300">
        <v>0</v>
      </c>
      <c r="L1300">
        <v>0</v>
      </c>
      <c r="M1300">
        <v>0</v>
      </c>
      <c r="N1300">
        <v>1</v>
      </c>
      <c r="O1300">
        <v>0</v>
      </c>
      <c r="P1300">
        <v>0</v>
      </c>
      <c r="Q1300" s="32">
        <v>18246.495500000001</v>
      </c>
      <c r="R1300" s="3"/>
      <c r="T1300"/>
    </row>
    <row r="1301" spans="1:20" x14ac:dyDescent="0.35">
      <c r="A1301" s="31">
        <v>33</v>
      </c>
      <c r="B1301" s="31">
        <v>27.1</v>
      </c>
      <c r="C1301" s="33">
        <v>0</v>
      </c>
      <c r="D1301" s="33">
        <v>0</v>
      </c>
      <c r="E1301" s="33">
        <v>1</v>
      </c>
      <c r="F1301" s="33">
        <v>0</v>
      </c>
      <c r="G1301" s="33">
        <v>1</v>
      </c>
      <c r="H1301">
        <v>1</v>
      </c>
      <c r="I1301">
        <v>0</v>
      </c>
      <c r="J1301">
        <v>1</v>
      </c>
      <c r="K1301">
        <v>0</v>
      </c>
      <c r="L1301">
        <v>0</v>
      </c>
      <c r="M1301">
        <v>0</v>
      </c>
      <c r="N1301">
        <v>1</v>
      </c>
      <c r="O1301">
        <v>0</v>
      </c>
      <c r="P1301">
        <v>0</v>
      </c>
      <c r="Q1301" s="32">
        <v>19040.876</v>
      </c>
      <c r="R1301" s="3"/>
      <c r="T1301"/>
    </row>
    <row r="1302" spans="1:20" x14ac:dyDescent="0.35">
      <c r="A1302" s="31">
        <v>27</v>
      </c>
      <c r="B1302" s="31">
        <v>28.5</v>
      </c>
      <c r="C1302" s="33">
        <v>0</v>
      </c>
      <c r="D1302" s="33">
        <v>0</v>
      </c>
      <c r="E1302" s="33">
        <v>1</v>
      </c>
      <c r="F1302" s="33">
        <v>0</v>
      </c>
      <c r="G1302" s="33">
        <v>1</v>
      </c>
      <c r="H1302">
        <v>1</v>
      </c>
      <c r="I1302">
        <v>0</v>
      </c>
      <c r="J1302">
        <v>0</v>
      </c>
      <c r="K1302">
        <v>1</v>
      </c>
      <c r="L1302">
        <v>0</v>
      </c>
      <c r="M1302">
        <v>0</v>
      </c>
      <c r="N1302">
        <v>1</v>
      </c>
      <c r="O1302">
        <v>0</v>
      </c>
      <c r="P1302">
        <v>0</v>
      </c>
      <c r="Q1302" s="32">
        <v>18310.741999999998</v>
      </c>
      <c r="R1302" s="3"/>
      <c r="T1302"/>
    </row>
    <row r="1303" spans="1:20" x14ac:dyDescent="0.35">
      <c r="A1303" s="31">
        <v>36</v>
      </c>
      <c r="B1303" s="31">
        <v>28.024999999999999</v>
      </c>
      <c r="C1303" s="33">
        <v>0</v>
      </c>
      <c r="D1303" s="33">
        <v>0</v>
      </c>
      <c r="E1303" s="33">
        <v>1</v>
      </c>
      <c r="F1303" s="33">
        <v>0</v>
      </c>
      <c r="G1303" s="33">
        <v>1</v>
      </c>
      <c r="H1303">
        <v>1</v>
      </c>
      <c r="I1303">
        <v>0</v>
      </c>
      <c r="J1303">
        <v>0</v>
      </c>
      <c r="K1303">
        <v>0</v>
      </c>
      <c r="L1303">
        <v>1</v>
      </c>
      <c r="M1303">
        <v>0</v>
      </c>
      <c r="N1303">
        <v>0</v>
      </c>
      <c r="O1303">
        <v>1</v>
      </c>
      <c r="P1303">
        <v>0</v>
      </c>
      <c r="Q1303" s="32">
        <v>20773.62775</v>
      </c>
      <c r="R1303" s="3"/>
      <c r="T1303"/>
    </row>
    <row r="1304" spans="1:20" x14ac:dyDescent="0.35">
      <c r="A1304" s="31">
        <v>32</v>
      </c>
      <c r="B1304" s="31">
        <v>28.93</v>
      </c>
      <c r="C1304" s="33">
        <v>0</v>
      </c>
      <c r="D1304" s="33">
        <v>0</v>
      </c>
      <c r="E1304" s="33">
        <v>1</v>
      </c>
      <c r="F1304" s="33">
        <v>0</v>
      </c>
      <c r="G1304" s="33">
        <v>1</v>
      </c>
      <c r="H1304">
        <v>1</v>
      </c>
      <c r="I1304">
        <v>1</v>
      </c>
      <c r="J1304">
        <v>0</v>
      </c>
      <c r="K1304">
        <v>0</v>
      </c>
      <c r="L1304">
        <v>0</v>
      </c>
      <c r="M1304">
        <v>0</v>
      </c>
      <c r="N1304">
        <v>1</v>
      </c>
      <c r="O1304">
        <v>0</v>
      </c>
      <c r="P1304">
        <v>0</v>
      </c>
      <c r="Q1304" s="32">
        <v>19719.6947</v>
      </c>
      <c r="R1304" s="3"/>
      <c r="T1304"/>
    </row>
    <row r="1305" spans="1:20" x14ac:dyDescent="0.35">
      <c r="A1305" s="31">
        <v>57</v>
      </c>
      <c r="B1305" s="31">
        <v>28.975000000000001</v>
      </c>
      <c r="C1305" s="33">
        <v>0</v>
      </c>
      <c r="D1305" s="33">
        <v>0</v>
      </c>
      <c r="E1305" s="33">
        <v>1</v>
      </c>
      <c r="F1305" s="33">
        <v>0</v>
      </c>
      <c r="G1305" s="33">
        <v>1</v>
      </c>
      <c r="H1305">
        <v>1</v>
      </c>
      <c r="I1305">
        <v>0</v>
      </c>
      <c r="J1305">
        <v>0</v>
      </c>
      <c r="K1305">
        <v>0</v>
      </c>
      <c r="L1305">
        <v>1</v>
      </c>
      <c r="M1305">
        <v>0</v>
      </c>
      <c r="N1305">
        <v>0</v>
      </c>
      <c r="O1305">
        <v>1</v>
      </c>
      <c r="P1305">
        <v>0</v>
      </c>
      <c r="Q1305" s="32">
        <v>27218.437249999999</v>
      </c>
      <c r="R1305" s="3"/>
      <c r="T1305"/>
    </row>
    <row r="1306" spans="1:20" x14ac:dyDescent="0.35">
      <c r="A1306" s="31">
        <v>25</v>
      </c>
      <c r="B1306" s="31">
        <v>29.7</v>
      </c>
      <c r="C1306" s="33">
        <v>0</v>
      </c>
      <c r="D1306" s="33">
        <v>0</v>
      </c>
      <c r="E1306" s="33">
        <v>1</v>
      </c>
      <c r="F1306" s="33">
        <v>0</v>
      </c>
      <c r="G1306" s="33">
        <v>1</v>
      </c>
      <c r="H1306">
        <v>1</v>
      </c>
      <c r="I1306">
        <v>0</v>
      </c>
      <c r="J1306">
        <v>1</v>
      </c>
      <c r="K1306">
        <v>0</v>
      </c>
      <c r="L1306">
        <v>0</v>
      </c>
      <c r="M1306">
        <v>1</v>
      </c>
      <c r="N1306">
        <v>0</v>
      </c>
      <c r="O1306">
        <v>0</v>
      </c>
      <c r="P1306">
        <v>0</v>
      </c>
      <c r="Q1306" s="32">
        <v>19933.457999999999</v>
      </c>
      <c r="R1306" s="3"/>
      <c r="T1306"/>
    </row>
    <row r="1307" spans="1:20" x14ac:dyDescent="0.35">
      <c r="A1307" s="31">
        <v>34</v>
      </c>
      <c r="B1307" s="31">
        <v>27.835000000000001</v>
      </c>
      <c r="C1307" s="33">
        <v>0</v>
      </c>
      <c r="D1307" s="33">
        <v>0</v>
      </c>
      <c r="E1307" s="33">
        <v>1</v>
      </c>
      <c r="F1307" s="33">
        <v>0</v>
      </c>
      <c r="G1307" s="33">
        <v>1</v>
      </c>
      <c r="H1307">
        <v>1</v>
      </c>
      <c r="I1307">
        <v>0</v>
      </c>
      <c r="J1307">
        <v>0</v>
      </c>
      <c r="K1307">
        <v>1</v>
      </c>
      <c r="L1307">
        <v>0</v>
      </c>
      <c r="M1307">
        <v>0</v>
      </c>
      <c r="N1307">
        <v>1</v>
      </c>
      <c r="O1307">
        <v>0</v>
      </c>
      <c r="P1307">
        <v>0</v>
      </c>
      <c r="Q1307" s="32">
        <v>20009.63365</v>
      </c>
      <c r="R1307" s="3"/>
      <c r="T1307"/>
    </row>
    <row r="1308" spans="1:20" x14ac:dyDescent="0.35">
      <c r="A1308" s="31">
        <v>31</v>
      </c>
      <c r="B1308" s="31">
        <v>25.9</v>
      </c>
      <c r="C1308" s="33">
        <v>0</v>
      </c>
      <c r="D1308" s="33">
        <v>0</v>
      </c>
      <c r="E1308" s="33">
        <v>1</v>
      </c>
      <c r="F1308" s="33">
        <v>0</v>
      </c>
      <c r="G1308" s="33">
        <v>1</v>
      </c>
      <c r="H1308">
        <v>1</v>
      </c>
      <c r="I1308">
        <v>0</v>
      </c>
      <c r="J1308">
        <v>1</v>
      </c>
      <c r="K1308">
        <v>0</v>
      </c>
      <c r="L1308">
        <v>0</v>
      </c>
      <c r="M1308">
        <v>0</v>
      </c>
      <c r="N1308">
        <v>1</v>
      </c>
      <c r="O1308">
        <v>0</v>
      </c>
      <c r="P1308">
        <v>0</v>
      </c>
      <c r="Q1308" s="32">
        <v>19199.944</v>
      </c>
      <c r="R1308" s="3"/>
      <c r="T1308"/>
    </row>
    <row r="1309" spans="1:20" x14ac:dyDescent="0.35">
      <c r="A1309" s="31">
        <v>47</v>
      </c>
      <c r="B1309" s="31">
        <v>28.215</v>
      </c>
      <c r="C1309" s="33">
        <v>0</v>
      </c>
      <c r="D1309" s="33">
        <v>0</v>
      </c>
      <c r="E1309" s="33">
        <v>1</v>
      </c>
      <c r="F1309" s="33">
        <v>0</v>
      </c>
      <c r="G1309" s="33">
        <v>1</v>
      </c>
      <c r="H1309">
        <v>1</v>
      </c>
      <c r="I1309">
        <v>0</v>
      </c>
      <c r="J1309">
        <v>0</v>
      </c>
      <c r="K1309">
        <v>1</v>
      </c>
      <c r="L1309">
        <v>0</v>
      </c>
      <c r="M1309">
        <v>0</v>
      </c>
      <c r="N1309">
        <v>0</v>
      </c>
      <c r="O1309">
        <v>1</v>
      </c>
      <c r="P1309">
        <v>0</v>
      </c>
      <c r="Q1309" s="32">
        <v>24915.220850000002</v>
      </c>
      <c r="R1309" s="3"/>
      <c r="T1309"/>
    </row>
    <row r="1310" spans="1:20" x14ac:dyDescent="0.35">
      <c r="A1310" s="31">
        <v>19</v>
      </c>
      <c r="B1310" s="31">
        <v>26.03</v>
      </c>
      <c r="C1310" s="33">
        <v>0</v>
      </c>
      <c r="D1310" s="33">
        <v>0</v>
      </c>
      <c r="E1310" s="33">
        <v>1</v>
      </c>
      <c r="F1310" s="33">
        <v>0</v>
      </c>
      <c r="G1310" s="33">
        <v>1</v>
      </c>
      <c r="H1310">
        <v>1</v>
      </c>
      <c r="I1310">
        <v>0</v>
      </c>
      <c r="J1310">
        <v>0</v>
      </c>
      <c r="K1310">
        <v>1</v>
      </c>
      <c r="L1310">
        <v>0</v>
      </c>
      <c r="M1310">
        <v>1</v>
      </c>
      <c r="N1310">
        <v>0</v>
      </c>
      <c r="O1310">
        <v>0</v>
      </c>
      <c r="P1310">
        <v>0</v>
      </c>
      <c r="Q1310" s="32">
        <v>16450.894700000001</v>
      </c>
      <c r="R1310" s="3"/>
      <c r="T1310"/>
    </row>
    <row r="1311" spans="1:20" x14ac:dyDescent="0.35">
      <c r="A1311" s="31">
        <v>47</v>
      </c>
      <c r="B1311" s="31">
        <v>29.8</v>
      </c>
      <c r="C1311" s="33">
        <v>0</v>
      </c>
      <c r="D1311" s="33">
        <v>0</v>
      </c>
      <c r="E1311" s="33">
        <v>1</v>
      </c>
      <c r="F1311" s="33">
        <v>0</v>
      </c>
      <c r="G1311" s="33">
        <v>1</v>
      </c>
      <c r="H1311">
        <v>1</v>
      </c>
      <c r="I1311">
        <v>0</v>
      </c>
      <c r="J1311">
        <v>1</v>
      </c>
      <c r="K1311">
        <v>0</v>
      </c>
      <c r="L1311">
        <v>0</v>
      </c>
      <c r="M1311">
        <v>0</v>
      </c>
      <c r="N1311">
        <v>0</v>
      </c>
      <c r="O1311">
        <v>1</v>
      </c>
      <c r="P1311">
        <v>0</v>
      </c>
      <c r="Q1311" s="32">
        <v>25309.489000000001</v>
      </c>
      <c r="R1311" s="3"/>
      <c r="T1311"/>
    </row>
    <row r="1312" spans="1:20" x14ac:dyDescent="0.35">
      <c r="A1312" s="31">
        <v>18</v>
      </c>
      <c r="B1312" s="31">
        <v>27.36</v>
      </c>
      <c r="C1312" s="33">
        <v>0</v>
      </c>
      <c r="D1312" s="33">
        <v>0</v>
      </c>
      <c r="E1312" s="33">
        <v>1</v>
      </c>
      <c r="F1312" s="33">
        <v>0</v>
      </c>
      <c r="G1312" s="33">
        <v>1</v>
      </c>
      <c r="H1312">
        <v>1</v>
      </c>
      <c r="I1312">
        <v>0</v>
      </c>
      <c r="J1312">
        <v>0</v>
      </c>
      <c r="K1312">
        <v>0</v>
      </c>
      <c r="L1312">
        <v>1</v>
      </c>
      <c r="M1312">
        <v>1</v>
      </c>
      <c r="N1312">
        <v>0</v>
      </c>
      <c r="O1312">
        <v>0</v>
      </c>
      <c r="P1312">
        <v>0</v>
      </c>
      <c r="Q1312" s="32">
        <v>17178.682400000002</v>
      </c>
      <c r="R1312" s="3"/>
      <c r="T1312"/>
    </row>
    <row r="1313" spans="1:20" x14ac:dyDescent="0.35">
      <c r="A1313" s="31">
        <v>31</v>
      </c>
      <c r="B1313" s="31">
        <v>29.81</v>
      </c>
      <c r="C1313" s="33">
        <v>0</v>
      </c>
      <c r="D1313" s="33">
        <v>0</v>
      </c>
      <c r="E1313" s="33">
        <v>1</v>
      </c>
      <c r="F1313" s="33">
        <v>0</v>
      </c>
      <c r="G1313" s="33">
        <v>1</v>
      </c>
      <c r="H1313">
        <v>1</v>
      </c>
      <c r="I1313">
        <v>1</v>
      </c>
      <c r="J1313">
        <v>0</v>
      </c>
      <c r="K1313">
        <v>0</v>
      </c>
      <c r="L1313">
        <v>0</v>
      </c>
      <c r="M1313">
        <v>0</v>
      </c>
      <c r="N1313">
        <v>1</v>
      </c>
      <c r="O1313">
        <v>0</v>
      </c>
      <c r="P1313">
        <v>0</v>
      </c>
      <c r="Q1313" s="32">
        <v>19350.368900000001</v>
      </c>
      <c r="R1313" s="3"/>
      <c r="T1313"/>
    </row>
    <row r="1314" spans="1:20" x14ac:dyDescent="0.35">
      <c r="A1314" s="31">
        <v>24</v>
      </c>
      <c r="B1314" s="31">
        <v>29.83</v>
      </c>
      <c r="C1314" s="33">
        <v>0</v>
      </c>
      <c r="D1314" s="33">
        <v>0</v>
      </c>
      <c r="E1314" s="33">
        <v>1</v>
      </c>
      <c r="F1314" s="33">
        <v>0</v>
      </c>
      <c r="G1314" s="33">
        <v>1</v>
      </c>
      <c r="H1314">
        <v>1</v>
      </c>
      <c r="I1314">
        <v>0</v>
      </c>
      <c r="J1314">
        <v>0</v>
      </c>
      <c r="K1314">
        <v>0</v>
      </c>
      <c r="L1314">
        <v>1</v>
      </c>
      <c r="M1314">
        <v>1</v>
      </c>
      <c r="N1314">
        <v>0</v>
      </c>
      <c r="O1314">
        <v>0</v>
      </c>
      <c r="P1314">
        <v>0</v>
      </c>
      <c r="Q1314" s="32">
        <v>18648.421699999999</v>
      </c>
      <c r="R1314" s="3"/>
      <c r="T1314"/>
    </row>
    <row r="1315" spans="1:20" x14ac:dyDescent="0.35">
      <c r="A1315" s="31">
        <v>20</v>
      </c>
      <c r="B1315" s="31">
        <v>27.3</v>
      </c>
      <c r="C1315" s="33">
        <v>0</v>
      </c>
      <c r="D1315" s="33">
        <v>0</v>
      </c>
      <c r="E1315" s="33">
        <v>1</v>
      </c>
      <c r="F1315" s="33">
        <v>0</v>
      </c>
      <c r="G1315" s="33">
        <v>1</v>
      </c>
      <c r="H1315">
        <v>1</v>
      </c>
      <c r="I1315">
        <v>0</v>
      </c>
      <c r="J1315">
        <v>1</v>
      </c>
      <c r="K1315">
        <v>0</v>
      </c>
      <c r="L1315">
        <v>0</v>
      </c>
      <c r="M1315">
        <v>1</v>
      </c>
      <c r="N1315">
        <v>0</v>
      </c>
      <c r="O1315">
        <v>0</v>
      </c>
      <c r="P1315">
        <v>0</v>
      </c>
      <c r="Q1315" s="32">
        <v>16232.847</v>
      </c>
      <c r="R1315" s="3"/>
      <c r="T1315"/>
    </row>
    <row r="1316" spans="1:20" x14ac:dyDescent="0.35">
      <c r="A1316" s="31">
        <v>26</v>
      </c>
      <c r="B1316" s="31">
        <v>27.06</v>
      </c>
      <c r="C1316" s="33">
        <v>0</v>
      </c>
      <c r="D1316" s="33">
        <v>0</v>
      </c>
      <c r="E1316" s="33">
        <v>1</v>
      </c>
      <c r="F1316" s="33">
        <v>0</v>
      </c>
      <c r="G1316" s="33">
        <v>1</v>
      </c>
      <c r="H1316">
        <v>1</v>
      </c>
      <c r="I1316">
        <v>1</v>
      </c>
      <c r="J1316">
        <v>0</v>
      </c>
      <c r="K1316">
        <v>0</v>
      </c>
      <c r="L1316">
        <v>0</v>
      </c>
      <c r="M1316">
        <v>0</v>
      </c>
      <c r="N1316">
        <v>1</v>
      </c>
      <c r="O1316">
        <v>0</v>
      </c>
      <c r="P1316">
        <v>0</v>
      </c>
      <c r="Q1316" s="32">
        <v>17043.341400000001</v>
      </c>
      <c r="R1316" s="3"/>
      <c r="T1316"/>
    </row>
    <row r="1317" spans="1:20" x14ac:dyDescent="0.35">
      <c r="A1317" s="31">
        <v>43</v>
      </c>
      <c r="B1317" s="31">
        <v>27.8</v>
      </c>
      <c r="C1317" s="33">
        <v>0</v>
      </c>
      <c r="D1317" s="33">
        <v>0</v>
      </c>
      <c r="E1317" s="33">
        <v>1</v>
      </c>
      <c r="F1317" s="33">
        <v>0</v>
      </c>
      <c r="G1317" s="33">
        <v>1</v>
      </c>
      <c r="H1317">
        <v>1</v>
      </c>
      <c r="I1317">
        <v>0</v>
      </c>
      <c r="J1317">
        <v>1</v>
      </c>
      <c r="K1317">
        <v>0</v>
      </c>
      <c r="L1317">
        <v>0</v>
      </c>
      <c r="M1317">
        <v>0</v>
      </c>
      <c r="N1317">
        <v>0</v>
      </c>
      <c r="O1317">
        <v>1</v>
      </c>
      <c r="P1317">
        <v>0</v>
      </c>
      <c r="Q1317" s="32">
        <v>37829.724199999997</v>
      </c>
      <c r="R1317" s="3"/>
      <c r="T1317"/>
    </row>
    <row r="1318" spans="1:20" x14ac:dyDescent="0.35">
      <c r="A1318" s="31">
        <v>32</v>
      </c>
      <c r="B1318" s="31">
        <v>28.12</v>
      </c>
      <c r="C1318" s="33">
        <v>0</v>
      </c>
      <c r="D1318" s="33">
        <v>0</v>
      </c>
      <c r="E1318" s="33">
        <v>1</v>
      </c>
      <c r="F1318" s="33">
        <v>0</v>
      </c>
      <c r="G1318" s="33">
        <v>1</v>
      </c>
      <c r="H1318">
        <v>1</v>
      </c>
      <c r="I1318">
        <v>0</v>
      </c>
      <c r="J1318">
        <v>0</v>
      </c>
      <c r="K1318">
        <v>1</v>
      </c>
      <c r="L1318">
        <v>0</v>
      </c>
      <c r="M1318">
        <v>0</v>
      </c>
      <c r="N1318">
        <v>1</v>
      </c>
      <c r="O1318">
        <v>0</v>
      </c>
      <c r="P1318">
        <v>0</v>
      </c>
      <c r="Q1318" s="32">
        <v>21472.478800000001</v>
      </c>
      <c r="R1318" s="3"/>
      <c r="T1318"/>
    </row>
    <row r="1319" spans="1:20" x14ac:dyDescent="0.35">
      <c r="A1319" s="31">
        <v>62</v>
      </c>
      <c r="B1319" s="31">
        <v>26.695</v>
      </c>
      <c r="C1319" s="33">
        <v>0</v>
      </c>
      <c r="D1319" s="33">
        <v>0</v>
      </c>
      <c r="E1319" s="33">
        <v>1</v>
      </c>
      <c r="F1319" s="33">
        <v>0</v>
      </c>
      <c r="G1319" s="33">
        <v>1</v>
      </c>
      <c r="H1319">
        <v>1</v>
      </c>
      <c r="I1319">
        <v>0</v>
      </c>
      <c r="J1319">
        <v>0</v>
      </c>
      <c r="K1319">
        <v>0</v>
      </c>
      <c r="L1319">
        <v>1</v>
      </c>
      <c r="M1319">
        <v>0</v>
      </c>
      <c r="N1319">
        <v>0</v>
      </c>
      <c r="O1319">
        <v>0</v>
      </c>
      <c r="P1319">
        <v>1</v>
      </c>
      <c r="Q1319" s="32">
        <v>28101.333050000001</v>
      </c>
      <c r="R1319" s="3"/>
      <c r="T1319"/>
    </row>
    <row r="1320" spans="1:20" x14ac:dyDescent="0.35">
      <c r="A1320" s="31">
        <v>19</v>
      </c>
      <c r="B1320" s="31">
        <v>17.8</v>
      </c>
      <c r="C1320" s="33">
        <v>0</v>
      </c>
      <c r="D1320" s="33">
        <v>0</v>
      </c>
      <c r="E1320" s="33">
        <v>0</v>
      </c>
      <c r="F1320" s="33">
        <v>1</v>
      </c>
      <c r="G1320" s="33">
        <v>0</v>
      </c>
      <c r="H1320">
        <v>0</v>
      </c>
      <c r="I1320">
        <v>0</v>
      </c>
      <c r="J1320">
        <v>1</v>
      </c>
      <c r="K1320">
        <v>0</v>
      </c>
      <c r="L1320">
        <v>0</v>
      </c>
      <c r="M1320">
        <v>1</v>
      </c>
      <c r="N1320">
        <v>0</v>
      </c>
      <c r="O1320">
        <v>0</v>
      </c>
      <c r="P1320">
        <v>0</v>
      </c>
      <c r="Q1320" s="32">
        <v>1727.7850000000001</v>
      </c>
      <c r="R1320" s="3"/>
      <c r="T1320"/>
    </row>
    <row r="1321" spans="1:20" x14ac:dyDescent="0.35">
      <c r="A1321" s="31">
        <v>21</v>
      </c>
      <c r="B1321" s="31">
        <v>16.815000000000001</v>
      </c>
      <c r="C1321" s="33">
        <v>0</v>
      </c>
      <c r="D1321" s="33">
        <v>0</v>
      </c>
      <c r="E1321" s="33">
        <v>0</v>
      </c>
      <c r="F1321" s="33">
        <v>1</v>
      </c>
      <c r="G1321" s="33">
        <v>0</v>
      </c>
      <c r="H1321">
        <v>0</v>
      </c>
      <c r="I1321">
        <v>0</v>
      </c>
      <c r="J1321">
        <v>0</v>
      </c>
      <c r="K1321">
        <v>0</v>
      </c>
      <c r="L1321">
        <v>1</v>
      </c>
      <c r="M1321">
        <v>1</v>
      </c>
      <c r="N1321">
        <v>0</v>
      </c>
      <c r="O1321">
        <v>0</v>
      </c>
      <c r="P1321">
        <v>0</v>
      </c>
      <c r="Q1321" s="32">
        <v>3167.4558499999998</v>
      </c>
      <c r="R1321" s="3"/>
      <c r="T1321"/>
    </row>
    <row r="1322" spans="1:20" x14ac:dyDescent="0.35">
      <c r="A1322" s="31">
        <v>21</v>
      </c>
      <c r="B1322" s="31">
        <v>17.399999999999999</v>
      </c>
      <c r="C1322" s="33">
        <v>0</v>
      </c>
      <c r="D1322" s="33">
        <v>0</v>
      </c>
      <c r="E1322" s="33">
        <v>0</v>
      </c>
      <c r="F1322" s="33">
        <v>1</v>
      </c>
      <c r="G1322" s="33">
        <v>0</v>
      </c>
      <c r="H1322">
        <v>0</v>
      </c>
      <c r="I1322">
        <v>0</v>
      </c>
      <c r="J1322">
        <v>1</v>
      </c>
      <c r="K1322">
        <v>0</v>
      </c>
      <c r="L1322">
        <v>0</v>
      </c>
      <c r="M1322">
        <v>1</v>
      </c>
      <c r="N1322">
        <v>0</v>
      </c>
      <c r="O1322">
        <v>0</v>
      </c>
      <c r="P1322">
        <v>0</v>
      </c>
      <c r="Q1322" s="32">
        <v>2585.2689999999998</v>
      </c>
      <c r="R1322" s="3"/>
      <c r="T1322"/>
    </row>
    <row r="1323" spans="1:20" x14ac:dyDescent="0.35">
      <c r="A1323" s="31">
        <v>28</v>
      </c>
      <c r="B1323" s="31">
        <v>17.29</v>
      </c>
      <c r="C1323" s="33">
        <v>0</v>
      </c>
      <c r="D1323" s="33">
        <v>0</v>
      </c>
      <c r="E1323" s="33">
        <v>0</v>
      </c>
      <c r="F1323" s="33">
        <v>1</v>
      </c>
      <c r="G1323" s="33">
        <v>0</v>
      </c>
      <c r="H1323">
        <v>0</v>
      </c>
      <c r="I1323">
        <v>0</v>
      </c>
      <c r="J1323">
        <v>0</v>
      </c>
      <c r="K1323">
        <v>0</v>
      </c>
      <c r="L1323">
        <v>1</v>
      </c>
      <c r="M1323">
        <v>0</v>
      </c>
      <c r="N1323">
        <v>1</v>
      </c>
      <c r="O1323">
        <v>0</v>
      </c>
      <c r="P1323">
        <v>0</v>
      </c>
      <c r="Q1323" s="32">
        <v>3732.6251000000002</v>
      </c>
      <c r="R1323" s="3"/>
      <c r="T1323"/>
    </row>
    <row r="1324" spans="1:20" x14ac:dyDescent="0.35">
      <c r="A1324" s="31">
        <v>37</v>
      </c>
      <c r="B1324" s="31">
        <v>17.29</v>
      </c>
      <c r="C1324" s="33">
        <v>0</v>
      </c>
      <c r="D1324" s="33">
        <v>0</v>
      </c>
      <c r="E1324" s="33">
        <v>0</v>
      </c>
      <c r="F1324" s="33">
        <v>1</v>
      </c>
      <c r="G1324" s="33">
        <v>0</v>
      </c>
      <c r="H1324">
        <v>0</v>
      </c>
      <c r="I1324">
        <v>0</v>
      </c>
      <c r="J1324">
        <v>0</v>
      </c>
      <c r="K1324">
        <v>0</v>
      </c>
      <c r="L1324">
        <v>1</v>
      </c>
      <c r="M1324">
        <v>0</v>
      </c>
      <c r="N1324">
        <v>0</v>
      </c>
      <c r="O1324">
        <v>1</v>
      </c>
      <c r="P1324">
        <v>0</v>
      </c>
      <c r="Q1324" s="32">
        <v>6877.9800999999998</v>
      </c>
      <c r="R1324" s="3"/>
      <c r="T1324"/>
    </row>
    <row r="1325" spans="1:20" x14ac:dyDescent="0.35">
      <c r="A1325" s="31">
        <v>51</v>
      </c>
      <c r="B1325" s="31">
        <v>18.05</v>
      </c>
      <c r="C1325" s="33">
        <v>0</v>
      </c>
      <c r="D1325" s="33">
        <v>0</v>
      </c>
      <c r="E1325" s="33">
        <v>0</v>
      </c>
      <c r="F1325" s="33">
        <v>1</v>
      </c>
      <c r="G1325" s="33">
        <v>0</v>
      </c>
      <c r="H1325">
        <v>0</v>
      </c>
      <c r="I1325">
        <v>0</v>
      </c>
      <c r="J1325">
        <v>0</v>
      </c>
      <c r="K1325">
        <v>1</v>
      </c>
      <c r="L1325">
        <v>0</v>
      </c>
      <c r="M1325">
        <v>0</v>
      </c>
      <c r="N1325">
        <v>0</v>
      </c>
      <c r="O1325">
        <v>1</v>
      </c>
      <c r="P1325">
        <v>0</v>
      </c>
      <c r="Q1325" s="32">
        <v>9644.2525000000005</v>
      </c>
      <c r="R1325" s="3"/>
      <c r="T1325"/>
    </row>
    <row r="1326" spans="1:20" x14ac:dyDescent="0.35">
      <c r="A1326" s="31">
        <v>52</v>
      </c>
      <c r="B1326" s="31">
        <v>18.335000000000001</v>
      </c>
      <c r="C1326" s="33">
        <v>0</v>
      </c>
      <c r="D1326" s="33">
        <v>0</v>
      </c>
      <c r="E1326" s="33">
        <v>0</v>
      </c>
      <c r="F1326" s="33">
        <v>1</v>
      </c>
      <c r="G1326" s="33">
        <v>0</v>
      </c>
      <c r="H1326">
        <v>0</v>
      </c>
      <c r="I1326">
        <v>0</v>
      </c>
      <c r="J1326">
        <v>0</v>
      </c>
      <c r="K1326">
        <v>1</v>
      </c>
      <c r="L1326">
        <v>0</v>
      </c>
      <c r="M1326">
        <v>0</v>
      </c>
      <c r="N1326">
        <v>0</v>
      </c>
      <c r="O1326">
        <v>1</v>
      </c>
      <c r="P1326">
        <v>0</v>
      </c>
      <c r="Q1326" s="32">
        <v>9991.0376500000002</v>
      </c>
      <c r="R1326" s="3"/>
      <c r="T1326"/>
    </row>
    <row r="1327" spans="1:20" x14ac:dyDescent="0.35">
      <c r="A1327" s="31">
        <v>60</v>
      </c>
      <c r="B1327" s="31">
        <v>18.335000000000001</v>
      </c>
      <c r="C1327" s="33">
        <v>0</v>
      </c>
      <c r="D1327" s="33">
        <v>0</v>
      </c>
      <c r="E1327" s="33">
        <v>0</v>
      </c>
      <c r="F1327" s="33">
        <v>1</v>
      </c>
      <c r="G1327" s="33">
        <v>0</v>
      </c>
      <c r="H1327">
        <v>0</v>
      </c>
      <c r="I1327">
        <v>0</v>
      </c>
      <c r="J1327">
        <v>0</v>
      </c>
      <c r="K1327">
        <v>0</v>
      </c>
      <c r="L1327">
        <v>1</v>
      </c>
      <c r="M1327">
        <v>0</v>
      </c>
      <c r="N1327">
        <v>0</v>
      </c>
      <c r="O1327">
        <v>0</v>
      </c>
      <c r="P1327">
        <v>1</v>
      </c>
      <c r="Q1327" s="32">
        <v>13204.28565</v>
      </c>
      <c r="R1327" s="3"/>
      <c r="T1327"/>
    </row>
    <row r="1328" spans="1:20" x14ac:dyDescent="0.35">
      <c r="A1328" s="31">
        <v>32</v>
      </c>
      <c r="B1328" s="31">
        <v>17.765000000000001</v>
      </c>
      <c r="C1328" s="33">
        <v>0</v>
      </c>
      <c r="D1328" s="33">
        <v>0</v>
      </c>
      <c r="E1328" s="33">
        <v>0</v>
      </c>
      <c r="F1328" s="33">
        <v>1</v>
      </c>
      <c r="G1328" s="33">
        <v>0</v>
      </c>
      <c r="H1328">
        <v>1</v>
      </c>
      <c r="I1328">
        <v>0</v>
      </c>
      <c r="J1328">
        <v>0</v>
      </c>
      <c r="K1328">
        <v>1</v>
      </c>
      <c r="L1328">
        <v>0</v>
      </c>
      <c r="M1328">
        <v>0</v>
      </c>
      <c r="N1328">
        <v>1</v>
      </c>
      <c r="O1328">
        <v>0</v>
      </c>
      <c r="P1328">
        <v>0</v>
      </c>
      <c r="Q1328" s="32">
        <v>32734.186300000001</v>
      </c>
      <c r="R1328" s="3"/>
      <c r="T1328"/>
    </row>
    <row r="1329" spans="1:20" x14ac:dyDescent="0.35">
      <c r="A1329" s="31">
        <v>27</v>
      </c>
      <c r="B1329" s="31">
        <v>17.954999999999998</v>
      </c>
      <c r="C1329" s="33">
        <v>0</v>
      </c>
      <c r="D1329" s="33">
        <v>0</v>
      </c>
      <c r="E1329" s="33">
        <v>0</v>
      </c>
      <c r="F1329" s="33">
        <v>1</v>
      </c>
      <c r="G1329" s="33">
        <v>0</v>
      </c>
      <c r="H1329">
        <v>1</v>
      </c>
      <c r="I1329">
        <v>0</v>
      </c>
      <c r="J1329">
        <v>0</v>
      </c>
      <c r="K1329">
        <v>0</v>
      </c>
      <c r="L1329">
        <v>1</v>
      </c>
      <c r="M1329">
        <v>0</v>
      </c>
      <c r="N1329">
        <v>1</v>
      </c>
      <c r="O1329">
        <v>0</v>
      </c>
      <c r="P1329">
        <v>0</v>
      </c>
      <c r="Q1329" s="32">
        <v>15006.579449999999</v>
      </c>
      <c r="R1329" s="3"/>
      <c r="T1329"/>
    </row>
    <row r="1330" spans="1:20" x14ac:dyDescent="0.35">
      <c r="A1330" s="31">
        <v>26</v>
      </c>
      <c r="B1330" s="31">
        <v>17.195</v>
      </c>
      <c r="C1330" s="33">
        <v>0</v>
      </c>
      <c r="D1330" s="33">
        <v>0</v>
      </c>
      <c r="E1330" s="33">
        <v>0</v>
      </c>
      <c r="F1330" s="33">
        <v>1</v>
      </c>
      <c r="G1330" s="33">
        <v>0</v>
      </c>
      <c r="H1330">
        <v>1</v>
      </c>
      <c r="I1330">
        <v>0</v>
      </c>
      <c r="J1330">
        <v>0</v>
      </c>
      <c r="K1330">
        <v>0</v>
      </c>
      <c r="L1330">
        <v>1</v>
      </c>
      <c r="M1330">
        <v>0</v>
      </c>
      <c r="N1330">
        <v>1</v>
      </c>
      <c r="O1330">
        <v>0</v>
      </c>
      <c r="P1330">
        <v>0</v>
      </c>
      <c r="Q1330" s="32">
        <v>14455.644050000001</v>
      </c>
      <c r="R1330" s="3"/>
      <c r="T1330"/>
    </row>
    <row r="1331" spans="1:20" x14ac:dyDescent="0.35">
      <c r="A1331" s="31">
        <v>39</v>
      </c>
      <c r="B1331" s="31">
        <v>18.3</v>
      </c>
      <c r="C1331" s="33">
        <v>0</v>
      </c>
      <c r="D1331" s="33">
        <v>0</v>
      </c>
      <c r="E1331" s="33">
        <v>0</v>
      </c>
      <c r="F1331" s="33">
        <v>1</v>
      </c>
      <c r="G1331" s="33">
        <v>0</v>
      </c>
      <c r="H1331">
        <v>1</v>
      </c>
      <c r="I1331">
        <v>0</v>
      </c>
      <c r="J1331">
        <v>1</v>
      </c>
      <c r="K1331">
        <v>0</v>
      </c>
      <c r="L1331">
        <v>0</v>
      </c>
      <c r="M1331">
        <v>0</v>
      </c>
      <c r="N1331">
        <v>0</v>
      </c>
      <c r="O1331">
        <v>1</v>
      </c>
      <c r="P1331">
        <v>0</v>
      </c>
      <c r="Q1331" s="32">
        <v>19023.259999999998</v>
      </c>
      <c r="R1331" s="3"/>
      <c r="T1331"/>
    </row>
    <row r="1332" spans="1:20" x14ac:dyDescent="0.35">
      <c r="A1332" s="31">
        <v>18</v>
      </c>
      <c r="B1332" s="31">
        <v>15.96</v>
      </c>
      <c r="C1332" s="33">
        <v>0</v>
      </c>
      <c r="D1332" s="33">
        <v>0</v>
      </c>
      <c r="E1332" s="33">
        <v>0</v>
      </c>
      <c r="F1332" s="33">
        <v>1</v>
      </c>
      <c r="G1332" s="33">
        <v>1</v>
      </c>
      <c r="H1332">
        <v>0</v>
      </c>
      <c r="I1332">
        <v>0</v>
      </c>
      <c r="J1332">
        <v>0</v>
      </c>
      <c r="K1332">
        <v>0</v>
      </c>
      <c r="L1332">
        <v>1</v>
      </c>
      <c r="M1332">
        <v>1</v>
      </c>
      <c r="N1332">
        <v>0</v>
      </c>
      <c r="O1332">
        <v>0</v>
      </c>
      <c r="P1332">
        <v>0</v>
      </c>
      <c r="Q1332" s="32">
        <v>1694.7963999999999</v>
      </c>
      <c r="R1332" s="3"/>
      <c r="T1332"/>
    </row>
    <row r="1333" spans="1:20" x14ac:dyDescent="0.35">
      <c r="A1333" s="31">
        <v>19</v>
      </c>
      <c r="B1333" s="31">
        <v>17.48</v>
      </c>
      <c r="C1333" s="33">
        <v>0</v>
      </c>
      <c r="D1333" s="33">
        <v>0</v>
      </c>
      <c r="E1333" s="33">
        <v>0</v>
      </c>
      <c r="F1333" s="33">
        <v>1</v>
      </c>
      <c r="G1333" s="33">
        <v>1</v>
      </c>
      <c r="H1333">
        <v>0</v>
      </c>
      <c r="I1333">
        <v>0</v>
      </c>
      <c r="J1333">
        <v>0</v>
      </c>
      <c r="K1333">
        <v>1</v>
      </c>
      <c r="L1333">
        <v>0</v>
      </c>
      <c r="M1333">
        <v>1</v>
      </c>
      <c r="N1333">
        <v>0</v>
      </c>
      <c r="O1333">
        <v>0</v>
      </c>
      <c r="P1333">
        <v>0</v>
      </c>
      <c r="Q1333" s="32">
        <v>1621.3402000000001</v>
      </c>
      <c r="R1333" s="3"/>
      <c r="T1333"/>
    </row>
    <row r="1334" spans="1:20" x14ac:dyDescent="0.35">
      <c r="A1334" s="31">
        <v>23</v>
      </c>
      <c r="B1334" s="31">
        <v>17.385000000000002</v>
      </c>
      <c r="C1334" s="33">
        <v>0</v>
      </c>
      <c r="D1334" s="33">
        <v>0</v>
      </c>
      <c r="E1334" s="33">
        <v>0</v>
      </c>
      <c r="F1334" s="33">
        <v>1</v>
      </c>
      <c r="G1334" s="33">
        <v>1</v>
      </c>
      <c r="H1334">
        <v>0</v>
      </c>
      <c r="I1334">
        <v>0</v>
      </c>
      <c r="J1334">
        <v>0</v>
      </c>
      <c r="K1334">
        <v>1</v>
      </c>
      <c r="L1334">
        <v>0</v>
      </c>
      <c r="M1334">
        <v>1</v>
      </c>
      <c r="N1334">
        <v>0</v>
      </c>
      <c r="O1334">
        <v>0</v>
      </c>
      <c r="P1334">
        <v>0</v>
      </c>
      <c r="Q1334" s="32">
        <v>2775.1921499999999</v>
      </c>
      <c r="R1334" s="3"/>
      <c r="T1334"/>
    </row>
    <row r="1335" spans="1:20" x14ac:dyDescent="0.35">
      <c r="A1335" s="31">
        <v>26</v>
      </c>
      <c r="B1335" s="31">
        <v>17.670000000000002</v>
      </c>
      <c r="C1335" s="33">
        <v>0</v>
      </c>
      <c r="D1335" s="33">
        <v>0</v>
      </c>
      <c r="E1335" s="33">
        <v>0</v>
      </c>
      <c r="F1335" s="33">
        <v>1</v>
      </c>
      <c r="G1335" s="33">
        <v>1</v>
      </c>
      <c r="H1335">
        <v>0</v>
      </c>
      <c r="I1335">
        <v>0</v>
      </c>
      <c r="J1335">
        <v>0</v>
      </c>
      <c r="K1335">
        <v>1</v>
      </c>
      <c r="L1335">
        <v>0</v>
      </c>
      <c r="M1335">
        <v>0</v>
      </c>
      <c r="N1335">
        <v>1</v>
      </c>
      <c r="O1335">
        <v>0</v>
      </c>
      <c r="P1335">
        <v>0</v>
      </c>
      <c r="Q1335" s="32">
        <v>2680.9493000000002</v>
      </c>
      <c r="R1335" s="3"/>
      <c r="T1335"/>
    </row>
    <row r="1336" spans="1:20" x14ac:dyDescent="0.35">
      <c r="A1336" s="31">
        <v>35</v>
      </c>
      <c r="B1336" s="31">
        <v>17.86</v>
      </c>
      <c r="C1336" s="33">
        <v>0</v>
      </c>
      <c r="D1336" s="33">
        <v>0</v>
      </c>
      <c r="E1336" s="33">
        <v>0</v>
      </c>
      <c r="F1336" s="33">
        <v>1</v>
      </c>
      <c r="G1336" s="33">
        <v>1</v>
      </c>
      <c r="H1336">
        <v>0</v>
      </c>
      <c r="I1336">
        <v>0</v>
      </c>
      <c r="J1336">
        <v>0</v>
      </c>
      <c r="K1336">
        <v>1</v>
      </c>
      <c r="L1336">
        <v>0</v>
      </c>
      <c r="M1336">
        <v>0</v>
      </c>
      <c r="N1336">
        <v>1</v>
      </c>
      <c r="O1336">
        <v>0</v>
      </c>
      <c r="P1336">
        <v>0</v>
      </c>
      <c r="Q1336" s="32">
        <v>5116.5003999999999</v>
      </c>
      <c r="R1336" s="3"/>
      <c r="T1336"/>
    </row>
    <row r="1337" spans="1:20" x14ac:dyDescent="0.35">
      <c r="A1337" s="31">
        <v>38</v>
      </c>
      <c r="B1337" s="31">
        <v>16.815000000000001</v>
      </c>
      <c r="C1337" s="33">
        <v>0</v>
      </c>
      <c r="D1337" s="33">
        <v>0</v>
      </c>
      <c r="E1337" s="33">
        <v>0</v>
      </c>
      <c r="F1337" s="33">
        <v>1</v>
      </c>
      <c r="G1337" s="33">
        <v>1</v>
      </c>
      <c r="H1337">
        <v>0</v>
      </c>
      <c r="I1337">
        <v>0</v>
      </c>
      <c r="J1337">
        <v>0</v>
      </c>
      <c r="K1337">
        <v>0</v>
      </c>
      <c r="L1337">
        <v>1</v>
      </c>
      <c r="M1337">
        <v>0</v>
      </c>
      <c r="N1337">
        <v>0</v>
      </c>
      <c r="O1337">
        <v>1</v>
      </c>
      <c r="P1337">
        <v>0</v>
      </c>
      <c r="Q1337" s="32">
        <v>6640.5448500000002</v>
      </c>
      <c r="R1337" s="3"/>
      <c r="T1337"/>
    </row>
    <row r="1338" spans="1:20" x14ac:dyDescent="0.35">
      <c r="A1338" s="31">
        <v>57</v>
      </c>
      <c r="B1338" s="31">
        <v>18.335000000000001</v>
      </c>
      <c r="C1338" s="33">
        <v>0</v>
      </c>
      <c r="D1338" s="33">
        <v>0</v>
      </c>
      <c r="E1338" s="33">
        <v>0</v>
      </c>
      <c r="F1338" s="33">
        <v>1</v>
      </c>
      <c r="G1338" s="33">
        <v>1</v>
      </c>
      <c r="H1338">
        <v>0</v>
      </c>
      <c r="I1338">
        <v>0</v>
      </c>
      <c r="J1338">
        <v>0</v>
      </c>
      <c r="K1338">
        <v>0</v>
      </c>
      <c r="L1338">
        <v>1</v>
      </c>
      <c r="M1338">
        <v>0</v>
      </c>
      <c r="N1338">
        <v>0</v>
      </c>
      <c r="O1338">
        <v>1</v>
      </c>
      <c r="P1338">
        <v>0</v>
      </c>
      <c r="Q1338" s="32">
        <v>11534.872649999999</v>
      </c>
      <c r="R1338" s="3"/>
      <c r="T1338"/>
    </row>
    <row r="1339" spans="1:20" x14ac:dyDescent="0.35">
      <c r="A1339" s="31">
        <v>18</v>
      </c>
      <c r="B1339" s="31">
        <v>17.29</v>
      </c>
      <c r="C1339" s="33">
        <v>0</v>
      </c>
      <c r="D1339" s="33">
        <v>0</v>
      </c>
      <c r="E1339" s="33">
        <v>0</v>
      </c>
      <c r="F1339" s="33">
        <v>1</v>
      </c>
      <c r="G1339" s="33">
        <v>1</v>
      </c>
      <c r="H1339">
        <v>1</v>
      </c>
      <c r="I1339">
        <v>0</v>
      </c>
      <c r="J1339">
        <v>0</v>
      </c>
      <c r="K1339">
        <v>0</v>
      </c>
      <c r="L1339">
        <v>1</v>
      </c>
      <c r="M1339">
        <v>1</v>
      </c>
      <c r="N1339">
        <v>0</v>
      </c>
      <c r="O1339">
        <v>0</v>
      </c>
      <c r="P1339">
        <v>0</v>
      </c>
      <c r="Q1339" s="32">
        <v>12829.455099999999</v>
      </c>
      <c r="R1339" s="3"/>
      <c r="T1339"/>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11777C0-1130-4A45-9C8E-6F486BCFC675}">
  <dimension ref="A1:AG2682"/>
  <sheetViews>
    <sheetView topLeftCell="O1308" zoomScale="60" zoomScaleNormal="60" workbookViewId="0">
      <selection activeCell="AF1" sqref="AF1:AG1339"/>
    </sheetView>
  </sheetViews>
  <sheetFormatPr defaultRowHeight="14.5" x14ac:dyDescent="0.35"/>
  <cols>
    <col min="1" max="1" width="9.08984375" customWidth="1"/>
    <col min="2" max="2" width="8.7265625" customWidth="1"/>
    <col min="3" max="3" width="13.90625" bestFit="1" customWidth="1"/>
    <col min="4" max="4" width="18.36328125" bestFit="1" customWidth="1"/>
    <col min="5" max="5" width="27.08984375" bestFit="1" customWidth="1"/>
    <col min="6" max="6" width="19.453125" bestFit="1" customWidth="1"/>
    <col min="7" max="7" width="16.54296875" customWidth="1"/>
    <col min="8" max="8" width="9" customWidth="1"/>
    <col min="9" max="9" width="10.6328125" customWidth="1"/>
    <col min="10" max="10" width="11.08984375" customWidth="1"/>
    <col min="11" max="11" width="10.81640625" customWidth="1"/>
    <col min="12" max="12" width="10.36328125" customWidth="1"/>
    <col min="13" max="13" width="12.6328125" customWidth="1"/>
    <col min="14" max="14" width="7" customWidth="1"/>
    <col min="15" max="15" width="16.54296875" customWidth="1"/>
    <col min="16" max="16" width="8" customWidth="1"/>
    <col min="17" max="17" width="29.90625" style="3" bestFit="1" customWidth="1"/>
    <col min="18" max="18" width="17.90625" style="110" bestFit="1" customWidth="1"/>
    <col min="19" max="19" width="22.81640625" style="110" customWidth="1"/>
    <col min="20" max="20" width="15.81640625" style="112" customWidth="1"/>
    <col min="21" max="21" width="14.6328125" style="110" customWidth="1"/>
    <col min="22" max="25" width="17" style="114" customWidth="1"/>
    <col min="26" max="27" width="8.7265625" style="115"/>
    <col min="28" max="28" width="16.81640625" style="143" customWidth="1"/>
    <col min="29" max="29" width="13.453125" style="143" customWidth="1"/>
    <col min="30" max="30" width="14.453125" style="143" customWidth="1"/>
    <col min="31" max="31" width="14" style="143" customWidth="1"/>
    <col min="32" max="33" width="8.7265625" style="115"/>
  </cols>
  <sheetData>
    <row r="1" spans="1:33" s="70" customFormat="1" x14ac:dyDescent="0.35">
      <c r="A1" s="71" t="s">
        <v>6</v>
      </c>
      <c r="B1" s="71" t="s">
        <v>7</v>
      </c>
      <c r="C1" s="71" t="s">
        <v>77</v>
      </c>
      <c r="D1" s="71" t="s">
        <v>78</v>
      </c>
      <c r="E1" s="71" t="s">
        <v>79</v>
      </c>
      <c r="F1" s="71" t="s">
        <v>80</v>
      </c>
      <c r="G1" s="71" t="s">
        <v>132</v>
      </c>
      <c r="H1" s="71" t="s">
        <v>81</v>
      </c>
      <c r="I1" s="71" t="s">
        <v>13</v>
      </c>
      <c r="J1" s="71" t="s">
        <v>14</v>
      </c>
      <c r="K1" s="71" t="s">
        <v>15</v>
      </c>
      <c r="L1" s="71" t="s">
        <v>16</v>
      </c>
      <c r="M1" s="71" t="s">
        <v>44</v>
      </c>
      <c r="N1" s="71" t="s">
        <v>45</v>
      </c>
      <c r="O1" s="71" t="s">
        <v>46</v>
      </c>
      <c r="P1" s="71" t="s">
        <v>42</v>
      </c>
      <c r="Q1" s="72" t="s">
        <v>10</v>
      </c>
      <c r="R1" s="109" t="s">
        <v>201</v>
      </c>
      <c r="S1" s="109" t="s">
        <v>202</v>
      </c>
      <c r="T1" s="109" t="s">
        <v>203</v>
      </c>
      <c r="U1" s="109" t="s">
        <v>204</v>
      </c>
      <c r="V1" s="113" t="s">
        <v>205</v>
      </c>
      <c r="W1" s="113" t="s">
        <v>206</v>
      </c>
      <c r="X1" s="113" t="s">
        <v>207</v>
      </c>
      <c r="Y1" s="113" t="s">
        <v>208</v>
      </c>
      <c r="Z1" s="115" t="s">
        <v>209</v>
      </c>
      <c r="AA1" s="115" t="s">
        <v>210</v>
      </c>
      <c r="AB1" s="142" t="s">
        <v>224</v>
      </c>
      <c r="AC1" s="142" t="s">
        <v>225</v>
      </c>
      <c r="AD1" s="142" t="s">
        <v>226</v>
      </c>
      <c r="AE1" s="142" t="s">
        <v>227</v>
      </c>
      <c r="AF1" s="115" t="s">
        <v>209</v>
      </c>
      <c r="AG1" s="115" t="s">
        <v>210</v>
      </c>
    </row>
    <row r="2" spans="1:33" x14ac:dyDescent="0.35">
      <c r="A2" s="31">
        <v>19</v>
      </c>
      <c r="B2" s="31">
        <v>21.7</v>
      </c>
      <c r="C2" s="33">
        <v>1</v>
      </c>
      <c r="D2" s="33">
        <v>0</v>
      </c>
      <c r="E2" s="33">
        <v>0</v>
      </c>
      <c r="F2" s="33">
        <v>0</v>
      </c>
      <c r="G2" s="33">
        <v>0</v>
      </c>
      <c r="H2">
        <v>1</v>
      </c>
      <c r="I2">
        <v>0</v>
      </c>
      <c r="J2">
        <v>1</v>
      </c>
      <c r="K2">
        <v>0</v>
      </c>
      <c r="L2">
        <v>0</v>
      </c>
      <c r="M2">
        <v>1</v>
      </c>
      <c r="N2">
        <v>0</v>
      </c>
      <c r="O2">
        <v>0</v>
      </c>
      <c r="P2">
        <v>0</v>
      </c>
      <c r="Q2" s="32">
        <v>13844.505999999999</v>
      </c>
      <c r="R2" s="110" t="e">
        <f>IF(Play[[#This Row],[southeast]]=1,Play[[#This Row],[medical_insurance_charges]],NA())</f>
        <v>#N/A</v>
      </c>
      <c r="S2" s="110">
        <f>IF(Play[[#This Row],[southwest]]=1,Play[[#This Row],[medical_insurance_charges]],NA())</f>
        <v>13844.505999999999</v>
      </c>
      <c r="T2" s="110" t="e">
        <f>IF(Play[[#This Row],[northwest]]=1,Play[[#This Row],[medical_insurance_charges]],NA())</f>
        <v>#N/A</v>
      </c>
      <c r="U2" s="110" t="e">
        <f>IF(Play[[#This Row],[northeast]]=1,Play[[#This Row],[medical_insurance_charges]],NA())</f>
        <v>#N/A</v>
      </c>
      <c r="V2" s="114" t="e">
        <f>IF(AND(Play[[#This Row],[southeast]]&lt;&gt;0,Play[[#This Row],[Smoker]]&lt;&gt;0),Play[[#This Row],[medical_insurance_charges]],NA())</f>
        <v>#N/A</v>
      </c>
      <c r="W2" s="114">
        <f>IF(AND(Play[[#This Row],[southwest]]&lt;&gt;0,Play[[#This Row],[Smoker]]&lt;&gt;0),Play[[#This Row],[medical_insurance_charges]],NA())</f>
        <v>13844.505999999999</v>
      </c>
      <c r="X2" s="114" t="e">
        <f>IF(AND(Play[[#This Row],[northwest]]&lt;&gt;0,Play[[#This Row],[Smoker]]&lt;&gt;0),Play[[#This Row],[medical_insurance_charges]],NA())</f>
        <v>#N/A</v>
      </c>
      <c r="Y2" s="114" t="e">
        <f>IF(AND(Play[[#This Row],[northeast]]&lt;&gt;0,Play[[#This Row],[Smoker]]&lt;&gt;0),Play[[#This Row],[medical_insurance_charges]],NA())</f>
        <v>#N/A</v>
      </c>
      <c r="Z2" s="115">
        <f>IF(AND(Play[[#This Row],[Biological Marker]]=0,Play[[#This Row],[Smoker]]=1),Play[[#This Row],[medical_insurance_charges]],NA())</f>
        <v>13844.505999999999</v>
      </c>
      <c r="AA2" s="115" t="e">
        <f>IF(AND(Play[[#This Row],[Biological Marker]]=1,Play[[#This Row],[Smoker]]=1),Play[[#This Row],[medical_insurance_charges]],NA())</f>
        <v>#N/A</v>
      </c>
      <c r="AB2" s="143" t="e">
        <f>IF(AND(Play[[#This Row],[southeast]]&lt;&gt;0,Play[[#This Row],[Smoker]]=0),Play[[#This Row],[medical_insurance_charges]],NA())</f>
        <v>#N/A</v>
      </c>
      <c r="AC2" s="143" t="e">
        <f>IF(AND(Play[[#This Row],[southwest]]&lt;&gt;0,Play[[#This Row],[Smoker]]=0),Play[[#This Row],[medical_insurance_charges]],NA())</f>
        <v>#N/A</v>
      </c>
      <c r="AD2" s="143" t="e">
        <f>IF(AND(Play[[#This Row],[northwest]]&lt;&gt;0,Play[[#This Row],[Smoker]]=0),Play[[#This Row],[medical_insurance_charges]],NA())</f>
        <v>#N/A</v>
      </c>
      <c r="AE2" s="143" t="e">
        <f>IF(AND(Play[[#This Row],[northeast]]&lt;&gt;0,Play[[#This Row],[Smoker]]=0),Play[[#This Row],[medical_insurance_charges]],NA())</f>
        <v>#N/A</v>
      </c>
      <c r="AF2" s="115" t="e">
        <f>IF(AND(Play[[#This Row],[Biological Marker]]=0,Play[[#This Row],[Smoker]]=0),Play[[#This Row],[medical_insurance_charges]],NA())</f>
        <v>#N/A</v>
      </c>
      <c r="AG2" s="115" t="e">
        <f>IF(AND(Play[[#This Row],[Biological Marker]]=1,Play[[#This Row],[Smoker]]=0),Play[[#This Row],[medical_insurance_charges]],NA())</f>
        <v>#N/A</v>
      </c>
    </row>
    <row r="3" spans="1:33" x14ac:dyDescent="0.35">
      <c r="A3" s="31">
        <v>36</v>
      </c>
      <c r="B3" s="31">
        <v>22.6</v>
      </c>
      <c r="C3" s="33">
        <v>1</v>
      </c>
      <c r="D3" s="33">
        <v>0</v>
      </c>
      <c r="E3" s="33">
        <v>0</v>
      </c>
      <c r="F3" s="33">
        <v>0</v>
      </c>
      <c r="G3" s="33">
        <v>0</v>
      </c>
      <c r="H3">
        <v>1</v>
      </c>
      <c r="I3">
        <v>0</v>
      </c>
      <c r="J3">
        <v>1</v>
      </c>
      <c r="K3">
        <v>0</v>
      </c>
      <c r="L3">
        <v>0</v>
      </c>
      <c r="M3">
        <v>0</v>
      </c>
      <c r="N3">
        <v>0</v>
      </c>
      <c r="O3">
        <v>1</v>
      </c>
      <c r="P3">
        <v>0</v>
      </c>
      <c r="Q3" s="32">
        <v>18608.261999999999</v>
      </c>
      <c r="R3" s="110" t="e">
        <f>IF(Play[[#This Row],[southeast]]=1,Play[[#This Row],[medical_insurance_charges]],NA())</f>
        <v>#N/A</v>
      </c>
      <c r="S3" s="110">
        <f>IF(Play[[#This Row],[southwest]]=1,Play[[#This Row],[medical_insurance_charges]],NA())</f>
        <v>18608.261999999999</v>
      </c>
      <c r="T3" s="111" t="e">
        <f>IF(Play[[#This Row],[northwest]]=1,Play[[#This Row],[medical_insurance_charges]],NA())</f>
        <v>#N/A</v>
      </c>
      <c r="U3" s="110" t="e">
        <f>IF(Play[[#This Row],[northeast]]=1,Play[[#This Row],[medical_insurance_charges]],NA())</f>
        <v>#N/A</v>
      </c>
      <c r="V3" s="114" t="e">
        <f>IF(AND(Play[[#This Row],[southeast]]&lt;&gt;0,Play[[#This Row],[Smoker]]&lt;&gt;0),Play[[#This Row],[medical_insurance_charges]],NA())</f>
        <v>#N/A</v>
      </c>
      <c r="W3" s="114">
        <f>IF(AND(Play[[#This Row],[southwest]]&lt;&gt;0,Play[[#This Row],[Smoker]]&lt;&gt;0),Play[[#This Row],[medical_insurance_charges]],NA())</f>
        <v>18608.261999999999</v>
      </c>
      <c r="X3" s="114" t="e">
        <f>IF(AND(Play[[#This Row],[northwest]]&lt;&gt;0,Play[[#This Row],[Smoker]]&lt;&gt;0),Play[[#This Row],[medical_insurance_charges]],NA())</f>
        <v>#N/A</v>
      </c>
      <c r="Y3" s="114" t="e">
        <f>IF(AND(Play[[#This Row],[northeast]]&lt;&gt;0,Play[[#This Row],[Smoker]]&lt;&gt;0),Play[[#This Row],[medical_insurance_charges]],NA())</f>
        <v>#N/A</v>
      </c>
      <c r="Z3" s="115">
        <f>IF(AND(Play[[#This Row],[Biological Marker]]=0,Play[[#This Row],[Smoker]]=1),Play[[#This Row],[medical_insurance_charges]],NA())</f>
        <v>18608.261999999999</v>
      </c>
      <c r="AA3" s="115" t="e">
        <f>IF(AND(Play[[#This Row],[Biological Marker]]=1,Play[[#This Row],[Smoker]]=1),Play[[#This Row],[medical_insurance_charges]],NA())</f>
        <v>#N/A</v>
      </c>
      <c r="AB3" s="144" t="e">
        <f>IF(AND(Play[[#This Row],[southeast]]&lt;&gt;0,Play[[#This Row],[Smoker]]=0),Play[[#This Row],[medical_insurance_charges]],NA())</f>
        <v>#N/A</v>
      </c>
      <c r="AC3" s="144" t="e">
        <f>IF(AND(Play[[#This Row],[southwest]]&lt;&gt;0,Play[[#This Row],[Smoker]]=0),Play[[#This Row],[medical_insurance_charges]],NA())</f>
        <v>#N/A</v>
      </c>
      <c r="AD3" s="144" t="e">
        <f>IF(AND(Play[[#This Row],[northwest]]&lt;&gt;0,Play[[#This Row],[Smoker]]=0),Play[[#This Row],[medical_insurance_charges]],NA())</f>
        <v>#N/A</v>
      </c>
      <c r="AE3" s="144" t="e">
        <f>IF(AND(Play[[#This Row],[northeast]]&lt;&gt;0,Play[[#This Row],[Smoker]]=0),Play[[#This Row],[medical_insurance_charges]],NA())</f>
        <v>#N/A</v>
      </c>
      <c r="AF3" s="115" t="e">
        <f>IF(AND(Play[[#This Row],[Biological Marker]]=0,Play[[#This Row],[Smoker]]=0),Play[[#This Row],[medical_insurance_charges]],NA())</f>
        <v>#N/A</v>
      </c>
      <c r="AG3" s="115" t="e">
        <f>IF(AND(Play[[#This Row],[Biological Marker]]=1,Play[[#This Row],[Smoker]]=0),Play[[#This Row],[medical_insurance_charges]],NA())</f>
        <v>#N/A</v>
      </c>
    </row>
    <row r="4" spans="1:33" x14ac:dyDescent="0.35">
      <c r="A4" s="31">
        <v>32</v>
      </c>
      <c r="B4" s="31">
        <v>24.6</v>
      </c>
      <c r="C4" s="33">
        <v>1</v>
      </c>
      <c r="D4" s="33">
        <v>0</v>
      </c>
      <c r="E4" s="33">
        <v>0</v>
      </c>
      <c r="F4" s="33">
        <v>0</v>
      </c>
      <c r="G4" s="33">
        <v>0</v>
      </c>
      <c r="H4">
        <v>1</v>
      </c>
      <c r="I4">
        <v>0</v>
      </c>
      <c r="J4">
        <v>1</v>
      </c>
      <c r="K4">
        <v>0</v>
      </c>
      <c r="L4">
        <v>0</v>
      </c>
      <c r="M4">
        <v>0</v>
      </c>
      <c r="N4">
        <v>1</v>
      </c>
      <c r="O4">
        <v>0</v>
      </c>
      <c r="P4">
        <v>0</v>
      </c>
      <c r="Q4" s="32">
        <v>17496.306</v>
      </c>
      <c r="R4" s="110" t="e">
        <f>IF(Play[[#This Row],[southeast]]=1,Play[[#This Row],[medical_insurance_charges]],NA())</f>
        <v>#N/A</v>
      </c>
      <c r="S4" s="110">
        <f>IF(Play[[#This Row],[southwest]]=1,Play[[#This Row],[medical_insurance_charges]],NA())</f>
        <v>17496.306</v>
      </c>
      <c r="T4" s="111" t="e">
        <f>IF(Play[[#This Row],[northwest]]=1,Play[[#This Row],[medical_insurance_charges]],NA())</f>
        <v>#N/A</v>
      </c>
      <c r="U4" s="110" t="e">
        <f>IF(Play[[#This Row],[northeast]]=1,Play[[#This Row],[medical_insurance_charges]],NA())</f>
        <v>#N/A</v>
      </c>
      <c r="V4" s="114" t="e">
        <f>IF(AND(Play[[#This Row],[southeast]]&lt;&gt;0,Play[[#This Row],[Smoker]]&lt;&gt;0),Play[[#This Row],[medical_insurance_charges]],NA())</f>
        <v>#N/A</v>
      </c>
      <c r="W4" s="114">
        <f>IF(AND(Play[[#This Row],[southwest]]&lt;&gt;0,Play[[#This Row],[Smoker]]&lt;&gt;0),Play[[#This Row],[medical_insurance_charges]],NA())</f>
        <v>17496.306</v>
      </c>
      <c r="X4" s="114" t="e">
        <f>IF(AND(Play[[#This Row],[northwest]]&lt;&gt;0,Play[[#This Row],[Smoker]]&lt;&gt;0),Play[[#This Row],[medical_insurance_charges]],NA())</f>
        <v>#N/A</v>
      </c>
      <c r="Y4" s="114" t="e">
        <f>IF(AND(Play[[#This Row],[northeast]]&lt;&gt;0,Play[[#This Row],[Smoker]]&lt;&gt;0),Play[[#This Row],[medical_insurance_charges]],NA())</f>
        <v>#N/A</v>
      </c>
      <c r="Z4" s="115">
        <f>IF(AND(Play[[#This Row],[Biological Marker]]=0,Play[[#This Row],[Smoker]]=1),Play[[#This Row],[medical_insurance_charges]],NA())</f>
        <v>17496.306</v>
      </c>
      <c r="AA4" s="115" t="e">
        <f>IF(AND(Play[[#This Row],[Biological Marker]]=1,Play[[#This Row],[Smoker]]=1),Play[[#This Row],[medical_insurance_charges]],NA())</f>
        <v>#N/A</v>
      </c>
      <c r="AB4" s="144" t="e">
        <f>IF(AND(Play[[#This Row],[southeast]]&lt;&gt;0,Play[[#This Row],[Smoker]]=0),Play[[#This Row],[medical_insurance_charges]],NA())</f>
        <v>#N/A</v>
      </c>
      <c r="AC4" s="144" t="e">
        <f>IF(AND(Play[[#This Row],[southwest]]&lt;&gt;0,Play[[#This Row],[Smoker]]=0),Play[[#This Row],[medical_insurance_charges]],NA())</f>
        <v>#N/A</v>
      </c>
      <c r="AD4" s="144" t="e">
        <f>IF(AND(Play[[#This Row],[northwest]]&lt;&gt;0,Play[[#This Row],[Smoker]]=0),Play[[#This Row],[medical_insurance_charges]],NA())</f>
        <v>#N/A</v>
      </c>
      <c r="AE4" s="144" t="e">
        <f>IF(AND(Play[[#This Row],[northeast]]&lt;&gt;0,Play[[#This Row],[Smoker]]=0),Play[[#This Row],[medical_insurance_charges]],NA())</f>
        <v>#N/A</v>
      </c>
      <c r="AF4" s="115" t="e">
        <f>IF(AND(Play[[#This Row],[Biological Marker]]=0,Play[[#This Row],[Smoker]]=0),Play[[#This Row],[medical_insurance_charges]],NA())</f>
        <v>#N/A</v>
      </c>
      <c r="AG4" s="115" t="e">
        <f>IF(AND(Play[[#This Row],[Biological Marker]]=1,Play[[#This Row],[Smoker]]=0),Play[[#This Row],[medical_insurance_charges]],NA())</f>
        <v>#N/A</v>
      </c>
    </row>
    <row r="5" spans="1:33" x14ac:dyDescent="0.35">
      <c r="A5" s="31">
        <v>20</v>
      </c>
      <c r="B5" s="31">
        <v>21.8</v>
      </c>
      <c r="C5" s="33">
        <v>1</v>
      </c>
      <c r="D5" s="33">
        <v>0</v>
      </c>
      <c r="E5" s="33">
        <v>0</v>
      </c>
      <c r="F5" s="33">
        <v>0</v>
      </c>
      <c r="G5" s="33">
        <v>0</v>
      </c>
      <c r="H5">
        <v>1</v>
      </c>
      <c r="I5">
        <v>0</v>
      </c>
      <c r="J5">
        <v>1</v>
      </c>
      <c r="K5">
        <v>0</v>
      </c>
      <c r="L5">
        <v>0</v>
      </c>
      <c r="M5">
        <v>1</v>
      </c>
      <c r="N5">
        <v>0</v>
      </c>
      <c r="O5">
        <v>0</v>
      </c>
      <c r="P5">
        <v>0</v>
      </c>
      <c r="Q5" s="32">
        <v>20167.336029999999</v>
      </c>
      <c r="R5" s="110" t="e">
        <f>IF(Play[[#This Row],[southeast]]=1,Play[[#This Row],[medical_insurance_charges]],NA())</f>
        <v>#N/A</v>
      </c>
      <c r="S5" s="110">
        <f>IF(Play[[#This Row],[southwest]]=1,Play[[#This Row],[medical_insurance_charges]],NA())</f>
        <v>20167.336029999999</v>
      </c>
      <c r="T5" s="111" t="e">
        <f>IF(Play[[#This Row],[northwest]]=1,Play[[#This Row],[medical_insurance_charges]],NA())</f>
        <v>#N/A</v>
      </c>
      <c r="U5" s="110" t="e">
        <f>IF(Play[[#This Row],[northeast]]=1,Play[[#This Row],[medical_insurance_charges]],NA())</f>
        <v>#N/A</v>
      </c>
      <c r="V5" s="114" t="e">
        <f>IF(AND(Play[[#This Row],[southeast]]&lt;&gt;0,Play[[#This Row],[Smoker]]&lt;&gt;0),Play[[#This Row],[medical_insurance_charges]],NA())</f>
        <v>#N/A</v>
      </c>
      <c r="W5" s="114">
        <f>IF(AND(Play[[#This Row],[southwest]]&lt;&gt;0,Play[[#This Row],[Smoker]]&lt;&gt;0),Play[[#This Row],[medical_insurance_charges]],NA())</f>
        <v>20167.336029999999</v>
      </c>
      <c r="X5" s="114" t="e">
        <f>IF(AND(Play[[#This Row],[northwest]]&lt;&gt;0,Play[[#This Row],[Smoker]]&lt;&gt;0),Play[[#This Row],[medical_insurance_charges]],NA())</f>
        <v>#N/A</v>
      </c>
      <c r="Y5" s="114" t="e">
        <f>IF(AND(Play[[#This Row],[northeast]]&lt;&gt;0,Play[[#This Row],[Smoker]]&lt;&gt;0),Play[[#This Row],[medical_insurance_charges]],NA())</f>
        <v>#N/A</v>
      </c>
      <c r="Z5" s="115">
        <f>IF(AND(Play[[#This Row],[Biological Marker]]=0,Play[[#This Row],[Smoker]]=1),Play[[#This Row],[medical_insurance_charges]],NA())</f>
        <v>20167.336029999999</v>
      </c>
      <c r="AA5" s="115" t="e">
        <f>IF(AND(Play[[#This Row],[Biological Marker]]=1,Play[[#This Row],[Smoker]]=1),Play[[#This Row],[medical_insurance_charges]],NA())</f>
        <v>#N/A</v>
      </c>
      <c r="AB5" s="144" t="e">
        <f>IF(AND(Play[[#This Row],[southeast]]&lt;&gt;0,Play[[#This Row],[Smoker]]=0),Play[[#This Row],[medical_insurance_charges]],NA())</f>
        <v>#N/A</v>
      </c>
      <c r="AC5" s="144" t="e">
        <f>IF(AND(Play[[#This Row],[southwest]]&lt;&gt;0,Play[[#This Row],[Smoker]]=0),Play[[#This Row],[medical_insurance_charges]],NA())</f>
        <v>#N/A</v>
      </c>
      <c r="AD5" s="144" t="e">
        <f>IF(AND(Play[[#This Row],[northwest]]&lt;&gt;0,Play[[#This Row],[Smoker]]=0),Play[[#This Row],[medical_insurance_charges]],NA())</f>
        <v>#N/A</v>
      </c>
      <c r="AE5" s="144" t="e">
        <f>IF(AND(Play[[#This Row],[northeast]]&lt;&gt;0,Play[[#This Row],[Smoker]]=0),Play[[#This Row],[medical_insurance_charges]],NA())</f>
        <v>#N/A</v>
      </c>
      <c r="AF5" s="115" t="e">
        <f>IF(AND(Play[[#This Row],[Biological Marker]]=0,Play[[#This Row],[Smoker]]=0),Play[[#This Row],[medical_insurance_charges]],NA())</f>
        <v>#N/A</v>
      </c>
      <c r="AG5" s="115" t="e">
        <f>IF(AND(Play[[#This Row],[Biological Marker]]=1,Play[[#This Row],[Smoker]]=0),Play[[#This Row],[medical_insurance_charges]],NA())</f>
        <v>#N/A</v>
      </c>
    </row>
    <row r="6" spans="1:33" x14ac:dyDescent="0.35">
      <c r="A6" s="31">
        <v>38</v>
      </c>
      <c r="B6" s="31">
        <v>19.3</v>
      </c>
      <c r="C6" s="33">
        <v>1</v>
      </c>
      <c r="D6" s="33">
        <v>0</v>
      </c>
      <c r="E6" s="33">
        <v>0</v>
      </c>
      <c r="F6" s="33">
        <v>0</v>
      </c>
      <c r="G6" s="33">
        <v>1</v>
      </c>
      <c r="H6">
        <v>1</v>
      </c>
      <c r="I6">
        <v>0</v>
      </c>
      <c r="J6">
        <v>1</v>
      </c>
      <c r="K6">
        <v>0</v>
      </c>
      <c r="L6">
        <v>0</v>
      </c>
      <c r="M6">
        <v>0</v>
      </c>
      <c r="N6">
        <v>0</v>
      </c>
      <c r="O6">
        <v>1</v>
      </c>
      <c r="P6">
        <v>0</v>
      </c>
      <c r="Q6" s="32">
        <v>15820.699000000001</v>
      </c>
      <c r="R6" s="110" t="e">
        <f>IF(Play[[#This Row],[southeast]]=1,Play[[#This Row],[medical_insurance_charges]],NA())</f>
        <v>#N/A</v>
      </c>
      <c r="S6" s="110">
        <f>IF(Play[[#This Row],[southwest]]=1,Play[[#This Row],[medical_insurance_charges]],NA())</f>
        <v>15820.699000000001</v>
      </c>
      <c r="T6" s="111" t="e">
        <f>IF(Play[[#This Row],[northwest]]=1,Play[[#This Row],[medical_insurance_charges]],NA())</f>
        <v>#N/A</v>
      </c>
      <c r="U6" s="110" t="e">
        <f>IF(Play[[#This Row],[northeast]]=1,Play[[#This Row],[medical_insurance_charges]],NA())</f>
        <v>#N/A</v>
      </c>
      <c r="V6" s="114" t="e">
        <f>IF(AND(Play[[#This Row],[southeast]]&lt;&gt;0,Play[[#This Row],[Smoker]]&lt;&gt;0),Play[[#This Row],[medical_insurance_charges]],NA())</f>
        <v>#N/A</v>
      </c>
      <c r="W6" s="114">
        <f>IF(AND(Play[[#This Row],[southwest]]&lt;&gt;0,Play[[#This Row],[Smoker]]&lt;&gt;0),Play[[#This Row],[medical_insurance_charges]],NA())</f>
        <v>15820.699000000001</v>
      </c>
      <c r="X6" s="114" t="e">
        <f>IF(AND(Play[[#This Row],[northwest]]&lt;&gt;0,Play[[#This Row],[Smoker]]&lt;&gt;0),Play[[#This Row],[medical_insurance_charges]],NA())</f>
        <v>#N/A</v>
      </c>
      <c r="Y6" s="114" t="e">
        <f>IF(AND(Play[[#This Row],[northeast]]&lt;&gt;0,Play[[#This Row],[Smoker]]&lt;&gt;0),Play[[#This Row],[medical_insurance_charges]],NA())</f>
        <v>#N/A</v>
      </c>
      <c r="Z6" s="115" t="e">
        <f>IF(AND(Play[[#This Row],[Biological Marker]]=0,Play[[#This Row],[Smoker]]=1),Play[[#This Row],[medical_insurance_charges]],NA())</f>
        <v>#N/A</v>
      </c>
      <c r="AA6" s="115">
        <f>IF(AND(Play[[#This Row],[Biological Marker]]=1,Play[[#This Row],[Smoker]]=1),Play[[#This Row],[medical_insurance_charges]],NA())</f>
        <v>15820.699000000001</v>
      </c>
      <c r="AB6" s="144" t="e">
        <f>IF(AND(Play[[#This Row],[southeast]]&lt;&gt;0,Play[[#This Row],[Smoker]]=0),Play[[#This Row],[medical_insurance_charges]],NA())</f>
        <v>#N/A</v>
      </c>
      <c r="AC6" s="144" t="e">
        <f>IF(AND(Play[[#This Row],[southwest]]&lt;&gt;0,Play[[#This Row],[Smoker]]=0),Play[[#This Row],[medical_insurance_charges]],NA())</f>
        <v>#N/A</v>
      </c>
      <c r="AD6" s="144" t="e">
        <f>IF(AND(Play[[#This Row],[northwest]]&lt;&gt;0,Play[[#This Row],[Smoker]]=0),Play[[#This Row],[medical_insurance_charges]],NA())</f>
        <v>#N/A</v>
      </c>
      <c r="AE6" s="144" t="e">
        <f>IF(AND(Play[[#This Row],[northeast]]&lt;&gt;0,Play[[#This Row],[Smoker]]=0),Play[[#This Row],[medical_insurance_charges]],NA())</f>
        <v>#N/A</v>
      </c>
      <c r="AF6" s="115" t="e">
        <f>IF(AND(Play[[#This Row],[Biological Marker]]=0,Play[[#This Row],[Smoker]]=0),Play[[#This Row],[medical_insurance_charges]],NA())</f>
        <v>#N/A</v>
      </c>
      <c r="AG6" s="115" t="e">
        <f>IF(AND(Play[[#This Row],[Biological Marker]]=1,Play[[#This Row],[Smoker]]=0),Play[[#This Row],[medical_insurance_charges]],NA())</f>
        <v>#N/A</v>
      </c>
    </row>
    <row r="7" spans="1:33" x14ac:dyDescent="0.35">
      <c r="A7" s="31">
        <v>30</v>
      </c>
      <c r="B7" s="31">
        <v>24.4</v>
      </c>
      <c r="C7" s="33">
        <v>1</v>
      </c>
      <c r="D7" s="33">
        <v>0</v>
      </c>
      <c r="E7" s="33">
        <v>0</v>
      </c>
      <c r="F7" s="33">
        <v>0</v>
      </c>
      <c r="G7" s="33">
        <v>1</v>
      </c>
      <c r="H7">
        <v>1</v>
      </c>
      <c r="I7">
        <v>0</v>
      </c>
      <c r="J7">
        <v>1</v>
      </c>
      <c r="K7">
        <v>0</v>
      </c>
      <c r="L7">
        <v>0</v>
      </c>
      <c r="M7">
        <v>0</v>
      </c>
      <c r="N7">
        <v>1</v>
      </c>
      <c r="O7">
        <v>0</v>
      </c>
      <c r="P7">
        <v>0</v>
      </c>
      <c r="Q7" s="32">
        <v>18259.216</v>
      </c>
      <c r="R7" s="110" t="e">
        <f>IF(Play[[#This Row],[southeast]]=1,Play[[#This Row],[medical_insurance_charges]],NA())</f>
        <v>#N/A</v>
      </c>
      <c r="S7" s="110">
        <f>IF(Play[[#This Row],[southwest]]=1,Play[[#This Row],[medical_insurance_charges]],NA())</f>
        <v>18259.216</v>
      </c>
      <c r="T7" s="111" t="e">
        <f>IF(Play[[#This Row],[northwest]]=1,Play[[#This Row],[medical_insurance_charges]],NA())</f>
        <v>#N/A</v>
      </c>
      <c r="U7" s="110" t="e">
        <f>IF(Play[[#This Row],[northeast]]=1,Play[[#This Row],[medical_insurance_charges]],NA())</f>
        <v>#N/A</v>
      </c>
      <c r="V7" s="114" t="e">
        <f>IF(AND(Play[[#This Row],[southeast]]&lt;&gt;0,Play[[#This Row],[Smoker]]&lt;&gt;0),Play[[#This Row],[medical_insurance_charges]],NA())</f>
        <v>#N/A</v>
      </c>
      <c r="W7" s="114">
        <f>IF(AND(Play[[#This Row],[southwest]]&lt;&gt;0,Play[[#This Row],[Smoker]]&lt;&gt;0),Play[[#This Row],[medical_insurance_charges]],NA())</f>
        <v>18259.216</v>
      </c>
      <c r="X7" s="114" t="e">
        <f>IF(AND(Play[[#This Row],[northwest]]&lt;&gt;0,Play[[#This Row],[Smoker]]&lt;&gt;0),Play[[#This Row],[medical_insurance_charges]],NA())</f>
        <v>#N/A</v>
      </c>
      <c r="Y7" s="114" t="e">
        <f>IF(AND(Play[[#This Row],[northeast]]&lt;&gt;0,Play[[#This Row],[Smoker]]&lt;&gt;0),Play[[#This Row],[medical_insurance_charges]],NA())</f>
        <v>#N/A</v>
      </c>
      <c r="Z7" s="115" t="e">
        <f>IF(AND(Play[[#This Row],[Biological Marker]]=0,Play[[#This Row],[Smoker]]=1),Play[[#This Row],[medical_insurance_charges]],NA())</f>
        <v>#N/A</v>
      </c>
      <c r="AA7" s="115">
        <f>IF(AND(Play[[#This Row],[Biological Marker]]=1,Play[[#This Row],[Smoker]]=1),Play[[#This Row],[medical_insurance_charges]],NA())</f>
        <v>18259.216</v>
      </c>
      <c r="AB7" s="144" t="e">
        <f>IF(AND(Play[[#This Row],[southeast]]&lt;&gt;0,Play[[#This Row],[Smoker]]=0),Play[[#This Row],[medical_insurance_charges]],NA())</f>
        <v>#N/A</v>
      </c>
      <c r="AC7" s="144" t="e">
        <f>IF(AND(Play[[#This Row],[southwest]]&lt;&gt;0,Play[[#This Row],[Smoker]]=0),Play[[#This Row],[medical_insurance_charges]],NA())</f>
        <v>#N/A</v>
      </c>
      <c r="AD7" s="144" t="e">
        <f>IF(AND(Play[[#This Row],[northwest]]&lt;&gt;0,Play[[#This Row],[Smoker]]=0),Play[[#This Row],[medical_insurance_charges]],NA())</f>
        <v>#N/A</v>
      </c>
      <c r="AE7" s="144" t="e">
        <f>IF(AND(Play[[#This Row],[northeast]]&lt;&gt;0,Play[[#This Row],[Smoker]]=0),Play[[#This Row],[medical_insurance_charges]],NA())</f>
        <v>#N/A</v>
      </c>
      <c r="AF7" s="115" t="e">
        <f>IF(AND(Play[[#This Row],[Biological Marker]]=0,Play[[#This Row],[Smoker]]=0),Play[[#This Row],[medical_insurance_charges]],NA())</f>
        <v>#N/A</v>
      </c>
      <c r="AG7" s="115" t="e">
        <f>IF(AND(Play[[#This Row],[Biological Marker]]=1,Play[[#This Row],[Smoker]]=0),Play[[#This Row],[medical_insurance_charges]],NA())</f>
        <v>#N/A</v>
      </c>
    </row>
    <row r="8" spans="1:33" x14ac:dyDescent="0.35">
      <c r="A8" s="31">
        <v>37</v>
      </c>
      <c r="B8" s="31">
        <v>34.799999999999997</v>
      </c>
      <c r="C8" s="33">
        <v>0</v>
      </c>
      <c r="D8" s="33">
        <v>1</v>
      </c>
      <c r="E8" s="33">
        <v>0</v>
      </c>
      <c r="F8" s="33">
        <v>0</v>
      </c>
      <c r="G8" s="33">
        <v>0</v>
      </c>
      <c r="H8">
        <v>1</v>
      </c>
      <c r="I8">
        <v>0</v>
      </c>
      <c r="J8">
        <v>1</v>
      </c>
      <c r="K8">
        <v>0</v>
      </c>
      <c r="L8">
        <v>0</v>
      </c>
      <c r="M8">
        <v>0</v>
      </c>
      <c r="N8">
        <v>0</v>
      </c>
      <c r="O8">
        <v>1</v>
      </c>
      <c r="P8">
        <v>0</v>
      </c>
      <c r="Q8" s="32">
        <v>39836.519</v>
      </c>
      <c r="R8" s="110" t="e">
        <f>IF(Play[[#This Row],[southeast]]=1,Play[[#This Row],[medical_insurance_charges]],NA())</f>
        <v>#N/A</v>
      </c>
      <c r="S8" s="110">
        <f>IF(Play[[#This Row],[southwest]]=1,Play[[#This Row],[medical_insurance_charges]],NA())</f>
        <v>39836.519</v>
      </c>
      <c r="T8" s="111" t="e">
        <f>IF(Play[[#This Row],[northwest]]=1,Play[[#This Row],[medical_insurance_charges]],NA())</f>
        <v>#N/A</v>
      </c>
      <c r="U8" s="110" t="e">
        <f>IF(Play[[#This Row],[northeast]]=1,Play[[#This Row],[medical_insurance_charges]],NA())</f>
        <v>#N/A</v>
      </c>
      <c r="V8" s="114" t="e">
        <f>IF(AND(Play[[#This Row],[southeast]]&lt;&gt;0,Play[[#This Row],[Smoker]]&lt;&gt;0),Play[[#This Row],[medical_insurance_charges]],NA())</f>
        <v>#N/A</v>
      </c>
      <c r="W8" s="114">
        <f>IF(AND(Play[[#This Row],[southwest]]&lt;&gt;0,Play[[#This Row],[Smoker]]&lt;&gt;0),Play[[#This Row],[medical_insurance_charges]],NA())</f>
        <v>39836.519</v>
      </c>
      <c r="X8" s="114" t="e">
        <f>IF(AND(Play[[#This Row],[northwest]]&lt;&gt;0,Play[[#This Row],[Smoker]]&lt;&gt;0),Play[[#This Row],[medical_insurance_charges]],NA())</f>
        <v>#N/A</v>
      </c>
      <c r="Y8" s="114" t="e">
        <f>IF(AND(Play[[#This Row],[northeast]]&lt;&gt;0,Play[[#This Row],[Smoker]]&lt;&gt;0),Play[[#This Row],[medical_insurance_charges]],NA())</f>
        <v>#N/A</v>
      </c>
      <c r="Z8" s="115">
        <f>IF(AND(Play[[#This Row],[Biological Marker]]=0,Play[[#This Row],[Smoker]]=1),Play[[#This Row],[medical_insurance_charges]],NA())</f>
        <v>39836.519</v>
      </c>
      <c r="AA8" s="115" t="e">
        <f>IF(AND(Play[[#This Row],[Biological Marker]]=1,Play[[#This Row],[Smoker]]=1),Play[[#This Row],[medical_insurance_charges]],NA())</f>
        <v>#N/A</v>
      </c>
      <c r="AB8" s="144" t="e">
        <f>IF(AND(Play[[#This Row],[southeast]]&lt;&gt;0,Play[[#This Row],[Smoker]]=0),Play[[#This Row],[medical_insurance_charges]],NA())</f>
        <v>#N/A</v>
      </c>
      <c r="AC8" s="144" t="e">
        <f>IF(AND(Play[[#This Row],[southwest]]&lt;&gt;0,Play[[#This Row],[Smoker]]=0),Play[[#This Row],[medical_insurance_charges]],NA())</f>
        <v>#N/A</v>
      </c>
      <c r="AD8" s="144" t="e">
        <f>IF(AND(Play[[#This Row],[northwest]]&lt;&gt;0,Play[[#This Row],[Smoker]]=0),Play[[#This Row],[medical_insurance_charges]],NA())</f>
        <v>#N/A</v>
      </c>
      <c r="AE8" s="144" t="e">
        <f>IF(AND(Play[[#This Row],[northeast]]&lt;&gt;0,Play[[#This Row],[Smoker]]=0),Play[[#This Row],[medical_insurance_charges]],NA())</f>
        <v>#N/A</v>
      </c>
      <c r="AF8" s="115" t="e">
        <f>IF(AND(Play[[#This Row],[Biological Marker]]=0,Play[[#This Row],[Smoker]]=0),Play[[#This Row],[medical_insurance_charges]],NA())</f>
        <v>#N/A</v>
      </c>
      <c r="AG8" s="115" t="e">
        <f>IF(AND(Play[[#This Row],[Biological Marker]]=1,Play[[#This Row],[Smoker]]=0),Play[[#This Row],[medical_insurance_charges]],NA())</f>
        <v>#N/A</v>
      </c>
    </row>
    <row r="9" spans="1:33" x14ac:dyDescent="0.35">
      <c r="A9" s="31">
        <v>64</v>
      </c>
      <c r="B9" s="31">
        <v>31.3</v>
      </c>
      <c r="C9" s="33">
        <v>0</v>
      </c>
      <c r="D9" s="33">
        <v>1</v>
      </c>
      <c r="E9" s="33">
        <v>0</v>
      </c>
      <c r="F9" s="33">
        <v>0</v>
      </c>
      <c r="G9" s="33">
        <v>0</v>
      </c>
      <c r="H9">
        <v>1</v>
      </c>
      <c r="I9">
        <v>0</v>
      </c>
      <c r="J9">
        <v>1</v>
      </c>
      <c r="K9">
        <v>0</v>
      </c>
      <c r="L9">
        <v>0</v>
      </c>
      <c r="M9">
        <v>0</v>
      </c>
      <c r="N9">
        <v>0</v>
      </c>
      <c r="O9">
        <v>0</v>
      </c>
      <c r="P9">
        <v>1</v>
      </c>
      <c r="Q9" s="32">
        <v>47291.055</v>
      </c>
      <c r="R9" s="110" t="e">
        <f>IF(Play[[#This Row],[southeast]]=1,Play[[#This Row],[medical_insurance_charges]],NA())</f>
        <v>#N/A</v>
      </c>
      <c r="S9" s="110">
        <f>IF(Play[[#This Row],[southwest]]=1,Play[[#This Row],[medical_insurance_charges]],NA())</f>
        <v>47291.055</v>
      </c>
      <c r="T9" s="111" t="e">
        <f>IF(Play[[#This Row],[northwest]]=1,Play[[#This Row],[medical_insurance_charges]],NA())</f>
        <v>#N/A</v>
      </c>
      <c r="U9" s="110" t="e">
        <f>IF(Play[[#This Row],[northeast]]=1,Play[[#This Row],[medical_insurance_charges]],NA())</f>
        <v>#N/A</v>
      </c>
      <c r="V9" s="114" t="e">
        <f>IF(AND(Play[[#This Row],[southeast]]&lt;&gt;0,Play[[#This Row],[Smoker]]&lt;&gt;0),Play[[#This Row],[medical_insurance_charges]],NA())</f>
        <v>#N/A</v>
      </c>
      <c r="W9" s="114">
        <f>IF(AND(Play[[#This Row],[southwest]]&lt;&gt;0,Play[[#This Row],[Smoker]]&lt;&gt;0),Play[[#This Row],[medical_insurance_charges]],NA())</f>
        <v>47291.055</v>
      </c>
      <c r="X9" s="114" t="e">
        <f>IF(AND(Play[[#This Row],[northwest]]&lt;&gt;0,Play[[#This Row],[Smoker]]&lt;&gt;0),Play[[#This Row],[medical_insurance_charges]],NA())</f>
        <v>#N/A</v>
      </c>
      <c r="Y9" s="114" t="e">
        <f>IF(AND(Play[[#This Row],[northeast]]&lt;&gt;0,Play[[#This Row],[Smoker]]&lt;&gt;0),Play[[#This Row],[medical_insurance_charges]],NA())</f>
        <v>#N/A</v>
      </c>
      <c r="Z9" s="115">
        <f>IF(AND(Play[[#This Row],[Biological Marker]]=0,Play[[#This Row],[Smoker]]=1),Play[[#This Row],[medical_insurance_charges]],NA())</f>
        <v>47291.055</v>
      </c>
      <c r="AA9" s="115" t="e">
        <f>IF(AND(Play[[#This Row],[Biological Marker]]=1,Play[[#This Row],[Smoker]]=1),Play[[#This Row],[medical_insurance_charges]],NA())</f>
        <v>#N/A</v>
      </c>
      <c r="AB9" s="144" t="e">
        <f>IF(AND(Play[[#This Row],[southeast]]&lt;&gt;0,Play[[#This Row],[Smoker]]=0),Play[[#This Row],[medical_insurance_charges]],NA())</f>
        <v>#N/A</v>
      </c>
      <c r="AC9" s="144" t="e">
        <f>IF(AND(Play[[#This Row],[southwest]]&lt;&gt;0,Play[[#This Row],[Smoker]]=0),Play[[#This Row],[medical_insurance_charges]],NA())</f>
        <v>#N/A</v>
      </c>
      <c r="AD9" s="144" t="e">
        <f>IF(AND(Play[[#This Row],[northwest]]&lt;&gt;0,Play[[#This Row],[Smoker]]=0),Play[[#This Row],[medical_insurance_charges]],NA())</f>
        <v>#N/A</v>
      </c>
      <c r="AE9" s="144" t="e">
        <f>IF(AND(Play[[#This Row],[northeast]]&lt;&gt;0,Play[[#This Row],[Smoker]]=0),Play[[#This Row],[medical_insurance_charges]],NA())</f>
        <v>#N/A</v>
      </c>
      <c r="AF9" s="115" t="e">
        <f>IF(AND(Play[[#This Row],[Biological Marker]]=0,Play[[#This Row],[Smoker]]=0),Play[[#This Row],[medical_insurance_charges]],NA())</f>
        <v>#N/A</v>
      </c>
      <c r="AG9" s="115" t="e">
        <f>IF(AND(Play[[#This Row],[Biological Marker]]=1,Play[[#This Row],[Smoker]]=0),Play[[#This Row],[medical_insurance_charges]],NA())</f>
        <v>#N/A</v>
      </c>
    </row>
    <row r="10" spans="1:33" x14ac:dyDescent="0.35">
      <c r="A10" s="31">
        <v>63</v>
      </c>
      <c r="B10" s="31">
        <v>37.700000000000003</v>
      </c>
      <c r="C10" s="33">
        <v>0</v>
      </c>
      <c r="D10" s="33">
        <v>1</v>
      </c>
      <c r="E10" s="33">
        <v>0</v>
      </c>
      <c r="F10" s="33">
        <v>0</v>
      </c>
      <c r="G10" s="33">
        <v>0</v>
      </c>
      <c r="H10">
        <v>1</v>
      </c>
      <c r="I10">
        <v>0</v>
      </c>
      <c r="J10">
        <v>1</v>
      </c>
      <c r="K10">
        <v>0</v>
      </c>
      <c r="L10">
        <v>0</v>
      </c>
      <c r="M10">
        <v>0</v>
      </c>
      <c r="N10">
        <v>0</v>
      </c>
      <c r="O10">
        <v>0</v>
      </c>
      <c r="P10">
        <v>1</v>
      </c>
      <c r="Q10" s="32">
        <v>48824.45</v>
      </c>
      <c r="R10" s="110" t="e">
        <f>IF(Play[[#This Row],[southeast]]=1,Play[[#This Row],[medical_insurance_charges]],NA())</f>
        <v>#N/A</v>
      </c>
      <c r="S10" s="110">
        <f>IF(Play[[#This Row],[southwest]]=1,Play[[#This Row],[medical_insurance_charges]],NA())</f>
        <v>48824.45</v>
      </c>
      <c r="T10" s="111" t="e">
        <f>IF(Play[[#This Row],[northwest]]=1,Play[[#This Row],[medical_insurance_charges]],NA())</f>
        <v>#N/A</v>
      </c>
      <c r="U10" s="110" t="e">
        <f>IF(Play[[#This Row],[northeast]]=1,Play[[#This Row],[medical_insurance_charges]],NA())</f>
        <v>#N/A</v>
      </c>
      <c r="V10" s="114" t="e">
        <f>IF(AND(Play[[#This Row],[southeast]]&lt;&gt;0,Play[[#This Row],[Smoker]]&lt;&gt;0),Play[[#This Row],[medical_insurance_charges]],NA())</f>
        <v>#N/A</v>
      </c>
      <c r="W10" s="114">
        <f>IF(AND(Play[[#This Row],[southwest]]&lt;&gt;0,Play[[#This Row],[Smoker]]&lt;&gt;0),Play[[#This Row],[medical_insurance_charges]],NA())</f>
        <v>48824.45</v>
      </c>
      <c r="X10" s="114" t="e">
        <f>IF(AND(Play[[#This Row],[northwest]]&lt;&gt;0,Play[[#This Row],[Smoker]]&lt;&gt;0),Play[[#This Row],[medical_insurance_charges]],NA())</f>
        <v>#N/A</v>
      </c>
      <c r="Y10" s="114" t="e">
        <f>IF(AND(Play[[#This Row],[northeast]]&lt;&gt;0,Play[[#This Row],[Smoker]]&lt;&gt;0),Play[[#This Row],[medical_insurance_charges]],NA())</f>
        <v>#N/A</v>
      </c>
      <c r="Z10" s="115">
        <f>IF(AND(Play[[#This Row],[Biological Marker]]=0,Play[[#This Row],[Smoker]]=1),Play[[#This Row],[medical_insurance_charges]],NA())</f>
        <v>48824.45</v>
      </c>
      <c r="AA10" s="115" t="e">
        <f>IF(AND(Play[[#This Row],[Biological Marker]]=1,Play[[#This Row],[Smoker]]=1),Play[[#This Row],[medical_insurance_charges]],NA())</f>
        <v>#N/A</v>
      </c>
      <c r="AB10" s="144" t="e">
        <f>IF(AND(Play[[#This Row],[southeast]]&lt;&gt;0,Play[[#This Row],[Smoker]]=0),Play[[#This Row],[medical_insurance_charges]],NA())</f>
        <v>#N/A</v>
      </c>
      <c r="AC10" s="144" t="e">
        <f>IF(AND(Play[[#This Row],[southwest]]&lt;&gt;0,Play[[#This Row],[Smoker]]=0),Play[[#This Row],[medical_insurance_charges]],NA())</f>
        <v>#N/A</v>
      </c>
      <c r="AD10" s="144" t="e">
        <f>IF(AND(Play[[#This Row],[northwest]]&lt;&gt;0,Play[[#This Row],[Smoker]]=0),Play[[#This Row],[medical_insurance_charges]],NA())</f>
        <v>#N/A</v>
      </c>
      <c r="AE10" s="144" t="e">
        <f>IF(AND(Play[[#This Row],[northeast]]&lt;&gt;0,Play[[#This Row],[Smoker]]=0),Play[[#This Row],[medical_insurance_charges]],NA())</f>
        <v>#N/A</v>
      </c>
      <c r="AF10" s="115" t="e">
        <f>IF(AND(Play[[#This Row],[Biological Marker]]=0,Play[[#This Row],[Smoker]]=0),Play[[#This Row],[medical_insurance_charges]],NA())</f>
        <v>#N/A</v>
      </c>
      <c r="AG10" s="115" t="e">
        <f>IF(AND(Play[[#This Row],[Biological Marker]]=1,Play[[#This Row],[Smoker]]=0),Play[[#This Row],[medical_insurance_charges]],NA())</f>
        <v>#N/A</v>
      </c>
    </row>
    <row r="11" spans="1:33" x14ac:dyDescent="0.35">
      <c r="A11" s="31">
        <v>63</v>
      </c>
      <c r="B11" s="31">
        <v>32.200000000000003</v>
      </c>
      <c r="C11" s="33">
        <v>0</v>
      </c>
      <c r="D11" s="33">
        <v>1</v>
      </c>
      <c r="E11" s="33">
        <v>0</v>
      </c>
      <c r="F11" s="33">
        <v>0</v>
      </c>
      <c r="G11" s="33">
        <v>0</v>
      </c>
      <c r="H11">
        <v>1</v>
      </c>
      <c r="I11">
        <v>0</v>
      </c>
      <c r="J11">
        <v>1</v>
      </c>
      <c r="K11">
        <v>0</v>
      </c>
      <c r="L11">
        <v>0</v>
      </c>
      <c r="M11">
        <v>0</v>
      </c>
      <c r="N11">
        <v>0</v>
      </c>
      <c r="O11">
        <v>0</v>
      </c>
      <c r="P11">
        <v>1</v>
      </c>
      <c r="Q11" s="32">
        <v>47305.305</v>
      </c>
      <c r="R11" s="110" t="e">
        <f>IF(Play[[#This Row],[southeast]]=1,Play[[#This Row],[medical_insurance_charges]],NA())</f>
        <v>#N/A</v>
      </c>
      <c r="S11" s="110">
        <f>IF(Play[[#This Row],[southwest]]=1,Play[[#This Row],[medical_insurance_charges]],NA())</f>
        <v>47305.305</v>
      </c>
      <c r="T11" s="111" t="e">
        <f>IF(Play[[#This Row],[northwest]]=1,Play[[#This Row],[medical_insurance_charges]],NA())</f>
        <v>#N/A</v>
      </c>
      <c r="U11" s="110" t="e">
        <f>IF(Play[[#This Row],[northeast]]=1,Play[[#This Row],[medical_insurance_charges]],NA())</f>
        <v>#N/A</v>
      </c>
      <c r="V11" s="114" t="e">
        <f>IF(AND(Play[[#This Row],[southeast]]&lt;&gt;0,Play[[#This Row],[Smoker]]&lt;&gt;0),Play[[#This Row],[medical_insurance_charges]],NA())</f>
        <v>#N/A</v>
      </c>
      <c r="W11" s="114">
        <f>IF(AND(Play[[#This Row],[southwest]]&lt;&gt;0,Play[[#This Row],[Smoker]]&lt;&gt;0),Play[[#This Row],[medical_insurance_charges]],NA())</f>
        <v>47305.305</v>
      </c>
      <c r="X11" s="114" t="e">
        <f>IF(AND(Play[[#This Row],[northwest]]&lt;&gt;0,Play[[#This Row],[Smoker]]&lt;&gt;0),Play[[#This Row],[medical_insurance_charges]],NA())</f>
        <v>#N/A</v>
      </c>
      <c r="Y11" s="114" t="e">
        <f>IF(AND(Play[[#This Row],[northeast]]&lt;&gt;0,Play[[#This Row],[Smoker]]&lt;&gt;0),Play[[#This Row],[medical_insurance_charges]],NA())</f>
        <v>#N/A</v>
      </c>
      <c r="Z11" s="115">
        <f>IF(AND(Play[[#This Row],[Biological Marker]]=0,Play[[#This Row],[Smoker]]=1),Play[[#This Row],[medical_insurance_charges]],NA())</f>
        <v>47305.305</v>
      </c>
      <c r="AA11" s="115" t="e">
        <f>IF(AND(Play[[#This Row],[Biological Marker]]=1,Play[[#This Row],[Smoker]]=1),Play[[#This Row],[medical_insurance_charges]],NA())</f>
        <v>#N/A</v>
      </c>
      <c r="AB11" s="144" t="e">
        <f>IF(AND(Play[[#This Row],[southeast]]&lt;&gt;0,Play[[#This Row],[Smoker]]=0),Play[[#This Row],[medical_insurance_charges]],NA())</f>
        <v>#N/A</v>
      </c>
      <c r="AC11" s="144" t="e">
        <f>IF(AND(Play[[#This Row],[southwest]]&lt;&gt;0,Play[[#This Row],[Smoker]]=0),Play[[#This Row],[medical_insurance_charges]],NA())</f>
        <v>#N/A</v>
      </c>
      <c r="AD11" s="144" t="e">
        <f>IF(AND(Play[[#This Row],[northwest]]&lt;&gt;0,Play[[#This Row],[Smoker]]=0),Play[[#This Row],[medical_insurance_charges]],NA())</f>
        <v>#N/A</v>
      </c>
      <c r="AE11" s="144" t="e">
        <f>IF(AND(Play[[#This Row],[northeast]]&lt;&gt;0,Play[[#This Row],[Smoker]]=0),Play[[#This Row],[medical_insurance_charges]],NA())</f>
        <v>#N/A</v>
      </c>
      <c r="AF11" s="115" t="e">
        <f>IF(AND(Play[[#This Row],[Biological Marker]]=0,Play[[#This Row],[Smoker]]=0),Play[[#This Row],[medical_insurance_charges]],NA())</f>
        <v>#N/A</v>
      </c>
      <c r="AG11" s="115" t="e">
        <f>IF(AND(Play[[#This Row],[Biological Marker]]=1,Play[[#This Row],[Smoker]]=0),Play[[#This Row],[medical_insurance_charges]],NA())</f>
        <v>#N/A</v>
      </c>
    </row>
    <row r="12" spans="1:33" x14ac:dyDescent="0.35">
      <c r="A12" s="31">
        <v>27</v>
      </c>
      <c r="B12" s="31">
        <v>31.4</v>
      </c>
      <c r="C12" s="33">
        <v>0</v>
      </c>
      <c r="D12" s="33">
        <v>1</v>
      </c>
      <c r="E12" s="33">
        <v>0</v>
      </c>
      <c r="F12" s="33">
        <v>0</v>
      </c>
      <c r="G12" s="33">
        <v>0</v>
      </c>
      <c r="H12">
        <v>1</v>
      </c>
      <c r="I12">
        <v>0</v>
      </c>
      <c r="J12">
        <v>1</v>
      </c>
      <c r="K12">
        <v>0</v>
      </c>
      <c r="L12">
        <v>0</v>
      </c>
      <c r="M12">
        <v>0</v>
      </c>
      <c r="N12">
        <v>1</v>
      </c>
      <c r="O12">
        <v>0</v>
      </c>
      <c r="P12">
        <v>0</v>
      </c>
      <c r="Q12" s="32">
        <v>34838.873</v>
      </c>
      <c r="R12" s="110" t="e">
        <f>IF(Play[[#This Row],[southeast]]=1,Play[[#This Row],[medical_insurance_charges]],NA())</f>
        <v>#N/A</v>
      </c>
      <c r="S12" s="110">
        <f>IF(Play[[#This Row],[southwest]]=1,Play[[#This Row],[medical_insurance_charges]],NA())</f>
        <v>34838.873</v>
      </c>
      <c r="T12" s="111" t="e">
        <f>IF(Play[[#This Row],[northwest]]=1,Play[[#This Row],[medical_insurance_charges]],NA())</f>
        <v>#N/A</v>
      </c>
      <c r="U12" s="110" t="e">
        <f>IF(Play[[#This Row],[northeast]]=1,Play[[#This Row],[medical_insurance_charges]],NA())</f>
        <v>#N/A</v>
      </c>
      <c r="V12" s="114" t="e">
        <f>IF(AND(Play[[#This Row],[southeast]]&lt;&gt;0,Play[[#This Row],[Smoker]]&lt;&gt;0),Play[[#This Row],[medical_insurance_charges]],NA())</f>
        <v>#N/A</v>
      </c>
      <c r="W12" s="114">
        <f>IF(AND(Play[[#This Row],[southwest]]&lt;&gt;0,Play[[#This Row],[Smoker]]&lt;&gt;0),Play[[#This Row],[medical_insurance_charges]],NA())</f>
        <v>34838.873</v>
      </c>
      <c r="X12" s="114" t="e">
        <f>IF(AND(Play[[#This Row],[northwest]]&lt;&gt;0,Play[[#This Row],[Smoker]]&lt;&gt;0),Play[[#This Row],[medical_insurance_charges]],NA())</f>
        <v>#N/A</v>
      </c>
      <c r="Y12" s="114" t="e">
        <f>IF(AND(Play[[#This Row],[northeast]]&lt;&gt;0,Play[[#This Row],[Smoker]]&lt;&gt;0),Play[[#This Row],[medical_insurance_charges]],NA())</f>
        <v>#N/A</v>
      </c>
      <c r="Z12" s="115">
        <f>IF(AND(Play[[#This Row],[Biological Marker]]=0,Play[[#This Row],[Smoker]]=1),Play[[#This Row],[medical_insurance_charges]],NA())</f>
        <v>34838.873</v>
      </c>
      <c r="AA12" s="115" t="e">
        <f>IF(AND(Play[[#This Row],[Biological Marker]]=1,Play[[#This Row],[Smoker]]=1),Play[[#This Row],[medical_insurance_charges]],NA())</f>
        <v>#N/A</v>
      </c>
      <c r="AB12" s="144" t="e">
        <f>IF(AND(Play[[#This Row],[southeast]]&lt;&gt;0,Play[[#This Row],[Smoker]]=0),Play[[#This Row],[medical_insurance_charges]],NA())</f>
        <v>#N/A</v>
      </c>
      <c r="AC12" s="144" t="e">
        <f>IF(AND(Play[[#This Row],[southwest]]&lt;&gt;0,Play[[#This Row],[Smoker]]=0),Play[[#This Row],[medical_insurance_charges]],NA())</f>
        <v>#N/A</v>
      </c>
      <c r="AD12" s="144" t="e">
        <f>IF(AND(Play[[#This Row],[northwest]]&lt;&gt;0,Play[[#This Row],[Smoker]]=0),Play[[#This Row],[medical_insurance_charges]],NA())</f>
        <v>#N/A</v>
      </c>
      <c r="AE12" s="144" t="e">
        <f>IF(AND(Play[[#This Row],[northeast]]&lt;&gt;0,Play[[#This Row],[Smoker]]=0),Play[[#This Row],[medical_insurance_charges]],NA())</f>
        <v>#N/A</v>
      </c>
      <c r="AF12" s="115" t="e">
        <f>IF(AND(Play[[#This Row],[Biological Marker]]=0,Play[[#This Row],[Smoker]]=0),Play[[#This Row],[medical_insurance_charges]],NA())</f>
        <v>#N/A</v>
      </c>
      <c r="AG12" s="115" t="e">
        <f>IF(AND(Play[[#This Row],[Biological Marker]]=1,Play[[#This Row],[Smoker]]=0),Play[[#This Row],[medical_insurance_charges]],NA())</f>
        <v>#N/A</v>
      </c>
    </row>
    <row r="13" spans="1:33" x14ac:dyDescent="0.35">
      <c r="A13" s="31">
        <v>64</v>
      </c>
      <c r="B13" s="31">
        <v>33.799999999999997</v>
      </c>
      <c r="C13" s="33">
        <v>0</v>
      </c>
      <c r="D13" s="33">
        <v>1</v>
      </c>
      <c r="E13" s="33">
        <v>0</v>
      </c>
      <c r="F13" s="33">
        <v>0</v>
      </c>
      <c r="G13" s="33">
        <v>0</v>
      </c>
      <c r="H13">
        <v>1</v>
      </c>
      <c r="I13">
        <v>0</v>
      </c>
      <c r="J13">
        <v>1</v>
      </c>
      <c r="K13">
        <v>0</v>
      </c>
      <c r="L13">
        <v>0</v>
      </c>
      <c r="M13">
        <v>0</v>
      </c>
      <c r="N13">
        <v>0</v>
      </c>
      <c r="O13">
        <v>0</v>
      </c>
      <c r="P13">
        <v>1</v>
      </c>
      <c r="Q13" s="32">
        <v>47928.03</v>
      </c>
      <c r="R13" s="110" t="e">
        <f>IF(Play[[#This Row],[southeast]]=1,Play[[#This Row],[medical_insurance_charges]],NA())</f>
        <v>#N/A</v>
      </c>
      <c r="S13" s="110">
        <f>IF(Play[[#This Row],[southwest]]=1,Play[[#This Row],[medical_insurance_charges]],NA())</f>
        <v>47928.03</v>
      </c>
      <c r="T13" s="111" t="e">
        <f>IF(Play[[#This Row],[northwest]]=1,Play[[#This Row],[medical_insurance_charges]],NA())</f>
        <v>#N/A</v>
      </c>
      <c r="U13" s="110" t="e">
        <f>IF(Play[[#This Row],[northeast]]=1,Play[[#This Row],[medical_insurance_charges]],NA())</f>
        <v>#N/A</v>
      </c>
      <c r="V13" s="114" t="e">
        <f>IF(AND(Play[[#This Row],[southeast]]&lt;&gt;0,Play[[#This Row],[Smoker]]&lt;&gt;0),Play[[#This Row],[medical_insurance_charges]],NA())</f>
        <v>#N/A</v>
      </c>
      <c r="W13" s="114">
        <f>IF(AND(Play[[#This Row],[southwest]]&lt;&gt;0,Play[[#This Row],[Smoker]]&lt;&gt;0),Play[[#This Row],[medical_insurance_charges]],NA())</f>
        <v>47928.03</v>
      </c>
      <c r="X13" s="114" t="e">
        <f>IF(AND(Play[[#This Row],[northwest]]&lt;&gt;0,Play[[#This Row],[Smoker]]&lt;&gt;0),Play[[#This Row],[medical_insurance_charges]],NA())</f>
        <v>#N/A</v>
      </c>
      <c r="Y13" s="114" t="e">
        <f>IF(AND(Play[[#This Row],[northeast]]&lt;&gt;0,Play[[#This Row],[Smoker]]&lt;&gt;0),Play[[#This Row],[medical_insurance_charges]],NA())</f>
        <v>#N/A</v>
      </c>
      <c r="Z13" s="115">
        <f>IF(AND(Play[[#This Row],[Biological Marker]]=0,Play[[#This Row],[Smoker]]=1),Play[[#This Row],[medical_insurance_charges]],NA())</f>
        <v>47928.03</v>
      </c>
      <c r="AA13" s="115" t="e">
        <f>IF(AND(Play[[#This Row],[Biological Marker]]=1,Play[[#This Row],[Smoker]]=1),Play[[#This Row],[medical_insurance_charges]],NA())</f>
        <v>#N/A</v>
      </c>
      <c r="AB13" s="144" t="e">
        <f>IF(AND(Play[[#This Row],[southeast]]&lt;&gt;0,Play[[#This Row],[Smoker]]=0),Play[[#This Row],[medical_insurance_charges]],NA())</f>
        <v>#N/A</v>
      </c>
      <c r="AC13" s="144" t="e">
        <f>IF(AND(Play[[#This Row],[southwest]]&lt;&gt;0,Play[[#This Row],[Smoker]]=0),Play[[#This Row],[medical_insurance_charges]],NA())</f>
        <v>#N/A</v>
      </c>
      <c r="AD13" s="144" t="e">
        <f>IF(AND(Play[[#This Row],[northwest]]&lt;&gt;0,Play[[#This Row],[Smoker]]=0),Play[[#This Row],[medical_insurance_charges]],NA())</f>
        <v>#N/A</v>
      </c>
      <c r="AE13" s="144" t="e">
        <f>IF(AND(Play[[#This Row],[northeast]]&lt;&gt;0,Play[[#This Row],[Smoker]]=0),Play[[#This Row],[medical_insurance_charges]],NA())</f>
        <v>#N/A</v>
      </c>
      <c r="AF13" s="115" t="e">
        <f>IF(AND(Play[[#This Row],[Biological Marker]]=0,Play[[#This Row],[Smoker]]=0),Play[[#This Row],[medical_insurance_charges]],NA())</f>
        <v>#N/A</v>
      </c>
      <c r="AG13" s="115" t="e">
        <f>IF(AND(Play[[#This Row],[Biological Marker]]=1,Play[[#This Row],[Smoker]]=0),Play[[#This Row],[medical_insurance_charges]],NA())</f>
        <v>#N/A</v>
      </c>
    </row>
    <row r="14" spans="1:33" x14ac:dyDescent="0.35">
      <c r="A14" s="31">
        <v>33</v>
      </c>
      <c r="B14" s="31">
        <v>33.5</v>
      </c>
      <c r="C14" s="33">
        <v>0</v>
      </c>
      <c r="D14" s="33">
        <v>1</v>
      </c>
      <c r="E14" s="33">
        <v>0</v>
      </c>
      <c r="F14" s="33">
        <v>0</v>
      </c>
      <c r="G14" s="33">
        <v>0</v>
      </c>
      <c r="H14">
        <v>1</v>
      </c>
      <c r="I14">
        <v>0</v>
      </c>
      <c r="J14">
        <v>1</v>
      </c>
      <c r="K14">
        <v>0</v>
      </c>
      <c r="L14">
        <v>0</v>
      </c>
      <c r="M14">
        <v>0</v>
      </c>
      <c r="N14">
        <v>1</v>
      </c>
      <c r="O14">
        <v>0</v>
      </c>
      <c r="P14">
        <v>0</v>
      </c>
      <c r="Q14" s="32">
        <v>37079.372000000003</v>
      </c>
      <c r="R14" s="110" t="e">
        <f>IF(Play[[#This Row],[southeast]]=1,Play[[#This Row],[medical_insurance_charges]],NA())</f>
        <v>#N/A</v>
      </c>
      <c r="S14" s="110">
        <f>IF(Play[[#This Row],[southwest]]=1,Play[[#This Row],[medical_insurance_charges]],NA())</f>
        <v>37079.372000000003</v>
      </c>
      <c r="T14" s="111" t="e">
        <f>IF(Play[[#This Row],[northwest]]=1,Play[[#This Row],[medical_insurance_charges]],NA())</f>
        <v>#N/A</v>
      </c>
      <c r="U14" s="110" t="e">
        <f>IF(Play[[#This Row],[northeast]]=1,Play[[#This Row],[medical_insurance_charges]],NA())</f>
        <v>#N/A</v>
      </c>
      <c r="V14" s="114" t="e">
        <f>IF(AND(Play[[#This Row],[southeast]]&lt;&gt;0,Play[[#This Row],[Smoker]]&lt;&gt;0),Play[[#This Row],[medical_insurance_charges]],NA())</f>
        <v>#N/A</v>
      </c>
      <c r="W14" s="114">
        <f>IF(AND(Play[[#This Row],[southwest]]&lt;&gt;0,Play[[#This Row],[Smoker]]&lt;&gt;0),Play[[#This Row],[medical_insurance_charges]],NA())</f>
        <v>37079.372000000003</v>
      </c>
      <c r="X14" s="114" t="e">
        <f>IF(AND(Play[[#This Row],[northwest]]&lt;&gt;0,Play[[#This Row],[Smoker]]&lt;&gt;0),Play[[#This Row],[medical_insurance_charges]],NA())</f>
        <v>#N/A</v>
      </c>
      <c r="Y14" s="114" t="e">
        <f>IF(AND(Play[[#This Row],[northeast]]&lt;&gt;0,Play[[#This Row],[Smoker]]&lt;&gt;0),Play[[#This Row],[medical_insurance_charges]],NA())</f>
        <v>#N/A</v>
      </c>
      <c r="Z14" s="115">
        <f>IF(AND(Play[[#This Row],[Biological Marker]]=0,Play[[#This Row],[Smoker]]=1),Play[[#This Row],[medical_insurance_charges]],NA())</f>
        <v>37079.372000000003</v>
      </c>
      <c r="AA14" s="115" t="e">
        <f>IF(AND(Play[[#This Row],[Biological Marker]]=1,Play[[#This Row],[Smoker]]=1),Play[[#This Row],[medical_insurance_charges]],NA())</f>
        <v>#N/A</v>
      </c>
      <c r="AB14" s="144" t="e">
        <f>IF(AND(Play[[#This Row],[southeast]]&lt;&gt;0,Play[[#This Row],[Smoker]]=0),Play[[#This Row],[medical_insurance_charges]],NA())</f>
        <v>#N/A</v>
      </c>
      <c r="AC14" s="144" t="e">
        <f>IF(AND(Play[[#This Row],[southwest]]&lt;&gt;0,Play[[#This Row],[Smoker]]=0),Play[[#This Row],[medical_insurance_charges]],NA())</f>
        <v>#N/A</v>
      </c>
      <c r="AD14" s="144" t="e">
        <f>IF(AND(Play[[#This Row],[northwest]]&lt;&gt;0,Play[[#This Row],[Smoker]]=0),Play[[#This Row],[medical_insurance_charges]],NA())</f>
        <v>#N/A</v>
      </c>
      <c r="AE14" s="144" t="e">
        <f>IF(AND(Play[[#This Row],[northeast]]&lt;&gt;0,Play[[#This Row],[Smoker]]=0),Play[[#This Row],[medical_insurance_charges]],NA())</f>
        <v>#N/A</v>
      </c>
      <c r="AF14" s="115" t="e">
        <f>IF(AND(Play[[#This Row],[Biological Marker]]=0,Play[[#This Row],[Smoker]]=0),Play[[#This Row],[medical_insurance_charges]],NA())</f>
        <v>#N/A</v>
      </c>
      <c r="AG14" s="115" t="e">
        <f>IF(AND(Play[[#This Row],[Biological Marker]]=1,Play[[#This Row],[Smoker]]=0),Play[[#This Row],[medical_insurance_charges]],NA())</f>
        <v>#N/A</v>
      </c>
    </row>
    <row r="15" spans="1:33" x14ac:dyDescent="0.35">
      <c r="A15" s="31">
        <v>37</v>
      </c>
      <c r="B15" s="31">
        <v>47.6</v>
      </c>
      <c r="C15" s="33">
        <v>0</v>
      </c>
      <c r="D15" s="33">
        <v>1</v>
      </c>
      <c r="E15" s="33">
        <v>0</v>
      </c>
      <c r="F15" s="33">
        <v>0</v>
      </c>
      <c r="G15" s="33">
        <v>0</v>
      </c>
      <c r="H15">
        <v>1</v>
      </c>
      <c r="I15">
        <v>0</v>
      </c>
      <c r="J15">
        <v>1</v>
      </c>
      <c r="K15">
        <v>0</v>
      </c>
      <c r="L15">
        <v>0</v>
      </c>
      <c r="M15">
        <v>0</v>
      </c>
      <c r="N15">
        <v>0</v>
      </c>
      <c r="O15">
        <v>1</v>
      </c>
      <c r="P15">
        <v>0</v>
      </c>
      <c r="Q15" s="32">
        <v>46113.510999999999</v>
      </c>
      <c r="R15" s="110" t="e">
        <f>IF(Play[[#This Row],[southeast]]=1,Play[[#This Row],[medical_insurance_charges]],NA())</f>
        <v>#N/A</v>
      </c>
      <c r="S15" s="110">
        <f>IF(Play[[#This Row],[southwest]]=1,Play[[#This Row],[medical_insurance_charges]],NA())</f>
        <v>46113.510999999999</v>
      </c>
      <c r="T15" s="111" t="e">
        <f>IF(Play[[#This Row],[northwest]]=1,Play[[#This Row],[medical_insurance_charges]],NA())</f>
        <v>#N/A</v>
      </c>
      <c r="U15" s="110" t="e">
        <f>IF(Play[[#This Row],[northeast]]=1,Play[[#This Row],[medical_insurance_charges]],NA())</f>
        <v>#N/A</v>
      </c>
      <c r="V15" s="114" t="e">
        <f>IF(AND(Play[[#This Row],[southeast]]&lt;&gt;0,Play[[#This Row],[Smoker]]&lt;&gt;0),Play[[#This Row],[medical_insurance_charges]],NA())</f>
        <v>#N/A</v>
      </c>
      <c r="W15" s="114">
        <f>IF(AND(Play[[#This Row],[southwest]]&lt;&gt;0,Play[[#This Row],[Smoker]]&lt;&gt;0),Play[[#This Row],[medical_insurance_charges]],NA())</f>
        <v>46113.510999999999</v>
      </c>
      <c r="X15" s="114" t="e">
        <f>IF(AND(Play[[#This Row],[northwest]]&lt;&gt;0,Play[[#This Row],[Smoker]]&lt;&gt;0),Play[[#This Row],[medical_insurance_charges]],NA())</f>
        <v>#N/A</v>
      </c>
      <c r="Y15" s="114" t="e">
        <f>IF(AND(Play[[#This Row],[northeast]]&lt;&gt;0,Play[[#This Row],[Smoker]]&lt;&gt;0),Play[[#This Row],[medical_insurance_charges]],NA())</f>
        <v>#N/A</v>
      </c>
      <c r="Z15" s="115">
        <f>IF(AND(Play[[#This Row],[Biological Marker]]=0,Play[[#This Row],[Smoker]]=1),Play[[#This Row],[medical_insurance_charges]],NA())</f>
        <v>46113.510999999999</v>
      </c>
      <c r="AA15" s="115" t="e">
        <f>IF(AND(Play[[#This Row],[Biological Marker]]=1,Play[[#This Row],[Smoker]]=1),Play[[#This Row],[medical_insurance_charges]],NA())</f>
        <v>#N/A</v>
      </c>
      <c r="AB15" s="144" t="e">
        <f>IF(AND(Play[[#This Row],[southeast]]&lt;&gt;0,Play[[#This Row],[Smoker]]=0),Play[[#This Row],[medical_insurance_charges]],NA())</f>
        <v>#N/A</v>
      </c>
      <c r="AC15" s="144" t="e">
        <f>IF(AND(Play[[#This Row],[southwest]]&lt;&gt;0,Play[[#This Row],[Smoker]]=0),Play[[#This Row],[medical_insurance_charges]],NA())</f>
        <v>#N/A</v>
      </c>
      <c r="AD15" s="144" t="e">
        <f>IF(AND(Play[[#This Row],[northwest]]&lt;&gt;0,Play[[#This Row],[Smoker]]=0),Play[[#This Row],[medical_insurance_charges]],NA())</f>
        <v>#N/A</v>
      </c>
      <c r="AE15" s="144" t="e">
        <f>IF(AND(Play[[#This Row],[northeast]]&lt;&gt;0,Play[[#This Row],[Smoker]]=0),Play[[#This Row],[medical_insurance_charges]],NA())</f>
        <v>#N/A</v>
      </c>
      <c r="AF15" s="115" t="e">
        <f>IF(AND(Play[[#This Row],[Biological Marker]]=0,Play[[#This Row],[Smoker]]=0),Play[[#This Row],[medical_insurance_charges]],NA())</f>
        <v>#N/A</v>
      </c>
      <c r="AG15" s="115" t="e">
        <f>IF(AND(Play[[#This Row],[Biological Marker]]=1,Play[[#This Row],[Smoker]]=0),Play[[#This Row],[medical_insurance_charges]],NA())</f>
        <v>#N/A</v>
      </c>
    </row>
    <row r="16" spans="1:33" x14ac:dyDescent="0.35">
      <c r="A16" s="31">
        <v>23</v>
      </c>
      <c r="B16" s="31">
        <v>31.4</v>
      </c>
      <c r="C16" s="33">
        <v>0</v>
      </c>
      <c r="D16" s="33">
        <v>1</v>
      </c>
      <c r="E16" s="33">
        <v>0</v>
      </c>
      <c r="F16" s="33">
        <v>0</v>
      </c>
      <c r="G16" s="33">
        <v>0</v>
      </c>
      <c r="H16">
        <v>1</v>
      </c>
      <c r="I16">
        <v>0</v>
      </c>
      <c r="J16">
        <v>1</v>
      </c>
      <c r="K16">
        <v>0</v>
      </c>
      <c r="L16">
        <v>0</v>
      </c>
      <c r="M16">
        <v>1</v>
      </c>
      <c r="N16">
        <v>0</v>
      </c>
      <c r="O16">
        <v>0</v>
      </c>
      <c r="P16">
        <v>0</v>
      </c>
      <c r="Q16" s="32">
        <v>34166.273000000001</v>
      </c>
      <c r="R16" s="110" t="e">
        <f>IF(Play[[#This Row],[southeast]]=1,Play[[#This Row],[medical_insurance_charges]],NA())</f>
        <v>#N/A</v>
      </c>
      <c r="S16" s="110">
        <f>IF(Play[[#This Row],[southwest]]=1,Play[[#This Row],[medical_insurance_charges]],NA())</f>
        <v>34166.273000000001</v>
      </c>
      <c r="T16" s="111" t="e">
        <f>IF(Play[[#This Row],[northwest]]=1,Play[[#This Row],[medical_insurance_charges]],NA())</f>
        <v>#N/A</v>
      </c>
      <c r="U16" s="110" t="e">
        <f>IF(Play[[#This Row],[northeast]]=1,Play[[#This Row],[medical_insurance_charges]],NA())</f>
        <v>#N/A</v>
      </c>
      <c r="V16" s="114" t="e">
        <f>IF(AND(Play[[#This Row],[southeast]]&lt;&gt;0,Play[[#This Row],[Smoker]]&lt;&gt;0),Play[[#This Row],[medical_insurance_charges]],NA())</f>
        <v>#N/A</v>
      </c>
      <c r="W16" s="114">
        <f>IF(AND(Play[[#This Row],[southwest]]&lt;&gt;0,Play[[#This Row],[Smoker]]&lt;&gt;0),Play[[#This Row],[medical_insurance_charges]],NA())</f>
        <v>34166.273000000001</v>
      </c>
      <c r="X16" s="114" t="e">
        <f>IF(AND(Play[[#This Row],[northwest]]&lt;&gt;0,Play[[#This Row],[Smoker]]&lt;&gt;0),Play[[#This Row],[medical_insurance_charges]],NA())</f>
        <v>#N/A</v>
      </c>
      <c r="Y16" s="114" t="e">
        <f>IF(AND(Play[[#This Row],[northeast]]&lt;&gt;0,Play[[#This Row],[Smoker]]&lt;&gt;0),Play[[#This Row],[medical_insurance_charges]],NA())</f>
        <v>#N/A</v>
      </c>
      <c r="Z16" s="115">
        <f>IF(AND(Play[[#This Row],[Biological Marker]]=0,Play[[#This Row],[Smoker]]=1),Play[[#This Row],[medical_insurance_charges]],NA())</f>
        <v>34166.273000000001</v>
      </c>
      <c r="AA16" s="115" t="e">
        <f>IF(AND(Play[[#This Row],[Biological Marker]]=1,Play[[#This Row],[Smoker]]=1),Play[[#This Row],[medical_insurance_charges]],NA())</f>
        <v>#N/A</v>
      </c>
      <c r="AB16" s="144" t="e">
        <f>IF(AND(Play[[#This Row],[southeast]]&lt;&gt;0,Play[[#This Row],[Smoker]]=0),Play[[#This Row],[medical_insurance_charges]],NA())</f>
        <v>#N/A</v>
      </c>
      <c r="AC16" s="144" t="e">
        <f>IF(AND(Play[[#This Row],[southwest]]&lt;&gt;0,Play[[#This Row],[Smoker]]=0),Play[[#This Row],[medical_insurance_charges]],NA())</f>
        <v>#N/A</v>
      </c>
      <c r="AD16" s="144" t="e">
        <f>IF(AND(Play[[#This Row],[northwest]]&lt;&gt;0,Play[[#This Row],[Smoker]]=0),Play[[#This Row],[medical_insurance_charges]],NA())</f>
        <v>#N/A</v>
      </c>
      <c r="AE16" s="144" t="e">
        <f>IF(AND(Play[[#This Row],[northeast]]&lt;&gt;0,Play[[#This Row],[Smoker]]=0),Play[[#This Row],[medical_insurance_charges]],NA())</f>
        <v>#N/A</v>
      </c>
      <c r="AF16" s="115" t="e">
        <f>IF(AND(Play[[#This Row],[Biological Marker]]=0,Play[[#This Row],[Smoker]]=0),Play[[#This Row],[medical_insurance_charges]],NA())</f>
        <v>#N/A</v>
      </c>
      <c r="AG16" s="115" t="e">
        <f>IF(AND(Play[[#This Row],[Biological Marker]]=1,Play[[#This Row],[Smoker]]=0),Play[[#This Row],[medical_insurance_charges]],NA())</f>
        <v>#N/A</v>
      </c>
    </row>
    <row r="17" spans="1:33" x14ac:dyDescent="0.35">
      <c r="A17" s="31">
        <v>46</v>
      </c>
      <c r="B17" s="31">
        <v>34.6</v>
      </c>
      <c r="C17" s="33">
        <v>0</v>
      </c>
      <c r="D17" s="33">
        <v>1</v>
      </c>
      <c r="E17" s="33">
        <v>0</v>
      </c>
      <c r="F17" s="33">
        <v>0</v>
      </c>
      <c r="G17" s="33">
        <v>0</v>
      </c>
      <c r="H17">
        <v>1</v>
      </c>
      <c r="I17">
        <v>0</v>
      </c>
      <c r="J17">
        <v>1</v>
      </c>
      <c r="K17">
        <v>0</v>
      </c>
      <c r="L17">
        <v>0</v>
      </c>
      <c r="M17">
        <v>0</v>
      </c>
      <c r="N17">
        <v>0</v>
      </c>
      <c r="O17">
        <v>1</v>
      </c>
      <c r="P17">
        <v>0</v>
      </c>
      <c r="Q17" s="32">
        <v>41661.601999999999</v>
      </c>
      <c r="R17" s="110" t="e">
        <f>IF(Play[[#This Row],[southeast]]=1,Play[[#This Row],[medical_insurance_charges]],NA())</f>
        <v>#N/A</v>
      </c>
      <c r="S17" s="110">
        <f>IF(Play[[#This Row],[southwest]]=1,Play[[#This Row],[medical_insurance_charges]],NA())</f>
        <v>41661.601999999999</v>
      </c>
      <c r="T17" s="111" t="e">
        <f>IF(Play[[#This Row],[northwest]]=1,Play[[#This Row],[medical_insurance_charges]],NA())</f>
        <v>#N/A</v>
      </c>
      <c r="U17" s="110" t="e">
        <f>IF(Play[[#This Row],[northeast]]=1,Play[[#This Row],[medical_insurance_charges]],NA())</f>
        <v>#N/A</v>
      </c>
      <c r="V17" s="114" t="e">
        <f>IF(AND(Play[[#This Row],[southeast]]&lt;&gt;0,Play[[#This Row],[Smoker]]&lt;&gt;0),Play[[#This Row],[medical_insurance_charges]],NA())</f>
        <v>#N/A</v>
      </c>
      <c r="W17" s="114">
        <f>IF(AND(Play[[#This Row],[southwest]]&lt;&gt;0,Play[[#This Row],[Smoker]]&lt;&gt;0),Play[[#This Row],[medical_insurance_charges]],NA())</f>
        <v>41661.601999999999</v>
      </c>
      <c r="X17" s="114" t="e">
        <f>IF(AND(Play[[#This Row],[northwest]]&lt;&gt;0,Play[[#This Row],[Smoker]]&lt;&gt;0),Play[[#This Row],[medical_insurance_charges]],NA())</f>
        <v>#N/A</v>
      </c>
      <c r="Y17" s="114" t="e">
        <f>IF(AND(Play[[#This Row],[northeast]]&lt;&gt;0,Play[[#This Row],[Smoker]]&lt;&gt;0),Play[[#This Row],[medical_insurance_charges]],NA())</f>
        <v>#N/A</v>
      </c>
      <c r="Z17" s="115">
        <f>IF(AND(Play[[#This Row],[Biological Marker]]=0,Play[[#This Row],[Smoker]]=1),Play[[#This Row],[medical_insurance_charges]],NA())</f>
        <v>41661.601999999999</v>
      </c>
      <c r="AA17" s="115" t="e">
        <f>IF(AND(Play[[#This Row],[Biological Marker]]=1,Play[[#This Row],[Smoker]]=1),Play[[#This Row],[medical_insurance_charges]],NA())</f>
        <v>#N/A</v>
      </c>
      <c r="AB17" s="144" t="e">
        <f>IF(AND(Play[[#This Row],[southeast]]&lt;&gt;0,Play[[#This Row],[Smoker]]=0),Play[[#This Row],[medical_insurance_charges]],NA())</f>
        <v>#N/A</v>
      </c>
      <c r="AC17" s="144" t="e">
        <f>IF(AND(Play[[#This Row],[southwest]]&lt;&gt;0,Play[[#This Row],[Smoker]]=0),Play[[#This Row],[medical_insurance_charges]],NA())</f>
        <v>#N/A</v>
      </c>
      <c r="AD17" s="144" t="e">
        <f>IF(AND(Play[[#This Row],[northwest]]&lt;&gt;0,Play[[#This Row],[Smoker]]=0),Play[[#This Row],[medical_insurance_charges]],NA())</f>
        <v>#N/A</v>
      </c>
      <c r="AE17" s="144" t="e">
        <f>IF(AND(Play[[#This Row],[northeast]]&lt;&gt;0,Play[[#This Row],[Smoker]]=0),Play[[#This Row],[medical_insurance_charges]],NA())</f>
        <v>#N/A</v>
      </c>
      <c r="AF17" s="115" t="e">
        <f>IF(AND(Play[[#This Row],[Biological Marker]]=0,Play[[#This Row],[Smoker]]=0),Play[[#This Row],[medical_insurance_charges]],NA())</f>
        <v>#N/A</v>
      </c>
      <c r="AG17" s="115" t="e">
        <f>IF(AND(Play[[#This Row],[Biological Marker]]=1,Play[[#This Row],[Smoker]]=0),Play[[#This Row],[medical_insurance_charges]],NA())</f>
        <v>#N/A</v>
      </c>
    </row>
    <row r="18" spans="1:33" x14ac:dyDescent="0.35">
      <c r="A18" s="31">
        <v>25</v>
      </c>
      <c r="B18" s="31">
        <v>30.2</v>
      </c>
      <c r="C18" s="33">
        <v>0</v>
      </c>
      <c r="D18" s="33">
        <v>1</v>
      </c>
      <c r="E18" s="33">
        <v>0</v>
      </c>
      <c r="F18" s="33">
        <v>0</v>
      </c>
      <c r="G18" s="33">
        <v>0</v>
      </c>
      <c r="H18">
        <v>1</v>
      </c>
      <c r="I18">
        <v>0</v>
      </c>
      <c r="J18">
        <v>1</v>
      </c>
      <c r="K18">
        <v>0</v>
      </c>
      <c r="L18">
        <v>0</v>
      </c>
      <c r="M18">
        <v>1</v>
      </c>
      <c r="N18">
        <v>0</v>
      </c>
      <c r="O18">
        <v>0</v>
      </c>
      <c r="P18">
        <v>0</v>
      </c>
      <c r="Q18" s="32">
        <v>33900.652999999998</v>
      </c>
      <c r="R18" s="110" t="e">
        <f>IF(Play[[#This Row],[southeast]]=1,Play[[#This Row],[medical_insurance_charges]],NA())</f>
        <v>#N/A</v>
      </c>
      <c r="S18" s="110">
        <f>IF(Play[[#This Row],[southwest]]=1,Play[[#This Row],[medical_insurance_charges]],NA())</f>
        <v>33900.652999999998</v>
      </c>
      <c r="T18" s="111" t="e">
        <f>IF(Play[[#This Row],[northwest]]=1,Play[[#This Row],[medical_insurance_charges]],NA())</f>
        <v>#N/A</v>
      </c>
      <c r="U18" s="110" t="e">
        <f>IF(Play[[#This Row],[northeast]]=1,Play[[#This Row],[medical_insurance_charges]],NA())</f>
        <v>#N/A</v>
      </c>
      <c r="V18" s="114" t="e">
        <f>IF(AND(Play[[#This Row],[southeast]]&lt;&gt;0,Play[[#This Row],[Smoker]]&lt;&gt;0),Play[[#This Row],[medical_insurance_charges]],NA())</f>
        <v>#N/A</v>
      </c>
      <c r="W18" s="114">
        <f>IF(AND(Play[[#This Row],[southwest]]&lt;&gt;0,Play[[#This Row],[Smoker]]&lt;&gt;0),Play[[#This Row],[medical_insurance_charges]],NA())</f>
        <v>33900.652999999998</v>
      </c>
      <c r="X18" s="114" t="e">
        <f>IF(AND(Play[[#This Row],[northwest]]&lt;&gt;0,Play[[#This Row],[Smoker]]&lt;&gt;0),Play[[#This Row],[medical_insurance_charges]],NA())</f>
        <v>#N/A</v>
      </c>
      <c r="Y18" s="114" t="e">
        <f>IF(AND(Play[[#This Row],[northeast]]&lt;&gt;0,Play[[#This Row],[Smoker]]&lt;&gt;0),Play[[#This Row],[medical_insurance_charges]],NA())</f>
        <v>#N/A</v>
      </c>
      <c r="Z18" s="115">
        <f>IF(AND(Play[[#This Row],[Biological Marker]]=0,Play[[#This Row],[Smoker]]=1),Play[[#This Row],[medical_insurance_charges]],NA())</f>
        <v>33900.652999999998</v>
      </c>
      <c r="AA18" s="115" t="e">
        <f>IF(AND(Play[[#This Row],[Biological Marker]]=1,Play[[#This Row],[Smoker]]=1),Play[[#This Row],[medical_insurance_charges]],NA())</f>
        <v>#N/A</v>
      </c>
      <c r="AB18" s="144" t="e">
        <f>IF(AND(Play[[#This Row],[southeast]]&lt;&gt;0,Play[[#This Row],[Smoker]]=0),Play[[#This Row],[medical_insurance_charges]],NA())</f>
        <v>#N/A</v>
      </c>
      <c r="AC18" s="144" t="e">
        <f>IF(AND(Play[[#This Row],[southwest]]&lt;&gt;0,Play[[#This Row],[Smoker]]=0),Play[[#This Row],[medical_insurance_charges]],NA())</f>
        <v>#N/A</v>
      </c>
      <c r="AD18" s="144" t="e">
        <f>IF(AND(Play[[#This Row],[northwest]]&lt;&gt;0,Play[[#This Row],[Smoker]]=0),Play[[#This Row],[medical_insurance_charges]],NA())</f>
        <v>#N/A</v>
      </c>
      <c r="AE18" s="144" t="e">
        <f>IF(AND(Play[[#This Row],[northeast]]&lt;&gt;0,Play[[#This Row],[Smoker]]=0),Play[[#This Row],[medical_insurance_charges]],NA())</f>
        <v>#N/A</v>
      </c>
      <c r="AF18" s="115" t="e">
        <f>IF(AND(Play[[#This Row],[Biological Marker]]=0,Play[[#This Row],[Smoker]]=0),Play[[#This Row],[medical_insurance_charges]],NA())</f>
        <v>#N/A</v>
      </c>
      <c r="AG18" s="115" t="e">
        <f>IF(AND(Play[[#This Row],[Biological Marker]]=1,Play[[#This Row],[Smoker]]=0),Play[[#This Row],[medical_insurance_charges]],NA())</f>
        <v>#N/A</v>
      </c>
    </row>
    <row r="19" spans="1:33" x14ac:dyDescent="0.35">
      <c r="A19" s="31">
        <v>19</v>
      </c>
      <c r="B19" s="31">
        <v>34.700000000000003</v>
      </c>
      <c r="C19" s="33">
        <v>0</v>
      </c>
      <c r="D19" s="33">
        <v>1</v>
      </c>
      <c r="E19" s="33">
        <v>0</v>
      </c>
      <c r="F19" s="33">
        <v>0</v>
      </c>
      <c r="G19" s="33">
        <v>0</v>
      </c>
      <c r="H19">
        <v>1</v>
      </c>
      <c r="I19">
        <v>0</v>
      </c>
      <c r="J19">
        <v>1</v>
      </c>
      <c r="K19">
        <v>0</v>
      </c>
      <c r="L19">
        <v>0</v>
      </c>
      <c r="M19">
        <v>1</v>
      </c>
      <c r="N19">
        <v>0</v>
      </c>
      <c r="O19">
        <v>0</v>
      </c>
      <c r="P19">
        <v>0</v>
      </c>
      <c r="Q19" s="32">
        <v>36397.576000000001</v>
      </c>
      <c r="R19" s="110" t="e">
        <f>IF(Play[[#This Row],[southeast]]=1,Play[[#This Row],[medical_insurance_charges]],NA())</f>
        <v>#N/A</v>
      </c>
      <c r="S19" s="110">
        <f>IF(Play[[#This Row],[southwest]]=1,Play[[#This Row],[medical_insurance_charges]],NA())</f>
        <v>36397.576000000001</v>
      </c>
      <c r="T19" s="111" t="e">
        <f>IF(Play[[#This Row],[northwest]]=1,Play[[#This Row],[medical_insurance_charges]],NA())</f>
        <v>#N/A</v>
      </c>
      <c r="U19" s="110" t="e">
        <f>IF(Play[[#This Row],[northeast]]=1,Play[[#This Row],[medical_insurance_charges]],NA())</f>
        <v>#N/A</v>
      </c>
      <c r="V19" s="114" t="e">
        <f>IF(AND(Play[[#This Row],[southeast]]&lt;&gt;0,Play[[#This Row],[Smoker]]&lt;&gt;0),Play[[#This Row],[medical_insurance_charges]],NA())</f>
        <v>#N/A</v>
      </c>
      <c r="W19" s="114">
        <f>IF(AND(Play[[#This Row],[southwest]]&lt;&gt;0,Play[[#This Row],[Smoker]]&lt;&gt;0),Play[[#This Row],[medical_insurance_charges]],NA())</f>
        <v>36397.576000000001</v>
      </c>
      <c r="X19" s="114" t="e">
        <f>IF(AND(Play[[#This Row],[northwest]]&lt;&gt;0,Play[[#This Row],[Smoker]]&lt;&gt;0),Play[[#This Row],[medical_insurance_charges]],NA())</f>
        <v>#N/A</v>
      </c>
      <c r="Y19" s="114" t="e">
        <f>IF(AND(Play[[#This Row],[northeast]]&lt;&gt;0,Play[[#This Row],[Smoker]]&lt;&gt;0),Play[[#This Row],[medical_insurance_charges]],NA())</f>
        <v>#N/A</v>
      </c>
      <c r="Z19" s="115">
        <f>IF(AND(Play[[#This Row],[Biological Marker]]=0,Play[[#This Row],[Smoker]]=1),Play[[#This Row],[medical_insurance_charges]],NA())</f>
        <v>36397.576000000001</v>
      </c>
      <c r="AA19" s="115" t="e">
        <f>IF(AND(Play[[#This Row],[Biological Marker]]=1,Play[[#This Row],[Smoker]]=1),Play[[#This Row],[medical_insurance_charges]],NA())</f>
        <v>#N/A</v>
      </c>
      <c r="AB19" s="144" t="e">
        <f>IF(AND(Play[[#This Row],[southeast]]&lt;&gt;0,Play[[#This Row],[Smoker]]=0),Play[[#This Row],[medical_insurance_charges]],NA())</f>
        <v>#N/A</v>
      </c>
      <c r="AC19" s="144" t="e">
        <f>IF(AND(Play[[#This Row],[southwest]]&lt;&gt;0,Play[[#This Row],[Smoker]]=0),Play[[#This Row],[medical_insurance_charges]],NA())</f>
        <v>#N/A</v>
      </c>
      <c r="AD19" s="144" t="e">
        <f>IF(AND(Play[[#This Row],[northwest]]&lt;&gt;0,Play[[#This Row],[Smoker]]=0),Play[[#This Row],[medical_insurance_charges]],NA())</f>
        <v>#N/A</v>
      </c>
      <c r="AE19" s="144" t="e">
        <f>IF(AND(Play[[#This Row],[northeast]]&lt;&gt;0,Play[[#This Row],[Smoker]]=0),Play[[#This Row],[medical_insurance_charges]],NA())</f>
        <v>#N/A</v>
      </c>
      <c r="AF19" s="115" t="e">
        <f>IF(AND(Play[[#This Row],[Biological Marker]]=0,Play[[#This Row],[Smoker]]=0),Play[[#This Row],[medical_insurance_charges]],NA())</f>
        <v>#N/A</v>
      </c>
      <c r="AG19" s="115" t="e">
        <f>IF(AND(Play[[#This Row],[Biological Marker]]=1,Play[[#This Row],[Smoker]]=0),Play[[#This Row],[medical_insurance_charges]],NA())</f>
        <v>#N/A</v>
      </c>
    </row>
    <row r="20" spans="1:33" x14ac:dyDescent="0.35">
      <c r="A20" s="31">
        <v>30</v>
      </c>
      <c r="B20" s="31">
        <v>35.299999999999997</v>
      </c>
      <c r="C20" s="33">
        <v>0</v>
      </c>
      <c r="D20" s="33">
        <v>1</v>
      </c>
      <c r="E20" s="33">
        <v>0</v>
      </c>
      <c r="F20" s="33">
        <v>0</v>
      </c>
      <c r="G20" s="33">
        <v>1</v>
      </c>
      <c r="H20">
        <v>1</v>
      </c>
      <c r="I20">
        <v>0</v>
      </c>
      <c r="J20">
        <v>1</v>
      </c>
      <c r="K20">
        <v>0</v>
      </c>
      <c r="L20">
        <v>0</v>
      </c>
      <c r="M20">
        <v>0</v>
      </c>
      <c r="N20">
        <v>1</v>
      </c>
      <c r="O20">
        <v>0</v>
      </c>
      <c r="P20">
        <v>0</v>
      </c>
      <c r="Q20" s="32">
        <v>36837.466999999997</v>
      </c>
      <c r="R20" s="110" t="e">
        <f>IF(Play[[#This Row],[southeast]]=1,Play[[#This Row],[medical_insurance_charges]],NA())</f>
        <v>#N/A</v>
      </c>
      <c r="S20" s="110">
        <f>IF(Play[[#This Row],[southwest]]=1,Play[[#This Row],[medical_insurance_charges]],NA())</f>
        <v>36837.466999999997</v>
      </c>
      <c r="T20" s="111" t="e">
        <f>IF(Play[[#This Row],[northwest]]=1,Play[[#This Row],[medical_insurance_charges]],NA())</f>
        <v>#N/A</v>
      </c>
      <c r="U20" s="110" t="e">
        <f>IF(Play[[#This Row],[northeast]]=1,Play[[#This Row],[medical_insurance_charges]],NA())</f>
        <v>#N/A</v>
      </c>
      <c r="V20" s="114" t="e">
        <f>IF(AND(Play[[#This Row],[southeast]]&lt;&gt;0,Play[[#This Row],[Smoker]]&lt;&gt;0),Play[[#This Row],[medical_insurance_charges]],NA())</f>
        <v>#N/A</v>
      </c>
      <c r="W20" s="114">
        <f>IF(AND(Play[[#This Row],[southwest]]&lt;&gt;0,Play[[#This Row],[Smoker]]&lt;&gt;0),Play[[#This Row],[medical_insurance_charges]],NA())</f>
        <v>36837.466999999997</v>
      </c>
      <c r="X20" s="114" t="e">
        <f>IF(AND(Play[[#This Row],[northwest]]&lt;&gt;0,Play[[#This Row],[Smoker]]&lt;&gt;0),Play[[#This Row],[medical_insurance_charges]],NA())</f>
        <v>#N/A</v>
      </c>
      <c r="Y20" s="114" t="e">
        <f>IF(AND(Play[[#This Row],[northeast]]&lt;&gt;0,Play[[#This Row],[Smoker]]&lt;&gt;0),Play[[#This Row],[medical_insurance_charges]],NA())</f>
        <v>#N/A</v>
      </c>
      <c r="Z20" s="115" t="e">
        <f>IF(AND(Play[[#This Row],[Biological Marker]]=0,Play[[#This Row],[Smoker]]=1),Play[[#This Row],[medical_insurance_charges]],NA())</f>
        <v>#N/A</v>
      </c>
      <c r="AA20" s="115">
        <f>IF(AND(Play[[#This Row],[Biological Marker]]=1,Play[[#This Row],[Smoker]]=1),Play[[#This Row],[medical_insurance_charges]],NA())</f>
        <v>36837.466999999997</v>
      </c>
      <c r="AB20" s="144" t="e">
        <f>IF(AND(Play[[#This Row],[southeast]]&lt;&gt;0,Play[[#This Row],[Smoker]]=0),Play[[#This Row],[medical_insurance_charges]],NA())</f>
        <v>#N/A</v>
      </c>
      <c r="AC20" s="144" t="e">
        <f>IF(AND(Play[[#This Row],[southwest]]&lt;&gt;0,Play[[#This Row],[Smoker]]=0),Play[[#This Row],[medical_insurance_charges]],NA())</f>
        <v>#N/A</v>
      </c>
      <c r="AD20" s="144" t="e">
        <f>IF(AND(Play[[#This Row],[northwest]]&lt;&gt;0,Play[[#This Row],[Smoker]]=0),Play[[#This Row],[medical_insurance_charges]],NA())</f>
        <v>#N/A</v>
      </c>
      <c r="AE20" s="144" t="e">
        <f>IF(AND(Play[[#This Row],[northeast]]&lt;&gt;0,Play[[#This Row],[Smoker]]=0),Play[[#This Row],[medical_insurance_charges]],NA())</f>
        <v>#N/A</v>
      </c>
      <c r="AF20" s="115" t="e">
        <f>IF(AND(Play[[#This Row],[Biological Marker]]=0,Play[[#This Row],[Smoker]]=0),Play[[#This Row],[medical_insurance_charges]],NA())</f>
        <v>#N/A</v>
      </c>
      <c r="AG20" s="115" t="e">
        <f>IF(AND(Play[[#This Row],[Biological Marker]]=1,Play[[#This Row],[Smoker]]=0),Play[[#This Row],[medical_insurance_charges]],NA())</f>
        <v>#N/A</v>
      </c>
    </row>
    <row r="21" spans="1:33" x14ac:dyDescent="0.35">
      <c r="A21" s="31">
        <v>31</v>
      </c>
      <c r="B21" s="31">
        <v>36.299999999999997</v>
      </c>
      <c r="C21" s="33">
        <v>0</v>
      </c>
      <c r="D21" s="33">
        <v>1</v>
      </c>
      <c r="E21" s="33">
        <v>0</v>
      </c>
      <c r="F21" s="33">
        <v>0</v>
      </c>
      <c r="G21" s="33">
        <v>1</v>
      </c>
      <c r="H21">
        <v>1</v>
      </c>
      <c r="I21">
        <v>0</v>
      </c>
      <c r="J21">
        <v>1</v>
      </c>
      <c r="K21">
        <v>0</v>
      </c>
      <c r="L21">
        <v>0</v>
      </c>
      <c r="M21">
        <v>0</v>
      </c>
      <c r="N21">
        <v>1</v>
      </c>
      <c r="O21">
        <v>0</v>
      </c>
      <c r="P21">
        <v>0</v>
      </c>
      <c r="Q21" s="32">
        <v>38711</v>
      </c>
      <c r="R21" s="110" t="e">
        <f>IF(Play[[#This Row],[southeast]]=1,Play[[#This Row],[medical_insurance_charges]],NA())</f>
        <v>#N/A</v>
      </c>
      <c r="S21" s="110">
        <f>IF(Play[[#This Row],[southwest]]=1,Play[[#This Row],[medical_insurance_charges]],NA())</f>
        <v>38711</v>
      </c>
      <c r="T21" s="111" t="e">
        <f>IF(Play[[#This Row],[northwest]]=1,Play[[#This Row],[medical_insurance_charges]],NA())</f>
        <v>#N/A</v>
      </c>
      <c r="U21" s="110" t="e">
        <f>IF(Play[[#This Row],[northeast]]=1,Play[[#This Row],[medical_insurance_charges]],NA())</f>
        <v>#N/A</v>
      </c>
      <c r="V21" s="114" t="e">
        <f>IF(AND(Play[[#This Row],[southeast]]&lt;&gt;0,Play[[#This Row],[Smoker]]&lt;&gt;0),Play[[#This Row],[medical_insurance_charges]],NA())</f>
        <v>#N/A</v>
      </c>
      <c r="W21" s="114">
        <f>IF(AND(Play[[#This Row],[southwest]]&lt;&gt;0,Play[[#This Row],[Smoker]]&lt;&gt;0),Play[[#This Row],[medical_insurance_charges]],NA())</f>
        <v>38711</v>
      </c>
      <c r="X21" s="114" t="e">
        <f>IF(AND(Play[[#This Row],[northwest]]&lt;&gt;0,Play[[#This Row],[Smoker]]&lt;&gt;0),Play[[#This Row],[medical_insurance_charges]],NA())</f>
        <v>#N/A</v>
      </c>
      <c r="Y21" s="114" t="e">
        <f>IF(AND(Play[[#This Row],[northeast]]&lt;&gt;0,Play[[#This Row],[Smoker]]&lt;&gt;0),Play[[#This Row],[medical_insurance_charges]],NA())</f>
        <v>#N/A</v>
      </c>
      <c r="Z21" s="115" t="e">
        <f>IF(AND(Play[[#This Row],[Biological Marker]]=0,Play[[#This Row],[Smoker]]=1),Play[[#This Row],[medical_insurance_charges]],NA())</f>
        <v>#N/A</v>
      </c>
      <c r="AA21" s="115">
        <f>IF(AND(Play[[#This Row],[Biological Marker]]=1,Play[[#This Row],[Smoker]]=1),Play[[#This Row],[medical_insurance_charges]],NA())</f>
        <v>38711</v>
      </c>
      <c r="AB21" s="144" t="e">
        <f>IF(AND(Play[[#This Row],[southeast]]&lt;&gt;0,Play[[#This Row],[Smoker]]=0),Play[[#This Row],[medical_insurance_charges]],NA())</f>
        <v>#N/A</v>
      </c>
      <c r="AC21" s="144" t="e">
        <f>IF(AND(Play[[#This Row],[southwest]]&lt;&gt;0,Play[[#This Row],[Smoker]]=0),Play[[#This Row],[medical_insurance_charges]],NA())</f>
        <v>#N/A</v>
      </c>
      <c r="AD21" s="144" t="e">
        <f>IF(AND(Play[[#This Row],[northwest]]&lt;&gt;0,Play[[#This Row],[Smoker]]=0),Play[[#This Row],[medical_insurance_charges]],NA())</f>
        <v>#N/A</v>
      </c>
      <c r="AE21" s="144" t="e">
        <f>IF(AND(Play[[#This Row],[northeast]]&lt;&gt;0,Play[[#This Row],[Smoker]]=0),Play[[#This Row],[medical_insurance_charges]],NA())</f>
        <v>#N/A</v>
      </c>
      <c r="AF21" s="115" t="e">
        <f>IF(AND(Play[[#This Row],[Biological Marker]]=0,Play[[#This Row],[Smoker]]=0),Play[[#This Row],[medical_insurance_charges]],NA())</f>
        <v>#N/A</v>
      </c>
      <c r="AG21" s="115" t="e">
        <f>IF(AND(Play[[#This Row],[Biological Marker]]=1,Play[[#This Row],[Smoker]]=0),Play[[#This Row],[medical_insurance_charges]],NA())</f>
        <v>#N/A</v>
      </c>
    </row>
    <row r="22" spans="1:33" x14ac:dyDescent="0.35">
      <c r="A22" s="31">
        <v>22</v>
      </c>
      <c r="B22" s="31">
        <v>35.6</v>
      </c>
      <c r="C22" s="33">
        <v>0</v>
      </c>
      <c r="D22" s="33">
        <v>1</v>
      </c>
      <c r="E22" s="33">
        <v>0</v>
      </c>
      <c r="F22" s="33">
        <v>0</v>
      </c>
      <c r="G22" s="33">
        <v>1</v>
      </c>
      <c r="H22">
        <v>1</v>
      </c>
      <c r="I22">
        <v>0</v>
      </c>
      <c r="J22">
        <v>1</v>
      </c>
      <c r="K22">
        <v>0</v>
      </c>
      <c r="L22">
        <v>0</v>
      </c>
      <c r="M22">
        <v>1</v>
      </c>
      <c r="N22">
        <v>0</v>
      </c>
      <c r="O22">
        <v>0</v>
      </c>
      <c r="P22">
        <v>0</v>
      </c>
      <c r="Q22" s="32">
        <v>35585.576000000001</v>
      </c>
      <c r="R22" s="110" t="e">
        <f>IF(Play[[#This Row],[southeast]]=1,Play[[#This Row],[medical_insurance_charges]],NA())</f>
        <v>#N/A</v>
      </c>
      <c r="S22" s="110">
        <f>IF(Play[[#This Row],[southwest]]=1,Play[[#This Row],[medical_insurance_charges]],NA())</f>
        <v>35585.576000000001</v>
      </c>
      <c r="T22" s="111" t="e">
        <f>IF(Play[[#This Row],[northwest]]=1,Play[[#This Row],[medical_insurance_charges]],NA())</f>
        <v>#N/A</v>
      </c>
      <c r="U22" s="110" t="e">
        <f>IF(Play[[#This Row],[northeast]]=1,Play[[#This Row],[medical_insurance_charges]],NA())</f>
        <v>#N/A</v>
      </c>
      <c r="V22" s="114" t="e">
        <f>IF(AND(Play[[#This Row],[southeast]]&lt;&gt;0,Play[[#This Row],[Smoker]]&lt;&gt;0),Play[[#This Row],[medical_insurance_charges]],NA())</f>
        <v>#N/A</v>
      </c>
      <c r="W22" s="114">
        <f>IF(AND(Play[[#This Row],[southwest]]&lt;&gt;0,Play[[#This Row],[Smoker]]&lt;&gt;0),Play[[#This Row],[medical_insurance_charges]],NA())</f>
        <v>35585.576000000001</v>
      </c>
      <c r="X22" s="114" t="e">
        <f>IF(AND(Play[[#This Row],[northwest]]&lt;&gt;0,Play[[#This Row],[Smoker]]&lt;&gt;0),Play[[#This Row],[medical_insurance_charges]],NA())</f>
        <v>#N/A</v>
      </c>
      <c r="Y22" s="114" t="e">
        <f>IF(AND(Play[[#This Row],[northeast]]&lt;&gt;0,Play[[#This Row],[Smoker]]&lt;&gt;0),Play[[#This Row],[medical_insurance_charges]],NA())</f>
        <v>#N/A</v>
      </c>
      <c r="Z22" s="115" t="e">
        <f>IF(AND(Play[[#This Row],[Biological Marker]]=0,Play[[#This Row],[Smoker]]=1),Play[[#This Row],[medical_insurance_charges]],NA())</f>
        <v>#N/A</v>
      </c>
      <c r="AA22" s="115">
        <f>IF(AND(Play[[#This Row],[Biological Marker]]=1,Play[[#This Row],[Smoker]]=1),Play[[#This Row],[medical_insurance_charges]],NA())</f>
        <v>35585.576000000001</v>
      </c>
      <c r="AB22" s="144" t="e">
        <f>IF(AND(Play[[#This Row],[southeast]]&lt;&gt;0,Play[[#This Row],[Smoker]]=0),Play[[#This Row],[medical_insurance_charges]],NA())</f>
        <v>#N/A</v>
      </c>
      <c r="AC22" s="144" t="e">
        <f>IF(AND(Play[[#This Row],[southwest]]&lt;&gt;0,Play[[#This Row],[Smoker]]=0),Play[[#This Row],[medical_insurance_charges]],NA())</f>
        <v>#N/A</v>
      </c>
      <c r="AD22" s="144" t="e">
        <f>IF(AND(Play[[#This Row],[northwest]]&lt;&gt;0,Play[[#This Row],[Smoker]]=0),Play[[#This Row],[medical_insurance_charges]],NA())</f>
        <v>#N/A</v>
      </c>
      <c r="AE22" s="144" t="e">
        <f>IF(AND(Play[[#This Row],[northeast]]&lt;&gt;0,Play[[#This Row],[Smoker]]=0),Play[[#This Row],[medical_insurance_charges]],NA())</f>
        <v>#N/A</v>
      </c>
      <c r="AF22" s="115" t="e">
        <f>IF(AND(Play[[#This Row],[Biological Marker]]=0,Play[[#This Row],[Smoker]]=0),Play[[#This Row],[medical_insurance_charges]],NA())</f>
        <v>#N/A</v>
      </c>
      <c r="AG22" s="115" t="e">
        <f>IF(AND(Play[[#This Row],[Biological Marker]]=1,Play[[#This Row],[Smoker]]=0),Play[[#This Row],[medical_insurance_charges]],NA())</f>
        <v>#N/A</v>
      </c>
    </row>
    <row r="23" spans="1:33" x14ac:dyDescent="0.35">
      <c r="A23" s="31">
        <v>28</v>
      </c>
      <c r="B23" s="31">
        <v>36.4</v>
      </c>
      <c r="C23" s="33">
        <v>0</v>
      </c>
      <c r="D23" s="33">
        <v>1</v>
      </c>
      <c r="E23" s="33">
        <v>0</v>
      </c>
      <c r="F23" s="33">
        <v>0</v>
      </c>
      <c r="G23" s="33">
        <v>1</v>
      </c>
      <c r="H23">
        <v>1</v>
      </c>
      <c r="I23">
        <v>0</v>
      </c>
      <c r="J23">
        <v>1</v>
      </c>
      <c r="K23">
        <v>0</v>
      </c>
      <c r="L23">
        <v>0</v>
      </c>
      <c r="M23">
        <v>0</v>
      </c>
      <c r="N23">
        <v>1</v>
      </c>
      <c r="O23">
        <v>0</v>
      </c>
      <c r="P23">
        <v>0</v>
      </c>
      <c r="Q23" s="32">
        <v>51194.559139999998</v>
      </c>
      <c r="R23" s="110" t="e">
        <f>IF(Play[[#This Row],[southeast]]=1,Play[[#This Row],[medical_insurance_charges]],NA())</f>
        <v>#N/A</v>
      </c>
      <c r="S23" s="110">
        <f>IF(Play[[#This Row],[southwest]]=1,Play[[#This Row],[medical_insurance_charges]],NA())</f>
        <v>51194.559139999998</v>
      </c>
      <c r="T23" s="111" t="e">
        <f>IF(Play[[#This Row],[northwest]]=1,Play[[#This Row],[medical_insurance_charges]],NA())</f>
        <v>#N/A</v>
      </c>
      <c r="U23" s="110" t="e">
        <f>IF(Play[[#This Row],[northeast]]=1,Play[[#This Row],[medical_insurance_charges]],NA())</f>
        <v>#N/A</v>
      </c>
      <c r="V23" s="114" t="e">
        <f>IF(AND(Play[[#This Row],[southeast]]&lt;&gt;0,Play[[#This Row],[Smoker]]&lt;&gt;0),Play[[#This Row],[medical_insurance_charges]],NA())</f>
        <v>#N/A</v>
      </c>
      <c r="W23" s="114">
        <f>IF(AND(Play[[#This Row],[southwest]]&lt;&gt;0,Play[[#This Row],[Smoker]]&lt;&gt;0),Play[[#This Row],[medical_insurance_charges]],NA())</f>
        <v>51194.559139999998</v>
      </c>
      <c r="X23" s="114" t="e">
        <f>IF(AND(Play[[#This Row],[northwest]]&lt;&gt;0,Play[[#This Row],[Smoker]]&lt;&gt;0),Play[[#This Row],[medical_insurance_charges]],NA())</f>
        <v>#N/A</v>
      </c>
      <c r="Y23" s="114" t="e">
        <f>IF(AND(Play[[#This Row],[northeast]]&lt;&gt;0,Play[[#This Row],[Smoker]]&lt;&gt;0),Play[[#This Row],[medical_insurance_charges]],NA())</f>
        <v>#N/A</v>
      </c>
      <c r="Z23" s="115" t="e">
        <f>IF(AND(Play[[#This Row],[Biological Marker]]=0,Play[[#This Row],[Smoker]]=1),Play[[#This Row],[medical_insurance_charges]],NA())</f>
        <v>#N/A</v>
      </c>
      <c r="AA23" s="115">
        <f>IF(AND(Play[[#This Row],[Biological Marker]]=1,Play[[#This Row],[Smoker]]=1),Play[[#This Row],[medical_insurance_charges]],NA())</f>
        <v>51194.559139999998</v>
      </c>
      <c r="AB23" s="144" t="e">
        <f>IF(AND(Play[[#This Row],[southeast]]&lt;&gt;0,Play[[#This Row],[Smoker]]=0),Play[[#This Row],[medical_insurance_charges]],NA())</f>
        <v>#N/A</v>
      </c>
      <c r="AC23" s="144" t="e">
        <f>IF(AND(Play[[#This Row],[southwest]]&lt;&gt;0,Play[[#This Row],[Smoker]]=0),Play[[#This Row],[medical_insurance_charges]],NA())</f>
        <v>#N/A</v>
      </c>
      <c r="AD23" s="144" t="e">
        <f>IF(AND(Play[[#This Row],[northwest]]&lt;&gt;0,Play[[#This Row],[Smoker]]=0),Play[[#This Row],[medical_insurance_charges]],NA())</f>
        <v>#N/A</v>
      </c>
      <c r="AE23" s="144" t="e">
        <f>IF(AND(Play[[#This Row],[northeast]]&lt;&gt;0,Play[[#This Row],[Smoker]]=0),Play[[#This Row],[medical_insurance_charges]],NA())</f>
        <v>#N/A</v>
      </c>
      <c r="AF23" s="115" t="e">
        <f>IF(AND(Play[[#This Row],[Biological Marker]]=0,Play[[#This Row],[Smoker]]=0),Play[[#This Row],[medical_insurance_charges]],NA())</f>
        <v>#N/A</v>
      </c>
      <c r="AG23" s="115" t="e">
        <f>IF(AND(Play[[#This Row],[Biological Marker]]=1,Play[[#This Row],[Smoker]]=0),Play[[#This Row],[medical_insurance_charges]],NA())</f>
        <v>#N/A</v>
      </c>
    </row>
    <row r="24" spans="1:33" x14ac:dyDescent="0.35">
      <c r="A24" s="31">
        <v>60</v>
      </c>
      <c r="B24" s="31">
        <v>39.9</v>
      </c>
      <c r="C24" s="33">
        <v>0</v>
      </c>
      <c r="D24" s="33">
        <v>1</v>
      </c>
      <c r="E24" s="33">
        <v>0</v>
      </c>
      <c r="F24" s="33">
        <v>0</v>
      </c>
      <c r="G24" s="33">
        <v>1</v>
      </c>
      <c r="H24">
        <v>1</v>
      </c>
      <c r="I24">
        <v>0</v>
      </c>
      <c r="J24">
        <v>1</v>
      </c>
      <c r="K24">
        <v>0</v>
      </c>
      <c r="L24">
        <v>0</v>
      </c>
      <c r="M24">
        <v>0</v>
      </c>
      <c r="N24">
        <v>0</v>
      </c>
      <c r="O24">
        <v>0</v>
      </c>
      <c r="P24">
        <v>1</v>
      </c>
      <c r="Q24" s="32">
        <v>48173.360999999997</v>
      </c>
      <c r="R24" s="110" t="e">
        <f>IF(Play[[#This Row],[southeast]]=1,Play[[#This Row],[medical_insurance_charges]],NA())</f>
        <v>#N/A</v>
      </c>
      <c r="S24" s="110">
        <f>IF(Play[[#This Row],[southwest]]=1,Play[[#This Row],[medical_insurance_charges]],NA())</f>
        <v>48173.360999999997</v>
      </c>
      <c r="T24" s="111" t="e">
        <f>IF(Play[[#This Row],[northwest]]=1,Play[[#This Row],[medical_insurance_charges]],NA())</f>
        <v>#N/A</v>
      </c>
      <c r="U24" s="110" t="e">
        <f>IF(Play[[#This Row],[northeast]]=1,Play[[#This Row],[medical_insurance_charges]],NA())</f>
        <v>#N/A</v>
      </c>
      <c r="V24" s="114" t="e">
        <f>IF(AND(Play[[#This Row],[southeast]]&lt;&gt;0,Play[[#This Row],[Smoker]]&lt;&gt;0),Play[[#This Row],[medical_insurance_charges]],NA())</f>
        <v>#N/A</v>
      </c>
      <c r="W24" s="114">
        <f>IF(AND(Play[[#This Row],[southwest]]&lt;&gt;0,Play[[#This Row],[Smoker]]&lt;&gt;0),Play[[#This Row],[medical_insurance_charges]],NA())</f>
        <v>48173.360999999997</v>
      </c>
      <c r="X24" s="114" t="e">
        <f>IF(AND(Play[[#This Row],[northwest]]&lt;&gt;0,Play[[#This Row],[Smoker]]&lt;&gt;0),Play[[#This Row],[medical_insurance_charges]],NA())</f>
        <v>#N/A</v>
      </c>
      <c r="Y24" s="114" t="e">
        <f>IF(AND(Play[[#This Row],[northeast]]&lt;&gt;0,Play[[#This Row],[Smoker]]&lt;&gt;0),Play[[#This Row],[medical_insurance_charges]],NA())</f>
        <v>#N/A</v>
      </c>
      <c r="Z24" s="115" t="e">
        <f>IF(AND(Play[[#This Row],[Biological Marker]]=0,Play[[#This Row],[Smoker]]=1),Play[[#This Row],[medical_insurance_charges]],NA())</f>
        <v>#N/A</v>
      </c>
      <c r="AA24" s="115">
        <f>IF(AND(Play[[#This Row],[Biological Marker]]=1,Play[[#This Row],[Smoker]]=1),Play[[#This Row],[medical_insurance_charges]],NA())</f>
        <v>48173.360999999997</v>
      </c>
      <c r="AB24" s="144" t="e">
        <f>IF(AND(Play[[#This Row],[southeast]]&lt;&gt;0,Play[[#This Row],[Smoker]]=0),Play[[#This Row],[medical_insurance_charges]],NA())</f>
        <v>#N/A</v>
      </c>
      <c r="AC24" s="144" t="e">
        <f>IF(AND(Play[[#This Row],[southwest]]&lt;&gt;0,Play[[#This Row],[Smoker]]=0),Play[[#This Row],[medical_insurance_charges]],NA())</f>
        <v>#N/A</v>
      </c>
      <c r="AD24" s="144" t="e">
        <f>IF(AND(Play[[#This Row],[northwest]]&lt;&gt;0,Play[[#This Row],[Smoker]]=0),Play[[#This Row],[medical_insurance_charges]],NA())</f>
        <v>#N/A</v>
      </c>
      <c r="AE24" s="144" t="e">
        <f>IF(AND(Play[[#This Row],[northeast]]&lt;&gt;0,Play[[#This Row],[Smoker]]=0),Play[[#This Row],[medical_insurance_charges]],NA())</f>
        <v>#N/A</v>
      </c>
      <c r="AF24" s="115" t="e">
        <f>IF(AND(Play[[#This Row],[Biological Marker]]=0,Play[[#This Row],[Smoker]]=0),Play[[#This Row],[medical_insurance_charges]],NA())</f>
        <v>#N/A</v>
      </c>
      <c r="AG24" s="115" t="e">
        <f>IF(AND(Play[[#This Row],[Biological Marker]]=1,Play[[#This Row],[Smoker]]=0),Play[[#This Row],[medical_insurance_charges]],NA())</f>
        <v>#N/A</v>
      </c>
    </row>
    <row r="25" spans="1:33" x14ac:dyDescent="0.35">
      <c r="A25" s="31">
        <v>19</v>
      </c>
      <c r="B25" s="31">
        <v>34.799999999999997</v>
      </c>
      <c r="C25" s="33">
        <v>0</v>
      </c>
      <c r="D25" s="33">
        <v>1</v>
      </c>
      <c r="E25" s="33">
        <v>0</v>
      </c>
      <c r="F25" s="33">
        <v>0</v>
      </c>
      <c r="G25" s="33">
        <v>1</v>
      </c>
      <c r="H25">
        <v>1</v>
      </c>
      <c r="I25">
        <v>0</v>
      </c>
      <c r="J25">
        <v>1</v>
      </c>
      <c r="K25">
        <v>0</v>
      </c>
      <c r="L25">
        <v>0</v>
      </c>
      <c r="M25">
        <v>1</v>
      </c>
      <c r="N25">
        <v>0</v>
      </c>
      <c r="O25">
        <v>0</v>
      </c>
      <c r="P25">
        <v>0</v>
      </c>
      <c r="Q25" s="32">
        <v>34779.614999999998</v>
      </c>
      <c r="R25" s="110" t="e">
        <f>IF(Play[[#This Row],[southeast]]=1,Play[[#This Row],[medical_insurance_charges]],NA())</f>
        <v>#N/A</v>
      </c>
      <c r="S25" s="110">
        <f>IF(Play[[#This Row],[southwest]]=1,Play[[#This Row],[medical_insurance_charges]],NA())</f>
        <v>34779.614999999998</v>
      </c>
      <c r="T25" s="111" t="e">
        <f>IF(Play[[#This Row],[northwest]]=1,Play[[#This Row],[medical_insurance_charges]],NA())</f>
        <v>#N/A</v>
      </c>
      <c r="U25" s="110" t="e">
        <f>IF(Play[[#This Row],[northeast]]=1,Play[[#This Row],[medical_insurance_charges]],NA())</f>
        <v>#N/A</v>
      </c>
      <c r="V25" s="114" t="e">
        <f>IF(AND(Play[[#This Row],[southeast]]&lt;&gt;0,Play[[#This Row],[Smoker]]&lt;&gt;0),Play[[#This Row],[medical_insurance_charges]],NA())</f>
        <v>#N/A</v>
      </c>
      <c r="W25" s="114">
        <f>IF(AND(Play[[#This Row],[southwest]]&lt;&gt;0,Play[[#This Row],[Smoker]]&lt;&gt;0),Play[[#This Row],[medical_insurance_charges]],NA())</f>
        <v>34779.614999999998</v>
      </c>
      <c r="X25" s="114" t="e">
        <f>IF(AND(Play[[#This Row],[northwest]]&lt;&gt;0,Play[[#This Row],[Smoker]]&lt;&gt;0),Play[[#This Row],[medical_insurance_charges]],NA())</f>
        <v>#N/A</v>
      </c>
      <c r="Y25" s="114" t="e">
        <f>IF(AND(Play[[#This Row],[northeast]]&lt;&gt;0,Play[[#This Row],[Smoker]]&lt;&gt;0),Play[[#This Row],[medical_insurance_charges]],NA())</f>
        <v>#N/A</v>
      </c>
      <c r="Z25" s="115" t="e">
        <f>IF(AND(Play[[#This Row],[Biological Marker]]=0,Play[[#This Row],[Smoker]]=1),Play[[#This Row],[medical_insurance_charges]],NA())</f>
        <v>#N/A</v>
      </c>
      <c r="AA25" s="115">
        <f>IF(AND(Play[[#This Row],[Biological Marker]]=1,Play[[#This Row],[Smoker]]=1),Play[[#This Row],[medical_insurance_charges]],NA())</f>
        <v>34779.614999999998</v>
      </c>
      <c r="AB25" s="144" t="e">
        <f>IF(AND(Play[[#This Row],[southeast]]&lt;&gt;0,Play[[#This Row],[Smoker]]=0),Play[[#This Row],[medical_insurance_charges]],NA())</f>
        <v>#N/A</v>
      </c>
      <c r="AC25" s="144" t="e">
        <f>IF(AND(Play[[#This Row],[southwest]]&lt;&gt;0,Play[[#This Row],[Smoker]]=0),Play[[#This Row],[medical_insurance_charges]],NA())</f>
        <v>#N/A</v>
      </c>
      <c r="AD25" s="144" t="e">
        <f>IF(AND(Play[[#This Row],[northwest]]&lt;&gt;0,Play[[#This Row],[Smoker]]=0),Play[[#This Row],[medical_insurance_charges]],NA())</f>
        <v>#N/A</v>
      </c>
      <c r="AE25" s="144" t="e">
        <f>IF(AND(Play[[#This Row],[northeast]]&lt;&gt;0,Play[[#This Row],[Smoker]]=0),Play[[#This Row],[medical_insurance_charges]],NA())</f>
        <v>#N/A</v>
      </c>
      <c r="AF25" s="115" t="e">
        <f>IF(AND(Play[[#This Row],[Biological Marker]]=0,Play[[#This Row],[Smoker]]=0),Play[[#This Row],[medical_insurance_charges]],NA())</f>
        <v>#N/A</v>
      </c>
      <c r="AG25" s="115" t="e">
        <f>IF(AND(Play[[#This Row],[Biological Marker]]=1,Play[[#This Row],[Smoker]]=0),Play[[#This Row],[medical_insurance_charges]],NA())</f>
        <v>#N/A</v>
      </c>
    </row>
    <row r="26" spans="1:33" x14ac:dyDescent="0.35">
      <c r="A26" s="31">
        <v>50</v>
      </c>
      <c r="B26" s="31">
        <v>34.200000000000003</v>
      </c>
      <c r="C26" s="33">
        <v>0</v>
      </c>
      <c r="D26" s="33">
        <v>1</v>
      </c>
      <c r="E26" s="33">
        <v>0</v>
      </c>
      <c r="F26" s="33">
        <v>0</v>
      </c>
      <c r="G26" s="33">
        <v>1</v>
      </c>
      <c r="H26">
        <v>1</v>
      </c>
      <c r="I26">
        <v>0</v>
      </c>
      <c r="J26">
        <v>1</v>
      </c>
      <c r="K26">
        <v>0</v>
      </c>
      <c r="L26">
        <v>0</v>
      </c>
      <c r="M26">
        <v>0</v>
      </c>
      <c r="N26">
        <v>0</v>
      </c>
      <c r="O26">
        <v>1</v>
      </c>
      <c r="P26">
        <v>0</v>
      </c>
      <c r="Q26" s="32">
        <v>42856.838000000003</v>
      </c>
      <c r="R26" s="110" t="e">
        <f>IF(Play[[#This Row],[southeast]]=1,Play[[#This Row],[medical_insurance_charges]],NA())</f>
        <v>#N/A</v>
      </c>
      <c r="S26" s="110">
        <f>IF(Play[[#This Row],[southwest]]=1,Play[[#This Row],[medical_insurance_charges]],NA())</f>
        <v>42856.838000000003</v>
      </c>
      <c r="T26" s="111" t="e">
        <f>IF(Play[[#This Row],[northwest]]=1,Play[[#This Row],[medical_insurance_charges]],NA())</f>
        <v>#N/A</v>
      </c>
      <c r="U26" s="110" t="e">
        <f>IF(Play[[#This Row],[northeast]]=1,Play[[#This Row],[medical_insurance_charges]],NA())</f>
        <v>#N/A</v>
      </c>
      <c r="V26" s="114" t="e">
        <f>IF(AND(Play[[#This Row],[southeast]]&lt;&gt;0,Play[[#This Row],[Smoker]]&lt;&gt;0),Play[[#This Row],[medical_insurance_charges]],NA())</f>
        <v>#N/A</v>
      </c>
      <c r="W26" s="114">
        <f>IF(AND(Play[[#This Row],[southwest]]&lt;&gt;0,Play[[#This Row],[Smoker]]&lt;&gt;0),Play[[#This Row],[medical_insurance_charges]],NA())</f>
        <v>42856.838000000003</v>
      </c>
      <c r="X26" s="114" t="e">
        <f>IF(AND(Play[[#This Row],[northwest]]&lt;&gt;0,Play[[#This Row],[Smoker]]&lt;&gt;0),Play[[#This Row],[medical_insurance_charges]],NA())</f>
        <v>#N/A</v>
      </c>
      <c r="Y26" s="114" t="e">
        <f>IF(AND(Play[[#This Row],[northeast]]&lt;&gt;0,Play[[#This Row],[Smoker]]&lt;&gt;0),Play[[#This Row],[medical_insurance_charges]],NA())</f>
        <v>#N/A</v>
      </c>
      <c r="Z26" s="115" t="e">
        <f>IF(AND(Play[[#This Row],[Biological Marker]]=0,Play[[#This Row],[Smoker]]=1),Play[[#This Row],[medical_insurance_charges]],NA())</f>
        <v>#N/A</v>
      </c>
      <c r="AA26" s="115">
        <f>IF(AND(Play[[#This Row],[Biological Marker]]=1,Play[[#This Row],[Smoker]]=1),Play[[#This Row],[medical_insurance_charges]],NA())</f>
        <v>42856.838000000003</v>
      </c>
      <c r="AB26" s="144" t="e">
        <f>IF(AND(Play[[#This Row],[southeast]]&lt;&gt;0,Play[[#This Row],[Smoker]]=0),Play[[#This Row],[medical_insurance_charges]],NA())</f>
        <v>#N/A</v>
      </c>
      <c r="AC26" s="144" t="e">
        <f>IF(AND(Play[[#This Row],[southwest]]&lt;&gt;0,Play[[#This Row],[Smoker]]=0),Play[[#This Row],[medical_insurance_charges]],NA())</f>
        <v>#N/A</v>
      </c>
      <c r="AD26" s="144" t="e">
        <f>IF(AND(Play[[#This Row],[northwest]]&lt;&gt;0,Play[[#This Row],[Smoker]]=0),Play[[#This Row],[medical_insurance_charges]],NA())</f>
        <v>#N/A</v>
      </c>
      <c r="AE26" s="144" t="e">
        <f>IF(AND(Play[[#This Row],[northeast]]&lt;&gt;0,Play[[#This Row],[Smoker]]=0),Play[[#This Row],[medical_insurance_charges]],NA())</f>
        <v>#N/A</v>
      </c>
      <c r="AF26" s="115" t="e">
        <f>IF(AND(Play[[#This Row],[Biological Marker]]=0,Play[[#This Row],[Smoker]]=0),Play[[#This Row],[medical_insurance_charges]],NA())</f>
        <v>#N/A</v>
      </c>
      <c r="AG26" s="115" t="e">
        <f>IF(AND(Play[[#This Row],[Biological Marker]]=1,Play[[#This Row],[Smoker]]=0),Play[[#This Row],[medical_insurance_charges]],NA())</f>
        <v>#N/A</v>
      </c>
    </row>
    <row r="27" spans="1:33" x14ac:dyDescent="0.35">
      <c r="A27" s="31">
        <v>34</v>
      </c>
      <c r="B27" s="31">
        <v>30.8</v>
      </c>
      <c r="C27" s="33">
        <v>0</v>
      </c>
      <c r="D27" s="33">
        <v>1</v>
      </c>
      <c r="E27" s="33">
        <v>0</v>
      </c>
      <c r="F27" s="33">
        <v>0</v>
      </c>
      <c r="G27" s="33">
        <v>1</v>
      </c>
      <c r="H27">
        <v>1</v>
      </c>
      <c r="I27">
        <v>0</v>
      </c>
      <c r="J27">
        <v>1</v>
      </c>
      <c r="K27">
        <v>0</v>
      </c>
      <c r="L27">
        <v>0</v>
      </c>
      <c r="M27">
        <v>0</v>
      </c>
      <c r="N27">
        <v>1</v>
      </c>
      <c r="O27">
        <v>0</v>
      </c>
      <c r="P27">
        <v>0</v>
      </c>
      <c r="Q27" s="32">
        <v>35491.64</v>
      </c>
      <c r="R27" s="110" t="e">
        <f>IF(Play[[#This Row],[southeast]]=1,Play[[#This Row],[medical_insurance_charges]],NA())</f>
        <v>#N/A</v>
      </c>
      <c r="S27" s="110">
        <f>IF(Play[[#This Row],[southwest]]=1,Play[[#This Row],[medical_insurance_charges]],NA())</f>
        <v>35491.64</v>
      </c>
      <c r="T27" s="111" t="e">
        <f>IF(Play[[#This Row],[northwest]]=1,Play[[#This Row],[medical_insurance_charges]],NA())</f>
        <v>#N/A</v>
      </c>
      <c r="U27" s="110" t="e">
        <f>IF(Play[[#This Row],[northeast]]=1,Play[[#This Row],[medical_insurance_charges]],NA())</f>
        <v>#N/A</v>
      </c>
      <c r="V27" s="114" t="e">
        <f>IF(AND(Play[[#This Row],[southeast]]&lt;&gt;0,Play[[#This Row],[Smoker]]&lt;&gt;0),Play[[#This Row],[medical_insurance_charges]],NA())</f>
        <v>#N/A</v>
      </c>
      <c r="W27" s="114">
        <f>IF(AND(Play[[#This Row],[southwest]]&lt;&gt;0,Play[[#This Row],[Smoker]]&lt;&gt;0),Play[[#This Row],[medical_insurance_charges]],NA())</f>
        <v>35491.64</v>
      </c>
      <c r="X27" s="114" t="e">
        <f>IF(AND(Play[[#This Row],[northwest]]&lt;&gt;0,Play[[#This Row],[Smoker]]&lt;&gt;0),Play[[#This Row],[medical_insurance_charges]],NA())</f>
        <v>#N/A</v>
      </c>
      <c r="Y27" s="114" t="e">
        <f>IF(AND(Play[[#This Row],[northeast]]&lt;&gt;0,Play[[#This Row],[Smoker]]&lt;&gt;0),Play[[#This Row],[medical_insurance_charges]],NA())</f>
        <v>#N/A</v>
      </c>
      <c r="Z27" s="115" t="e">
        <f>IF(AND(Play[[#This Row],[Biological Marker]]=0,Play[[#This Row],[Smoker]]=1),Play[[#This Row],[medical_insurance_charges]],NA())</f>
        <v>#N/A</v>
      </c>
      <c r="AA27" s="115">
        <f>IF(AND(Play[[#This Row],[Biological Marker]]=1,Play[[#This Row],[Smoker]]=1),Play[[#This Row],[medical_insurance_charges]],NA())</f>
        <v>35491.64</v>
      </c>
      <c r="AB27" s="144" t="e">
        <f>IF(AND(Play[[#This Row],[southeast]]&lt;&gt;0,Play[[#This Row],[Smoker]]=0),Play[[#This Row],[medical_insurance_charges]],NA())</f>
        <v>#N/A</v>
      </c>
      <c r="AC27" s="144" t="e">
        <f>IF(AND(Play[[#This Row],[southwest]]&lt;&gt;0,Play[[#This Row],[Smoker]]=0),Play[[#This Row],[medical_insurance_charges]],NA())</f>
        <v>#N/A</v>
      </c>
      <c r="AD27" s="144" t="e">
        <f>IF(AND(Play[[#This Row],[northwest]]&lt;&gt;0,Play[[#This Row],[Smoker]]=0),Play[[#This Row],[medical_insurance_charges]],NA())</f>
        <v>#N/A</v>
      </c>
      <c r="AE27" s="144" t="e">
        <f>IF(AND(Play[[#This Row],[northeast]]&lt;&gt;0,Play[[#This Row],[Smoker]]=0),Play[[#This Row],[medical_insurance_charges]],NA())</f>
        <v>#N/A</v>
      </c>
      <c r="AF27" s="115" t="e">
        <f>IF(AND(Play[[#This Row],[Biological Marker]]=0,Play[[#This Row],[Smoker]]=0),Play[[#This Row],[medical_insurance_charges]],NA())</f>
        <v>#N/A</v>
      </c>
      <c r="AG27" s="115" t="e">
        <f>IF(AND(Play[[#This Row],[Biological Marker]]=1,Play[[#This Row],[Smoker]]=0),Play[[#This Row],[medical_insurance_charges]],NA())</f>
        <v>#N/A</v>
      </c>
    </row>
    <row r="28" spans="1:33" x14ac:dyDescent="0.35">
      <c r="A28" s="31">
        <v>26</v>
      </c>
      <c r="B28" s="31">
        <v>32.9</v>
      </c>
      <c r="C28" s="33">
        <v>0</v>
      </c>
      <c r="D28" s="33">
        <v>1</v>
      </c>
      <c r="E28" s="33">
        <v>0</v>
      </c>
      <c r="F28" s="33">
        <v>0</v>
      </c>
      <c r="G28" s="33">
        <v>1</v>
      </c>
      <c r="H28">
        <v>1</v>
      </c>
      <c r="I28">
        <v>0</v>
      </c>
      <c r="J28">
        <v>1</v>
      </c>
      <c r="K28">
        <v>0</v>
      </c>
      <c r="L28">
        <v>0</v>
      </c>
      <c r="M28">
        <v>0</v>
      </c>
      <c r="N28">
        <v>1</v>
      </c>
      <c r="O28">
        <v>0</v>
      </c>
      <c r="P28">
        <v>0</v>
      </c>
      <c r="Q28" s="32">
        <v>36085.218999999997</v>
      </c>
      <c r="R28" s="110" t="e">
        <f>IF(Play[[#This Row],[southeast]]=1,Play[[#This Row],[medical_insurance_charges]],NA())</f>
        <v>#N/A</v>
      </c>
      <c r="S28" s="110">
        <f>IF(Play[[#This Row],[southwest]]=1,Play[[#This Row],[medical_insurance_charges]],NA())</f>
        <v>36085.218999999997</v>
      </c>
      <c r="T28" s="111" t="e">
        <f>IF(Play[[#This Row],[northwest]]=1,Play[[#This Row],[medical_insurance_charges]],NA())</f>
        <v>#N/A</v>
      </c>
      <c r="U28" s="110" t="e">
        <f>IF(Play[[#This Row],[northeast]]=1,Play[[#This Row],[medical_insurance_charges]],NA())</f>
        <v>#N/A</v>
      </c>
      <c r="V28" s="114" t="e">
        <f>IF(AND(Play[[#This Row],[southeast]]&lt;&gt;0,Play[[#This Row],[Smoker]]&lt;&gt;0),Play[[#This Row],[medical_insurance_charges]],NA())</f>
        <v>#N/A</v>
      </c>
      <c r="W28" s="114">
        <f>IF(AND(Play[[#This Row],[southwest]]&lt;&gt;0,Play[[#This Row],[Smoker]]&lt;&gt;0),Play[[#This Row],[medical_insurance_charges]],NA())</f>
        <v>36085.218999999997</v>
      </c>
      <c r="X28" s="114" t="e">
        <f>IF(AND(Play[[#This Row],[northwest]]&lt;&gt;0,Play[[#This Row],[Smoker]]&lt;&gt;0),Play[[#This Row],[medical_insurance_charges]],NA())</f>
        <v>#N/A</v>
      </c>
      <c r="Y28" s="114" t="e">
        <f>IF(AND(Play[[#This Row],[northeast]]&lt;&gt;0,Play[[#This Row],[Smoker]]&lt;&gt;0),Play[[#This Row],[medical_insurance_charges]],NA())</f>
        <v>#N/A</v>
      </c>
      <c r="Z28" s="115" t="e">
        <f>IF(AND(Play[[#This Row],[Biological Marker]]=0,Play[[#This Row],[Smoker]]=1),Play[[#This Row],[medical_insurance_charges]],NA())</f>
        <v>#N/A</v>
      </c>
      <c r="AA28" s="115">
        <f>IF(AND(Play[[#This Row],[Biological Marker]]=1,Play[[#This Row],[Smoker]]=1),Play[[#This Row],[medical_insurance_charges]],NA())</f>
        <v>36085.218999999997</v>
      </c>
      <c r="AB28" s="144" t="e">
        <f>IF(AND(Play[[#This Row],[southeast]]&lt;&gt;0,Play[[#This Row],[Smoker]]=0),Play[[#This Row],[medical_insurance_charges]],NA())</f>
        <v>#N/A</v>
      </c>
      <c r="AC28" s="144" t="e">
        <f>IF(AND(Play[[#This Row],[southwest]]&lt;&gt;0,Play[[#This Row],[Smoker]]=0),Play[[#This Row],[medical_insurance_charges]],NA())</f>
        <v>#N/A</v>
      </c>
      <c r="AD28" s="144" t="e">
        <f>IF(AND(Play[[#This Row],[northwest]]&lt;&gt;0,Play[[#This Row],[Smoker]]=0),Play[[#This Row],[medical_insurance_charges]],NA())</f>
        <v>#N/A</v>
      </c>
      <c r="AE28" s="144" t="e">
        <f>IF(AND(Play[[#This Row],[northeast]]&lt;&gt;0,Play[[#This Row],[Smoker]]=0),Play[[#This Row],[medical_insurance_charges]],NA())</f>
        <v>#N/A</v>
      </c>
      <c r="AF28" s="115" t="e">
        <f>IF(AND(Play[[#This Row],[Biological Marker]]=0,Play[[#This Row],[Smoker]]=0),Play[[#This Row],[medical_insurance_charges]],NA())</f>
        <v>#N/A</v>
      </c>
      <c r="AG28" s="115" t="e">
        <f>IF(AND(Play[[#This Row],[Biological Marker]]=1,Play[[#This Row],[Smoker]]=0),Play[[#This Row],[medical_insurance_charges]],NA())</f>
        <v>#N/A</v>
      </c>
    </row>
    <row r="29" spans="1:33" x14ac:dyDescent="0.35">
      <c r="A29" s="31">
        <v>42</v>
      </c>
      <c r="B29" s="31">
        <v>30</v>
      </c>
      <c r="C29" s="33">
        <v>0</v>
      </c>
      <c r="D29" s="33">
        <v>1</v>
      </c>
      <c r="E29" s="33">
        <v>0</v>
      </c>
      <c r="F29" s="33">
        <v>0</v>
      </c>
      <c r="G29" s="33">
        <v>1</v>
      </c>
      <c r="H29">
        <v>1</v>
      </c>
      <c r="I29">
        <v>0</v>
      </c>
      <c r="J29">
        <v>1</v>
      </c>
      <c r="K29">
        <v>0</v>
      </c>
      <c r="L29">
        <v>0</v>
      </c>
      <c r="M29">
        <v>0</v>
      </c>
      <c r="N29">
        <v>0</v>
      </c>
      <c r="O29">
        <v>1</v>
      </c>
      <c r="P29">
        <v>0</v>
      </c>
      <c r="Q29" s="32">
        <v>22144.031999999999</v>
      </c>
      <c r="R29" s="110" t="e">
        <f>IF(Play[[#This Row],[southeast]]=1,Play[[#This Row],[medical_insurance_charges]],NA())</f>
        <v>#N/A</v>
      </c>
      <c r="S29" s="110">
        <f>IF(Play[[#This Row],[southwest]]=1,Play[[#This Row],[medical_insurance_charges]],NA())</f>
        <v>22144.031999999999</v>
      </c>
      <c r="T29" s="111" t="e">
        <f>IF(Play[[#This Row],[northwest]]=1,Play[[#This Row],[medical_insurance_charges]],NA())</f>
        <v>#N/A</v>
      </c>
      <c r="U29" s="110" t="e">
        <f>IF(Play[[#This Row],[northeast]]=1,Play[[#This Row],[medical_insurance_charges]],NA())</f>
        <v>#N/A</v>
      </c>
      <c r="V29" s="114" t="e">
        <f>IF(AND(Play[[#This Row],[southeast]]&lt;&gt;0,Play[[#This Row],[Smoker]]&lt;&gt;0),Play[[#This Row],[medical_insurance_charges]],NA())</f>
        <v>#N/A</v>
      </c>
      <c r="W29" s="114">
        <f>IF(AND(Play[[#This Row],[southwest]]&lt;&gt;0,Play[[#This Row],[Smoker]]&lt;&gt;0),Play[[#This Row],[medical_insurance_charges]],NA())</f>
        <v>22144.031999999999</v>
      </c>
      <c r="X29" s="114" t="e">
        <f>IF(AND(Play[[#This Row],[northwest]]&lt;&gt;0,Play[[#This Row],[Smoker]]&lt;&gt;0),Play[[#This Row],[medical_insurance_charges]],NA())</f>
        <v>#N/A</v>
      </c>
      <c r="Y29" s="114" t="e">
        <f>IF(AND(Play[[#This Row],[northeast]]&lt;&gt;0,Play[[#This Row],[Smoker]]&lt;&gt;0),Play[[#This Row],[medical_insurance_charges]],NA())</f>
        <v>#N/A</v>
      </c>
      <c r="Z29" s="115" t="e">
        <f>IF(AND(Play[[#This Row],[Biological Marker]]=0,Play[[#This Row],[Smoker]]=1),Play[[#This Row],[medical_insurance_charges]],NA())</f>
        <v>#N/A</v>
      </c>
      <c r="AA29" s="115">
        <f>IF(AND(Play[[#This Row],[Biological Marker]]=1,Play[[#This Row],[Smoker]]=1),Play[[#This Row],[medical_insurance_charges]],NA())</f>
        <v>22144.031999999999</v>
      </c>
      <c r="AB29" s="144" t="e">
        <f>IF(AND(Play[[#This Row],[southeast]]&lt;&gt;0,Play[[#This Row],[Smoker]]=0),Play[[#This Row],[medical_insurance_charges]],NA())</f>
        <v>#N/A</v>
      </c>
      <c r="AC29" s="144" t="e">
        <f>IF(AND(Play[[#This Row],[southwest]]&lt;&gt;0,Play[[#This Row],[Smoker]]=0),Play[[#This Row],[medical_insurance_charges]],NA())</f>
        <v>#N/A</v>
      </c>
      <c r="AD29" s="144" t="e">
        <f>IF(AND(Play[[#This Row],[northwest]]&lt;&gt;0,Play[[#This Row],[Smoker]]=0),Play[[#This Row],[medical_insurance_charges]],NA())</f>
        <v>#N/A</v>
      </c>
      <c r="AE29" s="144" t="e">
        <f>IF(AND(Play[[#This Row],[northeast]]&lt;&gt;0,Play[[#This Row],[Smoker]]=0),Play[[#This Row],[medical_insurance_charges]],NA())</f>
        <v>#N/A</v>
      </c>
      <c r="AF29" s="115" t="e">
        <f>IF(AND(Play[[#This Row],[Biological Marker]]=0,Play[[#This Row],[Smoker]]=0),Play[[#This Row],[medical_insurance_charges]],NA())</f>
        <v>#N/A</v>
      </c>
      <c r="AG29" s="115" t="e">
        <f>IF(AND(Play[[#This Row],[Biological Marker]]=1,Play[[#This Row],[Smoker]]=0),Play[[#This Row],[medical_insurance_charges]],NA())</f>
        <v>#N/A</v>
      </c>
    </row>
    <row r="30" spans="1:33" x14ac:dyDescent="0.35">
      <c r="A30" s="31">
        <v>29</v>
      </c>
      <c r="B30" s="31">
        <v>34.4</v>
      </c>
      <c r="C30" s="33">
        <v>0</v>
      </c>
      <c r="D30" s="33">
        <v>1</v>
      </c>
      <c r="E30" s="33">
        <v>0</v>
      </c>
      <c r="F30" s="33">
        <v>0</v>
      </c>
      <c r="G30" s="33">
        <v>1</v>
      </c>
      <c r="H30">
        <v>1</v>
      </c>
      <c r="I30">
        <v>0</v>
      </c>
      <c r="J30">
        <v>1</v>
      </c>
      <c r="K30">
        <v>0</v>
      </c>
      <c r="L30">
        <v>0</v>
      </c>
      <c r="M30">
        <v>0</v>
      </c>
      <c r="N30">
        <v>1</v>
      </c>
      <c r="O30">
        <v>0</v>
      </c>
      <c r="P30">
        <v>0</v>
      </c>
      <c r="Q30" s="32">
        <v>36197.699000000001</v>
      </c>
      <c r="R30" s="110" t="e">
        <f>IF(Play[[#This Row],[southeast]]=1,Play[[#This Row],[medical_insurance_charges]],NA())</f>
        <v>#N/A</v>
      </c>
      <c r="S30" s="110">
        <f>IF(Play[[#This Row],[southwest]]=1,Play[[#This Row],[medical_insurance_charges]],NA())</f>
        <v>36197.699000000001</v>
      </c>
      <c r="T30" s="111" t="e">
        <f>IF(Play[[#This Row],[northwest]]=1,Play[[#This Row],[medical_insurance_charges]],NA())</f>
        <v>#N/A</v>
      </c>
      <c r="U30" s="110" t="e">
        <f>IF(Play[[#This Row],[northeast]]=1,Play[[#This Row],[medical_insurance_charges]],NA())</f>
        <v>#N/A</v>
      </c>
      <c r="V30" s="114" t="e">
        <f>IF(AND(Play[[#This Row],[southeast]]&lt;&gt;0,Play[[#This Row],[Smoker]]&lt;&gt;0),Play[[#This Row],[medical_insurance_charges]],NA())</f>
        <v>#N/A</v>
      </c>
      <c r="W30" s="114">
        <f>IF(AND(Play[[#This Row],[southwest]]&lt;&gt;0,Play[[#This Row],[Smoker]]&lt;&gt;0),Play[[#This Row],[medical_insurance_charges]],NA())</f>
        <v>36197.699000000001</v>
      </c>
      <c r="X30" s="114" t="e">
        <f>IF(AND(Play[[#This Row],[northwest]]&lt;&gt;0,Play[[#This Row],[Smoker]]&lt;&gt;0),Play[[#This Row],[medical_insurance_charges]],NA())</f>
        <v>#N/A</v>
      </c>
      <c r="Y30" s="114" t="e">
        <f>IF(AND(Play[[#This Row],[northeast]]&lt;&gt;0,Play[[#This Row],[Smoker]]&lt;&gt;0),Play[[#This Row],[medical_insurance_charges]],NA())</f>
        <v>#N/A</v>
      </c>
      <c r="Z30" s="115" t="e">
        <f>IF(AND(Play[[#This Row],[Biological Marker]]=0,Play[[#This Row],[Smoker]]=1),Play[[#This Row],[medical_insurance_charges]],NA())</f>
        <v>#N/A</v>
      </c>
      <c r="AA30" s="115">
        <f>IF(AND(Play[[#This Row],[Biological Marker]]=1,Play[[#This Row],[Smoker]]=1),Play[[#This Row],[medical_insurance_charges]],NA())</f>
        <v>36197.699000000001</v>
      </c>
      <c r="AB30" s="144" t="e">
        <f>IF(AND(Play[[#This Row],[southeast]]&lt;&gt;0,Play[[#This Row],[Smoker]]=0),Play[[#This Row],[medical_insurance_charges]],NA())</f>
        <v>#N/A</v>
      </c>
      <c r="AC30" s="144" t="e">
        <f>IF(AND(Play[[#This Row],[southwest]]&lt;&gt;0,Play[[#This Row],[Smoker]]=0),Play[[#This Row],[medical_insurance_charges]],NA())</f>
        <v>#N/A</v>
      </c>
      <c r="AD30" s="144" t="e">
        <f>IF(AND(Play[[#This Row],[northwest]]&lt;&gt;0,Play[[#This Row],[Smoker]]=0),Play[[#This Row],[medical_insurance_charges]],NA())</f>
        <v>#N/A</v>
      </c>
      <c r="AE30" s="144" t="e">
        <f>IF(AND(Play[[#This Row],[northeast]]&lt;&gt;0,Play[[#This Row],[Smoker]]=0),Play[[#This Row],[medical_insurance_charges]],NA())</f>
        <v>#N/A</v>
      </c>
      <c r="AF30" s="115" t="e">
        <f>IF(AND(Play[[#This Row],[Biological Marker]]=0,Play[[#This Row],[Smoker]]=0),Play[[#This Row],[medical_insurance_charges]],NA())</f>
        <v>#N/A</v>
      </c>
      <c r="AG30" s="115" t="e">
        <f>IF(AND(Play[[#This Row],[Biological Marker]]=1,Play[[#This Row],[Smoker]]=0),Play[[#This Row],[medical_insurance_charges]],NA())</f>
        <v>#N/A</v>
      </c>
    </row>
    <row r="31" spans="1:33" x14ac:dyDescent="0.35">
      <c r="A31" s="31">
        <v>30</v>
      </c>
      <c r="B31" s="31">
        <v>37.799999999999997</v>
      </c>
      <c r="C31" s="33">
        <v>0</v>
      </c>
      <c r="D31" s="33">
        <v>1</v>
      </c>
      <c r="E31" s="33">
        <v>0</v>
      </c>
      <c r="F31" s="33">
        <v>0</v>
      </c>
      <c r="G31" s="33">
        <v>1</v>
      </c>
      <c r="H31">
        <v>1</v>
      </c>
      <c r="I31">
        <v>0</v>
      </c>
      <c r="J31">
        <v>1</v>
      </c>
      <c r="K31">
        <v>0</v>
      </c>
      <c r="L31">
        <v>0</v>
      </c>
      <c r="M31">
        <v>0</v>
      </c>
      <c r="N31">
        <v>1</v>
      </c>
      <c r="O31">
        <v>0</v>
      </c>
      <c r="P31">
        <v>0</v>
      </c>
      <c r="Q31" s="32">
        <v>39241.442000000003</v>
      </c>
      <c r="R31" s="110" t="e">
        <f>IF(Play[[#This Row],[southeast]]=1,Play[[#This Row],[medical_insurance_charges]],NA())</f>
        <v>#N/A</v>
      </c>
      <c r="S31" s="110">
        <f>IF(Play[[#This Row],[southwest]]=1,Play[[#This Row],[medical_insurance_charges]],NA())</f>
        <v>39241.442000000003</v>
      </c>
      <c r="T31" s="111" t="e">
        <f>IF(Play[[#This Row],[northwest]]=1,Play[[#This Row],[medical_insurance_charges]],NA())</f>
        <v>#N/A</v>
      </c>
      <c r="U31" s="110" t="e">
        <f>IF(Play[[#This Row],[northeast]]=1,Play[[#This Row],[medical_insurance_charges]],NA())</f>
        <v>#N/A</v>
      </c>
      <c r="V31" s="114" t="e">
        <f>IF(AND(Play[[#This Row],[southeast]]&lt;&gt;0,Play[[#This Row],[Smoker]]&lt;&gt;0),Play[[#This Row],[medical_insurance_charges]],NA())</f>
        <v>#N/A</v>
      </c>
      <c r="W31" s="114">
        <f>IF(AND(Play[[#This Row],[southwest]]&lt;&gt;0,Play[[#This Row],[Smoker]]&lt;&gt;0),Play[[#This Row],[medical_insurance_charges]],NA())</f>
        <v>39241.442000000003</v>
      </c>
      <c r="X31" s="114" t="e">
        <f>IF(AND(Play[[#This Row],[northwest]]&lt;&gt;0,Play[[#This Row],[Smoker]]&lt;&gt;0),Play[[#This Row],[medical_insurance_charges]],NA())</f>
        <v>#N/A</v>
      </c>
      <c r="Y31" s="114" t="e">
        <f>IF(AND(Play[[#This Row],[northeast]]&lt;&gt;0,Play[[#This Row],[Smoker]]&lt;&gt;0),Play[[#This Row],[medical_insurance_charges]],NA())</f>
        <v>#N/A</v>
      </c>
      <c r="Z31" s="115" t="e">
        <f>IF(AND(Play[[#This Row],[Biological Marker]]=0,Play[[#This Row],[Smoker]]=1),Play[[#This Row],[medical_insurance_charges]],NA())</f>
        <v>#N/A</v>
      </c>
      <c r="AA31" s="115">
        <f>IF(AND(Play[[#This Row],[Biological Marker]]=1,Play[[#This Row],[Smoker]]=1),Play[[#This Row],[medical_insurance_charges]],NA())</f>
        <v>39241.442000000003</v>
      </c>
      <c r="AB31" s="144" t="e">
        <f>IF(AND(Play[[#This Row],[southeast]]&lt;&gt;0,Play[[#This Row],[Smoker]]=0),Play[[#This Row],[medical_insurance_charges]],NA())</f>
        <v>#N/A</v>
      </c>
      <c r="AC31" s="144" t="e">
        <f>IF(AND(Play[[#This Row],[southwest]]&lt;&gt;0,Play[[#This Row],[Smoker]]=0),Play[[#This Row],[medical_insurance_charges]],NA())</f>
        <v>#N/A</v>
      </c>
      <c r="AD31" s="144" t="e">
        <f>IF(AND(Play[[#This Row],[northwest]]&lt;&gt;0,Play[[#This Row],[Smoker]]=0),Play[[#This Row],[medical_insurance_charges]],NA())</f>
        <v>#N/A</v>
      </c>
      <c r="AE31" s="144" t="e">
        <f>IF(AND(Play[[#This Row],[northeast]]&lt;&gt;0,Play[[#This Row],[Smoker]]=0),Play[[#This Row],[medical_insurance_charges]],NA())</f>
        <v>#N/A</v>
      </c>
      <c r="AF31" s="115" t="e">
        <f>IF(AND(Play[[#This Row],[Biological Marker]]=0,Play[[#This Row],[Smoker]]=0),Play[[#This Row],[medical_insurance_charges]],NA())</f>
        <v>#N/A</v>
      </c>
      <c r="AG31" s="115" t="e">
        <f>IF(AND(Play[[#This Row],[Biological Marker]]=1,Play[[#This Row],[Smoker]]=0),Play[[#This Row],[medical_insurance_charges]],NA())</f>
        <v>#N/A</v>
      </c>
    </row>
    <row r="32" spans="1:33" x14ac:dyDescent="0.35">
      <c r="A32" s="31">
        <v>37</v>
      </c>
      <c r="B32" s="31">
        <v>34.1</v>
      </c>
      <c r="C32" s="33">
        <v>0</v>
      </c>
      <c r="D32" s="33">
        <v>1</v>
      </c>
      <c r="E32" s="33">
        <v>0</v>
      </c>
      <c r="F32" s="33">
        <v>0</v>
      </c>
      <c r="G32" s="33">
        <v>1</v>
      </c>
      <c r="H32">
        <v>1</v>
      </c>
      <c r="I32">
        <v>0</v>
      </c>
      <c r="J32">
        <v>1</v>
      </c>
      <c r="K32">
        <v>0</v>
      </c>
      <c r="L32">
        <v>0</v>
      </c>
      <c r="M32">
        <v>0</v>
      </c>
      <c r="N32">
        <v>0</v>
      </c>
      <c r="O32">
        <v>1</v>
      </c>
      <c r="P32">
        <v>0</v>
      </c>
      <c r="Q32" s="32">
        <v>40182.245999999999</v>
      </c>
      <c r="R32" s="110" t="e">
        <f>IF(Play[[#This Row],[southeast]]=1,Play[[#This Row],[medical_insurance_charges]],NA())</f>
        <v>#N/A</v>
      </c>
      <c r="S32" s="110">
        <f>IF(Play[[#This Row],[southwest]]=1,Play[[#This Row],[medical_insurance_charges]],NA())</f>
        <v>40182.245999999999</v>
      </c>
      <c r="T32" s="111" t="e">
        <f>IF(Play[[#This Row],[northwest]]=1,Play[[#This Row],[medical_insurance_charges]],NA())</f>
        <v>#N/A</v>
      </c>
      <c r="U32" s="110" t="e">
        <f>IF(Play[[#This Row],[northeast]]=1,Play[[#This Row],[medical_insurance_charges]],NA())</f>
        <v>#N/A</v>
      </c>
      <c r="V32" s="114" t="e">
        <f>IF(AND(Play[[#This Row],[southeast]]&lt;&gt;0,Play[[#This Row],[Smoker]]&lt;&gt;0),Play[[#This Row],[medical_insurance_charges]],NA())</f>
        <v>#N/A</v>
      </c>
      <c r="W32" s="114">
        <f>IF(AND(Play[[#This Row],[southwest]]&lt;&gt;0,Play[[#This Row],[Smoker]]&lt;&gt;0),Play[[#This Row],[medical_insurance_charges]],NA())</f>
        <v>40182.245999999999</v>
      </c>
      <c r="X32" s="114" t="e">
        <f>IF(AND(Play[[#This Row],[northwest]]&lt;&gt;0,Play[[#This Row],[Smoker]]&lt;&gt;0),Play[[#This Row],[medical_insurance_charges]],NA())</f>
        <v>#N/A</v>
      </c>
      <c r="Y32" s="114" t="e">
        <f>IF(AND(Play[[#This Row],[northeast]]&lt;&gt;0,Play[[#This Row],[Smoker]]&lt;&gt;0),Play[[#This Row],[medical_insurance_charges]],NA())</f>
        <v>#N/A</v>
      </c>
      <c r="Z32" s="115" t="e">
        <f>IF(AND(Play[[#This Row],[Biological Marker]]=0,Play[[#This Row],[Smoker]]=1),Play[[#This Row],[medical_insurance_charges]],NA())</f>
        <v>#N/A</v>
      </c>
      <c r="AA32" s="115">
        <f>IF(AND(Play[[#This Row],[Biological Marker]]=1,Play[[#This Row],[Smoker]]=1),Play[[#This Row],[medical_insurance_charges]],NA())</f>
        <v>40182.245999999999</v>
      </c>
      <c r="AB32" s="144" t="e">
        <f>IF(AND(Play[[#This Row],[southeast]]&lt;&gt;0,Play[[#This Row],[Smoker]]=0),Play[[#This Row],[medical_insurance_charges]],NA())</f>
        <v>#N/A</v>
      </c>
      <c r="AC32" s="144" t="e">
        <f>IF(AND(Play[[#This Row],[southwest]]&lt;&gt;0,Play[[#This Row],[Smoker]]=0),Play[[#This Row],[medical_insurance_charges]],NA())</f>
        <v>#N/A</v>
      </c>
      <c r="AD32" s="144" t="e">
        <f>IF(AND(Play[[#This Row],[northwest]]&lt;&gt;0,Play[[#This Row],[Smoker]]=0),Play[[#This Row],[medical_insurance_charges]],NA())</f>
        <v>#N/A</v>
      </c>
      <c r="AE32" s="144" t="e">
        <f>IF(AND(Play[[#This Row],[northeast]]&lt;&gt;0,Play[[#This Row],[Smoker]]=0),Play[[#This Row],[medical_insurance_charges]],NA())</f>
        <v>#N/A</v>
      </c>
      <c r="AF32" s="115" t="e">
        <f>IF(AND(Play[[#This Row],[Biological Marker]]=0,Play[[#This Row],[Smoker]]=0),Play[[#This Row],[medical_insurance_charges]],NA())</f>
        <v>#N/A</v>
      </c>
      <c r="AG32" s="115" t="e">
        <f>IF(AND(Play[[#This Row],[Biological Marker]]=1,Play[[#This Row],[Smoker]]=0),Play[[#This Row],[medical_insurance_charges]],NA())</f>
        <v>#N/A</v>
      </c>
    </row>
    <row r="33" spans="1:33" x14ac:dyDescent="0.35">
      <c r="A33" s="31">
        <v>39</v>
      </c>
      <c r="B33" s="31">
        <v>35.299999999999997</v>
      </c>
      <c r="C33" s="33">
        <v>0</v>
      </c>
      <c r="D33" s="33">
        <v>1</v>
      </c>
      <c r="E33" s="33">
        <v>0</v>
      </c>
      <c r="F33" s="33">
        <v>0</v>
      </c>
      <c r="G33" s="33">
        <v>1</v>
      </c>
      <c r="H33">
        <v>1</v>
      </c>
      <c r="I33">
        <v>0</v>
      </c>
      <c r="J33">
        <v>1</v>
      </c>
      <c r="K33">
        <v>0</v>
      </c>
      <c r="L33">
        <v>0</v>
      </c>
      <c r="M33">
        <v>0</v>
      </c>
      <c r="N33">
        <v>0</v>
      </c>
      <c r="O33">
        <v>1</v>
      </c>
      <c r="P33">
        <v>0</v>
      </c>
      <c r="Q33" s="32">
        <v>40103.89</v>
      </c>
      <c r="R33" s="110" t="e">
        <f>IF(Play[[#This Row],[southeast]]=1,Play[[#This Row],[medical_insurance_charges]],NA())</f>
        <v>#N/A</v>
      </c>
      <c r="S33" s="110">
        <f>IF(Play[[#This Row],[southwest]]=1,Play[[#This Row],[medical_insurance_charges]],NA())</f>
        <v>40103.89</v>
      </c>
      <c r="T33" s="111" t="e">
        <f>IF(Play[[#This Row],[northwest]]=1,Play[[#This Row],[medical_insurance_charges]],NA())</f>
        <v>#N/A</v>
      </c>
      <c r="U33" s="110" t="e">
        <f>IF(Play[[#This Row],[northeast]]=1,Play[[#This Row],[medical_insurance_charges]],NA())</f>
        <v>#N/A</v>
      </c>
      <c r="V33" s="114" t="e">
        <f>IF(AND(Play[[#This Row],[southeast]]&lt;&gt;0,Play[[#This Row],[Smoker]]&lt;&gt;0),Play[[#This Row],[medical_insurance_charges]],NA())</f>
        <v>#N/A</v>
      </c>
      <c r="W33" s="114">
        <f>IF(AND(Play[[#This Row],[southwest]]&lt;&gt;0,Play[[#This Row],[Smoker]]&lt;&gt;0),Play[[#This Row],[medical_insurance_charges]],NA())</f>
        <v>40103.89</v>
      </c>
      <c r="X33" s="114" t="e">
        <f>IF(AND(Play[[#This Row],[northwest]]&lt;&gt;0,Play[[#This Row],[Smoker]]&lt;&gt;0),Play[[#This Row],[medical_insurance_charges]],NA())</f>
        <v>#N/A</v>
      </c>
      <c r="Y33" s="114" t="e">
        <f>IF(AND(Play[[#This Row],[northeast]]&lt;&gt;0,Play[[#This Row],[Smoker]]&lt;&gt;0),Play[[#This Row],[medical_insurance_charges]],NA())</f>
        <v>#N/A</v>
      </c>
      <c r="Z33" s="115" t="e">
        <f>IF(AND(Play[[#This Row],[Biological Marker]]=0,Play[[#This Row],[Smoker]]=1),Play[[#This Row],[medical_insurance_charges]],NA())</f>
        <v>#N/A</v>
      </c>
      <c r="AA33" s="115">
        <f>IF(AND(Play[[#This Row],[Biological Marker]]=1,Play[[#This Row],[Smoker]]=1),Play[[#This Row],[medical_insurance_charges]],NA())</f>
        <v>40103.89</v>
      </c>
      <c r="AB33" s="144" t="e">
        <f>IF(AND(Play[[#This Row],[southeast]]&lt;&gt;0,Play[[#This Row],[Smoker]]=0),Play[[#This Row],[medical_insurance_charges]],NA())</f>
        <v>#N/A</v>
      </c>
      <c r="AC33" s="144" t="e">
        <f>IF(AND(Play[[#This Row],[southwest]]&lt;&gt;0,Play[[#This Row],[Smoker]]=0),Play[[#This Row],[medical_insurance_charges]],NA())</f>
        <v>#N/A</v>
      </c>
      <c r="AD33" s="144" t="e">
        <f>IF(AND(Play[[#This Row],[northwest]]&lt;&gt;0,Play[[#This Row],[Smoker]]=0),Play[[#This Row],[medical_insurance_charges]],NA())</f>
        <v>#N/A</v>
      </c>
      <c r="AE33" s="144" t="e">
        <f>IF(AND(Play[[#This Row],[northeast]]&lt;&gt;0,Play[[#This Row],[Smoker]]=0),Play[[#This Row],[medical_insurance_charges]],NA())</f>
        <v>#N/A</v>
      </c>
      <c r="AF33" s="115" t="e">
        <f>IF(AND(Play[[#This Row],[Biological Marker]]=0,Play[[#This Row],[Smoker]]=0),Play[[#This Row],[medical_insurance_charges]],NA())</f>
        <v>#N/A</v>
      </c>
      <c r="AG33" s="115" t="e">
        <f>IF(AND(Play[[#This Row],[Biological Marker]]=1,Play[[#This Row],[Smoker]]=0),Play[[#This Row],[medical_insurance_charges]],NA())</f>
        <v>#N/A</v>
      </c>
    </row>
    <row r="34" spans="1:33" x14ac:dyDescent="0.35">
      <c r="A34" s="31">
        <v>29</v>
      </c>
      <c r="B34" s="31">
        <v>35.5</v>
      </c>
      <c r="C34" s="33">
        <v>0</v>
      </c>
      <c r="D34" s="33">
        <v>1</v>
      </c>
      <c r="E34" s="33">
        <v>0</v>
      </c>
      <c r="F34" s="33">
        <v>0</v>
      </c>
      <c r="G34" s="33">
        <v>1</v>
      </c>
      <c r="H34">
        <v>1</v>
      </c>
      <c r="I34">
        <v>0</v>
      </c>
      <c r="J34">
        <v>1</v>
      </c>
      <c r="K34">
        <v>0</v>
      </c>
      <c r="L34">
        <v>0</v>
      </c>
      <c r="M34">
        <v>0</v>
      </c>
      <c r="N34">
        <v>1</v>
      </c>
      <c r="O34">
        <v>0</v>
      </c>
      <c r="P34">
        <v>0</v>
      </c>
      <c r="Q34" s="32">
        <v>44585.455869999998</v>
      </c>
      <c r="R34" s="110" t="e">
        <f>IF(Play[[#This Row],[southeast]]=1,Play[[#This Row],[medical_insurance_charges]],NA())</f>
        <v>#N/A</v>
      </c>
      <c r="S34" s="110">
        <f>IF(Play[[#This Row],[southwest]]=1,Play[[#This Row],[medical_insurance_charges]],NA())</f>
        <v>44585.455869999998</v>
      </c>
      <c r="T34" s="111" t="e">
        <f>IF(Play[[#This Row],[northwest]]=1,Play[[#This Row],[medical_insurance_charges]],NA())</f>
        <v>#N/A</v>
      </c>
      <c r="U34" s="110" t="e">
        <f>IF(Play[[#This Row],[northeast]]=1,Play[[#This Row],[medical_insurance_charges]],NA())</f>
        <v>#N/A</v>
      </c>
      <c r="V34" s="114" t="e">
        <f>IF(AND(Play[[#This Row],[southeast]]&lt;&gt;0,Play[[#This Row],[Smoker]]&lt;&gt;0),Play[[#This Row],[medical_insurance_charges]],NA())</f>
        <v>#N/A</v>
      </c>
      <c r="W34" s="114">
        <f>IF(AND(Play[[#This Row],[southwest]]&lt;&gt;0,Play[[#This Row],[Smoker]]&lt;&gt;0),Play[[#This Row],[medical_insurance_charges]],NA())</f>
        <v>44585.455869999998</v>
      </c>
      <c r="X34" s="114" t="e">
        <f>IF(AND(Play[[#This Row],[northwest]]&lt;&gt;0,Play[[#This Row],[Smoker]]&lt;&gt;0),Play[[#This Row],[medical_insurance_charges]],NA())</f>
        <v>#N/A</v>
      </c>
      <c r="Y34" s="114" t="e">
        <f>IF(AND(Play[[#This Row],[northeast]]&lt;&gt;0,Play[[#This Row],[Smoker]]&lt;&gt;0),Play[[#This Row],[medical_insurance_charges]],NA())</f>
        <v>#N/A</v>
      </c>
      <c r="Z34" s="115" t="e">
        <f>IF(AND(Play[[#This Row],[Biological Marker]]=0,Play[[#This Row],[Smoker]]=1),Play[[#This Row],[medical_insurance_charges]],NA())</f>
        <v>#N/A</v>
      </c>
      <c r="AA34" s="115">
        <f>IF(AND(Play[[#This Row],[Biological Marker]]=1,Play[[#This Row],[Smoker]]=1),Play[[#This Row],[medical_insurance_charges]],NA())</f>
        <v>44585.455869999998</v>
      </c>
      <c r="AB34" s="144" t="e">
        <f>IF(AND(Play[[#This Row],[southeast]]&lt;&gt;0,Play[[#This Row],[Smoker]]=0),Play[[#This Row],[medical_insurance_charges]],NA())</f>
        <v>#N/A</v>
      </c>
      <c r="AC34" s="144" t="e">
        <f>IF(AND(Play[[#This Row],[southwest]]&lt;&gt;0,Play[[#This Row],[Smoker]]=0),Play[[#This Row],[medical_insurance_charges]],NA())</f>
        <v>#N/A</v>
      </c>
      <c r="AD34" s="144" t="e">
        <f>IF(AND(Play[[#This Row],[northwest]]&lt;&gt;0,Play[[#This Row],[Smoker]]=0),Play[[#This Row],[medical_insurance_charges]],NA())</f>
        <v>#N/A</v>
      </c>
      <c r="AE34" s="144" t="e">
        <f>IF(AND(Play[[#This Row],[northeast]]&lt;&gt;0,Play[[#This Row],[Smoker]]=0),Play[[#This Row],[medical_insurance_charges]],NA())</f>
        <v>#N/A</v>
      </c>
      <c r="AF34" s="115" t="e">
        <f>IF(AND(Play[[#This Row],[Biological Marker]]=0,Play[[#This Row],[Smoker]]=0),Play[[#This Row],[medical_insurance_charges]],NA())</f>
        <v>#N/A</v>
      </c>
      <c r="AG34" s="115" t="e">
        <f>IF(AND(Play[[#This Row],[Biological Marker]]=1,Play[[#This Row],[Smoker]]=0),Play[[#This Row],[medical_insurance_charges]],NA())</f>
        <v>#N/A</v>
      </c>
    </row>
    <row r="35" spans="1:33" x14ac:dyDescent="0.35">
      <c r="A35" s="31">
        <v>44</v>
      </c>
      <c r="B35" s="31">
        <v>30.2</v>
      </c>
      <c r="C35" s="33">
        <v>0</v>
      </c>
      <c r="D35" s="33">
        <v>1</v>
      </c>
      <c r="E35" s="33">
        <v>0</v>
      </c>
      <c r="F35" s="33">
        <v>0</v>
      </c>
      <c r="G35" s="33">
        <v>1</v>
      </c>
      <c r="H35">
        <v>1</v>
      </c>
      <c r="I35">
        <v>0</v>
      </c>
      <c r="J35">
        <v>1</v>
      </c>
      <c r="K35">
        <v>0</v>
      </c>
      <c r="L35">
        <v>0</v>
      </c>
      <c r="M35">
        <v>0</v>
      </c>
      <c r="N35">
        <v>0</v>
      </c>
      <c r="O35">
        <v>1</v>
      </c>
      <c r="P35">
        <v>0</v>
      </c>
      <c r="Q35" s="32">
        <v>38998.546000000002</v>
      </c>
      <c r="R35" s="110" t="e">
        <f>IF(Play[[#This Row],[southeast]]=1,Play[[#This Row],[medical_insurance_charges]],NA())</f>
        <v>#N/A</v>
      </c>
      <c r="S35" s="110">
        <f>IF(Play[[#This Row],[southwest]]=1,Play[[#This Row],[medical_insurance_charges]],NA())</f>
        <v>38998.546000000002</v>
      </c>
      <c r="T35" s="111" t="e">
        <f>IF(Play[[#This Row],[northwest]]=1,Play[[#This Row],[medical_insurance_charges]],NA())</f>
        <v>#N/A</v>
      </c>
      <c r="U35" s="110" t="e">
        <f>IF(Play[[#This Row],[northeast]]=1,Play[[#This Row],[medical_insurance_charges]],NA())</f>
        <v>#N/A</v>
      </c>
      <c r="V35" s="114" t="e">
        <f>IF(AND(Play[[#This Row],[southeast]]&lt;&gt;0,Play[[#This Row],[Smoker]]&lt;&gt;0),Play[[#This Row],[medical_insurance_charges]],NA())</f>
        <v>#N/A</v>
      </c>
      <c r="W35" s="114">
        <f>IF(AND(Play[[#This Row],[southwest]]&lt;&gt;0,Play[[#This Row],[Smoker]]&lt;&gt;0),Play[[#This Row],[medical_insurance_charges]],NA())</f>
        <v>38998.546000000002</v>
      </c>
      <c r="X35" s="114" t="e">
        <f>IF(AND(Play[[#This Row],[northwest]]&lt;&gt;0,Play[[#This Row],[Smoker]]&lt;&gt;0),Play[[#This Row],[medical_insurance_charges]],NA())</f>
        <v>#N/A</v>
      </c>
      <c r="Y35" s="114" t="e">
        <f>IF(AND(Play[[#This Row],[northeast]]&lt;&gt;0,Play[[#This Row],[Smoker]]&lt;&gt;0),Play[[#This Row],[medical_insurance_charges]],NA())</f>
        <v>#N/A</v>
      </c>
      <c r="Z35" s="115" t="e">
        <f>IF(AND(Play[[#This Row],[Biological Marker]]=0,Play[[#This Row],[Smoker]]=1),Play[[#This Row],[medical_insurance_charges]],NA())</f>
        <v>#N/A</v>
      </c>
      <c r="AA35" s="115">
        <f>IF(AND(Play[[#This Row],[Biological Marker]]=1,Play[[#This Row],[Smoker]]=1),Play[[#This Row],[medical_insurance_charges]],NA())</f>
        <v>38998.546000000002</v>
      </c>
      <c r="AB35" s="144" t="e">
        <f>IF(AND(Play[[#This Row],[southeast]]&lt;&gt;0,Play[[#This Row],[Smoker]]=0),Play[[#This Row],[medical_insurance_charges]],NA())</f>
        <v>#N/A</v>
      </c>
      <c r="AC35" s="144" t="e">
        <f>IF(AND(Play[[#This Row],[southwest]]&lt;&gt;0,Play[[#This Row],[Smoker]]=0),Play[[#This Row],[medical_insurance_charges]],NA())</f>
        <v>#N/A</v>
      </c>
      <c r="AD35" s="144" t="e">
        <f>IF(AND(Play[[#This Row],[northwest]]&lt;&gt;0,Play[[#This Row],[Smoker]]=0),Play[[#This Row],[medical_insurance_charges]],NA())</f>
        <v>#N/A</v>
      </c>
      <c r="AE35" s="144" t="e">
        <f>IF(AND(Play[[#This Row],[northeast]]&lt;&gt;0,Play[[#This Row],[Smoker]]=0),Play[[#This Row],[medical_insurance_charges]],NA())</f>
        <v>#N/A</v>
      </c>
      <c r="AF35" s="115" t="e">
        <f>IF(AND(Play[[#This Row],[Biological Marker]]=0,Play[[#This Row],[Smoker]]=0),Play[[#This Row],[medical_insurance_charges]],NA())</f>
        <v>#N/A</v>
      </c>
      <c r="AG35" s="115" t="e">
        <f>IF(AND(Play[[#This Row],[Biological Marker]]=1,Play[[#This Row],[Smoker]]=0),Play[[#This Row],[medical_insurance_charges]],NA())</f>
        <v>#N/A</v>
      </c>
    </row>
    <row r="36" spans="1:33" x14ac:dyDescent="0.35">
      <c r="A36" s="31">
        <v>24</v>
      </c>
      <c r="B36" s="31">
        <v>32.700000000000003</v>
      </c>
      <c r="C36" s="33">
        <v>0</v>
      </c>
      <c r="D36" s="33">
        <v>1</v>
      </c>
      <c r="E36" s="33">
        <v>0</v>
      </c>
      <c r="F36" s="33">
        <v>0</v>
      </c>
      <c r="G36" s="33">
        <v>1</v>
      </c>
      <c r="H36">
        <v>1</v>
      </c>
      <c r="I36">
        <v>0</v>
      </c>
      <c r="J36">
        <v>1</v>
      </c>
      <c r="K36">
        <v>0</v>
      </c>
      <c r="L36">
        <v>0</v>
      </c>
      <c r="M36">
        <v>1</v>
      </c>
      <c r="N36">
        <v>0</v>
      </c>
      <c r="O36">
        <v>0</v>
      </c>
      <c r="P36">
        <v>0</v>
      </c>
      <c r="Q36" s="32">
        <v>34472.841</v>
      </c>
      <c r="R36" s="110" t="e">
        <f>IF(Play[[#This Row],[southeast]]=1,Play[[#This Row],[medical_insurance_charges]],NA())</f>
        <v>#N/A</v>
      </c>
      <c r="S36" s="110">
        <f>IF(Play[[#This Row],[southwest]]=1,Play[[#This Row],[medical_insurance_charges]],NA())</f>
        <v>34472.841</v>
      </c>
      <c r="T36" s="111" t="e">
        <f>IF(Play[[#This Row],[northwest]]=1,Play[[#This Row],[medical_insurance_charges]],NA())</f>
        <v>#N/A</v>
      </c>
      <c r="U36" s="110" t="e">
        <f>IF(Play[[#This Row],[northeast]]=1,Play[[#This Row],[medical_insurance_charges]],NA())</f>
        <v>#N/A</v>
      </c>
      <c r="V36" s="114" t="e">
        <f>IF(AND(Play[[#This Row],[southeast]]&lt;&gt;0,Play[[#This Row],[Smoker]]&lt;&gt;0),Play[[#This Row],[medical_insurance_charges]],NA())</f>
        <v>#N/A</v>
      </c>
      <c r="W36" s="114">
        <f>IF(AND(Play[[#This Row],[southwest]]&lt;&gt;0,Play[[#This Row],[Smoker]]&lt;&gt;0),Play[[#This Row],[medical_insurance_charges]],NA())</f>
        <v>34472.841</v>
      </c>
      <c r="X36" s="114" t="e">
        <f>IF(AND(Play[[#This Row],[northwest]]&lt;&gt;0,Play[[#This Row],[Smoker]]&lt;&gt;0),Play[[#This Row],[medical_insurance_charges]],NA())</f>
        <v>#N/A</v>
      </c>
      <c r="Y36" s="114" t="e">
        <f>IF(AND(Play[[#This Row],[northeast]]&lt;&gt;0,Play[[#This Row],[Smoker]]&lt;&gt;0),Play[[#This Row],[medical_insurance_charges]],NA())</f>
        <v>#N/A</v>
      </c>
      <c r="Z36" s="115" t="e">
        <f>IF(AND(Play[[#This Row],[Biological Marker]]=0,Play[[#This Row],[Smoker]]=1),Play[[#This Row],[medical_insurance_charges]],NA())</f>
        <v>#N/A</v>
      </c>
      <c r="AA36" s="115">
        <f>IF(AND(Play[[#This Row],[Biological Marker]]=1,Play[[#This Row],[Smoker]]=1),Play[[#This Row],[medical_insurance_charges]],NA())</f>
        <v>34472.841</v>
      </c>
      <c r="AB36" s="144" t="e">
        <f>IF(AND(Play[[#This Row],[southeast]]&lt;&gt;0,Play[[#This Row],[Smoker]]=0),Play[[#This Row],[medical_insurance_charges]],NA())</f>
        <v>#N/A</v>
      </c>
      <c r="AC36" s="144" t="e">
        <f>IF(AND(Play[[#This Row],[southwest]]&lt;&gt;0,Play[[#This Row],[Smoker]]=0),Play[[#This Row],[medical_insurance_charges]],NA())</f>
        <v>#N/A</v>
      </c>
      <c r="AD36" s="144" t="e">
        <f>IF(AND(Play[[#This Row],[northwest]]&lt;&gt;0,Play[[#This Row],[Smoker]]=0),Play[[#This Row],[medical_insurance_charges]],NA())</f>
        <v>#N/A</v>
      </c>
      <c r="AE36" s="144" t="e">
        <f>IF(AND(Play[[#This Row],[northeast]]&lt;&gt;0,Play[[#This Row],[Smoker]]=0),Play[[#This Row],[medical_insurance_charges]],NA())</f>
        <v>#N/A</v>
      </c>
      <c r="AF36" s="115" t="e">
        <f>IF(AND(Play[[#This Row],[Biological Marker]]=0,Play[[#This Row],[Smoker]]=0),Play[[#This Row],[medical_insurance_charges]],NA())</f>
        <v>#N/A</v>
      </c>
      <c r="AG36" s="115" t="e">
        <f>IF(AND(Play[[#This Row],[Biological Marker]]=1,Play[[#This Row],[Smoker]]=0),Play[[#This Row],[medical_insurance_charges]],NA())</f>
        <v>#N/A</v>
      </c>
    </row>
    <row r="37" spans="1:33" x14ac:dyDescent="0.35">
      <c r="A37" s="31">
        <v>49</v>
      </c>
      <c r="B37" s="31">
        <v>30.9</v>
      </c>
      <c r="C37" s="33">
        <v>0</v>
      </c>
      <c r="D37" s="33">
        <v>1</v>
      </c>
      <c r="E37" s="33">
        <v>0</v>
      </c>
      <c r="F37" s="33">
        <v>0</v>
      </c>
      <c r="G37" s="33">
        <v>1</v>
      </c>
      <c r="H37">
        <v>1</v>
      </c>
      <c r="I37">
        <v>0</v>
      </c>
      <c r="J37">
        <v>1</v>
      </c>
      <c r="K37">
        <v>0</v>
      </c>
      <c r="L37">
        <v>0</v>
      </c>
      <c r="M37">
        <v>0</v>
      </c>
      <c r="N37">
        <v>0</v>
      </c>
      <c r="O37">
        <v>1</v>
      </c>
      <c r="P37">
        <v>0</v>
      </c>
      <c r="Q37" s="32">
        <v>39727.614000000001</v>
      </c>
      <c r="R37" s="110" t="e">
        <f>IF(Play[[#This Row],[southeast]]=1,Play[[#This Row],[medical_insurance_charges]],NA())</f>
        <v>#N/A</v>
      </c>
      <c r="S37" s="110">
        <f>IF(Play[[#This Row],[southwest]]=1,Play[[#This Row],[medical_insurance_charges]],NA())</f>
        <v>39727.614000000001</v>
      </c>
      <c r="T37" s="111" t="e">
        <f>IF(Play[[#This Row],[northwest]]=1,Play[[#This Row],[medical_insurance_charges]],NA())</f>
        <v>#N/A</v>
      </c>
      <c r="U37" s="110" t="e">
        <f>IF(Play[[#This Row],[northeast]]=1,Play[[#This Row],[medical_insurance_charges]],NA())</f>
        <v>#N/A</v>
      </c>
      <c r="V37" s="114" t="e">
        <f>IF(AND(Play[[#This Row],[southeast]]&lt;&gt;0,Play[[#This Row],[Smoker]]&lt;&gt;0),Play[[#This Row],[medical_insurance_charges]],NA())</f>
        <v>#N/A</v>
      </c>
      <c r="W37" s="114">
        <f>IF(AND(Play[[#This Row],[southwest]]&lt;&gt;0,Play[[#This Row],[Smoker]]&lt;&gt;0),Play[[#This Row],[medical_insurance_charges]],NA())</f>
        <v>39727.614000000001</v>
      </c>
      <c r="X37" s="114" t="e">
        <f>IF(AND(Play[[#This Row],[northwest]]&lt;&gt;0,Play[[#This Row],[Smoker]]&lt;&gt;0),Play[[#This Row],[medical_insurance_charges]],NA())</f>
        <v>#N/A</v>
      </c>
      <c r="Y37" s="114" t="e">
        <f>IF(AND(Play[[#This Row],[northeast]]&lt;&gt;0,Play[[#This Row],[Smoker]]&lt;&gt;0),Play[[#This Row],[medical_insurance_charges]],NA())</f>
        <v>#N/A</v>
      </c>
      <c r="Z37" s="115" t="e">
        <f>IF(AND(Play[[#This Row],[Biological Marker]]=0,Play[[#This Row],[Smoker]]=1),Play[[#This Row],[medical_insurance_charges]],NA())</f>
        <v>#N/A</v>
      </c>
      <c r="AA37" s="115">
        <f>IF(AND(Play[[#This Row],[Biological Marker]]=1,Play[[#This Row],[Smoker]]=1),Play[[#This Row],[medical_insurance_charges]],NA())</f>
        <v>39727.614000000001</v>
      </c>
      <c r="AB37" s="144" t="e">
        <f>IF(AND(Play[[#This Row],[southeast]]&lt;&gt;0,Play[[#This Row],[Smoker]]=0),Play[[#This Row],[medical_insurance_charges]],NA())</f>
        <v>#N/A</v>
      </c>
      <c r="AC37" s="144" t="e">
        <f>IF(AND(Play[[#This Row],[southwest]]&lt;&gt;0,Play[[#This Row],[Smoker]]=0),Play[[#This Row],[medical_insurance_charges]],NA())</f>
        <v>#N/A</v>
      </c>
      <c r="AD37" s="144" t="e">
        <f>IF(AND(Play[[#This Row],[northwest]]&lt;&gt;0,Play[[#This Row],[Smoker]]=0),Play[[#This Row],[medical_insurance_charges]],NA())</f>
        <v>#N/A</v>
      </c>
      <c r="AE37" s="144" t="e">
        <f>IF(AND(Play[[#This Row],[northeast]]&lt;&gt;0,Play[[#This Row],[Smoker]]=0),Play[[#This Row],[medical_insurance_charges]],NA())</f>
        <v>#N/A</v>
      </c>
      <c r="AF37" s="115" t="e">
        <f>IF(AND(Play[[#This Row],[Biological Marker]]=0,Play[[#This Row],[Smoker]]=0),Play[[#This Row],[medical_insurance_charges]],NA())</f>
        <v>#N/A</v>
      </c>
      <c r="AG37" s="115" t="e">
        <f>IF(AND(Play[[#This Row],[Biological Marker]]=1,Play[[#This Row],[Smoker]]=0),Play[[#This Row],[medical_insurance_charges]],NA())</f>
        <v>#N/A</v>
      </c>
    </row>
    <row r="38" spans="1:33" x14ac:dyDescent="0.35">
      <c r="A38" s="31">
        <v>60</v>
      </c>
      <c r="B38" s="31">
        <v>32.799999999999997</v>
      </c>
      <c r="C38" s="33">
        <v>0</v>
      </c>
      <c r="D38" s="33">
        <v>1</v>
      </c>
      <c r="E38" s="33">
        <v>0</v>
      </c>
      <c r="F38" s="33">
        <v>0</v>
      </c>
      <c r="G38" s="33">
        <v>1</v>
      </c>
      <c r="H38">
        <v>1</v>
      </c>
      <c r="I38">
        <v>0</v>
      </c>
      <c r="J38">
        <v>1</v>
      </c>
      <c r="K38">
        <v>0</v>
      </c>
      <c r="L38">
        <v>0</v>
      </c>
      <c r="M38">
        <v>0</v>
      </c>
      <c r="N38">
        <v>0</v>
      </c>
      <c r="O38">
        <v>0</v>
      </c>
      <c r="P38">
        <v>1</v>
      </c>
      <c r="Q38" s="32">
        <v>52590.829389999999</v>
      </c>
      <c r="R38" s="110" t="e">
        <f>IF(Play[[#This Row],[southeast]]=1,Play[[#This Row],[medical_insurance_charges]],NA())</f>
        <v>#N/A</v>
      </c>
      <c r="S38" s="110">
        <f>IF(Play[[#This Row],[southwest]]=1,Play[[#This Row],[medical_insurance_charges]],NA())</f>
        <v>52590.829389999999</v>
      </c>
      <c r="T38" s="111" t="e">
        <f>IF(Play[[#This Row],[northwest]]=1,Play[[#This Row],[medical_insurance_charges]],NA())</f>
        <v>#N/A</v>
      </c>
      <c r="U38" s="110" t="e">
        <f>IF(Play[[#This Row],[northeast]]=1,Play[[#This Row],[medical_insurance_charges]],NA())</f>
        <v>#N/A</v>
      </c>
      <c r="V38" s="114" t="e">
        <f>IF(AND(Play[[#This Row],[southeast]]&lt;&gt;0,Play[[#This Row],[Smoker]]&lt;&gt;0),Play[[#This Row],[medical_insurance_charges]],NA())</f>
        <v>#N/A</v>
      </c>
      <c r="W38" s="114">
        <f>IF(AND(Play[[#This Row],[southwest]]&lt;&gt;0,Play[[#This Row],[Smoker]]&lt;&gt;0),Play[[#This Row],[medical_insurance_charges]],NA())</f>
        <v>52590.829389999999</v>
      </c>
      <c r="X38" s="114" t="e">
        <f>IF(AND(Play[[#This Row],[northwest]]&lt;&gt;0,Play[[#This Row],[Smoker]]&lt;&gt;0),Play[[#This Row],[medical_insurance_charges]],NA())</f>
        <v>#N/A</v>
      </c>
      <c r="Y38" s="114" t="e">
        <f>IF(AND(Play[[#This Row],[northeast]]&lt;&gt;0,Play[[#This Row],[Smoker]]&lt;&gt;0),Play[[#This Row],[medical_insurance_charges]],NA())</f>
        <v>#N/A</v>
      </c>
      <c r="Z38" s="115" t="e">
        <f>IF(AND(Play[[#This Row],[Biological Marker]]=0,Play[[#This Row],[Smoker]]=1),Play[[#This Row],[medical_insurance_charges]],NA())</f>
        <v>#N/A</v>
      </c>
      <c r="AA38" s="115">
        <f>IF(AND(Play[[#This Row],[Biological Marker]]=1,Play[[#This Row],[Smoker]]=1),Play[[#This Row],[medical_insurance_charges]],NA())</f>
        <v>52590.829389999999</v>
      </c>
      <c r="AB38" s="144" t="e">
        <f>IF(AND(Play[[#This Row],[southeast]]&lt;&gt;0,Play[[#This Row],[Smoker]]=0),Play[[#This Row],[medical_insurance_charges]],NA())</f>
        <v>#N/A</v>
      </c>
      <c r="AC38" s="144" t="e">
        <f>IF(AND(Play[[#This Row],[southwest]]&lt;&gt;0,Play[[#This Row],[Smoker]]=0),Play[[#This Row],[medical_insurance_charges]],NA())</f>
        <v>#N/A</v>
      </c>
      <c r="AD38" s="144" t="e">
        <f>IF(AND(Play[[#This Row],[northwest]]&lt;&gt;0,Play[[#This Row],[Smoker]]=0),Play[[#This Row],[medical_insurance_charges]],NA())</f>
        <v>#N/A</v>
      </c>
      <c r="AE38" s="144" t="e">
        <f>IF(AND(Play[[#This Row],[northeast]]&lt;&gt;0,Play[[#This Row],[Smoker]]=0),Play[[#This Row],[medical_insurance_charges]],NA())</f>
        <v>#N/A</v>
      </c>
      <c r="AF38" s="115" t="e">
        <f>IF(AND(Play[[#This Row],[Biological Marker]]=0,Play[[#This Row],[Smoker]]=0),Play[[#This Row],[medical_insurance_charges]],NA())</f>
        <v>#N/A</v>
      </c>
      <c r="AG38" s="115" t="e">
        <f>IF(AND(Play[[#This Row],[Biological Marker]]=1,Play[[#This Row],[Smoker]]=0),Play[[#This Row],[medical_insurance_charges]],NA())</f>
        <v>#N/A</v>
      </c>
    </row>
    <row r="39" spans="1:33" x14ac:dyDescent="0.35">
      <c r="A39" s="31">
        <v>36</v>
      </c>
      <c r="B39" s="31">
        <v>33.4</v>
      </c>
      <c r="C39" s="33">
        <v>0</v>
      </c>
      <c r="D39" s="33">
        <v>1</v>
      </c>
      <c r="E39" s="33">
        <v>0</v>
      </c>
      <c r="F39" s="33">
        <v>0</v>
      </c>
      <c r="G39" s="33">
        <v>1</v>
      </c>
      <c r="H39">
        <v>1</v>
      </c>
      <c r="I39">
        <v>0</v>
      </c>
      <c r="J39">
        <v>1</v>
      </c>
      <c r="K39">
        <v>0</v>
      </c>
      <c r="L39">
        <v>0</v>
      </c>
      <c r="M39">
        <v>0</v>
      </c>
      <c r="N39">
        <v>0</v>
      </c>
      <c r="O39">
        <v>1</v>
      </c>
      <c r="P39">
        <v>0</v>
      </c>
      <c r="Q39" s="32">
        <v>38415.474000000002</v>
      </c>
      <c r="R39" s="110" t="e">
        <f>IF(Play[[#This Row],[southeast]]=1,Play[[#This Row],[medical_insurance_charges]],NA())</f>
        <v>#N/A</v>
      </c>
      <c r="S39" s="110">
        <f>IF(Play[[#This Row],[southwest]]=1,Play[[#This Row],[medical_insurance_charges]],NA())</f>
        <v>38415.474000000002</v>
      </c>
      <c r="T39" s="111" t="e">
        <f>IF(Play[[#This Row],[northwest]]=1,Play[[#This Row],[medical_insurance_charges]],NA())</f>
        <v>#N/A</v>
      </c>
      <c r="U39" s="110" t="e">
        <f>IF(Play[[#This Row],[northeast]]=1,Play[[#This Row],[medical_insurance_charges]],NA())</f>
        <v>#N/A</v>
      </c>
      <c r="V39" s="114" t="e">
        <f>IF(AND(Play[[#This Row],[southeast]]&lt;&gt;0,Play[[#This Row],[Smoker]]&lt;&gt;0),Play[[#This Row],[medical_insurance_charges]],NA())</f>
        <v>#N/A</v>
      </c>
      <c r="W39" s="114">
        <f>IF(AND(Play[[#This Row],[southwest]]&lt;&gt;0,Play[[#This Row],[Smoker]]&lt;&gt;0),Play[[#This Row],[medical_insurance_charges]],NA())</f>
        <v>38415.474000000002</v>
      </c>
      <c r="X39" s="114" t="e">
        <f>IF(AND(Play[[#This Row],[northwest]]&lt;&gt;0,Play[[#This Row],[Smoker]]&lt;&gt;0),Play[[#This Row],[medical_insurance_charges]],NA())</f>
        <v>#N/A</v>
      </c>
      <c r="Y39" s="114" t="e">
        <f>IF(AND(Play[[#This Row],[northeast]]&lt;&gt;0,Play[[#This Row],[Smoker]]&lt;&gt;0),Play[[#This Row],[medical_insurance_charges]],NA())</f>
        <v>#N/A</v>
      </c>
      <c r="Z39" s="115" t="e">
        <f>IF(AND(Play[[#This Row],[Biological Marker]]=0,Play[[#This Row],[Smoker]]=1),Play[[#This Row],[medical_insurance_charges]],NA())</f>
        <v>#N/A</v>
      </c>
      <c r="AA39" s="115">
        <f>IF(AND(Play[[#This Row],[Biological Marker]]=1,Play[[#This Row],[Smoker]]=1),Play[[#This Row],[medical_insurance_charges]],NA())</f>
        <v>38415.474000000002</v>
      </c>
      <c r="AB39" s="144" t="e">
        <f>IF(AND(Play[[#This Row],[southeast]]&lt;&gt;0,Play[[#This Row],[Smoker]]=0),Play[[#This Row],[medical_insurance_charges]],NA())</f>
        <v>#N/A</v>
      </c>
      <c r="AC39" s="144" t="e">
        <f>IF(AND(Play[[#This Row],[southwest]]&lt;&gt;0,Play[[#This Row],[Smoker]]=0),Play[[#This Row],[medical_insurance_charges]],NA())</f>
        <v>#N/A</v>
      </c>
      <c r="AD39" s="144" t="e">
        <f>IF(AND(Play[[#This Row],[northwest]]&lt;&gt;0,Play[[#This Row],[Smoker]]=0),Play[[#This Row],[medical_insurance_charges]],NA())</f>
        <v>#N/A</v>
      </c>
      <c r="AE39" s="144" t="e">
        <f>IF(AND(Play[[#This Row],[northeast]]&lt;&gt;0,Play[[#This Row],[Smoker]]=0),Play[[#This Row],[medical_insurance_charges]],NA())</f>
        <v>#N/A</v>
      </c>
      <c r="AF39" s="115" t="e">
        <f>IF(AND(Play[[#This Row],[Biological Marker]]=0,Play[[#This Row],[Smoker]]=0),Play[[#This Row],[medical_insurance_charges]],NA())</f>
        <v>#N/A</v>
      </c>
      <c r="AG39" s="115" t="e">
        <f>IF(AND(Play[[#This Row],[Biological Marker]]=1,Play[[#This Row],[Smoker]]=0),Play[[#This Row],[medical_insurance_charges]],NA())</f>
        <v>#N/A</v>
      </c>
    </row>
    <row r="40" spans="1:33" x14ac:dyDescent="0.35">
      <c r="A40" s="31">
        <v>61</v>
      </c>
      <c r="B40" s="31">
        <v>36.299999999999997</v>
      </c>
      <c r="C40" s="33">
        <v>0</v>
      </c>
      <c r="D40" s="33">
        <v>1</v>
      </c>
      <c r="E40" s="33">
        <v>0</v>
      </c>
      <c r="F40" s="33">
        <v>0</v>
      </c>
      <c r="G40" s="33">
        <v>1</v>
      </c>
      <c r="H40">
        <v>1</v>
      </c>
      <c r="I40">
        <v>0</v>
      </c>
      <c r="J40">
        <v>1</v>
      </c>
      <c r="K40">
        <v>0</v>
      </c>
      <c r="L40">
        <v>0</v>
      </c>
      <c r="M40">
        <v>0</v>
      </c>
      <c r="N40">
        <v>0</v>
      </c>
      <c r="O40">
        <v>0</v>
      </c>
      <c r="P40">
        <v>1</v>
      </c>
      <c r="Q40" s="32">
        <v>47403.88</v>
      </c>
      <c r="R40" s="110" t="e">
        <f>IF(Play[[#This Row],[southeast]]=1,Play[[#This Row],[medical_insurance_charges]],NA())</f>
        <v>#N/A</v>
      </c>
      <c r="S40" s="110">
        <f>IF(Play[[#This Row],[southwest]]=1,Play[[#This Row],[medical_insurance_charges]],NA())</f>
        <v>47403.88</v>
      </c>
      <c r="T40" s="111" t="e">
        <f>IF(Play[[#This Row],[northwest]]=1,Play[[#This Row],[medical_insurance_charges]],NA())</f>
        <v>#N/A</v>
      </c>
      <c r="U40" s="110" t="e">
        <f>IF(Play[[#This Row],[northeast]]=1,Play[[#This Row],[medical_insurance_charges]],NA())</f>
        <v>#N/A</v>
      </c>
      <c r="V40" s="114" t="e">
        <f>IF(AND(Play[[#This Row],[southeast]]&lt;&gt;0,Play[[#This Row],[Smoker]]&lt;&gt;0),Play[[#This Row],[medical_insurance_charges]],NA())</f>
        <v>#N/A</v>
      </c>
      <c r="W40" s="114">
        <f>IF(AND(Play[[#This Row],[southwest]]&lt;&gt;0,Play[[#This Row],[Smoker]]&lt;&gt;0),Play[[#This Row],[medical_insurance_charges]],NA())</f>
        <v>47403.88</v>
      </c>
      <c r="X40" s="114" t="e">
        <f>IF(AND(Play[[#This Row],[northwest]]&lt;&gt;0,Play[[#This Row],[Smoker]]&lt;&gt;0),Play[[#This Row],[medical_insurance_charges]],NA())</f>
        <v>#N/A</v>
      </c>
      <c r="Y40" s="114" t="e">
        <f>IF(AND(Play[[#This Row],[northeast]]&lt;&gt;0,Play[[#This Row],[Smoker]]&lt;&gt;0),Play[[#This Row],[medical_insurance_charges]],NA())</f>
        <v>#N/A</v>
      </c>
      <c r="Z40" s="115" t="e">
        <f>IF(AND(Play[[#This Row],[Biological Marker]]=0,Play[[#This Row],[Smoker]]=1),Play[[#This Row],[medical_insurance_charges]],NA())</f>
        <v>#N/A</v>
      </c>
      <c r="AA40" s="115">
        <f>IF(AND(Play[[#This Row],[Biological Marker]]=1,Play[[#This Row],[Smoker]]=1),Play[[#This Row],[medical_insurance_charges]],NA())</f>
        <v>47403.88</v>
      </c>
      <c r="AB40" s="144" t="e">
        <f>IF(AND(Play[[#This Row],[southeast]]&lt;&gt;0,Play[[#This Row],[Smoker]]=0),Play[[#This Row],[medical_insurance_charges]],NA())</f>
        <v>#N/A</v>
      </c>
      <c r="AC40" s="144" t="e">
        <f>IF(AND(Play[[#This Row],[southwest]]&lt;&gt;0,Play[[#This Row],[Smoker]]=0),Play[[#This Row],[medical_insurance_charges]],NA())</f>
        <v>#N/A</v>
      </c>
      <c r="AD40" s="144" t="e">
        <f>IF(AND(Play[[#This Row],[northwest]]&lt;&gt;0,Play[[#This Row],[Smoker]]=0),Play[[#This Row],[medical_insurance_charges]],NA())</f>
        <v>#N/A</v>
      </c>
      <c r="AE40" s="144" t="e">
        <f>IF(AND(Play[[#This Row],[northeast]]&lt;&gt;0,Play[[#This Row],[Smoker]]=0),Play[[#This Row],[medical_insurance_charges]],NA())</f>
        <v>#N/A</v>
      </c>
      <c r="AF40" s="115" t="e">
        <f>IF(AND(Play[[#This Row],[Biological Marker]]=0,Play[[#This Row],[Smoker]]=0),Play[[#This Row],[medical_insurance_charges]],NA())</f>
        <v>#N/A</v>
      </c>
      <c r="AG40" s="115" t="e">
        <f>IF(AND(Play[[#This Row],[Biological Marker]]=1,Play[[#This Row],[Smoker]]=0),Play[[#This Row],[medical_insurance_charges]],NA())</f>
        <v>#N/A</v>
      </c>
    </row>
    <row r="41" spans="1:33" x14ac:dyDescent="0.35">
      <c r="A41" s="31">
        <v>20</v>
      </c>
      <c r="B41" s="31">
        <v>39.4</v>
      </c>
      <c r="C41" s="33">
        <v>0</v>
      </c>
      <c r="D41" s="33">
        <v>1</v>
      </c>
      <c r="E41" s="33">
        <v>0</v>
      </c>
      <c r="F41" s="33">
        <v>0</v>
      </c>
      <c r="G41" s="33">
        <v>1</v>
      </c>
      <c r="H41">
        <v>1</v>
      </c>
      <c r="I41">
        <v>0</v>
      </c>
      <c r="J41">
        <v>1</v>
      </c>
      <c r="K41">
        <v>0</v>
      </c>
      <c r="L41">
        <v>0</v>
      </c>
      <c r="M41">
        <v>1</v>
      </c>
      <c r="N41">
        <v>0</v>
      </c>
      <c r="O41">
        <v>0</v>
      </c>
      <c r="P41">
        <v>0</v>
      </c>
      <c r="Q41" s="32">
        <v>38344.565999999999</v>
      </c>
      <c r="R41" s="110" t="e">
        <f>IF(Play[[#This Row],[southeast]]=1,Play[[#This Row],[medical_insurance_charges]],NA())</f>
        <v>#N/A</v>
      </c>
      <c r="S41" s="110">
        <f>IF(Play[[#This Row],[southwest]]=1,Play[[#This Row],[medical_insurance_charges]],NA())</f>
        <v>38344.565999999999</v>
      </c>
      <c r="T41" s="111" t="e">
        <f>IF(Play[[#This Row],[northwest]]=1,Play[[#This Row],[medical_insurance_charges]],NA())</f>
        <v>#N/A</v>
      </c>
      <c r="U41" s="110" t="e">
        <f>IF(Play[[#This Row],[northeast]]=1,Play[[#This Row],[medical_insurance_charges]],NA())</f>
        <v>#N/A</v>
      </c>
      <c r="V41" s="114" t="e">
        <f>IF(AND(Play[[#This Row],[southeast]]&lt;&gt;0,Play[[#This Row],[Smoker]]&lt;&gt;0),Play[[#This Row],[medical_insurance_charges]],NA())</f>
        <v>#N/A</v>
      </c>
      <c r="W41" s="114">
        <f>IF(AND(Play[[#This Row],[southwest]]&lt;&gt;0,Play[[#This Row],[Smoker]]&lt;&gt;0),Play[[#This Row],[medical_insurance_charges]],NA())</f>
        <v>38344.565999999999</v>
      </c>
      <c r="X41" s="114" t="e">
        <f>IF(AND(Play[[#This Row],[northwest]]&lt;&gt;0,Play[[#This Row],[Smoker]]&lt;&gt;0),Play[[#This Row],[medical_insurance_charges]],NA())</f>
        <v>#N/A</v>
      </c>
      <c r="Y41" s="114" t="e">
        <f>IF(AND(Play[[#This Row],[northeast]]&lt;&gt;0,Play[[#This Row],[Smoker]]&lt;&gt;0),Play[[#This Row],[medical_insurance_charges]],NA())</f>
        <v>#N/A</v>
      </c>
      <c r="Z41" s="115" t="e">
        <f>IF(AND(Play[[#This Row],[Biological Marker]]=0,Play[[#This Row],[Smoker]]=1),Play[[#This Row],[medical_insurance_charges]],NA())</f>
        <v>#N/A</v>
      </c>
      <c r="AA41" s="115">
        <f>IF(AND(Play[[#This Row],[Biological Marker]]=1,Play[[#This Row],[Smoker]]=1),Play[[#This Row],[medical_insurance_charges]],NA())</f>
        <v>38344.565999999999</v>
      </c>
      <c r="AB41" s="144" t="e">
        <f>IF(AND(Play[[#This Row],[southeast]]&lt;&gt;0,Play[[#This Row],[Smoker]]=0),Play[[#This Row],[medical_insurance_charges]],NA())</f>
        <v>#N/A</v>
      </c>
      <c r="AC41" s="144" t="e">
        <f>IF(AND(Play[[#This Row],[southwest]]&lt;&gt;0,Play[[#This Row],[Smoker]]=0),Play[[#This Row],[medical_insurance_charges]],NA())</f>
        <v>#N/A</v>
      </c>
      <c r="AD41" s="144" t="e">
        <f>IF(AND(Play[[#This Row],[northwest]]&lt;&gt;0,Play[[#This Row],[Smoker]]=0),Play[[#This Row],[medical_insurance_charges]],NA())</f>
        <v>#N/A</v>
      </c>
      <c r="AE41" s="144" t="e">
        <f>IF(AND(Play[[#This Row],[northeast]]&lt;&gt;0,Play[[#This Row],[Smoker]]=0),Play[[#This Row],[medical_insurance_charges]],NA())</f>
        <v>#N/A</v>
      </c>
      <c r="AF41" s="115" t="e">
        <f>IF(AND(Play[[#This Row],[Biological Marker]]=0,Play[[#This Row],[Smoker]]=0),Play[[#This Row],[medical_insurance_charges]],NA())</f>
        <v>#N/A</v>
      </c>
      <c r="AG41" s="115" t="e">
        <f>IF(AND(Play[[#This Row],[Biological Marker]]=1,Play[[#This Row],[Smoker]]=0),Play[[#This Row],[medical_insurance_charges]],NA())</f>
        <v>#N/A</v>
      </c>
    </row>
    <row r="42" spans="1:33" x14ac:dyDescent="0.35">
      <c r="A42" s="31">
        <v>19</v>
      </c>
      <c r="B42" s="31">
        <v>34.9</v>
      </c>
      <c r="C42" s="33">
        <v>0</v>
      </c>
      <c r="D42" s="33">
        <v>1</v>
      </c>
      <c r="E42" s="33">
        <v>0</v>
      </c>
      <c r="F42" s="33">
        <v>0</v>
      </c>
      <c r="G42" s="33">
        <v>1</v>
      </c>
      <c r="H42">
        <v>1</v>
      </c>
      <c r="I42">
        <v>0</v>
      </c>
      <c r="J42">
        <v>1</v>
      </c>
      <c r="K42">
        <v>0</v>
      </c>
      <c r="L42">
        <v>0</v>
      </c>
      <c r="M42">
        <v>1</v>
      </c>
      <c r="N42">
        <v>0</v>
      </c>
      <c r="O42">
        <v>0</v>
      </c>
      <c r="P42">
        <v>0</v>
      </c>
      <c r="Q42" s="32">
        <v>34828.654000000002</v>
      </c>
      <c r="R42" s="110" t="e">
        <f>IF(Play[[#This Row],[southeast]]=1,Play[[#This Row],[medical_insurance_charges]],NA())</f>
        <v>#N/A</v>
      </c>
      <c r="S42" s="110">
        <f>IF(Play[[#This Row],[southwest]]=1,Play[[#This Row],[medical_insurance_charges]],NA())</f>
        <v>34828.654000000002</v>
      </c>
      <c r="T42" s="111" t="e">
        <f>IF(Play[[#This Row],[northwest]]=1,Play[[#This Row],[medical_insurance_charges]],NA())</f>
        <v>#N/A</v>
      </c>
      <c r="U42" s="110" t="e">
        <f>IF(Play[[#This Row],[northeast]]=1,Play[[#This Row],[medical_insurance_charges]],NA())</f>
        <v>#N/A</v>
      </c>
      <c r="V42" s="114" t="e">
        <f>IF(AND(Play[[#This Row],[southeast]]&lt;&gt;0,Play[[#This Row],[Smoker]]&lt;&gt;0),Play[[#This Row],[medical_insurance_charges]],NA())</f>
        <v>#N/A</v>
      </c>
      <c r="W42" s="114">
        <f>IF(AND(Play[[#This Row],[southwest]]&lt;&gt;0,Play[[#This Row],[Smoker]]&lt;&gt;0),Play[[#This Row],[medical_insurance_charges]],NA())</f>
        <v>34828.654000000002</v>
      </c>
      <c r="X42" s="114" t="e">
        <f>IF(AND(Play[[#This Row],[northwest]]&lt;&gt;0,Play[[#This Row],[Smoker]]&lt;&gt;0),Play[[#This Row],[medical_insurance_charges]],NA())</f>
        <v>#N/A</v>
      </c>
      <c r="Y42" s="114" t="e">
        <f>IF(AND(Play[[#This Row],[northeast]]&lt;&gt;0,Play[[#This Row],[Smoker]]&lt;&gt;0),Play[[#This Row],[medical_insurance_charges]],NA())</f>
        <v>#N/A</v>
      </c>
      <c r="Z42" s="115" t="e">
        <f>IF(AND(Play[[#This Row],[Biological Marker]]=0,Play[[#This Row],[Smoker]]=1),Play[[#This Row],[medical_insurance_charges]],NA())</f>
        <v>#N/A</v>
      </c>
      <c r="AA42" s="115">
        <f>IF(AND(Play[[#This Row],[Biological Marker]]=1,Play[[#This Row],[Smoker]]=1),Play[[#This Row],[medical_insurance_charges]],NA())</f>
        <v>34828.654000000002</v>
      </c>
      <c r="AB42" s="144" t="e">
        <f>IF(AND(Play[[#This Row],[southeast]]&lt;&gt;0,Play[[#This Row],[Smoker]]=0),Play[[#This Row],[medical_insurance_charges]],NA())</f>
        <v>#N/A</v>
      </c>
      <c r="AC42" s="144" t="e">
        <f>IF(AND(Play[[#This Row],[southwest]]&lt;&gt;0,Play[[#This Row],[Smoker]]=0),Play[[#This Row],[medical_insurance_charges]],NA())</f>
        <v>#N/A</v>
      </c>
      <c r="AD42" s="144" t="e">
        <f>IF(AND(Play[[#This Row],[northwest]]&lt;&gt;0,Play[[#This Row],[Smoker]]=0),Play[[#This Row],[medical_insurance_charges]],NA())</f>
        <v>#N/A</v>
      </c>
      <c r="AE42" s="144" t="e">
        <f>IF(AND(Play[[#This Row],[northeast]]&lt;&gt;0,Play[[#This Row],[Smoker]]=0),Play[[#This Row],[medical_insurance_charges]],NA())</f>
        <v>#N/A</v>
      </c>
      <c r="AF42" s="115" t="e">
        <f>IF(AND(Play[[#This Row],[Biological Marker]]=0,Play[[#This Row],[Smoker]]=0),Play[[#This Row],[medical_insurance_charges]],NA())</f>
        <v>#N/A</v>
      </c>
      <c r="AG42" s="115" t="e">
        <f>IF(AND(Play[[#This Row],[Biological Marker]]=1,Play[[#This Row],[Smoker]]=0),Play[[#This Row],[medical_insurance_charges]],NA())</f>
        <v>#N/A</v>
      </c>
    </row>
    <row r="43" spans="1:33" x14ac:dyDescent="0.35">
      <c r="A43" s="31">
        <v>19</v>
      </c>
      <c r="B43" s="31">
        <v>27.9</v>
      </c>
      <c r="C43" s="33">
        <v>0</v>
      </c>
      <c r="D43" s="33">
        <v>0</v>
      </c>
      <c r="E43" s="33">
        <v>1</v>
      </c>
      <c r="F43" s="33">
        <v>0</v>
      </c>
      <c r="G43" s="33">
        <v>0</v>
      </c>
      <c r="H43">
        <v>1</v>
      </c>
      <c r="I43">
        <v>0</v>
      </c>
      <c r="J43">
        <v>1</v>
      </c>
      <c r="K43">
        <v>0</v>
      </c>
      <c r="L43">
        <v>0</v>
      </c>
      <c r="M43">
        <v>1</v>
      </c>
      <c r="N43">
        <v>0</v>
      </c>
      <c r="O43">
        <v>0</v>
      </c>
      <c r="P43">
        <v>0</v>
      </c>
      <c r="Q43" s="32">
        <v>16884.923999999999</v>
      </c>
      <c r="R43" s="110" t="e">
        <f>IF(Play[[#This Row],[southeast]]=1,Play[[#This Row],[medical_insurance_charges]],NA())</f>
        <v>#N/A</v>
      </c>
      <c r="S43" s="110">
        <f>IF(Play[[#This Row],[southwest]]=1,Play[[#This Row],[medical_insurance_charges]],NA())</f>
        <v>16884.923999999999</v>
      </c>
      <c r="T43" s="111" t="e">
        <f>IF(Play[[#This Row],[northwest]]=1,Play[[#This Row],[medical_insurance_charges]],NA())</f>
        <v>#N/A</v>
      </c>
      <c r="U43" s="110" t="e">
        <f>IF(Play[[#This Row],[northeast]]=1,Play[[#This Row],[medical_insurance_charges]],NA())</f>
        <v>#N/A</v>
      </c>
      <c r="V43" s="114" t="e">
        <f>IF(AND(Play[[#This Row],[southeast]]&lt;&gt;0,Play[[#This Row],[Smoker]]&lt;&gt;0),Play[[#This Row],[medical_insurance_charges]],NA())</f>
        <v>#N/A</v>
      </c>
      <c r="W43" s="114">
        <f>IF(AND(Play[[#This Row],[southwest]]&lt;&gt;0,Play[[#This Row],[Smoker]]&lt;&gt;0),Play[[#This Row],[medical_insurance_charges]],NA())</f>
        <v>16884.923999999999</v>
      </c>
      <c r="X43" s="114" t="e">
        <f>IF(AND(Play[[#This Row],[northwest]]&lt;&gt;0,Play[[#This Row],[Smoker]]&lt;&gt;0),Play[[#This Row],[medical_insurance_charges]],NA())</f>
        <v>#N/A</v>
      </c>
      <c r="Y43" s="114" t="e">
        <f>IF(AND(Play[[#This Row],[northeast]]&lt;&gt;0,Play[[#This Row],[Smoker]]&lt;&gt;0),Play[[#This Row],[medical_insurance_charges]],NA())</f>
        <v>#N/A</v>
      </c>
      <c r="Z43" s="115">
        <f>IF(AND(Play[[#This Row],[Biological Marker]]=0,Play[[#This Row],[Smoker]]=1),Play[[#This Row],[medical_insurance_charges]],NA())</f>
        <v>16884.923999999999</v>
      </c>
      <c r="AA43" s="115" t="e">
        <f>IF(AND(Play[[#This Row],[Biological Marker]]=1,Play[[#This Row],[Smoker]]=1),Play[[#This Row],[medical_insurance_charges]],NA())</f>
        <v>#N/A</v>
      </c>
      <c r="AB43" s="144" t="e">
        <f>IF(AND(Play[[#This Row],[southeast]]&lt;&gt;0,Play[[#This Row],[Smoker]]=0),Play[[#This Row],[medical_insurance_charges]],NA())</f>
        <v>#N/A</v>
      </c>
      <c r="AC43" s="144" t="e">
        <f>IF(AND(Play[[#This Row],[southwest]]&lt;&gt;0,Play[[#This Row],[Smoker]]=0),Play[[#This Row],[medical_insurance_charges]],NA())</f>
        <v>#N/A</v>
      </c>
      <c r="AD43" s="144" t="e">
        <f>IF(AND(Play[[#This Row],[northwest]]&lt;&gt;0,Play[[#This Row],[Smoker]]=0),Play[[#This Row],[medical_insurance_charges]],NA())</f>
        <v>#N/A</v>
      </c>
      <c r="AE43" s="144" t="e">
        <f>IF(AND(Play[[#This Row],[northeast]]&lt;&gt;0,Play[[#This Row],[Smoker]]=0),Play[[#This Row],[medical_insurance_charges]],NA())</f>
        <v>#N/A</v>
      </c>
      <c r="AF43" s="115" t="e">
        <f>IF(AND(Play[[#This Row],[Biological Marker]]=0,Play[[#This Row],[Smoker]]=0),Play[[#This Row],[medical_insurance_charges]],NA())</f>
        <v>#N/A</v>
      </c>
      <c r="AG43" s="115" t="e">
        <f>IF(AND(Play[[#This Row],[Biological Marker]]=1,Play[[#This Row],[Smoker]]=0),Play[[#This Row],[medical_insurance_charges]],NA())</f>
        <v>#N/A</v>
      </c>
    </row>
    <row r="44" spans="1:33" x14ac:dyDescent="0.35">
      <c r="A44" s="31">
        <v>19</v>
      </c>
      <c r="B44" s="31">
        <v>28.3</v>
      </c>
      <c r="C44" s="33">
        <v>0</v>
      </c>
      <c r="D44" s="33">
        <v>0</v>
      </c>
      <c r="E44" s="33">
        <v>1</v>
      </c>
      <c r="F44" s="33">
        <v>0</v>
      </c>
      <c r="G44" s="33">
        <v>0</v>
      </c>
      <c r="H44">
        <v>1</v>
      </c>
      <c r="I44">
        <v>0</v>
      </c>
      <c r="J44">
        <v>1</v>
      </c>
      <c r="K44">
        <v>0</v>
      </c>
      <c r="L44">
        <v>0</v>
      </c>
      <c r="M44">
        <v>1</v>
      </c>
      <c r="N44">
        <v>0</v>
      </c>
      <c r="O44">
        <v>0</v>
      </c>
      <c r="P44">
        <v>0</v>
      </c>
      <c r="Q44" s="32">
        <v>17081.080000000002</v>
      </c>
      <c r="R44" s="110" t="e">
        <f>IF(Play[[#This Row],[southeast]]=1,Play[[#This Row],[medical_insurance_charges]],NA())</f>
        <v>#N/A</v>
      </c>
      <c r="S44" s="110">
        <f>IF(Play[[#This Row],[southwest]]=1,Play[[#This Row],[medical_insurance_charges]],NA())</f>
        <v>17081.080000000002</v>
      </c>
      <c r="T44" s="111" t="e">
        <f>IF(Play[[#This Row],[northwest]]=1,Play[[#This Row],[medical_insurance_charges]],NA())</f>
        <v>#N/A</v>
      </c>
      <c r="U44" s="110" t="e">
        <f>IF(Play[[#This Row],[northeast]]=1,Play[[#This Row],[medical_insurance_charges]],NA())</f>
        <v>#N/A</v>
      </c>
      <c r="V44" s="114" t="e">
        <f>IF(AND(Play[[#This Row],[southeast]]&lt;&gt;0,Play[[#This Row],[Smoker]]&lt;&gt;0),Play[[#This Row],[medical_insurance_charges]],NA())</f>
        <v>#N/A</v>
      </c>
      <c r="W44" s="114">
        <f>IF(AND(Play[[#This Row],[southwest]]&lt;&gt;0,Play[[#This Row],[Smoker]]&lt;&gt;0),Play[[#This Row],[medical_insurance_charges]],NA())</f>
        <v>17081.080000000002</v>
      </c>
      <c r="X44" s="114" t="e">
        <f>IF(AND(Play[[#This Row],[northwest]]&lt;&gt;0,Play[[#This Row],[Smoker]]&lt;&gt;0),Play[[#This Row],[medical_insurance_charges]],NA())</f>
        <v>#N/A</v>
      </c>
      <c r="Y44" s="114" t="e">
        <f>IF(AND(Play[[#This Row],[northeast]]&lt;&gt;0,Play[[#This Row],[Smoker]]&lt;&gt;0),Play[[#This Row],[medical_insurance_charges]],NA())</f>
        <v>#N/A</v>
      </c>
      <c r="Z44" s="115">
        <f>IF(AND(Play[[#This Row],[Biological Marker]]=0,Play[[#This Row],[Smoker]]=1),Play[[#This Row],[medical_insurance_charges]],NA())</f>
        <v>17081.080000000002</v>
      </c>
      <c r="AA44" s="115" t="e">
        <f>IF(AND(Play[[#This Row],[Biological Marker]]=1,Play[[#This Row],[Smoker]]=1),Play[[#This Row],[medical_insurance_charges]],NA())</f>
        <v>#N/A</v>
      </c>
      <c r="AB44" s="144" t="e">
        <f>IF(AND(Play[[#This Row],[southeast]]&lt;&gt;0,Play[[#This Row],[Smoker]]=0),Play[[#This Row],[medical_insurance_charges]],NA())</f>
        <v>#N/A</v>
      </c>
      <c r="AC44" s="144" t="e">
        <f>IF(AND(Play[[#This Row],[southwest]]&lt;&gt;0,Play[[#This Row],[Smoker]]=0),Play[[#This Row],[medical_insurance_charges]],NA())</f>
        <v>#N/A</v>
      </c>
      <c r="AD44" s="144" t="e">
        <f>IF(AND(Play[[#This Row],[northwest]]&lt;&gt;0,Play[[#This Row],[Smoker]]=0),Play[[#This Row],[medical_insurance_charges]],NA())</f>
        <v>#N/A</v>
      </c>
      <c r="AE44" s="144" t="e">
        <f>IF(AND(Play[[#This Row],[northeast]]&lt;&gt;0,Play[[#This Row],[Smoker]]=0),Play[[#This Row],[medical_insurance_charges]],NA())</f>
        <v>#N/A</v>
      </c>
      <c r="AF44" s="115" t="e">
        <f>IF(AND(Play[[#This Row],[Biological Marker]]=0,Play[[#This Row],[Smoker]]=0),Play[[#This Row],[medical_insurance_charges]],NA())</f>
        <v>#N/A</v>
      </c>
      <c r="AG44" s="115" t="e">
        <f>IF(AND(Play[[#This Row],[Biological Marker]]=1,Play[[#This Row],[Smoker]]=0),Play[[#This Row],[medical_insurance_charges]],NA())</f>
        <v>#N/A</v>
      </c>
    </row>
    <row r="45" spans="1:33" x14ac:dyDescent="0.35">
      <c r="A45" s="31">
        <v>50</v>
      </c>
      <c r="B45" s="31">
        <v>27.6</v>
      </c>
      <c r="C45" s="33">
        <v>0</v>
      </c>
      <c r="D45" s="33">
        <v>0</v>
      </c>
      <c r="E45" s="33">
        <v>1</v>
      </c>
      <c r="F45" s="33">
        <v>0</v>
      </c>
      <c r="G45" s="33">
        <v>0</v>
      </c>
      <c r="H45">
        <v>1</v>
      </c>
      <c r="I45">
        <v>0</v>
      </c>
      <c r="J45">
        <v>1</v>
      </c>
      <c r="K45">
        <v>0</v>
      </c>
      <c r="L45">
        <v>0</v>
      </c>
      <c r="M45">
        <v>0</v>
      </c>
      <c r="N45">
        <v>0</v>
      </c>
      <c r="O45">
        <v>1</v>
      </c>
      <c r="P45">
        <v>0</v>
      </c>
      <c r="Q45" s="32">
        <v>24520.263999999999</v>
      </c>
      <c r="R45" s="110" t="e">
        <f>IF(Play[[#This Row],[southeast]]=1,Play[[#This Row],[medical_insurance_charges]],NA())</f>
        <v>#N/A</v>
      </c>
      <c r="S45" s="110">
        <f>IF(Play[[#This Row],[southwest]]=1,Play[[#This Row],[medical_insurance_charges]],NA())</f>
        <v>24520.263999999999</v>
      </c>
      <c r="T45" s="111" t="e">
        <f>IF(Play[[#This Row],[northwest]]=1,Play[[#This Row],[medical_insurance_charges]],NA())</f>
        <v>#N/A</v>
      </c>
      <c r="U45" s="110" t="e">
        <f>IF(Play[[#This Row],[northeast]]=1,Play[[#This Row],[medical_insurance_charges]],NA())</f>
        <v>#N/A</v>
      </c>
      <c r="V45" s="114" t="e">
        <f>IF(AND(Play[[#This Row],[southeast]]&lt;&gt;0,Play[[#This Row],[Smoker]]&lt;&gt;0),Play[[#This Row],[medical_insurance_charges]],NA())</f>
        <v>#N/A</v>
      </c>
      <c r="W45" s="114">
        <f>IF(AND(Play[[#This Row],[southwest]]&lt;&gt;0,Play[[#This Row],[Smoker]]&lt;&gt;0),Play[[#This Row],[medical_insurance_charges]],NA())</f>
        <v>24520.263999999999</v>
      </c>
      <c r="X45" s="114" t="e">
        <f>IF(AND(Play[[#This Row],[northwest]]&lt;&gt;0,Play[[#This Row],[Smoker]]&lt;&gt;0),Play[[#This Row],[medical_insurance_charges]],NA())</f>
        <v>#N/A</v>
      </c>
      <c r="Y45" s="114" t="e">
        <f>IF(AND(Play[[#This Row],[northeast]]&lt;&gt;0,Play[[#This Row],[Smoker]]&lt;&gt;0),Play[[#This Row],[medical_insurance_charges]],NA())</f>
        <v>#N/A</v>
      </c>
      <c r="Z45" s="115">
        <f>IF(AND(Play[[#This Row],[Biological Marker]]=0,Play[[#This Row],[Smoker]]=1),Play[[#This Row],[medical_insurance_charges]],NA())</f>
        <v>24520.263999999999</v>
      </c>
      <c r="AA45" s="115" t="e">
        <f>IF(AND(Play[[#This Row],[Biological Marker]]=1,Play[[#This Row],[Smoker]]=1),Play[[#This Row],[medical_insurance_charges]],NA())</f>
        <v>#N/A</v>
      </c>
      <c r="AB45" s="144" t="e">
        <f>IF(AND(Play[[#This Row],[southeast]]&lt;&gt;0,Play[[#This Row],[Smoker]]=0),Play[[#This Row],[medical_insurance_charges]],NA())</f>
        <v>#N/A</v>
      </c>
      <c r="AC45" s="144" t="e">
        <f>IF(AND(Play[[#This Row],[southwest]]&lt;&gt;0,Play[[#This Row],[Smoker]]=0),Play[[#This Row],[medical_insurance_charges]],NA())</f>
        <v>#N/A</v>
      </c>
      <c r="AD45" s="144" t="e">
        <f>IF(AND(Play[[#This Row],[northwest]]&lt;&gt;0,Play[[#This Row],[Smoker]]=0),Play[[#This Row],[medical_insurance_charges]],NA())</f>
        <v>#N/A</v>
      </c>
      <c r="AE45" s="144" t="e">
        <f>IF(AND(Play[[#This Row],[northeast]]&lt;&gt;0,Play[[#This Row],[Smoker]]=0),Play[[#This Row],[medical_insurance_charges]],NA())</f>
        <v>#N/A</v>
      </c>
      <c r="AF45" s="115" t="e">
        <f>IF(AND(Play[[#This Row],[Biological Marker]]=0,Play[[#This Row],[Smoker]]=0),Play[[#This Row],[medical_insurance_charges]],NA())</f>
        <v>#N/A</v>
      </c>
      <c r="AG45" s="115" t="e">
        <f>IF(AND(Play[[#This Row],[Biological Marker]]=1,Play[[#This Row],[Smoker]]=0),Play[[#This Row],[medical_insurance_charges]],NA())</f>
        <v>#N/A</v>
      </c>
    </row>
    <row r="46" spans="1:33" x14ac:dyDescent="0.35">
      <c r="A46" s="31">
        <v>43</v>
      </c>
      <c r="B46" s="31">
        <v>26.7</v>
      </c>
      <c r="C46" s="33">
        <v>0</v>
      </c>
      <c r="D46" s="33">
        <v>0</v>
      </c>
      <c r="E46" s="33">
        <v>1</v>
      </c>
      <c r="F46" s="33">
        <v>0</v>
      </c>
      <c r="G46" s="33">
        <v>0</v>
      </c>
      <c r="H46">
        <v>1</v>
      </c>
      <c r="I46">
        <v>0</v>
      </c>
      <c r="J46">
        <v>1</v>
      </c>
      <c r="K46">
        <v>0</v>
      </c>
      <c r="L46">
        <v>0</v>
      </c>
      <c r="M46">
        <v>0</v>
      </c>
      <c r="N46">
        <v>0</v>
      </c>
      <c r="O46">
        <v>1</v>
      </c>
      <c r="P46">
        <v>0</v>
      </c>
      <c r="Q46" s="32">
        <v>22478.6</v>
      </c>
      <c r="R46" s="110" t="e">
        <f>IF(Play[[#This Row],[southeast]]=1,Play[[#This Row],[medical_insurance_charges]],NA())</f>
        <v>#N/A</v>
      </c>
      <c r="S46" s="110">
        <f>IF(Play[[#This Row],[southwest]]=1,Play[[#This Row],[medical_insurance_charges]],NA())</f>
        <v>22478.6</v>
      </c>
      <c r="T46" s="111" t="e">
        <f>IF(Play[[#This Row],[northwest]]=1,Play[[#This Row],[medical_insurance_charges]],NA())</f>
        <v>#N/A</v>
      </c>
      <c r="U46" s="110" t="e">
        <f>IF(Play[[#This Row],[northeast]]=1,Play[[#This Row],[medical_insurance_charges]],NA())</f>
        <v>#N/A</v>
      </c>
      <c r="V46" s="114" t="e">
        <f>IF(AND(Play[[#This Row],[southeast]]&lt;&gt;0,Play[[#This Row],[Smoker]]&lt;&gt;0),Play[[#This Row],[medical_insurance_charges]],NA())</f>
        <v>#N/A</v>
      </c>
      <c r="W46" s="114">
        <f>IF(AND(Play[[#This Row],[southwest]]&lt;&gt;0,Play[[#This Row],[Smoker]]&lt;&gt;0),Play[[#This Row],[medical_insurance_charges]],NA())</f>
        <v>22478.6</v>
      </c>
      <c r="X46" s="114" t="e">
        <f>IF(AND(Play[[#This Row],[northwest]]&lt;&gt;0,Play[[#This Row],[Smoker]]&lt;&gt;0),Play[[#This Row],[medical_insurance_charges]],NA())</f>
        <v>#N/A</v>
      </c>
      <c r="Y46" s="114" t="e">
        <f>IF(AND(Play[[#This Row],[northeast]]&lt;&gt;0,Play[[#This Row],[Smoker]]&lt;&gt;0),Play[[#This Row],[medical_insurance_charges]],NA())</f>
        <v>#N/A</v>
      </c>
      <c r="Z46" s="115">
        <f>IF(AND(Play[[#This Row],[Biological Marker]]=0,Play[[#This Row],[Smoker]]=1),Play[[#This Row],[medical_insurance_charges]],NA())</f>
        <v>22478.6</v>
      </c>
      <c r="AA46" s="115" t="e">
        <f>IF(AND(Play[[#This Row],[Biological Marker]]=1,Play[[#This Row],[Smoker]]=1),Play[[#This Row],[medical_insurance_charges]],NA())</f>
        <v>#N/A</v>
      </c>
      <c r="AB46" s="144" t="e">
        <f>IF(AND(Play[[#This Row],[southeast]]&lt;&gt;0,Play[[#This Row],[Smoker]]=0),Play[[#This Row],[medical_insurance_charges]],NA())</f>
        <v>#N/A</v>
      </c>
      <c r="AC46" s="144" t="e">
        <f>IF(AND(Play[[#This Row],[southwest]]&lt;&gt;0,Play[[#This Row],[Smoker]]=0),Play[[#This Row],[medical_insurance_charges]],NA())</f>
        <v>#N/A</v>
      </c>
      <c r="AD46" s="144" t="e">
        <f>IF(AND(Play[[#This Row],[northwest]]&lt;&gt;0,Play[[#This Row],[Smoker]]=0),Play[[#This Row],[medical_insurance_charges]],NA())</f>
        <v>#N/A</v>
      </c>
      <c r="AE46" s="144" t="e">
        <f>IF(AND(Play[[#This Row],[northeast]]&lt;&gt;0,Play[[#This Row],[Smoker]]=0),Play[[#This Row],[medical_insurance_charges]],NA())</f>
        <v>#N/A</v>
      </c>
      <c r="AF46" s="115" t="e">
        <f>IF(AND(Play[[#This Row],[Biological Marker]]=0,Play[[#This Row],[Smoker]]=0),Play[[#This Row],[medical_insurance_charges]],NA())</f>
        <v>#N/A</v>
      </c>
      <c r="AG46" s="115" t="e">
        <f>IF(AND(Play[[#This Row],[Biological Marker]]=1,Play[[#This Row],[Smoker]]=0),Play[[#This Row],[medical_insurance_charges]],NA())</f>
        <v>#N/A</v>
      </c>
    </row>
    <row r="47" spans="1:33" x14ac:dyDescent="0.35">
      <c r="A47" s="31">
        <v>48</v>
      </c>
      <c r="B47" s="31">
        <v>28</v>
      </c>
      <c r="C47" s="33">
        <v>0</v>
      </c>
      <c r="D47" s="33">
        <v>0</v>
      </c>
      <c r="E47" s="33">
        <v>1</v>
      </c>
      <c r="F47" s="33">
        <v>0</v>
      </c>
      <c r="G47" s="33">
        <v>1</v>
      </c>
      <c r="H47">
        <v>1</v>
      </c>
      <c r="I47">
        <v>0</v>
      </c>
      <c r="J47">
        <v>1</v>
      </c>
      <c r="K47">
        <v>0</v>
      </c>
      <c r="L47">
        <v>0</v>
      </c>
      <c r="M47">
        <v>0</v>
      </c>
      <c r="N47">
        <v>0</v>
      </c>
      <c r="O47">
        <v>1</v>
      </c>
      <c r="P47">
        <v>0</v>
      </c>
      <c r="Q47" s="32">
        <v>23568.272000000001</v>
      </c>
      <c r="R47" s="110" t="e">
        <f>IF(Play[[#This Row],[southeast]]=1,Play[[#This Row],[medical_insurance_charges]],NA())</f>
        <v>#N/A</v>
      </c>
      <c r="S47" s="110">
        <f>IF(Play[[#This Row],[southwest]]=1,Play[[#This Row],[medical_insurance_charges]],NA())</f>
        <v>23568.272000000001</v>
      </c>
      <c r="T47" s="111" t="e">
        <f>IF(Play[[#This Row],[northwest]]=1,Play[[#This Row],[medical_insurance_charges]],NA())</f>
        <v>#N/A</v>
      </c>
      <c r="U47" s="110" t="e">
        <f>IF(Play[[#This Row],[northeast]]=1,Play[[#This Row],[medical_insurance_charges]],NA())</f>
        <v>#N/A</v>
      </c>
      <c r="V47" s="114" t="e">
        <f>IF(AND(Play[[#This Row],[southeast]]&lt;&gt;0,Play[[#This Row],[Smoker]]&lt;&gt;0),Play[[#This Row],[medical_insurance_charges]],NA())</f>
        <v>#N/A</v>
      </c>
      <c r="W47" s="114">
        <f>IF(AND(Play[[#This Row],[southwest]]&lt;&gt;0,Play[[#This Row],[Smoker]]&lt;&gt;0),Play[[#This Row],[medical_insurance_charges]],NA())</f>
        <v>23568.272000000001</v>
      </c>
      <c r="X47" s="114" t="e">
        <f>IF(AND(Play[[#This Row],[northwest]]&lt;&gt;0,Play[[#This Row],[Smoker]]&lt;&gt;0),Play[[#This Row],[medical_insurance_charges]],NA())</f>
        <v>#N/A</v>
      </c>
      <c r="Y47" s="114" t="e">
        <f>IF(AND(Play[[#This Row],[northeast]]&lt;&gt;0,Play[[#This Row],[Smoker]]&lt;&gt;0),Play[[#This Row],[medical_insurance_charges]],NA())</f>
        <v>#N/A</v>
      </c>
      <c r="Z47" s="115" t="e">
        <f>IF(AND(Play[[#This Row],[Biological Marker]]=0,Play[[#This Row],[Smoker]]=1),Play[[#This Row],[medical_insurance_charges]],NA())</f>
        <v>#N/A</v>
      </c>
      <c r="AA47" s="115">
        <f>IF(AND(Play[[#This Row],[Biological Marker]]=1,Play[[#This Row],[Smoker]]=1),Play[[#This Row],[medical_insurance_charges]],NA())</f>
        <v>23568.272000000001</v>
      </c>
      <c r="AB47" s="144" t="e">
        <f>IF(AND(Play[[#This Row],[southeast]]&lt;&gt;0,Play[[#This Row],[Smoker]]=0),Play[[#This Row],[medical_insurance_charges]],NA())</f>
        <v>#N/A</v>
      </c>
      <c r="AC47" s="144" t="e">
        <f>IF(AND(Play[[#This Row],[southwest]]&lt;&gt;0,Play[[#This Row],[Smoker]]=0),Play[[#This Row],[medical_insurance_charges]],NA())</f>
        <v>#N/A</v>
      </c>
      <c r="AD47" s="144" t="e">
        <f>IF(AND(Play[[#This Row],[northwest]]&lt;&gt;0,Play[[#This Row],[Smoker]]=0),Play[[#This Row],[medical_insurance_charges]],NA())</f>
        <v>#N/A</v>
      </c>
      <c r="AE47" s="144" t="e">
        <f>IF(AND(Play[[#This Row],[northeast]]&lt;&gt;0,Play[[#This Row],[Smoker]]=0),Play[[#This Row],[medical_insurance_charges]],NA())</f>
        <v>#N/A</v>
      </c>
      <c r="AF47" s="115" t="e">
        <f>IF(AND(Play[[#This Row],[Biological Marker]]=0,Play[[#This Row],[Smoker]]=0),Play[[#This Row],[medical_insurance_charges]],NA())</f>
        <v>#N/A</v>
      </c>
      <c r="AG47" s="115" t="e">
        <f>IF(AND(Play[[#This Row],[Biological Marker]]=1,Play[[#This Row],[Smoker]]=0),Play[[#This Row],[medical_insurance_charges]],NA())</f>
        <v>#N/A</v>
      </c>
    </row>
    <row r="48" spans="1:33" x14ac:dyDescent="0.35">
      <c r="A48" s="31">
        <v>19</v>
      </c>
      <c r="B48" s="31">
        <v>27.7</v>
      </c>
      <c r="C48" s="33">
        <v>0</v>
      </c>
      <c r="D48" s="33">
        <v>0</v>
      </c>
      <c r="E48" s="33">
        <v>1</v>
      </c>
      <c r="F48" s="33">
        <v>0</v>
      </c>
      <c r="G48" s="33">
        <v>1</v>
      </c>
      <c r="H48">
        <v>1</v>
      </c>
      <c r="I48">
        <v>0</v>
      </c>
      <c r="J48">
        <v>1</v>
      </c>
      <c r="K48">
        <v>0</v>
      </c>
      <c r="L48">
        <v>0</v>
      </c>
      <c r="M48">
        <v>1</v>
      </c>
      <c r="N48">
        <v>0</v>
      </c>
      <c r="O48">
        <v>0</v>
      </c>
      <c r="P48">
        <v>0</v>
      </c>
      <c r="Q48" s="32">
        <v>16297.846</v>
      </c>
      <c r="R48" s="110" t="e">
        <f>IF(Play[[#This Row],[southeast]]=1,Play[[#This Row],[medical_insurance_charges]],NA())</f>
        <v>#N/A</v>
      </c>
      <c r="S48" s="110">
        <f>IF(Play[[#This Row],[southwest]]=1,Play[[#This Row],[medical_insurance_charges]],NA())</f>
        <v>16297.846</v>
      </c>
      <c r="T48" s="111" t="e">
        <f>IF(Play[[#This Row],[northwest]]=1,Play[[#This Row],[medical_insurance_charges]],NA())</f>
        <v>#N/A</v>
      </c>
      <c r="U48" s="110" t="e">
        <f>IF(Play[[#This Row],[northeast]]=1,Play[[#This Row],[medical_insurance_charges]],NA())</f>
        <v>#N/A</v>
      </c>
      <c r="V48" s="114" t="e">
        <f>IF(AND(Play[[#This Row],[southeast]]&lt;&gt;0,Play[[#This Row],[Smoker]]&lt;&gt;0),Play[[#This Row],[medical_insurance_charges]],NA())</f>
        <v>#N/A</v>
      </c>
      <c r="W48" s="114">
        <f>IF(AND(Play[[#This Row],[southwest]]&lt;&gt;0,Play[[#This Row],[Smoker]]&lt;&gt;0),Play[[#This Row],[medical_insurance_charges]],NA())</f>
        <v>16297.846</v>
      </c>
      <c r="X48" s="114" t="e">
        <f>IF(AND(Play[[#This Row],[northwest]]&lt;&gt;0,Play[[#This Row],[Smoker]]&lt;&gt;0),Play[[#This Row],[medical_insurance_charges]],NA())</f>
        <v>#N/A</v>
      </c>
      <c r="Y48" s="114" t="e">
        <f>IF(AND(Play[[#This Row],[northeast]]&lt;&gt;0,Play[[#This Row],[Smoker]]&lt;&gt;0),Play[[#This Row],[medical_insurance_charges]],NA())</f>
        <v>#N/A</v>
      </c>
      <c r="Z48" s="115" t="e">
        <f>IF(AND(Play[[#This Row],[Biological Marker]]=0,Play[[#This Row],[Smoker]]=1),Play[[#This Row],[medical_insurance_charges]],NA())</f>
        <v>#N/A</v>
      </c>
      <c r="AA48" s="115">
        <f>IF(AND(Play[[#This Row],[Biological Marker]]=1,Play[[#This Row],[Smoker]]=1),Play[[#This Row],[medical_insurance_charges]],NA())</f>
        <v>16297.846</v>
      </c>
      <c r="AB48" s="144" t="e">
        <f>IF(AND(Play[[#This Row],[southeast]]&lt;&gt;0,Play[[#This Row],[Smoker]]=0),Play[[#This Row],[medical_insurance_charges]],NA())</f>
        <v>#N/A</v>
      </c>
      <c r="AC48" s="144" t="e">
        <f>IF(AND(Play[[#This Row],[southwest]]&lt;&gt;0,Play[[#This Row],[Smoker]]=0),Play[[#This Row],[medical_insurance_charges]],NA())</f>
        <v>#N/A</v>
      </c>
      <c r="AD48" s="144" t="e">
        <f>IF(AND(Play[[#This Row],[northwest]]&lt;&gt;0,Play[[#This Row],[Smoker]]=0),Play[[#This Row],[medical_insurance_charges]],NA())</f>
        <v>#N/A</v>
      </c>
      <c r="AE48" s="144" t="e">
        <f>IF(AND(Play[[#This Row],[northeast]]&lt;&gt;0,Play[[#This Row],[Smoker]]=0),Play[[#This Row],[medical_insurance_charges]],NA())</f>
        <v>#N/A</v>
      </c>
      <c r="AF48" s="115" t="e">
        <f>IF(AND(Play[[#This Row],[Biological Marker]]=0,Play[[#This Row],[Smoker]]=0),Play[[#This Row],[medical_insurance_charges]],NA())</f>
        <v>#N/A</v>
      </c>
      <c r="AG48" s="115" t="e">
        <f>IF(AND(Play[[#This Row],[Biological Marker]]=1,Play[[#This Row],[Smoker]]=0),Play[[#This Row],[medical_insurance_charges]],NA())</f>
        <v>#N/A</v>
      </c>
    </row>
    <row r="49" spans="1:33" x14ac:dyDescent="0.35">
      <c r="A49" s="31">
        <v>54</v>
      </c>
      <c r="B49" s="31">
        <v>25.1</v>
      </c>
      <c r="C49" s="33">
        <v>0</v>
      </c>
      <c r="D49" s="33">
        <v>0</v>
      </c>
      <c r="E49" s="33">
        <v>1</v>
      </c>
      <c r="F49" s="33">
        <v>0</v>
      </c>
      <c r="G49" s="33">
        <v>1</v>
      </c>
      <c r="H49">
        <v>1</v>
      </c>
      <c r="I49">
        <v>0</v>
      </c>
      <c r="J49">
        <v>1</v>
      </c>
      <c r="K49">
        <v>0</v>
      </c>
      <c r="L49">
        <v>0</v>
      </c>
      <c r="M49">
        <v>0</v>
      </c>
      <c r="N49">
        <v>0</v>
      </c>
      <c r="O49">
        <v>1</v>
      </c>
      <c r="P49">
        <v>0</v>
      </c>
      <c r="Q49" s="32">
        <v>25382.296999999999</v>
      </c>
      <c r="R49" s="110" t="e">
        <f>IF(Play[[#This Row],[southeast]]=1,Play[[#This Row],[medical_insurance_charges]],NA())</f>
        <v>#N/A</v>
      </c>
      <c r="S49" s="110">
        <f>IF(Play[[#This Row],[southwest]]=1,Play[[#This Row],[medical_insurance_charges]],NA())</f>
        <v>25382.296999999999</v>
      </c>
      <c r="T49" s="111" t="e">
        <f>IF(Play[[#This Row],[northwest]]=1,Play[[#This Row],[medical_insurance_charges]],NA())</f>
        <v>#N/A</v>
      </c>
      <c r="U49" s="110" t="e">
        <f>IF(Play[[#This Row],[northeast]]=1,Play[[#This Row],[medical_insurance_charges]],NA())</f>
        <v>#N/A</v>
      </c>
      <c r="V49" s="114" t="e">
        <f>IF(AND(Play[[#This Row],[southeast]]&lt;&gt;0,Play[[#This Row],[Smoker]]&lt;&gt;0),Play[[#This Row],[medical_insurance_charges]],NA())</f>
        <v>#N/A</v>
      </c>
      <c r="W49" s="114">
        <f>IF(AND(Play[[#This Row],[southwest]]&lt;&gt;0,Play[[#This Row],[Smoker]]&lt;&gt;0),Play[[#This Row],[medical_insurance_charges]],NA())</f>
        <v>25382.296999999999</v>
      </c>
      <c r="X49" s="114" t="e">
        <f>IF(AND(Play[[#This Row],[northwest]]&lt;&gt;0,Play[[#This Row],[Smoker]]&lt;&gt;0),Play[[#This Row],[medical_insurance_charges]],NA())</f>
        <v>#N/A</v>
      </c>
      <c r="Y49" s="114" t="e">
        <f>IF(AND(Play[[#This Row],[northeast]]&lt;&gt;0,Play[[#This Row],[Smoker]]&lt;&gt;0),Play[[#This Row],[medical_insurance_charges]],NA())</f>
        <v>#N/A</v>
      </c>
      <c r="Z49" s="115" t="e">
        <f>IF(AND(Play[[#This Row],[Biological Marker]]=0,Play[[#This Row],[Smoker]]=1),Play[[#This Row],[medical_insurance_charges]],NA())</f>
        <v>#N/A</v>
      </c>
      <c r="AA49" s="115">
        <f>IF(AND(Play[[#This Row],[Biological Marker]]=1,Play[[#This Row],[Smoker]]=1),Play[[#This Row],[medical_insurance_charges]],NA())</f>
        <v>25382.296999999999</v>
      </c>
      <c r="AB49" s="144" t="e">
        <f>IF(AND(Play[[#This Row],[southeast]]&lt;&gt;0,Play[[#This Row],[Smoker]]=0),Play[[#This Row],[medical_insurance_charges]],NA())</f>
        <v>#N/A</v>
      </c>
      <c r="AC49" s="144" t="e">
        <f>IF(AND(Play[[#This Row],[southwest]]&lt;&gt;0,Play[[#This Row],[Smoker]]=0),Play[[#This Row],[medical_insurance_charges]],NA())</f>
        <v>#N/A</v>
      </c>
      <c r="AD49" s="144" t="e">
        <f>IF(AND(Play[[#This Row],[northwest]]&lt;&gt;0,Play[[#This Row],[Smoker]]=0),Play[[#This Row],[medical_insurance_charges]],NA())</f>
        <v>#N/A</v>
      </c>
      <c r="AE49" s="144" t="e">
        <f>IF(AND(Play[[#This Row],[northeast]]&lt;&gt;0,Play[[#This Row],[Smoker]]=0),Play[[#This Row],[medical_insurance_charges]],NA())</f>
        <v>#N/A</v>
      </c>
      <c r="AF49" s="115" t="e">
        <f>IF(AND(Play[[#This Row],[Biological Marker]]=0,Play[[#This Row],[Smoker]]=0),Play[[#This Row],[medical_insurance_charges]],NA())</f>
        <v>#N/A</v>
      </c>
      <c r="AG49" s="115" t="e">
        <f>IF(AND(Play[[#This Row],[Biological Marker]]=1,Play[[#This Row],[Smoker]]=0),Play[[#This Row],[medical_insurance_charges]],NA())</f>
        <v>#N/A</v>
      </c>
    </row>
    <row r="50" spans="1:33" x14ac:dyDescent="0.35">
      <c r="A50" s="31">
        <v>21</v>
      </c>
      <c r="B50" s="31">
        <v>25.7</v>
      </c>
      <c r="C50" s="33">
        <v>0</v>
      </c>
      <c r="D50" s="33">
        <v>0</v>
      </c>
      <c r="E50" s="33">
        <v>1</v>
      </c>
      <c r="F50" s="33">
        <v>0</v>
      </c>
      <c r="G50" s="33">
        <v>1</v>
      </c>
      <c r="H50">
        <v>1</v>
      </c>
      <c r="I50">
        <v>0</v>
      </c>
      <c r="J50">
        <v>1</v>
      </c>
      <c r="K50">
        <v>0</v>
      </c>
      <c r="L50">
        <v>0</v>
      </c>
      <c r="M50">
        <v>1</v>
      </c>
      <c r="N50">
        <v>0</v>
      </c>
      <c r="O50">
        <v>0</v>
      </c>
      <c r="P50">
        <v>0</v>
      </c>
      <c r="Q50" s="32">
        <v>17942.106</v>
      </c>
      <c r="R50" s="110" t="e">
        <f>IF(Play[[#This Row],[southeast]]=1,Play[[#This Row],[medical_insurance_charges]],NA())</f>
        <v>#N/A</v>
      </c>
      <c r="S50" s="110">
        <f>IF(Play[[#This Row],[southwest]]=1,Play[[#This Row],[medical_insurance_charges]],NA())</f>
        <v>17942.106</v>
      </c>
      <c r="T50" s="111" t="e">
        <f>IF(Play[[#This Row],[northwest]]=1,Play[[#This Row],[medical_insurance_charges]],NA())</f>
        <v>#N/A</v>
      </c>
      <c r="U50" s="110" t="e">
        <f>IF(Play[[#This Row],[northeast]]=1,Play[[#This Row],[medical_insurance_charges]],NA())</f>
        <v>#N/A</v>
      </c>
      <c r="V50" s="114" t="e">
        <f>IF(AND(Play[[#This Row],[southeast]]&lt;&gt;0,Play[[#This Row],[Smoker]]&lt;&gt;0),Play[[#This Row],[medical_insurance_charges]],NA())</f>
        <v>#N/A</v>
      </c>
      <c r="W50" s="114">
        <f>IF(AND(Play[[#This Row],[southwest]]&lt;&gt;0,Play[[#This Row],[Smoker]]&lt;&gt;0),Play[[#This Row],[medical_insurance_charges]],NA())</f>
        <v>17942.106</v>
      </c>
      <c r="X50" s="114" t="e">
        <f>IF(AND(Play[[#This Row],[northwest]]&lt;&gt;0,Play[[#This Row],[Smoker]]&lt;&gt;0),Play[[#This Row],[medical_insurance_charges]],NA())</f>
        <v>#N/A</v>
      </c>
      <c r="Y50" s="114" t="e">
        <f>IF(AND(Play[[#This Row],[northeast]]&lt;&gt;0,Play[[#This Row],[Smoker]]&lt;&gt;0),Play[[#This Row],[medical_insurance_charges]],NA())</f>
        <v>#N/A</v>
      </c>
      <c r="Z50" s="115" t="e">
        <f>IF(AND(Play[[#This Row],[Biological Marker]]=0,Play[[#This Row],[Smoker]]=1),Play[[#This Row],[medical_insurance_charges]],NA())</f>
        <v>#N/A</v>
      </c>
      <c r="AA50" s="115">
        <f>IF(AND(Play[[#This Row],[Biological Marker]]=1,Play[[#This Row],[Smoker]]=1),Play[[#This Row],[medical_insurance_charges]],NA())</f>
        <v>17942.106</v>
      </c>
      <c r="AB50" s="144" t="e">
        <f>IF(AND(Play[[#This Row],[southeast]]&lt;&gt;0,Play[[#This Row],[Smoker]]=0),Play[[#This Row],[medical_insurance_charges]],NA())</f>
        <v>#N/A</v>
      </c>
      <c r="AC50" s="144" t="e">
        <f>IF(AND(Play[[#This Row],[southwest]]&lt;&gt;0,Play[[#This Row],[Smoker]]=0),Play[[#This Row],[medical_insurance_charges]],NA())</f>
        <v>#N/A</v>
      </c>
      <c r="AD50" s="144" t="e">
        <f>IF(AND(Play[[#This Row],[northwest]]&lt;&gt;0,Play[[#This Row],[Smoker]]=0),Play[[#This Row],[medical_insurance_charges]],NA())</f>
        <v>#N/A</v>
      </c>
      <c r="AE50" s="144" t="e">
        <f>IF(AND(Play[[#This Row],[northeast]]&lt;&gt;0,Play[[#This Row],[Smoker]]=0),Play[[#This Row],[medical_insurance_charges]],NA())</f>
        <v>#N/A</v>
      </c>
      <c r="AF50" s="115" t="e">
        <f>IF(AND(Play[[#This Row],[Biological Marker]]=0,Play[[#This Row],[Smoker]]=0),Play[[#This Row],[medical_insurance_charges]],NA())</f>
        <v>#N/A</v>
      </c>
      <c r="AG50" s="115" t="e">
        <f>IF(AND(Play[[#This Row],[Biological Marker]]=1,Play[[#This Row],[Smoker]]=0),Play[[#This Row],[medical_insurance_charges]],NA())</f>
        <v>#N/A</v>
      </c>
    </row>
    <row r="51" spans="1:33" x14ac:dyDescent="0.35">
      <c r="A51" s="31">
        <v>39</v>
      </c>
      <c r="B51" s="31">
        <v>28.3</v>
      </c>
      <c r="C51" s="33">
        <v>0</v>
      </c>
      <c r="D51" s="33">
        <v>0</v>
      </c>
      <c r="E51" s="33">
        <v>1</v>
      </c>
      <c r="F51" s="33">
        <v>0</v>
      </c>
      <c r="G51" s="33">
        <v>1</v>
      </c>
      <c r="H51">
        <v>1</v>
      </c>
      <c r="I51">
        <v>0</v>
      </c>
      <c r="J51">
        <v>1</v>
      </c>
      <c r="K51">
        <v>0</v>
      </c>
      <c r="L51">
        <v>0</v>
      </c>
      <c r="M51">
        <v>0</v>
      </c>
      <c r="N51">
        <v>0</v>
      </c>
      <c r="O51">
        <v>1</v>
      </c>
      <c r="P51">
        <v>0</v>
      </c>
      <c r="Q51" s="32">
        <v>21082.16</v>
      </c>
      <c r="R51" s="110" t="e">
        <f>IF(Play[[#This Row],[southeast]]=1,Play[[#This Row],[medical_insurance_charges]],NA())</f>
        <v>#N/A</v>
      </c>
      <c r="S51" s="110">
        <f>IF(Play[[#This Row],[southwest]]=1,Play[[#This Row],[medical_insurance_charges]],NA())</f>
        <v>21082.16</v>
      </c>
      <c r="T51" s="111" t="e">
        <f>IF(Play[[#This Row],[northwest]]=1,Play[[#This Row],[medical_insurance_charges]],NA())</f>
        <v>#N/A</v>
      </c>
      <c r="U51" s="110" t="e">
        <f>IF(Play[[#This Row],[northeast]]=1,Play[[#This Row],[medical_insurance_charges]],NA())</f>
        <v>#N/A</v>
      </c>
      <c r="V51" s="114" t="e">
        <f>IF(AND(Play[[#This Row],[southeast]]&lt;&gt;0,Play[[#This Row],[Smoker]]&lt;&gt;0),Play[[#This Row],[medical_insurance_charges]],NA())</f>
        <v>#N/A</v>
      </c>
      <c r="W51" s="114">
        <f>IF(AND(Play[[#This Row],[southwest]]&lt;&gt;0,Play[[#This Row],[Smoker]]&lt;&gt;0),Play[[#This Row],[medical_insurance_charges]],NA())</f>
        <v>21082.16</v>
      </c>
      <c r="X51" s="114" t="e">
        <f>IF(AND(Play[[#This Row],[northwest]]&lt;&gt;0,Play[[#This Row],[Smoker]]&lt;&gt;0),Play[[#This Row],[medical_insurance_charges]],NA())</f>
        <v>#N/A</v>
      </c>
      <c r="Y51" s="114" t="e">
        <f>IF(AND(Play[[#This Row],[northeast]]&lt;&gt;0,Play[[#This Row],[Smoker]]&lt;&gt;0),Play[[#This Row],[medical_insurance_charges]],NA())</f>
        <v>#N/A</v>
      </c>
      <c r="Z51" s="115" t="e">
        <f>IF(AND(Play[[#This Row],[Biological Marker]]=0,Play[[#This Row],[Smoker]]=1),Play[[#This Row],[medical_insurance_charges]],NA())</f>
        <v>#N/A</v>
      </c>
      <c r="AA51" s="115">
        <f>IF(AND(Play[[#This Row],[Biological Marker]]=1,Play[[#This Row],[Smoker]]=1),Play[[#This Row],[medical_insurance_charges]],NA())</f>
        <v>21082.16</v>
      </c>
      <c r="AB51" s="144" t="e">
        <f>IF(AND(Play[[#This Row],[southeast]]&lt;&gt;0,Play[[#This Row],[Smoker]]=0),Play[[#This Row],[medical_insurance_charges]],NA())</f>
        <v>#N/A</v>
      </c>
      <c r="AC51" s="144" t="e">
        <f>IF(AND(Play[[#This Row],[southwest]]&lt;&gt;0,Play[[#This Row],[Smoker]]=0),Play[[#This Row],[medical_insurance_charges]],NA())</f>
        <v>#N/A</v>
      </c>
      <c r="AD51" s="144" t="e">
        <f>IF(AND(Play[[#This Row],[northwest]]&lt;&gt;0,Play[[#This Row],[Smoker]]=0),Play[[#This Row],[medical_insurance_charges]],NA())</f>
        <v>#N/A</v>
      </c>
      <c r="AE51" s="144" t="e">
        <f>IF(AND(Play[[#This Row],[northeast]]&lt;&gt;0,Play[[#This Row],[Smoker]]=0),Play[[#This Row],[medical_insurance_charges]],NA())</f>
        <v>#N/A</v>
      </c>
      <c r="AF51" s="115" t="e">
        <f>IF(AND(Play[[#This Row],[Biological Marker]]=0,Play[[#This Row],[Smoker]]=0),Play[[#This Row],[medical_insurance_charges]],NA())</f>
        <v>#N/A</v>
      </c>
      <c r="AG51" s="115" t="e">
        <f>IF(AND(Play[[#This Row],[Biological Marker]]=1,Play[[#This Row],[Smoker]]=0),Play[[#This Row],[medical_insurance_charges]],NA())</f>
        <v>#N/A</v>
      </c>
    </row>
    <row r="52" spans="1:33" x14ac:dyDescent="0.35">
      <c r="A52" s="31">
        <v>49</v>
      </c>
      <c r="B52" s="31">
        <v>25.6</v>
      </c>
      <c r="C52" s="33">
        <v>0</v>
      </c>
      <c r="D52" s="33">
        <v>0</v>
      </c>
      <c r="E52" s="33">
        <v>1</v>
      </c>
      <c r="F52" s="33">
        <v>0</v>
      </c>
      <c r="G52" s="33">
        <v>1</v>
      </c>
      <c r="H52">
        <v>1</v>
      </c>
      <c r="I52">
        <v>0</v>
      </c>
      <c r="J52">
        <v>1</v>
      </c>
      <c r="K52">
        <v>0</v>
      </c>
      <c r="L52">
        <v>0</v>
      </c>
      <c r="M52">
        <v>0</v>
      </c>
      <c r="N52">
        <v>0</v>
      </c>
      <c r="O52">
        <v>1</v>
      </c>
      <c r="P52">
        <v>0</v>
      </c>
      <c r="Q52" s="32">
        <v>23306.546999999999</v>
      </c>
      <c r="R52" s="110" t="e">
        <f>IF(Play[[#This Row],[southeast]]=1,Play[[#This Row],[medical_insurance_charges]],NA())</f>
        <v>#N/A</v>
      </c>
      <c r="S52" s="110">
        <f>IF(Play[[#This Row],[southwest]]=1,Play[[#This Row],[medical_insurance_charges]],NA())</f>
        <v>23306.546999999999</v>
      </c>
      <c r="T52" s="111" t="e">
        <f>IF(Play[[#This Row],[northwest]]=1,Play[[#This Row],[medical_insurance_charges]],NA())</f>
        <v>#N/A</v>
      </c>
      <c r="U52" s="110" t="e">
        <f>IF(Play[[#This Row],[northeast]]=1,Play[[#This Row],[medical_insurance_charges]],NA())</f>
        <v>#N/A</v>
      </c>
      <c r="V52" s="114" t="e">
        <f>IF(AND(Play[[#This Row],[southeast]]&lt;&gt;0,Play[[#This Row],[Smoker]]&lt;&gt;0),Play[[#This Row],[medical_insurance_charges]],NA())</f>
        <v>#N/A</v>
      </c>
      <c r="W52" s="114">
        <f>IF(AND(Play[[#This Row],[southwest]]&lt;&gt;0,Play[[#This Row],[Smoker]]&lt;&gt;0),Play[[#This Row],[medical_insurance_charges]],NA())</f>
        <v>23306.546999999999</v>
      </c>
      <c r="X52" s="114" t="e">
        <f>IF(AND(Play[[#This Row],[northwest]]&lt;&gt;0,Play[[#This Row],[Smoker]]&lt;&gt;0),Play[[#This Row],[medical_insurance_charges]],NA())</f>
        <v>#N/A</v>
      </c>
      <c r="Y52" s="114" t="e">
        <f>IF(AND(Play[[#This Row],[northeast]]&lt;&gt;0,Play[[#This Row],[Smoker]]&lt;&gt;0),Play[[#This Row],[medical_insurance_charges]],NA())</f>
        <v>#N/A</v>
      </c>
      <c r="Z52" s="115" t="e">
        <f>IF(AND(Play[[#This Row],[Biological Marker]]=0,Play[[#This Row],[Smoker]]=1),Play[[#This Row],[medical_insurance_charges]],NA())</f>
        <v>#N/A</v>
      </c>
      <c r="AA52" s="115">
        <f>IF(AND(Play[[#This Row],[Biological Marker]]=1,Play[[#This Row],[Smoker]]=1),Play[[#This Row],[medical_insurance_charges]],NA())</f>
        <v>23306.546999999999</v>
      </c>
      <c r="AB52" s="144" t="e">
        <f>IF(AND(Play[[#This Row],[southeast]]&lt;&gt;0,Play[[#This Row],[Smoker]]=0),Play[[#This Row],[medical_insurance_charges]],NA())</f>
        <v>#N/A</v>
      </c>
      <c r="AC52" s="144" t="e">
        <f>IF(AND(Play[[#This Row],[southwest]]&lt;&gt;0,Play[[#This Row],[Smoker]]=0),Play[[#This Row],[medical_insurance_charges]],NA())</f>
        <v>#N/A</v>
      </c>
      <c r="AD52" s="144" t="e">
        <f>IF(AND(Play[[#This Row],[northwest]]&lt;&gt;0,Play[[#This Row],[Smoker]]=0),Play[[#This Row],[medical_insurance_charges]],NA())</f>
        <v>#N/A</v>
      </c>
      <c r="AE52" s="144" t="e">
        <f>IF(AND(Play[[#This Row],[northeast]]&lt;&gt;0,Play[[#This Row],[Smoker]]=0),Play[[#This Row],[medical_insurance_charges]],NA())</f>
        <v>#N/A</v>
      </c>
      <c r="AF52" s="115" t="e">
        <f>IF(AND(Play[[#This Row],[Biological Marker]]=0,Play[[#This Row],[Smoker]]=0),Play[[#This Row],[medical_insurance_charges]],NA())</f>
        <v>#N/A</v>
      </c>
      <c r="AG52" s="115" t="e">
        <f>IF(AND(Play[[#This Row],[Biological Marker]]=1,Play[[#This Row],[Smoker]]=0),Play[[#This Row],[medical_insurance_charges]],NA())</f>
        <v>#N/A</v>
      </c>
    </row>
    <row r="53" spans="1:33" x14ac:dyDescent="0.35">
      <c r="A53" s="31">
        <v>33</v>
      </c>
      <c r="B53" s="31">
        <v>27.1</v>
      </c>
      <c r="C53" s="33">
        <v>0</v>
      </c>
      <c r="D53" s="33">
        <v>0</v>
      </c>
      <c r="E53" s="33">
        <v>1</v>
      </c>
      <c r="F53" s="33">
        <v>0</v>
      </c>
      <c r="G53" s="33">
        <v>1</v>
      </c>
      <c r="H53">
        <v>1</v>
      </c>
      <c r="I53">
        <v>0</v>
      </c>
      <c r="J53">
        <v>1</v>
      </c>
      <c r="K53">
        <v>0</v>
      </c>
      <c r="L53">
        <v>0</v>
      </c>
      <c r="M53">
        <v>0</v>
      </c>
      <c r="N53">
        <v>1</v>
      </c>
      <c r="O53">
        <v>0</v>
      </c>
      <c r="P53">
        <v>0</v>
      </c>
      <c r="Q53" s="32">
        <v>19040.876</v>
      </c>
      <c r="R53" s="110" t="e">
        <f>IF(Play[[#This Row],[southeast]]=1,Play[[#This Row],[medical_insurance_charges]],NA())</f>
        <v>#N/A</v>
      </c>
      <c r="S53" s="110">
        <f>IF(Play[[#This Row],[southwest]]=1,Play[[#This Row],[medical_insurance_charges]],NA())</f>
        <v>19040.876</v>
      </c>
      <c r="T53" s="111" t="e">
        <f>IF(Play[[#This Row],[northwest]]=1,Play[[#This Row],[medical_insurance_charges]],NA())</f>
        <v>#N/A</v>
      </c>
      <c r="U53" s="110" t="e">
        <f>IF(Play[[#This Row],[northeast]]=1,Play[[#This Row],[medical_insurance_charges]],NA())</f>
        <v>#N/A</v>
      </c>
      <c r="V53" s="114" t="e">
        <f>IF(AND(Play[[#This Row],[southeast]]&lt;&gt;0,Play[[#This Row],[Smoker]]&lt;&gt;0),Play[[#This Row],[medical_insurance_charges]],NA())</f>
        <v>#N/A</v>
      </c>
      <c r="W53" s="114">
        <f>IF(AND(Play[[#This Row],[southwest]]&lt;&gt;0,Play[[#This Row],[Smoker]]&lt;&gt;0),Play[[#This Row],[medical_insurance_charges]],NA())</f>
        <v>19040.876</v>
      </c>
      <c r="X53" s="114" t="e">
        <f>IF(AND(Play[[#This Row],[northwest]]&lt;&gt;0,Play[[#This Row],[Smoker]]&lt;&gt;0),Play[[#This Row],[medical_insurance_charges]],NA())</f>
        <v>#N/A</v>
      </c>
      <c r="Y53" s="114" t="e">
        <f>IF(AND(Play[[#This Row],[northeast]]&lt;&gt;0,Play[[#This Row],[Smoker]]&lt;&gt;0),Play[[#This Row],[medical_insurance_charges]],NA())</f>
        <v>#N/A</v>
      </c>
      <c r="Z53" s="115" t="e">
        <f>IF(AND(Play[[#This Row],[Biological Marker]]=0,Play[[#This Row],[Smoker]]=1),Play[[#This Row],[medical_insurance_charges]],NA())</f>
        <v>#N/A</v>
      </c>
      <c r="AA53" s="115">
        <f>IF(AND(Play[[#This Row],[Biological Marker]]=1,Play[[#This Row],[Smoker]]=1),Play[[#This Row],[medical_insurance_charges]],NA())</f>
        <v>19040.876</v>
      </c>
      <c r="AB53" s="144" t="e">
        <f>IF(AND(Play[[#This Row],[southeast]]&lt;&gt;0,Play[[#This Row],[Smoker]]=0),Play[[#This Row],[medical_insurance_charges]],NA())</f>
        <v>#N/A</v>
      </c>
      <c r="AC53" s="144" t="e">
        <f>IF(AND(Play[[#This Row],[southwest]]&lt;&gt;0,Play[[#This Row],[Smoker]]=0),Play[[#This Row],[medical_insurance_charges]],NA())</f>
        <v>#N/A</v>
      </c>
      <c r="AD53" s="144" t="e">
        <f>IF(AND(Play[[#This Row],[northwest]]&lt;&gt;0,Play[[#This Row],[Smoker]]=0),Play[[#This Row],[medical_insurance_charges]],NA())</f>
        <v>#N/A</v>
      </c>
      <c r="AE53" s="144" t="e">
        <f>IF(AND(Play[[#This Row],[northeast]]&lt;&gt;0,Play[[#This Row],[Smoker]]=0),Play[[#This Row],[medical_insurance_charges]],NA())</f>
        <v>#N/A</v>
      </c>
      <c r="AF53" s="115" t="e">
        <f>IF(AND(Play[[#This Row],[Biological Marker]]=0,Play[[#This Row],[Smoker]]=0),Play[[#This Row],[medical_insurance_charges]],NA())</f>
        <v>#N/A</v>
      </c>
      <c r="AG53" s="115" t="e">
        <f>IF(AND(Play[[#This Row],[Biological Marker]]=1,Play[[#This Row],[Smoker]]=0),Play[[#This Row],[medical_insurance_charges]],NA())</f>
        <v>#N/A</v>
      </c>
    </row>
    <row r="54" spans="1:33" x14ac:dyDescent="0.35">
      <c r="A54" s="31">
        <v>25</v>
      </c>
      <c r="B54" s="31">
        <v>29.7</v>
      </c>
      <c r="C54" s="33">
        <v>0</v>
      </c>
      <c r="D54" s="33">
        <v>0</v>
      </c>
      <c r="E54" s="33">
        <v>1</v>
      </c>
      <c r="F54" s="33">
        <v>0</v>
      </c>
      <c r="G54" s="33">
        <v>1</v>
      </c>
      <c r="H54">
        <v>1</v>
      </c>
      <c r="I54">
        <v>0</v>
      </c>
      <c r="J54">
        <v>1</v>
      </c>
      <c r="K54">
        <v>0</v>
      </c>
      <c r="L54">
        <v>0</v>
      </c>
      <c r="M54">
        <v>1</v>
      </c>
      <c r="N54">
        <v>0</v>
      </c>
      <c r="O54">
        <v>0</v>
      </c>
      <c r="P54">
        <v>0</v>
      </c>
      <c r="Q54" s="32">
        <v>19933.457999999999</v>
      </c>
      <c r="R54" s="110" t="e">
        <f>IF(Play[[#This Row],[southeast]]=1,Play[[#This Row],[medical_insurance_charges]],NA())</f>
        <v>#N/A</v>
      </c>
      <c r="S54" s="110">
        <f>IF(Play[[#This Row],[southwest]]=1,Play[[#This Row],[medical_insurance_charges]],NA())</f>
        <v>19933.457999999999</v>
      </c>
      <c r="T54" s="111" t="e">
        <f>IF(Play[[#This Row],[northwest]]=1,Play[[#This Row],[medical_insurance_charges]],NA())</f>
        <v>#N/A</v>
      </c>
      <c r="U54" s="110" t="e">
        <f>IF(Play[[#This Row],[northeast]]=1,Play[[#This Row],[medical_insurance_charges]],NA())</f>
        <v>#N/A</v>
      </c>
      <c r="V54" s="114" t="e">
        <f>IF(AND(Play[[#This Row],[southeast]]&lt;&gt;0,Play[[#This Row],[Smoker]]&lt;&gt;0),Play[[#This Row],[medical_insurance_charges]],NA())</f>
        <v>#N/A</v>
      </c>
      <c r="W54" s="114">
        <f>IF(AND(Play[[#This Row],[southwest]]&lt;&gt;0,Play[[#This Row],[Smoker]]&lt;&gt;0),Play[[#This Row],[medical_insurance_charges]],NA())</f>
        <v>19933.457999999999</v>
      </c>
      <c r="X54" s="114" t="e">
        <f>IF(AND(Play[[#This Row],[northwest]]&lt;&gt;0,Play[[#This Row],[Smoker]]&lt;&gt;0),Play[[#This Row],[medical_insurance_charges]],NA())</f>
        <v>#N/A</v>
      </c>
      <c r="Y54" s="114" t="e">
        <f>IF(AND(Play[[#This Row],[northeast]]&lt;&gt;0,Play[[#This Row],[Smoker]]&lt;&gt;0),Play[[#This Row],[medical_insurance_charges]],NA())</f>
        <v>#N/A</v>
      </c>
      <c r="Z54" s="115" t="e">
        <f>IF(AND(Play[[#This Row],[Biological Marker]]=0,Play[[#This Row],[Smoker]]=1),Play[[#This Row],[medical_insurance_charges]],NA())</f>
        <v>#N/A</v>
      </c>
      <c r="AA54" s="115">
        <f>IF(AND(Play[[#This Row],[Biological Marker]]=1,Play[[#This Row],[Smoker]]=1),Play[[#This Row],[medical_insurance_charges]],NA())</f>
        <v>19933.457999999999</v>
      </c>
      <c r="AB54" s="144" t="e">
        <f>IF(AND(Play[[#This Row],[southeast]]&lt;&gt;0,Play[[#This Row],[Smoker]]=0),Play[[#This Row],[medical_insurance_charges]],NA())</f>
        <v>#N/A</v>
      </c>
      <c r="AC54" s="144" t="e">
        <f>IF(AND(Play[[#This Row],[southwest]]&lt;&gt;0,Play[[#This Row],[Smoker]]=0),Play[[#This Row],[medical_insurance_charges]],NA())</f>
        <v>#N/A</v>
      </c>
      <c r="AD54" s="144" t="e">
        <f>IF(AND(Play[[#This Row],[northwest]]&lt;&gt;0,Play[[#This Row],[Smoker]]=0),Play[[#This Row],[medical_insurance_charges]],NA())</f>
        <v>#N/A</v>
      </c>
      <c r="AE54" s="144" t="e">
        <f>IF(AND(Play[[#This Row],[northeast]]&lt;&gt;0,Play[[#This Row],[Smoker]]=0),Play[[#This Row],[medical_insurance_charges]],NA())</f>
        <v>#N/A</v>
      </c>
      <c r="AF54" s="115" t="e">
        <f>IF(AND(Play[[#This Row],[Biological Marker]]=0,Play[[#This Row],[Smoker]]=0),Play[[#This Row],[medical_insurance_charges]],NA())</f>
        <v>#N/A</v>
      </c>
      <c r="AG54" s="115" t="e">
        <f>IF(AND(Play[[#This Row],[Biological Marker]]=1,Play[[#This Row],[Smoker]]=0),Play[[#This Row],[medical_insurance_charges]],NA())</f>
        <v>#N/A</v>
      </c>
    </row>
    <row r="55" spans="1:33" x14ac:dyDescent="0.35">
      <c r="A55" s="31">
        <v>31</v>
      </c>
      <c r="B55" s="31">
        <v>25.9</v>
      </c>
      <c r="C55" s="33">
        <v>0</v>
      </c>
      <c r="D55" s="33">
        <v>0</v>
      </c>
      <c r="E55" s="33">
        <v>1</v>
      </c>
      <c r="F55" s="33">
        <v>0</v>
      </c>
      <c r="G55" s="33">
        <v>1</v>
      </c>
      <c r="H55">
        <v>1</v>
      </c>
      <c r="I55">
        <v>0</v>
      </c>
      <c r="J55">
        <v>1</v>
      </c>
      <c r="K55">
        <v>0</v>
      </c>
      <c r="L55">
        <v>0</v>
      </c>
      <c r="M55">
        <v>0</v>
      </c>
      <c r="N55">
        <v>1</v>
      </c>
      <c r="O55">
        <v>0</v>
      </c>
      <c r="P55">
        <v>0</v>
      </c>
      <c r="Q55" s="32">
        <v>19199.944</v>
      </c>
      <c r="R55" s="110" t="e">
        <f>IF(Play[[#This Row],[southeast]]=1,Play[[#This Row],[medical_insurance_charges]],NA())</f>
        <v>#N/A</v>
      </c>
      <c r="S55" s="110">
        <f>IF(Play[[#This Row],[southwest]]=1,Play[[#This Row],[medical_insurance_charges]],NA())</f>
        <v>19199.944</v>
      </c>
      <c r="T55" s="111" t="e">
        <f>IF(Play[[#This Row],[northwest]]=1,Play[[#This Row],[medical_insurance_charges]],NA())</f>
        <v>#N/A</v>
      </c>
      <c r="U55" s="110" t="e">
        <f>IF(Play[[#This Row],[northeast]]=1,Play[[#This Row],[medical_insurance_charges]],NA())</f>
        <v>#N/A</v>
      </c>
      <c r="V55" s="114" t="e">
        <f>IF(AND(Play[[#This Row],[southeast]]&lt;&gt;0,Play[[#This Row],[Smoker]]&lt;&gt;0),Play[[#This Row],[medical_insurance_charges]],NA())</f>
        <v>#N/A</v>
      </c>
      <c r="W55" s="114">
        <f>IF(AND(Play[[#This Row],[southwest]]&lt;&gt;0,Play[[#This Row],[Smoker]]&lt;&gt;0),Play[[#This Row],[medical_insurance_charges]],NA())</f>
        <v>19199.944</v>
      </c>
      <c r="X55" s="114" t="e">
        <f>IF(AND(Play[[#This Row],[northwest]]&lt;&gt;0,Play[[#This Row],[Smoker]]&lt;&gt;0),Play[[#This Row],[medical_insurance_charges]],NA())</f>
        <v>#N/A</v>
      </c>
      <c r="Y55" s="114" t="e">
        <f>IF(AND(Play[[#This Row],[northeast]]&lt;&gt;0,Play[[#This Row],[Smoker]]&lt;&gt;0),Play[[#This Row],[medical_insurance_charges]],NA())</f>
        <v>#N/A</v>
      </c>
      <c r="Z55" s="115" t="e">
        <f>IF(AND(Play[[#This Row],[Biological Marker]]=0,Play[[#This Row],[Smoker]]=1),Play[[#This Row],[medical_insurance_charges]],NA())</f>
        <v>#N/A</v>
      </c>
      <c r="AA55" s="115">
        <f>IF(AND(Play[[#This Row],[Biological Marker]]=1,Play[[#This Row],[Smoker]]=1),Play[[#This Row],[medical_insurance_charges]],NA())</f>
        <v>19199.944</v>
      </c>
      <c r="AB55" s="144" t="e">
        <f>IF(AND(Play[[#This Row],[southeast]]&lt;&gt;0,Play[[#This Row],[Smoker]]=0),Play[[#This Row],[medical_insurance_charges]],NA())</f>
        <v>#N/A</v>
      </c>
      <c r="AC55" s="144" t="e">
        <f>IF(AND(Play[[#This Row],[southwest]]&lt;&gt;0,Play[[#This Row],[Smoker]]=0),Play[[#This Row],[medical_insurance_charges]],NA())</f>
        <v>#N/A</v>
      </c>
      <c r="AD55" s="144" t="e">
        <f>IF(AND(Play[[#This Row],[northwest]]&lt;&gt;0,Play[[#This Row],[Smoker]]=0),Play[[#This Row],[medical_insurance_charges]],NA())</f>
        <v>#N/A</v>
      </c>
      <c r="AE55" s="144" t="e">
        <f>IF(AND(Play[[#This Row],[northeast]]&lt;&gt;0,Play[[#This Row],[Smoker]]=0),Play[[#This Row],[medical_insurance_charges]],NA())</f>
        <v>#N/A</v>
      </c>
      <c r="AF55" s="115" t="e">
        <f>IF(AND(Play[[#This Row],[Biological Marker]]=0,Play[[#This Row],[Smoker]]=0),Play[[#This Row],[medical_insurance_charges]],NA())</f>
        <v>#N/A</v>
      </c>
      <c r="AG55" s="115" t="e">
        <f>IF(AND(Play[[#This Row],[Biological Marker]]=1,Play[[#This Row],[Smoker]]=0),Play[[#This Row],[medical_insurance_charges]],NA())</f>
        <v>#N/A</v>
      </c>
    </row>
    <row r="56" spans="1:33" x14ac:dyDescent="0.35">
      <c r="A56" s="31">
        <v>47</v>
      </c>
      <c r="B56" s="31">
        <v>29.8</v>
      </c>
      <c r="C56" s="33">
        <v>0</v>
      </c>
      <c r="D56" s="33">
        <v>0</v>
      </c>
      <c r="E56" s="33">
        <v>1</v>
      </c>
      <c r="F56" s="33">
        <v>0</v>
      </c>
      <c r="G56" s="33">
        <v>1</v>
      </c>
      <c r="H56">
        <v>1</v>
      </c>
      <c r="I56">
        <v>0</v>
      </c>
      <c r="J56">
        <v>1</v>
      </c>
      <c r="K56">
        <v>0</v>
      </c>
      <c r="L56">
        <v>0</v>
      </c>
      <c r="M56">
        <v>0</v>
      </c>
      <c r="N56">
        <v>0</v>
      </c>
      <c r="O56">
        <v>1</v>
      </c>
      <c r="P56">
        <v>0</v>
      </c>
      <c r="Q56" s="32">
        <v>25309.489000000001</v>
      </c>
      <c r="R56" s="110" t="e">
        <f>IF(Play[[#This Row],[southeast]]=1,Play[[#This Row],[medical_insurance_charges]],NA())</f>
        <v>#N/A</v>
      </c>
      <c r="S56" s="110">
        <f>IF(Play[[#This Row],[southwest]]=1,Play[[#This Row],[medical_insurance_charges]],NA())</f>
        <v>25309.489000000001</v>
      </c>
      <c r="T56" s="111" t="e">
        <f>IF(Play[[#This Row],[northwest]]=1,Play[[#This Row],[medical_insurance_charges]],NA())</f>
        <v>#N/A</v>
      </c>
      <c r="U56" s="110" t="e">
        <f>IF(Play[[#This Row],[northeast]]=1,Play[[#This Row],[medical_insurance_charges]],NA())</f>
        <v>#N/A</v>
      </c>
      <c r="V56" s="114" t="e">
        <f>IF(AND(Play[[#This Row],[southeast]]&lt;&gt;0,Play[[#This Row],[Smoker]]&lt;&gt;0),Play[[#This Row],[medical_insurance_charges]],NA())</f>
        <v>#N/A</v>
      </c>
      <c r="W56" s="114">
        <f>IF(AND(Play[[#This Row],[southwest]]&lt;&gt;0,Play[[#This Row],[Smoker]]&lt;&gt;0),Play[[#This Row],[medical_insurance_charges]],NA())</f>
        <v>25309.489000000001</v>
      </c>
      <c r="X56" s="114" t="e">
        <f>IF(AND(Play[[#This Row],[northwest]]&lt;&gt;0,Play[[#This Row],[Smoker]]&lt;&gt;0),Play[[#This Row],[medical_insurance_charges]],NA())</f>
        <v>#N/A</v>
      </c>
      <c r="Y56" s="114" t="e">
        <f>IF(AND(Play[[#This Row],[northeast]]&lt;&gt;0,Play[[#This Row],[Smoker]]&lt;&gt;0),Play[[#This Row],[medical_insurance_charges]],NA())</f>
        <v>#N/A</v>
      </c>
      <c r="Z56" s="115" t="e">
        <f>IF(AND(Play[[#This Row],[Biological Marker]]=0,Play[[#This Row],[Smoker]]=1),Play[[#This Row],[medical_insurance_charges]],NA())</f>
        <v>#N/A</v>
      </c>
      <c r="AA56" s="115">
        <f>IF(AND(Play[[#This Row],[Biological Marker]]=1,Play[[#This Row],[Smoker]]=1),Play[[#This Row],[medical_insurance_charges]],NA())</f>
        <v>25309.489000000001</v>
      </c>
      <c r="AB56" s="144" t="e">
        <f>IF(AND(Play[[#This Row],[southeast]]&lt;&gt;0,Play[[#This Row],[Smoker]]=0),Play[[#This Row],[medical_insurance_charges]],NA())</f>
        <v>#N/A</v>
      </c>
      <c r="AC56" s="144" t="e">
        <f>IF(AND(Play[[#This Row],[southwest]]&lt;&gt;0,Play[[#This Row],[Smoker]]=0),Play[[#This Row],[medical_insurance_charges]],NA())</f>
        <v>#N/A</v>
      </c>
      <c r="AD56" s="144" t="e">
        <f>IF(AND(Play[[#This Row],[northwest]]&lt;&gt;0,Play[[#This Row],[Smoker]]=0),Play[[#This Row],[medical_insurance_charges]],NA())</f>
        <v>#N/A</v>
      </c>
      <c r="AE56" s="144" t="e">
        <f>IF(AND(Play[[#This Row],[northeast]]&lt;&gt;0,Play[[#This Row],[Smoker]]=0),Play[[#This Row],[medical_insurance_charges]],NA())</f>
        <v>#N/A</v>
      </c>
      <c r="AF56" s="115" t="e">
        <f>IF(AND(Play[[#This Row],[Biological Marker]]=0,Play[[#This Row],[Smoker]]=0),Play[[#This Row],[medical_insurance_charges]],NA())</f>
        <v>#N/A</v>
      </c>
      <c r="AG56" s="115" t="e">
        <f>IF(AND(Play[[#This Row],[Biological Marker]]=1,Play[[#This Row],[Smoker]]=0),Play[[#This Row],[medical_insurance_charges]],NA())</f>
        <v>#N/A</v>
      </c>
    </row>
    <row r="57" spans="1:33" x14ac:dyDescent="0.35">
      <c r="A57" s="31">
        <v>20</v>
      </c>
      <c r="B57" s="31">
        <v>27.3</v>
      </c>
      <c r="C57" s="33">
        <v>0</v>
      </c>
      <c r="D57" s="33">
        <v>0</v>
      </c>
      <c r="E57" s="33">
        <v>1</v>
      </c>
      <c r="F57" s="33">
        <v>0</v>
      </c>
      <c r="G57" s="33">
        <v>1</v>
      </c>
      <c r="H57">
        <v>1</v>
      </c>
      <c r="I57">
        <v>0</v>
      </c>
      <c r="J57">
        <v>1</v>
      </c>
      <c r="K57">
        <v>0</v>
      </c>
      <c r="L57">
        <v>0</v>
      </c>
      <c r="M57">
        <v>1</v>
      </c>
      <c r="N57">
        <v>0</v>
      </c>
      <c r="O57">
        <v>0</v>
      </c>
      <c r="P57">
        <v>0</v>
      </c>
      <c r="Q57" s="32">
        <v>16232.847</v>
      </c>
      <c r="R57" s="110" t="e">
        <f>IF(Play[[#This Row],[southeast]]=1,Play[[#This Row],[medical_insurance_charges]],NA())</f>
        <v>#N/A</v>
      </c>
      <c r="S57" s="110">
        <f>IF(Play[[#This Row],[southwest]]=1,Play[[#This Row],[medical_insurance_charges]],NA())</f>
        <v>16232.847</v>
      </c>
      <c r="T57" s="111" t="e">
        <f>IF(Play[[#This Row],[northwest]]=1,Play[[#This Row],[medical_insurance_charges]],NA())</f>
        <v>#N/A</v>
      </c>
      <c r="U57" s="110" t="e">
        <f>IF(Play[[#This Row],[northeast]]=1,Play[[#This Row],[medical_insurance_charges]],NA())</f>
        <v>#N/A</v>
      </c>
      <c r="V57" s="114" t="e">
        <f>IF(AND(Play[[#This Row],[southeast]]&lt;&gt;0,Play[[#This Row],[Smoker]]&lt;&gt;0),Play[[#This Row],[medical_insurance_charges]],NA())</f>
        <v>#N/A</v>
      </c>
      <c r="W57" s="114">
        <f>IF(AND(Play[[#This Row],[southwest]]&lt;&gt;0,Play[[#This Row],[Smoker]]&lt;&gt;0),Play[[#This Row],[medical_insurance_charges]],NA())</f>
        <v>16232.847</v>
      </c>
      <c r="X57" s="114" t="e">
        <f>IF(AND(Play[[#This Row],[northwest]]&lt;&gt;0,Play[[#This Row],[Smoker]]&lt;&gt;0),Play[[#This Row],[medical_insurance_charges]],NA())</f>
        <v>#N/A</v>
      </c>
      <c r="Y57" s="114" t="e">
        <f>IF(AND(Play[[#This Row],[northeast]]&lt;&gt;0,Play[[#This Row],[Smoker]]&lt;&gt;0),Play[[#This Row],[medical_insurance_charges]],NA())</f>
        <v>#N/A</v>
      </c>
      <c r="Z57" s="115" t="e">
        <f>IF(AND(Play[[#This Row],[Biological Marker]]=0,Play[[#This Row],[Smoker]]=1),Play[[#This Row],[medical_insurance_charges]],NA())</f>
        <v>#N/A</v>
      </c>
      <c r="AA57" s="115">
        <f>IF(AND(Play[[#This Row],[Biological Marker]]=1,Play[[#This Row],[Smoker]]=1),Play[[#This Row],[medical_insurance_charges]],NA())</f>
        <v>16232.847</v>
      </c>
      <c r="AB57" s="144" t="e">
        <f>IF(AND(Play[[#This Row],[southeast]]&lt;&gt;0,Play[[#This Row],[Smoker]]=0),Play[[#This Row],[medical_insurance_charges]],NA())</f>
        <v>#N/A</v>
      </c>
      <c r="AC57" s="144" t="e">
        <f>IF(AND(Play[[#This Row],[southwest]]&lt;&gt;0,Play[[#This Row],[Smoker]]=0),Play[[#This Row],[medical_insurance_charges]],NA())</f>
        <v>#N/A</v>
      </c>
      <c r="AD57" s="144" t="e">
        <f>IF(AND(Play[[#This Row],[northwest]]&lt;&gt;0,Play[[#This Row],[Smoker]]=0),Play[[#This Row],[medical_insurance_charges]],NA())</f>
        <v>#N/A</v>
      </c>
      <c r="AE57" s="144" t="e">
        <f>IF(AND(Play[[#This Row],[northeast]]&lt;&gt;0,Play[[#This Row],[Smoker]]=0),Play[[#This Row],[medical_insurance_charges]],NA())</f>
        <v>#N/A</v>
      </c>
      <c r="AF57" s="115" t="e">
        <f>IF(AND(Play[[#This Row],[Biological Marker]]=0,Play[[#This Row],[Smoker]]=0),Play[[#This Row],[medical_insurance_charges]],NA())</f>
        <v>#N/A</v>
      </c>
      <c r="AG57" s="115" t="e">
        <f>IF(AND(Play[[#This Row],[Biological Marker]]=1,Play[[#This Row],[Smoker]]=0),Play[[#This Row],[medical_insurance_charges]],NA())</f>
        <v>#N/A</v>
      </c>
    </row>
    <row r="58" spans="1:33" x14ac:dyDescent="0.35">
      <c r="A58" s="31">
        <v>43</v>
      </c>
      <c r="B58" s="31">
        <v>27.8</v>
      </c>
      <c r="C58" s="33">
        <v>0</v>
      </c>
      <c r="D58" s="33">
        <v>0</v>
      </c>
      <c r="E58" s="33">
        <v>1</v>
      </c>
      <c r="F58" s="33">
        <v>0</v>
      </c>
      <c r="G58" s="33">
        <v>1</v>
      </c>
      <c r="H58">
        <v>1</v>
      </c>
      <c r="I58">
        <v>0</v>
      </c>
      <c r="J58">
        <v>1</v>
      </c>
      <c r="K58">
        <v>0</v>
      </c>
      <c r="L58">
        <v>0</v>
      </c>
      <c r="M58">
        <v>0</v>
      </c>
      <c r="N58">
        <v>0</v>
      </c>
      <c r="O58">
        <v>1</v>
      </c>
      <c r="P58">
        <v>0</v>
      </c>
      <c r="Q58" s="32">
        <v>37829.724199999997</v>
      </c>
      <c r="R58" s="110" t="e">
        <f>IF(Play[[#This Row],[southeast]]=1,Play[[#This Row],[medical_insurance_charges]],NA())</f>
        <v>#N/A</v>
      </c>
      <c r="S58" s="110">
        <f>IF(Play[[#This Row],[southwest]]=1,Play[[#This Row],[medical_insurance_charges]],NA())</f>
        <v>37829.724199999997</v>
      </c>
      <c r="T58" s="111" t="e">
        <f>IF(Play[[#This Row],[northwest]]=1,Play[[#This Row],[medical_insurance_charges]],NA())</f>
        <v>#N/A</v>
      </c>
      <c r="U58" s="110" t="e">
        <f>IF(Play[[#This Row],[northeast]]=1,Play[[#This Row],[medical_insurance_charges]],NA())</f>
        <v>#N/A</v>
      </c>
      <c r="V58" s="114" t="e">
        <f>IF(AND(Play[[#This Row],[southeast]]&lt;&gt;0,Play[[#This Row],[Smoker]]&lt;&gt;0),Play[[#This Row],[medical_insurance_charges]],NA())</f>
        <v>#N/A</v>
      </c>
      <c r="W58" s="114">
        <f>IF(AND(Play[[#This Row],[southwest]]&lt;&gt;0,Play[[#This Row],[Smoker]]&lt;&gt;0),Play[[#This Row],[medical_insurance_charges]],NA())</f>
        <v>37829.724199999997</v>
      </c>
      <c r="X58" s="114" t="e">
        <f>IF(AND(Play[[#This Row],[northwest]]&lt;&gt;0,Play[[#This Row],[Smoker]]&lt;&gt;0),Play[[#This Row],[medical_insurance_charges]],NA())</f>
        <v>#N/A</v>
      </c>
      <c r="Y58" s="114" t="e">
        <f>IF(AND(Play[[#This Row],[northeast]]&lt;&gt;0,Play[[#This Row],[Smoker]]&lt;&gt;0),Play[[#This Row],[medical_insurance_charges]],NA())</f>
        <v>#N/A</v>
      </c>
      <c r="Z58" s="115" t="e">
        <f>IF(AND(Play[[#This Row],[Biological Marker]]=0,Play[[#This Row],[Smoker]]=1),Play[[#This Row],[medical_insurance_charges]],NA())</f>
        <v>#N/A</v>
      </c>
      <c r="AA58" s="115">
        <f>IF(AND(Play[[#This Row],[Biological Marker]]=1,Play[[#This Row],[Smoker]]=1),Play[[#This Row],[medical_insurance_charges]],NA())</f>
        <v>37829.724199999997</v>
      </c>
      <c r="AB58" s="144" t="e">
        <f>IF(AND(Play[[#This Row],[southeast]]&lt;&gt;0,Play[[#This Row],[Smoker]]=0),Play[[#This Row],[medical_insurance_charges]],NA())</f>
        <v>#N/A</v>
      </c>
      <c r="AC58" s="144" t="e">
        <f>IF(AND(Play[[#This Row],[southwest]]&lt;&gt;0,Play[[#This Row],[Smoker]]=0),Play[[#This Row],[medical_insurance_charges]],NA())</f>
        <v>#N/A</v>
      </c>
      <c r="AD58" s="144" t="e">
        <f>IF(AND(Play[[#This Row],[northwest]]&lt;&gt;0,Play[[#This Row],[Smoker]]=0),Play[[#This Row],[medical_insurance_charges]],NA())</f>
        <v>#N/A</v>
      </c>
      <c r="AE58" s="144" t="e">
        <f>IF(AND(Play[[#This Row],[northeast]]&lt;&gt;0,Play[[#This Row],[Smoker]]=0),Play[[#This Row],[medical_insurance_charges]],NA())</f>
        <v>#N/A</v>
      </c>
      <c r="AF58" s="115" t="e">
        <f>IF(AND(Play[[#This Row],[Biological Marker]]=0,Play[[#This Row],[Smoker]]=0),Play[[#This Row],[medical_insurance_charges]],NA())</f>
        <v>#N/A</v>
      </c>
      <c r="AG58" s="115" t="e">
        <f>IF(AND(Play[[#This Row],[Biological Marker]]=1,Play[[#This Row],[Smoker]]=0),Play[[#This Row],[medical_insurance_charges]],NA())</f>
        <v>#N/A</v>
      </c>
    </row>
    <row r="59" spans="1:33" x14ac:dyDescent="0.35">
      <c r="A59" s="31">
        <v>39</v>
      </c>
      <c r="B59" s="31">
        <v>18.3</v>
      </c>
      <c r="C59" s="33">
        <v>0</v>
      </c>
      <c r="D59" s="33">
        <v>0</v>
      </c>
      <c r="E59" s="33">
        <v>0</v>
      </c>
      <c r="F59" s="33">
        <v>1</v>
      </c>
      <c r="G59" s="33">
        <v>0</v>
      </c>
      <c r="H59">
        <v>1</v>
      </c>
      <c r="I59">
        <v>0</v>
      </c>
      <c r="J59">
        <v>1</v>
      </c>
      <c r="K59">
        <v>0</v>
      </c>
      <c r="L59">
        <v>0</v>
      </c>
      <c r="M59">
        <v>0</v>
      </c>
      <c r="N59">
        <v>0</v>
      </c>
      <c r="O59">
        <v>1</v>
      </c>
      <c r="P59">
        <v>0</v>
      </c>
      <c r="Q59" s="32">
        <v>19023.259999999998</v>
      </c>
      <c r="R59" s="110" t="e">
        <f>IF(Play[[#This Row],[southeast]]=1,Play[[#This Row],[medical_insurance_charges]],NA())</f>
        <v>#N/A</v>
      </c>
      <c r="S59" s="110">
        <f>IF(Play[[#This Row],[southwest]]=1,Play[[#This Row],[medical_insurance_charges]],NA())</f>
        <v>19023.259999999998</v>
      </c>
      <c r="T59" s="111" t="e">
        <f>IF(Play[[#This Row],[northwest]]=1,Play[[#This Row],[medical_insurance_charges]],NA())</f>
        <v>#N/A</v>
      </c>
      <c r="U59" s="110" t="e">
        <f>IF(Play[[#This Row],[northeast]]=1,Play[[#This Row],[medical_insurance_charges]],NA())</f>
        <v>#N/A</v>
      </c>
      <c r="V59" s="114" t="e">
        <f>IF(AND(Play[[#This Row],[southeast]]&lt;&gt;0,Play[[#This Row],[Smoker]]&lt;&gt;0),Play[[#This Row],[medical_insurance_charges]],NA())</f>
        <v>#N/A</v>
      </c>
      <c r="W59" s="114">
        <f>IF(AND(Play[[#This Row],[southwest]]&lt;&gt;0,Play[[#This Row],[Smoker]]&lt;&gt;0),Play[[#This Row],[medical_insurance_charges]],NA())</f>
        <v>19023.259999999998</v>
      </c>
      <c r="X59" s="114" t="e">
        <f>IF(AND(Play[[#This Row],[northwest]]&lt;&gt;0,Play[[#This Row],[Smoker]]&lt;&gt;0),Play[[#This Row],[medical_insurance_charges]],NA())</f>
        <v>#N/A</v>
      </c>
      <c r="Y59" s="114" t="e">
        <f>IF(AND(Play[[#This Row],[northeast]]&lt;&gt;0,Play[[#This Row],[Smoker]]&lt;&gt;0),Play[[#This Row],[medical_insurance_charges]],NA())</f>
        <v>#N/A</v>
      </c>
      <c r="Z59" s="115">
        <f>IF(AND(Play[[#This Row],[Biological Marker]]=0,Play[[#This Row],[Smoker]]=1),Play[[#This Row],[medical_insurance_charges]],NA())</f>
        <v>19023.259999999998</v>
      </c>
      <c r="AA59" s="115" t="e">
        <f>IF(AND(Play[[#This Row],[Biological Marker]]=1,Play[[#This Row],[Smoker]]=1),Play[[#This Row],[medical_insurance_charges]],NA())</f>
        <v>#N/A</v>
      </c>
      <c r="AB59" s="144" t="e">
        <f>IF(AND(Play[[#This Row],[southeast]]&lt;&gt;0,Play[[#This Row],[Smoker]]=0),Play[[#This Row],[medical_insurance_charges]],NA())</f>
        <v>#N/A</v>
      </c>
      <c r="AC59" s="144" t="e">
        <f>IF(AND(Play[[#This Row],[southwest]]&lt;&gt;0,Play[[#This Row],[Smoker]]=0),Play[[#This Row],[medical_insurance_charges]],NA())</f>
        <v>#N/A</v>
      </c>
      <c r="AD59" s="144" t="e">
        <f>IF(AND(Play[[#This Row],[northwest]]&lt;&gt;0,Play[[#This Row],[Smoker]]=0),Play[[#This Row],[medical_insurance_charges]],NA())</f>
        <v>#N/A</v>
      </c>
      <c r="AE59" s="144" t="e">
        <f>IF(AND(Play[[#This Row],[northeast]]&lt;&gt;0,Play[[#This Row],[Smoker]]=0),Play[[#This Row],[medical_insurance_charges]],NA())</f>
        <v>#N/A</v>
      </c>
      <c r="AF59" s="115" t="e">
        <f>IF(AND(Play[[#This Row],[Biological Marker]]=0,Play[[#This Row],[Smoker]]=0),Play[[#This Row],[medical_insurance_charges]],NA())</f>
        <v>#N/A</v>
      </c>
      <c r="AG59" s="115" t="e">
        <f>IF(AND(Play[[#This Row],[Biological Marker]]=1,Play[[#This Row],[Smoker]]=0),Play[[#This Row],[medical_insurance_charges]],NA())</f>
        <v>#N/A</v>
      </c>
    </row>
    <row r="60" spans="1:33" x14ac:dyDescent="0.35">
      <c r="A60" s="31">
        <v>19</v>
      </c>
      <c r="B60" s="31">
        <v>24.7</v>
      </c>
      <c r="C60" s="33">
        <v>1</v>
      </c>
      <c r="D60" s="33">
        <v>0</v>
      </c>
      <c r="E60" s="33">
        <v>0</v>
      </c>
      <c r="F60" s="33">
        <v>0</v>
      </c>
      <c r="G60" s="33">
        <v>0</v>
      </c>
      <c r="H60">
        <v>0</v>
      </c>
      <c r="I60">
        <v>0</v>
      </c>
      <c r="J60">
        <v>1</v>
      </c>
      <c r="K60">
        <v>0</v>
      </c>
      <c r="L60">
        <v>0</v>
      </c>
      <c r="M60">
        <v>1</v>
      </c>
      <c r="N60">
        <v>0</v>
      </c>
      <c r="O60">
        <v>0</v>
      </c>
      <c r="P60">
        <v>0</v>
      </c>
      <c r="Q60" s="32">
        <v>1737.376</v>
      </c>
      <c r="R60" s="110" t="e">
        <f>IF(Play[[#This Row],[southeast]]=1,Play[[#This Row],[medical_insurance_charges]],NA())</f>
        <v>#N/A</v>
      </c>
      <c r="S60" s="110">
        <f>IF(Play[[#This Row],[southwest]]=1,Play[[#This Row],[medical_insurance_charges]],NA())</f>
        <v>1737.376</v>
      </c>
      <c r="T60" s="111" t="e">
        <f>IF(Play[[#This Row],[northwest]]=1,Play[[#This Row],[medical_insurance_charges]],NA())</f>
        <v>#N/A</v>
      </c>
      <c r="U60" s="110" t="e">
        <f>IF(Play[[#This Row],[northeast]]=1,Play[[#This Row],[medical_insurance_charges]],NA())</f>
        <v>#N/A</v>
      </c>
      <c r="V60" s="114" t="e">
        <f>IF(AND(Play[[#This Row],[southeast]]&lt;&gt;0,Play[[#This Row],[Smoker]]&lt;&gt;0),Play[[#This Row],[medical_insurance_charges]],NA())</f>
        <v>#N/A</v>
      </c>
      <c r="W60" s="114" t="e">
        <f>IF(AND(Play[[#This Row],[southwest]]&lt;&gt;0,Play[[#This Row],[Smoker]]&lt;&gt;0),Play[[#This Row],[medical_insurance_charges]],NA())</f>
        <v>#N/A</v>
      </c>
      <c r="X60" s="114" t="e">
        <f>IF(AND(Play[[#This Row],[northwest]]&lt;&gt;0,Play[[#This Row],[Smoker]]&lt;&gt;0),Play[[#This Row],[medical_insurance_charges]],NA())</f>
        <v>#N/A</v>
      </c>
      <c r="Y60" s="114" t="e">
        <f>IF(AND(Play[[#This Row],[northeast]]&lt;&gt;0,Play[[#This Row],[Smoker]]&lt;&gt;0),Play[[#This Row],[medical_insurance_charges]],NA())</f>
        <v>#N/A</v>
      </c>
      <c r="Z60" s="115" t="e">
        <f>IF(AND(Play[[#This Row],[Biological Marker]]=0,Play[[#This Row],[Smoker]]=1),Play[[#This Row],[medical_insurance_charges]],NA())</f>
        <v>#N/A</v>
      </c>
      <c r="AA60" s="115" t="e">
        <f>IF(AND(Play[[#This Row],[Biological Marker]]=1,Play[[#This Row],[Smoker]]=1),Play[[#This Row],[medical_insurance_charges]],NA())</f>
        <v>#N/A</v>
      </c>
      <c r="AB60" s="144" t="e">
        <f>IF(AND(Play[[#This Row],[southeast]]&lt;&gt;0,Play[[#This Row],[Smoker]]=0),Play[[#This Row],[medical_insurance_charges]],NA())</f>
        <v>#N/A</v>
      </c>
      <c r="AC60" s="144">
        <f>IF(AND(Play[[#This Row],[southwest]]&lt;&gt;0,Play[[#This Row],[Smoker]]=0),Play[[#This Row],[medical_insurance_charges]],NA())</f>
        <v>1737.376</v>
      </c>
      <c r="AD60" s="144" t="e">
        <f>IF(AND(Play[[#This Row],[northwest]]&lt;&gt;0,Play[[#This Row],[Smoker]]=0),Play[[#This Row],[medical_insurance_charges]],NA())</f>
        <v>#N/A</v>
      </c>
      <c r="AE60" s="144" t="e">
        <f>IF(AND(Play[[#This Row],[northeast]]&lt;&gt;0,Play[[#This Row],[Smoker]]=0),Play[[#This Row],[medical_insurance_charges]],NA())</f>
        <v>#N/A</v>
      </c>
      <c r="AF60" s="115">
        <f>IF(AND(Play[[#This Row],[Biological Marker]]=0,Play[[#This Row],[Smoker]]=0),Play[[#This Row],[medical_insurance_charges]],NA())</f>
        <v>1737.376</v>
      </c>
      <c r="AG60" s="115" t="e">
        <f>IF(AND(Play[[#This Row],[Biological Marker]]=1,Play[[#This Row],[Smoker]]=0),Play[[#This Row],[medical_insurance_charges]],NA())</f>
        <v>#N/A</v>
      </c>
    </row>
    <row r="61" spans="1:33" x14ac:dyDescent="0.35">
      <c r="A61" s="31">
        <v>19</v>
      </c>
      <c r="B61" s="31">
        <v>23.4</v>
      </c>
      <c r="C61" s="33">
        <v>1</v>
      </c>
      <c r="D61" s="33">
        <v>0</v>
      </c>
      <c r="E61" s="33">
        <v>0</v>
      </c>
      <c r="F61" s="33">
        <v>0</v>
      </c>
      <c r="G61" s="33">
        <v>0</v>
      </c>
      <c r="H61">
        <v>0</v>
      </c>
      <c r="I61">
        <v>0</v>
      </c>
      <c r="J61">
        <v>1</v>
      </c>
      <c r="K61">
        <v>0</v>
      </c>
      <c r="L61">
        <v>0</v>
      </c>
      <c r="M61">
        <v>1</v>
      </c>
      <c r="N61">
        <v>0</v>
      </c>
      <c r="O61">
        <v>0</v>
      </c>
      <c r="P61">
        <v>0</v>
      </c>
      <c r="Q61" s="32">
        <v>2913.569</v>
      </c>
      <c r="R61" s="110" t="e">
        <f>IF(Play[[#This Row],[southeast]]=1,Play[[#This Row],[medical_insurance_charges]],NA())</f>
        <v>#N/A</v>
      </c>
      <c r="S61" s="110">
        <f>IF(Play[[#This Row],[southwest]]=1,Play[[#This Row],[medical_insurance_charges]],NA())</f>
        <v>2913.569</v>
      </c>
      <c r="T61" s="111" t="e">
        <f>IF(Play[[#This Row],[northwest]]=1,Play[[#This Row],[medical_insurance_charges]],NA())</f>
        <v>#N/A</v>
      </c>
      <c r="U61" s="110" t="e">
        <f>IF(Play[[#This Row],[northeast]]=1,Play[[#This Row],[medical_insurance_charges]],NA())</f>
        <v>#N/A</v>
      </c>
      <c r="V61" s="114" t="e">
        <f>IF(AND(Play[[#This Row],[southeast]]&lt;&gt;0,Play[[#This Row],[Smoker]]&lt;&gt;0),Play[[#This Row],[medical_insurance_charges]],NA())</f>
        <v>#N/A</v>
      </c>
      <c r="W61" s="114" t="e">
        <f>IF(AND(Play[[#This Row],[southwest]]&lt;&gt;0,Play[[#This Row],[Smoker]]&lt;&gt;0),Play[[#This Row],[medical_insurance_charges]],NA())</f>
        <v>#N/A</v>
      </c>
      <c r="X61" s="114" t="e">
        <f>IF(AND(Play[[#This Row],[northwest]]&lt;&gt;0,Play[[#This Row],[Smoker]]&lt;&gt;0),Play[[#This Row],[medical_insurance_charges]],NA())</f>
        <v>#N/A</v>
      </c>
      <c r="Y61" s="114" t="e">
        <f>IF(AND(Play[[#This Row],[northeast]]&lt;&gt;0,Play[[#This Row],[Smoker]]&lt;&gt;0),Play[[#This Row],[medical_insurance_charges]],NA())</f>
        <v>#N/A</v>
      </c>
      <c r="Z61" s="115" t="e">
        <f>IF(AND(Play[[#This Row],[Biological Marker]]=0,Play[[#This Row],[Smoker]]=1),Play[[#This Row],[medical_insurance_charges]],NA())</f>
        <v>#N/A</v>
      </c>
      <c r="AA61" s="115" t="e">
        <f>IF(AND(Play[[#This Row],[Biological Marker]]=1,Play[[#This Row],[Smoker]]=1),Play[[#This Row],[medical_insurance_charges]],NA())</f>
        <v>#N/A</v>
      </c>
      <c r="AB61" s="144" t="e">
        <f>IF(AND(Play[[#This Row],[southeast]]&lt;&gt;0,Play[[#This Row],[Smoker]]=0),Play[[#This Row],[medical_insurance_charges]],NA())</f>
        <v>#N/A</v>
      </c>
      <c r="AC61" s="144">
        <f>IF(AND(Play[[#This Row],[southwest]]&lt;&gt;0,Play[[#This Row],[Smoker]]=0),Play[[#This Row],[medical_insurance_charges]],NA())</f>
        <v>2913.569</v>
      </c>
      <c r="AD61" s="144" t="e">
        <f>IF(AND(Play[[#This Row],[northwest]]&lt;&gt;0,Play[[#This Row],[Smoker]]=0),Play[[#This Row],[medical_insurance_charges]],NA())</f>
        <v>#N/A</v>
      </c>
      <c r="AE61" s="144" t="e">
        <f>IF(AND(Play[[#This Row],[northeast]]&lt;&gt;0,Play[[#This Row],[Smoker]]=0),Play[[#This Row],[medical_insurance_charges]],NA())</f>
        <v>#N/A</v>
      </c>
      <c r="AF61" s="115">
        <f>IF(AND(Play[[#This Row],[Biological Marker]]=0,Play[[#This Row],[Smoker]]=0),Play[[#This Row],[medical_insurance_charges]],NA())</f>
        <v>2913.569</v>
      </c>
      <c r="AG61" s="115" t="e">
        <f>IF(AND(Play[[#This Row],[Biological Marker]]=1,Play[[#This Row],[Smoker]]=0),Play[[#This Row],[medical_insurance_charges]],NA())</f>
        <v>#N/A</v>
      </c>
    </row>
    <row r="62" spans="1:33" x14ac:dyDescent="0.35">
      <c r="A62" s="31">
        <v>19</v>
      </c>
      <c r="B62" s="31">
        <v>18.600000000000001</v>
      </c>
      <c r="C62" s="33">
        <v>1</v>
      </c>
      <c r="D62" s="33">
        <v>0</v>
      </c>
      <c r="E62" s="33">
        <v>0</v>
      </c>
      <c r="F62" s="33">
        <v>0</v>
      </c>
      <c r="G62" s="33">
        <v>0</v>
      </c>
      <c r="H62">
        <v>0</v>
      </c>
      <c r="I62">
        <v>0</v>
      </c>
      <c r="J62">
        <v>1</v>
      </c>
      <c r="K62">
        <v>0</v>
      </c>
      <c r="L62">
        <v>0</v>
      </c>
      <c r="M62">
        <v>1</v>
      </c>
      <c r="N62">
        <v>0</v>
      </c>
      <c r="O62">
        <v>0</v>
      </c>
      <c r="P62">
        <v>0</v>
      </c>
      <c r="Q62" s="32">
        <v>1728.8969999999999</v>
      </c>
      <c r="R62" s="110" t="e">
        <f>IF(Play[[#This Row],[southeast]]=1,Play[[#This Row],[medical_insurance_charges]],NA())</f>
        <v>#N/A</v>
      </c>
      <c r="S62" s="110">
        <f>IF(Play[[#This Row],[southwest]]=1,Play[[#This Row],[medical_insurance_charges]],NA())</f>
        <v>1728.8969999999999</v>
      </c>
      <c r="T62" s="111" t="e">
        <f>IF(Play[[#This Row],[northwest]]=1,Play[[#This Row],[medical_insurance_charges]],NA())</f>
        <v>#N/A</v>
      </c>
      <c r="U62" s="110" t="e">
        <f>IF(Play[[#This Row],[northeast]]=1,Play[[#This Row],[medical_insurance_charges]],NA())</f>
        <v>#N/A</v>
      </c>
      <c r="V62" s="114" t="e">
        <f>IF(AND(Play[[#This Row],[southeast]]&lt;&gt;0,Play[[#This Row],[Smoker]]&lt;&gt;0),Play[[#This Row],[medical_insurance_charges]],NA())</f>
        <v>#N/A</v>
      </c>
      <c r="W62" s="114" t="e">
        <f>IF(AND(Play[[#This Row],[southwest]]&lt;&gt;0,Play[[#This Row],[Smoker]]&lt;&gt;0),Play[[#This Row],[medical_insurance_charges]],NA())</f>
        <v>#N/A</v>
      </c>
      <c r="X62" s="114" t="e">
        <f>IF(AND(Play[[#This Row],[northwest]]&lt;&gt;0,Play[[#This Row],[Smoker]]&lt;&gt;0),Play[[#This Row],[medical_insurance_charges]],NA())</f>
        <v>#N/A</v>
      </c>
      <c r="Y62" s="114" t="e">
        <f>IF(AND(Play[[#This Row],[northeast]]&lt;&gt;0,Play[[#This Row],[Smoker]]&lt;&gt;0),Play[[#This Row],[medical_insurance_charges]],NA())</f>
        <v>#N/A</v>
      </c>
      <c r="Z62" s="115" t="e">
        <f>IF(AND(Play[[#This Row],[Biological Marker]]=0,Play[[#This Row],[Smoker]]=1),Play[[#This Row],[medical_insurance_charges]],NA())</f>
        <v>#N/A</v>
      </c>
      <c r="AA62" s="115" t="e">
        <f>IF(AND(Play[[#This Row],[Biological Marker]]=1,Play[[#This Row],[Smoker]]=1),Play[[#This Row],[medical_insurance_charges]],NA())</f>
        <v>#N/A</v>
      </c>
      <c r="AB62" s="144" t="e">
        <f>IF(AND(Play[[#This Row],[southeast]]&lt;&gt;0,Play[[#This Row],[Smoker]]=0),Play[[#This Row],[medical_insurance_charges]],NA())</f>
        <v>#N/A</v>
      </c>
      <c r="AC62" s="144">
        <f>IF(AND(Play[[#This Row],[southwest]]&lt;&gt;0,Play[[#This Row],[Smoker]]=0),Play[[#This Row],[medical_insurance_charges]],NA())</f>
        <v>1728.8969999999999</v>
      </c>
      <c r="AD62" s="144" t="e">
        <f>IF(AND(Play[[#This Row],[northwest]]&lt;&gt;0,Play[[#This Row],[Smoker]]=0),Play[[#This Row],[medical_insurance_charges]],NA())</f>
        <v>#N/A</v>
      </c>
      <c r="AE62" s="144" t="e">
        <f>IF(AND(Play[[#This Row],[northeast]]&lt;&gt;0,Play[[#This Row],[Smoker]]=0),Play[[#This Row],[medical_insurance_charges]],NA())</f>
        <v>#N/A</v>
      </c>
      <c r="AF62" s="115">
        <f>IF(AND(Play[[#This Row],[Biological Marker]]=0,Play[[#This Row],[Smoker]]=0),Play[[#This Row],[medical_insurance_charges]],NA())</f>
        <v>1728.8969999999999</v>
      </c>
      <c r="AG62" s="115" t="e">
        <f>IF(AND(Play[[#This Row],[Biological Marker]]=1,Play[[#This Row],[Smoker]]=0),Play[[#This Row],[medical_insurance_charges]],NA())</f>
        <v>#N/A</v>
      </c>
    </row>
    <row r="63" spans="1:33" x14ac:dyDescent="0.35">
      <c r="A63" s="31">
        <v>19</v>
      </c>
      <c r="B63" s="31">
        <v>20.6</v>
      </c>
      <c r="C63" s="33">
        <v>1</v>
      </c>
      <c r="D63" s="33">
        <v>0</v>
      </c>
      <c r="E63" s="33">
        <v>0</v>
      </c>
      <c r="F63" s="33">
        <v>0</v>
      </c>
      <c r="G63" s="33">
        <v>0</v>
      </c>
      <c r="H63">
        <v>0</v>
      </c>
      <c r="I63">
        <v>0</v>
      </c>
      <c r="J63">
        <v>1</v>
      </c>
      <c r="K63">
        <v>0</v>
      </c>
      <c r="L63">
        <v>0</v>
      </c>
      <c r="M63">
        <v>1</v>
      </c>
      <c r="N63">
        <v>0</v>
      </c>
      <c r="O63">
        <v>0</v>
      </c>
      <c r="P63">
        <v>0</v>
      </c>
      <c r="Q63" s="32">
        <v>1731.6769999999999</v>
      </c>
      <c r="R63" s="110" t="e">
        <f>IF(Play[[#This Row],[southeast]]=1,Play[[#This Row],[medical_insurance_charges]],NA())</f>
        <v>#N/A</v>
      </c>
      <c r="S63" s="110">
        <f>IF(Play[[#This Row],[southwest]]=1,Play[[#This Row],[medical_insurance_charges]],NA())</f>
        <v>1731.6769999999999</v>
      </c>
      <c r="T63" s="111" t="e">
        <f>IF(Play[[#This Row],[northwest]]=1,Play[[#This Row],[medical_insurance_charges]],NA())</f>
        <v>#N/A</v>
      </c>
      <c r="U63" s="110" t="e">
        <f>IF(Play[[#This Row],[northeast]]=1,Play[[#This Row],[medical_insurance_charges]],NA())</f>
        <v>#N/A</v>
      </c>
      <c r="V63" s="114" t="e">
        <f>IF(AND(Play[[#This Row],[southeast]]&lt;&gt;0,Play[[#This Row],[Smoker]]&lt;&gt;0),Play[[#This Row],[medical_insurance_charges]],NA())</f>
        <v>#N/A</v>
      </c>
      <c r="W63" s="114" t="e">
        <f>IF(AND(Play[[#This Row],[southwest]]&lt;&gt;0,Play[[#This Row],[Smoker]]&lt;&gt;0),Play[[#This Row],[medical_insurance_charges]],NA())</f>
        <v>#N/A</v>
      </c>
      <c r="X63" s="114" t="e">
        <f>IF(AND(Play[[#This Row],[northwest]]&lt;&gt;0,Play[[#This Row],[Smoker]]&lt;&gt;0),Play[[#This Row],[medical_insurance_charges]],NA())</f>
        <v>#N/A</v>
      </c>
      <c r="Y63" s="114" t="e">
        <f>IF(AND(Play[[#This Row],[northeast]]&lt;&gt;0,Play[[#This Row],[Smoker]]&lt;&gt;0),Play[[#This Row],[medical_insurance_charges]],NA())</f>
        <v>#N/A</v>
      </c>
      <c r="Z63" s="115" t="e">
        <f>IF(AND(Play[[#This Row],[Biological Marker]]=0,Play[[#This Row],[Smoker]]=1),Play[[#This Row],[medical_insurance_charges]],NA())</f>
        <v>#N/A</v>
      </c>
      <c r="AA63" s="115" t="e">
        <f>IF(AND(Play[[#This Row],[Biological Marker]]=1,Play[[#This Row],[Smoker]]=1),Play[[#This Row],[medical_insurance_charges]],NA())</f>
        <v>#N/A</v>
      </c>
      <c r="AB63" s="144" t="e">
        <f>IF(AND(Play[[#This Row],[southeast]]&lt;&gt;0,Play[[#This Row],[Smoker]]=0),Play[[#This Row],[medical_insurance_charges]],NA())</f>
        <v>#N/A</v>
      </c>
      <c r="AC63" s="144">
        <f>IF(AND(Play[[#This Row],[southwest]]&lt;&gt;0,Play[[#This Row],[Smoker]]=0),Play[[#This Row],[medical_insurance_charges]],NA())</f>
        <v>1731.6769999999999</v>
      </c>
      <c r="AD63" s="144" t="e">
        <f>IF(AND(Play[[#This Row],[northwest]]&lt;&gt;0,Play[[#This Row],[Smoker]]=0),Play[[#This Row],[medical_insurance_charges]],NA())</f>
        <v>#N/A</v>
      </c>
      <c r="AE63" s="144" t="e">
        <f>IF(AND(Play[[#This Row],[northeast]]&lt;&gt;0,Play[[#This Row],[Smoker]]=0),Play[[#This Row],[medical_insurance_charges]],NA())</f>
        <v>#N/A</v>
      </c>
      <c r="AF63" s="115">
        <f>IF(AND(Play[[#This Row],[Biological Marker]]=0,Play[[#This Row],[Smoker]]=0),Play[[#This Row],[medical_insurance_charges]],NA())</f>
        <v>1731.6769999999999</v>
      </c>
      <c r="AG63" s="115" t="e">
        <f>IF(AND(Play[[#This Row],[Biological Marker]]=1,Play[[#This Row],[Smoker]]=0),Play[[#This Row],[medical_insurance_charges]],NA())</f>
        <v>#N/A</v>
      </c>
    </row>
    <row r="64" spans="1:33" x14ac:dyDescent="0.35">
      <c r="A64" s="31">
        <v>22</v>
      </c>
      <c r="B64" s="31">
        <v>24.3</v>
      </c>
      <c r="C64" s="33">
        <v>1</v>
      </c>
      <c r="D64" s="33">
        <v>0</v>
      </c>
      <c r="E64" s="33">
        <v>0</v>
      </c>
      <c r="F64" s="33">
        <v>0</v>
      </c>
      <c r="G64" s="33">
        <v>0</v>
      </c>
      <c r="H64">
        <v>0</v>
      </c>
      <c r="I64">
        <v>0</v>
      </c>
      <c r="J64">
        <v>1</v>
      </c>
      <c r="K64">
        <v>0</v>
      </c>
      <c r="L64">
        <v>0</v>
      </c>
      <c r="M64">
        <v>1</v>
      </c>
      <c r="N64">
        <v>0</v>
      </c>
      <c r="O64">
        <v>0</v>
      </c>
      <c r="P64">
        <v>0</v>
      </c>
      <c r="Q64" s="32">
        <v>2150.4690000000001</v>
      </c>
      <c r="R64" s="110" t="e">
        <f>IF(Play[[#This Row],[southeast]]=1,Play[[#This Row],[medical_insurance_charges]],NA())</f>
        <v>#N/A</v>
      </c>
      <c r="S64" s="110">
        <f>IF(Play[[#This Row],[southwest]]=1,Play[[#This Row],[medical_insurance_charges]],NA())</f>
        <v>2150.4690000000001</v>
      </c>
      <c r="T64" s="111" t="e">
        <f>IF(Play[[#This Row],[northwest]]=1,Play[[#This Row],[medical_insurance_charges]],NA())</f>
        <v>#N/A</v>
      </c>
      <c r="U64" s="110" t="e">
        <f>IF(Play[[#This Row],[northeast]]=1,Play[[#This Row],[medical_insurance_charges]],NA())</f>
        <v>#N/A</v>
      </c>
      <c r="V64" s="114" t="e">
        <f>IF(AND(Play[[#This Row],[southeast]]&lt;&gt;0,Play[[#This Row],[Smoker]]&lt;&gt;0),Play[[#This Row],[medical_insurance_charges]],NA())</f>
        <v>#N/A</v>
      </c>
      <c r="W64" s="114" t="e">
        <f>IF(AND(Play[[#This Row],[southwest]]&lt;&gt;0,Play[[#This Row],[Smoker]]&lt;&gt;0),Play[[#This Row],[medical_insurance_charges]],NA())</f>
        <v>#N/A</v>
      </c>
      <c r="X64" s="114" t="e">
        <f>IF(AND(Play[[#This Row],[northwest]]&lt;&gt;0,Play[[#This Row],[Smoker]]&lt;&gt;0),Play[[#This Row],[medical_insurance_charges]],NA())</f>
        <v>#N/A</v>
      </c>
      <c r="Y64" s="114" t="e">
        <f>IF(AND(Play[[#This Row],[northeast]]&lt;&gt;0,Play[[#This Row],[Smoker]]&lt;&gt;0),Play[[#This Row],[medical_insurance_charges]],NA())</f>
        <v>#N/A</v>
      </c>
      <c r="Z64" s="115" t="e">
        <f>IF(AND(Play[[#This Row],[Biological Marker]]=0,Play[[#This Row],[Smoker]]=1),Play[[#This Row],[medical_insurance_charges]],NA())</f>
        <v>#N/A</v>
      </c>
      <c r="AA64" s="115" t="e">
        <f>IF(AND(Play[[#This Row],[Biological Marker]]=1,Play[[#This Row],[Smoker]]=1),Play[[#This Row],[medical_insurance_charges]],NA())</f>
        <v>#N/A</v>
      </c>
      <c r="AB64" s="144" t="e">
        <f>IF(AND(Play[[#This Row],[southeast]]&lt;&gt;0,Play[[#This Row],[Smoker]]=0),Play[[#This Row],[medical_insurance_charges]],NA())</f>
        <v>#N/A</v>
      </c>
      <c r="AC64" s="144">
        <f>IF(AND(Play[[#This Row],[southwest]]&lt;&gt;0,Play[[#This Row],[Smoker]]=0),Play[[#This Row],[medical_insurance_charges]],NA())</f>
        <v>2150.4690000000001</v>
      </c>
      <c r="AD64" s="144" t="e">
        <f>IF(AND(Play[[#This Row],[northwest]]&lt;&gt;0,Play[[#This Row],[Smoker]]=0),Play[[#This Row],[medical_insurance_charges]],NA())</f>
        <v>#N/A</v>
      </c>
      <c r="AE64" s="144" t="e">
        <f>IF(AND(Play[[#This Row],[northeast]]&lt;&gt;0,Play[[#This Row],[Smoker]]=0),Play[[#This Row],[medical_insurance_charges]],NA())</f>
        <v>#N/A</v>
      </c>
      <c r="AF64" s="115">
        <f>IF(AND(Play[[#This Row],[Biological Marker]]=0,Play[[#This Row],[Smoker]]=0),Play[[#This Row],[medical_insurance_charges]],NA())</f>
        <v>2150.4690000000001</v>
      </c>
      <c r="AG64" s="115" t="e">
        <f>IF(AND(Play[[#This Row],[Biological Marker]]=1,Play[[#This Row],[Smoker]]=0),Play[[#This Row],[medical_insurance_charges]],NA())</f>
        <v>#N/A</v>
      </c>
    </row>
    <row r="65" spans="1:33" x14ac:dyDescent="0.35">
      <c r="A65" s="31">
        <v>24</v>
      </c>
      <c r="B65" s="31">
        <v>22.6</v>
      </c>
      <c r="C65" s="33">
        <v>1</v>
      </c>
      <c r="D65" s="33">
        <v>0</v>
      </c>
      <c r="E65" s="33">
        <v>0</v>
      </c>
      <c r="F65" s="33">
        <v>0</v>
      </c>
      <c r="G65" s="33">
        <v>0</v>
      </c>
      <c r="H65">
        <v>0</v>
      </c>
      <c r="I65">
        <v>0</v>
      </c>
      <c r="J65">
        <v>1</v>
      </c>
      <c r="K65">
        <v>0</v>
      </c>
      <c r="L65">
        <v>0</v>
      </c>
      <c r="M65">
        <v>1</v>
      </c>
      <c r="N65">
        <v>0</v>
      </c>
      <c r="O65">
        <v>0</v>
      </c>
      <c r="P65">
        <v>0</v>
      </c>
      <c r="Q65" s="32">
        <v>2457.502</v>
      </c>
      <c r="R65" s="110" t="e">
        <f>IF(Play[[#This Row],[southeast]]=1,Play[[#This Row],[medical_insurance_charges]],NA())</f>
        <v>#N/A</v>
      </c>
      <c r="S65" s="110">
        <f>IF(Play[[#This Row],[southwest]]=1,Play[[#This Row],[medical_insurance_charges]],NA())</f>
        <v>2457.502</v>
      </c>
      <c r="T65" s="111" t="e">
        <f>IF(Play[[#This Row],[northwest]]=1,Play[[#This Row],[medical_insurance_charges]],NA())</f>
        <v>#N/A</v>
      </c>
      <c r="U65" s="110" t="e">
        <f>IF(Play[[#This Row],[northeast]]=1,Play[[#This Row],[medical_insurance_charges]],NA())</f>
        <v>#N/A</v>
      </c>
      <c r="V65" s="114" t="e">
        <f>IF(AND(Play[[#This Row],[southeast]]&lt;&gt;0,Play[[#This Row],[Smoker]]&lt;&gt;0),Play[[#This Row],[medical_insurance_charges]],NA())</f>
        <v>#N/A</v>
      </c>
      <c r="W65" s="114" t="e">
        <f>IF(AND(Play[[#This Row],[southwest]]&lt;&gt;0,Play[[#This Row],[Smoker]]&lt;&gt;0),Play[[#This Row],[medical_insurance_charges]],NA())</f>
        <v>#N/A</v>
      </c>
      <c r="X65" s="114" t="e">
        <f>IF(AND(Play[[#This Row],[northwest]]&lt;&gt;0,Play[[#This Row],[Smoker]]&lt;&gt;0),Play[[#This Row],[medical_insurance_charges]],NA())</f>
        <v>#N/A</v>
      </c>
      <c r="Y65" s="114" t="e">
        <f>IF(AND(Play[[#This Row],[northeast]]&lt;&gt;0,Play[[#This Row],[Smoker]]&lt;&gt;0),Play[[#This Row],[medical_insurance_charges]],NA())</f>
        <v>#N/A</v>
      </c>
      <c r="Z65" s="115" t="e">
        <f>IF(AND(Play[[#This Row],[Biological Marker]]=0,Play[[#This Row],[Smoker]]=1),Play[[#This Row],[medical_insurance_charges]],NA())</f>
        <v>#N/A</v>
      </c>
      <c r="AA65" s="115" t="e">
        <f>IF(AND(Play[[#This Row],[Biological Marker]]=1,Play[[#This Row],[Smoker]]=1),Play[[#This Row],[medical_insurance_charges]],NA())</f>
        <v>#N/A</v>
      </c>
      <c r="AB65" s="144" t="e">
        <f>IF(AND(Play[[#This Row],[southeast]]&lt;&gt;0,Play[[#This Row],[Smoker]]=0),Play[[#This Row],[medical_insurance_charges]],NA())</f>
        <v>#N/A</v>
      </c>
      <c r="AC65" s="144">
        <f>IF(AND(Play[[#This Row],[southwest]]&lt;&gt;0,Play[[#This Row],[Smoker]]=0),Play[[#This Row],[medical_insurance_charges]],NA())</f>
        <v>2457.502</v>
      </c>
      <c r="AD65" s="144" t="e">
        <f>IF(AND(Play[[#This Row],[northwest]]&lt;&gt;0,Play[[#This Row],[Smoker]]=0),Play[[#This Row],[medical_insurance_charges]],NA())</f>
        <v>#N/A</v>
      </c>
      <c r="AE65" s="144" t="e">
        <f>IF(AND(Play[[#This Row],[northeast]]&lt;&gt;0,Play[[#This Row],[Smoker]]=0),Play[[#This Row],[medical_insurance_charges]],NA())</f>
        <v>#N/A</v>
      </c>
      <c r="AF65" s="115">
        <f>IF(AND(Play[[#This Row],[Biological Marker]]=0,Play[[#This Row],[Smoker]]=0),Play[[#This Row],[medical_insurance_charges]],NA())</f>
        <v>2457.502</v>
      </c>
      <c r="AG65" s="115" t="e">
        <f>IF(AND(Play[[#This Row],[Biological Marker]]=1,Play[[#This Row],[Smoker]]=0),Play[[#This Row],[medical_insurance_charges]],NA())</f>
        <v>#N/A</v>
      </c>
    </row>
    <row r="66" spans="1:33" x14ac:dyDescent="0.35">
      <c r="A66" s="31">
        <v>25</v>
      </c>
      <c r="B66" s="31">
        <v>24.3</v>
      </c>
      <c r="C66" s="33">
        <v>1</v>
      </c>
      <c r="D66" s="33">
        <v>0</v>
      </c>
      <c r="E66" s="33">
        <v>0</v>
      </c>
      <c r="F66" s="33">
        <v>0</v>
      </c>
      <c r="G66" s="33">
        <v>0</v>
      </c>
      <c r="H66">
        <v>0</v>
      </c>
      <c r="I66">
        <v>0</v>
      </c>
      <c r="J66">
        <v>1</v>
      </c>
      <c r="K66">
        <v>0</v>
      </c>
      <c r="L66">
        <v>0</v>
      </c>
      <c r="M66">
        <v>1</v>
      </c>
      <c r="N66">
        <v>0</v>
      </c>
      <c r="O66">
        <v>0</v>
      </c>
      <c r="P66">
        <v>0</v>
      </c>
      <c r="Q66" s="32">
        <v>4391.652</v>
      </c>
      <c r="R66" s="110" t="e">
        <f>IF(Play[[#This Row],[southeast]]=1,Play[[#This Row],[medical_insurance_charges]],NA())</f>
        <v>#N/A</v>
      </c>
      <c r="S66" s="110">
        <f>IF(Play[[#This Row],[southwest]]=1,Play[[#This Row],[medical_insurance_charges]],NA())</f>
        <v>4391.652</v>
      </c>
      <c r="T66" s="111" t="e">
        <f>IF(Play[[#This Row],[northwest]]=1,Play[[#This Row],[medical_insurance_charges]],NA())</f>
        <v>#N/A</v>
      </c>
      <c r="U66" s="110" t="e">
        <f>IF(Play[[#This Row],[northeast]]=1,Play[[#This Row],[medical_insurance_charges]],NA())</f>
        <v>#N/A</v>
      </c>
      <c r="V66" s="114" t="e">
        <f>IF(AND(Play[[#This Row],[southeast]]&lt;&gt;0,Play[[#This Row],[Smoker]]&lt;&gt;0),Play[[#This Row],[medical_insurance_charges]],NA())</f>
        <v>#N/A</v>
      </c>
      <c r="W66" s="114" t="e">
        <f>IF(AND(Play[[#This Row],[southwest]]&lt;&gt;0,Play[[#This Row],[Smoker]]&lt;&gt;0),Play[[#This Row],[medical_insurance_charges]],NA())</f>
        <v>#N/A</v>
      </c>
      <c r="X66" s="114" t="e">
        <f>IF(AND(Play[[#This Row],[northwest]]&lt;&gt;0,Play[[#This Row],[Smoker]]&lt;&gt;0),Play[[#This Row],[medical_insurance_charges]],NA())</f>
        <v>#N/A</v>
      </c>
      <c r="Y66" s="114" t="e">
        <f>IF(AND(Play[[#This Row],[northeast]]&lt;&gt;0,Play[[#This Row],[Smoker]]&lt;&gt;0),Play[[#This Row],[medical_insurance_charges]],NA())</f>
        <v>#N/A</v>
      </c>
      <c r="Z66" s="115" t="e">
        <f>IF(AND(Play[[#This Row],[Biological Marker]]=0,Play[[#This Row],[Smoker]]=1),Play[[#This Row],[medical_insurance_charges]],NA())</f>
        <v>#N/A</v>
      </c>
      <c r="AA66" s="115" t="e">
        <f>IF(AND(Play[[#This Row],[Biological Marker]]=1,Play[[#This Row],[Smoker]]=1),Play[[#This Row],[medical_insurance_charges]],NA())</f>
        <v>#N/A</v>
      </c>
      <c r="AB66" s="144" t="e">
        <f>IF(AND(Play[[#This Row],[southeast]]&lt;&gt;0,Play[[#This Row],[Smoker]]=0),Play[[#This Row],[medical_insurance_charges]],NA())</f>
        <v>#N/A</v>
      </c>
      <c r="AC66" s="144">
        <f>IF(AND(Play[[#This Row],[southwest]]&lt;&gt;0,Play[[#This Row],[Smoker]]=0),Play[[#This Row],[medical_insurance_charges]],NA())</f>
        <v>4391.652</v>
      </c>
      <c r="AD66" s="144" t="e">
        <f>IF(AND(Play[[#This Row],[northwest]]&lt;&gt;0,Play[[#This Row],[Smoker]]=0),Play[[#This Row],[medical_insurance_charges]],NA())</f>
        <v>#N/A</v>
      </c>
      <c r="AE66" s="144" t="e">
        <f>IF(AND(Play[[#This Row],[northeast]]&lt;&gt;0,Play[[#This Row],[Smoker]]=0),Play[[#This Row],[medical_insurance_charges]],NA())</f>
        <v>#N/A</v>
      </c>
      <c r="AF66" s="115">
        <f>IF(AND(Play[[#This Row],[Biological Marker]]=0,Play[[#This Row],[Smoker]]=0),Play[[#This Row],[medical_insurance_charges]],NA())</f>
        <v>4391.652</v>
      </c>
      <c r="AG66" s="115" t="e">
        <f>IF(AND(Play[[#This Row],[Biological Marker]]=1,Play[[#This Row],[Smoker]]=0),Play[[#This Row],[medical_insurance_charges]],NA())</f>
        <v>#N/A</v>
      </c>
    </row>
    <row r="67" spans="1:33" x14ac:dyDescent="0.35">
      <c r="A67" s="31">
        <v>25</v>
      </c>
      <c r="B67" s="31">
        <v>20.8</v>
      </c>
      <c r="C67" s="33">
        <v>1</v>
      </c>
      <c r="D67" s="33">
        <v>0</v>
      </c>
      <c r="E67" s="33">
        <v>0</v>
      </c>
      <c r="F67" s="33">
        <v>0</v>
      </c>
      <c r="G67" s="33">
        <v>0</v>
      </c>
      <c r="H67">
        <v>0</v>
      </c>
      <c r="I67">
        <v>0</v>
      </c>
      <c r="J67">
        <v>1</v>
      </c>
      <c r="K67">
        <v>0</v>
      </c>
      <c r="L67">
        <v>0</v>
      </c>
      <c r="M67">
        <v>1</v>
      </c>
      <c r="N67">
        <v>0</v>
      </c>
      <c r="O67">
        <v>0</v>
      </c>
      <c r="P67">
        <v>0</v>
      </c>
      <c r="Q67" s="32">
        <v>3208.7869999999998</v>
      </c>
      <c r="R67" s="110" t="e">
        <f>IF(Play[[#This Row],[southeast]]=1,Play[[#This Row],[medical_insurance_charges]],NA())</f>
        <v>#N/A</v>
      </c>
      <c r="S67" s="110">
        <f>IF(Play[[#This Row],[southwest]]=1,Play[[#This Row],[medical_insurance_charges]],NA())</f>
        <v>3208.7869999999998</v>
      </c>
      <c r="T67" s="111" t="e">
        <f>IF(Play[[#This Row],[northwest]]=1,Play[[#This Row],[medical_insurance_charges]],NA())</f>
        <v>#N/A</v>
      </c>
      <c r="U67" s="110" t="e">
        <f>IF(Play[[#This Row],[northeast]]=1,Play[[#This Row],[medical_insurance_charges]],NA())</f>
        <v>#N/A</v>
      </c>
      <c r="V67" s="114" t="e">
        <f>IF(AND(Play[[#This Row],[southeast]]&lt;&gt;0,Play[[#This Row],[Smoker]]&lt;&gt;0),Play[[#This Row],[medical_insurance_charges]],NA())</f>
        <v>#N/A</v>
      </c>
      <c r="W67" s="114" t="e">
        <f>IF(AND(Play[[#This Row],[southwest]]&lt;&gt;0,Play[[#This Row],[Smoker]]&lt;&gt;0),Play[[#This Row],[medical_insurance_charges]],NA())</f>
        <v>#N/A</v>
      </c>
      <c r="X67" s="114" t="e">
        <f>IF(AND(Play[[#This Row],[northwest]]&lt;&gt;0,Play[[#This Row],[Smoker]]&lt;&gt;0),Play[[#This Row],[medical_insurance_charges]],NA())</f>
        <v>#N/A</v>
      </c>
      <c r="Y67" s="114" t="e">
        <f>IF(AND(Play[[#This Row],[northeast]]&lt;&gt;0,Play[[#This Row],[Smoker]]&lt;&gt;0),Play[[#This Row],[medical_insurance_charges]],NA())</f>
        <v>#N/A</v>
      </c>
      <c r="Z67" s="115" t="e">
        <f>IF(AND(Play[[#This Row],[Biological Marker]]=0,Play[[#This Row],[Smoker]]=1),Play[[#This Row],[medical_insurance_charges]],NA())</f>
        <v>#N/A</v>
      </c>
      <c r="AA67" s="115" t="e">
        <f>IF(AND(Play[[#This Row],[Biological Marker]]=1,Play[[#This Row],[Smoker]]=1),Play[[#This Row],[medical_insurance_charges]],NA())</f>
        <v>#N/A</v>
      </c>
      <c r="AB67" s="144" t="e">
        <f>IF(AND(Play[[#This Row],[southeast]]&lt;&gt;0,Play[[#This Row],[Smoker]]=0),Play[[#This Row],[medical_insurance_charges]],NA())</f>
        <v>#N/A</v>
      </c>
      <c r="AC67" s="144">
        <f>IF(AND(Play[[#This Row],[southwest]]&lt;&gt;0,Play[[#This Row],[Smoker]]=0),Play[[#This Row],[medical_insurance_charges]],NA())</f>
        <v>3208.7869999999998</v>
      </c>
      <c r="AD67" s="144" t="e">
        <f>IF(AND(Play[[#This Row],[northwest]]&lt;&gt;0,Play[[#This Row],[Smoker]]=0),Play[[#This Row],[medical_insurance_charges]],NA())</f>
        <v>#N/A</v>
      </c>
      <c r="AE67" s="144" t="e">
        <f>IF(AND(Play[[#This Row],[northeast]]&lt;&gt;0,Play[[#This Row],[Smoker]]=0),Play[[#This Row],[medical_insurance_charges]],NA())</f>
        <v>#N/A</v>
      </c>
      <c r="AF67" s="115">
        <f>IF(AND(Play[[#This Row],[Biological Marker]]=0,Play[[#This Row],[Smoker]]=0),Play[[#This Row],[medical_insurance_charges]],NA())</f>
        <v>3208.7869999999998</v>
      </c>
      <c r="AG67" s="115" t="e">
        <f>IF(AND(Play[[#This Row],[Biological Marker]]=1,Play[[#This Row],[Smoker]]=0),Play[[#This Row],[medical_insurance_charges]],NA())</f>
        <v>#N/A</v>
      </c>
    </row>
    <row r="68" spans="1:33" x14ac:dyDescent="0.35">
      <c r="A68" s="31">
        <v>26</v>
      </c>
      <c r="B68" s="31">
        <v>19.8</v>
      </c>
      <c r="C68" s="33">
        <v>1</v>
      </c>
      <c r="D68" s="33">
        <v>0</v>
      </c>
      <c r="E68" s="33">
        <v>0</v>
      </c>
      <c r="F68" s="33">
        <v>0</v>
      </c>
      <c r="G68" s="33">
        <v>0</v>
      </c>
      <c r="H68">
        <v>0</v>
      </c>
      <c r="I68">
        <v>0</v>
      </c>
      <c r="J68">
        <v>1</v>
      </c>
      <c r="K68">
        <v>0</v>
      </c>
      <c r="L68">
        <v>0</v>
      </c>
      <c r="M68">
        <v>0</v>
      </c>
      <c r="N68">
        <v>1</v>
      </c>
      <c r="O68">
        <v>0</v>
      </c>
      <c r="P68">
        <v>0</v>
      </c>
      <c r="Q68" s="32">
        <v>3378.91</v>
      </c>
      <c r="R68" s="110" t="e">
        <f>IF(Play[[#This Row],[southeast]]=1,Play[[#This Row],[medical_insurance_charges]],NA())</f>
        <v>#N/A</v>
      </c>
      <c r="S68" s="110">
        <f>IF(Play[[#This Row],[southwest]]=1,Play[[#This Row],[medical_insurance_charges]],NA())</f>
        <v>3378.91</v>
      </c>
      <c r="T68" s="111" t="e">
        <f>IF(Play[[#This Row],[northwest]]=1,Play[[#This Row],[medical_insurance_charges]],NA())</f>
        <v>#N/A</v>
      </c>
      <c r="U68" s="110" t="e">
        <f>IF(Play[[#This Row],[northeast]]=1,Play[[#This Row],[medical_insurance_charges]],NA())</f>
        <v>#N/A</v>
      </c>
      <c r="V68" s="114" t="e">
        <f>IF(AND(Play[[#This Row],[southeast]]&lt;&gt;0,Play[[#This Row],[Smoker]]&lt;&gt;0),Play[[#This Row],[medical_insurance_charges]],NA())</f>
        <v>#N/A</v>
      </c>
      <c r="W68" s="114" t="e">
        <f>IF(AND(Play[[#This Row],[southwest]]&lt;&gt;0,Play[[#This Row],[Smoker]]&lt;&gt;0),Play[[#This Row],[medical_insurance_charges]],NA())</f>
        <v>#N/A</v>
      </c>
      <c r="X68" s="114" t="e">
        <f>IF(AND(Play[[#This Row],[northwest]]&lt;&gt;0,Play[[#This Row],[Smoker]]&lt;&gt;0),Play[[#This Row],[medical_insurance_charges]],NA())</f>
        <v>#N/A</v>
      </c>
      <c r="Y68" s="114" t="e">
        <f>IF(AND(Play[[#This Row],[northeast]]&lt;&gt;0,Play[[#This Row],[Smoker]]&lt;&gt;0),Play[[#This Row],[medical_insurance_charges]],NA())</f>
        <v>#N/A</v>
      </c>
      <c r="Z68" s="115" t="e">
        <f>IF(AND(Play[[#This Row],[Biological Marker]]=0,Play[[#This Row],[Smoker]]=1),Play[[#This Row],[medical_insurance_charges]],NA())</f>
        <v>#N/A</v>
      </c>
      <c r="AA68" s="115" t="e">
        <f>IF(AND(Play[[#This Row],[Biological Marker]]=1,Play[[#This Row],[Smoker]]=1),Play[[#This Row],[medical_insurance_charges]],NA())</f>
        <v>#N/A</v>
      </c>
      <c r="AB68" s="144" t="e">
        <f>IF(AND(Play[[#This Row],[southeast]]&lt;&gt;0,Play[[#This Row],[Smoker]]=0),Play[[#This Row],[medical_insurance_charges]],NA())</f>
        <v>#N/A</v>
      </c>
      <c r="AC68" s="144">
        <f>IF(AND(Play[[#This Row],[southwest]]&lt;&gt;0,Play[[#This Row],[Smoker]]=0),Play[[#This Row],[medical_insurance_charges]],NA())</f>
        <v>3378.91</v>
      </c>
      <c r="AD68" s="144" t="e">
        <f>IF(AND(Play[[#This Row],[northwest]]&lt;&gt;0,Play[[#This Row],[Smoker]]=0),Play[[#This Row],[medical_insurance_charges]],NA())</f>
        <v>#N/A</v>
      </c>
      <c r="AE68" s="144" t="e">
        <f>IF(AND(Play[[#This Row],[northeast]]&lt;&gt;0,Play[[#This Row],[Smoker]]=0),Play[[#This Row],[medical_insurance_charges]],NA())</f>
        <v>#N/A</v>
      </c>
      <c r="AF68" s="115">
        <f>IF(AND(Play[[#This Row],[Biological Marker]]=0,Play[[#This Row],[Smoker]]=0),Play[[#This Row],[medical_insurance_charges]],NA())</f>
        <v>3378.91</v>
      </c>
      <c r="AG68" s="115" t="e">
        <f>IF(AND(Play[[#This Row],[Biological Marker]]=1,Play[[#This Row],[Smoker]]=0),Play[[#This Row],[medical_insurance_charges]],NA())</f>
        <v>#N/A</v>
      </c>
    </row>
    <row r="69" spans="1:33" x14ac:dyDescent="0.35">
      <c r="A69" s="31">
        <v>27</v>
      </c>
      <c r="B69" s="31">
        <v>24.1</v>
      </c>
      <c r="C69" s="33">
        <v>1</v>
      </c>
      <c r="D69" s="33">
        <v>0</v>
      </c>
      <c r="E69" s="33">
        <v>0</v>
      </c>
      <c r="F69" s="33">
        <v>0</v>
      </c>
      <c r="G69" s="33">
        <v>0</v>
      </c>
      <c r="H69">
        <v>0</v>
      </c>
      <c r="I69">
        <v>0</v>
      </c>
      <c r="J69">
        <v>1</v>
      </c>
      <c r="K69">
        <v>0</v>
      </c>
      <c r="L69">
        <v>0</v>
      </c>
      <c r="M69">
        <v>0</v>
      </c>
      <c r="N69">
        <v>1</v>
      </c>
      <c r="O69">
        <v>0</v>
      </c>
      <c r="P69">
        <v>0</v>
      </c>
      <c r="Q69" s="32">
        <v>2974.1260000000002</v>
      </c>
      <c r="R69" s="110" t="e">
        <f>IF(Play[[#This Row],[southeast]]=1,Play[[#This Row],[medical_insurance_charges]],NA())</f>
        <v>#N/A</v>
      </c>
      <c r="S69" s="110">
        <f>IF(Play[[#This Row],[southwest]]=1,Play[[#This Row],[medical_insurance_charges]],NA())</f>
        <v>2974.1260000000002</v>
      </c>
      <c r="T69" s="111" t="e">
        <f>IF(Play[[#This Row],[northwest]]=1,Play[[#This Row],[medical_insurance_charges]],NA())</f>
        <v>#N/A</v>
      </c>
      <c r="U69" s="110" t="e">
        <f>IF(Play[[#This Row],[northeast]]=1,Play[[#This Row],[medical_insurance_charges]],NA())</f>
        <v>#N/A</v>
      </c>
      <c r="V69" s="114" t="e">
        <f>IF(AND(Play[[#This Row],[southeast]]&lt;&gt;0,Play[[#This Row],[Smoker]]&lt;&gt;0),Play[[#This Row],[medical_insurance_charges]],NA())</f>
        <v>#N/A</v>
      </c>
      <c r="W69" s="114" t="e">
        <f>IF(AND(Play[[#This Row],[southwest]]&lt;&gt;0,Play[[#This Row],[Smoker]]&lt;&gt;0),Play[[#This Row],[medical_insurance_charges]],NA())</f>
        <v>#N/A</v>
      </c>
      <c r="X69" s="114" t="e">
        <f>IF(AND(Play[[#This Row],[northwest]]&lt;&gt;0,Play[[#This Row],[Smoker]]&lt;&gt;0),Play[[#This Row],[medical_insurance_charges]],NA())</f>
        <v>#N/A</v>
      </c>
      <c r="Y69" s="114" t="e">
        <f>IF(AND(Play[[#This Row],[northeast]]&lt;&gt;0,Play[[#This Row],[Smoker]]&lt;&gt;0),Play[[#This Row],[medical_insurance_charges]],NA())</f>
        <v>#N/A</v>
      </c>
      <c r="Z69" s="115" t="e">
        <f>IF(AND(Play[[#This Row],[Biological Marker]]=0,Play[[#This Row],[Smoker]]=1),Play[[#This Row],[medical_insurance_charges]],NA())</f>
        <v>#N/A</v>
      </c>
      <c r="AA69" s="115" t="e">
        <f>IF(AND(Play[[#This Row],[Biological Marker]]=1,Play[[#This Row],[Smoker]]=1),Play[[#This Row],[medical_insurance_charges]],NA())</f>
        <v>#N/A</v>
      </c>
      <c r="AB69" s="144" t="e">
        <f>IF(AND(Play[[#This Row],[southeast]]&lt;&gt;0,Play[[#This Row],[Smoker]]=0),Play[[#This Row],[medical_insurance_charges]],NA())</f>
        <v>#N/A</v>
      </c>
      <c r="AC69" s="144">
        <f>IF(AND(Play[[#This Row],[southwest]]&lt;&gt;0,Play[[#This Row],[Smoker]]=0),Play[[#This Row],[medical_insurance_charges]],NA())</f>
        <v>2974.1260000000002</v>
      </c>
      <c r="AD69" s="144" t="e">
        <f>IF(AND(Play[[#This Row],[northwest]]&lt;&gt;0,Play[[#This Row],[Smoker]]=0),Play[[#This Row],[medical_insurance_charges]],NA())</f>
        <v>#N/A</v>
      </c>
      <c r="AE69" s="144" t="e">
        <f>IF(AND(Play[[#This Row],[northeast]]&lt;&gt;0,Play[[#This Row],[Smoker]]=0),Play[[#This Row],[medical_insurance_charges]],NA())</f>
        <v>#N/A</v>
      </c>
      <c r="AF69" s="115">
        <f>IF(AND(Play[[#This Row],[Biological Marker]]=0,Play[[#This Row],[Smoker]]=0),Play[[#This Row],[medical_insurance_charges]],NA())</f>
        <v>2974.1260000000002</v>
      </c>
      <c r="AG69" s="115" t="e">
        <f>IF(AND(Play[[#This Row],[Biological Marker]]=1,Play[[#This Row],[Smoker]]=0),Play[[#This Row],[medical_insurance_charges]],NA())</f>
        <v>#N/A</v>
      </c>
    </row>
    <row r="70" spans="1:33" x14ac:dyDescent="0.35">
      <c r="A70" s="31">
        <v>29</v>
      </c>
      <c r="B70" s="31">
        <v>24.6</v>
      </c>
      <c r="C70" s="33">
        <v>1</v>
      </c>
      <c r="D70" s="33">
        <v>0</v>
      </c>
      <c r="E70" s="33">
        <v>0</v>
      </c>
      <c r="F70" s="33">
        <v>0</v>
      </c>
      <c r="G70" s="33">
        <v>0</v>
      </c>
      <c r="H70">
        <v>0</v>
      </c>
      <c r="I70">
        <v>0</v>
      </c>
      <c r="J70">
        <v>1</v>
      </c>
      <c r="K70">
        <v>0</v>
      </c>
      <c r="L70">
        <v>0</v>
      </c>
      <c r="M70">
        <v>0</v>
      </c>
      <c r="N70">
        <v>1</v>
      </c>
      <c r="O70">
        <v>0</v>
      </c>
      <c r="P70">
        <v>0</v>
      </c>
      <c r="Q70" s="32">
        <v>4529.4769999999999</v>
      </c>
      <c r="R70" s="110" t="e">
        <f>IF(Play[[#This Row],[southeast]]=1,Play[[#This Row],[medical_insurance_charges]],NA())</f>
        <v>#N/A</v>
      </c>
      <c r="S70" s="110">
        <f>IF(Play[[#This Row],[southwest]]=1,Play[[#This Row],[medical_insurance_charges]],NA())</f>
        <v>4529.4769999999999</v>
      </c>
      <c r="T70" s="111" t="e">
        <f>IF(Play[[#This Row],[northwest]]=1,Play[[#This Row],[medical_insurance_charges]],NA())</f>
        <v>#N/A</v>
      </c>
      <c r="U70" s="110" t="e">
        <f>IF(Play[[#This Row],[northeast]]=1,Play[[#This Row],[medical_insurance_charges]],NA())</f>
        <v>#N/A</v>
      </c>
      <c r="V70" s="114" t="e">
        <f>IF(AND(Play[[#This Row],[southeast]]&lt;&gt;0,Play[[#This Row],[Smoker]]&lt;&gt;0),Play[[#This Row],[medical_insurance_charges]],NA())</f>
        <v>#N/A</v>
      </c>
      <c r="W70" s="114" t="e">
        <f>IF(AND(Play[[#This Row],[southwest]]&lt;&gt;0,Play[[#This Row],[Smoker]]&lt;&gt;0),Play[[#This Row],[medical_insurance_charges]],NA())</f>
        <v>#N/A</v>
      </c>
      <c r="X70" s="114" t="e">
        <f>IF(AND(Play[[#This Row],[northwest]]&lt;&gt;0,Play[[#This Row],[Smoker]]&lt;&gt;0),Play[[#This Row],[medical_insurance_charges]],NA())</f>
        <v>#N/A</v>
      </c>
      <c r="Y70" s="114" t="e">
        <f>IF(AND(Play[[#This Row],[northeast]]&lt;&gt;0,Play[[#This Row],[Smoker]]&lt;&gt;0),Play[[#This Row],[medical_insurance_charges]],NA())</f>
        <v>#N/A</v>
      </c>
      <c r="Z70" s="115" t="e">
        <f>IF(AND(Play[[#This Row],[Biological Marker]]=0,Play[[#This Row],[Smoker]]=1),Play[[#This Row],[medical_insurance_charges]],NA())</f>
        <v>#N/A</v>
      </c>
      <c r="AA70" s="115" t="e">
        <f>IF(AND(Play[[#This Row],[Biological Marker]]=1,Play[[#This Row],[Smoker]]=1),Play[[#This Row],[medical_insurance_charges]],NA())</f>
        <v>#N/A</v>
      </c>
      <c r="AB70" s="144" t="e">
        <f>IF(AND(Play[[#This Row],[southeast]]&lt;&gt;0,Play[[#This Row],[Smoker]]=0),Play[[#This Row],[medical_insurance_charges]],NA())</f>
        <v>#N/A</v>
      </c>
      <c r="AC70" s="144">
        <f>IF(AND(Play[[#This Row],[southwest]]&lt;&gt;0,Play[[#This Row],[Smoker]]=0),Play[[#This Row],[medical_insurance_charges]],NA())</f>
        <v>4529.4769999999999</v>
      </c>
      <c r="AD70" s="144" t="e">
        <f>IF(AND(Play[[#This Row],[northwest]]&lt;&gt;0,Play[[#This Row],[Smoker]]=0),Play[[#This Row],[medical_insurance_charges]],NA())</f>
        <v>#N/A</v>
      </c>
      <c r="AE70" s="144" t="e">
        <f>IF(AND(Play[[#This Row],[northeast]]&lt;&gt;0,Play[[#This Row],[Smoker]]=0),Play[[#This Row],[medical_insurance_charges]],NA())</f>
        <v>#N/A</v>
      </c>
      <c r="AF70" s="115">
        <f>IF(AND(Play[[#This Row],[Biological Marker]]=0,Play[[#This Row],[Smoker]]=0),Play[[#This Row],[medical_insurance_charges]],NA())</f>
        <v>4529.4769999999999</v>
      </c>
      <c r="AG70" s="115" t="e">
        <f>IF(AND(Play[[#This Row],[Biological Marker]]=1,Play[[#This Row],[Smoker]]=0),Play[[#This Row],[medical_insurance_charges]],NA())</f>
        <v>#N/A</v>
      </c>
    </row>
    <row r="71" spans="1:33" x14ac:dyDescent="0.35">
      <c r="A71" s="31">
        <v>31</v>
      </c>
      <c r="B71" s="31">
        <v>23.6</v>
      </c>
      <c r="C71" s="33">
        <v>1</v>
      </c>
      <c r="D71" s="33">
        <v>0</v>
      </c>
      <c r="E71" s="33">
        <v>0</v>
      </c>
      <c r="F71" s="33">
        <v>0</v>
      </c>
      <c r="G71" s="33">
        <v>0</v>
      </c>
      <c r="H71">
        <v>0</v>
      </c>
      <c r="I71">
        <v>0</v>
      </c>
      <c r="J71">
        <v>1</v>
      </c>
      <c r="K71">
        <v>0</v>
      </c>
      <c r="L71">
        <v>0</v>
      </c>
      <c r="M71">
        <v>0</v>
      </c>
      <c r="N71">
        <v>1</v>
      </c>
      <c r="O71">
        <v>0</v>
      </c>
      <c r="P71">
        <v>0</v>
      </c>
      <c r="Q71" s="32">
        <v>4931.6469999999999</v>
      </c>
      <c r="R71" s="110" t="e">
        <f>IF(Play[[#This Row],[southeast]]=1,Play[[#This Row],[medical_insurance_charges]],NA())</f>
        <v>#N/A</v>
      </c>
      <c r="S71" s="110">
        <f>IF(Play[[#This Row],[southwest]]=1,Play[[#This Row],[medical_insurance_charges]],NA())</f>
        <v>4931.6469999999999</v>
      </c>
      <c r="T71" s="111" t="e">
        <f>IF(Play[[#This Row],[northwest]]=1,Play[[#This Row],[medical_insurance_charges]],NA())</f>
        <v>#N/A</v>
      </c>
      <c r="U71" s="110" t="e">
        <f>IF(Play[[#This Row],[northeast]]=1,Play[[#This Row],[medical_insurance_charges]],NA())</f>
        <v>#N/A</v>
      </c>
      <c r="V71" s="114" t="e">
        <f>IF(AND(Play[[#This Row],[southeast]]&lt;&gt;0,Play[[#This Row],[Smoker]]&lt;&gt;0),Play[[#This Row],[medical_insurance_charges]],NA())</f>
        <v>#N/A</v>
      </c>
      <c r="W71" s="114" t="e">
        <f>IF(AND(Play[[#This Row],[southwest]]&lt;&gt;0,Play[[#This Row],[Smoker]]&lt;&gt;0),Play[[#This Row],[medical_insurance_charges]],NA())</f>
        <v>#N/A</v>
      </c>
      <c r="X71" s="114" t="e">
        <f>IF(AND(Play[[#This Row],[northwest]]&lt;&gt;0,Play[[#This Row],[Smoker]]&lt;&gt;0),Play[[#This Row],[medical_insurance_charges]],NA())</f>
        <v>#N/A</v>
      </c>
      <c r="Y71" s="114" t="e">
        <f>IF(AND(Play[[#This Row],[northeast]]&lt;&gt;0,Play[[#This Row],[Smoker]]&lt;&gt;0),Play[[#This Row],[medical_insurance_charges]],NA())</f>
        <v>#N/A</v>
      </c>
      <c r="Z71" s="115" t="e">
        <f>IF(AND(Play[[#This Row],[Biological Marker]]=0,Play[[#This Row],[Smoker]]=1),Play[[#This Row],[medical_insurance_charges]],NA())</f>
        <v>#N/A</v>
      </c>
      <c r="AA71" s="115" t="e">
        <f>IF(AND(Play[[#This Row],[Biological Marker]]=1,Play[[#This Row],[Smoker]]=1),Play[[#This Row],[medical_insurance_charges]],NA())</f>
        <v>#N/A</v>
      </c>
      <c r="AB71" s="144" t="e">
        <f>IF(AND(Play[[#This Row],[southeast]]&lt;&gt;0,Play[[#This Row],[Smoker]]=0),Play[[#This Row],[medical_insurance_charges]],NA())</f>
        <v>#N/A</v>
      </c>
      <c r="AC71" s="144">
        <f>IF(AND(Play[[#This Row],[southwest]]&lt;&gt;0,Play[[#This Row],[Smoker]]=0),Play[[#This Row],[medical_insurance_charges]],NA())</f>
        <v>4931.6469999999999</v>
      </c>
      <c r="AD71" s="144" t="e">
        <f>IF(AND(Play[[#This Row],[northwest]]&lt;&gt;0,Play[[#This Row],[Smoker]]=0),Play[[#This Row],[medical_insurance_charges]],NA())</f>
        <v>#N/A</v>
      </c>
      <c r="AE71" s="144" t="e">
        <f>IF(AND(Play[[#This Row],[northeast]]&lt;&gt;0,Play[[#This Row],[Smoker]]=0),Play[[#This Row],[medical_insurance_charges]],NA())</f>
        <v>#N/A</v>
      </c>
      <c r="AF71" s="115">
        <f>IF(AND(Play[[#This Row],[Biological Marker]]=0,Play[[#This Row],[Smoker]]=0),Play[[#This Row],[medical_insurance_charges]],NA())</f>
        <v>4931.6469999999999</v>
      </c>
      <c r="AG71" s="115" t="e">
        <f>IF(AND(Play[[#This Row],[Biological Marker]]=1,Play[[#This Row],[Smoker]]=0),Play[[#This Row],[medical_insurance_charges]],NA())</f>
        <v>#N/A</v>
      </c>
    </row>
    <row r="72" spans="1:33" x14ac:dyDescent="0.35">
      <c r="A72" s="31">
        <v>33</v>
      </c>
      <c r="B72" s="31">
        <v>18.5</v>
      </c>
      <c r="C72" s="33">
        <v>1</v>
      </c>
      <c r="D72" s="33">
        <v>0</v>
      </c>
      <c r="E72" s="33">
        <v>0</v>
      </c>
      <c r="F72" s="33">
        <v>0</v>
      </c>
      <c r="G72" s="33">
        <v>0</v>
      </c>
      <c r="H72">
        <v>0</v>
      </c>
      <c r="I72">
        <v>0</v>
      </c>
      <c r="J72">
        <v>1</v>
      </c>
      <c r="K72">
        <v>0</v>
      </c>
      <c r="L72">
        <v>0</v>
      </c>
      <c r="M72">
        <v>0</v>
      </c>
      <c r="N72">
        <v>1</v>
      </c>
      <c r="O72">
        <v>0</v>
      </c>
      <c r="P72">
        <v>0</v>
      </c>
      <c r="Q72" s="32">
        <v>4766.0219999999999</v>
      </c>
      <c r="R72" s="110" t="e">
        <f>IF(Play[[#This Row],[southeast]]=1,Play[[#This Row],[medical_insurance_charges]],NA())</f>
        <v>#N/A</v>
      </c>
      <c r="S72" s="110">
        <f>IF(Play[[#This Row],[southwest]]=1,Play[[#This Row],[medical_insurance_charges]],NA())</f>
        <v>4766.0219999999999</v>
      </c>
      <c r="T72" s="111" t="e">
        <f>IF(Play[[#This Row],[northwest]]=1,Play[[#This Row],[medical_insurance_charges]],NA())</f>
        <v>#N/A</v>
      </c>
      <c r="U72" s="110" t="e">
        <f>IF(Play[[#This Row],[northeast]]=1,Play[[#This Row],[medical_insurance_charges]],NA())</f>
        <v>#N/A</v>
      </c>
      <c r="V72" s="114" t="e">
        <f>IF(AND(Play[[#This Row],[southeast]]&lt;&gt;0,Play[[#This Row],[Smoker]]&lt;&gt;0),Play[[#This Row],[medical_insurance_charges]],NA())</f>
        <v>#N/A</v>
      </c>
      <c r="W72" s="114" t="e">
        <f>IF(AND(Play[[#This Row],[southwest]]&lt;&gt;0,Play[[#This Row],[Smoker]]&lt;&gt;0),Play[[#This Row],[medical_insurance_charges]],NA())</f>
        <v>#N/A</v>
      </c>
      <c r="X72" s="114" t="e">
        <f>IF(AND(Play[[#This Row],[northwest]]&lt;&gt;0,Play[[#This Row],[Smoker]]&lt;&gt;0),Play[[#This Row],[medical_insurance_charges]],NA())</f>
        <v>#N/A</v>
      </c>
      <c r="Y72" s="114" t="e">
        <f>IF(AND(Play[[#This Row],[northeast]]&lt;&gt;0,Play[[#This Row],[Smoker]]&lt;&gt;0),Play[[#This Row],[medical_insurance_charges]],NA())</f>
        <v>#N/A</v>
      </c>
      <c r="Z72" s="115" t="e">
        <f>IF(AND(Play[[#This Row],[Biological Marker]]=0,Play[[#This Row],[Smoker]]=1),Play[[#This Row],[medical_insurance_charges]],NA())</f>
        <v>#N/A</v>
      </c>
      <c r="AA72" s="115" t="e">
        <f>IF(AND(Play[[#This Row],[Biological Marker]]=1,Play[[#This Row],[Smoker]]=1),Play[[#This Row],[medical_insurance_charges]],NA())</f>
        <v>#N/A</v>
      </c>
      <c r="AB72" s="144" t="e">
        <f>IF(AND(Play[[#This Row],[southeast]]&lt;&gt;0,Play[[#This Row],[Smoker]]=0),Play[[#This Row],[medical_insurance_charges]],NA())</f>
        <v>#N/A</v>
      </c>
      <c r="AC72" s="144">
        <f>IF(AND(Play[[#This Row],[southwest]]&lt;&gt;0,Play[[#This Row],[Smoker]]=0),Play[[#This Row],[medical_insurance_charges]],NA())</f>
        <v>4766.0219999999999</v>
      </c>
      <c r="AD72" s="144" t="e">
        <f>IF(AND(Play[[#This Row],[northwest]]&lt;&gt;0,Play[[#This Row],[Smoker]]=0),Play[[#This Row],[medical_insurance_charges]],NA())</f>
        <v>#N/A</v>
      </c>
      <c r="AE72" s="144" t="e">
        <f>IF(AND(Play[[#This Row],[northeast]]&lt;&gt;0,Play[[#This Row],[Smoker]]=0),Play[[#This Row],[medical_insurance_charges]],NA())</f>
        <v>#N/A</v>
      </c>
      <c r="AF72" s="115">
        <f>IF(AND(Play[[#This Row],[Biological Marker]]=0,Play[[#This Row],[Smoker]]=0),Play[[#This Row],[medical_insurance_charges]],NA())</f>
        <v>4766.0219999999999</v>
      </c>
      <c r="AG72" s="115" t="e">
        <f>IF(AND(Play[[#This Row],[Biological Marker]]=1,Play[[#This Row],[Smoker]]=0),Play[[#This Row],[medical_insurance_charges]],NA())</f>
        <v>#N/A</v>
      </c>
    </row>
    <row r="73" spans="1:33" x14ac:dyDescent="0.35">
      <c r="A73" s="31">
        <v>47</v>
      </c>
      <c r="B73" s="31">
        <v>23.6</v>
      </c>
      <c r="C73" s="33">
        <v>1</v>
      </c>
      <c r="D73" s="33">
        <v>0</v>
      </c>
      <c r="E73" s="33">
        <v>0</v>
      </c>
      <c r="F73" s="33">
        <v>0</v>
      </c>
      <c r="G73" s="33">
        <v>0</v>
      </c>
      <c r="H73">
        <v>0</v>
      </c>
      <c r="I73">
        <v>0</v>
      </c>
      <c r="J73">
        <v>1</v>
      </c>
      <c r="K73">
        <v>0</v>
      </c>
      <c r="L73">
        <v>0</v>
      </c>
      <c r="M73">
        <v>0</v>
      </c>
      <c r="N73">
        <v>0</v>
      </c>
      <c r="O73">
        <v>1</v>
      </c>
      <c r="P73">
        <v>0</v>
      </c>
      <c r="Q73" s="32">
        <v>8539.6710000000003</v>
      </c>
      <c r="R73" s="110" t="e">
        <f>IF(Play[[#This Row],[southeast]]=1,Play[[#This Row],[medical_insurance_charges]],NA())</f>
        <v>#N/A</v>
      </c>
      <c r="S73" s="110">
        <f>IF(Play[[#This Row],[southwest]]=1,Play[[#This Row],[medical_insurance_charges]],NA())</f>
        <v>8539.6710000000003</v>
      </c>
      <c r="T73" s="111" t="e">
        <f>IF(Play[[#This Row],[northwest]]=1,Play[[#This Row],[medical_insurance_charges]],NA())</f>
        <v>#N/A</v>
      </c>
      <c r="U73" s="110" t="e">
        <f>IF(Play[[#This Row],[northeast]]=1,Play[[#This Row],[medical_insurance_charges]],NA())</f>
        <v>#N/A</v>
      </c>
      <c r="V73" s="114" t="e">
        <f>IF(AND(Play[[#This Row],[southeast]]&lt;&gt;0,Play[[#This Row],[Smoker]]&lt;&gt;0),Play[[#This Row],[medical_insurance_charges]],NA())</f>
        <v>#N/A</v>
      </c>
      <c r="W73" s="114" t="e">
        <f>IF(AND(Play[[#This Row],[southwest]]&lt;&gt;0,Play[[#This Row],[Smoker]]&lt;&gt;0),Play[[#This Row],[medical_insurance_charges]],NA())</f>
        <v>#N/A</v>
      </c>
      <c r="X73" s="114" t="e">
        <f>IF(AND(Play[[#This Row],[northwest]]&lt;&gt;0,Play[[#This Row],[Smoker]]&lt;&gt;0),Play[[#This Row],[medical_insurance_charges]],NA())</f>
        <v>#N/A</v>
      </c>
      <c r="Y73" s="114" t="e">
        <f>IF(AND(Play[[#This Row],[northeast]]&lt;&gt;0,Play[[#This Row],[Smoker]]&lt;&gt;0),Play[[#This Row],[medical_insurance_charges]],NA())</f>
        <v>#N/A</v>
      </c>
      <c r="Z73" s="115" t="e">
        <f>IF(AND(Play[[#This Row],[Biological Marker]]=0,Play[[#This Row],[Smoker]]=1),Play[[#This Row],[medical_insurance_charges]],NA())</f>
        <v>#N/A</v>
      </c>
      <c r="AA73" s="115" t="e">
        <f>IF(AND(Play[[#This Row],[Biological Marker]]=1,Play[[#This Row],[Smoker]]=1),Play[[#This Row],[medical_insurance_charges]],NA())</f>
        <v>#N/A</v>
      </c>
      <c r="AB73" s="144" t="e">
        <f>IF(AND(Play[[#This Row],[southeast]]&lt;&gt;0,Play[[#This Row],[Smoker]]=0),Play[[#This Row],[medical_insurance_charges]],NA())</f>
        <v>#N/A</v>
      </c>
      <c r="AC73" s="144">
        <f>IF(AND(Play[[#This Row],[southwest]]&lt;&gt;0,Play[[#This Row],[Smoker]]=0),Play[[#This Row],[medical_insurance_charges]],NA())</f>
        <v>8539.6710000000003</v>
      </c>
      <c r="AD73" s="144" t="e">
        <f>IF(AND(Play[[#This Row],[northwest]]&lt;&gt;0,Play[[#This Row],[Smoker]]=0),Play[[#This Row],[medical_insurance_charges]],NA())</f>
        <v>#N/A</v>
      </c>
      <c r="AE73" s="144" t="e">
        <f>IF(AND(Play[[#This Row],[northeast]]&lt;&gt;0,Play[[#This Row],[Smoker]]=0),Play[[#This Row],[medical_insurance_charges]],NA())</f>
        <v>#N/A</v>
      </c>
      <c r="AF73" s="115">
        <f>IF(AND(Play[[#This Row],[Biological Marker]]=0,Play[[#This Row],[Smoker]]=0),Play[[#This Row],[medical_insurance_charges]],NA())</f>
        <v>8539.6710000000003</v>
      </c>
      <c r="AG73" s="115" t="e">
        <f>IF(AND(Play[[#This Row],[Biological Marker]]=1,Play[[#This Row],[Smoker]]=0),Play[[#This Row],[medical_insurance_charges]],NA())</f>
        <v>#N/A</v>
      </c>
    </row>
    <row r="74" spans="1:33" x14ac:dyDescent="0.35">
      <c r="A74" s="31">
        <v>47</v>
      </c>
      <c r="B74" s="31">
        <v>24.1</v>
      </c>
      <c r="C74" s="33">
        <v>1</v>
      </c>
      <c r="D74" s="33">
        <v>0</v>
      </c>
      <c r="E74" s="33">
        <v>0</v>
      </c>
      <c r="F74" s="33">
        <v>0</v>
      </c>
      <c r="G74" s="33">
        <v>0</v>
      </c>
      <c r="H74">
        <v>0</v>
      </c>
      <c r="I74">
        <v>0</v>
      </c>
      <c r="J74">
        <v>1</v>
      </c>
      <c r="K74">
        <v>0</v>
      </c>
      <c r="L74">
        <v>0</v>
      </c>
      <c r="M74">
        <v>0</v>
      </c>
      <c r="N74">
        <v>0</v>
      </c>
      <c r="O74">
        <v>1</v>
      </c>
      <c r="P74">
        <v>0</v>
      </c>
      <c r="Q74" s="32">
        <v>26236.579969999999</v>
      </c>
      <c r="R74" s="110" t="e">
        <f>IF(Play[[#This Row],[southeast]]=1,Play[[#This Row],[medical_insurance_charges]],NA())</f>
        <v>#N/A</v>
      </c>
      <c r="S74" s="110">
        <f>IF(Play[[#This Row],[southwest]]=1,Play[[#This Row],[medical_insurance_charges]],NA())</f>
        <v>26236.579969999999</v>
      </c>
      <c r="T74" s="111" t="e">
        <f>IF(Play[[#This Row],[northwest]]=1,Play[[#This Row],[medical_insurance_charges]],NA())</f>
        <v>#N/A</v>
      </c>
      <c r="U74" s="110" t="e">
        <f>IF(Play[[#This Row],[northeast]]=1,Play[[#This Row],[medical_insurance_charges]],NA())</f>
        <v>#N/A</v>
      </c>
      <c r="V74" s="114" t="e">
        <f>IF(AND(Play[[#This Row],[southeast]]&lt;&gt;0,Play[[#This Row],[Smoker]]&lt;&gt;0),Play[[#This Row],[medical_insurance_charges]],NA())</f>
        <v>#N/A</v>
      </c>
      <c r="W74" s="114" t="e">
        <f>IF(AND(Play[[#This Row],[southwest]]&lt;&gt;0,Play[[#This Row],[Smoker]]&lt;&gt;0),Play[[#This Row],[medical_insurance_charges]],NA())</f>
        <v>#N/A</v>
      </c>
      <c r="X74" s="114" t="e">
        <f>IF(AND(Play[[#This Row],[northwest]]&lt;&gt;0,Play[[#This Row],[Smoker]]&lt;&gt;0),Play[[#This Row],[medical_insurance_charges]],NA())</f>
        <v>#N/A</v>
      </c>
      <c r="Y74" s="114" t="e">
        <f>IF(AND(Play[[#This Row],[northeast]]&lt;&gt;0,Play[[#This Row],[Smoker]]&lt;&gt;0),Play[[#This Row],[medical_insurance_charges]],NA())</f>
        <v>#N/A</v>
      </c>
      <c r="Z74" s="115" t="e">
        <f>IF(AND(Play[[#This Row],[Biological Marker]]=0,Play[[#This Row],[Smoker]]=1),Play[[#This Row],[medical_insurance_charges]],NA())</f>
        <v>#N/A</v>
      </c>
      <c r="AA74" s="115" t="e">
        <f>IF(AND(Play[[#This Row],[Biological Marker]]=1,Play[[#This Row],[Smoker]]=1),Play[[#This Row],[medical_insurance_charges]],NA())</f>
        <v>#N/A</v>
      </c>
      <c r="AB74" s="144" t="e">
        <f>IF(AND(Play[[#This Row],[southeast]]&lt;&gt;0,Play[[#This Row],[Smoker]]=0),Play[[#This Row],[medical_insurance_charges]],NA())</f>
        <v>#N/A</v>
      </c>
      <c r="AC74" s="144">
        <f>IF(AND(Play[[#This Row],[southwest]]&lt;&gt;0,Play[[#This Row],[Smoker]]=0),Play[[#This Row],[medical_insurance_charges]],NA())</f>
        <v>26236.579969999999</v>
      </c>
      <c r="AD74" s="144" t="e">
        <f>IF(AND(Play[[#This Row],[northwest]]&lt;&gt;0,Play[[#This Row],[Smoker]]=0),Play[[#This Row],[medical_insurance_charges]],NA())</f>
        <v>#N/A</v>
      </c>
      <c r="AE74" s="144" t="e">
        <f>IF(AND(Play[[#This Row],[northeast]]&lt;&gt;0,Play[[#This Row],[Smoker]]=0),Play[[#This Row],[medical_insurance_charges]],NA())</f>
        <v>#N/A</v>
      </c>
      <c r="AF74" s="115">
        <f>IF(AND(Play[[#This Row],[Biological Marker]]=0,Play[[#This Row],[Smoker]]=0),Play[[#This Row],[medical_insurance_charges]],NA())</f>
        <v>26236.579969999999</v>
      </c>
      <c r="AG74" s="115" t="e">
        <f>IF(AND(Play[[#This Row],[Biological Marker]]=1,Play[[#This Row],[Smoker]]=0),Play[[#This Row],[medical_insurance_charges]],NA())</f>
        <v>#N/A</v>
      </c>
    </row>
    <row r="75" spans="1:33" x14ac:dyDescent="0.35">
      <c r="A75" s="31">
        <v>48</v>
      </c>
      <c r="B75" s="31">
        <v>22.8</v>
      </c>
      <c r="C75" s="33">
        <v>1</v>
      </c>
      <c r="D75" s="33">
        <v>0</v>
      </c>
      <c r="E75" s="33">
        <v>0</v>
      </c>
      <c r="F75" s="33">
        <v>0</v>
      </c>
      <c r="G75" s="33">
        <v>0</v>
      </c>
      <c r="H75">
        <v>0</v>
      </c>
      <c r="I75">
        <v>0</v>
      </c>
      <c r="J75">
        <v>1</v>
      </c>
      <c r="K75">
        <v>0</v>
      </c>
      <c r="L75">
        <v>0</v>
      </c>
      <c r="M75">
        <v>0</v>
      </c>
      <c r="N75">
        <v>0</v>
      </c>
      <c r="O75">
        <v>1</v>
      </c>
      <c r="P75">
        <v>0</v>
      </c>
      <c r="Q75" s="32">
        <v>8269.0439999999999</v>
      </c>
      <c r="R75" s="110" t="e">
        <f>IF(Play[[#This Row],[southeast]]=1,Play[[#This Row],[medical_insurance_charges]],NA())</f>
        <v>#N/A</v>
      </c>
      <c r="S75" s="110">
        <f>IF(Play[[#This Row],[southwest]]=1,Play[[#This Row],[medical_insurance_charges]],NA())</f>
        <v>8269.0439999999999</v>
      </c>
      <c r="T75" s="111" t="e">
        <f>IF(Play[[#This Row],[northwest]]=1,Play[[#This Row],[medical_insurance_charges]],NA())</f>
        <v>#N/A</v>
      </c>
      <c r="U75" s="110" t="e">
        <f>IF(Play[[#This Row],[northeast]]=1,Play[[#This Row],[medical_insurance_charges]],NA())</f>
        <v>#N/A</v>
      </c>
      <c r="V75" s="114" t="e">
        <f>IF(AND(Play[[#This Row],[southeast]]&lt;&gt;0,Play[[#This Row],[Smoker]]&lt;&gt;0),Play[[#This Row],[medical_insurance_charges]],NA())</f>
        <v>#N/A</v>
      </c>
      <c r="W75" s="114" t="e">
        <f>IF(AND(Play[[#This Row],[southwest]]&lt;&gt;0,Play[[#This Row],[Smoker]]&lt;&gt;0),Play[[#This Row],[medical_insurance_charges]],NA())</f>
        <v>#N/A</v>
      </c>
      <c r="X75" s="114" t="e">
        <f>IF(AND(Play[[#This Row],[northwest]]&lt;&gt;0,Play[[#This Row],[Smoker]]&lt;&gt;0),Play[[#This Row],[medical_insurance_charges]],NA())</f>
        <v>#N/A</v>
      </c>
      <c r="Y75" s="114" t="e">
        <f>IF(AND(Play[[#This Row],[northeast]]&lt;&gt;0,Play[[#This Row],[Smoker]]&lt;&gt;0),Play[[#This Row],[medical_insurance_charges]],NA())</f>
        <v>#N/A</v>
      </c>
      <c r="Z75" s="115" t="e">
        <f>IF(AND(Play[[#This Row],[Biological Marker]]=0,Play[[#This Row],[Smoker]]=1),Play[[#This Row],[medical_insurance_charges]],NA())</f>
        <v>#N/A</v>
      </c>
      <c r="AA75" s="115" t="e">
        <f>IF(AND(Play[[#This Row],[Biological Marker]]=1,Play[[#This Row],[Smoker]]=1),Play[[#This Row],[medical_insurance_charges]],NA())</f>
        <v>#N/A</v>
      </c>
      <c r="AB75" s="144" t="e">
        <f>IF(AND(Play[[#This Row],[southeast]]&lt;&gt;0,Play[[#This Row],[Smoker]]=0),Play[[#This Row],[medical_insurance_charges]],NA())</f>
        <v>#N/A</v>
      </c>
      <c r="AC75" s="144">
        <f>IF(AND(Play[[#This Row],[southwest]]&lt;&gt;0,Play[[#This Row],[Smoker]]=0),Play[[#This Row],[medical_insurance_charges]],NA())</f>
        <v>8269.0439999999999</v>
      </c>
      <c r="AD75" s="144" t="e">
        <f>IF(AND(Play[[#This Row],[northwest]]&lt;&gt;0,Play[[#This Row],[Smoker]]=0),Play[[#This Row],[medical_insurance_charges]],NA())</f>
        <v>#N/A</v>
      </c>
      <c r="AE75" s="144" t="e">
        <f>IF(AND(Play[[#This Row],[northeast]]&lt;&gt;0,Play[[#This Row],[Smoker]]=0),Play[[#This Row],[medical_insurance_charges]],NA())</f>
        <v>#N/A</v>
      </c>
      <c r="AF75" s="115">
        <f>IF(AND(Play[[#This Row],[Biological Marker]]=0,Play[[#This Row],[Smoker]]=0),Play[[#This Row],[medical_insurance_charges]],NA())</f>
        <v>8269.0439999999999</v>
      </c>
      <c r="AG75" s="115" t="e">
        <f>IF(AND(Play[[#This Row],[Biological Marker]]=1,Play[[#This Row],[Smoker]]=0),Play[[#This Row],[medical_insurance_charges]],NA())</f>
        <v>#N/A</v>
      </c>
    </row>
    <row r="76" spans="1:33" x14ac:dyDescent="0.35">
      <c r="A76" s="31">
        <v>49</v>
      </c>
      <c r="B76" s="31">
        <v>21.3</v>
      </c>
      <c r="C76" s="33">
        <v>1</v>
      </c>
      <c r="D76" s="33">
        <v>0</v>
      </c>
      <c r="E76" s="33">
        <v>0</v>
      </c>
      <c r="F76" s="33">
        <v>0</v>
      </c>
      <c r="G76" s="33">
        <v>0</v>
      </c>
      <c r="H76">
        <v>0</v>
      </c>
      <c r="I76">
        <v>0</v>
      </c>
      <c r="J76">
        <v>1</v>
      </c>
      <c r="K76">
        <v>0</v>
      </c>
      <c r="L76">
        <v>0</v>
      </c>
      <c r="M76">
        <v>0</v>
      </c>
      <c r="N76">
        <v>0</v>
      </c>
      <c r="O76">
        <v>1</v>
      </c>
      <c r="P76">
        <v>0</v>
      </c>
      <c r="Q76" s="32">
        <v>9182.17</v>
      </c>
      <c r="R76" s="110" t="e">
        <f>IF(Play[[#This Row],[southeast]]=1,Play[[#This Row],[medical_insurance_charges]],NA())</f>
        <v>#N/A</v>
      </c>
      <c r="S76" s="110">
        <f>IF(Play[[#This Row],[southwest]]=1,Play[[#This Row],[medical_insurance_charges]],NA())</f>
        <v>9182.17</v>
      </c>
      <c r="T76" s="111" t="e">
        <f>IF(Play[[#This Row],[northwest]]=1,Play[[#This Row],[medical_insurance_charges]],NA())</f>
        <v>#N/A</v>
      </c>
      <c r="U76" s="110" t="e">
        <f>IF(Play[[#This Row],[northeast]]=1,Play[[#This Row],[medical_insurance_charges]],NA())</f>
        <v>#N/A</v>
      </c>
      <c r="V76" s="114" t="e">
        <f>IF(AND(Play[[#This Row],[southeast]]&lt;&gt;0,Play[[#This Row],[Smoker]]&lt;&gt;0),Play[[#This Row],[medical_insurance_charges]],NA())</f>
        <v>#N/A</v>
      </c>
      <c r="W76" s="114" t="e">
        <f>IF(AND(Play[[#This Row],[southwest]]&lt;&gt;0,Play[[#This Row],[Smoker]]&lt;&gt;0),Play[[#This Row],[medical_insurance_charges]],NA())</f>
        <v>#N/A</v>
      </c>
      <c r="X76" s="114" t="e">
        <f>IF(AND(Play[[#This Row],[northwest]]&lt;&gt;0,Play[[#This Row],[Smoker]]&lt;&gt;0),Play[[#This Row],[medical_insurance_charges]],NA())</f>
        <v>#N/A</v>
      </c>
      <c r="Y76" s="114" t="e">
        <f>IF(AND(Play[[#This Row],[northeast]]&lt;&gt;0,Play[[#This Row],[Smoker]]&lt;&gt;0),Play[[#This Row],[medical_insurance_charges]],NA())</f>
        <v>#N/A</v>
      </c>
      <c r="Z76" s="115" t="e">
        <f>IF(AND(Play[[#This Row],[Biological Marker]]=0,Play[[#This Row],[Smoker]]=1),Play[[#This Row],[medical_insurance_charges]],NA())</f>
        <v>#N/A</v>
      </c>
      <c r="AA76" s="115" t="e">
        <f>IF(AND(Play[[#This Row],[Biological Marker]]=1,Play[[#This Row],[Smoker]]=1),Play[[#This Row],[medical_insurance_charges]],NA())</f>
        <v>#N/A</v>
      </c>
      <c r="AB76" s="144" t="e">
        <f>IF(AND(Play[[#This Row],[southeast]]&lt;&gt;0,Play[[#This Row],[Smoker]]=0),Play[[#This Row],[medical_insurance_charges]],NA())</f>
        <v>#N/A</v>
      </c>
      <c r="AC76" s="144">
        <f>IF(AND(Play[[#This Row],[southwest]]&lt;&gt;0,Play[[#This Row],[Smoker]]=0),Play[[#This Row],[medical_insurance_charges]],NA())</f>
        <v>9182.17</v>
      </c>
      <c r="AD76" s="144" t="e">
        <f>IF(AND(Play[[#This Row],[northwest]]&lt;&gt;0,Play[[#This Row],[Smoker]]=0),Play[[#This Row],[medical_insurance_charges]],NA())</f>
        <v>#N/A</v>
      </c>
      <c r="AE76" s="144" t="e">
        <f>IF(AND(Play[[#This Row],[northeast]]&lt;&gt;0,Play[[#This Row],[Smoker]]=0),Play[[#This Row],[medical_insurance_charges]],NA())</f>
        <v>#N/A</v>
      </c>
      <c r="AF76" s="115">
        <f>IF(AND(Play[[#This Row],[Biological Marker]]=0,Play[[#This Row],[Smoker]]=0),Play[[#This Row],[medical_insurance_charges]],NA())</f>
        <v>9182.17</v>
      </c>
      <c r="AG76" s="115" t="e">
        <f>IF(AND(Play[[#This Row],[Biological Marker]]=1,Play[[#This Row],[Smoker]]=0),Play[[#This Row],[medical_insurance_charges]],NA())</f>
        <v>#N/A</v>
      </c>
    </row>
    <row r="77" spans="1:33" x14ac:dyDescent="0.35">
      <c r="A77" s="31">
        <v>51</v>
      </c>
      <c r="B77" s="31">
        <v>20.6</v>
      </c>
      <c r="C77" s="33">
        <v>1</v>
      </c>
      <c r="D77" s="33">
        <v>0</v>
      </c>
      <c r="E77" s="33">
        <v>0</v>
      </c>
      <c r="F77" s="33">
        <v>0</v>
      </c>
      <c r="G77" s="33">
        <v>0</v>
      </c>
      <c r="H77">
        <v>0</v>
      </c>
      <c r="I77">
        <v>0</v>
      </c>
      <c r="J77">
        <v>1</v>
      </c>
      <c r="K77">
        <v>0</v>
      </c>
      <c r="L77">
        <v>0</v>
      </c>
      <c r="M77">
        <v>0</v>
      </c>
      <c r="N77">
        <v>0</v>
      </c>
      <c r="O77">
        <v>1</v>
      </c>
      <c r="P77">
        <v>0</v>
      </c>
      <c r="Q77" s="32">
        <v>9264.7970000000005</v>
      </c>
      <c r="R77" s="110" t="e">
        <f>IF(Play[[#This Row],[southeast]]=1,Play[[#This Row],[medical_insurance_charges]],NA())</f>
        <v>#N/A</v>
      </c>
      <c r="S77" s="110">
        <f>IF(Play[[#This Row],[southwest]]=1,Play[[#This Row],[medical_insurance_charges]],NA())</f>
        <v>9264.7970000000005</v>
      </c>
      <c r="T77" s="111" t="e">
        <f>IF(Play[[#This Row],[northwest]]=1,Play[[#This Row],[medical_insurance_charges]],NA())</f>
        <v>#N/A</v>
      </c>
      <c r="U77" s="110" t="e">
        <f>IF(Play[[#This Row],[northeast]]=1,Play[[#This Row],[medical_insurance_charges]],NA())</f>
        <v>#N/A</v>
      </c>
      <c r="V77" s="114" t="e">
        <f>IF(AND(Play[[#This Row],[southeast]]&lt;&gt;0,Play[[#This Row],[Smoker]]&lt;&gt;0),Play[[#This Row],[medical_insurance_charges]],NA())</f>
        <v>#N/A</v>
      </c>
      <c r="W77" s="114" t="e">
        <f>IF(AND(Play[[#This Row],[southwest]]&lt;&gt;0,Play[[#This Row],[Smoker]]&lt;&gt;0),Play[[#This Row],[medical_insurance_charges]],NA())</f>
        <v>#N/A</v>
      </c>
      <c r="X77" s="114" t="e">
        <f>IF(AND(Play[[#This Row],[northwest]]&lt;&gt;0,Play[[#This Row],[Smoker]]&lt;&gt;0),Play[[#This Row],[medical_insurance_charges]],NA())</f>
        <v>#N/A</v>
      </c>
      <c r="Y77" s="114" t="e">
        <f>IF(AND(Play[[#This Row],[northeast]]&lt;&gt;0,Play[[#This Row],[Smoker]]&lt;&gt;0),Play[[#This Row],[medical_insurance_charges]],NA())</f>
        <v>#N/A</v>
      </c>
      <c r="Z77" s="115" t="e">
        <f>IF(AND(Play[[#This Row],[Biological Marker]]=0,Play[[#This Row],[Smoker]]=1),Play[[#This Row],[medical_insurance_charges]],NA())</f>
        <v>#N/A</v>
      </c>
      <c r="AA77" s="115" t="e">
        <f>IF(AND(Play[[#This Row],[Biological Marker]]=1,Play[[#This Row],[Smoker]]=1),Play[[#This Row],[medical_insurance_charges]],NA())</f>
        <v>#N/A</v>
      </c>
      <c r="AB77" s="144" t="e">
        <f>IF(AND(Play[[#This Row],[southeast]]&lt;&gt;0,Play[[#This Row],[Smoker]]=0),Play[[#This Row],[medical_insurance_charges]],NA())</f>
        <v>#N/A</v>
      </c>
      <c r="AC77" s="144">
        <f>IF(AND(Play[[#This Row],[southwest]]&lt;&gt;0,Play[[#This Row],[Smoker]]=0),Play[[#This Row],[medical_insurance_charges]],NA())</f>
        <v>9264.7970000000005</v>
      </c>
      <c r="AD77" s="144" t="e">
        <f>IF(AND(Play[[#This Row],[northwest]]&lt;&gt;0,Play[[#This Row],[Smoker]]=0),Play[[#This Row],[medical_insurance_charges]],NA())</f>
        <v>#N/A</v>
      </c>
      <c r="AE77" s="144" t="e">
        <f>IF(AND(Play[[#This Row],[northeast]]&lt;&gt;0,Play[[#This Row],[Smoker]]=0),Play[[#This Row],[medical_insurance_charges]],NA())</f>
        <v>#N/A</v>
      </c>
      <c r="AF77" s="115">
        <f>IF(AND(Play[[#This Row],[Biological Marker]]=0,Play[[#This Row],[Smoker]]=0),Play[[#This Row],[medical_insurance_charges]],NA())</f>
        <v>9264.7970000000005</v>
      </c>
      <c r="AG77" s="115" t="e">
        <f>IF(AND(Play[[#This Row],[Biological Marker]]=1,Play[[#This Row],[Smoker]]=0),Play[[#This Row],[medical_insurance_charges]],NA())</f>
        <v>#N/A</v>
      </c>
    </row>
    <row r="78" spans="1:33" x14ac:dyDescent="0.35">
      <c r="A78" s="31">
        <v>54</v>
      </c>
      <c r="B78" s="31">
        <v>23</v>
      </c>
      <c r="C78" s="33">
        <v>1</v>
      </c>
      <c r="D78" s="33">
        <v>0</v>
      </c>
      <c r="E78" s="33">
        <v>0</v>
      </c>
      <c r="F78" s="33">
        <v>0</v>
      </c>
      <c r="G78" s="33">
        <v>0</v>
      </c>
      <c r="H78">
        <v>0</v>
      </c>
      <c r="I78">
        <v>0</v>
      </c>
      <c r="J78">
        <v>1</v>
      </c>
      <c r="K78">
        <v>0</v>
      </c>
      <c r="L78">
        <v>0</v>
      </c>
      <c r="M78">
        <v>0</v>
      </c>
      <c r="N78">
        <v>0</v>
      </c>
      <c r="O78">
        <v>1</v>
      </c>
      <c r="P78">
        <v>0</v>
      </c>
      <c r="Q78" s="32">
        <v>12094.477999999999</v>
      </c>
      <c r="R78" s="110" t="e">
        <f>IF(Play[[#This Row],[southeast]]=1,Play[[#This Row],[medical_insurance_charges]],NA())</f>
        <v>#N/A</v>
      </c>
      <c r="S78" s="110">
        <f>IF(Play[[#This Row],[southwest]]=1,Play[[#This Row],[medical_insurance_charges]],NA())</f>
        <v>12094.477999999999</v>
      </c>
      <c r="T78" s="111" t="e">
        <f>IF(Play[[#This Row],[northwest]]=1,Play[[#This Row],[medical_insurance_charges]],NA())</f>
        <v>#N/A</v>
      </c>
      <c r="U78" s="110" t="e">
        <f>IF(Play[[#This Row],[northeast]]=1,Play[[#This Row],[medical_insurance_charges]],NA())</f>
        <v>#N/A</v>
      </c>
      <c r="V78" s="114" t="e">
        <f>IF(AND(Play[[#This Row],[southeast]]&lt;&gt;0,Play[[#This Row],[Smoker]]&lt;&gt;0),Play[[#This Row],[medical_insurance_charges]],NA())</f>
        <v>#N/A</v>
      </c>
      <c r="W78" s="114" t="e">
        <f>IF(AND(Play[[#This Row],[southwest]]&lt;&gt;0,Play[[#This Row],[Smoker]]&lt;&gt;0),Play[[#This Row],[medical_insurance_charges]],NA())</f>
        <v>#N/A</v>
      </c>
      <c r="X78" s="114" t="e">
        <f>IF(AND(Play[[#This Row],[northwest]]&lt;&gt;0,Play[[#This Row],[Smoker]]&lt;&gt;0),Play[[#This Row],[medical_insurance_charges]],NA())</f>
        <v>#N/A</v>
      </c>
      <c r="Y78" s="114" t="e">
        <f>IF(AND(Play[[#This Row],[northeast]]&lt;&gt;0,Play[[#This Row],[Smoker]]&lt;&gt;0),Play[[#This Row],[medical_insurance_charges]],NA())</f>
        <v>#N/A</v>
      </c>
      <c r="Z78" s="115" t="e">
        <f>IF(AND(Play[[#This Row],[Biological Marker]]=0,Play[[#This Row],[Smoker]]=1),Play[[#This Row],[medical_insurance_charges]],NA())</f>
        <v>#N/A</v>
      </c>
      <c r="AA78" s="115" t="e">
        <f>IF(AND(Play[[#This Row],[Biological Marker]]=1,Play[[#This Row],[Smoker]]=1),Play[[#This Row],[medical_insurance_charges]],NA())</f>
        <v>#N/A</v>
      </c>
      <c r="AB78" s="144" t="e">
        <f>IF(AND(Play[[#This Row],[southeast]]&lt;&gt;0,Play[[#This Row],[Smoker]]=0),Play[[#This Row],[medical_insurance_charges]],NA())</f>
        <v>#N/A</v>
      </c>
      <c r="AC78" s="144">
        <f>IF(AND(Play[[#This Row],[southwest]]&lt;&gt;0,Play[[#This Row],[Smoker]]=0),Play[[#This Row],[medical_insurance_charges]],NA())</f>
        <v>12094.477999999999</v>
      </c>
      <c r="AD78" s="144" t="e">
        <f>IF(AND(Play[[#This Row],[northwest]]&lt;&gt;0,Play[[#This Row],[Smoker]]=0),Play[[#This Row],[medical_insurance_charges]],NA())</f>
        <v>#N/A</v>
      </c>
      <c r="AE78" s="144" t="e">
        <f>IF(AND(Play[[#This Row],[northeast]]&lt;&gt;0,Play[[#This Row],[Smoker]]=0),Play[[#This Row],[medical_insurance_charges]],NA())</f>
        <v>#N/A</v>
      </c>
      <c r="AF78" s="115">
        <f>IF(AND(Play[[#This Row],[Biological Marker]]=0,Play[[#This Row],[Smoker]]=0),Play[[#This Row],[medical_insurance_charges]],NA())</f>
        <v>12094.477999999999</v>
      </c>
      <c r="AG78" s="115" t="e">
        <f>IF(AND(Play[[#This Row],[Biological Marker]]=1,Play[[#This Row],[Smoker]]=0),Play[[#This Row],[medical_insurance_charges]],NA())</f>
        <v>#N/A</v>
      </c>
    </row>
    <row r="79" spans="1:33" x14ac:dyDescent="0.35">
      <c r="A79" s="31">
        <v>57</v>
      </c>
      <c r="B79" s="31">
        <v>20.100000000000001</v>
      </c>
      <c r="C79" s="33">
        <v>1</v>
      </c>
      <c r="D79" s="33">
        <v>0</v>
      </c>
      <c r="E79" s="33">
        <v>0</v>
      </c>
      <c r="F79" s="33">
        <v>0</v>
      </c>
      <c r="G79" s="33">
        <v>0</v>
      </c>
      <c r="H79">
        <v>0</v>
      </c>
      <c r="I79">
        <v>0</v>
      </c>
      <c r="J79">
        <v>1</v>
      </c>
      <c r="K79">
        <v>0</v>
      </c>
      <c r="L79">
        <v>0</v>
      </c>
      <c r="M79">
        <v>0</v>
      </c>
      <c r="N79">
        <v>0</v>
      </c>
      <c r="O79">
        <v>1</v>
      </c>
      <c r="P79">
        <v>0</v>
      </c>
      <c r="Q79" s="32">
        <v>12032.325999999999</v>
      </c>
      <c r="R79" s="110" t="e">
        <f>IF(Play[[#This Row],[southeast]]=1,Play[[#This Row],[medical_insurance_charges]],NA())</f>
        <v>#N/A</v>
      </c>
      <c r="S79" s="110">
        <f>IF(Play[[#This Row],[southwest]]=1,Play[[#This Row],[medical_insurance_charges]],NA())</f>
        <v>12032.325999999999</v>
      </c>
      <c r="T79" s="111" t="e">
        <f>IF(Play[[#This Row],[northwest]]=1,Play[[#This Row],[medical_insurance_charges]],NA())</f>
        <v>#N/A</v>
      </c>
      <c r="U79" s="110" t="e">
        <f>IF(Play[[#This Row],[northeast]]=1,Play[[#This Row],[medical_insurance_charges]],NA())</f>
        <v>#N/A</v>
      </c>
      <c r="V79" s="114" t="e">
        <f>IF(AND(Play[[#This Row],[southeast]]&lt;&gt;0,Play[[#This Row],[Smoker]]&lt;&gt;0),Play[[#This Row],[medical_insurance_charges]],NA())</f>
        <v>#N/A</v>
      </c>
      <c r="W79" s="114" t="e">
        <f>IF(AND(Play[[#This Row],[southwest]]&lt;&gt;0,Play[[#This Row],[Smoker]]&lt;&gt;0),Play[[#This Row],[medical_insurance_charges]],NA())</f>
        <v>#N/A</v>
      </c>
      <c r="X79" s="114" t="e">
        <f>IF(AND(Play[[#This Row],[northwest]]&lt;&gt;0,Play[[#This Row],[Smoker]]&lt;&gt;0),Play[[#This Row],[medical_insurance_charges]],NA())</f>
        <v>#N/A</v>
      </c>
      <c r="Y79" s="114" t="e">
        <f>IF(AND(Play[[#This Row],[northeast]]&lt;&gt;0,Play[[#This Row],[Smoker]]&lt;&gt;0),Play[[#This Row],[medical_insurance_charges]],NA())</f>
        <v>#N/A</v>
      </c>
      <c r="Z79" s="115" t="e">
        <f>IF(AND(Play[[#This Row],[Biological Marker]]=0,Play[[#This Row],[Smoker]]=1),Play[[#This Row],[medical_insurance_charges]],NA())</f>
        <v>#N/A</v>
      </c>
      <c r="AA79" s="115" t="e">
        <f>IF(AND(Play[[#This Row],[Biological Marker]]=1,Play[[#This Row],[Smoker]]=1),Play[[#This Row],[medical_insurance_charges]],NA())</f>
        <v>#N/A</v>
      </c>
      <c r="AB79" s="144" t="e">
        <f>IF(AND(Play[[#This Row],[southeast]]&lt;&gt;0,Play[[#This Row],[Smoker]]=0),Play[[#This Row],[medical_insurance_charges]],NA())</f>
        <v>#N/A</v>
      </c>
      <c r="AC79" s="144">
        <f>IF(AND(Play[[#This Row],[southwest]]&lt;&gt;0,Play[[#This Row],[Smoker]]=0),Play[[#This Row],[medical_insurance_charges]],NA())</f>
        <v>12032.325999999999</v>
      </c>
      <c r="AD79" s="144" t="e">
        <f>IF(AND(Play[[#This Row],[northwest]]&lt;&gt;0,Play[[#This Row],[Smoker]]=0),Play[[#This Row],[medical_insurance_charges]],NA())</f>
        <v>#N/A</v>
      </c>
      <c r="AE79" s="144" t="e">
        <f>IF(AND(Play[[#This Row],[northeast]]&lt;&gt;0,Play[[#This Row],[Smoker]]=0),Play[[#This Row],[medical_insurance_charges]],NA())</f>
        <v>#N/A</v>
      </c>
      <c r="AF79" s="115">
        <f>IF(AND(Play[[#This Row],[Biological Marker]]=0,Play[[#This Row],[Smoker]]=0),Play[[#This Row],[medical_insurance_charges]],NA())</f>
        <v>12032.325999999999</v>
      </c>
      <c r="AG79" s="115" t="e">
        <f>IF(AND(Play[[#This Row],[Biological Marker]]=1,Play[[#This Row],[Smoker]]=0),Play[[#This Row],[medical_insurance_charges]],NA())</f>
        <v>#N/A</v>
      </c>
    </row>
    <row r="80" spans="1:33" x14ac:dyDescent="0.35">
      <c r="A80" s="31">
        <v>19</v>
      </c>
      <c r="B80" s="31">
        <v>24.6</v>
      </c>
      <c r="C80" s="33">
        <v>1</v>
      </c>
      <c r="D80" s="33">
        <v>0</v>
      </c>
      <c r="E80" s="33">
        <v>0</v>
      </c>
      <c r="F80" s="33">
        <v>0</v>
      </c>
      <c r="G80" s="33">
        <v>1</v>
      </c>
      <c r="H80">
        <v>0</v>
      </c>
      <c r="I80">
        <v>0</v>
      </c>
      <c r="J80">
        <v>1</v>
      </c>
      <c r="K80">
        <v>0</v>
      </c>
      <c r="L80">
        <v>0</v>
      </c>
      <c r="M80">
        <v>1</v>
      </c>
      <c r="N80">
        <v>0</v>
      </c>
      <c r="O80">
        <v>0</v>
      </c>
      <c r="P80">
        <v>0</v>
      </c>
      <c r="Q80" s="32">
        <v>1837.2370000000001</v>
      </c>
      <c r="R80" s="110" t="e">
        <f>IF(Play[[#This Row],[southeast]]=1,Play[[#This Row],[medical_insurance_charges]],NA())</f>
        <v>#N/A</v>
      </c>
      <c r="S80" s="110">
        <f>IF(Play[[#This Row],[southwest]]=1,Play[[#This Row],[medical_insurance_charges]],NA())</f>
        <v>1837.2370000000001</v>
      </c>
      <c r="T80" s="111" t="e">
        <f>IF(Play[[#This Row],[northwest]]=1,Play[[#This Row],[medical_insurance_charges]],NA())</f>
        <v>#N/A</v>
      </c>
      <c r="U80" s="110" t="e">
        <f>IF(Play[[#This Row],[northeast]]=1,Play[[#This Row],[medical_insurance_charges]],NA())</f>
        <v>#N/A</v>
      </c>
      <c r="V80" s="114" t="e">
        <f>IF(AND(Play[[#This Row],[southeast]]&lt;&gt;0,Play[[#This Row],[Smoker]]&lt;&gt;0),Play[[#This Row],[medical_insurance_charges]],NA())</f>
        <v>#N/A</v>
      </c>
      <c r="W80" s="114" t="e">
        <f>IF(AND(Play[[#This Row],[southwest]]&lt;&gt;0,Play[[#This Row],[Smoker]]&lt;&gt;0),Play[[#This Row],[medical_insurance_charges]],NA())</f>
        <v>#N/A</v>
      </c>
      <c r="X80" s="114" t="e">
        <f>IF(AND(Play[[#This Row],[northwest]]&lt;&gt;0,Play[[#This Row],[Smoker]]&lt;&gt;0),Play[[#This Row],[medical_insurance_charges]],NA())</f>
        <v>#N/A</v>
      </c>
      <c r="Y80" s="114" t="e">
        <f>IF(AND(Play[[#This Row],[northeast]]&lt;&gt;0,Play[[#This Row],[Smoker]]&lt;&gt;0),Play[[#This Row],[medical_insurance_charges]],NA())</f>
        <v>#N/A</v>
      </c>
      <c r="Z80" s="115" t="e">
        <f>IF(AND(Play[[#This Row],[Biological Marker]]=0,Play[[#This Row],[Smoker]]=1),Play[[#This Row],[medical_insurance_charges]],NA())</f>
        <v>#N/A</v>
      </c>
      <c r="AA80" s="115" t="e">
        <f>IF(AND(Play[[#This Row],[Biological Marker]]=1,Play[[#This Row],[Smoker]]=1),Play[[#This Row],[medical_insurance_charges]],NA())</f>
        <v>#N/A</v>
      </c>
      <c r="AB80" s="144" t="e">
        <f>IF(AND(Play[[#This Row],[southeast]]&lt;&gt;0,Play[[#This Row],[Smoker]]=0),Play[[#This Row],[medical_insurance_charges]],NA())</f>
        <v>#N/A</v>
      </c>
      <c r="AC80" s="144">
        <f>IF(AND(Play[[#This Row],[southwest]]&lt;&gt;0,Play[[#This Row],[Smoker]]=0),Play[[#This Row],[medical_insurance_charges]],NA())</f>
        <v>1837.2370000000001</v>
      </c>
      <c r="AD80" s="144" t="e">
        <f>IF(AND(Play[[#This Row],[northwest]]&lt;&gt;0,Play[[#This Row],[Smoker]]=0),Play[[#This Row],[medical_insurance_charges]],NA())</f>
        <v>#N/A</v>
      </c>
      <c r="AE80" s="144" t="e">
        <f>IF(AND(Play[[#This Row],[northeast]]&lt;&gt;0,Play[[#This Row],[Smoker]]=0),Play[[#This Row],[medical_insurance_charges]],NA())</f>
        <v>#N/A</v>
      </c>
      <c r="AF80" s="115" t="e">
        <f>IF(AND(Play[[#This Row],[Biological Marker]]=0,Play[[#This Row],[Smoker]]=0),Play[[#This Row],[medical_insurance_charges]],NA())</f>
        <v>#N/A</v>
      </c>
      <c r="AG80" s="115">
        <f>IF(AND(Play[[#This Row],[Biological Marker]]=1,Play[[#This Row],[Smoker]]=0),Play[[#This Row],[medical_insurance_charges]],NA())</f>
        <v>1837.2370000000001</v>
      </c>
    </row>
    <row r="81" spans="1:33" x14ac:dyDescent="0.35">
      <c r="A81" s="31">
        <v>19</v>
      </c>
      <c r="B81" s="31">
        <v>20.9</v>
      </c>
      <c r="C81" s="33">
        <v>1</v>
      </c>
      <c r="D81" s="33">
        <v>0</v>
      </c>
      <c r="E81" s="33">
        <v>0</v>
      </c>
      <c r="F81" s="33">
        <v>0</v>
      </c>
      <c r="G81" s="33">
        <v>1</v>
      </c>
      <c r="H81">
        <v>0</v>
      </c>
      <c r="I81">
        <v>0</v>
      </c>
      <c r="J81">
        <v>1</v>
      </c>
      <c r="K81">
        <v>0</v>
      </c>
      <c r="L81">
        <v>0</v>
      </c>
      <c r="M81">
        <v>1</v>
      </c>
      <c r="N81">
        <v>0</v>
      </c>
      <c r="O81">
        <v>0</v>
      </c>
      <c r="P81">
        <v>0</v>
      </c>
      <c r="Q81" s="32">
        <v>1832.0940000000001</v>
      </c>
      <c r="R81" s="110" t="e">
        <f>IF(Play[[#This Row],[southeast]]=1,Play[[#This Row],[medical_insurance_charges]],NA())</f>
        <v>#N/A</v>
      </c>
      <c r="S81" s="110">
        <f>IF(Play[[#This Row],[southwest]]=1,Play[[#This Row],[medical_insurance_charges]],NA())</f>
        <v>1832.0940000000001</v>
      </c>
      <c r="T81" s="111" t="e">
        <f>IF(Play[[#This Row],[northwest]]=1,Play[[#This Row],[medical_insurance_charges]],NA())</f>
        <v>#N/A</v>
      </c>
      <c r="U81" s="110" t="e">
        <f>IF(Play[[#This Row],[northeast]]=1,Play[[#This Row],[medical_insurance_charges]],NA())</f>
        <v>#N/A</v>
      </c>
      <c r="V81" s="114" t="e">
        <f>IF(AND(Play[[#This Row],[southeast]]&lt;&gt;0,Play[[#This Row],[Smoker]]&lt;&gt;0),Play[[#This Row],[medical_insurance_charges]],NA())</f>
        <v>#N/A</v>
      </c>
      <c r="W81" s="114" t="e">
        <f>IF(AND(Play[[#This Row],[southwest]]&lt;&gt;0,Play[[#This Row],[Smoker]]&lt;&gt;0),Play[[#This Row],[medical_insurance_charges]],NA())</f>
        <v>#N/A</v>
      </c>
      <c r="X81" s="114" t="e">
        <f>IF(AND(Play[[#This Row],[northwest]]&lt;&gt;0,Play[[#This Row],[Smoker]]&lt;&gt;0),Play[[#This Row],[medical_insurance_charges]],NA())</f>
        <v>#N/A</v>
      </c>
      <c r="Y81" s="114" t="e">
        <f>IF(AND(Play[[#This Row],[northeast]]&lt;&gt;0,Play[[#This Row],[Smoker]]&lt;&gt;0),Play[[#This Row],[medical_insurance_charges]],NA())</f>
        <v>#N/A</v>
      </c>
      <c r="Z81" s="115" t="e">
        <f>IF(AND(Play[[#This Row],[Biological Marker]]=0,Play[[#This Row],[Smoker]]=1),Play[[#This Row],[medical_insurance_charges]],NA())</f>
        <v>#N/A</v>
      </c>
      <c r="AA81" s="115" t="e">
        <f>IF(AND(Play[[#This Row],[Biological Marker]]=1,Play[[#This Row],[Smoker]]=1),Play[[#This Row],[medical_insurance_charges]],NA())</f>
        <v>#N/A</v>
      </c>
      <c r="AB81" s="144" t="e">
        <f>IF(AND(Play[[#This Row],[southeast]]&lt;&gt;0,Play[[#This Row],[Smoker]]=0),Play[[#This Row],[medical_insurance_charges]],NA())</f>
        <v>#N/A</v>
      </c>
      <c r="AC81" s="144">
        <f>IF(AND(Play[[#This Row],[southwest]]&lt;&gt;0,Play[[#This Row],[Smoker]]=0),Play[[#This Row],[medical_insurance_charges]],NA())</f>
        <v>1832.0940000000001</v>
      </c>
      <c r="AD81" s="144" t="e">
        <f>IF(AND(Play[[#This Row],[northwest]]&lt;&gt;0,Play[[#This Row],[Smoker]]=0),Play[[#This Row],[medical_insurance_charges]],NA())</f>
        <v>#N/A</v>
      </c>
      <c r="AE81" s="144" t="e">
        <f>IF(AND(Play[[#This Row],[northeast]]&lt;&gt;0,Play[[#This Row],[Smoker]]=0),Play[[#This Row],[medical_insurance_charges]],NA())</f>
        <v>#N/A</v>
      </c>
      <c r="AF81" s="115" t="e">
        <f>IF(AND(Play[[#This Row],[Biological Marker]]=0,Play[[#This Row],[Smoker]]=0),Play[[#This Row],[medical_insurance_charges]],NA())</f>
        <v>#N/A</v>
      </c>
      <c r="AG81" s="115">
        <f>IF(AND(Play[[#This Row],[Biological Marker]]=1,Play[[#This Row],[Smoker]]=0),Play[[#This Row],[medical_insurance_charges]],NA())</f>
        <v>1832.0940000000001</v>
      </c>
    </row>
    <row r="82" spans="1:33" x14ac:dyDescent="0.35">
      <c r="A82" s="31">
        <v>19</v>
      </c>
      <c r="B82" s="31">
        <v>20.7</v>
      </c>
      <c r="C82" s="33">
        <v>1</v>
      </c>
      <c r="D82" s="33">
        <v>0</v>
      </c>
      <c r="E82" s="33">
        <v>0</v>
      </c>
      <c r="F82" s="33">
        <v>0</v>
      </c>
      <c r="G82" s="33">
        <v>1</v>
      </c>
      <c r="H82">
        <v>0</v>
      </c>
      <c r="I82">
        <v>0</v>
      </c>
      <c r="J82">
        <v>1</v>
      </c>
      <c r="K82">
        <v>0</v>
      </c>
      <c r="L82">
        <v>0</v>
      </c>
      <c r="M82">
        <v>1</v>
      </c>
      <c r="N82">
        <v>0</v>
      </c>
      <c r="O82">
        <v>0</v>
      </c>
      <c r="P82">
        <v>0</v>
      </c>
      <c r="Q82" s="32">
        <v>1242.816</v>
      </c>
      <c r="R82" s="110" t="e">
        <f>IF(Play[[#This Row],[southeast]]=1,Play[[#This Row],[medical_insurance_charges]],NA())</f>
        <v>#N/A</v>
      </c>
      <c r="S82" s="110">
        <f>IF(Play[[#This Row],[southwest]]=1,Play[[#This Row],[medical_insurance_charges]],NA())</f>
        <v>1242.816</v>
      </c>
      <c r="T82" s="111" t="e">
        <f>IF(Play[[#This Row],[northwest]]=1,Play[[#This Row],[medical_insurance_charges]],NA())</f>
        <v>#N/A</v>
      </c>
      <c r="U82" s="110" t="e">
        <f>IF(Play[[#This Row],[northeast]]=1,Play[[#This Row],[medical_insurance_charges]],NA())</f>
        <v>#N/A</v>
      </c>
      <c r="V82" s="114" t="e">
        <f>IF(AND(Play[[#This Row],[southeast]]&lt;&gt;0,Play[[#This Row],[Smoker]]&lt;&gt;0),Play[[#This Row],[medical_insurance_charges]],NA())</f>
        <v>#N/A</v>
      </c>
      <c r="W82" s="114" t="e">
        <f>IF(AND(Play[[#This Row],[southwest]]&lt;&gt;0,Play[[#This Row],[Smoker]]&lt;&gt;0),Play[[#This Row],[medical_insurance_charges]],NA())</f>
        <v>#N/A</v>
      </c>
      <c r="X82" s="114" t="e">
        <f>IF(AND(Play[[#This Row],[northwest]]&lt;&gt;0,Play[[#This Row],[Smoker]]&lt;&gt;0),Play[[#This Row],[medical_insurance_charges]],NA())</f>
        <v>#N/A</v>
      </c>
      <c r="Y82" s="114" t="e">
        <f>IF(AND(Play[[#This Row],[northeast]]&lt;&gt;0,Play[[#This Row],[Smoker]]&lt;&gt;0),Play[[#This Row],[medical_insurance_charges]],NA())</f>
        <v>#N/A</v>
      </c>
      <c r="Z82" s="115" t="e">
        <f>IF(AND(Play[[#This Row],[Biological Marker]]=0,Play[[#This Row],[Smoker]]=1),Play[[#This Row],[medical_insurance_charges]],NA())</f>
        <v>#N/A</v>
      </c>
      <c r="AA82" s="115" t="e">
        <f>IF(AND(Play[[#This Row],[Biological Marker]]=1,Play[[#This Row],[Smoker]]=1),Play[[#This Row],[medical_insurance_charges]],NA())</f>
        <v>#N/A</v>
      </c>
      <c r="AB82" s="144" t="e">
        <f>IF(AND(Play[[#This Row],[southeast]]&lt;&gt;0,Play[[#This Row],[Smoker]]=0),Play[[#This Row],[medical_insurance_charges]],NA())</f>
        <v>#N/A</v>
      </c>
      <c r="AC82" s="144">
        <f>IF(AND(Play[[#This Row],[southwest]]&lt;&gt;0,Play[[#This Row],[Smoker]]=0),Play[[#This Row],[medical_insurance_charges]],NA())</f>
        <v>1242.816</v>
      </c>
      <c r="AD82" s="144" t="e">
        <f>IF(AND(Play[[#This Row],[northwest]]&lt;&gt;0,Play[[#This Row],[Smoker]]=0),Play[[#This Row],[medical_insurance_charges]],NA())</f>
        <v>#N/A</v>
      </c>
      <c r="AE82" s="144" t="e">
        <f>IF(AND(Play[[#This Row],[northeast]]&lt;&gt;0,Play[[#This Row],[Smoker]]=0),Play[[#This Row],[medical_insurance_charges]],NA())</f>
        <v>#N/A</v>
      </c>
      <c r="AF82" s="115" t="e">
        <f>IF(AND(Play[[#This Row],[Biological Marker]]=0,Play[[#This Row],[Smoker]]=0),Play[[#This Row],[medical_insurance_charges]],NA())</f>
        <v>#N/A</v>
      </c>
      <c r="AG82" s="115">
        <f>IF(AND(Play[[#This Row],[Biological Marker]]=1,Play[[#This Row],[Smoker]]=0),Play[[#This Row],[medical_insurance_charges]],NA())</f>
        <v>1242.816</v>
      </c>
    </row>
    <row r="83" spans="1:33" x14ac:dyDescent="0.35">
      <c r="A83" s="31">
        <v>19</v>
      </c>
      <c r="B83" s="31">
        <v>20.3</v>
      </c>
      <c r="C83" s="33">
        <v>1</v>
      </c>
      <c r="D83" s="33">
        <v>0</v>
      </c>
      <c r="E83" s="33">
        <v>0</v>
      </c>
      <c r="F83" s="33">
        <v>0</v>
      </c>
      <c r="G83" s="33">
        <v>1</v>
      </c>
      <c r="H83">
        <v>0</v>
      </c>
      <c r="I83">
        <v>0</v>
      </c>
      <c r="J83">
        <v>1</v>
      </c>
      <c r="K83">
        <v>0</v>
      </c>
      <c r="L83">
        <v>0</v>
      </c>
      <c r="M83">
        <v>1</v>
      </c>
      <c r="N83">
        <v>0</v>
      </c>
      <c r="O83">
        <v>0</v>
      </c>
      <c r="P83">
        <v>0</v>
      </c>
      <c r="Q83" s="32">
        <v>1242.26</v>
      </c>
      <c r="R83" s="110" t="e">
        <f>IF(Play[[#This Row],[southeast]]=1,Play[[#This Row],[medical_insurance_charges]],NA())</f>
        <v>#N/A</v>
      </c>
      <c r="S83" s="110">
        <f>IF(Play[[#This Row],[southwest]]=1,Play[[#This Row],[medical_insurance_charges]],NA())</f>
        <v>1242.26</v>
      </c>
      <c r="T83" s="111" t="e">
        <f>IF(Play[[#This Row],[northwest]]=1,Play[[#This Row],[medical_insurance_charges]],NA())</f>
        <v>#N/A</v>
      </c>
      <c r="U83" s="110" t="e">
        <f>IF(Play[[#This Row],[northeast]]=1,Play[[#This Row],[medical_insurance_charges]],NA())</f>
        <v>#N/A</v>
      </c>
      <c r="V83" s="114" t="e">
        <f>IF(AND(Play[[#This Row],[southeast]]&lt;&gt;0,Play[[#This Row],[Smoker]]&lt;&gt;0),Play[[#This Row],[medical_insurance_charges]],NA())</f>
        <v>#N/A</v>
      </c>
      <c r="W83" s="114" t="e">
        <f>IF(AND(Play[[#This Row],[southwest]]&lt;&gt;0,Play[[#This Row],[Smoker]]&lt;&gt;0),Play[[#This Row],[medical_insurance_charges]],NA())</f>
        <v>#N/A</v>
      </c>
      <c r="X83" s="114" t="e">
        <f>IF(AND(Play[[#This Row],[northwest]]&lt;&gt;0,Play[[#This Row],[Smoker]]&lt;&gt;0),Play[[#This Row],[medical_insurance_charges]],NA())</f>
        <v>#N/A</v>
      </c>
      <c r="Y83" s="114" t="e">
        <f>IF(AND(Play[[#This Row],[northeast]]&lt;&gt;0,Play[[#This Row],[Smoker]]&lt;&gt;0),Play[[#This Row],[medical_insurance_charges]],NA())</f>
        <v>#N/A</v>
      </c>
      <c r="Z83" s="115" t="e">
        <f>IF(AND(Play[[#This Row],[Biological Marker]]=0,Play[[#This Row],[Smoker]]=1),Play[[#This Row],[medical_insurance_charges]],NA())</f>
        <v>#N/A</v>
      </c>
      <c r="AA83" s="115" t="e">
        <f>IF(AND(Play[[#This Row],[Biological Marker]]=1,Play[[#This Row],[Smoker]]=1),Play[[#This Row],[medical_insurance_charges]],NA())</f>
        <v>#N/A</v>
      </c>
      <c r="AB83" s="144" t="e">
        <f>IF(AND(Play[[#This Row],[southeast]]&lt;&gt;0,Play[[#This Row],[Smoker]]=0),Play[[#This Row],[medical_insurance_charges]],NA())</f>
        <v>#N/A</v>
      </c>
      <c r="AC83" s="144">
        <f>IF(AND(Play[[#This Row],[southwest]]&lt;&gt;0,Play[[#This Row],[Smoker]]=0),Play[[#This Row],[medical_insurance_charges]],NA())</f>
        <v>1242.26</v>
      </c>
      <c r="AD83" s="144" t="e">
        <f>IF(AND(Play[[#This Row],[northwest]]&lt;&gt;0,Play[[#This Row],[Smoker]]=0),Play[[#This Row],[medical_insurance_charges]],NA())</f>
        <v>#N/A</v>
      </c>
      <c r="AE83" s="144" t="e">
        <f>IF(AND(Play[[#This Row],[northeast]]&lt;&gt;0,Play[[#This Row],[Smoker]]=0),Play[[#This Row],[medical_insurance_charges]],NA())</f>
        <v>#N/A</v>
      </c>
      <c r="AF83" s="115" t="e">
        <f>IF(AND(Play[[#This Row],[Biological Marker]]=0,Play[[#This Row],[Smoker]]=0),Play[[#This Row],[medical_insurance_charges]],NA())</f>
        <v>#N/A</v>
      </c>
      <c r="AG83" s="115">
        <f>IF(AND(Play[[#This Row],[Biological Marker]]=1,Play[[#This Row],[Smoker]]=0),Play[[#This Row],[medical_insurance_charges]],NA())</f>
        <v>1242.26</v>
      </c>
    </row>
    <row r="84" spans="1:33" x14ac:dyDescent="0.35">
      <c r="A84" s="31">
        <v>19</v>
      </c>
      <c r="B84" s="31">
        <v>19.8</v>
      </c>
      <c r="C84" s="33">
        <v>1</v>
      </c>
      <c r="D84" s="33">
        <v>0</v>
      </c>
      <c r="E84" s="33">
        <v>0</v>
      </c>
      <c r="F84" s="33">
        <v>0</v>
      </c>
      <c r="G84" s="33">
        <v>1</v>
      </c>
      <c r="H84">
        <v>0</v>
      </c>
      <c r="I84">
        <v>0</v>
      </c>
      <c r="J84">
        <v>1</v>
      </c>
      <c r="K84">
        <v>0</v>
      </c>
      <c r="L84">
        <v>0</v>
      </c>
      <c r="M84">
        <v>1</v>
      </c>
      <c r="N84">
        <v>0</v>
      </c>
      <c r="O84">
        <v>0</v>
      </c>
      <c r="P84">
        <v>0</v>
      </c>
      <c r="Q84" s="32">
        <v>1241.5650000000001</v>
      </c>
      <c r="R84" s="110" t="e">
        <f>IF(Play[[#This Row],[southeast]]=1,Play[[#This Row],[medical_insurance_charges]],NA())</f>
        <v>#N/A</v>
      </c>
      <c r="S84" s="110">
        <f>IF(Play[[#This Row],[southwest]]=1,Play[[#This Row],[medical_insurance_charges]],NA())</f>
        <v>1241.5650000000001</v>
      </c>
      <c r="T84" s="111" t="e">
        <f>IF(Play[[#This Row],[northwest]]=1,Play[[#This Row],[medical_insurance_charges]],NA())</f>
        <v>#N/A</v>
      </c>
      <c r="U84" s="110" t="e">
        <f>IF(Play[[#This Row],[northeast]]=1,Play[[#This Row],[medical_insurance_charges]],NA())</f>
        <v>#N/A</v>
      </c>
      <c r="V84" s="114" t="e">
        <f>IF(AND(Play[[#This Row],[southeast]]&lt;&gt;0,Play[[#This Row],[Smoker]]&lt;&gt;0),Play[[#This Row],[medical_insurance_charges]],NA())</f>
        <v>#N/A</v>
      </c>
      <c r="W84" s="114" t="e">
        <f>IF(AND(Play[[#This Row],[southwest]]&lt;&gt;0,Play[[#This Row],[Smoker]]&lt;&gt;0),Play[[#This Row],[medical_insurance_charges]],NA())</f>
        <v>#N/A</v>
      </c>
      <c r="X84" s="114" t="e">
        <f>IF(AND(Play[[#This Row],[northwest]]&lt;&gt;0,Play[[#This Row],[Smoker]]&lt;&gt;0),Play[[#This Row],[medical_insurance_charges]],NA())</f>
        <v>#N/A</v>
      </c>
      <c r="Y84" s="114" t="e">
        <f>IF(AND(Play[[#This Row],[northeast]]&lt;&gt;0,Play[[#This Row],[Smoker]]&lt;&gt;0),Play[[#This Row],[medical_insurance_charges]],NA())</f>
        <v>#N/A</v>
      </c>
      <c r="Z84" s="115" t="e">
        <f>IF(AND(Play[[#This Row],[Biological Marker]]=0,Play[[#This Row],[Smoker]]=1),Play[[#This Row],[medical_insurance_charges]],NA())</f>
        <v>#N/A</v>
      </c>
      <c r="AA84" s="115" t="e">
        <f>IF(AND(Play[[#This Row],[Biological Marker]]=1,Play[[#This Row],[Smoker]]=1),Play[[#This Row],[medical_insurance_charges]],NA())</f>
        <v>#N/A</v>
      </c>
      <c r="AB84" s="144" t="e">
        <f>IF(AND(Play[[#This Row],[southeast]]&lt;&gt;0,Play[[#This Row],[Smoker]]=0),Play[[#This Row],[medical_insurance_charges]],NA())</f>
        <v>#N/A</v>
      </c>
      <c r="AC84" s="144">
        <f>IF(AND(Play[[#This Row],[southwest]]&lt;&gt;0,Play[[#This Row],[Smoker]]=0),Play[[#This Row],[medical_insurance_charges]],NA())</f>
        <v>1241.5650000000001</v>
      </c>
      <c r="AD84" s="144" t="e">
        <f>IF(AND(Play[[#This Row],[northwest]]&lt;&gt;0,Play[[#This Row],[Smoker]]=0),Play[[#This Row],[medical_insurance_charges]],NA())</f>
        <v>#N/A</v>
      </c>
      <c r="AE84" s="144" t="e">
        <f>IF(AND(Play[[#This Row],[northeast]]&lt;&gt;0,Play[[#This Row],[Smoker]]=0),Play[[#This Row],[medical_insurance_charges]],NA())</f>
        <v>#N/A</v>
      </c>
      <c r="AF84" s="115" t="e">
        <f>IF(AND(Play[[#This Row],[Biological Marker]]=0,Play[[#This Row],[Smoker]]=0),Play[[#This Row],[medical_insurance_charges]],NA())</f>
        <v>#N/A</v>
      </c>
      <c r="AG84" s="115">
        <f>IF(AND(Play[[#This Row],[Biological Marker]]=1,Play[[#This Row],[Smoker]]=0),Play[[#This Row],[medical_insurance_charges]],NA())</f>
        <v>1241.5650000000001</v>
      </c>
    </row>
    <row r="85" spans="1:33" x14ac:dyDescent="0.35">
      <c r="A85" s="31">
        <v>20</v>
      </c>
      <c r="B85" s="31">
        <v>22</v>
      </c>
      <c r="C85" s="33">
        <v>1</v>
      </c>
      <c r="D85" s="33">
        <v>0</v>
      </c>
      <c r="E85" s="33">
        <v>0</v>
      </c>
      <c r="F85" s="33">
        <v>0</v>
      </c>
      <c r="G85" s="33">
        <v>1</v>
      </c>
      <c r="H85">
        <v>0</v>
      </c>
      <c r="I85">
        <v>0</v>
      </c>
      <c r="J85">
        <v>1</v>
      </c>
      <c r="K85">
        <v>0</v>
      </c>
      <c r="L85">
        <v>0</v>
      </c>
      <c r="M85">
        <v>1</v>
      </c>
      <c r="N85">
        <v>0</v>
      </c>
      <c r="O85">
        <v>0</v>
      </c>
      <c r="P85">
        <v>0</v>
      </c>
      <c r="Q85" s="32">
        <v>1964.78</v>
      </c>
      <c r="R85" s="110" t="e">
        <f>IF(Play[[#This Row],[southeast]]=1,Play[[#This Row],[medical_insurance_charges]],NA())</f>
        <v>#N/A</v>
      </c>
      <c r="S85" s="110">
        <f>IF(Play[[#This Row],[southwest]]=1,Play[[#This Row],[medical_insurance_charges]],NA())</f>
        <v>1964.78</v>
      </c>
      <c r="T85" s="111" t="e">
        <f>IF(Play[[#This Row],[northwest]]=1,Play[[#This Row],[medical_insurance_charges]],NA())</f>
        <v>#N/A</v>
      </c>
      <c r="U85" s="110" t="e">
        <f>IF(Play[[#This Row],[northeast]]=1,Play[[#This Row],[medical_insurance_charges]],NA())</f>
        <v>#N/A</v>
      </c>
      <c r="V85" s="114" t="e">
        <f>IF(AND(Play[[#This Row],[southeast]]&lt;&gt;0,Play[[#This Row],[Smoker]]&lt;&gt;0),Play[[#This Row],[medical_insurance_charges]],NA())</f>
        <v>#N/A</v>
      </c>
      <c r="W85" s="114" t="e">
        <f>IF(AND(Play[[#This Row],[southwest]]&lt;&gt;0,Play[[#This Row],[Smoker]]&lt;&gt;0),Play[[#This Row],[medical_insurance_charges]],NA())</f>
        <v>#N/A</v>
      </c>
      <c r="X85" s="114" t="e">
        <f>IF(AND(Play[[#This Row],[northwest]]&lt;&gt;0,Play[[#This Row],[Smoker]]&lt;&gt;0),Play[[#This Row],[medical_insurance_charges]],NA())</f>
        <v>#N/A</v>
      </c>
      <c r="Y85" s="114" t="e">
        <f>IF(AND(Play[[#This Row],[northeast]]&lt;&gt;0,Play[[#This Row],[Smoker]]&lt;&gt;0),Play[[#This Row],[medical_insurance_charges]],NA())</f>
        <v>#N/A</v>
      </c>
      <c r="Z85" s="115" t="e">
        <f>IF(AND(Play[[#This Row],[Biological Marker]]=0,Play[[#This Row],[Smoker]]=1),Play[[#This Row],[medical_insurance_charges]],NA())</f>
        <v>#N/A</v>
      </c>
      <c r="AA85" s="115" t="e">
        <f>IF(AND(Play[[#This Row],[Biological Marker]]=1,Play[[#This Row],[Smoker]]=1),Play[[#This Row],[medical_insurance_charges]],NA())</f>
        <v>#N/A</v>
      </c>
      <c r="AB85" s="144" t="e">
        <f>IF(AND(Play[[#This Row],[southeast]]&lt;&gt;0,Play[[#This Row],[Smoker]]=0),Play[[#This Row],[medical_insurance_charges]],NA())</f>
        <v>#N/A</v>
      </c>
      <c r="AC85" s="144">
        <f>IF(AND(Play[[#This Row],[southwest]]&lt;&gt;0,Play[[#This Row],[Smoker]]=0),Play[[#This Row],[medical_insurance_charges]],NA())</f>
        <v>1964.78</v>
      </c>
      <c r="AD85" s="144" t="e">
        <f>IF(AND(Play[[#This Row],[northwest]]&lt;&gt;0,Play[[#This Row],[Smoker]]=0),Play[[#This Row],[medical_insurance_charges]],NA())</f>
        <v>#N/A</v>
      </c>
      <c r="AE85" s="144" t="e">
        <f>IF(AND(Play[[#This Row],[northeast]]&lt;&gt;0,Play[[#This Row],[Smoker]]=0),Play[[#This Row],[medical_insurance_charges]],NA())</f>
        <v>#N/A</v>
      </c>
      <c r="AF85" s="115" t="e">
        <f>IF(AND(Play[[#This Row],[Biological Marker]]=0,Play[[#This Row],[Smoker]]=0),Play[[#This Row],[medical_insurance_charges]],NA())</f>
        <v>#N/A</v>
      </c>
      <c r="AG85" s="115">
        <f>IF(AND(Play[[#This Row],[Biological Marker]]=1,Play[[#This Row],[Smoker]]=0),Play[[#This Row],[medical_insurance_charges]],NA())</f>
        <v>1964.78</v>
      </c>
    </row>
    <row r="86" spans="1:33" x14ac:dyDescent="0.35">
      <c r="A86" s="31">
        <v>21</v>
      </c>
      <c r="B86" s="31">
        <v>22.3</v>
      </c>
      <c r="C86" s="33">
        <v>1</v>
      </c>
      <c r="D86" s="33">
        <v>0</v>
      </c>
      <c r="E86" s="33">
        <v>0</v>
      </c>
      <c r="F86" s="33">
        <v>0</v>
      </c>
      <c r="G86" s="33">
        <v>1</v>
      </c>
      <c r="H86">
        <v>0</v>
      </c>
      <c r="I86">
        <v>0</v>
      </c>
      <c r="J86">
        <v>1</v>
      </c>
      <c r="K86">
        <v>0</v>
      </c>
      <c r="L86">
        <v>0</v>
      </c>
      <c r="M86">
        <v>1</v>
      </c>
      <c r="N86">
        <v>0</v>
      </c>
      <c r="O86">
        <v>0</v>
      </c>
      <c r="P86">
        <v>0</v>
      </c>
      <c r="Q86" s="32">
        <v>2103.08</v>
      </c>
      <c r="R86" s="110" t="e">
        <f>IF(Play[[#This Row],[southeast]]=1,Play[[#This Row],[medical_insurance_charges]],NA())</f>
        <v>#N/A</v>
      </c>
      <c r="S86" s="110">
        <f>IF(Play[[#This Row],[southwest]]=1,Play[[#This Row],[medical_insurance_charges]],NA())</f>
        <v>2103.08</v>
      </c>
      <c r="T86" s="111" t="e">
        <f>IF(Play[[#This Row],[northwest]]=1,Play[[#This Row],[medical_insurance_charges]],NA())</f>
        <v>#N/A</v>
      </c>
      <c r="U86" s="110" t="e">
        <f>IF(Play[[#This Row],[northeast]]=1,Play[[#This Row],[medical_insurance_charges]],NA())</f>
        <v>#N/A</v>
      </c>
      <c r="V86" s="114" t="e">
        <f>IF(AND(Play[[#This Row],[southeast]]&lt;&gt;0,Play[[#This Row],[Smoker]]&lt;&gt;0),Play[[#This Row],[medical_insurance_charges]],NA())</f>
        <v>#N/A</v>
      </c>
      <c r="W86" s="114" t="e">
        <f>IF(AND(Play[[#This Row],[southwest]]&lt;&gt;0,Play[[#This Row],[Smoker]]&lt;&gt;0),Play[[#This Row],[medical_insurance_charges]],NA())</f>
        <v>#N/A</v>
      </c>
      <c r="X86" s="114" t="e">
        <f>IF(AND(Play[[#This Row],[northwest]]&lt;&gt;0,Play[[#This Row],[Smoker]]&lt;&gt;0),Play[[#This Row],[medical_insurance_charges]],NA())</f>
        <v>#N/A</v>
      </c>
      <c r="Y86" s="114" t="e">
        <f>IF(AND(Play[[#This Row],[northeast]]&lt;&gt;0,Play[[#This Row],[Smoker]]&lt;&gt;0),Play[[#This Row],[medical_insurance_charges]],NA())</f>
        <v>#N/A</v>
      </c>
      <c r="Z86" s="115" t="e">
        <f>IF(AND(Play[[#This Row],[Biological Marker]]=0,Play[[#This Row],[Smoker]]=1),Play[[#This Row],[medical_insurance_charges]],NA())</f>
        <v>#N/A</v>
      </c>
      <c r="AA86" s="115" t="e">
        <f>IF(AND(Play[[#This Row],[Biological Marker]]=1,Play[[#This Row],[Smoker]]=1),Play[[#This Row],[medical_insurance_charges]],NA())</f>
        <v>#N/A</v>
      </c>
      <c r="AB86" s="144" t="e">
        <f>IF(AND(Play[[#This Row],[southeast]]&lt;&gt;0,Play[[#This Row],[Smoker]]=0),Play[[#This Row],[medical_insurance_charges]],NA())</f>
        <v>#N/A</v>
      </c>
      <c r="AC86" s="144">
        <f>IF(AND(Play[[#This Row],[southwest]]&lt;&gt;0,Play[[#This Row],[Smoker]]=0),Play[[#This Row],[medical_insurance_charges]],NA())</f>
        <v>2103.08</v>
      </c>
      <c r="AD86" s="144" t="e">
        <f>IF(AND(Play[[#This Row],[northwest]]&lt;&gt;0,Play[[#This Row],[Smoker]]=0),Play[[#This Row],[medical_insurance_charges]],NA())</f>
        <v>#N/A</v>
      </c>
      <c r="AE86" s="144" t="e">
        <f>IF(AND(Play[[#This Row],[northeast]]&lt;&gt;0,Play[[#This Row],[Smoker]]=0),Play[[#This Row],[medical_insurance_charges]],NA())</f>
        <v>#N/A</v>
      </c>
      <c r="AF86" s="115" t="e">
        <f>IF(AND(Play[[#This Row],[Biological Marker]]=0,Play[[#This Row],[Smoker]]=0),Play[[#This Row],[medical_insurance_charges]],NA())</f>
        <v>#N/A</v>
      </c>
      <c r="AG86" s="115">
        <f>IF(AND(Play[[#This Row],[Biological Marker]]=1,Play[[#This Row],[Smoker]]=0),Play[[#This Row],[medical_insurance_charges]],NA())</f>
        <v>2103.08</v>
      </c>
    </row>
    <row r="87" spans="1:33" x14ac:dyDescent="0.35">
      <c r="A87" s="31">
        <v>24</v>
      </c>
      <c r="B87" s="31">
        <v>23.4</v>
      </c>
      <c r="C87" s="33">
        <v>1</v>
      </c>
      <c r="D87" s="33">
        <v>0</v>
      </c>
      <c r="E87" s="33">
        <v>0</v>
      </c>
      <c r="F87" s="33">
        <v>0</v>
      </c>
      <c r="G87" s="33">
        <v>1</v>
      </c>
      <c r="H87">
        <v>0</v>
      </c>
      <c r="I87">
        <v>0</v>
      </c>
      <c r="J87">
        <v>1</v>
      </c>
      <c r="K87">
        <v>0</v>
      </c>
      <c r="L87">
        <v>0</v>
      </c>
      <c r="M87">
        <v>1</v>
      </c>
      <c r="N87">
        <v>0</v>
      </c>
      <c r="O87">
        <v>0</v>
      </c>
      <c r="P87">
        <v>0</v>
      </c>
      <c r="Q87" s="32">
        <v>1969.614</v>
      </c>
      <c r="R87" s="110" t="e">
        <f>IF(Play[[#This Row],[southeast]]=1,Play[[#This Row],[medical_insurance_charges]],NA())</f>
        <v>#N/A</v>
      </c>
      <c r="S87" s="110">
        <f>IF(Play[[#This Row],[southwest]]=1,Play[[#This Row],[medical_insurance_charges]],NA())</f>
        <v>1969.614</v>
      </c>
      <c r="T87" s="111" t="e">
        <f>IF(Play[[#This Row],[northwest]]=1,Play[[#This Row],[medical_insurance_charges]],NA())</f>
        <v>#N/A</v>
      </c>
      <c r="U87" s="110" t="e">
        <f>IF(Play[[#This Row],[northeast]]=1,Play[[#This Row],[medical_insurance_charges]],NA())</f>
        <v>#N/A</v>
      </c>
      <c r="V87" s="114" t="e">
        <f>IF(AND(Play[[#This Row],[southeast]]&lt;&gt;0,Play[[#This Row],[Smoker]]&lt;&gt;0),Play[[#This Row],[medical_insurance_charges]],NA())</f>
        <v>#N/A</v>
      </c>
      <c r="W87" s="114" t="e">
        <f>IF(AND(Play[[#This Row],[southwest]]&lt;&gt;0,Play[[#This Row],[Smoker]]&lt;&gt;0),Play[[#This Row],[medical_insurance_charges]],NA())</f>
        <v>#N/A</v>
      </c>
      <c r="X87" s="114" t="e">
        <f>IF(AND(Play[[#This Row],[northwest]]&lt;&gt;0,Play[[#This Row],[Smoker]]&lt;&gt;0),Play[[#This Row],[medical_insurance_charges]],NA())</f>
        <v>#N/A</v>
      </c>
      <c r="Y87" s="114" t="e">
        <f>IF(AND(Play[[#This Row],[northeast]]&lt;&gt;0,Play[[#This Row],[Smoker]]&lt;&gt;0),Play[[#This Row],[medical_insurance_charges]],NA())</f>
        <v>#N/A</v>
      </c>
      <c r="Z87" s="115" t="e">
        <f>IF(AND(Play[[#This Row],[Biological Marker]]=0,Play[[#This Row],[Smoker]]=1),Play[[#This Row],[medical_insurance_charges]],NA())</f>
        <v>#N/A</v>
      </c>
      <c r="AA87" s="115" t="e">
        <f>IF(AND(Play[[#This Row],[Biological Marker]]=1,Play[[#This Row],[Smoker]]=1),Play[[#This Row],[medical_insurance_charges]],NA())</f>
        <v>#N/A</v>
      </c>
      <c r="AB87" s="144" t="e">
        <f>IF(AND(Play[[#This Row],[southeast]]&lt;&gt;0,Play[[#This Row],[Smoker]]=0),Play[[#This Row],[medical_insurance_charges]],NA())</f>
        <v>#N/A</v>
      </c>
      <c r="AC87" s="144">
        <f>IF(AND(Play[[#This Row],[southwest]]&lt;&gt;0,Play[[#This Row],[Smoker]]=0),Play[[#This Row],[medical_insurance_charges]],NA())</f>
        <v>1969.614</v>
      </c>
      <c r="AD87" s="144" t="e">
        <f>IF(AND(Play[[#This Row],[northwest]]&lt;&gt;0,Play[[#This Row],[Smoker]]=0),Play[[#This Row],[medical_insurance_charges]],NA())</f>
        <v>#N/A</v>
      </c>
      <c r="AE87" s="144" t="e">
        <f>IF(AND(Play[[#This Row],[northeast]]&lt;&gt;0,Play[[#This Row],[Smoker]]=0),Play[[#This Row],[medical_insurance_charges]],NA())</f>
        <v>#N/A</v>
      </c>
      <c r="AF87" s="115" t="e">
        <f>IF(AND(Play[[#This Row],[Biological Marker]]=0,Play[[#This Row],[Smoker]]=0),Play[[#This Row],[medical_insurance_charges]],NA())</f>
        <v>#N/A</v>
      </c>
      <c r="AG87" s="115">
        <f>IF(AND(Play[[#This Row],[Biological Marker]]=1,Play[[#This Row],[Smoker]]=0),Play[[#This Row],[medical_insurance_charges]],NA())</f>
        <v>1969.614</v>
      </c>
    </row>
    <row r="88" spans="1:33" x14ac:dyDescent="0.35">
      <c r="A88" s="31">
        <v>25</v>
      </c>
      <c r="B88" s="31">
        <v>23.9</v>
      </c>
      <c r="C88" s="33">
        <v>1</v>
      </c>
      <c r="D88" s="33">
        <v>0</v>
      </c>
      <c r="E88" s="33">
        <v>0</v>
      </c>
      <c r="F88" s="33">
        <v>0</v>
      </c>
      <c r="G88" s="33">
        <v>1</v>
      </c>
      <c r="H88">
        <v>0</v>
      </c>
      <c r="I88">
        <v>0</v>
      </c>
      <c r="J88">
        <v>1</v>
      </c>
      <c r="K88">
        <v>0</v>
      </c>
      <c r="L88">
        <v>0</v>
      </c>
      <c r="M88">
        <v>1</v>
      </c>
      <c r="N88">
        <v>0</v>
      </c>
      <c r="O88">
        <v>0</v>
      </c>
      <c r="P88">
        <v>0</v>
      </c>
      <c r="Q88" s="32">
        <v>5080.0959999999995</v>
      </c>
      <c r="R88" s="110" t="e">
        <f>IF(Play[[#This Row],[southeast]]=1,Play[[#This Row],[medical_insurance_charges]],NA())</f>
        <v>#N/A</v>
      </c>
      <c r="S88" s="110">
        <f>IF(Play[[#This Row],[southwest]]=1,Play[[#This Row],[medical_insurance_charges]],NA())</f>
        <v>5080.0959999999995</v>
      </c>
      <c r="T88" s="111" t="e">
        <f>IF(Play[[#This Row],[northwest]]=1,Play[[#This Row],[medical_insurance_charges]],NA())</f>
        <v>#N/A</v>
      </c>
      <c r="U88" s="110" t="e">
        <f>IF(Play[[#This Row],[northeast]]=1,Play[[#This Row],[medical_insurance_charges]],NA())</f>
        <v>#N/A</v>
      </c>
      <c r="V88" s="114" t="e">
        <f>IF(AND(Play[[#This Row],[southeast]]&lt;&gt;0,Play[[#This Row],[Smoker]]&lt;&gt;0),Play[[#This Row],[medical_insurance_charges]],NA())</f>
        <v>#N/A</v>
      </c>
      <c r="W88" s="114" t="e">
        <f>IF(AND(Play[[#This Row],[southwest]]&lt;&gt;0,Play[[#This Row],[Smoker]]&lt;&gt;0),Play[[#This Row],[medical_insurance_charges]],NA())</f>
        <v>#N/A</v>
      </c>
      <c r="X88" s="114" t="e">
        <f>IF(AND(Play[[#This Row],[northwest]]&lt;&gt;0,Play[[#This Row],[Smoker]]&lt;&gt;0),Play[[#This Row],[medical_insurance_charges]],NA())</f>
        <v>#N/A</v>
      </c>
      <c r="Y88" s="114" t="e">
        <f>IF(AND(Play[[#This Row],[northeast]]&lt;&gt;0,Play[[#This Row],[Smoker]]&lt;&gt;0),Play[[#This Row],[medical_insurance_charges]],NA())</f>
        <v>#N/A</v>
      </c>
      <c r="Z88" s="115" t="e">
        <f>IF(AND(Play[[#This Row],[Biological Marker]]=0,Play[[#This Row],[Smoker]]=1),Play[[#This Row],[medical_insurance_charges]],NA())</f>
        <v>#N/A</v>
      </c>
      <c r="AA88" s="115" t="e">
        <f>IF(AND(Play[[#This Row],[Biological Marker]]=1,Play[[#This Row],[Smoker]]=1),Play[[#This Row],[medical_insurance_charges]],NA())</f>
        <v>#N/A</v>
      </c>
      <c r="AB88" s="144" t="e">
        <f>IF(AND(Play[[#This Row],[southeast]]&lt;&gt;0,Play[[#This Row],[Smoker]]=0),Play[[#This Row],[medical_insurance_charges]],NA())</f>
        <v>#N/A</v>
      </c>
      <c r="AC88" s="144">
        <f>IF(AND(Play[[#This Row],[southwest]]&lt;&gt;0,Play[[#This Row],[Smoker]]=0),Play[[#This Row],[medical_insurance_charges]],NA())</f>
        <v>5080.0959999999995</v>
      </c>
      <c r="AD88" s="144" t="e">
        <f>IF(AND(Play[[#This Row],[northwest]]&lt;&gt;0,Play[[#This Row],[Smoker]]=0),Play[[#This Row],[medical_insurance_charges]],NA())</f>
        <v>#N/A</v>
      </c>
      <c r="AE88" s="144" t="e">
        <f>IF(AND(Play[[#This Row],[northeast]]&lt;&gt;0,Play[[#This Row],[Smoker]]=0),Play[[#This Row],[medical_insurance_charges]],NA())</f>
        <v>#N/A</v>
      </c>
      <c r="AF88" s="115" t="e">
        <f>IF(AND(Play[[#This Row],[Biological Marker]]=0,Play[[#This Row],[Smoker]]=0),Play[[#This Row],[medical_insurance_charges]],NA())</f>
        <v>#N/A</v>
      </c>
      <c r="AG88" s="115">
        <f>IF(AND(Play[[#This Row],[Biological Marker]]=1,Play[[#This Row],[Smoker]]=0),Play[[#This Row],[medical_insurance_charges]],NA())</f>
        <v>5080.0959999999995</v>
      </c>
    </row>
    <row r="89" spans="1:33" x14ac:dyDescent="0.35">
      <c r="A89" s="31">
        <v>26</v>
      </c>
      <c r="B89" s="31">
        <v>20.8</v>
      </c>
      <c r="C89" s="33">
        <v>1</v>
      </c>
      <c r="D89" s="33">
        <v>0</v>
      </c>
      <c r="E89" s="33">
        <v>0</v>
      </c>
      <c r="F89" s="33">
        <v>0</v>
      </c>
      <c r="G89" s="33">
        <v>1</v>
      </c>
      <c r="H89">
        <v>0</v>
      </c>
      <c r="I89">
        <v>0</v>
      </c>
      <c r="J89">
        <v>1</v>
      </c>
      <c r="K89">
        <v>0</v>
      </c>
      <c r="L89">
        <v>0</v>
      </c>
      <c r="M89">
        <v>0</v>
      </c>
      <c r="N89">
        <v>1</v>
      </c>
      <c r="O89">
        <v>0</v>
      </c>
      <c r="P89">
        <v>0</v>
      </c>
      <c r="Q89" s="32">
        <v>2302.3000000000002</v>
      </c>
      <c r="R89" s="110" t="e">
        <f>IF(Play[[#This Row],[southeast]]=1,Play[[#This Row],[medical_insurance_charges]],NA())</f>
        <v>#N/A</v>
      </c>
      <c r="S89" s="110">
        <f>IF(Play[[#This Row],[southwest]]=1,Play[[#This Row],[medical_insurance_charges]],NA())</f>
        <v>2302.3000000000002</v>
      </c>
      <c r="T89" s="111" t="e">
        <f>IF(Play[[#This Row],[northwest]]=1,Play[[#This Row],[medical_insurance_charges]],NA())</f>
        <v>#N/A</v>
      </c>
      <c r="U89" s="110" t="e">
        <f>IF(Play[[#This Row],[northeast]]=1,Play[[#This Row],[medical_insurance_charges]],NA())</f>
        <v>#N/A</v>
      </c>
      <c r="V89" s="114" t="e">
        <f>IF(AND(Play[[#This Row],[southeast]]&lt;&gt;0,Play[[#This Row],[Smoker]]&lt;&gt;0),Play[[#This Row],[medical_insurance_charges]],NA())</f>
        <v>#N/A</v>
      </c>
      <c r="W89" s="114" t="e">
        <f>IF(AND(Play[[#This Row],[southwest]]&lt;&gt;0,Play[[#This Row],[Smoker]]&lt;&gt;0),Play[[#This Row],[medical_insurance_charges]],NA())</f>
        <v>#N/A</v>
      </c>
      <c r="X89" s="114" t="e">
        <f>IF(AND(Play[[#This Row],[northwest]]&lt;&gt;0,Play[[#This Row],[Smoker]]&lt;&gt;0),Play[[#This Row],[medical_insurance_charges]],NA())</f>
        <v>#N/A</v>
      </c>
      <c r="Y89" s="114" t="e">
        <f>IF(AND(Play[[#This Row],[northeast]]&lt;&gt;0,Play[[#This Row],[Smoker]]&lt;&gt;0),Play[[#This Row],[medical_insurance_charges]],NA())</f>
        <v>#N/A</v>
      </c>
      <c r="Z89" s="115" t="e">
        <f>IF(AND(Play[[#This Row],[Biological Marker]]=0,Play[[#This Row],[Smoker]]=1),Play[[#This Row],[medical_insurance_charges]],NA())</f>
        <v>#N/A</v>
      </c>
      <c r="AA89" s="115" t="e">
        <f>IF(AND(Play[[#This Row],[Biological Marker]]=1,Play[[#This Row],[Smoker]]=1),Play[[#This Row],[medical_insurance_charges]],NA())</f>
        <v>#N/A</v>
      </c>
      <c r="AB89" s="144" t="e">
        <f>IF(AND(Play[[#This Row],[southeast]]&lt;&gt;0,Play[[#This Row],[Smoker]]=0),Play[[#This Row],[medical_insurance_charges]],NA())</f>
        <v>#N/A</v>
      </c>
      <c r="AC89" s="144">
        <f>IF(AND(Play[[#This Row],[southwest]]&lt;&gt;0,Play[[#This Row],[Smoker]]=0),Play[[#This Row],[medical_insurance_charges]],NA())</f>
        <v>2302.3000000000002</v>
      </c>
      <c r="AD89" s="144" t="e">
        <f>IF(AND(Play[[#This Row],[northwest]]&lt;&gt;0,Play[[#This Row],[Smoker]]=0),Play[[#This Row],[medical_insurance_charges]],NA())</f>
        <v>#N/A</v>
      </c>
      <c r="AE89" s="144" t="e">
        <f>IF(AND(Play[[#This Row],[northeast]]&lt;&gt;0,Play[[#This Row],[Smoker]]=0),Play[[#This Row],[medical_insurance_charges]],NA())</f>
        <v>#N/A</v>
      </c>
      <c r="AF89" s="115" t="e">
        <f>IF(AND(Play[[#This Row],[Biological Marker]]=0,Play[[#This Row],[Smoker]]=0),Play[[#This Row],[medical_insurance_charges]],NA())</f>
        <v>#N/A</v>
      </c>
      <c r="AG89" s="115">
        <f>IF(AND(Play[[#This Row],[Biological Marker]]=1,Play[[#This Row],[Smoker]]=0),Play[[#This Row],[medical_insurance_charges]],NA())</f>
        <v>2302.3000000000002</v>
      </c>
    </row>
    <row r="90" spans="1:33" x14ac:dyDescent="0.35">
      <c r="A90" s="31">
        <v>26</v>
      </c>
      <c r="B90" s="31">
        <v>23.7</v>
      </c>
      <c r="C90" s="33">
        <v>1</v>
      </c>
      <c r="D90" s="33">
        <v>0</v>
      </c>
      <c r="E90" s="33">
        <v>0</v>
      </c>
      <c r="F90" s="33">
        <v>0</v>
      </c>
      <c r="G90" s="33">
        <v>1</v>
      </c>
      <c r="H90">
        <v>0</v>
      </c>
      <c r="I90">
        <v>0</v>
      </c>
      <c r="J90">
        <v>1</v>
      </c>
      <c r="K90">
        <v>0</v>
      </c>
      <c r="L90">
        <v>0</v>
      </c>
      <c r="M90">
        <v>0</v>
      </c>
      <c r="N90">
        <v>1</v>
      </c>
      <c r="O90">
        <v>0</v>
      </c>
      <c r="P90">
        <v>0</v>
      </c>
      <c r="Q90" s="32">
        <v>3484.3310000000001</v>
      </c>
      <c r="R90" s="110" t="e">
        <f>IF(Play[[#This Row],[southeast]]=1,Play[[#This Row],[medical_insurance_charges]],NA())</f>
        <v>#N/A</v>
      </c>
      <c r="S90" s="110">
        <f>IF(Play[[#This Row],[southwest]]=1,Play[[#This Row],[medical_insurance_charges]],NA())</f>
        <v>3484.3310000000001</v>
      </c>
      <c r="T90" s="111" t="e">
        <f>IF(Play[[#This Row],[northwest]]=1,Play[[#This Row],[medical_insurance_charges]],NA())</f>
        <v>#N/A</v>
      </c>
      <c r="U90" s="110" t="e">
        <f>IF(Play[[#This Row],[northeast]]=1,Play[[#This Row],[medical_insurance_charges]],NA())</f>
        <v>#N/A</v>
      </c>
      <c r="V90" s="114" t="e">
        <f>IF(AND(Play[[#This Row],[southeast]]&lt;&gt;0,Play[[#This Row],[Smoker]]&lt;&gt;0),Play[[#This Row],[medical_insurance_charges]],NA())</f>
        <v>#N/A</v>
      </c>
      <c r="W90" s="114" t="e">
        <f>IF(AND(Play[[#This Row],[southwest]]&lt;&gt;0,Play[[#This Row],[Smoker]]&lt;&gt;0),Play[[#This Row],[medical_insurance_charges]],NA())</f>
        <v>#N/A</v>
      </c>
      <c r="X90" s="114" t="e">
        <f>IF(AND(Play[[#This Row],[northwest]]&lt;&gt;0,Play[[#This Row],[Smoker]]&lt;&gt;0),Play[[#This Row],[medical_insurance_charges]],NA())</f>
        <v>#N/A</v>
      </c>
      <c r="Y90" s="114" t="e">
        <f>IF(AND(Play[[#This Row],[northeast]]&lt;&gt;0,Play[[#This Row],[Smoker]]&lt;&gt;0),Play[[#This Row],[medical_insurance_charges]],NA())</f>
        <v>#N/A</v>
      </c>
      <c r="Z90" s="115" t="e">
        <f>IF(AND(Play[[#This Row],[Biological Marker]]=0,Play[[#This Row],[Smoker]]=1),Play[[#This Row],[medical_insurance_charges]],NA())</f>
        <v>#N/A</v>
      </c>
      <c r="AA90" s="115" t="e">
        <f>IF(AND(Play[[#This Row],[Biological Marker]]=1,Play[[#This Row],[Smoker]]=1),Play[[#This Row],[medical_insurance_charges]],NA())</f>
        <v>#N/A</v>
      </c>
      <c r="AB90" s="144" t="e">
        <f>IF(AND(Play[[#This Row],[southeast]]&lt;&gt;0,Play[[#This Row],[Smoker]]=0),Play[[#This Row],[medical_insurance_charges]],NA())</f>
        <v>#N/A</v>
      </c>
      <c r="AC90" s="144">
        <f>IF(AND(Play[[#This Row],[southwest]]&lt;&gt;0,Play[[#This Row],[Smoker]]=0),Play[[#This Row],[medical_insurance_charges]],NA())</f>
        <v>3484.3310000000001</v>
      </c>
      <c r="AD90" s="144" t="e">
        <f>IF(AND(Play[[#This Row],[northwest]]&lt;&gt;0,Play[[#This Row],[Smoker]]=0),Play[[#This Row],[medical_insurance_charges]],NA())</f>
        <v>#N/A</v>
      </c>
      <c r="AE90" s="144" t="e">
        <f>IF(AND(Play[[#This Row],[northeast]]&lt;&gt;0,Play[[#This Row],[Smoker]]=0),Play[[#This Row],[medical_insurance_charges]],NA())</f>
        <v>#N/A</v>
      </c>
      <c r="AF90" s="115" t="e">
        <f>IF(AND(Play[[#This Row],[Biological Marker]]=0,Play[[#This Row],[Smoker]]=0),Play[[#This Row],[medical_insurance_charges]],NA())</f>
        <v>#N/A</v>
      </c>
      <c r="AG90" s="115">
        <f>IF(AND(Play[[#This Row],[Biological Marker]]=1,Play[[#This Row],[Smoker]]=0),Play[[#This Row],[medical_insurance_charges]],NA())</f>
        <v>3484.3310000000001</v>
      </c>
    </row>
    <row r="91" spans="1:33" x14ac:dyDescent="0.35">
      <c r="A91" s="31">
        <v>28</v>
      </c>
      <c r="B91" s="31">
        <v>23.8</v>
      </c>
      <c r="C91" s="33">
        <v>1</v>
      </c>
      <c r="D91" s="33">
        <v>0</v>
      </c>
      <c r="E91" s="33">
        <v>0</v>
      </c>
      <c r="F91" s="33">
        <v>0</v>
      </c>
      <c r="G91" s="33">
        <v>1</v>
      </c>
      <c r="H91">
        <v>0</v>
      </c>
      <c r="I91">
        <v>0</v>
      </c>
      <c r="J91">
        <v>1</v>
      </c>
      <c r="K91">
        <v>0</v>
      </c>
      <c r="L91">
        <v>0</v>
      </c>
      <c r="M91">
        <v>0</v>
      </c>
      <c r="N91">
        <v>1</v>
      </c>
      <c r="O91">
        <v>0</v>
      </c>
      <c r="P91">
        <v>0</v>
      </c>
      <c r="Q91" s="32">
        <v>3847.674</v>
      </c>
      <c r="R91" s="110" t="e">
        <f>IF(Play[[#This Row],[southeast]]=1,Play[[#This Row],[medical_insurance_charges]],NA())</f>
        <v>#N/A</v>
      </c>
      <c r="S91" s="110">
        <f>IF(Play[[#This Row],[southwest]]=1,Play[[#This Row],[medical_insurance_charges]],NA())</f>
        <v>3847.674</v>
      </c>
      <c r="T91" s="111" t="e">
        <f>IF(Play[[#This Row],[northwest]]=1,Play[[#This Row],[medical_insurance_charges]],NA())</f>
        <v>#N/A</v>
      </c>
      <c r="U91" s="110" t="e">
        <f>IF(Play[[#This Row],[northeast]]=1,Play[[#This Row],[medical_insurance_charges]],NA())</f>
        <v>#N/A</v>
      </c>
      <c r="V91" s="114" t="e">
        <f>IF(AND(Play[[#This Row],[southeast]]&lt;&gt;0,Play[[#This Row],[Smoker]]&lt;&gt;0),Play[[#This Row],[medical_insurance_charges]],NA())</f>
        <v>#N/A</v>
      </c>
      <c r="W91" s="114" t="e">
        <f>IF(AND(Play[[#This Row],[southwest]]&lt;&gt;0,Play[[#This Row],[Smoker]]&lt;&gt;0),Play[[#This Row],[medical_insurance_charges]],NA())</f>
        <v>#N/A</v>
      </c>
      <c r="X91" s="114" t="e">
        <f>IF(AND(Play[[#This Row],[northwest]]&lt;&gt;0,Play[[#This Row],[Smoker]]&lt;&gt;0),Play[[#This Row],[medical_insurance_charges]],NA())</f>
        <v>#N/A</v>
      </c>
      <c r="Y91" s="114" t="e">
        <f>IF(AND(Play[[#This Row],[northeast]]&lt;&gt;0,Play[[#This Row],[Smoker]]&lt;&gt;0),Play[[#This Row],[medical_insurance_charges]],NA())</f>
        <v>#N/A</v>
      </c>
      <c r="Z91" s="115" t="e">
        <f>IF(AND(Play[[#This Row],[Biological Marker]]=0,Play[[#This Row],[Smoker]]=1),Play[[#This Row],[medical_insurance_charges]],NA())</f>
        <v>#N/A</v>
      </c>
      <c r="AA91" s="115" t="e">
        <f>IF(AND(Play[[#This Row],[Biological Marker]]=1,Play[[#This Row],[Smoker]]=1),Play[[#This Row],[medical_insurance_charges]],NA())</f>
        <v>#N/A</v>
      </c>
      <c r="AB91" s="144" t="e">
        <f>IF(AND(Play[[#This Row],[southeast]]&lt;&gt;0,Play[[#This Row],[Smoker]]=0),Play[[#This Row],[medical_insurance_charges]],NA())</f>
        <v>#N/A</v>
      </c>
      <c r="AC91" s="144">
        <f>IF(AND(Play[[#This Row],[southwest]]&lt;&gt;0,Play[[#This Row],[Smoker]]=0),Play[[#This Row],[medical_insurance_charges]],NA())</f>
        <v>3847.674</v>
      </c>
      <c r="AD91" s="144" t="e">
        <f>IF(AND(Play[[#This Row],[northwest]]&lt;&gt;0,Play[[#This Row],[Smoker]]=0),Play[[#This Row],[medical_insurance_charges]],NA())</f>
        <v>#N/A</v>
      </c>
      <c r="AE91" s="144" t="e">
        <f>IF(AND(Play[[#This Row],[northeast]]&lt;&gt;0,Play[[#This Row],[Smoker]]=0),Play[[#This Row],[medical_insurance_charges]],NA())</f>
        <v>#N/A</v>
      </c>
      <c r="AF91" s="115" t="e">
        <f>IF(AND(Play[[#This Row],[Biological Marker]]=0,Play[[#This Row],[Smoker]]=0),Play[[#This Row],[medical_insurance_charges]],NA())</f>
        <v>#N/A</v>
      </c>
      <c r="AG91" s="115">
        <f>IF(AND(Play[[#This Row],[Biological Marker]]=1,Play[[#This Row],[Smoker]]=0),Play[[#This Row],[medical_insurance_charges]],NA())</f>
        <v>3847.674</v>
      </c>
    </row>
    <row r="92" spans="1:33" x14ac:dyDescent="0.35">
      <c r="A92" s="31">
        <v>28</v>
      </c>
      <c r="B92" s="31">
        <v>24.3</v>
      </c>
      <c r="C92" s="33">
        <v>1</v>
      </c>
      <c r="D92" s="33">
        <v>0</v>
      </c>
      <c r="E92" s="33">
        <v>0</v>
      </c>
      <c r="F92" s="33">
        <v>0</v>
      </c>
      <c r="G92" s="33">
        <v>1</v>
      </c>
      <c r="H92">
        <v>0</v>
      </c>
      <c r="I92">
        <v>0</v>
      </c>
      <c r="J92">
        <v>1</v>
      </c>
      <c r="K92">
        <v>0</v>
      </c>
      <c r="L92">
        <v>0</v>
      </c>
      <c r="M92">
        <v>0</v>
      </c>
      <c r="N92">
        <v>1</v>
      </c>
      <c r="O92">
        <v>0</v>
      </c>
      <c r="P92">
        <v>0</v>
      </c>
      <c r="Q92" s="32">
        <v>5615.3689999999997</v>
      </c>
      <c r="R92" s="110" t="e">
        <f>IF(Play[[#This Row],[southeast]]=1,Play[[#This Row],[medical_insurance_charges]],NA())</f>
        <v>#N/A</v>
      </c>
      <c r="S92" s="110">
        <f>IF(Play[[#This Row],[southwest]]=1,Play[[#This Row],[medical_insurance_charges]],NA())</f>
        <v>5615.3689999999997</v>
      </c>
      <c r="T92" s="111" t="e">
        <f>IF(Play[[#This Row],[northwest]]=1,Play[[#This Row],[medical_insurance_charges]],NA())</f>
        <v>#N/A</v>
      </c>
      <c r="U92" s="110" t="e">
        <f>IF(Play[[#This Row],[northeast]]=1,Play[[#This Row],[medical_insurance_charges]],NA())</f>
        <v>#N/A</v>
      </c>
      <c r="V92" s="114" t="e">
        <f>IF(AND(Play[[#This Row],[southeast]]&lt;&gt;0,Play[[#This Row],[Smoker]]&lt;&gt;0),Play[[#This Row],[medical_insurance_charges]],NA())</f>
        <v>#N/A</v>
      </c>
      <c r="W92" s="114" t="e">
        <f>IF(AND(Play[[#This Row],[southwest]]&lt;&gt;0,Play[[#This Row],[Smoker]]&lt;&gt;0),Play[[#This Row],[medical_insurance_charges]],NA())</f>
        <v>#N/A</v>
      </c>
      <c r="X92" s="114" t="e">
        <f>IF(AND(Play[[#This Row],[northwest]]&lt;&gt;0,Play[[#This Row],[Smoker]]&lt;&gt;0),Play[[#This Row],[medical_insurance_charges]],NA())</f>
        <v>#N/A</v>
      </c>
      <c r="Y92" s="114" t="e">
        <f>IF(AND(Play[[#This Row],[northeast]]&lt;&gt;0,Play[[#This Row],[Smoker]]&lt;&gt;0),Play[[#This Row],[medical_insurance_charges]],NA())</f>
        <v>#N/A</v>
      </c>
      <c r="Z92" s="115" t="e">
        <f>IF(AND(Play[[#This Row],[Biological Marker]]=0,Play[[#This Row],[Smoker]]=1),Play[[#This Row],[medical_insurance_charges]],NA())</f>
        <v>#N/A</v>
      </c>
      <c r="AA92" s="115" t="e">
        <f>IF(AND(Play[[#This Row],[Biological Marker]]=1,Play[[#This Row],[Smoker]]=1),Play[[#This Row],[medical_insurance_charges]],NA())</f>
        <v>#N/A</v>
      </c>
      <c r="AB92" s="144" t="e">
        <f>IF(AND(Play[[#This Row],[southeast]]&lt;&gt;0,Play[[#This Row],[Smoker]]=0),Play[[#This Row],[medical_insurance_charges]],NA())</f>
        <v>#N/A</v>
      </c>
      <c r="AC92" s="144">
        <f>IF(AND(Play[[#This Row],[southwest]]&lt;&gt;0,Play[[#This Row],[Smoker]]=0),Play[[#This Row],[medical_insurance_charges]],NA())</f>
        <v>5615.3689999999997</v>
      </c>
      <c r="AD92" s="144" t="e">
        <f>IF(AND(Play[[#This Row],[northwest]]&lt;&gt;0,Play[[#This Row],[Smoker]]=0),Play[[#This Row],[medical_insurance_charges]],NA())</f>
        <v>#N/A</v>
      </c>
      <c r="AE92" s="144" t="e">
        <f>IF(AND(Play[[#This Row],[northeast]]&lt;&gt;0,Play[[#This Row],[Smoker]]=0),Play[[#This Row],[medical_insurance_charges]],NA())</f>
        <v>#N/A</v>
      </c>
      <c r="AF92" s="115" t="e">
        <f>IF(AND(Play[[#This Row],[Biological Marker]]=0,Play[[#This Row],[Smoker]]=0),Play[[#This Row],[medical_insurance_charges]],NA())</f>
        <v>#N/A</v>
      </c>
      <c r="AG92" s="115">
        <f>IF(AND(Play[[#This Row],[Biological Marker]]=1,Play[[#This Row],[Smoker]]=0),Play[[#This Row],[medical_insurance_charges]],NA())</f>
        <v>5615.3689999999997</v>
      </c>
    </row>
    <row r="93" spans="1:33" x14ac:dyDescent="0.35">
      <c r="A93" s="31">
        <v>31</v>
      </c>
      <c r="B93" s="31">
        <v>20.399999999999999</v>
      </c>
      <c r="C93" s="33">
        <v>1</v>
      </c>
      <c r="D93" s="33">
        <v>0</v>
      </c>
      <c r="E93" s="33">
        <v>0</v>
      </c>
      <c r="F93" s="33">
        <v>0</v>
      </c>
      <c r="G93" s="33">
        <v>1</v>
      </c>
      <c r="H93">
        <v>0</v>
      </c>
      <c r="I93">
        <v>0</v>
      </c>
      <c r="J93">
        <v>1</v>
      </c>
      <c r="K93">
        <v>0</v>
      </c>
      <c r="L93">
        <v>0</v>
      </c>
      <c r="M93">
        <v>0</v>
      </c>
      <c r="N93">
        <v>1</v>
      </c>
      <c r="O93">
        <v>0</v>
      </c>
      <c r="P93">
        <v>0</v>
      </c>
      <c r="Q93" s="32">
        <v>3260.1990000000001</v>
      </c>
      <c r="R93" s="110" t="e">
        <f>IF(Play[[#This Row],[southeast]]=1,Play[[#This Row],[medical_insurance_charges]],NA())</f>
        <v>#N/A</v>
      </c>
      <c r="S93" s="110">
        <f>IF(Play[[#This Row],[southwest]]=1,Play[[#This Row],[medical_insurance_charges]],NA())</f>
        <v>3260.1990000000001</v>
      </c>
      <c r="T93" s="111" t="e">
        <f>IF(Play[[#This Row],[northwest]]=1,Play[[#This Row],[medical_insurance_charges]],NA())</f>
        <v>#N/A</v>
      </c>
      <c r="U93" s="110" t="e">
        <f>IF(Play[[#This Row],[northeast]]=1,Play[[#This Row],[medical_insurance_charges]],NA())</f>
        <v>#N/A</v>
      </c>
      <c r="V93" s="114" t="e">
        <f>IF(AND(Play[[#This Row],[southeast]]&lt;&gt;0,Play[[#This Row],[Smoker]]&lt;&gt;0),Play[[#This Row],[medical_insurance_charges]],NA())</f>
        <v>#N/A</v>
      </c>
      <c r="W93" s="114" t="e">
        <f>IF(AND(Play[[#This Row],[southwest]]&lt;&gt;0,Play[[#This Row],[Smoker]]&lt;&gt;0),Play[[#This Row],[medical_insurance_charges]],NA())</f>
        <v>#N/A</v>
      </c>
      <c r="X93" s="114" t="e">
        <f>IF(AND(Play[[#This Row],[northwest]]&lt;&gt;0,Play[[#This Row],[Smoker]]&lt;&gt;0),Play[[#This Row],[medical_insurance_charges]],NA())</f>
        <v>#N/A</v>
      </c>
      <c r="Y93" s="114" t="e">
        <f>IF(AND(Play[[#This Row],[northeast]]&lt;&gt;0,Play[[#This Row],[Smoker]]&lt;&gt;0),Play[[#This Row],[medical_insurance_charges]],NA())</f>
        <v>#N/A</v>
      </c>
      <c r="Z93" s="115" t="e">
        <f>IF(AND(Play[[#This Row],[Biological Marker]]=0,Play[[#This Row],[Smoker]]=1),Play[[#This Row],[medical_insurance_charges]],NA())</f>
        <v>#N/A</v>
      </c>
      <c r="AA93" s="115" t="e">
        <f>IF(AND(Play[[#This Row],[Biological Marker]]=1,Play[[#This Row],[Smoker]]=1),Play[[#This Row],[medical_insurance_charges]],NA())</f>
        <v>#N/A</v>
      </c>
      <c r="AB93" s="144" t="e">
        <f>IF(AND(Play[[#This Row],[southeast]]&lt;&gt;0,Play[[#This Row],[Smoker]]=0),Play[[#This Row],[medical_insurance_charges]],NA())</f>
        <v>#N/A</v>
      </c>
      <c r="AC93" s="144">
        <f>IF(AND(Play[[#This Row],[southwest]]&lt;&gt;0,Play[[#This Row],[Smoker]]=0),Play[[#This Row],[medical_insurance_charges]],NA())</f>
        <v>3260.1990000000001</v>
      </c>
      <c r="AD93" s="144" t="e">
        <f>IF(AND(Play[[#This Row],[northwest]]&lt;&gt;0,Play[[#This Row],[Smoker]]=0),Play[[#This Row],[medical_insurance_charges]],NA())</f>
        <v>#N/A</v>
      </c>
      <c r="AE93" s="144" t="e">
        <f>IF(AND(Play[[#This Row],[northeast]]&lt;&gt;0,Play[[#This Row],[Smoker]]=0),Play[[#This Row],[medical_insurance_charges]],NA())</f>
        <v>#N/A</v>
      </c>
      <c r="AF93" s="115" t="e">
        <f>IF(AND(Play[[#This Row],[Biological Marker]]=0,Play[[#This Row],[Smoker]]=0),Play[[#This Row],[medical_insurance_charges]],NA())</f>
        <v>#N/A</v>
      </c>
      <c r="AG93" s="115">
        <f>IF(AND(Play[[#This Row],[Biological Marker]]=1,Play[[#This Row],[Smoker]]=0),Play[[#This Row],[medical_insurance_charges]],NA())</f>
        <v>3260.1990000000001</v>
      </c>
    </row>
    <row r="94" spans="1:33" x14ac:dyDescent="0.35">
      <c r="A94" s="31">
        <v>43</v>
      </c>
      <c r="B94" s="31">
        <v>23.2</v>
      </c>
      <c r="C94" s="33">
        <v>1</v>
      </c>
      <c r="D94" s="33">
        <v>0</v>
      </c>
      <c r="E94" s="33">
        <v>0</v>
      </c>
      <c r="F94" s="33">
        <v>0</v>
      </c>
      <c r="G94" s="33">
        <v>1</v>
      </c>
      <c r="H94">
        <v>0</v>
      </c>
      <c r="I94">
        <v>0</v>
      </c>
      <c r="J94">
        <v>1</v>
      </c>
      <c r="K94">
        <v>0</v>
      </c>
      <c r="L94">
        <v>0</v>
      </c>
      <c r="M94">
        <v>0</v>
      </c>
      <c r="N94">
        <v>0</v>
      </c>
      <c r="O94">
        <v>1</v>
      </c>
      <c r="P94">
        <v>0</v>
      </c>
      <c r="Q94" s="32">
        <v>6250.4350000000004</v>
      </c>
      <c r="R94" s="110" t="e">
        <f>IF(Play[[#This Row],[southeast]]=1,Play[[#This Row],[medical_insurance_charges]],NA())</f>
        <v>#N/A</v>
      </c>
      <c r="S94" s="110">
        <f>IF(Play[[#This Row],[southwest]]=1,Play[[#This Row],[medical_insurance_charges]],NA())</f>
        <v>6250.4350000000004</v>
      </c>
      <c r="T94" s="111" t="e">
        <f>IF(Play[[#This Row],[northwest]]=1,Play[[#This Row],[medical_insurance_charges]],NA())</f>
        <v>#N/A</v>
      </c>
      <c r="U94" s="110" t="e">
        <f>IF(Play[[#This Row],[northeast]]=1,Play[[#This Row],[medical_insurance_charges]],NA())</f>
        <v>#N/A</v>
      </c>
      <c r="V94" s="114" t="e">
        <f>IF(AND(Play[[#This Row],[southeast]]&lt;&gt;0,Play[[#This Row],[Smoker]]&lt;&gt;0),Play[[#This Row],[medical_insurance_charges]],NA())</f>
        <v>#N/A</v>
      </c>
      <c r="W94" s="114" t="e">
        <f>IF(AND(Play[[#This Row],[southwest]]&lt;&gt;0,Play[[#This Row],[Smoker]]&lt;&gt;0),Play[[#This Row],[medical_insurance_charges]],NA())</f>
        <v>#N/A</v>
      </c>
      <c r="X94" s="114" t="e">
        <f>IF(AND(Play[[#This Row],[northwest]]&lt;&gt;0,Play[[#This Row],[Smoker]]&lt;&gt;0),Play[[#This Row],[medical_insurance_charges]],NA())</f>
        <v>#N/A</v>
      </c>
      <c r="Y94" s="114" t="e">
        <f>IF(AND(Play[[#This Row],[northeast]]&lt;&gt;0,Play[[#This Row],[Smoker]]&lt;&gt;0),Play[[#This Row],[medical_insurance_charges]],NA())</f>
        <v>#N/A</v>
      </c>
      <c r="Z94" s="115" t="e">
        <f>IF(AND(Play[[#This Row],[Biological Marker]]=0,Play[[#This Row],[Smoker]]=1),Play[[#This Row],[medical_insurance_charges]],NA())</f>
        <v>#N/A</v>
      </c>
      <c r="AA94" s="115" t="e">
        <f>IF(AND(Play[[#This Row],[Biological Marker]]=1,Play[[#This Row],[Smoker]]=1),Play[[#This Row],[medical_insurance_charges]],NA())</f>
        <v>#N/A</v>
      </c>
      <c r="AB94" s="144" t="e">
        <f>IF(AND(Play[[#This Row],[southeast]]&lt;&gt;0,Play[[#This Row],[Smoker]]=0),Play[[#This Row],[medical_insurance_charges]],NA())</f>
        <v>#N/A</v>
      </c>
      <c r="AC94" s="144">
        <f>IF(AND(Play[[#This Row],[southwest]]&lt;&gt;0,Play[[#This Row],[Smoker]]=0),Play[[#This Row],[medical_insurance_charges]],NA())</f>
        <v>6250.4350000000004</v>
      </c>
      <c r="AD94" s="144" t="e">
        <f>IF(AND(Play[[#This Row],[northwest]]&lt;&gt;0,Play[[#This Row],[Smoker]]=0),Play[[#This Row],[medical_insurance_charges]],NA())</f>
        <v>#N/A</v>
      </c>
      <c r="AE94" s="144" t="e">
        <f>IF(AND(Play[[#This Row],[northeast]]&lt;&gt;0,Play[[#This Row],[Smoker]]=0),Play[[#This Row],[medical_insurance_charges]],NA())</f>
        <v>#N/A</v>
      </c>
      <c r="AF94" s="115" t="e">
        <f>IF(AND(Play[[#This Row],[Biological Marker]]=0,Play[[#This Row],[Smoker]]=0),Play[[#This Row],[medical_insurance_charges]],NA())</f>
        <v>#N/A</v>
      </c>
      <c r="AG94" s="115">
        <f>IF(AND(Play[[#This Row],[Biological Marker]]=1,Play[[#This Row],[Smoker]]=0),Play[[#This Row],[medical_insurance_charges]],NA())</f>
        <v>6250.4350000000004</v>
      </c>
    </row>
    <row r="95" spans="1:33" x14ac:dyDescent="0.35">
      <c r="A95" s="31">
        <v>46</v>
      </c>
      <c r="B95" s="31">
        <v>22.3</v>
      </c>
      <c r="C95" s="33">
        <v>1</v>
      </c>
      <c r="D95" s="33">
        <v>0</v>
      </c>
      <c r="E95" s="33">
        <v>0</v>
      </c>
      <c r="F95" s="33">
        <v>0</v>
      </c>
      <c r="G95" s="33">
        <v>1</v>
      </c>
      <c r="H95">
        <v>0</v>
      </c>
      <c r="I95">
        <v>0</v>
      </c>
      <c r="J95">
        <v>1</v>
      </c>
      <c r="K95">
        <v>0</v>
      </c>
      <c r="L95">
        <v>0</v>
      </c>
      <c r="M95">
        <v>0</v>
      </c>
      <c r="N95">
        <v>0</v>
      </c>
      <c r="O95">
        <v>1</v>
      </c>
      <c r="P95">
        <v>0</v>
      </c>
      <c r="Q95" s="32">
        <v>7147.1049999999996</v>
      </c>
      <c r="R95" s="110" t="e">
        <f>IF(Play[[#This Row],[southeast]]=1,Play[[#This Row],[medical_insurance_charges]],NA())</f>
        <v>#N/A</v>
      </c>
      <c r="S95" s="110">
        <f>IF(Play[[#This Row],[southwest]]=1,Play[[#This Row],[medical_insurance_charges]],NA())</f>
        <v>7147.1049999999996</v>
      </c>
      <c r="T95" s="111" t="e">
        <f>IF(Play[[#This Row],[northwest]]=1,Play[[#This Row],[medical_insurance_charges]],NA())</f>
        <v>#N/A</v>
      </c>
      <c r="U95" s="110" t="e">
        <f>IF(Play[[#This Row],[northeast]]=1,Play[[#This Row],[medical_insurance_charges]],NA())</f>
        <v>#N/A</v>
      </c>
      <c r="V95" s="114" t="e">
        <f>IF(AND(Play[[#This Row],[southeast]]&lt;&gt;0,Play[[#This Row],[Smoker]]&lt;&gt;0),Play[[#This Row],[medical_insurance_charges]],NA())</f>
        <v>#N/A</v>
      </c>
      <c r="W95" s="114" t="e">
        <f>IF(AND(Play[[#This Row],[southwest]]&lt;&gt;0,Play[[#This Row],[Smoker]]&lt;&gt;0),Play[[#This Row],[medical_insurance_charges]],NA())</f>
        <v>#N/A</v>
      </c>
      <c r="X95" s="114" t="e">
        <f>IF(AND(Play[[#This Row],[northwest]]&lt;&gt;0,Play[[#This Row],[Smoker]]&lt;&gt;0),Play[[#This Row],[medical_insurance_charges]],NA())</f>
        <v>#N/A</v>
      </c>
      <c r="Y95" s="114" t="e">
        <f>IF(AND(Play[[#This Row],[northeast]]&lt;&gt;0,Play[[#This Row],[Smoker]]&lt;&gt;0),Play[[#This Row],[medical_insurance_charges]],NA())</f>
        <v>#N/A</v>
      </c>
      <c r="Z95" s="115" t="e">
        <f>IF(AND(Play[[#This Row],[Biological Marker]]=0,Play[[#This Row],[Smoker]]=1),Play[[#This Row],[medical_insurance_charges]],NA())</f>
        <v>#N/A</v>
      </c>
      <c r="AA95" s="115" t="e">
        <f>IF(AND(Play[[#This Row],[Biological Marker]]=1,Play[[#This Row],[Smoker]]=1),Play[[#This Row],[medical_insurance_charges]],NA())</f>
        <v>#N/A</v>
      </c>
      <c r="AB95" s="144" t="e">
        <f>IF(AND(Play[[#This Row],[southeast]]&lt;&gt;0,Play[[#This Row],[Smoker]]=0),Play[[#This Row],[medical_insurance_charges]],NA())</f>
        <v>#N/A</v>
      </c>
      <c r="AC95" s="144">
        <f>IF(AND(Play[[#This Row],[southwest]]&lt;&gt;0,Play[[#This Row],[Smoker]]=0),Play[[#This Row],[medical_insurance_charges]],NA())</f>
        <v>7147.1049999999996</v>
      </c>
      <c r="AD95" s="144" t="e">
        <f>IF(AND(Play[[#This Row],[northwest]]&lt;&gt;0,Play[[#This Row],[Smoker]]=0),Play[[#This Row],[medical_insurance_charges]],NA())</f>
        <v>#N/A</v>
      </c>
      <c r="AE95" s="144" t="e">
        <f>IF(AND(Play[[#This Row],[northeast]]&lt;&gt;0,Play[[#This Row],[Smoker]]=0),Play[[#This Row],[medical_insurance_charges]],NA())</f>
        <v>#N/A</v>
      </c>
      <c r="AF95" s="115" t="e">
        <f>IF(AND(Play[[#This Row],[Biological Marker]]=0,Play[[#This Row],[Smoker]]=0),Play[[#This Row],[medical_insurance_charges]],NA())</f>
        <v>#N/A</v>
      </c>
      <c r="AG95" s="115">
        <f>IF(AND(Play[[#This Row],[Biological Marker]]=1,Play[[#This Row],[Smoker]]=0),Play[[#This Row],[medical_insurance_charges]],NA())</f>
        <v>7147.1049999999996</v>
      </c>
    </row>
    <row r="96" spans="1:33" x14ac:dyDescent="0.35">
      <c r="A96" s="31">
        <v>53</v>
      </c>
      <c r="B96" s="31">
        <v>21.4</v>
      </c>
      <c r="C96" s="33">
        <v>1</v>
      </c>
      <c r="D96" s="33">
        <v>0</v>
      </c>
      <c r="E96" s="33">
        <v>0</v>
      </c>
      <c r="F96" s="33">
        <v>0</v>
      </c>
      <c r="G96" s="33">
        <v>1</v>
      </c>
      <c r="H96">
        <v>0</v>
      </c>
      <c r="I96">
        <v>0</v>
      </c>
      <c r="J96">
        <v>1</v>
      </c>
      <c r="K96">
        <v>0</v>
      </c>
      <c r="L96">
        <v>0</v>
      </c>
      <c r="M96">
        <v>0</v>
      </c>
      <c r="N96">
        <v>0</v>
      </c>
      <c r="O96">
        <v>1</v>
      </c>
      <c r="P96">
        <v>0</v>
      </c>
      <c r="Q96" s="32">
        <v>10065.413</v>
      </c>
      <c r="R96" s="110" t="e">
        <f>IF(Play[[#This Row],[southeast]]=1,Play[[#This Row],[medical_insurance_charges]],NA())</f>
        <v>#N/A</v>
      </c>
      <c r="S96" s="110">
        <f>IF(Play[[#This Row],[southwest]]=1,Play[[#This Row],[medical_insurance_charges]],NA())</f>
        <v>10065.413</v>
      </c>
      <c r="T96" s="111" t="e">
        <f>IF(Play[[#This Row],[northwest]]=1,Play[[#This Row],[medical_insurance_charges]],NA())</f>
        <v>#N/A</v>
      </c>
      <c r="U96" s="110" t="e">
        <f>IF(Play[[#This Row],[northeast]]=1,Play[[#This Row],[medical_insurance_charges]],NA())</f>
        <v>#N/A</v>
      </c>
      <c r="V96" s="114" t="e">
        <f>IF(AND(Play[[#This Row],[southeast]]&lt;&gt;0,Play[[#This Row],[Smoker]]&lt;&gt;0),Play[[#This Row],[medical_insurance_charges]],NA())</f>
        <v>#N/A</v>
      </c>
      <c r="W96" s="114" t="e">
        <f>IF(AND(Play[[#This Row],[southwest]]&lt;&gt;0,Play[[#This Row],[Smoker]]&lt;&gt;0),Play[[#This Row],[medical_insurance_charges]],NA())</f>
        <v>#N/A</v>
      </c>
      <c r="X96" s="114" t="e">
        <f>IF(AND(Play[[#This Row],[northwest]]&lt;&gt;0,Play[[#This Row],[Smoker]]&lt;&gt;0),Play[[#This Row],[medical_insurance_charges]],NA())</f>
        <v>#N/A</v>
      </c>
      <c r="Y96" s="114" t="e">
        <f>IF(AND(Play[[#This Row],[northeast]]&lt;&gt;0,Play[[#This Row],[Smoker]]&lt;&gt;0),Play[[#This Row],[medical_insurance_charges]],NA())</f>
        <v>#N/A</v>
      </c>
      <c r="Z96" s="115" t="e">
        <f>IF(AND(Play[[#This Row],[Biological Marker]]=0,Play[[#This Row],[Smoker]]=1),Play[[#This Row],[medical_insurance_charges]],NA())</f>
        <v>#N/A</v>
      </c>
      <c r="AA96" s="115" t="e">
        <f>IF(AND(Play[[#This Row],[Biological Marker]]=1,Play[[#This Row],[Smoker]]=1),Play[[#This Row],[medical_insurance_charges]],NA())</f>
        <v>#N/A</v>
      </c>
      <c r="AB96" s="144" t="e">
        <f>IF(AND(Play[[#This Row],[southeast]]&lt;&gt;0,Play[[#This Row],[Smoker]]=0),Play[[#This Row],[medical_insurance_charges]],NA())</f>
        <v>#N/A</v>
      </c>
      <c r="AC96" s="144">
        <f>IF(AND(Play[[#This Row],[southwest]]&lt;&gt;0,Play[[#This Row],[Smoker]]=0),Play[[#This Row],[medical_insurance_charges]],NA())</f>
        <v>10065.413</v>
      </c>
      <c r="AD96" s="144" t="e">
        <f>IF(AND(Play[[#This Row],[northwest]]&lt;&gt;0,Play[[#This Row],[Smoker]]=0),Play[[#This Row],[medical_insurance_charges]],NA())</f>
        <v>#N/A</v>
      </c>
      <c r="AE96" s="144" t="e">
        <f>IF(AND(Play[[#This Row],[northeast]]&lt;&gt;0,Play[[#This Row],[Smoker]]=0),Play[[#This Row],[medical_insurance_charges]],NA())</f>
        <v>#N/A</v>
      </c>
      <c r="AF96" s="115" t="e">
        <f>IF(AND(Play[[#This Row],[Biological Marker]]=0,Play[[#This Row],[Smoker]]=0),Play[[#This Row],[medical_insurance_charges]],NA())</f>
        <v>#N/A</v>
      </c>
      <c r="AG96" s="115">
        <f>IF(AND(Play[[#This Row],[Biological Marker]]=1,Play[[#This Row],[Smoker]]=0),Play[[#This Row],[medical_insurance_charges]],NA())</f>
        <v>10065.413</v>
      </c>
    </row>
    <row r="97" spans="1:33" x14ac:dyDescent="0.35">
      <c r="A97" s="31">
        <v>55</v>
      </c>
      <c r="B97" s="31">
        <v>21.5</v>
      </c>
      <c r="C97" s="33">
        <v>1</v>
      </c>
      <c r="D97" s="33">
        <v>0</v>
      </c>
      <c r="E97" s="33">
        <v>0</v>
      </c>
      <c r="F97" s="33">
        <v>0</v>
      </c>
      <c r="G97" s="33">
        <v>1</v>
      </c>
      <c r="H97">
        <v>0</v>
      </c>
      <c r="I97">
        <v>0</v>
      </c>
      <c r="J97">
        <v>1</v>
      </c>
      <c r="K97">
        <v>0</v>
      </c>
      <c r="L97">
        <v>0</v>
      </c>
      <c r="M97">
        <v>0</v>
      </c>
      <c r="N97">
        <v>0</v>
      </c>
      <c r="O97">
        <v>1</v>
      </c>
      <c r="P97">
        <v>0</v>
      </c>
      <c r="Q97" s="32">
        <v>10791.96</v>
      </c>
      <c r="R97" s="110" t="e">
        <f>IF(Play[[#This Row],[southeast]]=1,Play[[#This Row],[medical_insurance_charges]],NA())</f>
        <v>#N/A</v>
      </c>
      <c r="S97" s="110">
        <f>IF(Play[[#This Row],[southwest]]=1,Play[[#This Row],[medical_insurance_charges]],NA())</f>
        <v>10791.96</v>
      </c>
      <c r="T97" s="111" t="e">
        <f>IF(Play[[#This Row],[northwest]]=1,Play[[#This Row],[medical_insurance_charges]],NA())</f>
        <v>#N/A</v>
      </c>
      <c r="U97" s="110" t="e">
        <f>IF(Play[[#This Row],[northeast]]=1,Play[[#This Row],[medical_insurance_charges]],NA())</f>
        <v>#N/A</v>
      </c>
      <c r="V97" s="114" t="e">
        <f>IF(AND(Play[[#This Row],[southeast]]&lt;&gt;0,Play[[#This Row],[Smoker]]&lt;&gt;0),Play[[#This Row],[medical_insurance_charges]],NA())</f>
        <v>#N/A</v>
      </c>
      <c r="W97" s="114" t="e">
        <f>IF(AND(Play[[#This Row],[southwest]]&lt;&gt;0,Play[[#This Row],[Smoker]]&lt;&gt;0),Play[[#This Row],[medical_insurance_charges]],NA())</f>
        <v>#N/A</v>
      </c>
      <c r="X97" s="114" t="e">
        <f>IF(AND(Play[[#This Row],[northwest]]&lt;&gt;0,Play[[#This Row],[Smoker]]&lt;&gt;0),Play[[#This Row],[medical_insurance_charges]],NA())</f>
        <v>#N/A</v>
      </c>
      <c r="Y97" s="114" t="e">
        <f>IF(AND(Play[[#This Row],[northeast]]&lt;&gt;0,Play[[#This Row],[Smoker]]&lt;&gt;0),Play[[#This Row],[medical_insurance_charges]],NA())</f>
        <v>#N/A</v>
      </c>
      <c r="Z97" s="115" t="e">
        <f>IF(AND(Play[[#This Row],[Biological Marker]]=0,Play[[#This Row],[Smoker]]=1),Play[[#This Row],[medical_insurance_charges]],NA())</f>
        <v>#N/A</v>
      </c>
      <c r="AA97" s="115" t="e">
        <f>IF(AND(Play[[#This Row],[Biological Marker]]=1,Play[[#This Row],[Smoker]]=1),Play[[#This Row],[medical_insurance_charges]],NA())</f>
        <v>#N/A</v>
      </c>
      <c r="AB97" s="144" t="e">
        <f>IF(AND(Play[[#This Row],[southeast]]&lt;&gt;0,Play[[#This Row],[Smoker]]=0),Play[[#This Row],[medical_insurance_charges]],NA())</f>
        <v>#N/A</v>
      </c>
      <c r="AC97" s="144">
        <f>IF(AND(Play[[#This Row],[southwest]]&lt;&gt;0,Play[[#This Row],[Smoker]]=0),Play[[#This Row],[medical_insurance_charges]],NA())</f>
        <v>10791.96</v>
      </c>
      <c r="AD97" s="144" t="e">
        <f>IF(AND(Play[[#This Row],[northwest]]&lt;&gt;0,Play[[#This Row],[Smoker]]=0),Play[[#This Row],[medical_insurance_charges]],NA())</f>
        <v>#N/A</v>
      </c>
      <c r="AE97" s="144" t="e">
        <f>IF(AND(Play[[#This Row],[northeast]]&lt;&gt;0,Play[[#This Row],[Smoker]]=0),Play[[#This Row],[medical_insurance_charges]],NA())</f>
        <v>#N/A</v>
      </c>
      <c r="AF97" s="115" t="e">
        <f>IF(AND(Play[[#This Row],[Biological Marker]]=0,Play[[#This Row],[Smoker]]=0),Play[[#This Row],[medical_insurance_charges]],NA())</f>
        <v>#N/A</v>
      </c>
      <c r="AG97" s="115">
        <f>IF(AND(Play[[#This Row],[Biological Marker]]=1,Play[[#This Row],[Smoker]]=0),Play[[#This Row],[medical_insurance_charges]],NA())</f>
        <v>10791.96</v>
      </c>
    </row>
    <row r="98" spans="1:33" x14ac:dyDescent="0.35">
      <c r="A98" s="31">
        <v>56</v>
      </c>
      <c r="B98" s="31">
        <v>22.1</v>
      </c>
      <c r="C98" s="33">
        <v>1</v>
      </c>
      <c r="D98" s="33">
        <v>0</v>
      </c>
      <c r="E98" s="33">
        <v>0</v>
      </c>
      <c r="F98" s="33">
        <v>0</v>
      </c>
      <c r="G98" s="33">
        <v>1</v>
      </c>
      <c r="H98">
        <v>0</v>
      </c>
      <c r="I98">
        <v>0</v>
      </c>
      <c r="J98">
        <v>1</v>
      </c>
      <c r="K98">
        <v>0</v>
      </c>
      <c r="L98">
        <v>0</v>
      </c>
      <c r="M98">
        <v>0</v>
      </c>
      <c r="N98">
        <v>0</v>
      </c>
      <c r="O98">
        <v>1</v>
      </c>
      <c r="P98">
        <v>0</v>
      </c>
      <c r="Q98" s="32">
        <v>10577.087</v>
      </c>
      <c r="R98" s="110" t="e">
        <f>IF(Play[[#This Row],[southeast]]=1,Play[[#This Row],[medical_insurance_charges]],NA())</f>
        <v>#N/A</v>
      </c>
      <c r="S98" s="110">
        <f>IF(Play[[#This Row],[southwest]]=1,Play[[#This Row],[medical_insurance_charges]],NA())</f>
        <v>10577.087</v>
      </c>
      <c r="T98" s="111" t="e">
        <f>IF(Play[[#This Row],[northwest]]=1,Play[[#This Row],[medical_insurance_charges]],NA())</f>
        <v>#N/A</v>
      </c>
      <c r="U98" s="110" t="e">
        <f>IF(Play[[#This Row],[northeast]]=1,Play[[#This Row],[medical_insurance_charges]],NA())</f>
        <v>#N/A</v>
      </c>
      <c r="V98" s="114" t="e">
        <f>IF(AND(Play[[#This Row],[southeast]]&lt;&gt;0,Play[[#This Row],[Smoker]]&lt;&gt;0),Play[[#This Row],[medical_insurance_charges]],NA())</f>
        <v>#N/A</v>
      </c>
      <c r="W98" s="114" t="e">
        <f>IF(AND(Play[[#This Row],[southwest]]&lt;&gt;0,Play[[#This Row],[Smoker]]&lt;&gt;0),Play[[#This Row],[medical_insurance_charges]],NA())</f>
        <v>#N/A</v>
      </c>
      <c r="X98" s="114" t="e">
        <f>IF(AND(Play[[#This Row],[northwest]]&lt;&gt;0,Play[[#This Row],[Smoker]]&lt;&gt;0),Play[[#This Row],[medical_insurance_charges]],NA())</f>
        <v>#N/A</v>
      </c>
      <c r="Y98" s="114" t="e">
        <f>IF(AND(Play[[#This Row],[northeast]]&lt;&gt;0,Play[[#This Row],[Smoker]]&lt;&gt;0),Play[[#This Row],[medical_insurance_charges]],NA())</f>
        <v>#N/A</v>
      </c>
      <c r="Z98" s="115" t="e">
        <f>IF(AND(Play[[#This Row],[Biological Marker]]=0,Play[[#This Row],[Smoker]]=1),Play[[#This Row],[medical_insurance_charges]],NA())</f>
        <v>#N/A</v>
      </c>
      <c r="AA98" s="115" t="e">
        <f>IF(AND(Play[[#This Row],[Biological Marker]]=1,Play[[#This Row],[Smoker]]=1),Play[[#This Row],[medical_insurance_charges]],NA())</f>
        <v>#N/A</v>
      </c>
      <c r="AB98" s="144" t="e">
        <f>IF(AND(Play[[#This Row],[southeast]]&lt;&gt;0,Play[[#This Row],[Smoker]]=0),Play[[#This Row],[medical_insurance_charges]],NA())</f>
        <v>#N/A</v>
      </c>
      <c r="AC98" s="144">
        <f>IF(AND(Play[[#This Row],[southwest]]&lt;&gt;0,Play[[#This Row],[Smoker]]=0),Play[[#This Row],[medical_insurance_charges]],NA())</f>
        <v>10577.087</v>
      </c>
      <c r="AD98" s="144" t="e">
        <f>IF(AND(Play[[#This Row],[northwest]]&lt;&gt;0,Play[[#This Row],[Smoker]]=0),Play[[#This Row],[medical_insurance_charges]],NA())</f>
        <v>#N/A</v>
      </c>
      <c r="AE98" s="144" t="e">
        <f>IF(AND(Play[[#This Row],[northeast]]&lt;&gt;0,Play[[#This Row],[Smoker]]=0),Play[[#This Row],[medical_insurance_charges]],NA())</f>
        <v>#N/A</v>
      </c>
      <c r="AF98" s="115" t="e">
        <f>IF(AND(Play[[#This Row],[Biological Marker]]=0,Play[[#This Row],[Smoker]]=0),Play[[#This Row],[medical_insurance_charges]],NA())</f>
        <v>#N/A</v>
      </c>
      <c r="AG98" s="115">
        <f>IF(AND(Play[[#This Row],[Biological Marker]]=1,Play[[#This Row],[Smoker]]=0),Play[[#This Row],[medical_insurance_charges]],NA())</f>
        <v>10577.087</v>
      </c>
    </row>
    <row r="99" spans="1:33" x14ac:dyDescent="0.35">
      <c r="A99" s="31">
        <v>57</v>
      </c>
      <c r="B99" s="31">
        <v>23.7</v>
      </c>
      <c r="C99" s="33">
        <v>1</v>
      </c>
      <c r="D99" s="33">
        <v>0</v>
      </c>
      <c r="E99" s="33">
        <v>0</v>
      </c>
      <c r="F99" s="33">
        <v>0</v>
      </c>
      <c r="G99" s="33">
        <v>1</v>
      </c>
      <c r="H99">
        <v>0</v>
      </c>
      <c r="I99">
        <v>0</v>
      </c>
      <c r="J99">
        <v>1</v>
      </c>
      <c r="K99">
        <v>0</v>
      </c>
      <c r="L99">
        <v>0</v>
      </c>
      <c r="M99">
        <v>0</v>
      </c>
      <c r="N99">
        <v>0</v>
      </c>
      <c r="O99">
        <v>1</v>
      </c>
      <c r="P99">
        <v>0</v>
      </c>
      <c r="Q99" s="32">
        <v>10959.33</v>
      </c>
      <c r="R99" s="110" t="e">
        <f>IF(Play[[#This Row],[southeast]]=1,Play[[#This Row],[medical_insurance_charges]],NA())</f>
        <v>#N/A</v>
      </c>
      <c r="S99" s="110">
        <f>IF(Play[[#This Row],[southwest]]=1,Play[[#This Row],[medical_insurance_charges]],NA())</f>
        <v>10959.33</v>
      </c>
      <c r="T99" s="111" t="e">
        <f>IF(Play[[#This Row],[northwest]]=1,Play[[#This Row],[medical_insurance_charges]],NA())</f>
        <v>#N/A</v>
      </c>
      <c r="U99" s="110" t="e">
        <f>IF(Play[[#This Row],[northeast]]=1,Play[[#This Row],[medical_insurance_charges]],NA())</f>
        <v>#N/A</v>
      </c>
      <c r="V99" s="114" t="e">
        <f>IF(AND(Play[[#This Row],[southeast]]&lt;&gt;0,Play[[#This Row],[Smoker]]&lt;&gt;0),Play[[#This Row],[medical_insurance_charges]],NA())</f>
        <v>#N/A</v>
      </c>
      <c r="W99" s="114" t="e">
        <f>IF(AND(Play[[#This Row],[southwest]]&lt;&gt;0,Play[[#This Row],[Smoker]]&lt;&gt;0),Play[[#This Row],[medical_insurance_charges]],NA())</f>
        <v>#N/A</v>
      </c>
      <c r="X99" s="114" t="e">
        <f>IF(AND(Play[[#This Row],[northwest]]&lt;&gt;0,Play[[#This Row],[Smoker]]&lt;&gt;0),Play[[#This Row],[medical_insurance_charges]],NA())</f>
        <v>#N/A</v>
      </c>
      <c r="Y99" s="114" t="e">
        <f>IF(AND(Play[[#This Row],[northeast]]&lt;&gt;0,Play[[#This Row],[Smoker]]&lt;&gt;0),Play[[#This Row],[medical_insurance_charges]],NA())</f>
        <v>#N/A</v>
      </c>
      <c r="Z99" s="115" t="e">
        <f>IF(AND(Play[[#This Row],[Biological Marker]]=0,Play[[#This Row],[Smoker]]=1),Play[[#This Row],[medical_insurance_charges]],NA())</f>
        <v>#N/A</v>
      </c>
      <c r="AA99" s="115" t="e">
        <f>IF(AND(Play[[#This Row],[Biological Marker]]=1,Play[[#This Row],[Smoker]]=1),Play[[#This Row],[medical_insurance_charges]],NA())</f>
        <v>#N/A</v>
      </c>
      <c r="AB99" s="144" t="e">
        <f>IF(AND(Play[[#This Row],[southeast]]&lt;&gt;0,Play[[#This Row],[Smoker]]=0),Play[[#This Row],[medical_insurance_charges]],NA())</f>
        <v>#N/A</v>
      </c>
      <c r="AC99" s="144">
        <f>IF(AND(Play[[#This Row],[southwest]]&lt;&gt;0,Play[[#This Row],[Smoker]]=0),Play[[#This Row],[medical_insurance_charges]],NA())</f>
        <v>10959.33</v>
      </c>
      <c r="AD99" s="144" t="e">
        <f>IF(AND(Play[[#This Row],[northwest]]&lt;&gt;0,Play[[#This Row],[Smoker]]=0),Play[[#This Row],[medical_insurance_charges]],NA())</f>
        <v>#N/A</v>
      </c>
      <c r="AE99" s="144" t="e">
        <f>IF(AND(Play[[#This Row],[northeast]]&lt;&gt;0,Play[[#This Row],[Smoker]]=0),Play[[#This Row],[medical_insurance_charges]],NA())</f>
        <v>#N/A</v>
      </c>
      <c r="AF99" s="115" t="e">
        <f>IF(AND(Play[[#This Row],[Biological Marker]]=0,Play[[#This Row],[Smoker]]=0),Play[[#This Row],[medical_insurance_charges]],NA())</f>
        <v>#N/A</v>
      </c>
      <c r="AG99" s="115">
        <f>IF(AND(Play[[#This Row],[Biological Marker]]=1,Play[[#This Row],[Smoker]]=0),Play[[#This Row],[medical_insurance_charges]],NA())</f>
        <v>10959.33</v>
      </c>
    </row>
    <row r="100" spans="1:33" x14ac:dyDescent="0.35">
      <c r="A100" s="31">
        <v>58</v>
      </c>
      <c r="B100" s="31">
        <v>23.3</v>
      </c>
      <c r="C100" s="33">
        <v>1</v>
      </c>
      <c r="D100" s="33">
        <v>0</v>
      </c>
      <c r="E100" s="33">
        <v>0</v>
      </c>
      <c r="F100" s="33">
        <v>0</v>
      </c>
      <c r="G100" s="33">
        <v>1</v>
      </c>
      <c r="H100">
        <v>0</v>
      </c>
      <c r="I100">
        <v>0</v>
      </c>
      <c r="J100">
        <v>1</v>
      </c>
      <c r="K100">
        <v>0</v>
      </c>
      <c r="L100">
        <v>0</v>
      </c>
      <c r="M100">
        <v>0</v>
      </c>
      <c r="N100">
        <v>0</v>
      </c>
      <c r="O100">
        <v>1</v>
      </c>
      <c r="P100">
        <v>0</v>
      </c>
      <c r="Q100" s="32">
        <v>11345.519</v>
      </c>
      <c r="R100" s="110" t="e">
        <f>IF(Play[[#This Row],[southeast]]=1,Play[[#This Row],[medical_insurance_charges]],NA())</f>
        <v>#N/A</v>
      </c>
      <c r="S100" s="110">
        <f>IF(Play[[#This Row],[southwest]]=1,Play[[#This Row],[medical_insurance_charges]],NA())</f>
        <v>11345.519</v>
      </c>
      <c r="T100" s="111" t="e">
        <f>IF(Play[[#This Row],[northwest]]=1,Play[[#This Row],[medical_insurance_charges]],NA())</f>
        <v>#N/A</v>
      </c>
      <c r="U100" s="110" t="e">
        <f>IF(Play[[#This Row],[northeast]]=1,Play[[#This Row],[medical_insurance_charges]],NA())</f>
        <v>#N/A</v>
      </c>
      <c r="V100" s="114" t="e">
        <f>IF(AND(Play[[#This Row],[southeast]]&lt;&gt;0,Play[[#This Row],[Smoker]]&lt;&gt;0),Play[[#This Row],[medical_insurance_charges]],NA())</f>
        <v>#N/A</v>
      </c>
      <c r="W100" s="114" t="e">
        <f>IF(AND(Play[[#This Row],[southwest]]&lt;&gt;0,Play[[#This Row],[Smoker]]&lt;&gt;0),Play[[#This Row],[medical_insurance_charges]],NA())</f>
        <v>#N/A</v>
      </c>
      <c r="X100" s="114" t="e">
        <f>IF(AND(Play[[#This Row],[northwest]]&lt;&gt;0,Play[[#This Row],[Smoker]]&lt;&gt;0),Play[[#This Row],[medical_insurance_charges]],NA())</f>
        <v>#N/A</v>
      </c>
      <c r="Y100" s="114" t="e">
        <f>IF(AND(Play[[#This Row],[northeast]]&lt;&gt;0,Play[[#This Row],[Smoker]]&lt;&gt;0),Play[[#This Row],[medical_insurance_charges]],NA())</f>
        <v>#N/A</v>
      </c>
      <c r="Z100" s="115" t="e">
        <f>IF(AND(Play[[#This Row],[Biological Marker]]=0,Play[[#This Row],[Smoker]]=1),Play[[#This Row],[medical_insurance_charges]],NA())</f>
        <v>#N/A</v>
      </c>
      <c r="AA100" s="115" t="e">
        <f>IF(AND(Play[[#This Row],[Biological Marker]]=1,Play[[#This Row],[Smoker]]=1),Play[[#This Row],[medical_insurance_charges]],NA())</f>
        <v>#N/A</v>
      </c>
      <c r="AB100" s="144" t="e">
        <f>IF(AND(Play[[#This Row],[southeast]]&lt;&gt;0,Play[[#This Row],[Smoker]]=0),Play[[#This Row],[medical_insurance_charges]],NA())</f>
        <v>#N/A</v>
      </c>
      <c r="AC100" s="144">
        <f>IF(AND(Play[[#This Row],[southwest]]&lt;&gt;0,Play[[#This Row],[Smoker]]=0),Play[[#This Row],[medical_insurance_charges]],NA())</f>
        <v>11345.519</v>
      </c>
      <c r="AD100" s="144" t="e">
        <f>IF(AND(Play[[#This Row],[northwest]]&lt;&gt;0,Play[[#This Row],[Smoker]]=0),Play[[#This Row],[medical_insurance_charges]],NA())</f>
        <v>#N/A</v>
      </c>
      <c r="AE100" s="144" t="e">
        <f>IF(AND(Play[[#This Row],[northeast]]&lt;&gt;0,Play[[#This Row],[Smoker]]=0),Play[[#This Row],[medical_insurance_charges]],NA())</f>
        <v>#N/A</v>
      </c>
      <c r="AF100" s="115" t="e">
        <f>IF(AND(Play[[#This Row],[Biological Marker]]=0,Play[[#This Row],[Smoker]]=0),Play[[#This Row],[medical_insurance_charges]],NA())</f>
        <v>#N/A</v>
      </c>
      <c r="AG100" s="115">
        <f>IF(AND(Play[[#This Row],[Biological Marker]]=1,Play[[#This Row],[Smoker]]=0),Play[[#This Row],[medical_insurance_charges]],NA())</f>
        <v>11345.519</v>
      </c>
    </row>
    <row r="101" spans="1:33" x14ac:dyDescent="0.35">
      <c r="A101" s="31">
        <v>62</v>
      </c>
      <c r="B101" s="31">
        <v>21.4</v>
      </c>
      <c r="C101" s="33">
        <v>1</v>
      </c>
      <c r="D101" s="33">
        <v>0</v>
      </c>
      <c r="E101" s="33">
        <v>0</v>
      </c>
      <c r="F101" s="33">
        <v>0</v>
      </c>
      <c r="G101" s="33">
        <v>1</v>
      </c>
      <c r="H101">
        <v>0</v>
      </c>
      <c r="I101">
        <v>0</v>
      </c>
      <c r="J101">
        <v>1</v>
      </c>
      <c r="K101">
        <v>0</v>
      </c>
      <c r="L101">
        <v>0</v>
      </c>
      <c r="M101">
        <v>0</v>
      </c>
      <c r="N101">
        <v>0</v>
      </c>
      <c r="O101">
        <v>0</v>
      </c>
      <c r="P101">
        <v>1</v>
      </c>
      <c r="Q101" s="32">
        <v>12957.118</v>
      </c>
      <c r="R101" s="110" t="e">
        <f>IF(Play[[#This Row],[southeast]]=1,Play[[#This Row],[medical_insurance_charges]],NA())</f>
        <v>#N/A</v>
      </c>
      <c r="S101" s="110">
        <f>IF(Play[[#This Row],[southwest]]=1,Play[[#This Row],[medical_insurance_charges]],NA())</f>
        <v>12957.118</v>
      </c>
      <c r="T101" s="111" t="e">
        <f>IF(Play[[#This Row],[northwest]]=1,Play[[#This Row],[medical_insurance_charges]],NA())</f>
        <v>#N/A</v>
      </c>
      <c r="U101" s="110" t="e">
        <f>IF(Play[[#This Row],[northeast]]=1,Play[[#This Row],[medical_insurance_charges]],NA())</f>
        <v>#N/A</v>
      </c>
      <c r="V101" s="114" t="e">
        <f>IF(AND(Play[[#This Row],[southeast]]&lt;&gt;0,Play[[#This Row],[Smoker]]&lt;&gt;0),Play[[#This Row],[medical_insurance_charges]],NA())</f>
        <v>#N/A</v>
      </c>
      <c r="W101" s="114" t="e">
        <f>IF(AND(Play[[#This Row],[southwest]]&lt;&gt;0,Play[[#This Row],[Smoker]]&lt;&gt;0),Play[[#This Row],[medical_insurance_charges]],NA())</f>
        <v>#N/A</v>
      </c>
      <c r="X101" s="114" t="e">
        <f>IF(AND(Play[[#This Row],[northwest]]&lt;&gt;0,Play[[#This Row],[Smoker]]&lt;&gt;0),Play[[#This Row],[medical_insurance_charges]],NA())</f>
        <v>#N/A</v>
      </c>
      <c r="Y101" s="114" t="e">
        <f>IF(AND(Play[[#This Row],[northeast]]&lt;&gt;0,Play[[#This Row],[Smoker]]&lt;&gt;0),Play[[#This Row],[medical_insurance_charges]],NA())</f>
        <v>#N/A</v>
      </c>
      <c r="Z101" s="115" t="e">
        <f>IF(AND(Play[[#This Row],[Biological Marker]]=0,Play[[#This Row],[Smoker]]=1),Play[[#This Row],[medical_insurance_charges]],NA())</f>
        <v>#N/A</v>
      </c>
      <c r="AA101" s="115" t="e">
        <f>IF(AND(Play[[#This Row],[Biological Marker]]=1,Play[[#This Row],[Smoker]]=1),Play[[#This Row],[medical_insurance_charges]],NA())</f>
        <v>#N/A</v>
      </c>
      <c r="AB101" s="144" t="e">
        <f>IF(AND(Play[[#This Row],[southeast]]&lt;&gt;0,Play[[#This Row],[Smoker]]=0),Play[[#This Row],[medical_insurance_charges]],NA())</f>
        <v>#N/A</v>
      </c>
      <c r="AC101" s="144">
        <f>IF(AND(Play[[#This Row],[southwest]]&lt;&gt;0,Play[[#This Row],[Smoker]]=0),Play[[#This Row],[medical_insurance_charges]],NA())</f>
        <v>12957.118</v>
      </c>
      <c r="AD101" s="144" t="e">
        <f>IF(AND(Play[[#This Row],[northwest]]&lt;&gt;0,Play[[#This Row],[Smoker]]=0),Play[[#This Row],[medical_insurance_charges]],NA())</f>
        <v>#N/A</v>
      </c>
      <c r="AE101" s="144" t="e">
        <f>IF(AND(Play[[#This Row],[northeast]]&lt;&gt;0,Play[[#This Row],[Smoker]]=0),Play[[#This Row],[medical_insurance_charges]],NA())</f>
        <v>#N/A</v>
      </c>
      <c r="AF101" s="115" t="e">
        <f>IF(AND(Play[[#This Row],[Biological Marker]]=0,Play[[#This Row],[Smoker]]=0),Play[[#This Row],[medical_insurance_charges]],NA())</f>
        <v>#N/A</v>
      </c>
      <c r="AG101" s="115">
        <f>IF(AND(Play[[#This Row],[Biological Marker]]=1,Play[[#This Row],[Smoker]]=0),Play[[#This Row],[medical_insurance_charges]],NA())</f>
        <v>12957.118</v>
      </c>
    </row>
    <row r="102" spans="1:33" x14ac:dyDescent="0.35">
      <c r="A102" s="31">
        <v>19</v>
      </c>
      <c r="B102" s="31">
        <v>32.9</v>
      </c>
      <c r="C102" s="33">
        <v>0</v>
      </c>
      <c r="D102" s="33">
        <v>1</v>
      </c>
      <c r="E102" s="33">
        <v>0</v>
      </c>
      <c r="F102" s="33">
        <v>0</v>
      </c>
      <c r="G102" s="33">
        <v>0</v>
      </c>
      <c r="H102">
        <v>0</v>
      </c>
      <c r="I102">
        <v>0</v>
      </c>
      <c r="J102">
        <v>1</v>
      </c>
      <c r="K102">
        <v>0</v>
      </c>
      <c r="L102">
        <v>0</v>
      </c>
      <c r="M102">
        <v>1</v>
      </c>
      <c r="N102">
        <v>0</v>
      </c>
      <c r="O102">
        <v>0</v>
      </c>
      <c r="P102">
        <v>0</v>
      </c>
      <c r="Q102" s="32">
        <v>1748.7739999999999</v>
      </c>
      <c r="R102" s="110" t="e">
        <f>IF(Play[[#This Row],[southeast]]=1,Play[[#This Row],[medical_insurance_charges]],NA())</f>
        <v>#N/A</v>
      </c>
      <c r="S102" s="110">
        <f>IF(Play[[#This Row],[southwest]]=1,Play[[#This Row],[medical_insurance_charges]],NA())</f>
        <v>1748.7739999999999</v>
      </c>
      <c r="T102" s="111" t="e">
        <f>IF(Play[[#This Row],[northwest]]=1,Play[[#This Row],[medical_insurance_charges]],NA())</f>
        <v>#N/A</v>
      </c>
      <c r="U102" s="110" t="e">
        <f>IF(Play[[#This Row],[northeast]]=1,Play[[#This Row],[medical_insurance_charges]],NA())</f>
        <v>#N/A</v>
      </c>
      <c r="V102" s="114" t="e">
        <f>IF(AND(Play[[#This Row],[southeast]]&lt;&gt;0,Play[[#This Row],[Smoker]]&lt;&gt;0),Play[[#This Row],[medical_insurance_charges]],NA())</f>
        <v>#N/A</v>
      </c>
      <c r="W102" s="114" t="e">
        <f>IF(AND(Play[[#This Row],[southwest]]&lt;&gt;0,Play[[#This Row],[Smoker]]&lt;&gt;0),Play[[#This Row],[medical_insurance_charges]],NA())</f>
        <v>#N/A</v>
      </c>
      <c r="X102" s="114" t="e">
        <f>IF(AND(Play[[#This Row],[northwest]]&lt;&gt;0,Play[[#This Row],[Smoker]]&lt;&gt;0),Play[[#This Row],[medical_insurance_charges]],NA())</f>
        <v>#N/A</v>
      </c>
      <c r="Y102" s="114" t="e">
        <f>IF(AND(Play[[#This Row],[northeast]]&lt;&gt;0,Play[[#This Row],[Smoker]]&lt;&gt;0),Play[[#This Row],[medical_insurance_charges]],NA())</f>
        <v>#N/A</v>
      </c>
      <c r="Z102" s="115" t="e">
        <f>IF(AND(Play[[#This Row],[Biological Marker]]=0,Play[[#This Row],[Smoker]]=1),Play[[#This Row],[medical_insurance_charges]],NA())</f>
        <v>#N/A</v>
      </c>
      <c r="AA102" s="115" t="e">
        <f>IF(AND(Play[[#This Row],[Biological Marker]]=1,Play[[#This Row],[Smoker]]=1),Play[[#This Row],[medical_insurance_charges]],NA())</f>
        <v>#N/A</v>
      </c>
      <c r="AB102" s="144" t="e">
        <f>IF(AND(Play[[#This Row],[southeast]]&lt;&gt;0,Play[[#This Row],[Smoker]]=0),Play[[#This Row],[medical_insurance_charges]],NA())</f>
        <v>#N/A</v>
      </c>
      <c r="AC102" s="144">
        <f>IF(AND(Play[[#This Row],[southwest]]&lt;&gt;0,Play[[#This Row],[Smoker]]=0),Play[[#This Row],[medical_insurance_charges]],NA())</f>
        <v>1748.7739999999999</v>
      </c>
      <c r="AD102" s="144" t="e">
        <f>IF(AND(Play[[#This Row],[northwest]]&lt;&gt;0,Play[[#This Row],[Smoker]]=0),Play[[#This Row],[medical_insurance_charges]],NA())</f>
        <v>#N/A</v>
      </c>
      <c r="AE102" s="144" t="e">
        <f>IF(AND(Play[[#This Row],[northeast]]&lt;&gt;0,Play[[#This Row],[Smoker]]=0),Play[[#This Row],[medical_insurance_charges]],NA())</f>
        <v>#N/A</v>
      </c>
      <c r="AF102" s="115">
        <f>IF(AND(Play[[#This Row],[Biological Marker]]=0,Play[[#This Row],[Smoker]]=0),Play[[#This Row],[medical_insurance_charges]],NA())</f>
        <v>1748.7739999999999</v>
      </c>
      <c r="AG102" s="115" t="e">
        <f>IF(AND(Play[[#This Row],[Biological Marker]]=1,Play[[#This Row],[Smoker]]=0),Play[[#This Row],[medical_insurance_charges]],NA())</f>
        <v>#N/A</v>
      </c>
    </row>
    <row r="103" spans="1:33" x14ac:dyDescent="0.35">
      <c r="A103" s="31">
        <v>19</v>
      </c>
      <c r="B103" s="31">
        <v>40.5</v>
      </c>
      <c r="C103" s="33">
        <v>0</v>
      </c>
      <c r="D103" s="33">
        <v>1</v>
      </c>
      <c r="E103" s="33">
        <v>0</v>
      </c>
      <c r="F103" s="33">
        <v>0</v>
      </c>
      <c r="G103" s="33">
        <v>0</v>
      </c>
      <c r="H103">
        <v>0</v>
      </c>
      <c r="I103">
        <v>0</v>
      </c>
      <c r="J103">
        <v>1</v>
      </c>
      <c r="K103">
        <v>0</v>
      </c>
      <c r="L103">
        <v>0</v>
      </c>
      <c r="M103">
        <v>1</v>
      </c>
      <c r="N103">
        <v>0</v>
      </c>
      <c r="O103">
        <v>0</v>
      </c>
      <c r="P103">
        <v>0</v>
      </c>
      <c r="Q103" s="32">
        <v>1759.338</v>
      </c>
      <c r="R103" s="110" t="e">
        <f>IF(Play[[#This Row],[southeast]]=1,Play[[#This Row],[medical_insurance_charges]],NA())</f>
        <v>#N/A</v>
      </c>
      <c r="S103" s="110">
        <f>IF(Play[[#This Row],[southwest]]=1,Play[[#This Row],[medical_insurance_charges]],NA())</f>
        <v>1759.338</v>
      </c>
      <c r="T103" s="111" t="e">
        <f>IF(Play[[#This Row],[northwest]]=1,Play[[#This Row],[medical_insurance_charges]],NA())</f>
        <v>#N/A</v>
      </c>
      <c r="U103" s="110" t="e">
        <f>IF(Play[[#This Row],[northeast]]=1,Play[[#This Row],[medical_insurance_charges]],NA())</f>
        <v>#N/A</v>
      </c>
      <c r="V103" s="114" t="e">
        <f>IF(AND(Play[[#This Row],[southeast]]&lt;&gt;0,Play[[#This Row],[Smoker]]&lt;&gt;0),Play[[#This Row],[medical_insurance_charges]],NA())</f>
        <v>#N/A</v>
      </c>
      <c r="W103" s="114" t="e">
        <f>IF(AND(Play[[#This Row],[southwest]]&lt;&gt;0,Play[[#This Row],[Smoker]]&lt;&gt;0),Play[[#This Row],[medical_insurance_charges]],NA())</f>
        <v>#N/A</v>
      </c>
      <c r="X103" s="114" t="e">
        <f>IF(AND(Play[[#This Row],[northwest]]&lt;&gt;0,Play[[#This Row],[Smoker]]&lt;&gt;0),Play[[#This Row],[medical_insurance_charges]],NA())</f>
        <v>#N/A</v>
      </c>
      <c r="Y103" s="114" t="e">
        <f>IF(AND(Play[[#This Row],[northeast]]&lt;&gt;0,Play[[#This Row],[Smoker]]&lt;&gt;0),Play[[#This Row],[medical_insurance_charges]],NA())</f>
        <v>#N/A</v>
      </c>
      <c r="Z103" s="115" t="e">
        <f>IF(AND(Play[[#This Row],[Biological Marker]]=0,Play[[#This Row],[Smoker]]=1),Play[[#This Row],[medical_insurance_charges]],NA())</f>
        <v>#N/A</v>
      </c>
      <c r="AA103" s="115" t="e">
        <f>IF(AND(Play[[#This Row],[Biological Marker]]=1,Play[[#This Row],[Smoker]]=1),Play[[#This Row],[medical_insurance_charges]],NA())</f>
        <v>#N/A</v>
      </c>
      <c r="AB103" s="144" t="e">
        <f>IF(AND(Play[[#This Row],[southeast]]&lt;&gt;0,Play[[#This Row],[Smoker]]=0),Play[[#This Row],[medical_insurance_charges]],NA())</f>
        <v>#N/A</v>
      </c>
      <c r="AC103" s="144">
        <f>IF(AND(Play[[#This Row],[southwest]]&lt;&gt;0,Play[[#This Row],[Smoker]]=0),Play[[#This Row],[medical_insurance_charges]],NA())</f>
        <v>1759.338</v>
      </c>
      <c r="AD103" s="144" t="e">
        <f>IF(AND(Play[[#This Row],[northwest]]&lt;&gt;0,Play[[#This Row],[Smoker]]=0),Play[[#This Row],[medical_insurance_charges]],NA())</f>
        <v>#N/A</v>
      </c>
      <c r="AE103" s="144" t="e">
        <f>IF(AND(Play[[#This Row],[northeast]]&lt;&gt;0,Play[[#This Row],[Smoker]]=0),Play[[#This Row],[medical_insurance_charges]],NA())</f>
        <v>#N/A</v>
      </c>
      <c r="AF103" s="115">
        <f>IF(AND(Play[[#This Row],[Biological Marker]]=0,Play[[#This Row],[Smoker]]=0),Play[[#This Row],[medical_insurance_charges]],NA())</f>
        <v>1759.338</v>
      </c>
      <c r="AG103" s="115" t="e">
        <f>IF(AND(Play[[#This Row],[Biological Marker]]=1,Play[[#This Row],[Smoker]]=0),Play[[#This Row],[medical_insurance_charges]],NA())</f>
        <v>#N/A</v>
      </c>
    </row>
    <row r="104" spans="1:33" x14ac:dyDescent="0.35">
      <c r="A104" s="31">
        <v>20</v>
      </c>
      <c r="B104" s="31">
        <v>37</v>
      </c>
      <c r="C104" s="33">
        <v>0</v>
      </c>
      <c r="D104" s="33">
        <v>1</v>
      </c>
      <c r="E104" s="33">
        <v>0</v>
      </c>
      <c r="F104" s="33">
        <v>0</v>
      </c>
      <c r="G104" s="33">
        <v>0</v>
      </c>
      <c r="H104">
        <v>0</v>
      </c>
      <c r="I104">
        <v>0</v>
      </c>
      <c r="J104">
        <v>1</v>
      </c>
      <c r="K104">
        <v>0</v>
      </c>
      <c r="L104">
        <v>0</v>
      </c>
      <c r="M104">
        <v>1</v>
      </c>
      <c r="N104">
        <v>0</v>
      </c>
      <c r="O104">
        <v>0</v>
      </c>
      <c r="P104">
        <v>0</v>
      </c>
      <c r="Q104" s="32">
        <v>4830.63</v>
      </c>
      <c r="R104" s="110" t="e">
        <f>IF(Play[[#This Row],[southeast]]=1,Play[[#This Row],[medical_insurance_charges]],NA())</f>
        <v>#N/A</v>
      </c>
      <c r="S104" s="110">
        <f>IF(Play[[#This Row],[southwest]]=1,Play[[#This Row],[medical_insurance_charges]],NA())</f>
        <v>4830.63</v>
      </c>
      <c r="T104" s="111" t="e">
        <f>IF(Play[[#This Row],[northwest]]=1,Play[[#This Row],[medical_insurance_charges]],NA())</f>
        <v>#N/A</v>
      </c>
      <c r="U104" s="110" t="e">
        <f>IF(Play[[#This Row],[northeast]]=1,Play[[#This Row],[medical_insurance_charges]],NA())</f>
        <v>#N/A</v>
      </c>
      <c r="V104" s="114" t="e">
        <f>IF(AND(Play[[#This Row],[southeast]]&lt;&gt;0,Play[[#This Row],[Smoker]]&lt;&gt;0),Play[[#This Row],[medical_insurance_charges]],NA())</f>
        <v>#N/A</v>
      </c>
      <c r="W104" s="114" t="e">
        <f>IF(AND(Play[[#This Row],[southwest]]&lt;&gt;0,Play[[#This Row],[Smoker]]&lt;&gt;0),Play[[#This Row],[medical_insurance_charges]],NA())</f>
        <v>#N/A</v>
      </c>
      <c r="X104" s="114" t="e">
        <f>IF(AND(Play[[#This Row],[northwest]]&lt;&gt;0,Play[[#This Row],[Smoker]]&lt;&gt;0),Play[[#This Row],[medical_insurance_charges]],NA())</f>
        <v>#N/A</v>
      </c>
      <c r="Y104" s="114" t="e">
        <f>IF(AND(Play[[#This Row],[northeast]]&lt;&gt;0,Play[[#This Row],[Smoker]]&lt;&gt;0),Play[[#This Row],[medical_insurance_charges]],NA())</f>
        <v>#N/A</v>
      </c>
      <c r="Z104" s="115" t="e">
        <f>IF(AND(Play[[#This Row],[Biological Marker]]=0,Play[[#This Row],[Smoker]]=1),Play[[#This Row],[medical_insurance_charges]],NA())</f>
        <v>#N/A</v>
      </c>
      <c r="AA104" s="115" t="e">
        <f>IF(AND(Play[[#This Row],[Biological Marker]]=1,Play[[#This Row],[Smoker]]=1),Play[[#This Row],[medical_insurance_charges]],NA())</f>
        <v>#N/A</v>
      </c>
      <c r="AB104" s="144" t="e">
        <f>IF(AND(Play[[#This Row],[southeast]]&lt;&gt;0,Play[[#This Row],[Smoker]]=0),Play[[#This Row],[medical_insurance_charges]],NA())</f>
        <v>#N/A</v>
      </c>
      <c r="AC104" s="144">
        <f>IF(AND(Play[[#This Row],[southwest]]&lt;&gt;0,Play[[#This Row],[Smoker]]=0),Play[[#This Row],[medical_insurance_charges]],NA())</f>
        <v>4830.63</v>
      </c>
      <c r="AD104" s="144" t="e">
        <f>IF(AND(Play[[#This Row],[northwest]]&lt;&gt;0,Play[[#This Row],[Smoker]]=0),Play[[#This Row],[medical_insurance_charges]],NA())</f>
        <v>#N/A</v>
      </c>
      <c r="AE104" s="144" t="e">
        <f>IF(AND(Play[[#This Row],[northeast]]&lt;&gt;0,Play[[#This Row],[Smoker]]=0),Play[[#This Row],[medical_insurance_charges]],NA())</f>
        <v>#N/A</v>
      </c>
      <c r="AF104" s="115">
        <f>IF(AND(Play[[#This Row],[Biological Marker]]=0,Play[[#This Row],[Smoker]]=0),Play[[#This Row],[medical_insurance_charges]],NA())</f>
        <v>4830.63</v>
      </c>
      <c r="AG104" s="115" t="e">
        <f>IF(AND(Play[[#This Row],[Biological Marker]]=1,Play[[#This Row],[Smoker]]=0),Play[[#This Row],[medical_insurance_charges]],NA())</f>
        <v>#N/A</v>
      </c>
    </row>
    <row r="105" spans="1:33" x14ac:dyDescent="0.35">
      <c r="A105" s="31">
        <v>20</v>
      </c>
      <c r="B105" s="31">
        <v>33.299999999999997</v>
      </c>
      <c r="C105" s="33">
        <v>0</v>
      </c>
      <c r="D105" s="33">
        <v>1</v>
      </c>
      <c r="E105" s="33">
        <v>0</v>
      </c>
      <c r="F105" s="33">
        <v>0</v>
      </c>
      <c r="G105" s="33">
        <v>0</v>
      </c>
      <c r="H105">
        <v>0</v>
      </c>
      <c r="I105">
        <v>0</v>
      </c>
      <c r="J105">
        <v>1</v>
      </c>
      <c r="K105">
        <v>0</v>
      </c>
      <c r="L105">
        <v>0</v>
      </c>
      <c r="M105">
        <v>1</v>
      </c>
      <c r="N105">
        <v>0</v>
      </c>
      <c r="O105">
        <v>0</v>
      </c>
      <c r="P105">
        <v>0</v>
      </c>
      <c r="Q105" s="32">
        <v>1880.4870000000001</v>
      </c>
      <c r="R105" s="110" t="e">
        <f>IF(Play[[#This Row],[southeast]]=1,Play[[#This Row],[medical_insurance_charges]],NA())</f>
        <v>#N/A</v>
      </c>
      <c r="S105" s="110">
        <f>IF(Play[[#This Row],[southwest]]=1,Play[[#This Row],[medical_insurance_charges]],NA())</f>
        <v>1880.4870000000001</v>
      </c>
      <c r="T105" s="111" t="e">
        <f>IF(Play[[#This Row],[northwest]]=1,Play[[#This Row],[medical_insurance_charges]],NA())</f>
        <v>#N/A</v>
      </c>
      <c r="U105" s="110" t="e">
        <f>IF(Play[[#This Row],[northeast]]=1,Play[[#This Row],[medical_insurance_charges]],NA())</f>
        <v>#N/A</v>
      </c>
      <c r="V105" s="114" t="e">
        <f>IF(AND(Play[[#This Row],[southeast]]&lt;&gt;0,Play[[#This Row],[Smoker]]&lt;&gt;0),Play[[#This Row],[medical_insurance_charges]],NA())</f>
        <v>#N/A</v>
      </c>
      <c r="W105" s="114" t="e">
        <f>IF(AND(Play[[#This Row],[southwest]]&lt;&gt;0,Play[[#This Row],[Smoker]]&lt;&gt;0),Play[[#This Row],[medical_insurance_charges]],NA())</f>
        <v>#N/A</v>
      </c>
      <c r="X105" s="114" t="e">
        <f>IF(AND(Play[[#This Row],[northwest]]&lt;&gt;0,Play[[#This Row],[Smoker]]&lt;&gt;0),Play[[#This Row],[medical_insurance_charges]],NA())</f>
        <v>#N/A</v>
      </c>
      <c r="Y105" s="114" t="e">
        <f>IF(AND(Play[[#This Row],[northeast]]&lt;&gt;0,Play[[#This Row],[Smoker]]&lt;&gt;0),Play[[#This Row],[medical_insurance_charges]],NA())</f>
        <v>#N/A</v>
      </c>
      <c r="Z105" s="115" t="e">
        <f>IF(AND(Play[[#This Row],[Biological Marker]]=0,Play[[#This Row],[Smoker]]=1),Play[[#This Row],[medical_insurance_charges]],NA())</f>
        <v>#N/A</v>
      </c>
      <c r="AA105" s="115" t="e">
        <f>IF(AND(Play[[#This Row],[Biological Marker]]=1,Play[[#This Row],[Smoker]]=1),Play[[#This Row],[medical_insurance_charges]],NA())</f>
        <v>#N/A</v>
      </c>
      <c r="AB105" s="144" t="e">
        <f>IF(AND(Play[[#This Row],[southeast]]&lt;&gt;0,Play[[#This Row],[Smoker]]=0),Play[[#This Row],[medical_insurance_charges]],NA())</f>
        <v>#N/A</v>
      </c>
      <c r="AC105" s="144">
        <f>IF(AND(Play[[#This Row],[southwest]]&lt;&gt;0,Play[[#This Row],[Smoker]]=0),Play[[#This Row],[medical_insurance_charges]],NA())</f>
        <v>1880.4870000000001</v>
      </c>
      <c r="AD105" s="144" t="e">
        <f>IF(AND(Play[[#This Row],[northwest]]&lt;&gt;0,Play[[#This Row],[Smoker]]=0),Play[[#This Row],[medical_insurance_charges]],NA())</f>
        <v>#N/A</v>
      </c>
      <c r="AE105" s="144" t="e">
        <f>IF(AND(Play[[#This Row],[northeast]]&lt;&gt;0,Play[[#This Row],[Smoker]]=0),Play[[#This Row],[medical_insurance_charges]],NA())</f>
        <v>#N/A</v>
      </c>
      <c r="AF105" s="115">
        <f>IF(AND(Play[[#This Row],[Biological Marker]]=0,Play[[#This Row],[Smoker]]=0),Play[[#This Row],[medical_insurance_charges]],NA())</f>
        <v>1880.4870000000001</v>
      </c>
      <c r="AG105" s="115" t="e">
        <f>IF(AND(Play[[#This Row],[Biological Marker]]=1,Play[[#This Row],[Smoker]]=0),Play[[#This Row],[medical_insurance_charges]],NA())</f>
        <v>#N/A</v>
      </c>
    </row>
    <row r="106" spans="1:33" x14ac:dyDescent="0.35">
      <c r="A106" s="31">
        <v>21</v>
      </c>
      <c r="B106" s="31">
        <v>34.6</v>
      </c>
      <c r="C106" s="33">
        <v>0</v>
      </c>
      <c r="D106" s="33">
        <v>1</v>
      </c>
      <c r="E106" s="33">
        <v>0</v>
      </c>
      <c r="F106" s="33">
        <v>0</v>
      </c>
      <c r="G106" s="33">
        <v>0</v>
      </c>
      <c r="H106">
        <v>0</v>
      </c>
      <c r="I106">
        <v>0</v>
      </c>
      <c r="J106">
        <v>1</v>
      </c>
      <c r="K106">
        <v>0</v>
      </c>
      <c r="L106">
        <v>0</v>
      </c>
      <c r="M106">
        <v>1</v>
      </c>
      <c r="N106">
        <v>0</v>
      </c>
      <c r="O106">
        <v>0</v>
      </c>
      <c r="P106">
        <v>0</v>
      </c>
      <c r="Q106" s="32">
        <v>2020.1769999999999</v>
      </c>
      <c r="R106" s="110" t="e">
        <f>IF(Play[[#This Row],[southeast]]=1,Play[[#This Row],[medical_insurance_charges]],NA())</f>
        <v>#N/A</v>
      </c>
      <c r="S106" s="110">
        <f>IF(Play[[#This Row],[southwest]]=1,Play[[#This Row],[medical_insurance_charges]],NA())</f>
        <v>2020.1769999999999</v>
      </c>
      <c r="T106" s="111" t="e">
        <f>IF(Play[[#This Row],[northwest]]=1,Play[[#This Row],[medical_insurance_charges]],NA())</f>
        <v>#N/A</v>
      </c>
      <c r="U106" s="110" t="e">
        <f>IF(Play[[#This Row],[northeast]]=1,Play[[#This Row],[medical_insurance_charges]],NA())</f>
        <v>#N/A</v>
      </c>
      <c r="V106" s="114" t="e">
        <f>IF(AND(Play[[#This Row],[southeast]]&lt;&gt;0,Play[[#This Row],[Smoker]]&lt;&gt;0),Play[[#This Row],[medical_insurance_charges]],NA())</f>
        <v>#N/A</v>
      </c>
      <c r="W106" s="114" t="e">
        <f>IF(AND(Play[[#This Row],[southwest]]&lt;&gt;0,Play[[#This Row],[Smoker]]&lt;&gt;0),Play[[#This Row],[medical_insurance_charges]],NA())</f>
        <v>#N/A</v>
      </c>
      <c r="X106" s="114" t="e">
        <f>IF(AND(Play[[#This Row],[northwest]]&lt;&gt;0,Play[[#This Row],[Smoker]]&lt;&gt;0),Play[[#This Row],[medical_insurance_charges]],NA())</f>
        <v>#N/A</v>
      </c>
      <c r="Y106" s="114" t="e">
        <f>IF(AND(Play[[#This Row],[northeast]]&lt;&gt;0,Play[[#This Row],[Smoker]]&lt;&gt;0),Play[[#This Row],[medical_insurance_charges]],NA())</f>
        <v>#N/A</v>
      </c>
      <c r="Z106" s="115" t="e">
        <f>IF(AND(Play[[#This Row],[Biological Marker]]=0,Play[[#This Row],[Smoker]]=1),Play[[#This Row],[medical_insurance_charges]],NA())</f>
        <v>#N/A</v>
      </c>
      <c r="AA106" s="115" t="e">
        <f>IF(AND(Play[[#This Row],[Biological Marker]]=1,Play[[#This Row],[Smoker]]=1),Play[[#This Row],[medical_insurance_charges]],NA())</f>
        <v>#N/A</v>
      </c>
      <c r="AB106" s="144" t="e">
        <f>IF(AND(Play[[#This Row],[southeast]]&lt;&gt;0,Play[[#This Row],[Smoker]]=0),Play[[#This Row],[medical_insurance_charges]],NA())</f>
        <v>#N/A</v>
      </c>
      <c r="AC106" s="144">
        <f>IF(AND(Play[[#This Row],[southwest]]&lt;&gt;0,Play[[#This Row],[Smoker]]=0),Play[[#This Row],[medical_insurance_charges]],NA())</f>
        <v>2020.1769999999999</v>
      </c>
      <c r="AD106" s="144" t="e">
        <f>IF(AND(Play[[#This Row],[northwest]]&lt;&gt;0,Play[[#This Row],[Smoker]]=0),Play[[#This Row],[medical_insurance_charges]],NA())</f>
        <v>#N/A</v>
      </c>
      <c r="AE106" s="144" t="e">
        <f>IF(AND(Play[[#This Row],[northeast]]&lt;&gt;0,Play[[#This Row],[Smoker]]=0),Play[[#This Row],[medical_insurance_charges]],NA())</f>
        <v>#N/A</v>
      </c>
      <c r="AF106" s="115">
        <f>IF(AND(Play[[#This Row],[Biological Marker]]=0,Play[[#This Row],[Smoker]]=0),Play[[#This Row],[medical_insurance_charges]],NA())</f>
        <v>2020.1769999999999</v>
      </c>
      <c r="AG106" s="115" t="e">
        <f>IF(AND(Play[[#This Row],[Biological Marker]]=1,Play[[#This Row],[Smoker]]=0),Play[[#This Row],[medical_insurance_charges]],NA())</f>
        <v>#N/A</v>
      </c>
    </row>
    <row r="107" spans="1:33" x14ac:dyDescent="0.35">
      <c r="A107" s="31">
        <v>22</v>
      </c>
      <c r="B107" s="31">
        <v>36</v>
      </c>
      <c r="C107" s="33">
        <v>0</v>
      </c>
      <c r="D107" s="33">
        <v>1</v>
      </c>
      <c r="E107" s="33">
        <v>0</v>
      </c>
      <c r="F107" s="33">
        <v>0</v>
      </c>
      <c r="G107" s="33">
        <v>0</v>
      </c>
      <c r="H107">
        <v>0</v>
      </c>
      <c r="I107">
        <v>0</v>
      </c>
      <c r="J107">
        <v>1</v>
      </c>
      <c r="K107">
        <v>0</v>
      </c>
      <c r="L107">
        <v>0</v>
      </c>
      <c r="M107">
        <v>1</v>
      </c>
      <c r="N107">
        <v>0</v>
      </c>
      <c r="O107">
        <v>0</v>
      </c>
      <c r="P107">
        <v>0</v>
      </c>
      <c r="Q107" s="32">
        <v>2166.732</v>
      </c>
      <c r="R107" s="110" t="e">
        <f>IF(Play[[#This Row],[southeast]]=1,Play[[#This Row],[medical_insurance_charges]],NA())</f>
        <v>#N/A</v>
      </c>
      <c r="S107" s="110">
        <f>IF(Play[[#This Row],[southwest]]=1,Play[[#This Row],[medical_insurance_charges]],NA())</f>
        <v>2166.732</v>
      </c>
      <c r="T107" s="111" t="e">
        <f>IF(Play[[#This Row],[northwest]]=1,Play[[#This Row],[medical_insurance_charges]],NA())</f>
        <v>#N/A</v>
      </c>
      <c r="U107" s="110" t="e">
        <f>IF(Play[[#This Row],[northeast]]=1,Play[[#This Row],[medical_insurance_charges]],NA())</f>
        <v>#N/A</v>
      </c>
      <c r="V107" s="114" t="e">
        <f>IF(AND(Play[[#This Row],[southeast]]&lt;&gt;0,Play[[#This Row],[Smoker]]&lt;&gt;0),Play[[#This Row],[medical_insurance_charges]],NA())</f>
        <v>#N/A</v>
      </c>
      <c r="W107" s="114" t="e">
        <f>IF(AND(Play[[#This Row],[southwest]]&lt;&gt;0,Play[[#This Row],[Smoker]]&lt;&gt;0),Play[[#This Row],[medical_insurance_charges]],NA())</f>
        <v>#N/A</v>
      </c>
      <c r="X107" s="114" t="e">
        <f>IF(AND(Play[[#This Row],[northwest]]&lt;&gt;0,Play[[#This Row],[Smoker]]&lt;&gt;0),Play[[#This Row],[medical_insurance_charges]],NA())</f>
        <v>#N/A</v>
      </c>
      <c r="Y107" s="114" t="e">
        <f>IF(AND(Play[[#This Row],[northeast]]&lt;&gt;0,Play[[#This Row],[Smoker]]&lt;&gt;0),Play[[#This Row],[medical_insurance_charges]],NA())</f>
        <v>#N/A</v>
      </c>
      <c r="Z107" s="115" t="e">
        <f>IF(AND(Play[[#This Row],[Biological Marker]]=0,Play[[#This Row],[Smoker]]=1),Play[[#This Row],[medical_insurance_charges]],NA())</f>
        <v>#N/A</v>
      </c>
      <c r="AA107" s="115" t="e">
        <f>IF(AND(Play[[#This Row],[Biological Marker]]=1,Play[[#This Row],[Smoker]]=1),Play[[#This Row],[medical_insurance_charges]],NA())</f>
        <v>#N/A</v>
      </c>
      <c r="AB107" s="144" t="e">
        <f>IF(AND(Play[[#This Row],[southeast]]&lt;&gt;0,Play[[#This Row],[Smoker]]=0),Play[[#This Row],[medical_insurance_charges]],NA())</f>
        <v>#N/A</v>
      </c>
      <c r="AC107" s="144">
        <f>IF(AND(Play[[#This Row],[southwest]]&lt;&gt;0,Play[[#This Row],[Smoker]]=0),Play[[#This Row],[medical_insurance_charges]],NA())</f>
        <v>2166.732</v>
      </c>
      <c r="AD107" s="144" t="e">
        <f>IF(AND(Play[[#This Row],[northwest]]&lt;&gt;0,Play[[#This Row],[Smoker]]=0),Play[[#This Row],[medical_insurance_charges]],NA())</f>
        <v>#N/A</v>
      </c>
      <c r="AE107" s="144" t="e">
        <f>IF(AND(Play[[#This Row],[northeast]]&lt;&gt;0,Play[[#This Row],[Smoker]]=0),Play[[#This Row],[medical_insurance_charges]],NA())</f>
        <v>#N/A</v>
      </c>
      <c r="AF107" s="115">
        <f>IF(AND(Play[[#This Row],[Biological Marker]]=0,Play[[#This Row],[Smoker]]=0),Play[[#This Row],[medical_insurance_charges]],NA())</f>
        <v>2166.732</v>
      </c>
      <c r="AG107" s="115" t="e">
        <f>IF(AND(Play[[#This Row],[Biological Marker]]=1,Play[[#This Row],[Smoker]]=0),Play[[#This Row],[medical_insurance_charges]],NA())</f>
        <v>#N/A</v>
      </c>
    </row>
    <row r="108" spans="1:33" x14ac:dyDescent="0.35">
      <c r="A108" s="31">
        <v>23</v>
      </c>
      <c r="B108" s="31">
        <v>33.4</v>
      </c>
      <c r="C108" s="33">
        <v>0</v>
      </c>
      <c r="D108" s="33">
        <v>1</v>
      </c>
      <c r="E108" s="33">
        <v>0</v>
      </c>
      <c r="F108" s="33">
        <v>0</v>
      </c>
      <c r="G108" s="33">
        <v>0</v>
      </c>
      <c r="H108">
        <v>0</v>
      </c>
      <c r="I108">
        <v>0</v>
      </c>
      <c r="J108">
        <v>1</v>
      </c>
      <c r="K108">
        <v>0</v>
      </c>
      <c r="L108">
        <v>0</v>
      </c>
      <c r="M108">
        <v>1</v>
      </c>
      <c r="N108">
        <v>0</v>
      </c>
      <c r="O108">
        <v>0</v>
      </c>
      <c r="P108">
        <v>0</v>
      </c>
      <c r="Q108" s="32">
        <v>10795.937330000001</v>
      </c>
      <c r="R108" s="110" t="e">
        <f>IF(Play[[#This Row],[southeast]]=1,Play[[#This Row],[medical_insurance_charges]],NA())</f>
        <v>#N/A</v>
      </c>
      <c r="S108" s="110">
        <f>IF(Play[[#This Row],[southwest]]=1,Play[[#This Row],[medical_insurance_charges]],NA())</f>
        <v>10795.937330000001</v>
      </c>
      <c r="T108" s="111" t="e">
        <f>IF(Play[[#This Row],[northwest]]=1,Play[[#This Row],[medical_insurance_charges]],NA())</f>
        <v>#N/A</v>
      </c>
      <c r="U108" s="110" t="e">
        <f>IF(Play[[#This Row],[northeast]]=1,Play[[#This Row],[medical_insurance_charges]],NA())</f>
        <v>#N/A</v>
      </c>
      <c r="V108" s="114" t="e">
        <f>IF(AND(Play[[#This Row],[southeast]]&lt;&gt;0,Play[[#This Row],[Smoker]]&lt;&gt;0),Play[[#This Row],[medical_insurance_charges]],NA())</f>
        <v>#N/A</v>
      </c>
      <c r="W108" s="114" t="e">
        <f>IF(AND(Play[[#This Row],[southwest]]&lt;&gt;0,Play[[#This Row],[Smoker]]&lt;&gt;0),Play[[#This Row],[medical_insurance_charges]],NA())</f>
        <v>#N/A</v>
      </c>
      <c r="X108" s="114" t="e">
        <f>IF(AND(Play[[#This Row],[northwest]]&lt;&gt;0,Play[[#This Row],[Smoker]]&lt;&gt;0),Play[[#This Row],[medical_insurance_charges]],NA())</f>
        <v>#N/A</v>
      </c>
      <c r="Y108" s="114" t="e">
        <f>IF(AND(Play[[#This Row],[northeast]]&lt;&gt;0,Play[[#This Row],[Smoker]]&lt;&gt;0),Play[[#This Row],[medical_insurance_charges]],NA())</f>
        <v>#N/A</v>
      </c>
      <c r="Z108" s="115" t="e">
        <f>IF(AND(Play[[#This Row],[Biological Marker]]=0,Play[[#This Row],[Smoker]]=1),Play[[#This Row],[medical_insurance_charges]],NA())</f>
        <v>#N/A</v>
      </c>
      <c r="AA108" s="115" t="e">
        <f>IF(AND(Play[[#This Row],[Biological Marker]]=1,Play[[#This Row],[Smoker]]=1),Play[[#This Row],[medical_insurance_charges]],NA())</f>
        <v>#N/A</v>
      </c>
      <c r="AB108" s="144" t="e">
        <f>IF(AND(Play[[#This Row],[southeast]]&lt;&gt;0,Play[[#This Row],[Smoker]]=0),Play[[#This Row],[medical_insurance_charges]],NA())</f>
        <v>#N/A</v>
      </c>
      <c r="AC108" s="144">
        <f>IF(AND(Play[[#This Row],[southwest]]&lt;&gt;0,Play[[#This Row],[Smoker]]=0),Play[[#This Row],[medical_insurance_charges]],NA())</f>
        <v>10795.937330000001</v>
      </c>
      <c r="AD108" s="144" t="e">
        <f>IF(AND(Play[[#This Row],[northwest]]&lt;&gt;0,Play[[#This Row],[Smoker]]=0),Play[[#This Row],[medical_insurance_charges]],NA())</f>
        <v>#N/A</v>
      </c>
      <c r="AE108" s="144" t="e">
        <f>IF(AND(Play[[#This Row],[northeast]]&lt;&gt;0,Play[[#This Row],[Smoker]]=0),Play[[#This Row],[medical_insurance_charges]],NA())</f>
        <v>#N/A</v>
      </c>
      <c r="AF108" s="115">
        <f>IF(AND(Play[[#This Row],[Biological Marker]]=0,Play[[#This Row],[Smoker]]=0),Play[[#This Row],[medical_insurance_charges]],NA())</f>
        <v>10795.937330000001</v>
      </c>
      <c r="AG108" s="115" t="e">
        <f>IF(AND(Play[[#This Row],[Biological Marker]]=1,Play[[#This Row],[Smoker]]=0),Play[[#This Row],[medical_insurance_charges]],NA())</f>
        <v>#N/A</v>
      </c>
    </row>
    <row r="109" spans="1:33" x14ac:dyDescent="0.35">
      <c r="A109" s="31">
        <v>24</v>
      </c>
      <c r="B109" s="31">
        <v>30.1</v>
      </c>
      <c r="C109" s="33">
        <v>0</v>
      </c>
      <c r="D109" s="33">
        <v>1</v>
      </c>
      <c r="E109" s="33">
        <v>0</v>
      </c>
      <c r="F109" s="33">
        <v>0</v>
      </c>
      <c r="G109" s="33">
        <v>0</v>
      </c>
      <c r="H109">
        <v>0</v>
      </c>
      <c r="I109">
        <v>0</v>
      </c>
      <c r="J109">
        <v>1</v>
      </c>
      <c r="K109">
        <v>0</v>
      </c>
      <c r="L109">
        <v>0</v>
      </c>
      <c r="M109">
        <v>1</v>
      </c>
      <c r="N109">
        <v>0</v>
      </c>
      <c r="O109">
        <v>0</v>
      </c>
      <c r="P109">
        <v>0</v>
      </c>
      <c r="Q109" s="32">
        <v>4234.9269999999997</v>
      </c>
      <c r="R109" s="110" t="e">
        <f>IF(Play[[#This Row],[southeast]]=1,Play[[#This Row],[medical_insurance_charges]],NA())</f>
        <v>#N/A</v>
      </c>
      <c r="S109" s="110">
        <f>IF(Play[[#This Row],[southwest]]=1,Play[[#This Row],[medical_insurance_charges]],NA())</f>
        <v>4234.9269999999997</v>
      </c>
      <c r="T109" s="111" t="e">
        <f>IF(Play[[#This Row],[northwest]]=1,Play[[#This Row],[medical_insurance_charges]],NA())</f>
        <v>#N/A</v>
      </c>
      <c r="U109" s="110" t="e">
        <f>IF(Play[[#This Row],[northeast]]=1,Play[[#This Row],[medical_insurance_charges]],NA())</f>
        <v>#N/A</v>
      </c>
      <c r="V109" s="114" t="e">
        <f>IF(AND(Play[[#This Row],[southeast]]&lt;&gt;0,Play[[#This Row],[Smoker]]&lt;&gt;0),Play[[#This Row],[medical_insurance_charges]],NA())</f>
        <v>#N/A</v>
      </c>
      <c r="W109" s="114" t="e">
        <f>IF(AND(Play[[#This Row],[southwest]]&lt;&gt;0,Play[[#This Row],[Smoker]]&lt;&gt;0),Play[[#This Row],[medical_insurance_charges]],NA())</f>
        <v>#N/A</v>
      </c>
      <c r="X109" s="114" t="e">
        <f>IF(AND(Play[[#This Row],[northwest]]&lt;&gt;0,Play[[#This Row],[Smoker]]&lt;&gt;0),Play[[#This Row],[medical_insurance_charges]],NA())</f>
        <v>#N/A</v>
      </c>
      <c r="Y109" s="114" t="e">
        <f>IF(AND(Play[[#This Row],[northeast]]&lt;&gt;0,Play[[#This Row],[Smoker]]&lt;&gt;0),Play[[#This Row],[medical_insurance_charges]],NA())</f>
        <v>#N/A</v>
      </c>
      <c r="Z109" s="115" t="e">
        <f>IF(AND(Play[[#This Row],[Biological Marker]]=0,Play[[#This Row],[Smoker]]=1),Play[[#This Row],[medical_insurance_charges]],NA())</f>
        <v>#N/A</v>
      </c>
      <c r="AA109" s="115" t="e">
        <f>IF(AND(Play[[#This Row],[Biological Marker]]=1,Play[[#This Row],[Smoker]]=1),Play[[#This Row],[medical_insurance_charges]],NA())</f>
        <v>#N/A</v>
      </c>
      <c r="AB109" s="144" t="e">
        <f>IF(AND(Play[[#This Row],[southeast]]&lt;&gt;0,Play[[#This Row],[Smoker]]=0),Play[[#This Row],[medical_insurance_charges]],NA())</f>
        <v>#N/A</v>
      </c>
      <c r="AC109" s="144">
        <f>IF(AND(Play[[#This Row],[southwest]]&lt;&gt;0,Play[[#This Row],[Smoker]]=0),Play[[#This Row],[medical_insurance_charges]],NA())</f>
        <v>4234.9269999999997</v>
      </c>
      <c r="AD109" s="144" t="e">
        <f>IF(AND(Play[[#This Row],[northwest]]&lt;&gt;0,Play[[#This Row],[Smoker]]=0),Play[[#This Row],[medical_insurance_charges]],NA())</f>
        <v>#N/A</v>
      </c>
      <c r="AE109" s="144" t="e">
        <f>IF(AND(Play[[#This Row],[northeast]]&lt;&gt;0,Play[[#This Row],[Smoker]]=0),Play[[#This Row],[medical_insurance_charges]],NA())</f>
        <v>#N/A</v>
      </c>
      <c r="AF109" s="115">
        <f>IF(AND(Play[[#This Row],[Biological Marker]]=0,Play[[#This Row],[Smoker]]=0),Play[[#This Row],[medical_insurance_charges]],NA())</f>
        <v>4234.9269999999997</v>
      </c>
      <c r="AG109" s="115" t="e">
        <f>IF(AND(Play[[#This Row],[Biological Marker]]=1,Play[[#This Row],[Smoker]]=0),Play[[#This Row],[medical_insurance_charges]],NA())</f>
        <v>#N/A</v>
      </c>
    </row>
    <row r="110" spans="1:33" x14ac:dyDescent="0.35">
      <c r="A110" s="31">
        <v>25</v>
      </c>
      <c r="B110" s="31">
        <v>30.3</v>
      </c>
      <c r="C110" s="33">
        <v>0</v>
      </c>
      <c r="D110" s="33">
        <v>1</v>
      </c>
      <c r="E110" s="33">
        <v>0</v>
      </c>
      <c r="F110" s="33">
        <v>0</v>
      </c>
      <c r="G110" s="33">
        <v>0</v>
      </c>
      <c r="H110">
        <v>0</v>
      </c>
      <c r="I110">
        <v>0</v>
      </c>
      <c r="J110">
        <v>1</v>
      </c>
      <c r="K110">
        <v>0</v>
      </c>
      <c r="L110">
        <v>0</v>
      </c>
      <c r="M110">
        <v>1</v>
      </c>
      <c r="N110">
        <v>0</v>
      </c>
      <c r="O110">
        <v>0</v>
      </c>
      <c r="P110">
        <v>0</v>
      </c>
      <c r="Q110" s="32">
        <v>2632.9920000000002</v>
      </c>
      <c r="R110" s="110" t="e">
        <f>IF(Play[[#This Row],[southeast]]=1,Play[[#This Row],[medical_insurance_charges]],NA())</f>
        <v>#N/A</v>
      </c>
      <c r="S110" s="110">
        <f>IF(Play[[#This Row],[southwest]]=1,Play[[#This Row],[medical_insurance_charges]],NA())</f>
        <v>2632.9920000000002</v>
      </c>
      <c r="T110" s="111" t="e">
        <f>IF(Play[[#This Row],[northwest]]=1,Play[[#This Row],[medical_insurance_charges]],NA())</f>
        <v>#N/A</v>
      </c>
      <c r="U110" s="110" t="e">
        <f>IF(Play[[#This Row],[northeast]]=1,Play[[#This Row],[medical_insurance_charges]],NA())</f>
        <v>#N/A</v>
      </c>
      <c r="V110" s="114" t="e">
        <f>IF(AND(Play[[#This Row],[southeast]]&lt;&gt;0,Play[[#This Row],[Smoker]]&lt;&gt;0),Play[[#This Row],[medical_insurance_charges]],NA())</f>
        <v>#N/A</v>
      </c>
      <c r="W110" s="114" t="e">
        <f>IF(AND(Play[[#This Row],[southwest]]&lt;&gt;0,Play[[#This Row],[Smoker]]&lt;&gt;0),Play[[#This Row],[medical_insurance_charges]],NA())</f>
        <v>#N/A</v>
      </c>
      <c r="X110" s="114" t="e">
        <f>IF(AND(Play[[#This Row],[northwest]]&lt;&gt;0,Play[[#This Row],[Smoker]]&lt;&gt;0),Play[[#This Row],[medical_insurance_charges]],NA())</f>
        <v>#N/A</v>
      </c>
      <c r="Y110" s="114" t="e">
        <f>IF(AND(Play[[#This Row],[northeast]]&lt;&gt;0,Play[[#This Row],[Smoker]]&lt;&gt;0),Play[[#This Row],[medical_insurance_charges]],NA())</f>
        <v>#N/A</v>
      </c>
      <c r="Z110" s="115" t="e">
        <f>IF(AND(Play[[#This Row],[Biological Marker]]=0,Play[[#This Row],[Smoker]]=1),Play[[#This Row],[medical_insurance_charges]],NA())</f>
        <v>#N/A</v>
      </c>
      <c r="AA110" s="115" t="e">
        <f>IF(AND(Play[[#This Row],[Biological Marker]]=1,Play[[#This Row],[Smoker]]=1),Play[[#This Row],[medical_insurance_charges]],NA())</f>
        <v>#N/A</v>
      </c>
      <c r="AB110" s="144" t="e">
        <f>IF(AND(Play[[#This Row],[southeast]]&lt;&gt;0,Play[[#This Row],[Smoker]]=0),Play[[#This Row],[medical_insurance_charges]],NA())</f>
        <v>#N/A</v>
      </c>
      <c r="AC110" s="144">
        <f>IF(AND(Play[[#This Row],[southwest]]&lt;&gt;0,Play[[#This Row],[Smoker]]=0),Play[[#This Row],[medical_insurance_charges]],NA())</f>
        <v>2632.9920000000002</v>
      </c>
      <c r="AD110" s="144" t="e">
        <f>IF(AND(Play[[#This Row],[northwest]]&lt;&gt;0,Play[[#This Row],[Smoker]]=0),Play[[#This Row],[medical_insurance_charges]],NA())</f>
        <v>#N/A</v>
      </c>
      <c r="AE110" s="144" t="e">
        <f>IF(AND(Play[[#This Row],[northeast]]&lt;&gt;0,Play[[#This Row],[Smoker]]=0),Play[[#This Row],[medical_insurance_charges]],NA())</f>
        <v>#N/A</v>
      </c>
      <c r="AF110" s="115">
        <f>IF(AND(Play[[#This Row],[Biological Marker]]=0,Play[[#This Row],[Smoker]]=0),Play[[#This Row],[medical_insurance_charges]],NA())</f>
        <v>2632.9920000000002</v>
      </c>
      <c r="AG110" s="115" t="e">
        <f>IF(AND(Play[[#This Row],[Biological Marker]]=1,Play[[#This Row],[Smoker]]=0),Play[[#This Row],[medical_insurance_charges]],NA())</f>
        <v>#N/A</v>
      </c>
    </row>
    <row r="111" spans="1:33" x14ac:dyDescent="0.35">
      <c r="A111" s="31">
        <v>26</v>
      </c>
      <c r="B111" s="31">
        <v>42.4</v>
      </c>
      <c r="C111" s="33">
        <v>0</v>
      </c>
      <c r="D111" s="33">
        <v>1</v>
      </c>
      <c r="E111" s="33">
        <v>0</v>
      </c>
      <c r="F111" s="33">
        <v>0</v>
      </c>
      <c r="G111" s="33">
        <v>0</v>
      </c>
      <c r="H111">
        <v>0</v>
      </c>
      <c r="I111">
        <v>0</v>
      </c>
      <c r="J111">
        <v>1</v>
      </c>
      <c r="K111">
        <v>0</v>
      </c>
      <c r="L111">
        <v>0</v>
      </c>
      <c r="M111">
        <v>0</v>
      </c>
      <c r="N111">
        <v>1</v>
      </c>
      <c r="O111">
        <v>0</v>
      </c>
      <c r="P111">
        <v>0</v>
      </c>
      <c r="Q111" s="32">
        <v>3410.3240000000001</v>
      </c>
      <c r="R111" s="110" t="e">
        <f>IF(Play[[#This Row],[southeast]]=1,Play[[#This Row],[medical_insurance_charges]],NA())</f>
        <v>#N/A</v>
      </c>
      <c r="S111" s="110">
        <f>IF(Play[[#This Row],[southwest]]=1,Play[[#This Row],[medical_insurance_charges]],NA())</f>
        <v>3410.3240000000001</v>
      </c>
      <c r="T111" s="111" t="e">
        <f>IF(Play[[#This Row],[northwest]]=1,Play[[#This Row],[medical_insurance_charges]],NA())</f>
        <v>#N/A</v>
      </c>
      <c r="U111" s="110" t="e">
        <f>IF(Play[[#This Row],[northeast]]=1,Play[[#This Row],[medical_insurance_charges]],NA())</f>
        <v>#N/A</v>
      </c>
      <c r="V111" s="114" t="e">
        <f>IF(AND(Play[[#This Row],[southeast]]&lt;&gt;0,Play[[#This Row],[Smoker]]&lt;&gt;0),Play[[#This Row],[medical_insurance_charges]],NA())</f>
        <v>#N/A</v>
      </c>
      <c r="W111" s="114" t="e">
        <f>IF(AND(Play[[#This Row],[southwest]]&lt;&gt;0,Play[[#This Row],[Smoker]]&lt;&gt;0),Play[[#This Row],[medical_insurance_charges]],NA())</f>
        <v>#N/A</v>
      </c>
      <c r="X111" s="114" t="e">
        <f>IF(AND(Play[[#This Row],[northwest]]&lt;&gt;0,Play[[#This Row],[Smoker]]&lt;&gt;0),Play[[#This Row],[medical_insurance_charges]],NA())</f>
        <v>#N/A</v>
      </c>
      <c r="Y111" s="114" t="e">
        <f>IF(AND(Play[[#This Row],[northeast]]&lt;&gt;0,Play[[#This Row],[Smoker]]&lt;&gt;0),Play[[#This Row],[medical_insurance_charges]],NA())</f>
        <v>#N/A</v>
      </c>
      <c r="Z111" s="115" t="e">
        <f>IF(AND(Play[[#This Row],[Biological Marker]]=0,Play[[#This Row],[Smoker]]=1),Play[[#This Row],[medical_insurance_charges]],NA())</f>
        <v>#N/A</v>
      </c>
      <c r="AA111" s="115" t="e">
        <f>IF(AND(Play[[#This Row],[Biological Marker]]=1,Play[[#This Row],[Smoker]]=1),Play[[#This Row],[medical_insurance_charges]],NA())</f>
        <v>#N/A</v>
      </c>
      <c r="AB111" s="144" t="e">
        <f>IF(AND(Play[[#This Row],[southeast]]&lt;&gt;0,Play[[#This Row],[Smoker]]=0),Play[[#This Row],[medical_insurance_charges]],NA())</f>
        <v>#N/A</v>
      </c>
      <c r="AC111" s="144">
        <f>IF(AND(Play[[#This Row],[southwest]]&lt;&gt;0,Play[[#This Row],[Smoker]]=0),Play[[#This Row],[medical_insurance_charges]],NA())</f>
        <v>3410.3240000000001</v>
      </c>
      <c r="AD111" s="144" t="e">
        <f>IF(AND(Play[[#This Row],[northwest]]&lt;&gt;0,Play[[#This Row],[Smoker]]=0),Play[[#This Row],[medical_insurance_charges]],NA())</f>
        <v>#N/A</v>
      </c>
      <c r="AE111" s="144" t="e">
        <f>IF(AND(Play[[#This Row],[northeast]]&lt;&gt;0,Play[[#This Row],[Smoker]]=0),Play[[#This Row],[medical_insurance_charges]],NA())</f>
        <v>#N/A</v>
      </c>
      <c r="AF111" s="115">
        <f>IF(AND(Play[[#This Row],[Biological Marker]]=0,Play[[#This Row],[Smoker]]=0),Play[[#This Row],[medical_insurance_charges]],NA())</f>
        <v>3410.3240000000001</v>
      </c>
      <c r="AG111" s="115" t="e">
        <f>IF(AND(Play[[#This Row],[Biological Marker]]=1,Play[[#This Row],[Smoker]]=0),Play[[#This Row],[medical_insurance_charges]],NA())</f>
        <v>#N/A</v>
      </c>
    </row>
    <row r="112" spans="1:33" x14ac:dyDescent="0.35">
      <c r="A112" s="31">
        <v>26</v>
      </c>
      <c r="B112" s="31">
        <v>34.200000000000003</v>
      </c>
      <c r="C112" s="33">
        <v>0</v>
      </c>
      <c r="D112" s="33">
        <v>1</v>
      </c>
      <c r="E112" s="33">
        <v>0</v>
      </c>
      <c r="F112" s="33">
        <v>0</v>
      </c>
      <c r="G112" s="33">
        <v>0</v>
      </c>
      <c r="H112">
        <v>0</v>
      </c>
      <c r="I112">
        <v>0</v>
      </c>
      <c r="J112">
        <v>1</v>
      </c>
      <c r="K112">
        <v>0</v>
      </c>
      <c r="L112">
        <v>0</v>
      </c>
      <c r="M112">
        <v>0</v>
      </c>
      <c r="N112">
        <v>1</v>
      </c>
      <c r="O112">
        <v>0</v>
      </c>
      <c r="P112">
        <v>0</v>
      </c>
      <c r="Q112" s="32">
        <v>3987.9259999999999</v>
      </c>
      <c r="R112" s="110" t="e">
        <f>IF(Play[[#This Row],[southeast]]=1,Play[[#This Row],[medical_insurance_charges]],NA())</f>
        <v>#N/A</v>
      </c>
      <c r="S112" s="110">
        <f>IF(Play[[#This Row],[southwest]]=1,Play[[#This Row],[medical_insurance_charges]],NA())</f>
        <v>3987.9259999999999</v>
      </c>
      <c r="T112" s="111" t="e">
        <f>IF(Play[[#This Row],[northwest]]=1,Play[[#This Row],[medical_insurance_charges]],NA())</f>
        <v>#N/A</v>
      </c>
      <c r="U112" s="110" t="e">
        <f>IF(Play[[#This Row],[northeast]]=1,Play[[#This Row],[medical_insurance_charges]],NA())</f>
        <v>#N/A</v>
      </c>
      <c r="V112" s="114" t="e">
        <f>IF(AND(Play[[#This Row],[southeast]]&lt;&gt;0,Play[[#This Row],[Smoker]]&lt;&gt;0),Play[[#This Row],[medical_insurance_charges]],NA())</f>
        <v>#N/A</v>
      </c>
      <c r="W112" s="114" t="e">
        <f>IF(AND(Play[[#This Row],[southwest]]&lt;&gt;0,Play[[#This Row],[Smoker]]&lt;&gt;0),Play[[#This Row],[medical_insurance_charges]],NA())</f>
        <v>#N/A</v>
      </c>
      <c r="X112" s="114" t="e">
        <f>IF(AND(Play[[#This Row],[northwest]]&lt;&gt;0,Play[[#This Row],[Smoker]]&lt;&gt;0),Play[[#This Row],[medical_insurance_charges]],NA())</f>
        <v>#N/A</v>
      </c>
      <c r="Y112" s="114" t="e">
        <f>IF(AND(Play[[#This Row],[northeast]]&lt;&gt;0,Play[[#This Row],[Smoker]]&lt;&gt;0),Play[[#This Row],[medical_insurance_charges]],NA())</f>
        <v>#N/A</v>
      </c>
      <c r="Z112" s="115" t="e">
        <f>IF(AND(Play[[#This Row],[Biological Marker]]=0,Play[[#This Row],[Smoker]]=1),Play[[#This Row],[medical_insurance_charges]],NA())</f>
        <v>#N/A</v>
      </c>
      <c r="AA112" s="115" t="e">
        <f>IF(AND(Play[[#This Row],[Biological Marker]]=1,Play[[#This Row],[Smoker]]=1),Play[[#This Row],[medical_insurance_charges]],NA())</f>
        <v>#N/A</v>
      </c>
      <c r="AB112" s="144" t="e">
        <f>IF(AND(Play[[#This Row],[southeast]]&lt;&gt;0,Play[[#This Row],[Smoker]]=0),Play[[#This Row],[medical_insurance_charges]],NA())</f>
        <v>#N/A</v>
      </c>
      <c r="AC112" s="144">
        <f>IF(AND(Play[[#This Row],[southwest]]&lt;&gt;0,Play[[#This Row],[Smoker]]=0),Play[[#This Row],[medical_insurance_charges]],NA())</f>
        <v>3987.9259999999999</v>
      </c>
      <c r="AD112" s="144" t="e">
        <f>IF(AND(Play[[#This Row],[northwest]]&lt;&gt;0,Play[[#This Row],[Smoker]]=0),Play[[#This Row],[medical_insurance_charges]],NA())</f>
        <v>#N/A</v>
      </c>
      <c r="AE112" s="144" t="e">
        <f>IF(AND(Play[[#This Row],[northeast]]&lt;&gt;0,Play[[#This Row],[Smoker]]=0),Play[[#This Row],[medical_insurance_charges]],NA())</f>
        <v>#N/A</v>
      </c>
      <c r="AF112" s="115">
        <f>IF(AND(Play[[#This Row],[Biological Marker]]=0,Play[[#This Row],[Smoker]]=0),Play[[#This Row],[medical_insurance_charges]],NA())</f>
        <v>3987.9259999999999</v>
      </c>
      <c r="AG112" s="115" t="e">
        <f>IF(AND(Play[[#This Row],[Biological Marker]]=1,Play[[#This Row],[Smoker]]=0),Play[[#This Row],[medical_insurance_charges]],NA())</f>
        <v>#N/A</v>
      </c>
    </row>
    <row r="113" spans="1:33" x14ac:dyDescent="0.35">
      <c r="A113" s="31">
        <v>27</v>
      </c>
      <c r="B113" s="31">
        <v>34.799999999999997</v>
      </c>
      <c r="C113" s="33">
        <v>0</v>
      </c>
      <c r="D113" s="33">
        <v>1</v>
      </c>
      <c r="E113" s="33">
        <v>0</v>
      </c>
      <c r="F113" s="33">
        <v>0</v>
      </c>
      <c r="G113" s="33">
        <v>0</v>
      </c>
      <c r="H113">
        <v>0</v>
      </c>
      <c r="I113">
        <v>0</v>
      </c>
      <c r="J113">
        <v>1</v>
      </c>
      <c r="K113">
        <v>0</v>
      </c>
      <c r="L113">
        <v>0</v>
      </c>
      <c r="M113">
        <v>0</v>
      </c>
      <c r="N113">
        <v>1</v>
      </c>
      <c r="O113">
        <v>0</v>
      </c>
      <c r="P113">
        <v>0</v>
      </c>
      <c r="Q113" s="32">
        <v>3577.9989999999998</v>
      </c>
      <c r="R113" s="110" t="e">
        <f>IF(Play[[#This Row],[southeast]]=1,Play[[#This Row],[medical_insurance_charges]],NA())</f>
        <v>#N/A</v>
      </c>
      <c r="S113" s="110">
        <f>IF(Play[[#This Row],[southwest]]=1,Play[[#This Row],[medical_insurance_charges]],NA())</f>
        <v>3577.9989999999998</v>
      </c>
      <c r="T113" s="111" t="e">
        <f>IF(Play[[#This Row],[northwest]]=1,Play[[#This Row],[medical_insurance_charges]],NA())</f>
        <v>#N/A</v>
      </c>
      <c r="U113" s="110" t="e">
        <f>IF(Play[[#This Row],[northeast]]=1,Play[[#This Row],[medical_insurance_charges]],NA())</f>
        <v>#N/A</v>
      </c>
      <c r="V113" s="114" t="e">
        <f>IF(AND(Play[[#This Row],[southeast]]&lt;&gt;0,Play[[#This Row],[Smoker]]&lt;&gt;0),Play[[#This Row],[medical_insurance_charges]],NA())</f>
        <v>#N/A</v>
      </c>
      <c r="W113" s="114" t="e">
        <f>IF(AND(Play[[#This Row],[southwest]]&lt;&gt;0,Play[[#This Row],[Smoker]]&lt;&gt;0),Play[[#This Row],[medical_insurance_charges]],NA())</f>
        <v>#N/A</v>
      </c>
      <c r="X113" s="114" t="e">
        <f>IF(AND(Play[[#This Row],[northwest]]&lt;&gt;0,Play[[#This Row],[Smoker]]&lt;&gt;0),Play[[#This Row],[medical_insurance_charges]],NA())</f>
        <v>#N/A</v>
      </c>
      <c r="Y113" s="114" t="e">
        <f>IF(AND(Play[[#This Row],[northeast]]&lt;&gt;0,Play[[#This Row],[Smoker]]&lt;&gt;0),Play[[#This Row],[medical_insurance_charges]],NA())</f>
        <v>#N/A</v>
      </c>
      <c r="Z113" s="115" t="e">
        <f>IF(AND(Play[[#This Row],[Biological Marker]]=0,Play[[#This Row],[Smoker]]=1),Play[[#This Row],[medical_insurance_charges]],NA())</f>
        <v>#N/A</v>
      </c>
      <c r="AA113" s="115" t="e">
        <f>IF(AND(Play[[#This Row],[Biological Marker]]=1,Play[[#This Row],[Smoker]]=1),Play[[#This Row],[medical_insurance_charges]],NA())</f>
        <v>#N/A</v>
      </c>
      <c r="AB113" s="144" t="e">
        <f>IF(AND(Play[[#This Row],[southeast]]&lt;&gt;0,Play[[#This Row],[Smoker]]=0),Play[[#This Row],[medical_insurance_charges]],NA())</f>
        <v>#N/A</v>
      </c>
      <c r="AC113" s="144">
        <f>IF(AND(Play[[#This Row],[southwest]]&lt;&gt;0,Play[[#This Row],[Smoker]]=0),Play[[#This Row],[medical_insurance_charges]],NA())</f>
        <v>3577.9989999999998</v>
      </c>
      <c r="AD113" s="144" t="e">
        <f>IF(AND(Play[[#This Row],[northwest]]&lt;&gt;0,Play[[#This Row],[Smoker]]=0),Play[[#This Row],[medical_insurance_charges]],NA())</f>
        <v>#N/A</v>
      </c>
      <c r="AE113" s="144" t="e">
        <f>IF(AND(Play[[#This Row],[northeast]]&lt;&gt;0,Play[[#This Row],[Smoker]]=0),Play[[#This Row],[medical_insurance_charges]],NA())</f>
        <v>#N/A</v>
      </c>
      <c r="AF113" s="115">
        <f>IF(AND(Play[[#This Row],[Biological Marker]]=0,Play[[#This Row],[Smoker]]=0),Play[[#This Row],[medical_insurance_charges]],NA())</f>
        <v>3577.9989999999998</v>
      </c>
      <c r="AG113" s="115" t="e">
        <f>IF(AND(Play[[#This Row],[Biological Marker]]=1,Play[[#This Row],[Smoker]]=0),Play[[#This Row],[medical_insurance_charges]],NA())</f>
        <v>#N/A</v>
      </c>
    </row>
    <row r="114" spans="1:33" x14ac:dyDescent="0.35">
      <c r="A114" s="31">
        <v>28</v>
      </c>
      <c r="B114" s="31">
        <v>33.4</v>
      </c>
      <c r="C114" s="33">
        <v>0</v>
      </c>
      <c r="D114" s="33">
        <v>1</v>
      </c>
      <c r="E114" s="33">
        <v>0</v>
      </c>
      <c r="F114" s="33">
        <v>0</v>
      </c>
      <c r="G114" s="33">
        <v>0</v>
      </c>
      <c r="H114">
        <v>0</v>
      </c>
      <c r="I114">
        <v>0</v>
      </c>
      <c r="J114">
        <v>1</v>
      </c>
      <c r="K114">
        <v>0</v>
      </c>
      <c r="L114">
        <v>0</v>
      </c>
      <c r="M114">
        <v>0</v>
      </c>
      <c r="N114">
        <v>1</v>
      </c>
      <c r="O114">
        <v>0</v>
      </c>
      <c r="P114">
        <v>0</v>
      </c>
      <c r="Q114" s="32">
        <v>3172.018</v>
      </c>
      <c r="R114" s="110" t="e">
        <f>IF(Play[[#This Row],[southeast]]=1,Play[[#This Row],[medical_insurance_charges]],NA())</f>
        <v>#N/A</v>
      </c>
      <c r="S114" s="110">
        <f>IF(Play[[#This Row],[southwest]]=1,Play[[#This Row],[medical_insurance_charges]],NA())</f>
        <v>3172.018</v>
      </c>
      <c r="T114" s="111" t="e">
        <f>IF(Play[[#This Row],[northwest]]=1,Play[[#This Row],[medical_insurance_charges]],NA())</f>
        <v>#N/A</v>
      </c>
      <c r="U114" s="110" t="e">
        <f>IF(Play[[#This Row],[northeast]]=1,Play[[#This Row],[medical_insurance_charges]],NA())</f>
        <v>#N/A</v>
      </c>
      <c r="V114" s="114" t="e">
        <f>IF(AND(Play[[#This Row],[southeast]]&lt;&gt;0,Play[[#This Row],[Smoker]]&lt;&gt;0),Play[[#This Row],[medical_insurance_charges]],NA())</f>
        <v>#N/A</v>
      </c>
      <c r="W114" s="114" t="e">
        <f>IF(AND(Play[[#This Row],[southwest]]&lt;&gt;0,Play[[#This Row],[Smoker]]&lt;&gt;0),Play[[#This Row],[medical_insurance_charges]],NA())</f>
        <v>#N/A</v>
      </c>
      <c r="X114" s="114" t="e">
        <f>IF(AND(Play[[#This Row],[northwest]]&lt;&gt;0,Play[[#This Row],[Smoker]]&lt;&gt;0),Play[[#This Row],[medical_insurance_charges]],NA())</f>
        <v>#N/A</v>
      </c>
      <c r="Y114" s="114" t="e">
        <f>IF(AND(Play[[#This Row],[northeast]]&lt;&gt;0,Play[[#This Row],[Smoker]]&lt;&gt;0),Play[[#This Row],[medical_insurance_charges]],NA())</f>
        <v>#N/A</v>
      </c>
      <c r="Z114" s="115" t="e">
        <f>IF(AND(Play[[#This Row],[Biological Marker]]=0,Play[[#This Row],[Smoker]]=1),Play[[#This Row],[medical_insurance_charges]],NA())</f>
        <v>#N/A</v>
      </c>
      <c r="AA114" s="115" t="e">
        <f>IF(AND(Play[[#This Row],[Biological Marker]]=1,Play[[#This Row],[Smoker]]=1),Play[[#This Row],[medical_insurance_charges]],NA())</f>
        <v>#N/A</v>
      </c>
      <c r="AB114" s="144" t="e">
        <f>IF(AND(Play[[#This Row],[southeast]]&lt;&gt;0,Play[[#This Row],[Smoker]]=0),Play[[#This Row],[medical_insurance_charges]],NA())</f>
        <v>#N/A</v>
      </c>
      <c r="AC114" s="144">
        <f>IF(AND(Play[[#This Row],[southwest]]&lt;&gt;0,Play[[#This Row],[Smoker]]=0),Play[[#This Row],[medical_insurance_charges]],NA())</f>
        <v>3172.018</v>
      </c>
      <c r="AD114" s="144" t="e">
        <f>IF(AND(Play[[#This Row],[northwest]]&lt;&gt;0,Play[[#This Row],[Smoker]]=0),Play[[#This Row],[medical_insurance_charges]],NA())</f>
        <v>#N/A</v>
      </c>
      <c r="AE114" s="144" t="e">
        <f>IF(AND(Play[[#This Row],[northeast]]&lt;&gt;0,Play[[#This Row],[Smoker]]=0),Play[[#This Row],[medical_insurance_charges]],NA())</f>
        <v>#N/A</v>
      </c>
      <c r="AF114" s="115">
        <f>IF(AND(Play[[#This Row],[Biological Marker]]=0,Play[[#This Row],[Smoker]]=0),Play[[#This Row],[medical_insurance_charges]],NA())</f>
        <v>3172.018</v>
      </c>
      <c r="AG114" s="115" t="e">
        <f>IF(AND(Play[[#This Row],[Biological Marker]]=1,Play[[#This Row],[Smoker]]=0),Play[[#This Row],[medical_insurance_charges]],NA())</f>
        <v>#N/A</v>
      </c>
    </row>
    <row r="115" spans="1:33" x14ac:dyDescent="0.35">
      <c r="A115" s="31">
        <v>30</v>
      </c>
      <c r="B115" s="31">
        <v>32.4</v>
      </c>
      <c r="C115" s="33">
        <v>0</v>
      </c>
      <c r="D115" s="33">
        <v>1</v>
      </c>
      <c r="E115" s="33">
        <v>0</v>
      </c>
      <c r="F115" s="33">
        <v>0</v>
      </c>
      <c r="G115" s="33">
        <v>0</v>
      </c>
      <c r="H115">
        <v>0</v>
      </c>
      <c r="I115">
        <v>0</v>
      </c>
      <c r="J115">
        <v>1</v>
      </c>
      <c r="K115">
        <v>0</v>
      </c>
      <c r="L115">
        <v>0</v>
      </c>
      <c r="M115">
        <v>0</v>
      </c>
      <c r="N115">
        <v>1</v>
      </c>
      <c r="O115">
        <v>0</v>
      </c>
      <c r="P115">
        <v>0</v>
      </c>
      <c r="Q115" s="32">
        <v>4149.7359999999999</v>
      </c>
      <c r="R115" s="110" t="e">
        <f>IF(Play[[#This Row],[southeast]]=1,Play[[#This Row],[medical_insurance_charges]],NA())</f>
        <v>#N/A</v>
      </c>
      <c r="S115" s="110">
        <f>IF(Play[[#This Row],[southwest]]=1,Play[[#This Row],[medical_insurance_charges]],NA())</f>
        <v>4149.7359999999999</v>
      </c>
      <c r="T115" s="111" t="e">
        <f>IF(Play[[#This Row],[northwest]]=1,Play[[#This Row],[medical_insurance_charges]],NA())</f>
        <v>#N/A</v>
      </c>
      <c r="U115" s="110" t="e">
        <f>IF(Play[[#This Row],[northeast]]=1,Play[[#This Row],[medical_insurance_charges]],NA())</f>
        <v>#N/A</v>
      </c>
      <c r="V115" s="114" t="e">
        <f>IF(AND(Play[[#This Row],[southeast]]&lt;&gt;0,Play[[#This Row],[Smoker]]&lt;&gt;0),Play[[#This Row],[medical_insurance_charges]],NA())</f>
        <v>#N/A</v>
      </c>
      <c r="W115" s="114" t="e">
        <f>IF(AND(Play[[#This Row],[southwest]]&lt;&gt;0,Play[[#This Row],[Smoker]]&lt;&gt;0),Play[[#This Row],[medical_insurance_charges]],NA())</f>
        <v>#N/A</v>
      </c>
      <c r="X115" s="114" t="e">
        <f>IF(AND(Play[[#This Row],[northwest]]&lt;&gt;0,Play[[#This Row],[Smoker]]&lt;&gt;0),Play[[#This Row],[medical_insurance_charges]],NA())</f>
        <v>#N/A</v>
      </c>
      <c r="Y115" s="114" t="e">
        <f>IF(AND(Play[[#This Row],[northeast]]&lt;&gt;0,Play[[#This Row],[Smoker]]&lt;&gt;0),Play[[#This Row],[medical_insurance_charges]],NA())</f>
        <v>#N/A</v>
      </c>
      <c r="Z115" s="115" t="e">
        <f>IF(AND(Play[[#This Row],[Biological Marker]]=0,Play[[#This Row],[Smoker]]=1),Play[[#This Row],[medical_insurance_charges]],NA())</f>
        <v>#N/A</v>
      </c>
      <c r="AA115" s="115" t="e">
        <f>IF(AND(Play[[#This Row],[Biological Marker]]=1,Play[[#This Row],[Smoker]]=1),Play[[#This Row],[medical_insurance_charges]],NA())</f>
        <v>#N/A</v>
      </c>
      <c r="AB115" s="144" t="e">
        <f>IF(AND(Play[[#This Row],[southeast]]&lt;&gt;0,Play[[#This Row],[Smoker]]=0),Play[[#This Row],[medical_insurance_charges]],NA())</f>
        <v>#N/A</v>
      </c>
      <c r="AC115" s="144">
        <f>IF(AND(Play[[#This Row],[southwest]]&lt;&gt;0,Play[[#This Row],[Smoker]]=0),Play[[#This Row],[medical_insurance_charges]],NA())</f>
        <v>4149.7359999999999</v>
      </c>
      <c r="AD115" s="144" t="e">
        <f>IF(AND(Play[[#This Row],[northwest]]&lt;&gt;0,Play[[#This Row],[Smoker]]=0),Play[[#This Row],[medical_insurance_charges]],NA())</f>
        <v>#N/A</v>
      </c>
      <c r="AE115" s="144" t="e">
        <f>IF(AND(Play[[#This Row],[northeast]]&lt;&gt;0,Play[[#This Row],[Smoker]]=0),Play[[#This Row],[medical_insurance_charges]],NA())</f>
        <v>#N/A</v>
      </c>
      <c r="AF115" s="115">
        <f>IF(AND(Play[[#This Row],[Biological Marker]]=0,Play[[#This Row],[Smoker]]=0),Play[[#This Row],[medical_insurance_charges]],NA())</f>
        <v>4149.7359999999999</v>
      </c>
      <c r="AG115" s="115" t="e">
        <f>IF(AND(Play[[#This Row],[Biological Marker]]=1,Play[[#This Row],[Smoker]]=0),Play[[#This Row],[medical_insurance_charges]],NA())</f>
        <v>#N/A</v>
      </c>
    </row>
    <row r="116" spans="1:33" x14ac:dyDescent="0.35">
      <c r="A116" s="31">
        <v>30</v>
      </c>
      <c r="B116" s="31">
        <v>30.9</v>
      </c>
      <c r="C116" s="33">
        <v>0</v>
      </c>
      <c r="D116" s="33">
        <v>1</v>
      </c>
      <c r="E116" s="33">
        <v>0</v>
      </c>
      <c r="F116" s="33">
        <v>0</v>
      </c>
      <c r="G116" s="33">
        <v>0</v>
      </c>
      <c r="H116">
        <v>0</v>
      </c>
      <c r="I116">
        <v>0</v>
      </c>
      <c r="J116">
        <v>1</v>
      </c>
      <c r="K116">
        <v>0</v>
      </c>
      <c r="L116">
        <v>0</v>
      </c>
      <c r="M116">
        <v>0</v>
      </c>
      <c r="N116">
        <v>1</v>
      </c>
      <c r="O116">
        <v>0</v>
      </c>
      <c r="P116">
        <v>0</v>
      </c>
      <c r="Q116" s="32">
        <v>5325.6509999999998</v>
      </c>
      <c r="R116" s="110" t="e">
        <f>IF(Play[[#This Row],[southeast]]=1,Play[[#This Row],[medical_insurance_charges]],NA())</f>
        <v>#N/A</v>
      </c>
      <c r="S116" s="110">
        <f>IF(Play[[#This Row],[southwest]]=1,Play[[#This Row],[medical_insurance_charges]],NA())</f>
        <v>5325.6509999999998</v>
      </c>
      <c r="T116" s="111" t="e">
        <f>IF(Play[[#This Row],[northwest]]=1,Play[[#This Row],[medical_insurance_charges]],NA())</f>
        <v>#N/A</v>
      </c>
      <c r="U116" s="110" t="e">
        <f>IF(Play[[#This Row],[northeast]]=1,Play[[#This Row],[medical_insurance_charges]],NA())</f>
        <v>#N/A</v>
      </c>
      <c r="V116" s="114" t="e">
        <f>IF(AND(Play[[#This Row],[southeast]]&lt;&gt;0,Play[[#This Row],[Smoker]]&lt;&gt;0),Play[[#This Row],[medical_insurance_charges]],NA())</f>
        <v>#N/A</v>
      </c>
      <c r="W116" s="114" t="e">
        <f>IF(AND(Play[[#This Row],[southwest]]&lt;&gt;0,Play[[#This Row],[Smoker]]&lt;&gt;0),Play[[#This Row],[medical_insurance_charges]],NA())</f>
        <v>#N/A</v>
      </c>
      <c r="X116" s="114" t="e">
        <f>IF(AND(Play[[#This Row],[northwest]]&lt;&gt;0,Play[[#This Row],[Smoker]]&lt;&gt;0),Play[[#This Row],[medical_insurance_charges]],NA())</f>
        <v>#N/A</v>
      </c>
      <c r="Y116" s="114" t="e">
        <f>IF(AND(Play[[#This Row],[northeast]]&lt;&gt;0,Play[[#This Row],[Smoker]]&lt;&gt;0),Play[[#This Row],[medical_insurance_charges]],NA())</f>
        <v>#N/A</v>
      </c>
      <c r="Z116" s="115" t="e">
        <f>IF(AND(Play[[#This Row],[Biological Marker]]=0,Play[[#This Row],[Smoker]]=1),Play[[#This Row],[medical_insurance_charges]],NA())</f>
        <v>#N/A</v>
      </c>
      <c r="AA116" s="115" t="e">
        <f>IF(AND(Play[[#This Row],[Biological Marker]]=1,Play[[#This Row],[Smoker]]=1),Play[[#This Row],[medical_insurance_charges]],NA())</f>
        <v>#N/A</v>
      </c>
      <c r="AB116" s="144" t="e">
        <f>IF(AND(Play[[#This Row],[southeast]]&lt;&gt;0,Play[[#This Row],[Smoker]]=0),Play[[#This Row],[medical_insurance_charges]],NA())</f>
        <v>#N/A</v>
      </c>
      <c r="AC116" s="144">
        <f>IF(AND(Play[[#This Row],[southwest]]&lt;&gt;0,Play[[#This Row],[Smoker]]=0),Play[[#This Row],[medical_insurance_charges]],NA())</f>
        <v>5325.6509999999998</v>
      </c>
      <c r="AD116" s="144" t="e">
        <f>IF(AND(Play[[#This Row],[northwest]]&lt;&gt;0,Play[[#This Row],[Smoker]]=0),Play[[#This Row],[medical_insurance_charges]],NA())</f>
        <v>#N/A</v>
      </c>
      <c r="AE116" s="144" t="e">
        <f>IF(AND(Play[[#This Row],[northeast]]&lt;&gt;0,Play[[#This Row],[Smoker]]=0),Play[[#This Row],[medical_insurance_charges]],NA())</f>
        <v>#N/A</v>
      </c>
      <c r="AF116" s="115">
        <f>IF(AND(Play[[#This Row],[Biological Marker]]=0,Play[[#This Row],[Smoker]]=0),Play[[#This Row],[medical_insurance_charges]],NA())</f>
        <v>5325.6509999999998</v>
      </c>
      <c r="AG116" s="115" t="e">
        <f>IF(AND(Play[[#This Row],[Biological Marker]]=1,Play[[#This Row],[Smoker]]=0),Play[[#This Row],[medical_insurance_charges]],NA())</f>
        <v>#N/A</v>
      </c>
    </row>
    <row r="117" spans="1:33" x14ac:dyDescent="0.35">
      <c r="A117" s="31">
        <v>32</v>
      </c>
      <c r="B117" s="31">
        <v>41.1</v>
      </c>
      <c r="C117" s="33">
        <v>0</v>
      </c>
      <c r="D117" s="33">
        <v>1</v>
      </c>
      <c r="E117" s="33">
        <v>0</v>
      </c>
      <c r="F117" s="33">
        <v>0</v>
      </c>
      <c r="G117" s="33">
        <v>0</v>
      </c>
      <c r="H117">
        <v>0</v>
      </c>
      <c r="I117">
        <v>0</v>
      </c>
      <c r="J117">
        <v>1</v>
      </c>
      <c r="K117">
        <v>0</v>
      </c>
      <c r="L117">
        <v>0</v>
      </c>
      <c r="M117">
        <v>0</v>
      </c>
      <c r="N117">
        <v>1</v>
      </c>
      <c r="O117">
        <v>0</v>
      </c>
      <c r="P117">
        <v>0</v>
      </c>
      <c r="Q117" s="32">
        <v>3989.8409999999999</v>
      </c>
      <c r="R117" s="110" t="e">
        <f>IF(Play[[#This Row],[southeast]]=1,Play[[#This Row],[medical_insurance_charges]],NA())</f>
        <v>#N/A</v>
      </c>
      <c r="S117" s="110">
        <f>IF(Play[[#This Row],[southwest]]=1,Play[[#This Row],[medical_insurance_charges]],NA())</f>
        <v>3989.8409999999999</v>
      </c>
      <c r="T117" s="111" t="e">
        <f>IF(Play[[#This Row],[northwest]]=1,Play[[#This Row],[medical_insurance_charges]],NA())</f>
        <v>#N/A</v>
      </c>
      <c r="U117" s="110" t="e">
        <f>IF(Play[[#This Row],[northeast]]=1,Play[[#This Row],[medical_insurance_charges]],NA())</f>
        <v>#N/A</v>
      </c>
      <c r="V117" s="114" t="e">
        <f>IF(AND(Play[[#This Row],[southeast]]&lt;&gt;0,Play[[#This Row],[Smoker]]&lt;&gt;0),Play[[#This Row],[medical_insurance_charges]],NA())</f>
        <v>#N/A</v>
      </c>
      <c r="W117" s="114" t="e">
        <f>IF(AND(Play[[#This Row],[southwest]]&lt;&gt;0,Play[[#This Row],[Smoker]]&lt;&gt;0),Play[[#This Row],[medical_insurance_charges]],NA())</f>
        <v>#N/A</v>
      </c>
      <c r="X117" s="114" t="e">
        <f>IF(AND(Play[[#This Row],[northwest]]&lt;&gt;0,Play[[#This Row],[Smoker]]&lt;&gt;0),Play[[#This Row],[medical_insurance_charges]],NA())</f>
        <v>#N/A</v>
      </c>
      <c r="Y117" s="114" t="e">
        <f>IF(AND(Play[[#This Row],[northeast]]&lt;&gt;0,Play[[#This Row],[Smoker]]&lt;&gt;0),Play[[#This Row],[medical_insurance_charges]],NA())</f>
        <v>#N/A</v>
      </c>
      <c r="Z117" s="115" t="e">
        <f>IF(AND(Play[[#This Row],[Biological Marker]]=0,Play[[#This Row],[Smoker]]=1),Play[[#This Row],[medical_insurance_charges]],NA())</f>
        <v>#N/A</v>
      </c>
      <c r="AA117" s="115" t="e">
        <f>IF(AND(Play[[#This Row],[Biological Marker]]=1,Play[[#This Row],[Smoker]]=1),Play[[#This Row],[medical_insurance_charges]],NA())</f>
        <v>#N/A</v>
      </c>
      <c r="AB117" s="144" t="e">
        <f>IF(AND(Play[[#This Row],[southeast]]&lt;&gt;0,Play[[#This Row],[Smoker]]=0),Play[[#This Row],[medical_insurance_charges]],NA())</f>
        <v>#N/A</v>
      </c>
      <c r="AC117" s="144">
        <f>IF(AND(Play[[#This Row],[southwest]]&lt;&gt;0,Play[[#This Row],[Smoker]]=0),Play[[#This Row],[medical_insurance_charges]],NA())</f>
        <v>3989.8409999999999</v>
      </c>
      <c r="AD117" s="144" t="e">
        <f>IF(AND(Play[[#This Row],[northwest]]&lt;&gt;0,Play[[#This Row],[Smoker]]=0),Play[[#This Row],[medical_insurance_charges]],NA())</f>
        <v>#N/A</v>
      </c>
      <c r="AE117" s="144" t="e">
        <f>IF(AND(Play[[#This Row],[northeast]]&lt;&gt;0,Play[[#This Row],[Smoker]]=0),Play[[#This Row],[medical_insurance_charges]],NA())</f>
        <v>#N/A</v>
      </c>
      <c r="AF117" s="115">
        <f>IF(AND(Play[[#This Row],[Biological Marker]]=0,Play[[#This Row],[Smoker]]=0),Play[[#This Row],[medical_insurance_charges]],NA())</f>
        <v>3989.8409999999999</v>
      </c>
      <c r="AG117" s="115" t="e">
        <f>IF(AND(Play[[#This Row],[Biological Marker]]=1,Play[[#This Row],[Smoker]]=0),Play[[#This Row],[medical_insurance_charges]],NA())</f>
        <v>#N/A</v>
      </c>
    </row>
    <row r="118" spans="1:33" x14ac:dyDescent="0.35">
      <c r="A118" s="31">
        <v>33</v>
      </c>
      <c r="B118" s="31">
        <v>38.9</v>
      </c>
      <c r="C118" s="33">
        <v>0</v>
      </c>
      <c r="D118" s="33">
        <v>1</v>
      </c>
      <c r="E118" s="33">
        <v>0</v>
      </c>
      <c r="F118" s="33">
        <v>0</v>
      </c>
      <c r="G118" s="33">
        <v>0</v>
      </c>
      <c r="H118">
        <v>0</v>
      </c>
      <c r="I118">
        <v>0</v>
      </c>
      <c r="J118">
        <v>1</v>
      </c>
      <c r="K118">
        <v>0</v>
      </c>
      <c r="L118">
        <v>0</v>
      </c>
      <c r="M118">
        <v>0</v>
      </c>
      <c r="N118">
        <v>1</v>
      </c>
      <c r="O118">
        <v>0</v>
      </c>
      <c r="P118">
        <v>0</v>
      </c>
      <c r="Q118" s="32">
        <v>5972.3779999999997</v>
      </c>
      <c r="R118" s="110" t="e">
        <f>IF(Play[[#This Row],[southeast]]=1,Play[[#This Row],[medical_insurance_charges]],NA())</f>
        <v>#N/A</v>
      </c>
      <c r="S118" s="110">
        <f>IF(Play[[#This Row],[southwest]]=1,Play[[#This Row],[medical_insurance_charges]],NA())</f>
        <v>5972.3779999999997</v>
      </c>
      <c r="T118" s="111" t="e">
        <f>IF(Play[[#This Row],[northwest]]=1,Play[[#This Row],[medical_insurance_charges]],NA())</f>
        <v>#N/A</v>
      </c>
      <c r="U118" s="110" t="e">
        <f>IF(Play[[#This Row],[northeast]]=1,Play[[#This Row],[medical_insurance_charges]],NA())</f>
        <v>#N/A</v>
      </c>
      <c r="V118" s="114" t="e">
        <f>IF(AND(Play[[#This Row],[southeast]]&lt;&gt;0,Play[[#This Row],[Smoker]]&lt;&gt;0),Play[[#This Row],[medical_insurance_charges]],NA())</f>
        <v>#N/A</v>
      </c>
      <c r="W118" s="114" t="e">
        <f>IF(AND(Play[[#This Row],[southwest]]&lt;&gt;0,Play[[#This Row],[Smoker]]&lt;&gt;0),Play[[#This Row],[medical_insurance_charges]],NA())</f>
        <v>#N/A</v>
      </c>
      <c r="X118" s="114" t="e">
        <f>IF(AND(Play[[#This Row],[northwest]]&lt;&gt;0,Play[[#This Row],[Smoker]]&lt;&gt;0),Play[[#This Row],[medical_insurance_charges]],NA())</f>
        <v>#N/A</v>
      </c>
      <c r="Y118" s="114" t="e">
        <f>IF(AND(Play[[#This Row],[northeast]]&lt;&gt;0,Play[[#This Row],[Smoker]]&lt;&gt;0),Play[[#This Row],[medical_insurance_charges]],NA())</f>
        <v>#N/A</v>
      </c>
      <c r="Z118" s="115" t="e">
        <f>IF(AND(Play[[#This Row],[Biological Marker]]=0,Play[[#This Row],[Smoker]]=1),Play[[#This Row],[medical_insurance_charges]],NA())</f>
        <v>#N/A</v>
      </c>
      <c r="AA118" s="115" t="e">
        <f>IF(AND(Play[[#This Row],[Biological Marker]]=1,Play[[#This Row],[Smoker]]=1),Play[[#This Row],[medical_insurance_charges]],NA())</f>
        <v>#N/A</v>
      </c>
      <c r="AB118" s="144" t="e">
        <f>IF(AND(Play[[#This Row],[southeast]]&lt;&gt;0,Play[[#This Row],[Smoker]]=0),Play[[#This Row],[medical_insurance_charges]],NA())</f>
        <v>#N/A</v>
      </c>
      <c r="AC118" s="144">
        <f>IF(AND(Play[[#This Row],[southwest]]&lt;&gt;0,Play[[#This Row],[Smoker]]=0),Play[[#This Row],[medical_insurance_charges]],NA())</f>
        <v>5972.3779999999997</v>
      </c>
      <c r="AD118" s="144" t="e">
        <f>IF(AND(Play[[#This Row],[northwest]]&lt;&gt;0,Play[[#This Row],[Smoker]]=0),Play[[#This Row],[medical_insurance_charges]],NA())</f>
        <v>#N/A</v>
      </c>
      <c r="AE118" s="144" t="e">
        <f>IF(AND(Play[[#This Row],[northeast]]&lt;&gt;0,Play[[#This Row],[Smoker]]=0),Play[[#This Row],[medical_insurance_charges]],NA())</f>
        <v>#N/A</v>
      </c>
      <c r="AF118" s="115">
        <f>IF(AND(Play[[#This Row],[Biological Marker]]=0,Play[[#This Row],[Smoker]]=0),Play[[#This Row],[medical_insurance_charges]],NA())</f>
        <v>5972.3779999999997</v>
      </c>
      <c r="AG118" s="115" t="e">
        <f>IF(AND(Play[[#This Row],[Biological Marker]]=1,Play[[#This Row],[Smoker]]=0),Play[[#This Row],[medical_insurance_charges]],NA())</f>
        <v>#N/A</v>
      </c>
    </row>
    <row r="119" spans="1:33" x14ac:dyDescent="0.35">
      <c r="A119" s="31">
        <v>33</v>
      </c>
      <c r="B119" s="31">
        <v>32.9</v>
      </c>
      <c r="C119" s="33">
        <v>0</v>
      </c>
      <c r="D119" s="33">
        <v>1</v>
      </c>
      <c r="E119" s="33">
        <v>0</v>
      </c>
      <c r="F119" s="33">
        <v>0</v>
      </c>
      <c r="G119" s="33">
        <v>0</v>
      </c>
      <c r="H119">
        <v>0</v>
      </c>
      <c r="I119">
        <v>0</v>
      </c>
      <c r="J119">
        <v>1</v>
      </c>
      <c r="K119">
        <v>0</v>
      </c>
      <c r="L119">
        <v>0</v>
      </c>
      <c r="M119">
        <v>0</v>
      </c>
      <c r="N119">
        <v>1</v>
      </c>
      <c r="O119">
        <v>0</v>
      </c>
      <c r="P119">
        <v>0</v>
      </c>
      <c r="Q119" s="32">
        <v>5375.0379999999996</v>
      </c>
      <c r="R119" s="110" t="e">
        <f>IF(Play[[#This Row],[southeast]]=1,Play[[#This Row],[medical_insurance_charges]],NA())</f>
        <v>#N/A</v>
      </c>
      <c r="S119" s="110">
        <f>IF(Play[[#This Row],[southwest]]=1,Play[[#This Row],[medical_insurance_charges]],NA())</f>
        <v>5375.0379999999996</v>
      </c>
      <c r="T119" s="111" t="e">
        <f>IF(Play[[#This Row],[northwest]]=1,Play[[#This Row],[medical_insurance_charges]],NA())</f>
        <v>#N/A</v>
      </c>
      <c r="U119" s="110" t="e">
        <f>IF(Play[[#This Row],[northeast]]=1,Play[[#This Row],[medical_insurance_charges]],NA())</f>
        <v>#N/A</v>
      </c>
      <c r="V119" s="114" t="e">
        <f>IF(AND(Play[[#This Row],[southeast]]&lt;&gt;0,Play[[#This Row],[Smoker]]&lt;&gt;0),Play[[#This Row],[medical_insurance_charges]],NA())</f>
        <v>#N/A</v>
      </c>
      <c r="W119" s="114" t="e">
        <f>IF(AND(Play[[#This Row],[southwest]]&lt;&gt;0,Play[[#This Row],[Smoker]]&lt;&gt;0),Play[[#This Row],[medical_insurance_charges]],NA())</f>
        <v>#N/A</v>
      </c>
      <c r="X119" s="114" t="e">
        <f>IF(AND(Play[[#This Row],[northwest]]&lt;&gt;0,Play[[#This Row],[Smoker]]&lt;&gt;0),Play[[#This Row],[medical_insurance_charges]],NA())</f>
        <v>#N/A</v>
      </c>
      <c r="Y119" s="114" t="e">
        <f>IF(AND(Play[[#This Row],[northeast]]&lt;&gt;0,Play[[#This Row],[Smoker]]&lt;&gt;0),Play[[#This Row],[medical_insurance_charges]],NA())</f>
        <v>#N/A</v>
      </c>
      <c r="Z119" s="115" t="e">
        <f>IF(AND(Play[[#This Row],[Biological Marker]]=0,Play[[#This Row],[Smoker]]=1),Play[[#This Row],[medical_insurance_charges]],NA())</f>
        <v>#N/A</v>
      </c>
      <c r="AA119" s="115" t="e">
        <f>IF(AND(Play[[#This Row],[Biological Marker]]=1,Play[[#This Row],[Smoker]]=1),Play[[#This Row],[medical_insurance_charges]],NA())</f>
        <v>#N/A</v>
      </c>
      <c r="AB119" s="144" t="e">
        <f>IF(AND(Play[[#This Row],[southeast]]&lt;&gt;0,Play[[#This Row],[Smoker]]=0),Play[[#This Row],[medical_insurance_charges]],NA())</f>
        <v>#N/A</v>
      </c>
      <c r="AC119" s="144">
        <f>IF(AND(Play[[#This Row],[southwest]]&lt;&gt;0,Play[[#This Row],[Smoker]]=0),Play[[#This Row],[medical_insurance_charges]],NA())</f>
        <v>5375.0379999999996</v>
      </c>
      <c r="AD119" s="144" t="e">
        <f>IF(AND(Play[[#This Row],[northwest]]&lt;&gt;0,Play[[#This Row],[Smoker]]=0),Play[[#This Row],[medical_insurance_charges]],NA())</f>
        <v>#N/A</v>
      </c>
      <c r="AE119" s="144" t="e">
        <f>IF(AND(Play[[#This Row],[northeast]]&lt;&gt;0,Play[[#This Row],[Smoker]]=0),Play[[#This Row],[medical_insurance_charges]],NA())</f>
        <v>#N/A</v>
      </c>
      <c r="AF119" s="115">
        <f>IF(AND(Play[[#This Row],[Biological Marker]]=0,Play[[#This Row],[Smoker]]=0),Play[[#This Row],[medical_insurance_charges]],NA())</f>
        <v>5375.0379999999996</v>
      </c>
      <c r="AG119" s="115" t="e">
        <f>IF(AND(Play[[#This Row],[Biological Marker]]=1,Play[[#This Row],[Smoker]]=0),Play[[#This Row],[medical_insurance_charges]],NA())</f>
        <v>#N/A</v>
      </c>
    </row>
    <row r="120" spans="1:33" x14ac:dyDescent="0.35">
      <c r="A120" s="31">
        <v>34</v>
      </c>
      <c r="B120" s="31">
        <v>33.700000000000003</v>
      </c>
      <c r="C120" s="33">
        <v>0</v>
      </c>
      <c r="D120" s="33">
        <v>1</v>
      </c>
      <c r="E120" s="33">
        <v>0</v>
      </c>
      <c r="F120" s="33">
        <v>0</v>
      </c>
      <c r="G120" s="33">
        <v>0</v>
      </c>
      <c r="H120">
        <v>0</v>
      </c>
      <c r="I120">
        <v>0</v>
      </c>
      <c r="J120">
        <v>1</v>
      </c>
      <c r="K120">
        <v>0</v>
      </c>
      <c r="L120">
        <v>0</v>
      </c>
      <c r="M120">
        <v>0</v>
      </c>
      <c r="N120">
        <v>1</v>
      </c>
      <c r="O120">
        <v>0</v>
      </c>
      <c r="P120">
        <v>0</v>
      </c>
      <c r="Q120" s="32">
        <v>5012.4709999999995</v>
      </c>
      <c r="R120" s="110" t="e">
        <f>IF(Play[[#This Row],[southeast]]=1,Play[[#This Row],[medical_insurance_charges]],NA())</f>
        <v>#N/A</v>
      </c>
      <c r="S120" s="110">
        <f>IF(Play[[#This Row],[southwest]]=1,Play[[#This Row],[medical_insurance_charges]],NA())</f>
        <v>5012.4709999999995</v>
      </c>
      <c r="T120" s="111" t="e">
        <f>IF(Play[[#This Row],[northwest]]=1,Play[[#This Row],[medical_insurance_charges]],NA())</f>
        <v>#N/A</v>
      </c>
      <c r="U120" s="110" t="e">
        <f>IF(Play[[#This Row],[northeast]]=1,Play[[#This Row],[medical_insurance_charges]],NA())</f>
        <v>#N/A</v>
      </c>
      <c r="V120" s="114" t="e">
        <f>IF(AND(Play[[#This Row],[southeast]]&lt;&gt;0,Play[[#This Row],[Smoker]]&lt;&gt;0),Play[[#This Row],[medical_insurance_charges]],NA())</f>
        <v>#N/A</v>
      </c>
      <c r="W120" s="114" t="e">
        <f>IF(AND(Play[[#This Row],[southwest]]&lt;&gt;0,Play[[#This Row],[Smoker]]&lt;&gt;0),Play[[#This Row],[medical_insurance_charges]],NA())</f>
        <v>#N/A</v>
      </c>
      <c r="X120" s="114" t="e">
        <f>IF(AND(Play[[#This Row],[northwest]]&lt;&gt;0,Play[[#This Row],[Smoker]]&lt;&gt;0),Play[[#This Row],[medical_insurance_charges]],NA())</f>
        <v>#N/A</v>
      </c>
      <c r="Y120" s="114" t="e">
        <f>IF(AND(Play[[#This Row],[northeast]]&lt;&gt;0,Play[[#This Row],[Smoker]]&lt;&gt;0),Play[[#This Row],[medical_insurance_charges]],NA())</f>
        <v>#N/A</v>
      </c>
      <c r="Z120" s="115" t="e">
        <f>IF(AND(Play[[#This Row],[Biological Marker]]=0,Play[[#This Row],[Smoker]]=1),Play[[#This Row],[medical_insurance_charges]],NA())</f>
        <v>#N/A</v>
      </c>
      <c r="AA120" s="115" t="e">
        <f>IF(AND(Play[[#This Row],[Biological Marker]]=1,Play[[#This Row],[Smoker]]=1),Play[[#This Row],[medical_insurance_charges]],NA())</f>
        <v>#N/A</v>
      </c>
      <c r="AB120" s="144" t="e">
        <f>IF(AND(Play[[#This Row],[southeast]]&lt;&gt;0,Play[[#This Row],[Smoker]]=0),Play[[#This Row],[medical_insurance_charges]],NA())</f>
        <v>#N/A</v>
      </c>
      <c r="AC120" s="144">
        <f>IF(AND(Play[[#This Row],[southwest]]&lt;&gt;0,Play[[#This Row],[Smoker]]=0),Play[[#This Row],[medical_insurance_charges]],NA())</f>
        <v>5012.4709999999995</v>
      </c>
      <c r="AD120" s="144" t="e">
        <f>IF(AND(Play[[#This Row],[northwest]]&lt;&gt;0,Play[[#This Row],[Smoker]]=0),Play[[#This Row],[medical_insurance_charges]],NA())</f>
        <v>#N/A</v>
      </c>
      <c r="AE120" s="144" t="e">
        <f>IF(AND(Play[[#This Row],[northeast]]&lt;&gt;0,Play[[#This Row],[Smoker]]=0),Play[[#This Row],[medical_insurance_charges]],NA())</f>
        <v>#N/A</v>
      </c>
      <c r="AF120" s="115">
        <f>IF(AND(Play[[#This Row],[Biological Marker]]=0,Play[[#This Row],[Smoker]]=0),Play[[#This Row],[medical_insurance_charges]],NA())</f>
        <v>5012.4709999999995</v>
      </c>
      <c r="AG120" s="115" t="e">
        <f>IF(AND(Play[[#This Row],[Biological Marker]]=1,Play[[#This Row],[Smoker]]=0),Play[[#This Row],[medical_insurance_charges]],NA())</f>
        <v>#N/A</v>
      </c>
    </row>
    <row r="121" spans="1:33" x14ac:dyDescent="0.35">
      <c r="A121" s="31">
        <v>34</v>
      </c>
      <c r="B121" s="31">
        <v>38</v>
      </c>
      <c r="C121" s="33">
        <v>0</v>
      </c>
      <c r="D121" s="33">
        <v>1</v>
      </c>
      <c r="E121" s="33">
        <v>0</v>
      </c>
      <c r="F121" s="33">
        <v>0</v>
      </c>
      <c r="G121" s="33">
        <v>0</v>
      </c>
      <c r="H121">
        <v>0</v>
      </c>
      <c r="I121">
        <v>0</v>
      </c>
      <c r="J121">
        <v>1</v>
      </c>
      <c r="K121">
        <v>0</v>
      </c>
      <c r="L121">
        <v>0</v>
      </c>
      <c r="M121">
        <v>0</v>
      </c>
      <c r="N121">
        <v>1</v>
      </c>
      <c r="O121">
        <v>0</v>
      </c>
      <c r="P121">
        <v>0</v>
      </c>
      <c r="Q121" s="32">
        <v>6196.4480000000003</v>
      </c>
      <c r="R121" s="110" t="e">
        <f>IF(Play[[#This Row],[southeast]]=1,Play[[#This Row],[medical_insurance_charges]],NA())</f>
        <v>#N/A</v>
      </c>
      <c r="S121" s="110">
        <f>IF(Play[[#This Row],[southwest]]=1,Play[[#This Row],[medical_insurance_charges]],NA())</f>
        <v>6196.4480000000003</v>
      </c>
      <c r="T121" s="111" t="e">
        <f>IF(Play[[#This Row],[northwest]]=1,Play[[#This Row],[medical_insurance_charges]],NA())</f>
        <v>#N/A</v>
      </c>
      <c r="U121" s="110" t="e">
        <f>IF(Play[[#This Row],[northeast]]=1,Play[[#This Row],[medical_insurance_charges]],NA())</f>
        <v>#N/A</v>
      </c>
      <c r="V121" s="114" t="e">
        <f>IF(AND(Play[[#This Row],[southeast]]&lt;&gt;0,Play[[#This Row],[Smoker]]&lt;&gt;0),Play[[#This Row],[medical_insurance_charges]],NA())</f>
        <v>#N/A</v>
      </c>
      <c r="W121" s="114" t="e">
        <f>IF(AND(Play[[#This Row],[southwest]]&lt;&gt;0,Play[[#This Row],[Smoker]]&lt;&gt;0),Play[[#This Row],[medical_insurance_charges]],NA())</f>
        <v>#N/A</v>
      </c>
      <c r="X121" s="114" t="e">
        <f>IF(AND(Play[[#This Row],[northwest]]&lt;&gt;0,Play[[#This Row],[Smoker]]&lt;&gt;0),Play[[#This Row],[medical_insurance_charges]],NA())</f>
        <v>#N/A</v>
      </c>
      <c r="Y121" s="114" t="e">
        <f>IF(AND(Play[[#This Row],[northeast]]&lt;&gt;0,Play[[#This Row],[Smoker]]&lt;&gt;0),Play[[#This Row],[medical_insurance_charges]],NA())</f>
        <v>#N/A</v>
      </c>
      <c r="Z121" s="115" t="e">
        <f>IF(AND(Play[[#This Row],[Biological Marker]]=0,Play[[#This Row],[Smoker]]=1),Play[[#This Row],[medical_insurance_charges]],NA())</f>
        <v>#N/A</v>
      </c>
      <c r="AA121" s="115" t="e">
        <f>IF(AND(Play[[#This Row],[Biological Marker]]=1,Play[[#This Row],[Smoker]]=1),Play[[#This Row],[medical_insurance_charges]],NA())</f>
        <v>#N/A</v>
      </c>
      <c r="AB121" s="144" t="e">
        <f>IF(AND(Play[[#This Row],[southeast]]&lt;&gt;0,Play[[#This Row],[Smoker]]=0),Play[[#This Row],[medical_insurance_charges]],NA())</f>
        <v>#N/A</v>
      </c>
      <c r="AC121" s="144">
        <f>IF(AND(Play[[#This Row],[southwest]]&lt;&gt;0,Play[[#This Row],[Smoker]]=0),Play[[#This Row],[medical_insurance_charges]],NA())</f>
        <v>6196.4480000000003</v>
      </c>
      <c r="AD121" s="144" t="e">
        <f>IF(AND(Play[[#This Row],[northwest]]&lt;&gt;0,Play[[#This Row],[Smoker]]=0),Play[[#This Row],[medical_insurance_charges]],NA())</f>
        <v>#N/A</v>
      </c>
      <c r="AE121" s="144" t="e">
        <f>IF(AND(Play[[#This Row],[northeast]]&lt;&gt;0,Play[[#This Row],[Smoker]]=0),Play[[#This Row],[medical_insurance_charges]],NA())</f>
        <v>#N/A</v>
      </c>
      <c r="AF121" s="115">
        <f>IF(AND(Play[[#This Row],[Biological Marker]]=0,Play[[#This Row],[Smoker]]=0),Play[[#This Row],[medical_insurance_charges]],NA())</f>
        <v>6196.4480000000003</v>
      </c>
      <c r="AG121" s="115" t="e">
        <f>IF(AND(Play[[#This Row],[Biological Marker]]=1,Play[[#This Row],[Smoker]]=0),Play[[#This Row],[medical_insurance_charges]],NA())</f>
        <v>#N/A</v>
      </c>
    </row>
    <row r="122" spans="1:33" x14ac:dyDescent="0.35">
      <c r="A122" s="31">
        <v>35</v>
      </c>
      <c r="B122" s="31">
        <v>34.799999999999997</v>
      </c>
      <c r="C122" s="33">
        <v>0</v>
      </c>
      <c r="D122" s="33">
        <v>1</v>
      </c>
      <c r="E122" s="33">
        <v>0</v>
      </c>
      <c r="F122" s="33">
        <v>0</v>
      </c>
      <c r="G122" s="33">
        <v>0</v>
      </c>
      <c r="H122">
        <v>0</v>
      </c>
      <c r="I122">
        <v>0</v>
      </c>
      <c r="J122">
        <v>1</v>
      </c>
      <c r="K122">
        <v>0</v>
      </c>
      <c r="L122">
        <v>0</v>
      </c>
      <c r="M122">
        <v>0</v>
      </c>
      <c r="N122">
        <v>1</v>
      </c>
      <c r="O122">
        <v>0</v>
      </c>
      <c r="P122">
        <v>0</v>
      </c>
      <c r="Q122" s="32">
        <v>5246.0469999999996</v>
      </c>
      <c r="R122" s="110" t="e">
        <f>IF(Play[[#This Row],[southeast]]=1,Play[[#This Row],[medical_insurance_charges]],NA())</f>
        <v>#N/A</v>
      </c>
      <c r="S122" s="110">
        <f>IF(Play[[#This Row],[southwest]]=1,Play[[#This Row],[medical_insurance_charges]],NA())</f>
        <v>5246.0469999999996</v>
      </c>
      <c r="T122" s="111" t="e">
        <f>IF(Play[[#This Row],[northwest]]=1,Play[[#This Row],[medical_insurance_charges]],NA())</f>
        <v>#N/A</v>
      </c>
      <c r="U122" s="110" t="e">
        <f>IF(Play[[#This Row],[northeast]]=1,Play[[#This Row],[medical_insurance_charges]],NA())</f>
        <v>#N/A</v>
      </c>
      <c r="V122" s="114" t="e">
        <f>IF(AND(Play[[#This Row],[southeast]]&lt;&gt;0,Play[[#This Row],[Smoker]]&lt;&gt;0),Play[[#This Row],[medical_insurance_charges]],NA())</f>
        <v>#N/A</v>
      </c>
      <c r="W122" s="114" t="e">
        <f>IF(AND(Play[[#This Row],[southwest]]&lt;&gt;0,Play[[#This Row],[Smoker]]&lt;&gt;0),Play[[#This Row],[medical_insurance_charges]],NA())</f>
        <v>#N/A</v>
      </c>
      <c r="X122" s="114" t="e">
        <f>IF(AND(Play[[#This Row],[northwest]]&lt;&gt;0,Play[[#This Row],[Smoker]]&lt;&gt;0),Play[[#This Row],[medical_insurance_charges]],NA())</f>
        <v>#N/A</v>
      </c>
      <c r="Y122" s="114" t="e">
        <f>IF(AND(Play[[#This Row],[northeast]]&lt;&gt;0,Play[[#This Row],[Smoker]]&lt;&gt;0),Play[[#This Row],[medical_insurance_charges]],NA())</f>
        <v>#N/A</v>
      </c>
      <c r="Z122" s="115" t="e">
        <f>IF(AND(Play[[#This Row],[Biological Marker]]=0,Play[[#This Row],[Smoker]]=1),Play[[#This Row],[medical_insurance_charges]],NA())</f>
        <v>#N/A</v>
      </c>
      <c r="AA122" s="115" t="e">
        <f>IF(AND(Play[[#This Row],[Biological Marker]]=1,Play[[#This Row],[Smoker]]=1),Play[[#This Row],[medical_insurance_charges]],NA())</f>
        <v>#N/A</v>
      </c>
      <c r="AB122" s="144" t="e">
        <f>IF(AND(Play[[#This Row],[southeast]]&lt;&gt;0,Play[[#This Row],[Smoker]]=0),Play[[#This Row],[medical_insurance_charges]],NA())</f>
        <v>#N/A</v>
      </c>
      <c r="AC122" s="144">
        <f>IF(AND(Play[[#This Row],[southwest]]&lt;&gt;0,Play[[#This Row],[Smoker]]=0),Play[[#This Row],[medical_insurance_charges]],NA())</f>
        <v>5246.0469999999996</v>
      </c>
      <c r="AD122" s="144" t="e">
        <f>IF(AND(Play[[#This Row],[northwest]]&lt;&gt;0,Play[[#This Row],[Smoker]]=0),Play[[#This Row],[medical_insurance_charges]],NA())</f>
        <v>#N/A</v>
      </c>
      <c r="AE122" s="144" t="e">
        <f>IF(AND(Play[[#This Row],[northeast]]&lt;&gt;0,Play[[#This Row],[Smoker]]=0),Play[[#This Row],[medical_insurance_charges]],NA())</f>
        <v>#N/A</v>
      </c>
      <c r="AF122" s="115">
        <f>IF(AND(Play[[#This Row],[Biological Marker]]=0,Play[[#This Row],[Smoker]]=0),Play[[#This Row],[medical_insurance_charges]],NA())</f>
        <v>5246.0469999999996</v>
      </c>
      <c r="AG122" s="115" t="e">
        <f>IF(AND(Play[[#This Row],[Biological Marker]]=1,Play[[#This Row],[Smoker]]=0),Play[[#This Row],[medical_insurance_charges]],NA())</f>
        <v>#N/A</v>
      </c>
    </row>
    <row r="123" spans="1:33" x14ac:dyDescent="0.35">
      <c r="A123" s="31">
        <v>35</v>
      </c>
      <c r="B123" s="31">
        <v>31</v>
      </c>
      <c r="C123" s="33">
        <v>0</v>
      </c>
      <c r="D123" s="33">
        <v>1</v>
      </c>
      <c r="E123" s="33">
        <v>0</v>
      </c>
      <c r="F123" s="33">
        <v>0</v>
      </c>
      <c r="G123" s="33">
        <v>0</v>
      </c>
      <c r="H123">
        <v>0</v>
      </c>
      <c r="I123">
        <v>0</v>
      </c>
      <c r="J123">
        <v>1</v>
      </c>
      <c r="K123">
        <v>0</v>
      </c>
      <c r="L123">
        <v>0</v>
      </c>
      <c r="M123">
        <v>0</v>
      </c>
      <c r="N123">
        <v>1</v>
      </c>
      <c r="O123">
        <v>0</v>
      </c>
      <c r="P123">
        <v>0</v>
      </c>
      <c r="Q123" s="32">
        <v>5240.7650000000003</v>
      </c>
      <c r="R123" s="110" t="e">
        <f>IF(Play[[#This Row],[southeast]]=1,Play[[#This Row],[medical_insurance_charges]],NA())</f>
        <v>#N/A</v>
      </c>
      <c r="S123" s="110">
        <f>IF(Play[[#This Row],[southwest]]=1,Play[[#This Row],[medical_insurance_charges]],NA())</f>
        <v>5240.7650000000003</v>
      </c>
      <c r="T123" s="111" t="e">
        <f>IF(Play[[#This Row],[northwest]]=1,Play[[#This Row],[medical_insurance_charges]],NA())</f>
        <v>#N/A</v>
      </c>
      <c r="U123" s="110" t="e">
        <f>IF(Play[[#This Row],[northeast]]=1,Play[[#This Row],[medical_insurance_charges]],NA())</f>
        <v>#N/A</v>
      </c>
      <c r="V123" s="114" t="e">
        <f>IF(AND(Play[[#This Row],[southeast]]&lt;&gt;0,Play[[#This Row],[Smoker]]&lt;&gt;0),Play[[#This Row],[medical_insurance_charges]],NA())</f>
        <v>#N/A</v>
      </c>
      <c r="W123" s="114" t="e">
        <f>IF(AND(Play[[#This Row],[southwest]]&lt;&gt;0,Play[[#This Row],[Smoker]]&lt;&gt;0),Play[[#This Row],[medical_insurance_charges]],NA())</f>
        <v>#N/A</v>
      </c>
      <c r="X123" s="114" t="e">
        <f>IF(AND(Play[[#This Row],[northwest]]&lt;&gt;0,Play[[#This Row],[Smoker]]&lt;&gt;0),Play[[#This Row],[medical_insurance_charges]],NA())</f>
        <v>#N/A</v>
      </c>
      <c r="Y123" s="114" t="e">
        <f>IF(AND(Play[[#This Row],[northeast]]&lt;&gt;0,Play[[#This Row],[Smoker]]&lt;&gt;0),Play[[#This Row],[medical_insurance_charges]],NA())</f>
        <v>#N/A</v>
      </c>
      <c r="Z123" s="115" t="e">
        <f>IF(AND(Play[[#This Row],[Biological Marker]]=0,Play[[#This Row],[Smoker]]=1),Play[[#This Row],[medical_insurance_charges]],NA())</f>
        <v>#N/A</v>
      </c>
      <c r="AA123" s="115" t="e">
        <f>IF(AND(Play[[#This Row],[Biological Marker]]=1,Play[[#This Row],[Smoker]]=1),Play[[#This Row],[medical_insurance_charges]],NA())</f>
        <v>#N/A</v>
      </c>
      <c r="AB123" s="144" t="e">
        <f>IF(AND(Play[[#This Row],[southeast]]&lt;&gt;0,Play[[#This Row],[Smoker]]=0),Play[[#This Row],[medical_insurance_charges]],NA())</f>
        <v>#N/A</v>
      </c>
      <c r="AC123" s="144">
        <f>IF(AND(Play[[#This Row],[southwest]]&lt;&gt;0,Play[[#This Row],[Smoker]]=0),Play[[#This Row],[medical_insurance_charges]],NA())</f>
        <v>5240.7650000000003</v>
      </c>
      <c r="AD123" s="144" t="e">
        <f>IF(AND(Play[[#This Row],[northwest]]&lt;&gt;0,Play[[#This Row],[Smoker]]=0),Play[[#This Row],[medical_insurance_charges]],NA())</f>
        <v>#N/A</v>
      </c>
      <c r="AE123" s="144" t="e">
        <f>IF(AND(Play[[#This Row],[northeast]]&lt;&gt;0,Play[[#This Row],[Smoker]]=0),Play[[#This Row],[medical_insurance_charges]],NA())</f>
        <v>#N/A</v>
      </c>
      <c r="AF123" s="115">
        <f>IF(AND(Play[[#This Row],[Biological Marker]]=0,Play[[#This Row],[Smoker]]=0),Play[[#This Row],[medical_insurance_charges]],NA())</f>
        <v>5240.7650000000003</v>
      </c>
      <c r="AG123" s="115" t="e">
        <f>IF(AND(Play[[#This Row],[Biological Marker]]=1,Play[[#This Row],[Smoker]]=0),Play[[#This Row],[medical_insurance_charges]],NA())</f>
        <v>#N/A</v>
      </c>
    </row>
    <row r="124" spans="1:33" x14ac:dyDescent="0.35">
      <c r="A124" s="31">
        <v>38</v>
      </c>
      <c r="B124" s="31">
        <v>34.799999999999997</v>
      </c>
      <c r="C124" s="33">
        <v>0</v>
      </c>
      <c r="D124" s="33">
        <v>1</v>
      </c>
      <c r="E124" s="33">
        <v>0</v>
      </c>
      <c r="F124" s="33">
        <v>0</v>
      </c>
      <c r="G124" s="33">
        <v>0</v>
      </c>
      <c r="H124">
        <v>0</v>
      </c>
      <c r="I124">
        <v>0</v>
      </c>
      <c r="J124">
        <v>1</v>
      </c>
      <c r="K124">
        <v>0</v>
      </c>
      <c r="L124">
        <v>0</v>
      </c>
      <c r="M124">
        <v>0</v>
      </c>
      <c r="N124">
        <v>0</v>
      </c>
      <c r="O124">
        <v>1</v>
      </c>
      <c r="P124">
        <v>0</v>
      </c>
      <c r="Q124" s="32">
        <v>6571.5439999999999</v>
      </c>
      <c r="R124" s="110" t="e">
        <f>IF(Play[[#This Row],[southeast]]=1,Play[[#This Row],[medical_insurance_charges]],NA())</f>
        <v>#N/A</v>
      </c>
      <c r="S124" s="110">
        <f>IF(Play[[#This Row],[southwest]]=1,Play[[#This Row],[medical_insurance_charges]],NA())</f>
        <v>6571.5439999999999</v>
      </c>
      <c r="T124" s="111" t="e">
        <f>IF(Play[[#This Row],[northwest]]=1,Play[[#This Row],[medical_insurance_charges]],NA())</f>
        <v>#N/A</v>
      </c>
      <c r="U124" s="110" t="e">
        <f>IF(Play[[#This Row],[northeast]]=1,Play[[#This Row],[medical_insurance_charges]],NA())</f>
        <v>#N/A</v>
      </c>
      <c r="V124" s="114" t="e">
        <f>IF(AND(Play[[#This Row],[southeast]]&lt;&gt;0,Play[[#This Row],[Smoker]]&lt;&gt;0),Play[[#This Row],[medical_insurance_charges]],NA())</f>
        <v>#N/A</v>
      </c>
      <c r="W124" s="114" t="e">
        <f>IF(AND(Play[[#This Row],[southwest]]&lt;&gt;0,Play[[#This Row],[Smoker]]&lt;&gt;0),Play[[#This Row],[medical_insurance_charges]],NA())</f>
        <v>#N/A</v>
      </c>
      <c r="X124" s="114" t="e">
        <f>IF(AND(Play[[#This Row],[northwest]]&lt;&gt;0,Play[[#This Row],[Smoker]]&lt;&gt;0),Play[[#This Row],[medical_insurance_charges]],NA())</f>
        <v>#N/A</v>
      </c>
      <c r="Y124" s="114" t="e">
        <f>IF(AND(Play[[#This Row],[northeast]]&lt;&gt;0,Play[[#This Row],[Smoker]]&lt;&gt;0),Play[[#This Row],[medical_insurance_charges]],NA())</f>
        <v>#N/A</v>
      </c>
      <c r="Z124" s="115" t="e">
        <f>IF(AND(Play[[#This Row],[Biological Marker]]=0,Play[[#This Row],[Smoker]]=1),Play[[#This Row],[medical_insurance_charges]],NA())</f>
        <v>#N/A</v>
      </c>
      <c r="AA124" s="115" t="e">
        <f>IF(AND(Play[[#This Row],[Biological Marker]]=1,Play[[#This Row],[Smoker]]=1),Play[[#This Row],[medical_insurance_charges]],NA())</f>
        <v>#N/A</v>
      </c>
      <c r="AB124" s="144" t="e">
        <f>IF(AND(Play[[#This Row],[southeast]]&lt;&gt;0,Play[[#This Row],[Smoker]]=0),Play[[#This Row],[medical_insurance_charges]],NA())</f>
        <v>#N/A</v>
      </c>
      <c r="AC124" s="144">
        <f>IF(AND(Play[[#This Row],[southwest]]&lt;&gt;0,Play[[#This Row],[Smoker]]=0),Play[[#This Row],[medical_insurance_charges]],NA())</f>
        <v>6571.5439999999999</v>
      </c>
      <c r="AD124" s="144" t="e">
        <f>IF(AND(Play[[#This Row],[northwest]]&lt;&gt;0,Play[[#This Row],[Smoker]]=0),Play[[#This Row],[medical_insurance_charges]],NA())</f>
        <v>#N/A</v>
      </c>
      <c r="AE124" s="144" t="e">
        <f>IF(AND(Play[[#This Row],[northeast]]&lt;&gt;0,Play[[#This Row],[Smoker]]=0),Play[[#This Row],[medical_insurance_charges]],NA())</f>
        <v>#N/A</v>
      </c>
      <c r="AF124" s="115">
        <f>IF(AND(Play[[#This Row],[Biological Marker]]=0,Play[[#This Row],[Smoker]]=0),Play[[#This Row],[medical_insurance_charges]],NA())</f>
        <v>6571.5439999999999</v>
      </c>
      <c r="AG124" s="115" t="e">
        <f>IF(AND(Play[[#This Row],[Biological Marker]]=1,Play[[#This Row],[Smoker]]=0),Play[[#This Row],[medical_insurance_charges]],NA())</f>
        <v>#N/A</v>
      </c>
    </row>
    <row r="125" spans="1:33" x14ac:dyDescent="0.35">
      <c r="A125" s="31">
        <v>39</v>
      </c>
      <c r="B125" s="31">
        <v>32.799999999999997</v>
      </c>
      <c r="C125" s="33">
        <v>0</v>
      </c>
      <c r="D125" s="33">
        <v>1</v>
      </c>
      <c r="E125" s="33">
        <v>0</v>
      </c>
      <c r="F125" s="33">
        <v>0</v>
      </c>
      <c r="G125" s="33">
        <v>0</v>
      </c>
      <c r="H125">
        <v>0</v>
      </c>
      <c r="I125">
        <v>0</v>
      </c>
      <c r="J125">
        <v>1</v>
      </c>
      <c r="K125">
        <v>0</v>
      </c>
      <c r="L125">
        <v>0</v>
      </c>
      <c r="M125">
        <v>0</v>
      </c>
      <c r="N125">
        <v>0</v>
      </c>
      <c r="O125">
        <v>1</v>
      </c>
      <c r="P125">
        <v>0</v>
      </c>
      <c r="Q125" s="32">
        <v>5649.7150000000001</v>
      </c>
      <c r="R125" s="110" t="e">
        <f>IF(Play[[#This Row],[southeast]]=1,Play[[#This Row],[medical_insurance_charges]],NA())</f>
        <v>#N/A</v>
      </c>
      <c r="S125" s="110">
        <f>IF(Play[[#This Row],[southwest]]=1,Play[[#This Row],[medical_insurance_charges]],NA())</f>
        <v>5649.7150000000001</v>
      </c>
      <c r="T125" s="111" t="e">
        <f>IF(Play[[#This Row],[northwest]]=1,Play[[#This Row],[medical_insurance_charges]],NA())</f>
        <v>#N/A</v>
      </c>
      <c r="U125" s="110" t="e">
        <f>IF(Play[[#This Row],[northeast]]=1,Play[[#This Row],[medical_insurance_charges]],NA())</f>
        <v>#N/A</v>
      </c>
      <c r="V125" s="114" t="e">
        <f>IF(AND(Play[[#This Row],[southeast]]&lt;&gt;0,Play[[#This Row],[Smoker]]&lt;&gt;0),Play[[#This Row],[medical_insurance_charges]],NA())</f>
        <v>#N/A</v>
      </c>
      <c r="W125" s="114" t="e">
        <f>IF(AND(Play[[#This Row],[southwest]]&lt;&gt;0,Play[[#This Row],[Smoker]]&lt;&gt;0),Play[[#This Row],[medical_insurance_charges]],NA())</f>
        <v>#N/A</v>
      </c>
      <c r="X125" s="114" t="e">
        <f>IF(AND(Play[[#This Row],[northwest]]&lt;&gt;0,Play[[#This Row],[Smoker]]&lt;&gt;0),Play[[#This Row],[medical_insurance_charges]],NA())</f>
        <v>#N/A</v>
      </c>
      <c r="Y125" s="114" t="e">
        <f>IF(AND(Play[[#This Row],[northeast]]&lt;&gt;0,Play[[#This Row],[Smoker]]&lt;&gt;0),Play[[#This Row],[medical_insurance_charges]],NA())</f>
        <v>#N/A</v>
      </c>
      <c r="Z125" s="115" t="e">
        <f>IF(AND(Play[[#This Row],[Biological Marker]]=0,Play[[#This Row],[Smoker]]=1),Play[[#This Row],[medical_insurance_charges]],NA())</f>
        <v>#N/A</v>
      </c>
      <c r="AA125" s="115" t="e">
        <f>IF(AND(Play[[#This Row],[Biological Marker]]=1,Play[[#This Row],[Smoker]]=1),Play[[#This Row],[medical_insurance_charges]],NA())</f>
        <v>#N/A</v>
      </c>
      <c r="AB125" s="144" t="e">
        <f>IF(AND(Play[[#This Row],[southeast]]&lt;&gt;0,Play[[#This Row],[Smoker]]=0),Play[[#This Row],[medical_insurance_charges]],NA())</f>
        <v>#N/A</v>
      </c>
      <c r="AC125" s="144">
        <f>IF(AND(Play[[#This Row],[southwest]]&lt;&gt;0,Play[[#This Row],[Smoker]]=0),Play[[#This Row],[medical_insurance_charges]],NA())</f>
        <v>5649.7150000000001</v>
      </c>
      <c r="AD125" s="144" t="e">
        <f>IF(AND(Play[[#This Row],[northwest]]&lt;&gt;0,Play[[#This Row],[Smoker]]=0),Play[[#This Row],[medical_insurance_charges]],NA())</f>
        <v>#N/A</v>
      </c>
      <c r="AE125" s="144" t="e">
        <f>IF(AND(Play[[#This Row],[northeast]]&lt;&gt;0,Play[[#This Row],[Smoker]]=0),Play[[#This Row],[medical_insurance_charges]],NA())</f>
        <v>#N/A</v>
      </c>
      <c r="AF125" s="115">
        <f>IF(AND(Play[[#This Row],[Biological Marker]]=0,Play[[#This Row],[Smoker]]=0),Play[[#This Row],[medical_insurance_charges]],NA())</f>
        <v>5649.7150000000001</v>
      </c>
      <c r="AG125" s="115" t="e">
        <f>IF(AND(Play[[#This Row],[Biological Marker]]=1,Play[[#This Row],[Smoker]]=0),Play[[#This Row],[medical_insurance_charges]],NA())</f>
        <v>#N/A</v>
      </c>
    </row>
    <row r="126" spans="1:33" x14ac:dyDescent="0.35">
      <c r="A126" s="31">
        <v>39</v>
      </c>
      <c r="B126" s="31">
        <v>32.5</v>
      </c>
      <c r="C126" s="33">
        <v>0</v>
      </c>
      <c r="D126" s="33">
        <v>1</v>
      </c>
      <c r="E126" s="33">
        <v>0</v>
      </c>
      <c r="F126" s="33">
        <v>0</v>
      </c>
      <c r="G126" s="33">
        <v>0</v>
      </c>
      <c r="H126">
        <v>0</v>
      </c>
      <c r="I126">
        <v>0</v>
      </c>
      <c r="J126">
        <v>1</v>
      </c>
      <c r="K126">
        <v>0</v>
      </c>
      <c r="L126">
        <v>0</v>
      </c>
      <c r="M126">
        <v>0</v>
      </c>
      <c r="N126">
        <v>0</v>
      </c>
      <c r="O126">
        <v>1</v>
      </c>
      <c r="P126">
        <v>0</v>
      </c>
      <c r="Q126" s="32">
        <v>6238.2979999999998</v>
      </c>
      <c r="R126" s="110" t="e">
        <f>IF(Play[[#This Row],[southeast]]=1,Play[[#This Row],[medical_insurance_charges]],NA())</f>
        <v>#N/A</v>
      </c>
      <c r="S126" s="110">
        <f>IF(Play[[#This Row],[southwest]]=1,Play[[#This Row],[medical_insurance_charges]],NA())</f>
        <v>6238.2979999999998</v>
      </c>
      <c r="T126" s="111" t="e">
        <f>IF(Play[[#This Row],[northwest]]=1,Play[[#This Row],[medical_insurance_charges]],NA())</f>
        <v>#N/A</v>
      </c>
      <c r="U126" s="110" t="e">
        <f>IF(Play[[#This Row],[northeast]]=1,Play[[#This Row],[medical_insurance_charges]],NA())</f>
        <v>#N/A</v>
      </c>
      <c r="V126" s="114" t="e">
        <f>IF(AND(Play[[#This Row],[southeast]]&lt;&gt;0,Play[[#This Row],[Smoker]]&lt;&gt;0),Play[[#This Row],[medical_insurance_charges]],NA())</f>
        <v>#N/A</v>
      </c>
      <c r="W126" s="114" t="e">
        <f>IF(AND(Play[[#This Row],[southwest]]&lt;&gt;0,Play[[#This Row],[Smoker]]&lt;&gt;0),Play[[#This Row],[medical_insurance_charges]],NA())</f>
        <v>#N/A</v>
      </c>
      <c r="X126" s="114" t="e">
        <f>IF(AND(Play[[#This Row],[northwest]]&lt;&gt;0,Play[[#This Row],[Smoker]]&lt;&gt;0),Play[[#This Row],[medical_insurance_charges]],NA())</f>
        <v>#N/A</v>
      </c>
      <c r="Y126" s="114" t="e">
        <f>IF(AND(Play[[#This Row],[northeast]]&lt;&gt;0,Play[[#This Row],[Smoker]]&lt;&gt;0),Play[[#This Row],[medical_insurance_charges]],NA())</f>
        <v>#N/A</v>
      </c>
      <c r="Z126" s="115" t="e">
        <f>IF(AND(Play[[#This Row],[Biological Marker]]=0,Play[[#This Row],[Smoker]]=1),Play[[#This Row],[medical_insurance_charges]],NA())</f>
        <v>#N/A</v>
      </c>
      <c r="AA126" s="115" t="e">
        <f>IF(AND(Play[[#This Row],[Biological Marker]]=1,Play[[#This Row],[Smoker]]=1),Play[[#This Row],[medical_insurance_charges]],NA())</f>
        <v>#N/A</v>
      </c>
      <c r="AB126" s="144" t="e">
        <f>IF(AND(Play[[#This Row],[southeast]]&lt;&gt;0,Play[[#This Row],[Smoker]]=0),Play[[#This Row],[medical_insurance_charges]],NA())</f>
        <v>#N/A</v>
      </c>
      <c r="AC126" s="144">
        <f>IF(AND(Play[[#This Row],[southwest]]&lt;&gt;0,Play[[#This Row],[Smoker]]=0),Play[[#This Row],[medical_insurance_charges]],NA())</f>
        <v>6238.2979999999998</v>
      </c>
      <c r="AD126" s="144" t="e">
        <f>IF(AND(Play[[#This Row],[northwest]]&lt;&gt;0,Play[[#This Row],[Smoker]]=0),Play[[#This Row],[medical_insurance_charges]],NA())</f>
        <v>#N/A</v>
      </c>
      <c r="AE126" s="144" t="e">
        <f>IF(AND(Play[[#This Row],[northeast]]&lt;&gt;0,Play[[#This Row],[Smoker]]=0),Play[[#This Row],[medical_insurance_charges]],NA())</f>
        <v>#N/A</v>
      </c>
      <c r="AF126" s="115">
        <f>IF(AND(Play[[#This Row],[Biological Marker]]=0,Play[[#This Row],[Smoker]]=0),Play[[#This Row],[medical_insurance_charges]],NA())</f>
        <v>6238.2979999999998</v>
      </c>
      <c r="AG126" s="115" t="e">
        <f>IF(AND(Play[[#This Row],[Biological Marker]]=1,Play[[#This Row],[Smoker]]=0),Play[[#This Row],[medical_insurance_charges]],NA())</f>
        <v>#N/A</v>
      </c>
    </row>
    <row r="127" spans="1:33" x14ac:dyDescent="0.35">
      <c r="A127" s="31">
        <v>39</v>
      </c>
      <c r="B127" s="31">
        <v>34.1</v>
      </c>
      <c r="C127" s="33">
        <v>0</v>
      </c>
      <c r="D127" s="33">
        <v>1</v>
      </c>
      <c r="E127" s="33">
        <v>0</v>
      </c>
      <c r="F127" s="33">
        <v>0</v>
      </c>
      <c r="G127" s="33">
        <v>0</v>
      </c>
      <c r="H127">
        <v>0</v>
      </c>
      <c r="I127">
        <v>0</v>
      </c>
      <c r="J127">
        <v>1</v>
      </c>
      <c r="K127">
        <v>0</v>
      </c>
      <c r="L127">
        <v>0</v>
      </c>
      <c r="M127">
        <v>0</v>
      </c>
      <c r="N127">
        <v>0</v>
      </c>
      <c r="O127">
        <v>1</v>
      </c>
      <c r="P127">
        <v>0</v>
      </c>
      <c r="Q127" s="32">
        <v>7418.5219999999999</v>
      </c>
      <c r="R127" s="110" t="e">
        <f>IF(Play[[#This Row],[southeast]]=1,Play[[#This Row],[medical_insurance_charges]],NA())</f>
        <v>#N/A</v>
      </c>
      <c r="S127" s="110">
        <f>IF(Play[[#This Row],[southwest]]=1,Play[[#This Row],[medical_insurance_charges]],NA())</f>
        <v>7418.5219999999999</v>
      </c>
      <c r="T127" s="111" t="e">
        <f>IF(Play[[#This Row],[northwest]]=1,Play[[#This Row],[medical_insurance_charges]],NA())</f>
        <v>#N/A</v>
      </c>
      <c r="U127" s="110" t="e">
        <f>IF(Play[[#This Row],[northeast]]=1,Play[[#This Row],[medical_insurance_charges]],NA())</f>
        <v>#N/A</v>
      </c>
      <c r="V127" s="114" t="e">
        <f>IF(AND(Play[[#This Row],[southeast]]&lt;&gt;0,Play[[#This Row],[Smoker]]&lt;&gt;0),Play[[#This Row],[medical_insurance_charges]],NA())</f>
        <v>#N/A</v>
      </c>
      <c r="W127" s="114" t="e">
        <f>IF(AND(Play[[#This Row],[southwest]]&lt;&gt;0,Play[[#This Row],[Smoker]]&lt;&gt;0),Play[[#This Row],[medical_insurance_charges]],NA())</f>
        <v>#N/A</v>
      </c>
      <c r="X127" s="114" t="e">
        <f>IF(AND(Play[[#This Row],[northwest]]&lt;&gt;0,Play[[#This Row],[Smoker]]&lt;&gt;0),Play[[#This Row],[medical_insurance_charges]],NA())</f>
        <v>#N/A</v>
      </c>
      <c r="Y127" s="114" t="e">
        <f>IF(AND(Play[[#This Row],[northeast]]&lt;&gt;0,Play[[#This Row],[Smoker]]&lt;&gt;0),Play[[#This Row],[medical_insurance_charges]],NA())</f>
        <v>#N/A</v>
      </c>
      <c r="Z127" s="115" t="e">
        <f>IF(AND(Play[[#This Row],[Biological Marker]]=0,Play[[#This Row],[Smoker]]=1),Play[[#This Row],[medical_insurance_charges]],NA())</f>
        <v>#N/A</v>
      </c>
      <c r="AA127" s="115" t="e">
        <f>IF(AND(Play[[#This Row],[Biological Marker]]=1,Play[[#This Row],[Smoker]]=1),Play[[#This Row],[medical_insurance_charges]],NA())</f>
        <v>#N/A</v>
      </c>
      <c r="AB127" s="144" t="e">
        <f>IF(AND(Play[[#This Row],[southeast]]&lt;&gt;0,Play[[#This Row],[Smoker]]=0),Play[[#This Row],[medical_insurance_charges]],NA())</f>
        <v>#N/A</v>
      </c>
      <c r="AC127" s="144">
        <f>IF(AND(Play[[#This Row],[southwest]]&lt;&gt;0,Play[[#This Row],[Smoker]]=0),Play[[#This Row],[medical_insurance_charges]],NA())</f>
        <v>7418.5219999999999</v>
      </c>
      <c r="AD127" s="144" t="e">
        <f>IF(AND(Play[[#This Row],[northwest]]&lt;&gt;0,Play[[#This Row],[Smoker]]=0),Play[[#This Row],[medical_insurance_charges]],NA())</f>
        <v>#N/A</v>
      </c>
      <c r="AE127" s="144" t="e">
        <f>IF(AND(Play[[#This Row],[northeast]]&lt;&gt;0,Play[[#This Row],[Smoker]]=0),Play[[#This Row],[medical_insurance_charges]],NA())</f>
        <v>#N/A</v>
      </c>
      <c r="AF127" s="115">
        <f>IF(AND(Play[[#This Row],[Biological Marker]]=0,Play[[#This Row],[Smoker]]=0),Play[[#This Row],[medical_insurance_charges]],NA())</f>
        <v>7418.5219999999999</v>
      </c>
      <c r="AG127" s="115" t="e">
        <f>IF(AND(Play[[#This Row],[Biological Marker]]=1,Play[[#This Row],[Smoker]]=0),Play[[#This Row],[medical_insurance_charges]],NA())</f>
        <v>#N/A</v>
      </c>
    </row>
    <row r="128" spans="1:33" x14ac:dyDescent="0.35">
      <c r="A128" s="31">
        <v>41</v>
      </c>
      <c r="B128" s="31">
        <v>31.6</v>
      </c>
      <c r="C128" s="33">
        <v>0</v>
      </c>
      <c r="D128" s="33">
        <v>1</v>
      </c>
      <c r="E128" s="33">
        <v>0</v>
      </c>
      <c r="F128" s="33">
        <v>0</v>
      </c>
      <c r="G128" s="33">
        <v>0</v>
      </c>
      <c r="H128">
        <v>0</v>
      </c>
      <c r="I128">
        <v>0</v>
      </c>
      <c r="J128">
        <v>1</v>
      </c>
      <c r="K128">
        <v>0</v>
      </c>
      <c r="L128">
        <v>0</v>
      </c>
      <c r="M128">
        <v>0</v>
      </c>
      <c r="N128">
        <v>0</v>
      </c>
      <c r="O128">
        <v>1</v>
      </c>
      <c r="P128">
        <v>0</v>
      </c>
      <c r="Q128" s="32">
        <v>6186.1270000000004</v>
      </c>
      <c r="R128" s="110" t="e">
        <f>IF(Play[[#This Row],[southeast]]=1,Play[[#This Row],[medical_insurance_charges]],NA())</f>
        <v>#N/A</v>
      </c>
      <c r="S128" s="110">
        <f>IF(Play[[#This Row],[southwest]]=1,Play[[#This Row],[medical_insurance_charges]],NA())</f>
        <v>6186.1270000000004</v>
      </c>
      <c r="T128" s="111" t="e">
        <f>IF(Play[[#This Row],[northwest]]=1,Play[[#This Row],[medical_insurance_charges]],NA())</f>
        <v>#N/A</v>
      </c>
      <c r="U128" s="110" t="e">
        <f>IF(Play[[#This Row],[northeast]]=1,Play[[#This Row],[medical_insurance_charges]],NA())</f>
        <v>#N/A</v>
      </c>
      <c r="V128" s="114" t="e">
        <f>IF(AND(Play[[#This Row],[southeast]]&lt;&gt;0,Play[[#This Row],[Smoker]]&lt;&gt;0),Play[[#This Row],[medical_insurance_charges]],NA())</f>
        <v>#N/A</v>
      </c>
      <c r="W128" s="114" t="e">
        <f>IF(AND(Play[[#This Row],[southwest]]&lt;&gt;0,Play[[#This Row],[Smoker]]&lt;&gt;0),Play[[#This Row],[medical_insurance_charges]],NA())</f>
        <v>#N/A</v>
      </c>
      <c r="X128" s="114" t="e">
        <f>IF(AND(Play[[#This Row],[northwest]]&lt;&gt;0,Play[[#This Row],[Smoker]]&lt;&gt;0),Play[[#This Row],[medical_insurance_charges]],NA())</f>
        <v>#N/A</v>
      </c>
      <c r="Y128" s="114" t="e">
        <f>IF(AND(Play[[#This Row],[northeast]]&lt;&gt;0,Play[[#This Row],[Smoker]]&lt;&gt;0),Play[[#This Row],[medical_insurance_charges]],NA())</f>
        <v>#N/A</v>
      </c>
      <c r="Z128" s="115" t="e">
        <f>IF(AND(Play[[#This Row],[Biological Marker]]=0,Play[[#This Row],[Smoker]]=1),Play[[#This Row],[medical_insurance_charges]],NA())</f>
        <v>#N/A</v>
      </c>
      <c r="AA128" s="115" t="e">
        <f>IF(AND(Play[[#This Row],[Biological Marker]]=1,Play[[#This Row],[Smoker]]=1),Play[[#This Row],[medical_insurance_charges]],NA())</f>
        <v>#N/A</v>
      </c>
      <c r="AB128" s="144" t="e">
        <f>IF(AND(Play[[#This Row],[southeast]]&lt;&gt;0,Play[[#This Row],[Smoker]]=0),Play[[#This Row],[medical_insurance_charges]],NA())</f>
        <v>#N/A</v>
      </c>
      <c r="AC128" s="144">
        <f>IF(AND(Play[[#This Row],[southwest]]&lt;&gt;0,Play[[#This Row],[Smoker]]=0),Play[[#This Row],[medical_insurance_charges]],NA())</f>
        <v>6186.1270000000004</v>
      </c>
      <c r="AD128" s="144" t="e">
        <f>IF(AND(Play[[#This Row],[northwest]]&lt;&gt;0,Play[[#This Row],[Smoker]]=0),Play[[#This Row],[medical_insurance_charges]],NA())</f>
        <v>#N/A</v>
      </c>
      <c r="AE128" s="144" t="e">
        <f>IF(AND(Play[[#This Row],[northeast]]&lt;&gt;0,Play[[#This Row],[Smoker]]=0),Play[[#This Row],[medical_insurance_charges]],NA())</f>
        <v>#N/A</v>
      </c>
      <c r="AF128" s="115">
        <f>IF(AND(Play[[#This Row],[Biological Marker]]=0,Play[[#This Row],[Smoker]]=0),Play[[#This Row],[medical_insurance_charges]],NA())</f>
        <v>6186.1270000000004</v>
      </c>
      <c r="AG128" s="115" t="e">
        <f>IF(AND(Play[[#This Row],[Biological Marker]]=1,Play[[#This Row],[Smoker]]=0),Play[[#This Row],[medical_insurance_charges]],NA())</f>
        <v>#N/A</v>
      </c>
    </row>
    <row r="129" spans="1:33" x14ac:dyDescent="0.35">
      <c r="A129" s="31">
        <v>41</v>
      </c>
      <c r="B129" s="31">
        <v>32.200000000000003</v>
      </c>
      <c r="C129" s="33">
        <v>0</v>
      </c>
      <c r="D129" s="33">
        <v>1</v>
      </c>
      <c r="E129" s="33">
        <v>0</v>
      </c>
      <c r="F129" s="33">
        <v>0</v>
      </c>
      <c r="G129" s="33">
        <v>0</v>
      </c>
      <c r="H129">
        <v>0</v>
      </c>
      <c r="I129">
        <v>0</v>
      </c>
      <c r="J129">
        <v>1</v>
      </c>
      <c r="K129">
        <v>0</v>
      </c>
      <c r="L129">
        <v>0</v>
      </c>
      <c r="M129">
        <v>0</v>
      </c>
      <c r="N129">
        <v>0</v>
      </c>
      <c r="O129">
        <v>1</v>
      </c>
      <c r="P129">
        <v>0</v>
      </c>
      <c r="Q129" s="32">
        <v>6775.9610000000002</v>
      </c>
      <c r="R129" s="110" t="e">
        <f>IF(Play[[#This Row],[southeast]]=1,Play[[#This Row],[medical_insurance_charges]],NA())</f>
        <v>#N/A</v>
      </c>
      <c r="S129" s="110">
        <f>IF(Play[[#This Row],[southwest]]=1,Play[[#This Row],[medical_insurance_charges]],NA())</f>
        <v>6775.9610000000002</v>
      </c>
      <c r="T129" s="111" t="e">
        <f>IF(Play[[#This Row],[northwest]]=1,Play[[#This Row],[medical_insurance_charges]],NA())</f>
        <v>#N/A</v>
      </c>
      <c r="U129" s="110" t="e">
        <f>IF(Play[[#This Row],[northeast]]=1,Play[[#This Row],[medical_insurance_charges]],NA())</f>
        <v>#N/A</v>
      </c>
      <c r="V129" s="114" t="e">
        <f>IF(AND(Play[[#This Row],[southeast]]&lt;&gt;0,Play[[#This Row],[Smoker]]&lt;&gt;0),Play[[#This Row],[medical_insurance_charges]],NA())</f>
        <v>#N/A</v>
      </c>
      <c r="W129" s="114" t="e">
        <f>IF(AND(Play[[#This Row],[southwest]]&lt;&gt;0,Play[[#This Row],[Smoker]]&lt;&gt;0),Play[[#This Row],[medical_insurance_charges]],NA())</f>
        <v>#N/A</v>
      </c>
      <c r="X129" s="114" t="e">
        <f>IF(AND(Play[[#This Row],[northwest]]&lt;&gt;0,Play[[#This Row],[Smoker]]&lt;&gt;0),Play[[#This Row],[medical_insurance_charges]],NA())</f>
        <v>#N/A</v>
      </c>
      <c r="Y129" s="114" t="e">
        <f>IF(AND(Play[[#This Row],[northeast]]&lt;&gt;0,Play[[#This Row],[Smoker]]&lt;&gt;0),Play[[#This Row],[medical_insurance_charges]],NA())</f>
        <v>#N/A</v>
      </c>
      <c r="Z129" s="115" t="e">
        <f>IF(AND(Play[[#This Row],[Biological Marker]]=0,Play[[#This Row],[Smoker]]=1),Play[[#This Row],[medical_insurance_charges]],NA())</f>
        <v>#N/A</v>
      </c>
      <c r="AA129" s="115" t="e">
        <f>IF(AND(Play[[#This Row],[Biological Marker]]=1,Play[[#This Row],[Smoker]]=1),Play[[#This Row],[medical_insurance_charges]],NA())</f>
        <v>#N/A</v>
      </c>
      <c r="AB129" s="144" t="e">
        <f>IF(AND(Play[[#This Row],[southeast]]&lt;&gt;0,Play[[#This Row],[Smoker]]=0),Play[[#This Row],[medical_insurance_charges]],NA())</f>
        <v>#N/A</v>
      </c>
      <c r="AC129" s="144">
        <f>IF(AND(Play[[#This Row],[southwest]]&lt;&gt;0,Play[[#This Row],[Smoker]]=0),Play[[#This Row],[medical_insurance_charges]],NA())</f>
        <v>6775.9610000000002</v>
      </c>
      <c r="AD129" s="144" t="e">
        <f>IF(AND(Play[[#This Row],[northwest]]&lt;&gt;0,Play[[#This Row],[Smoker]]=0),Play[[#This Row],[medical_insurance_charges]],NA())</f>
        <v>#N/A</v>
      </c>
      <c r="AE129" s="144" t="e">
        <f>IF(AND(Play[[#This Row],[northeast]]&lt;&gt;0,Play[[#This Row],[Smoker]]=0),Play[[#This Row],[medical_insurance_charges]],NA())</f>
        <v>#N/A</v>
      </c>
      <c r="AF129" s="115">
        <f>IF(AND(Play[[#This Row],[Biological Marker]]=0,Play[[#This Row],[Smoker]]=0),Play[[#This Row],[medical_insurance_charges]],NA())</f>
        <v>6775.9610000000002</v>
      </c>
      <c r="AG129" s="115" t="e">
        <f>IF(AND(Play[[#This Row],[Biological Marker]]=1,Play[[#This Row],[Smoker]]=0),Play[[#This Row],[medical_insurance_charges]],NA())</f>
        <v>#N/A</v>
      </c>
    </row>
    <row r="130" spans="1:33" x14ac:dyDescent="0.35">
      <c r="A130" s="31">
        <v>41</v>
      </c>
      <c r="B130" s="31">
        <v>37.1</v>
      </c>
      <c r="C130" s="33">
        <v>0</v>
      </c>
      <c r="D130" s="33">
        <v>1</v>
      </c>
      <c r="E130" s="33">
        <v>0</v>
      </c>
      <c r="F130" s="33">
        <v>0</v>
      </c>
      <c r="G130" s="33">
        <v>0</v>
      </c>
      <c r="H130">
        <v>0</v>
      </c>
      <c r="I130">
        <v>0</v>
      </c>
      <c r="J130">
        <v>1</v>
      </c>
      <c r="K130">
        <v>0</v>
      </c>
      <c r="L130">
        <v>0</v>
      </c>
      <c r="M130">
        <v>0</v>
      </c>
      <c r="N130">
        <v>0</v>
      </c>
      <c r="O130">
        <v>1</v>
      </c>
      <c r="P130">
        <v>0</v>
      </c>
      <c r="Q130" s="32">
        <v>7371.7719999999999</v>
      </c>
      <c r="R130" s="110" t="e">
        <f>IF(Play[[#This Row],[southeast]]=1,Play[[#This Row],[medical_insurance_charges]],NA())</f>
        <v>#N/A</v>
      </c>
      <c r="S130" s="110">
        <f>IF(Play[[#This Row],[southwest]]=1,Play[[#This Row],[medical_insurance_charges]],NA())</f>
        <v>7371.7719999999999</v>
      </c>
      <c r="T130" s="111" t="e">
        <f>IF(Play[[#This Row],[northwest]]=1,Play[[#This Row],[medical_insurance_charges]],NA())</f>
        <v>#N/A</v>
      </c>
      <c r="U130" s="110" t="e">
        <f>IF(Play[[#This Row],[northeast]]=1,Play[[#This Row],[medical_insurance_charges]],NA())</f>
        <v>#N/A</v>
      </c>
      <c r="V130" s="114" t="e">
        <f>IF(AND(Play[[#This Row],[southeast]]&lt;&gt;0,Play[[#This Row],[Smoker]]&lt;&gt;0),Play[[#This Row],[medical_insurance_charges]],NA())</f>
        <v>#N/A</v>
      </c>
      <c r="W130" s="114" t="e">
        <f>IF(AND(Play[[#This Row],[southwest]]&lt;&gt;0,Play[[#This Row],[Smoker]]&lt;&gt;0),Play[[#This Row],[medical_insurance_charges]],NA())</f>
        <v>#N/A</v>
      </c>
      <c r="X130" s="114" t="e">
        <f>IF(AND(Play[[#This Row],[northwest]]&lt;&gt;0,Play[[#This Row],[Smoker]]&lt;&gt;0),Play[[#This Row],[medical_insurance_charges]],NA())</f>
        <v>#N/A</v>
      </c>
      <c r="Y130" s="114" t="e">
        <f>IF(AND(Play[[#This Row],[northeast]]&lt;&gt;0,Play[[#This Row],[Smoker]]&lt;&gt;0),Play[[#This Row],[medical_insurance_charges]],NA())</f>
        <v>#N/A</v>
      </c>
      <c r="Z130" s="115" t="e">
        <f>IF(AND(Play[[#This Row],[Biological Marker]]=0,Play[[#This Row],[Smoker]]=1),Play[[#This Row],[medical_insurance_charges]],NA())</f>
        <v>#N/A</v>
      </c>
      <c r="AA130" s="115" t="e">
        <f>IF(AND(Play[[#This Row],[Biological Marker]]=1,Play[[#This Row],[Smoker]]=1),Play[[#This Row],[medical_insurance_charges]],NA())</f>
        <v>#N/A</v>
      </c>
      <c r="AB130" s="144" t="e">
        <f>IF(AND(Play[[#This Row],[southeast]]&lt;&gt;0,Play[[#This Row],[Smoker]]=0),Play[[#This Row],[medical_insurance_charges]],NA())</f>
        <v>#N/A</v>
      </c>
      <c r="AC130" s="144">
        <f>IF(AND(Play[[#This Row],[southwest]]&lt;&gt;0,Play[[#This Row],[Smoker]]=0),Play[[#This Row],[medical_insurance_charges]],NA())</f>
        <v>7371.7719999999999</v>
      </c>
      <c r="AD130" s="144" t="e">
        <f>IF(AND(Play[[#This Row],[northwest]]&lt;&gt;0,Play[[#This Row],[Smoker]]=0),Play[[#This Row],[medical_insurance_charges]],NA())</f>
        <v>#N/A</v>
      </c>
      <c r="AE130" s="144" t="e">
        <f>IF(AND(Play[[#This Row],[northeast]]&lt;&gt;0,Play[[#This Row],[Smoker]]=0),Play[[#This Row],[medical_insurance_charges]],NA())</f>
        <v>#N/A</v>
      </c>
      <c r="AF130" s="115">
        <f>IF(AND(Play[[#This Row],[Biological Marker]]=0,Play[[#This Row],[Smoker]]=0),Play[[#This Row],[medical_insurance_charges]],NA())</f>
        <v>7371.7719999999999</v>
      </c>
      <c r="AG130" s="115" t="e">
        <f>IF(AND(Play[[#This Row],[Biological Marker]]=1,Play[[#This Row],[Smoker]]=0),Play[[#This Row],[medical_insurance_charges]],NA())</f>
        <v>#N/A</v>
      </c>
    </row>
    <row r="131" spans="1:33" x14ac:dyDescent="0.35">
      <c r="A131" s="31">
        <v>41</v>
      </c>
      <c r="B131" s="31">
        <v>32.6</v>
      </c>
      <c r="C131" s="33">
        <v>0</v>
      </c>
      <c r="D131" s="33">
        <v>1</v>
      </c>
      <c r="E131" s="33">
        <v>0</v>
      </c>
      <c r="F131" s="33">
        <v>0</v>
      </c>
      <c r="G131" s="33">
        <v>0</v>
      </c>
      <c r="H131">
        <v>0</v>
      </c>
      <c r="I131">
        <v>0</v>
      </c>
      <c r="J131">
        <v>1</v>
      </c>
      <c r="K131">
        <v>0</v>
      </c>
      <c r="L131">
        <v>0</v>
      </c>
      <c r="M131">
        <v>0</v>
      </c>
      <c r="N131">
        <v>0</v>
      </c>
      <c r="O131">
        <v>1</v>
      </c>
      <c r="P131">
        <v>0</v>
      </c>
      <c r="Q131" s="32">
        <v>7954.5169999999998</v>
      </c>
      <c r="R131" s="110" t="e">
        <f>IF(Play[[#This Row],[southeast]]=1,Play[[#This Row],[medical_insurance_charges]],NA())</f>
        <v>#N/A</v>
      </c>
      <c r="S131" s="110">
        <f>IF(Play[[#This Row],[southwest]]=1,Play[[#This Row],[medical_insurance_charges]],NA())</f>
        <v>7954.5169999999998</v>
      </c>
      <c r="T131" s="111" t="e">
        <f>IF(Play[[#This Row],[northwest]]=1,Play[[#This Row],[medical_insurance_charges]],NA())</f>
        <v>#N/A</v>
      </c>
      <c r="U131" s="110" t="e">
        <f>IF(Play[[#This Row],[northeast]]=1,Play[[#This Row],[medical_insurance_charges]],NA())</f>
        <v>#N/A</v>
      </c>
      <c r="V131" s="114" t="e">
        <f>IF(AND(Play[[#This Row],[southeast]]&lt;&gt;0,Play[[#This Row],[Smoker]]&lt;&gt;0),Play[[#This Row],[medical_insurance_charges]],NA())</f>
        <v>#N/A</v>
      </c>
      <c r="W131" s="114" t="e">
        <f>IF(AND(Play[[#This Row],[southwest]]&lt;&gt;0,Play[[#This Row],[Smoker]]&lt;&gt;0),Play[[#This Row],[medical_insurance_charges]],NA())</f>
        <v>#N/A</v>
      </c>
      <c r="X131" s="114" t="e">
        <f>IF(AND(Play[[#This Row],[northwest]]&lt;&gt;0,Play[[#This Row],[Smoker]]&lt;&gt;0),Play[[#This Row],[medical_insurance_charges]],NA())</f>
        <v>#N/A</v>
      </c>
      <c r="Y131" s="114" t="e">
        <f>IF(AND(Play[[#This Row],[northeast]]&lt;&gt;0,Play[[#This Row],[Smoker]]&lt;&gt;0),Play[[#This Row],[medical_insurance_charges]],NA())</f>
        <v>#N/A</v>
      </c>
      <c r="Z131" s="115" t="e">
        <f>IF(AND(Play[[#This Row],[Biological Marker]]=0,Play[[#This Row],[Smoker]]=1),Play[[#This Row],[medical_insurance_charges]],NA())</f>
        <v>#N/A</v>
      </c>
      <c r="AA131" s="115" t="e">
        <f>IF(AND(Play[[#This Row],[Biological Marker]]=1,Play[[#This Row],[Smoker]]=1),Play[[#This Row],[medical_insurance_charges]],NA())</f>
        <v>#N/A</v>
      </c>
      <c r="AB131" s="144" t="e">
        <f>IF(AND(Play[[#This Row],[southeast]]&lt;&gt;0,Play[[#This Row],[Smoker]]=0),Play[[#This Row],[medical_insurance_charges]],NA())</f>
        <v>#N/A</v>
      </c>
      <c r="AC131" s="144">
        <f>IF(AND(Play[[#This Row],[southwest]]&lt;&gt;0,Play[[#This Row],[Smoker]]=0),Play[[#This Row],[medical_insurance_charges]],NA())</f>
        <v>7954.5169999999998</v>
      </c>
      <c r="AD131" s="144" t="e">
        <f>IF(AND(Play[[#This Row],[northwest]]&lt;&gt;0,Play[[#This Row],[Smoker]]=0),Play[[#This Row],[medical_insurance_charges]],NA())</f>
        <v>#N/A</v>
      </c>
      <c r="AE131" s="144" t="e">
        <f>IF(AND(Play[[#This Row],[northeast]]&lt;&gt;0,Play[[#This Row],[Smoker]]=0),Play[[#This Row],[medical_insurance_charges]],NA())</f>
        <v>#N/A</v>
      </c>
      <c r="AF131" s="115">
        <f>IF(AND(Play[[#This Row],[Biological Marker]]=0,Play[[#This Row],[Smoker]]=0),Play[[#This Row],[medical_insurance_charges]],NA())</f>
        <v>7954.5169999999998</v>
      </c>
      <c r="AG131" s="115" t="e">
        <f>IF(AND(Play[[#This Row],[Biological Marker]]=1,Play[[#This Row],[Smoker]]=0),Play[[#This Row],[medical_insurance_charges]],NA())</f>
        <v>#N/A</v>
      </c>
    </row>
    <row r="132" spans="1:33" x14ac:dyDescent="0.35">
      <c r="A132" s="31">
        <v>42</v>
      </c>
      <c r="B132" s="31">
        <v>37.9</v>
      </c>
      <c r="C132" s="33">
        <v>0</v>
      </c>
      <c r="D132" s="33">
        <v>1</v>
      </c>
      <c r="E132" s="33">
        <v>0</v>
      </c>
      <c r="F132" s="33">
        <v>0</v>
      </c>
      <c r="G132" s="33">
        <v>0</v>
      </c>
      <c r="H132">
        <v>0</v>
      </c>
      <c r="I132">
        <v>0</v>
      </c>
      <c r="J132">
        <v>1</v>
      </c>
      <c r="K132">
        <v>0</v>
      </c>
      <c r="L132">
        <v>0</v>
      </c>
      <c r="M132">
        <v>0</v>
      </c>
      <c r="N132">
        <v>0</v>
      </c>
      <c r="O132">
        <v>1</v>
      </c>
      <c r="P132">
        <v>0</v>
      </c>
      <c r="Q132" s="32">
        <v>6474.0129999999999</v>
      </c>
      <c r="R132" s="110" t="e">
        <f>IF(Play[[#This Row],[southeast]]=1,Play[[#This Row],[medical_insurance_charges]],NA())</f>
        <v>#N/A</v>
      </c>
      <c r="S132" s="110">
        <f>IF(Play[[#This Row],[southwest]]=1,Play[[#This Row],[medical_insurance_charges]],NA())</f>
        <v>6474.0129999999999</v>
      </c>
      <c r="T132" s="111" t="e">
        <f>IF(Play[[#This Row],[northwest]]=1,Play[[#This Row],[medical_insurance_charges]],NA())</f>
        <v>#N/A</v>
      </c>
      <c r="U132" s="110" t="e">
        <f>IF(Play[[#This Row],[northeast]]=1,Play[[#This Row],[medical_insurance_charges]],NA())</f>
        <v>#N/A</v>
      </c>
      <c r="V132" s="114" t="e">
        <f>IF(AND(Play[[#This Row],[southeast]]&lt;&gt;0,Play[[#This Row],[Smoker]]&lt;&gt;0),Play[[#This Row],[medical_insurance_charges]],NA())</f>
        <v>#N/A</v>
      </c>
      <c r="W132" s="114" t="e">
        <f>IF(AND(Play[[#This Row],[southwest]]&lt;&gt;0,Play[[#This Row],[Smoker]]&lt;&gt;0),Play[[#This Row],[medical_insurance_charges]],NA())</f>
        <v>#N/A</v>
      </c>
      <c r="X132" s="114" t="e">
        <f>IF(AND(Play[[#This Row],[northwest]]&lt;&gt;0,Play[[#This Row],[Smoker]]&lt;&gt;0),Play[[#This Row],[medical_insurance_charges]],NA())</f>
        <v>#N/A</v>
      </c>
      <c r="Y132" s="114" t="e">
        <f>IF(AND(Play[[#This Row],[northeast]]&lt;&gt;0,Play[[#This Row],[Smoker]]&lt;&gt;0),Play[[#This Row],[medical_insurance_charges]],NA())</f>
        <v>#N/A</v>
      </c>
      <c r="Z132" s="115" t="e">
        <f>IF(AND(Play[[#This Row],[Biological Marker]]=0,Play[[#This Row],[Smoker]]=1),Play[[#This Row],[medical_insurance_charges]],NA())</f>
        <v>#N/A</v>
      </c>
      <c r="AA132" s="115" t="e">
        <f>IF(AND(Play[[#This Row],[Biological Marker]]=1,Play[[#This Row],[Smoker]]=1),Play[[#This Row],[medical_insurance_charges]],NA())</f>
        <v>#N/A</v>
      </c>
      <c r="AB132" s="144" t="e">
        <f>IF(AND(Play[[#This Row],[southeast]]&lt;&gt;0,Play[[#This Row],[Smoker]]=0),Play[[#This Row],[medical_insurance_charges]],NA())</f>
        <v>#N/A</v>
      </c>
      <c r="AC132" s="144">
        <f>IF(AND(Play[[#This Row],[southwest]]&lt;&gt;0,Play[[#This Row],[Smoker]]=0),Play[[#This Row],[medical_insurance_charges]],NA())</f>
        <v>6474.0129999999999</v>
      </c>
      <c r="AD132" s="144" t="e">
        <f>IF(AND(Play[[#This Row],[northwest]]&lt;&gt;0,Play[[#This Row],[Smoker]]=0),Play[[#This Row],[medical_insurance_charges]],NA())</f>
        <v>#N/A</v>
      </c>
      <c r="AE132" s="144" t="e">
        <f>IF(AND(Play[[#This Row],[northeast]]&lt;&gt;0,Play[[#This Row],[Smoker]]=0),Play[[#This Row],[medical_insurance_charges]],NA())</f>
        <v>#N/A</v>
      </c>
      <c r="AF132" s="115">
        <f>IF(AND(Play[[#This Row],[Biological Marker]]=0,Play[[#This Row],[Smoker]]=0),Play[[#This Row],[medical_insurance_charges]],NA())</f>
        <v>6474.0129999999999</v>
      </c>
      <c r="AG132" s="115" t="e">
        <f>IF(AND(Play[[#This Row],[Biological Marker]]=1,Play[[#This Row],[Smoker]]=0),Play[[#This Row],[medical_insurance_charges]],NA())</f>
        <v>#N/A</v>
      </c>
    </row>
    <row r="133" spans="1:33" x14ac:dyDescent="0.35">
      <c r="A133" s="31">
        <v>43</v>
      </c>
      <c r="B133" s="31">
        <v>34.4</v>
      </c>
      <c r="C133" s="33">
        <v>0</v>
      </c>
      <c r="D133" s="33">
        <v>1</v>
      </c>
      <c r="E133" s="33">
        <v>0</v>
      </c>
      <c r="F133" s="33">
        <v>0</v>
      </c>
      <c r="G133" s="33">
        <v>0</v>
      </c>
      <c r="H133">
        <v>0</v>
      </c>
      <c r="I133">
        <v>0</v>
      </c>
      <c r="J133">
        <v>1</v>
      </c>
      <c r="K133">
        <v>0</v>
      </c>
      <c r="L133">
        <v>0</v>
      </c>
      <c r="M133">
        <v>0</v>
      </c>
      <c r="N133">
        <v>0</v>
      </c>
      <c r="O133">
        <v>1</v>
      </c>
      <c r="P133">
        <v>0</v>
      </c>
      <c r="Q133" s="32">
        <v>8522.0030000000006</v>
      </c>
      <c r="R133" s="110" t="e">
        <f>IF(Play[[#This Row],[southeast]]=1,Play[[#This Row],[medical_insurance_charges]],NA())</f>
        <v>#N/A</v>
      </c>
      <c r="S133" s="110">
        <f>IF(Play[[#This Row],[southwest]]=1,Play[[#This Row],[medical_insurance_charges]],NA())</f>
        <v>8522.0030000000006</v>
      </c>
      <c r="T133" s="111" t="e">
        <f>IF(Play[[#This Row],[northwest]]=1,Play[[#This Row],[medical_insurance_charges]],NA())</f>
        <v>#N/A</v>
      </c>
      <c r="U133" s="110" t="e">
        <f>IF(Play[[#This Row],[northeast]]=1,Play[[#This Row],[medical_insurance_charges]],NA())</f>
        <v>#N/A</v>
      </c>
      <c r="V133" s="114" t="e">
        <f>IF(AND(Play[[#This Row],[southeast]]&lt;&gt;0,Play[[#This Row],[Smoker]]&lt;&gt;0),Play[[#This Row],[medical_insurance_charges]],NA())</f>
        <v>#N/A</v>
      </c>
      <c r="W133" s="114" t="e">
        <f>IF(AND(Play[[#This Row],[southwest]]&lt;&gt;0,Play[[#This Row],[Smoker]]&lt;&gt;0),Play[[#This Row],[medical_insurance_charges]],NA())</f>
        <v>#N/A</v>
      </c>
      <c r="X133" s="114" t="e">
        <f>IF(AND(Play[[#This Row],[northwest]]&lt;&gt;0,Play[[#This Row],[Smoker]]&lt;&gt;0),Play[[#This Row],[medical_insurance_charges]],NA())</f>
        <v>#N/A</v>
      </c>
      <c r="Y133" s="114" t="e">
        <f>IF(AND(Play[[#This Row],[northeast]]&lt;&gt;0,Play[[#This Row],[Smoker]]&lt;&gt;0),Play[[#This Row],[medical_insurance_charges]],NA())</f>
        <v>#N/A</v>
      </c>
      <c r="Z133" s="115" t="e">
        <f>IF(AND(Play[[#This Row],[Biological Marker]]=0,Play[[#This Row],[Smoker]]=1),Play[[#This Row],[medical_insurance_charges]],NA())</f>
        <v>#N/A</v>
      </c>
      <c r="AA133" s="115" t="e">
        <f>IF(AND(Play[[#This Row],[Biological Marker]]=1,Play[[#This Row],[Smoker]]=1),Play[[#This Row],[medical_insurance_charges]],NA())</f>
        <v>#N/A</v>
      </c>
      <c r="AB133" s="144" t="e">
        <f>IF(AND(Play[[#This Row],[southeast]]&lt;&gt;0,Play[[#This Row],[Smoker]]=0),Play[[#This Row],[medical_insurance_charges]],NA())</f>
        <v>#N/A</v>
      </c>
      <c r="AC133" s="144">
        <f>IF(AND(Play[[#This Row],[southwest]]&lt;&gt;0,Play[[#This Row],[Smoker]]=0),Play[[#This Row],[medical_insurance_charges]],NA())</f>
        <v>8522.0030000000006</v>
      </c>
      <c r="AD133" s="144" t="e">
        <f>IF(AND(Play[[#This Row],[northwest]]&lt;&gt;0,Play[[#This Row],[Smoker]]=0),Play[[#This Row],[medical_insurance_charges]],NA())</f>
        <v>#N/A</v>
      </c>
      <c r="AE133" s="144" t="e">
        <f>IF(AND(Play[[#This Row],[northeast]]&lt;&gt;0,Play[[#This Row],[Smoker]]=0),Play[[#This Row],[medical_insurance_charges]],NA())</f>
        <v>#N/A</v>
      </c>
      <c r="AF133" s="115">
        <f>IF(AND(Play[[#This Row],[Biological Marker]]=0,Play[[#This Row],[Smoker]]=0),Play[[#This Row],[medical_insurance_charges]],NA())</f>
        <v>8522.0030000000006</v>
      </c>
      <c r="AG133" s="115" t="e">
        <f>IF(AND(Play[[#This Row],[Biological Marker]]=1,Play[[#This Row],[Smoker]]=0),Play[[#This Row],[medical_insurance_charges]],NA())</f>
        <v>#N/A</v>
      </c>
    </row>
    <row r="134" spans="1:33" x14ac:dyDescent="0.35">
      <c r="A134" s="31">
        <v>45</v>
      </c>
      <c r="B134" s="31">
        <v>30.9</v>
      </c>
      <c r="C134" s="33">
        <v>0</v>
      </c>
      <c r="D134" s="33">
        <v>1</v>
      </c>
      <c r="E134" s="33">
        <v>0</v>
      </c>
      <c r="F134" s="33">
        <v>0</v>
      </c>
      <c r="G134" s="33">
        <v>0</v>
      </c>
      <c r="H134">
        <v>0</v>
      </c>
      <c r="I134">
        <v>0</v>
      </c>
      <c r="J134">
        <v>1</v>
      </c>
      <c r="K134">
        <v>0</v>
      </c>
      <c r="L134">
        <v>0</v>
      </c>
      <c r="M134">
        <v>0</v>
      </c>
      <c r="N134">
        <v>0</v>
      </c>
      <c r="O134">
        <v>1</v>
      </c>
      <c r="P134">
        <v>0</v>
      </c>
      <c r="Q134" s="32">
        <v>8520.0259999999998</v>
      </c>
      <c r="R134" s="110" t="e">
        <f>IF(Play[[#This Row],[southeast]]=1,Play[[#This Row],[medical_insurance_charges]],NA())</f>
        <v>#N/A</v>
      </c>
      <c r="S134" s="110">
        <f>IF(Play[[#This Row],[southwest]]=1,Play[[#This Row],[medical_insurance_charges]],NA())</f>
        <v>8520.0259999999998</v>
      </c>
      <c r="T134" s="111" t="e">
        <f>IF(Play[[#This Row],[northwest]]=1,Play[[#This Row],[medical_insurance_charges]],NA())</f>
        <v>#N/A</v>
      </c>
      <c r="U134" s="110" t="e">
        <f>IF(Play[[#This Row],[northeast]]=1,Play[[#This Row],[medical_insurance_charges]],NA())</f>
        <v>#N/A</v>
      </c>
      <c r="V134" s="114" t="e">
        <f>IF(AND(Play[[#This Row],[southeast]]&lt;&gt;0,Play[[#This Row],[Smoker]]&lt;&gt;0),Play[[#This Row],[medical_insurance_charges]],NA())</f>
        <v>#N/A</v>
      </c>
      <c r="W134" s="114" t="e">
        <f>IF(AND(Play[[#This Row],[southwest]]&lt;&gt;0,Play[[#This Row],[Smoker]]&lt;&gt;0),Play[[#This Row],[medical_insurance_charges]],NA())</f>
        <v>#N/A</v>
      </c>
      <c r="X134" s="114" t="e">
        <f>IF(AND(Play[[#This Row],[northwest]]&lt;&gt;0,Play[[#This Row],[Smoker]]&lt;&gt;0),Play[[#This Row],[medical_insurance_charges]],NA())</f>
        <v>#N/A</v>
      </c>
      <c r="Y134" s="114" t="e">
        <f>IF(AND(Play[[#This Row],[northeast]]&lt;&gt;0,Play[[#This Row],[Smoker]]&lt;&gt;0),Play[[#This Row],[medical_insurance_charges]],NA())</f>
        <v>#N/A</v>
      </c>
      <c r="Z134" s="115" t="e">
        <f>IF(AND(Play[[#This Row],[Biological Marker]]=0,Play[[#This Row],[Smoker]]=1),Play[[#This Row],[medical_insurance_charges]],NA())</f>
        <v>#N/A</v>
      </c>
      <c r="AA134" s="115" t="e">
        <f>IF(AND(Play[[#This Row],[Biological Marker]]=1,Play[[#This Row],[Smoker]]=1),Play[[#This Row],[medical_insurance_charges]],NA())</f>
        <v>#N/A</v>
      </c>
      <c r="AB134" s="144" t="e">
        <f>IF(AND(Play[[#This Row],[southeast]]&lt;&gt;0,Play[[#This Row],[Smoker]]=0),Play[[#This Row],[medical_insurance_charges]],NA())</f>
        <v>#N/A</v>
      </c>
      <c r="AC134" s="144">
        <f>IF(AND(Play[[#This Row],[southwest]]&lt;&gt;0,Play[[#This Row],[Smoker]]=0),Play[[#This Row],[medical_insurance_charges]],NA())</f>
        <v>8520.0259999999998</v>
      </c>
      <c r="AD134" s="144" t="e">
        <f>IF(AND(Play[[#This Row],[northwest]]&lt;&gt;0,Play[[#This Row],[Smoker]]=0),Play[[#This Row],[medical_insurance_charges]],NA())</f>
        <v>#N/A</v>
      </c>
      <c r="AE134" s="144" t="e">
        <f>IF(AND(Play[[#This Row],[northeast]]&lt;&gt;0,Play[[#This Row],[Smoker]]=0),Play[[#This Row],[medical_insurance_charges]],NA())</f>
        <v>#N/A</v>
      </c>
      <c r="AF134" s="115">
        <f>IF(AND(Play[[#This Row],[Biological Marker]]=0,Play[[#This Row],[Smoker]]=0),Play[[#This Row],[medical_insurance_charges]],NA())</f>
        <v>8520.0259999999998</v>
      </c>
      <c r="AG134" s="115" t="e">
        <f>IF(AND(Play[[#This Row],[Biological Marker]]=1,Play[[#This Row],[Smoker]]=0),Play[[#This Row],[medical_insurance_charges]],NA())</f>
        <v>#N/A</v>
      </c>
    </row>
    <row r="135" spans="1:33" x14ac:dyDescent="0.35">
      <c r="A135" s="31">
        <v>45</v>
      </c>
      <c r="B135" s="31">
        <v>33.1</v>
      </c>
      <c r="C135" s="33">
        <v>0</v>
      </c>
      <c r="D135" s="33">
        <v>1</v>
      </c>
      <c r="E135" s="33">
        <v>0</v>
      </c>
      <c r="F135" s="33">
        <v>0</v>
      </c>
      <c r="G135" s="33">
        <v>0</v>
      </c>
      <c r="H135">
        <v>0</v>
      </c>
      <c r="I135">
        <v>0</v>
      </c>
      <c r="J135">
        <v>1</v>
      </c>
      <c r="K135">
        <v>0</v>
      </c>
      <c r="L135">
        <v>0</v>
      </c>
      <c r="M135">
        <v>0</v>
      </c>
      <c r="N135">
        <v>0</v>
      </c>
      <c r="O135">
        <v>1</v>
      </c>
      <c r="P135">
        <v>0</v>
      </c>
      <c r="Q135" s="32">
        <v>7345.0839999999998</v>
      </c>
      <c r="R135" s="110" t="e">
        <f>IF(Play[[#This Row],[southeast]]=1,Play[[#This Row],[medical_insurance_charges]],NA())</f>
        <v>#N/A</v>
      </c>
      <c r="S135" s="110">
        <f>IF(Play[[#This Row],[southwest]]=1,Play[[#This Row],[medical_insurance_charges]],NA())</f>
        <v>7345.0839999999998</v>
      </c>
      <c r="T135" s="111" t="e">
        <f>IF(Play[[#This Row],[northwest]]=1,Play[[#This Row],[medical_insurance_charges]],NA())</f>
        <v>#N/A</v>
      </c>
      <c r="U135" s="110" t="e">
        <f>IF(Play[[#This Row],[northeast]]=1,Play[[#This Row],[medical_insurance_charges]],NA())</f>
        <v>#N/A</v>
      </c>
      <c r="V135" s="114" t="e">
        <f>IF(AND(Play[[#This Row],[southeast]]&lt;&gt;0,Play[[#This Row],[Smoker]]&lt;&gt;0),Play[[#This Row],[medical_insurance_charges]],NA())</f>
        <v>#N/A</v>
      </c>
      <c r="W135" s="114" t="e">
        <f>IF(AND(Play[[#This Row],[southwest]]&lt;&gt;0,Play[[#This Row],[Smoker]]&lt;&gt;0),Play[[#This Row],[medical_insurance_charges]],NA())</f>
        <v>#N/A</v>
      </c>
      <c r="X135" s="114" t="e">
        <f>IF(AND(Play[[#This Row],[northwest]]&lt;&gt;0,Play[[#This Row],[Smoker]]&lt;&gt;0),Play[[#This Row],[medical_insurance_charges]],NA())</f>
        <v>#N/A</v>
      </c>
      <c r="Y135" s="114" t="e">
        <f>IF(AND(Play[[#This Row],[northeast]]&lt;&gt;0,Play[[#This Row],[Smoker]]&lt;&gt;0),Play[[#This Row],[medical_insurance_charges]],NA())</f>
        <v>#N/A</v>
      </c>
      <c r="Z135" s="115" t="e">
        <f>IF(AND(Play[[#This Row],[Biological Marker]]=0,Play[[#This Row],[Smoker]]=1),Play[[#This Row],[medical_insurance_charges]],NA())</f>
        <v>#N/A</v>
      </c>
      <c r="AA135" s="115" t="e">
        <f>IF(AND(Play[[#This Row],[Biological Marker]]=1,Play[[#This Row],[Smoker]]=1),Play[[#This Row],[medical_insurance_charges]],NA())</f>
        <v>#N/A</v>
      </c>
      <c r="AB135" s="144" t="e">
        <f>IF(AND(Play[[#This Row],[southeast]]&lt;&gt;0,Play[[#This Row],[Smoker]]=0),Play[[#This Row],[medical_insurance_charges]],NA())</f>
        <v>#N/A</v>
      </c>
      <c r="AC135" s="144">
        <f>IF(AND(Play[[#This Row],[southwest]]&lt;&gt;0,Play[[#This Row],[Smoker]]=0),Play[[#This Row],[medical_insurance_charges]],NA())</f>
        <v>7345.0839999999998</v>
      </c>
      <c r="AD135" s="144" t="e">
        <f>IF(AND(Play[[#This Row],[northwest]]&lt;&gt;0,Play[[#This Row],[Smoker]]=0),Play[[#This Row],[medical_insurance_charges]],NA())</f>
        <v>#N/A</v>
      </c>
      <c r="AE135" s="144" t="e">
        <f>IF(AND(Play[[#This Row],[northeast]]&lt;&gt;0,Play[[#This Row],[Smoker]]=0),Play[[#This Row],[medical_insurance_charges]],NA())</f>
        <v>#N/A</v>
      </c>
      <c r="AF135" s="115">
        <f>IF(AND(Play[[#This Row],[Biological Marker]]=0,Play[[#This Row],[Smoker]]=0),Play[[#This Row],[medical_insurance_charges]],NA())</f>
        <v>7345.0839999999998</v>
      </c>
      <c r="AG135" s="115" t="e">
        <f>IF(AND(Play[[#This Row],[Biological Marker]]=1,Play[[#This Row],[Smoker]]=0),Play[[#This Row],[medical_insurance_charges]],NA())</f>
        <v>#N/A</v>
      </c>
    </row>
    <row r="136" spans="1:33" x14ac:dyDescent="0.35">
      <c r="A136" s="31">
        <v>45</v>
      </c>
      <c r="B136" s="31">
        <v>35.299999999999997</v>
      </c>
      <c r="C136" s="33">
        <v>0</v>
      </c>
      <c r="D136" s="33">
        <v>1</v>
      </c>
      <c r="E136" s="33">
        <v>0</v>
      </c>
      <c r="F136" s="33">
        <v>0</v>
      </c>
      <c r="G136" s="33">
        <v>0</v>
      </c>
      <c r="H136">
        <v>0</v>
      </c>
      <c r="I136">
        <v>0</v>
      </c>
      <c r="J136">
        <v>1</v>
      </c>
      <c r="K136">
        <v>0</v>
      </c>
      <c r="L136">
        <v>0</v>
      </c>
      <c r="M136">
        <v>0</v>
      </c>
      <c r="N136">
        <v>0</v>
      </c>
      <c r="O136">
        <v>1</v>
      </c>
      <c r="P136">
        <v>0</v>
      </c>
      <c r="Q136" s="32">
        <v>7348.1419999999998</v>
      </c>
      <c r="R136" s="110" t="e">
        <f>IF(Play[[#This Row],[southeast]]=1,Play[[#This Row],[medical_insurance_charges]],NA())</f>
        <v>#N/A</v>
      </c>
      <c r="S136" s="110">
        <f>IF(Play[[#This Row],[southwest]]=1,Play[[#This Row],[medical_insurance_charges]],NA())</f>
        <v>7348.1419999999998</v>
      </c>
      <c r="T136" s="111" t="e">
        <f>IF(Play[[#This Row],[northwest]]=1,Play[[#This Row],[medical_insurance_charges]],NA())</f>
        <v>#N/A</v>
      </c>
      <c r="U136" s="110" t="e">
        <f>IF(Play[[#This Row],[northeast]]=1,Play[[#This Row],[medical_insurance_charges]],NA())</f>
        <v>#N/A</v>
      </c>
      <c r="V136" s="114" t="e">
        <f>IF(AND(Play[[#This Row],[southeast]]&lt;&gt;0,Play[[#This Row],[Smoker]]&lt;&gt;0),Play[[#This Row],[medical_insurance_charges]],NA())</f>
        <v>#N/A</v>
      </c>
      <c r="W136" s="114" t="e">
        <f>IF(AND(Play[[#This Row],[southwest]]&lt;&gt;0,Play[[#This Row],[Smoker]]&lt;&gt;0),Play[[#This Row],[medical_insurance_charges]],NA())</f>
        <v>#N/A</v>
      </c>
      <c r="X136" s="114" t="e">
        <f>IF(AND(Play[[#This Row],[northwest]]&lt;&gt;0,Play[[#This Row],[Smoker]]&lt;&gt;0),Play[[#This Row],[medical_insurance_charges]],NA())</f>
        <v>#N/A</v>
      </c>
      <c r="Y136" s="114" t="e">
        <f>IF(AND(Play[[#This Row],[northeast]]&lt;&gt;0,Play[[#This Row],[Smoker]]&lt;&gt;0),Play[[#This Row],[medical_insurance_charges]],NA())</f>
        <v>#N/A</v>
      </c>
      <c r="Z136" s="115" t="e">
        <f>IF(AND(Play[[#This Row],[Biological Marker]]=0,Play[[#This Row],[Smoker]]=1),Play[[#This Row],[medical_insurance_charges]],NA())</f>
        <v>#N/A</v>
      </c>
      <c r="AA136" s="115" t="e">
        <f>IF(AND(Play[[#This Row],[Biological Marker]]=1,Play[[#This Row],[Smoker]]=1),Play[[#This Row],[medical_insurance_charges]],NA())</f>
        <v>#N/A</v>
      </c>
      <c r="AB136" s="144" t="e">
        <f>IF(AND(Play[[#This Row],[southeast]]&lt;&gt;0,Play[[#This Row],[Smoker]]=0),Play[[#This Row],[medical_insurance_charges]],NA())</f>
        <v>#N/A</v>
      </c>
      <c r="AC136" s="144">
        <f>IF(AND(Play[[#This Row],[southwest]]&lt;&gt;0,Play[[#This Row],[Smoker]]=0),Play[[#This Row],[medical_insurance_charges]],NA())</f>
        <v>7348.1419999999998</v>
      </c>
      <c r="AD136" s="144" t="e">
        <f>IF(AND(Play[[#This Row],[northwest]]&lt;&gt;0,Play[[#This Row],[Smoker]]=0),Play[[#This Row],[medical_insurance_charges]],NA())</f>
        <v>#N/A</v>
      </c>
      <c r="AE136" s="144" t="e">
        <f>IF(AND(Play[[#This Row],[northeast]]&lt;&gt;0,Play[[#This Row],[Smoker]]=0),Play[[#This Row],[medical_insurance_charges]],NA())</f>
        <v>#N/A</v>
      </c>
      <c r="AF136" s="115">
        <f>IF(AND(Play[[#This Row],[Biological Marker]]=0,Play[[#This Row],[Smoker]]=0),Play[[#This Row],[medical_insurance_charges]],NA())</f>
        <v>7348.1419999999998</v>
      </c>
      <c r="AG136" s="115" t="e">
        <f>IF(AND(Play[[#This Row],[Biological Marker]]=1,Play[[#This Row],[Smoker]]=0),Play[[#This Row],[medical_insurance_charges]],NA())</f>
        <v>#N/A</v>
      </c>
    </row>
    <row r="137" spans="1:33" x14ac:dyDescent="0.35">
      <c r="A137" s="31">
        <v>46</v>
      </c>
      <c r="B137" s="31">
        <v>30.2</v>
      </c>
      <c r="C137" s="33">
        <v>0</v>
      </c>
      <c r="D137" s="33">
        <v>1</v>
      </c>
      <c r="E137" s="33">
        <v>0</v>
      </c>
      <c r="F137" s="33">
        <v>0</v>
      </c>
      <c r="G137" s="33">
        <v>0</v>
      </c>
      <c r="H137">
        <v>0</v>
      </c>
      <c r="I137">
        <v>0</v>
      </c>
      <c r="J137">
        <v>1</v>
      </c>
      <c r="K137">
        <v>0</v>
      </c>
      <c r="L137">
        <v>0</v>
      </c>
      <c r="M137">
        <v>0</v>
      </c>
      <c r="N137">
        <v>0</v>
      </c>
      <c r="O137">
        <v>1</v>
      </c>
      <c r="P137">
        <v>0</v>
      </c>
      <c r="Q137" s="32">
        <v>8825.0859999999993</v>
      </c>
      <c r="R137" s="110" t="e">
        <f>IF(Play[[#This Row],[southeast]]=1,Play[[#This Row],[medical_insurance_charges]],NA())</f>
        <v>#N/A</v>
      </c>
      <c r="S137" s="110">
        <f>IF(Play[[#This Row],[southwest]]=1,Play[[#This Row],[medical_insurance_charges]],NA())</f>
        <v>8825.0859999999993</v>
      </c>
      <c r="T137" s="111" t="e">
        <f>IF(Play[[#This Row],[northwest]]=1,Play[[#This Row],[medical_insurance_charges]],NA())</f>
        <v>#N/A</v>
      </c>
      <c r="U137" s="110" t="e">
        <f>IF(Play[[#This Row],[northeast]]=1,Play[[#This Row],[medical_insurance_charges]],NA())</f>
        <v>#N/A</v>
      </c>
      <c r="V137" s="114" t="e">
        <f>IF(AND(Play[[#This Row],[southeast]]&lt;&gt;0,Play[[#This Row],[Smoker]]&lt;&gt;0),Play[[#This Row],[medical_insurance_charges]],NA())</f>
        <v>#N/A</v>
      </c>
      <c r="W137" s="114" t="e">
        <f>IF(AND(Play[[#This Row],[southwest]]&lt;&gt;0,Play[[#This Row],[Smoker]]&lt;&gt;0),Play[[#This Row],[medical_insurance_charges]],NA())</f>
        <v>#N/A</v>
      </c>
      <c r="X137" s="114" t="e">
        <f>IF(AND(Play[[#This Row],[northwest]]&lt;&gt;0,Play[[#This Row],[Smoker]]&lt;&gt;0),Play[[#This Row],[medical_insurance_charges]],NA())</f>
        <v>#N/A</v>
      </c>
      <c r="Y137" s="114" t="e">
        <f>IF(AND(Play[[#This Row],[northeast]]&lt;&gt;0,Play[[#This Row],[Smoker]]&lt;&gt;0),Play[[#This Row],[medical_insurance_charges]],NA())</f>
        <v>#N/A</v>
      </c>
      <c r="Z137" s="115" t="e">
        <f>IF(AND(Play[[#This Row],[Biological Marker]]=0,Play[[#This Row],[Smoker]]=1),Play[[#This Row],[medical_insurance_charges]],NA())</f>
        <v>#N/A</v>
      </c>
      <c r="AA137" s="115" t="e">
        <f>IF(AND(Play[[#This Row],[Biological Marker]]=1,Play[[#This Row],[Smoker]]=1),Play[[#This Row],[medical_insurance_charges]],NA())</f>
        <v>#N/A</v>
      </c>
      <c r="AB137" s="144" t="e">
        <f>IF(AND(Play[[#This Row],[southeast]]&lt;&gt;0,Play[[#This Row],[Smoker]]=0),Play[[#This Row],[medical_insurance_charges]],NA())</f>
        <v>#N/A</v>
      </c>
      <c r="AC137" s="144">
        <f>IF(AND(Play[[#This Row],[southwest]]&lt;&gt;0,Play[[#This Row],[Smoker]]=0),Play[[#This Row],[medical_insurance_charges]],NA())</f>
        <v>8825.0859999999993</v>
      </c>
      <c r="AD137" s="144" t="e">
        <f>IF(AND(Play[[#This Row],[northwest]]&lt;&gt;0,Play[[#This Row],[Smoker]]=0),Play[[#This Row],[medical_insurance_charges]],NA())</f>
        <v>#N/A</v>
      </c>
      <c r="AE137" s="144" t="e">
        <f>IF(AND(Play[[#This Row],[northeast]]&lt;&gt;0,Play[[#This Row],[Smoker]]=0),Play[[#This Row],[medical_insurance_charges]],NA())</f>
        <v>#N/A</v>
      </c>
      <c r="AF137" s="115">
        <f>IF(AND(Play[[#This Row],[Biological Marker]]=0,Play[[#This Row],[Smoker]]=0),Play[[#This Row],[medical_insurance_charges]],NA())</f>
        <v>8825.0859999999993</v>
      </c>
      <c r="AG137" s="115" t="e">
        <f>IF(AND(Play[[#This Row],[Biological Marker]]=1,Play[[#This Row],[Smoker]]=0),Play[[#This Row],[medical_insurance_charges]],NA())</f>
        <v>#N/A</v>
      </c>
    </row>
    <row r="138" spans="1:33" x14ac:dyDescent="0.35">
      <c r="A138" s="31">
        <v>46</v>
      </c>
      <c r="B138" s="31">
        <v>30.8</v>
      </c>
      <c r="C138" s="33">
        <v>0</v>
      </c>
      <c r="D138" s="33">
        <v>1</v>
      </c>
      <c r="E138" s="33">
        <v>0</v>
      </c>
      <c r="F138" s="33">
        <v>0</v>
      </c>
      <c r="G138" s="33">
        <v>0</v>
      </c>
      <c r="H138">
        <v>0</v>
      </c>
      <c r="I138">
        <v>0</v>
      </c>
      <c r="J138">
        <v>1</v>
      </c>
      <c r="K138">
        <v>0</v>
      </c>
      <c r="L138">
        <v>0</v>
      </c>
      <c r="M138">
        <v>0</v>
      </c>
      <c r="N138">
        <v>0</v>
      </c>
      <c r="O138">
        <v>1</v>
      </c>
      <c r="P138">
        <v>0</v>
      </c>
      <c r="Q138" s="32">
        <v>9414.92</v>
      </c>
      <c r="R138" s="110" t="e">
        <f>IF(Play[[#This Row],[southeast]]=1,Play[[#This Row],[medical_insurance_charges]],NA())</f>
        <v>#N/A</v>
      </c>
      <c r="S138" s="110">
        <f>IF(Play[[#This Row],[southwest]]=1,Play[[#This Row],[medical_insurance_charges]],NA())</f>
        <v>9414.92</v>
      </c>
      <c r="T138" s="111" t="e">
        <f>IF(Play[[#This Row],[northwest]]=1,Play[[#This Row],[medical_insurance_charges]],NA())</f>
        <v>#N/A</v>
      </c>
      <c r="U138" s="110" t="e">
        <f>IF(Play[[#This Row],[northeast]]=1,Play[[#This Row],[medical_insurance_charges]],NA())</f>
        <v>#N/A</v>
      </c>
      <c r="V138" s="114" t="e">
        <f>IF(AND(Play[[#This Row],[southeast]]&lt;&gt;0,Play[[#This Row],[Smoker]]&lt;&gt;0),Play[[#This Row],[medical_insurance_charges]],NA())</f>
        <v>#N/A</v>
      </c>
      <c r="W138" s="114" t="e">
        <f>IF(AND(Play[[#This Row],[southwest]]&lt;&gt;0,Play[[#This Row],[Smoker]]&lt;&gt;0),Play[[#This Row],[medical_insurance_charges]],NA())</f>
        <v>#N/A</v>
      </c>
      <c r="X138" s="114" t="e">
        <f>IF(AND(Play[[#This Row],[northwest]]&lt;&gt;0,Play[[#This Row],[Smoker]]&lt;&gt;0),Play[[#This Row],[medical_insurance_charges]],NA())</f>
        <v>#N/A</v>
      </c>
      <c r="Y138" s="114" t="e">
        <f>IF(AND(Play[[#This Row],[northeast]]&lt;&gt;0,Play[[#This Row],[Smoker]]&lt;&gt;0),Play[[#This Row],[medical_insurance_charges]],NA())</f>
        <v>#N/A</v>
      </c>
      <c r="Z138" s="115" t="e">
        <f>IF(AND(Play[[#This Row],[Biological Marker]]=0,Play[[#This Row],[Smoker]]=1),Play[[#This Row],[medical_insurance_charges]],NA())</f>
        <v>#N/A</v>
      </c>
      <c r="AA138" s="115" t="e">
        <f>IF(AND(Play[[#This Row],[Biological Marker]]=1,Play[[#This Row],[Smoker]]=1),Play[[#This Row],[medical_insurance_charges]],NA())</f>
        <v>#N/A</v>
      </c>
      <c r="AB138" s="144" t="e">
        <f>IF(AND(Play[[#This Row],[southeast]]&lt;&gt;0,Play[[#This Row],[Smoker]]=0),Play[[#This Row],[medical_insurance_charges]],NA())</f>
        <v>#N/A</v>
      </c>
      <c r="AC138" s="144">
        <f>IF(AND(Play[[#This Row],[southwest]]&lt;&gt;0,Play[[#This Row],[Smoker]]=0),Play[[#This Row],[medical_insurance_charges]],NA())</f>
        <v>9414.92</v>
      </c>
      <c r="AD138" s="144" t="e">
        <f>IF(AND(Play[[#This Row],[northwest]]&lt;&gt;0,Play[[#This Row],[Smoker]]=0),Play[[#This Row],[medical_insurance_charges]],NA())</f>
        <v>#N/A</v>
      </c>
      <c r="AE138" s="144" t="e">
        <f>IF(AND(Play[[#This Row],[northeast]]&lt;&gt;0,Play[[#This Row],[Smoker]]=0),Play[[#This Row],[medical_insurance_charges]],NA())</f>
        <v>#N/A</v>
      </c>
      <c r="AF138" s="115">
        <f>IF(AND(Play[[#This Row],[Biological Marker]]=0,Play[[#This Row],[Smoker]]=0),Play[[#This Row],[medical_insurance_charges]],NA())</f>
        <v>9414.92</v>
      </c>
      <c r="AG138" s="115" t="e">
        <f>IF(AND(Play[[#This Row],[Biological Marker]]=1,Play[[#This Row],[Smoker]]=0),Play[[#This Row],[medical_insurance_charges]],NA())</f>
        <v>#N/A</v>
      </c>
    </row>
    <row r="139" spans="1:33" x14ac:dyDescent="0.35">
      <c r="A139" s="31">
        <v>47</v>
      </c>
      <c r="B139" s="31">
        <v>36</v>
      </c>
      <c r="C139" s="33">
        <v>0</v>
      </c>
      <c r="D139" s="33">
        <v>1</v>
      </c>
      <c r="E139" s="33">
        <v>0</v>
      </c>
      <c r="F139" s="33">
        <v>0</v>
      </c>
      <c r="G139" s="33">
        <v>0</v>
      </c>
      <c r="H139">
        <v>0</v>
      </c>
      <c r="I139">
        <v>0</v>
      </c>
      <c r="J139">
        <v>1</v>
      </c>
      <c r="K139">
        <v>0</v>
      </c>
      <c r="L139">
        <v>0</v>
      </c>
      <c r="M139">
        <v>0</v>
      </c>
      <c r="N139">
        <v>0</v>
      </c>
      <c r="O139">
        <v>1</v>
      </c>
      <c r="P139">
        <v>0</v>
      </c>
      <c r="Q139" s="32">
        <v>8556.9069999999992</v>
      </c>
      <c r="R139" s="110" t="e">
        <f>IF(Play[[#This Row],[southeast]]=1,Play[[#This Row],[medical_insurance_charges]],NA())</f>
        <v>#N/A</v>
      </c>
      <c r="S139" s="110">
        <f>IF(Play[[#This Row],[southwest]]=1,Play[[#This Row],[medical_insurance_charges]],NA())</f>
        <v>8556.9069999999992</v>
      </c>
      <c r="T139" s="111" t="e">
        <f>IF(Play[[#This Row],[northwest]]=1,Play[[#This Row],[medical_insurance_charges]],NA())</f>
        <v>#N/A</v>
      </c>
      <c r="U139" s="110" t="e">
        <f>IF(Play[[#This Row],[northeast]]=1,Play[[#This Row],[medical_insurance_charges]],NA())</f>
        <v>#N/A</v>
      </c>
      <c r="V139" s="114" t="e">
        <f>IF(AND(Play[[#This Row],[southeast]]&lt;&gt;0,Play[[#This Row],[Smoker]]&lt;&gt;0),Play[[#This Row],[medical_insurance_charges]],NA())</f>
        <v>#N/A</v>
      </c>
      <c r="W139" s="114" t="e">
        <f>IF(AND(Play[[#This Row],[southwest]]&lt;&gt;0,Play[[#This Row],[Smoker]]&lt;&gt;0),Play[[#This Row],[medical_insurance_charges]],NA())</f>
        <v>#N/A</v>
      </c>
      <c r="X139" s="114" t="e">
        <f>IF(AND(Play[[#This Row],[northwest]]&lt;&gt;0,Play[[#This Row],[Smoker]]&lt;&gt;0),Play[[#This Row],[medical_insurance_charges]],NA())</f>
        <v>#N/A</v>
      </c>
      <c r="Y139" s="114" t="e">
        <f>IF(AND(Play[[#This Row],[northeast]]&lt;&gt;0,Play[[#This Row],[Smoker]]&lt;&gt;0),Play[[#This Row],[medical_insurance_charges]],NA())</f>
        <v>#N/A</v>
      </c>
      <c r="Z139" s="115" t="e">
        <f>IF(AND(Play[[#This Row],[Biological Marker]]=0,Play[[#This Row],[Smoker]]=1),Play[[#This Row],[medical_insurance_charges]],NA())</f>
        <v>#N/A</v>
      </c>
      <c r="AA139" s="115" t="e">
        <f>IF(AND(Play[[#This Row],[Biological Marker]]=1,Play[[#This Row],[Smoker]]=1),Play[[#This Row],[medical_insurance_charges]],NA())</f>
        <v>#N/A</v>
      </c>
      <c r="AB139" s="144" t="e">
        <f>IF(AND(Play[[#This Row],[southeast]]&lt;&gt;0,Play[[#This Row],[Smoker]]=0),Play[[#This Row],[medical_insurance_charges]],NA())</f>
        <v>#N/A</v>
      </c>
      <c r="AC139" s="144">
        <f>IF(AND(Play[[#This Row],[southwest]]&lt;&gt;0,Play[[#This Row],[Smoker]]=0),Play[[#This Row],[medical_insurance_charges]],NA())</f>
        <v>8556.9069999999992</v>
      </c>
      <c r="AD139" s="144" t="e">
        <f>IF(AND(Play[[#This Row],[northwest]]&lt;&gt;0,Play[[#This Row],[Smoker]]=0),Play[[#This Row],[medical_insurance_charges]],NA())</f>
        <v>#N/A</v>
      </c>
      <c r="AE139" s="144" t="e">
        <f>IF(AND(Play[[#This Row],[northeast]]&lt;&gt;0,Play[[#This Row],[Smoker]]=0),Play[[#This Row],[medical_insurance_charges]],NA())</f>
        <v>#N/A</v>
      </c>
      <c r="AF139" s="115">
        <f>IF(AND(Play[[#This Row],[Biological Marker]]=0,Play[[#This Row],[Smoker]]=0),Play[[#This Row],[medical_insurance_charges]],NA())</f>
        <v>8556.9069999999992</v>
      </c>
      <c r="AG139" s="115" t="e">
        <f>IF(AND(Play[[#This Row],[Biological Marker]]=1,Play[[#This Row],[Smoker]]=0),Play[[#This Row],[medical_insurance_charges]],NA())</f>
        <v>#N/A</v>
      </c>
    </row>
    <row r="140" spans="1:33" x14ac:dyDescent="0.35">
      <c r="A140" s="31">
        <v>47</v>
      </c>
      <c r="B140" s="31">
        <v>32</v>
      </c>
      <c r="C140" s="33">
        <v>0</v>
      </c>
      <c r="D140" s="33">
        <v>1</v>
      </c>
      <c r="E140" s="33">
        <v>0</v>
      </c>
      <c r="F140" s="33">
        <v>0</v>
      </c>
      <c r="G140" s="33">
        <v>0</v>
      </c>
      <c r="H140">
        <v>0</v>
      </c>
      <c r="I140">
        <v>0</v>
      </c>
      <c r="J140">
        <v>1</v>
      </c>
      <c r="K140">
        <v>0</v>
      </c>
      <c r="L140">
        <v>0</v>
      </c>
      <c r="M140">
        <v>0</v>
      </c>
      <c r="N140">
        <v>0</v>
      </c>
      <c r="O140">
        <v>1</v>
      </c>
      <c r="P140">
        <v>0</v>
      </c>
      <c r="Q140" s="32">
        <v>8551.3469999999998</v>
      </c>
      <c r="R140" s="110" t="e">
        <f>IF(Play[[#This Row],[southeast]]=1,Play[[#This Row],[medical_insurance_charges]],NA())</f>
        <v>#N/A</v>
      </c>
      <c r="S140" s="110">
        <f>IF(Play[[#This Row],[southwest]]=1,Play[[#This Row],[medical_insurance_charges]],NA())</f>
        <v>8551.3469999999998</v>
      </c>
      <c r="T140" s="111" t="e">
        <f>IF(Play[[#This Row],[northwest]]=1,Play[[#This Row],[medical_insurance_charges]],NA())</f>
        <v>#N/A</v>
      </c>
      <c r="U140" s="110" t="e">
        <f>IF(Play[[#This Row],[northeast]]=1,Play[[#This Row],[medical_insurance_charges]],NA())</f>
        <v>#N/A</v>
      </c>
      <c r="V140" s="114" t="e">
        <f>IF(AND(Play[[#This Row],[southeast]]&lt;&gt;0,Play[[#This Row],[Smoker]]&lt;&gt;0),Play[[#This Row],[medical_insurance_charges]],NA())</f>
        <v>#N/A</v>
      </c>
      <c r="W140" s="114" t="e">
        <f>IF(AND(Play[[#This Row],[southwest]]&lt;&gt;0,Play[[#This Row],[Smoker]]&lt;&gt;0),Play[[#This Row],[medical_insurance_charges]],NA())</f>
        <v>#N/A</v>
      </c>
      <c r="X140" s="114" t="e">
        <f>IF(AND(Play[[#This Row],[northwest]]&lt;&gt;0,Play[[#This Row],[Smoker]]&lt;&gt;0),Play[[#This Row],[medical_insurance_charges]],NA())</f>
        <v>#N/A</v>
      </c>
      <c r="Y140" s="114" t="e">
        <f>IF(AND(Play[[#This Row],[northeast]]&lt;&gt;0,Play[[#This Row],[Smoker]]&lt;&gt;0),Play[[#This Row],[medical_insurance_charges]],NA())</f>
        <v>#N/A</v>
      </c>
      <c r="Z140" s="115" t="e">
        <f>IF(AND(Play[[#This Row],[Biological Marker]]=0,Play[[#This Row],[Smoker]]=1),Play[[#This Row],[medical_insurance_charges]],NA())</f>
        <v>#N/A</v>
      </c>
      <c r="AA140" s="115" t="e">
        <f>IF(AND(Play[[#This Row],[Biological Marker]]=1,Play[[#This Row],[Smoker]]=1),Play[[#This Row],[medical_insurance_charges]],NA())</f>
        <v>#N/A</v>
      </c>
      <c r="AB140" s="144" t="e">
        <f>IF(AND(Play[[#This Row],[southeast]]&lt;&gt;0,Play[[#This Row],[Smoker]]=0),Play[[#This Row],[medical_insurance_charges]],NA())</f>
        <v>#N/A</v>
      </c>
      <c r="AC140" s="144">
        <f>IF(AND(Play[[#This Row],[southwest]]&lt;&gt;0,Play[[#This Row],[Smoker]]=0),Play[[#This Row],[medical_insurance_charges]],NA())</f>
        <v>8551.3469999999998</v>
      </c>
      <c r="AD140" s="144" t="e">
        <f>IF(AND(Play[[#This Row],[northwest]]&lt;&gt;0,Play[[#This Row],[Smoker]]=0),Play[[#This Row],[medical_insurance_charges]],NA())</f>
        <v>#N/A</v>
      </c>
      <c r="AE140" s="144" t="e">
        <f>IF(AND(Play[[#This Row],[northeast]]&lt;&gt;0,Play[[#This Row],[Smoker]]=0),Play[[#This Row],[medical_insurance_charges]],NA())</f>
        <v>#N/A</v>
      </c>
      <c r="AF140" s="115">
        <f>IF(AND(Play[[#This Row],[Biological Marker]]=0,Play[[#This Row],[Smoker]]=0),Play[[#This Row],[medical_insurance_charges]],NA())</f>
        <v>8551.3469999999998</v>
      </c>
      <c r="AG140" s="115" t="e">
        <f>IF(AND(Play[[#This Row],[Biological Marker]]=1,Play[[#This Row],[Smoker]]=0),Play[[#This Row],[medical_insurance_charges]],NA())</f>
        <v>#N/A</v>
      </c>
    </row>
    <row r="141" spans="1:33" x14ac:dyDescent="0.35">
      <c r="A141" s="31">
        <v>49</v>
      </c>
      <c r="B141" s="31">
        <v>31.9</v>
      </c>
      <c r="C141" s="33">
        <v>0</v>
      </c>
      <c r="D141" s="33">
        <v>1</v>
      </c>
      <c r="E141" s="33">
        <v>0</v>
      </c>
      <c r="F141" s="33">
        <v>0</v>
      </c>
      <c r="G141" s="33">
        <v>0</v>
      </c>
      <c r="H141">
        <v>0</v>
      </c>
      <c r="I141">
        <v>0</v>
      </c>
      <c r="J141">
        <v>1</v>
      </c>
      <c r="K141">
        <v>0</v>
      </c>
      <c r="L141">
        <v>0</v>
      </c>
      <c r="M141">
        <v>0</v>
      </c>
      <c r="N141">
        <v>0</v>
      </c>
      <c r="O141">
        <v>1</v>
      </c>
      <c r="P141">
        <v>0</v>
      </c>
      <c r="Q141" s="32">
        <v>11552.904</v>
      </c>
      <c r="R141" s="110" t="e">
        <f>IF(Play[[#This Row],[southeast]]=1,Play[[#This Row],[medical_insurance_charges]],NA())</f>
        <v>#N/A</v>
      </c>
      <c r="S141" s="110">
        <f>IF(Play[[#This Row],[southwest]]=1,Play[[#This Row],[medical_insurance_charges]],NA())</f>
        <v>11552.904</v>
      </c>
      <c r="T141" s="111" t="e">
        <f>IF(Play[[#This Row],[northwest]]=1,Play[[#This Row],[medical_insurance_charges]],NA())</f>
        <v>#N/A</v>
      </c>
      <c r="U141" s="110" t="e">
        <f>IF(Play[[#This Row],[northeast]]=1,Play[[#This Row],[medical_insurance_charges]],NA())</f>
        <v>#N/A</v>
      </c>
      <c r="V141" s="114" t="e">
        <f>IF(AND(Play[[#This Row],[southeast]]&lt;&gt;0,Play[[#This Row],[Smoker]]&lt;&gt;0),Play[[#This Row],[medical_insurance_charges]],NA())</f>
        <v>#N/A</v>
      </c>
      <c r="W141" s="114" t="e">
        <f>IF(AND(Play[[#This Row],[southwest]]&lt;&gt;0,Play[[#This Row],[Smoker]]&lt;&gt;0),Play[[#This Row],[medical_insurance_charges]],NA())</f>
        <v>#N/A</v>
      </c>
      <c r="X141" s="114" t="e">
        <f>IF(AND(Play[[#This Row],[northwest]]&lt;&gt;0,Play[[#This Row],[Smoker]]&lt;&gt;0),Play[[#This Row],[medical_insurance_charges]],NA())</f>
        <v>#N/A</v>
      </c>
      <c r="Y141" s="114" t="e">
        <f>IF(AND(Play[[#This Row],[northeast]]&lt;&gt;0,Play[[#This Row],[Smoker]]&lt;&gt;0),Play[[#This Row],[medical_insurance_charges]],NA())</f>
        <v>#N/A</v>
      </c>
      <c r="Z141" s="115" t="e">
        <f>IF(AND(Play[[#This Row],[Biological Marker]]=0,Play[[#This Row],[Smoker]]=1),Play[[#This Row],[medical_insurance_charges]],NA())</f>
        <v>#N/A</v>
      </c>
      <c r="AA141" s="115" t="e">
        <f>IF(AND(Play[[#This Row],[Biological Marker]]=1,Play[[#This Row],[Smoker]]=1),Play[[#This Row],[medical_insurance_charges]],NA())</f>
        <v>#N/A</v>
      </c>
      <c r="AB141" s="144" t="e">
        <f>IF(AND(Play[[#This Row],[southeast]]&lt;&gt;0,Play[[#This Row],[Smoker]]=0),Play[[#This Row],[medical_insurance_charges]],NA())</f>
        <v>#N/A</v>
      </c>
      <c r="AC141" s="144">
        <f>IF(AND(Play[[#This Row],[southwest]]&lt;&gt;0,Play[[#This Row],[Smoker]]=0),Play[[#This Row],[medical_insurance_charges]],NA())</f>
        <v>11552.904</v>
      </c>
      <c r="AD141" s="144" t="e">
        <f>IF(AND(Play[[#This Row],[northwest]]&lt;&gt;0,Play[[#This Row],[Smoker]]=0),Play[[#This Row],[medical_insurance_charges]],NA())</f>
        <v>#N/A</v>
      </c>
      <c r="AE141" s="144" t="e">
        <f>IF(AND(Play[[#This Row],[northeast]]&lt;&gt;0,Play[[#This Row],[Smoker]]=0),Play[[#This Row],[medical_insurance_charges]],NA())</f>
        <v>#N/A</v>
      </c>
      <c r="AF141" s="115">
        <f>IF(AND(Play[[#This Row],[Biological Marker]]=0,Play[[#This Row],[Smoker]]=0),Play[[#This Row],[medical_insurance_charges]],NA())</f>
        <v>11552.904</v>
      </c>
      <c r="AG141" s="115" t="e">
        <f>IF(AND(Play[[#This Row],[Biological Marker]]=1,Play[[#This Row],[Smoker]]=0),Play[[#This Row],[medical_insurance_charges]],NA())</f>
        <v>#N/A</v>
      </c>
    </row>
    <row r="142" spans="1:33" x14ac:dyDescent="0.35">
      <c r="A142" s="31">
        <v>50</v>
      </c>
      <c r="B142" s="31">
        <v>31.6</v>
      </c>
      <c r="C142" s="33">
        <v>0</v>
      </c>
      <c r="D142" s="33">
        <v>1</v>
      </c>
      <c r="E142" s="33">
        <v>0</v>
      </c>
      <c r="F142" s="33">
        <v>0</v>
      </c>
      <c r="G142" s="33">
        <v>0</v>
      </c>
      <c r="H142">
        <v>0</v>
      </c>
      <c r="I142">
        <v>0</v>
      </c>
      <c r="J142">
        <v>1</v>
      </c>
      <c r="K142">
        <v>0</v>
      </c>
      <c r="L142">
        <v>0</v>
      </c>
      <c r="M142">
        <v>0</v>
      </c>
      <c r="N142">
        <v>0</v>
      </c>
      <c r="O142">
        <v>1</v>
      </c>
      <c r="P142">
        <v>0</v>
      </c>
      <c r="Q142" s="32">
        <v>10118.424000000001</v>
      </c>
      <c r="R142" s="110" t="e">
        <f>IF(Play[[#This Row],[southeast]]=1,Play[[#This Row],[medical_insurance_charges]],NA())</f>
        <v>#N/A</v>
      </c>
      <c r="S142" s="110">
        <f>IF(Play[[#This Row],[southwest]]=1,Play[[#This Row],[medical_insurance_charges]],NA())</f>
        <v>10118.424000000001</v>
      </c>
      <c r="T142" s="111" t="e">
        <f>IF(Play[[#This Row],[northwest]]=1,Play[[#This Row],[medical_insurance_charges]],NA())</f>
        <v>#N/A</v>
      </c>
      <c r="U142" s="110" t="e">
        <f>IF(Play[[#This Row],[northeast]]=1,Play[[#This Row],[medical_insurance_charges]],NA())</f>
        <v>#N/A</v>
      </c>
      <c r="V142" s="114" t="e">
        <f>IF(AND(Play[[#This Row],[southeast]]&lt;&gt;0,Play[[#This Row],[Smoker]]&lt;&gt;0),Play[[#This Row],[medical_insurance_charges]],NA())</f>
        <v>#N/A</v>
      </c>
      <c r="W142" s="114" t="e">
        <f>IF(AND(Play[[#This Row],[southwest]]&lt;&gt;0,Play[[#This Row],[Smoker]]&lt;&gt;0),Play[[#This Row],[medical_insurance_charges]],NA())</f>
        <v>#N/A</v>
      </c>
      <c r="X142" s="114" t="e">
        <f>IF(AND(Play[[#This Row],[northwest]]&lt;&gt;0,Play[[#This Row],[Smoker]]&lt;&gt;0),Play[[#This Row],[medical_insurance_charges]],NA())</f>
        <v>#N/A</v>
      </c>
      <c r="Y142" s="114" t="e">
        <f>IF(AND(Play[[#This Row],[northeast]]&lt;&gt;0,Play[[#This Row],[Smoker]]&lt;&gt;0),Play[[#This Row],[medical_insurance_charges]],NA())</f>
        <v>#N/A</v>
      </c>
      <c r="Z142" s="115" t="e">
        <f>IF(AND(Play[[#This Row],[Biological Marker]]=0,Play[[#This Row],[Smoker]]=1),Play[[#This Row],[medical_insurance_charges]],NA())</f>
        <v>#N/A</v>
      </c>
      <c r="AA142" s="115" t="e">
        <f>IF(AND(Play[[#This Row],[Biological Marker]]=1,Play[[#This Row],[Smoker]]=1),Play[[#This Row],[medical_insurance_charges]],NA())</f>
        <v>#N/A</v>
      </c>
      <c r="AB142" s="144" t="e">
        <f>IF(AND(Play[[#This Row],[southeast]]&lt;&gt;0,Play[[#This Row],[Smoker]]=0),Play[[#This Row],[medical_insurance_charges]],NA())</f>
        <v>#N/A</v>
      </c>
      <c r="AC142" s="144">
        <f>IF(AND(Play[[#This Row],[southwest]]&lt;&gt;0,Play[[#This Row],[Smoker]]=0),Play[[#This Row],[medical_insurance_charges]],NA())</f>
        <v>10118.424000000001</v>
      </c>
      <c r="AD142" s="144" t="e">
        <f>IF(AND(Play[[#This Row],[northwest]]&lt;&gt;0,Play[[#This Row],[Smoker]]=0),Play[[#This Row],[medical_insurance_charges]],NA())</f>
        <v>#N/A</v>
      </c>
      <c r="AE142" s="144" t="e">
        <f>IF(AND(Play[[#This Row],[northeast]]&lt;&gt;0,Play[[#This Row],[Smoker]]=0),Play[[#This Row],[medical_insurance_charges]],NA())</f>
        <v>#N/A</v>
      </c>
      <c r="AF142" s="115">
        <f>IF(AND(Play[[#This Row],[Biological Marker]]=0,Play[[#This Row],[Smoker]]=0),Play[[#This Row],[medical_insurance_charges]],NA())</f>
        <v>10118.424000000001</v>
      </c>
      <c r="AG142" s="115" t="e">
        <f>IF(AND(Play[[#This Row],[Biological Marker]]=1,Play[[#This Row],[Smoker]]=0),Play[[#This Row],[medical_insurance_charges]],NA())</f>
        <v>#N/A</v>
      </c>
    </row>
    <row r="143" spans="1:33" x14ac:dyDescent="0.35">
      <c r="A143" s="31">
        <v>50</v>
      </c>
      <c r="B143" s="31">
        <v>33.700000000000003</v>
      </c>
      <c r="C143" s="33">
        <v>0</v>
      </c>
      <c r="D143" s="33">
        <v>1</v>
      </c>
      <c r="E143" s="33">
        <v>0</v>
      </c>
      <c r="F143" s="33">
        <v>0</v>
      </c>
      <c r="G143" s="33">
        <v>0</v>
      </c>
      <c r="H143">
        <v>0</v>
      </c>
      <c r="I143">
        <v>0</v>
      </c>
      <c r="J143">
        <v>1</v>
      </c>
      <c r="K143">
        <v>0</v>
      </c>
      <c r="L143">
        <v>0</v>
      </c>
      <c r="M143">
        <v>0</v>
      </c>
      <c r="N143">
        <v>0</v>
      </c>
      <c r="O143">
        <v>1</v>
      </c>
      <c r="P143">
        <v>0</v>
      </c>
      <c r="Q143" s="32">
        <v>11299.343000000001</v>
      </c>
      <c r="R143" s="110" t="e">
        <f>IF(Play[[#This Row],[southeast]]=1,Play[[#This Row],[medical_insurance_charges]],NA())</f>
        <v>#N/A</v>
      </c>
      <c r="S143" s="110">
        <f>IF(Play[[#This Row],[southwest]]=1,Play[[#This Row],[medical_insurance_charges]],NA())</f>
        <v>11299.343000000001</v>
      </c>
      <c r="T143" s="111" t="e">
        <f>IF(Play[[#This Row],[northwest]]=1,Play[[#This Row],[medical_insurance_charges]],NA())</f>
        <v>#N/A</v>
      </c>
      <c r="U143" s="110" t="e">
        <f>IF(Play[[#This Row],[northeast]]=1,Play[[#This Row],[medical_insurance_charges]],NA())</f>
        <v>#N/A</v>
      </c>
      <c r="V143" s="114" t="e">
        <f>IF(AND(Play[[#This Row],[southeast]]&lt;&gt;0,Play[[#This Row],[Smoker]]&lt;&gt;0),Play[[#This Row],[medical_insurance_charges]],NA())</f>
        <v>#N/A</v>
      </c>
      <c r="W143" s="114" t="e">
        <f>IF(AND(Play[[#This Row],[southwest]]&lt;&gt;0,Play[[#This Row],[Smoker]]&lt;&gt;0),Play[[#This Row],[medical_insurance_charges]],NA())</f>
        <v>#N/A</v>
      </c>
      <c r="X143" s="114" t="e">
        <f>IF(AND(Play[[#This Row],[northwest]]&lt;&gt;0,Play[[#This Row],[Smoker]]&lt;&gt;0),Play[[#This Row],[medical_insurance_charges]],NA())</f>
        <v>#N/A</v>
      </c>
      <c r="Y143" s="114" t="e">
        <f>IF(AND(Play[[#This Row],[northeast]]&lt;&gt;0,Play[[#This Row],[Smoker]]&lt;&gt;0),Play[[#This Row],[medical_insurance_charges]],NA())</f>
        <v>#N/A</v>
      </c>
      <c r="Z143" s="115" t="e">
        <f>IF(AND(Play[[#This Row],[Biological Marker]]=0,Play[[#This Row],[Smoker]]=1),Play[[#This Row],[medical_insurance_charges]],NA())</f>
        <v>#N/A</v>
      </c>
      <c r="AA143" s="115" t="e">
        <f>IF(AND(Play[[#This Row],[Biological Marker]]=1,Play[[#This Row],[Smoker]]=1),Play[[#This Row],[medical_insurance_charges]],NA())</f>
        <v>#N/A</v>
      </c>
      <c r="AB143" s="144" t="e">
        <f>IF(AND(Play[[#This Row],[southeast]]&lt;&gt;0,Play[[#This Row],[Smoker]]=0),Play[[#This Row],[medical_insurance_charges]],NA())</f>
        <v>#N/A</v>
      </c>
      <c r="AC143" s="144">
        <f>IF(AND(Play[[#This Row],[southwest]]&lt;&gt;0,Play[[#This Row],[Smoker]]=0),Play[[#This Row],[medical_insurance_charges]],NA())</f>
        <v>11299.343000000001</v>
      </c>
      <c r="AD143" s="144" t="e">
        <f>IF(AND(Play[[#This Row],[northwest]]&lt;&gt;0,Play[[#This Row],[Smoker]]=0),Play[[#This Row],[medical_insurance_charges]],NA())</f>
        <v>#N/A</v>
      </c>
      <c r="AE143" s="144" t="e">
        <f>IF(AND(Play[[#This Row],[northeast]]&lt;&gt;0,Play[[#This Row],[Smoker]]=0),Play[[#This Row],[medical_insurance_charges]],NA())</f>
        <v>#N/A</v>
      </c>
      <c r="AF143" s="115">
        <f>IF(AND(Play[[#This Row],[Biological Marker]]=0,Play[[#This Row],[Smoker]]=0),Play[[#This Row],[medical_insurance_charges]],NA())</f>
        <v>11299.343000000001</v>
      </c>
      <c r="AG143" s="115" t="e">
        <f>IF(AND(Play[[#This Row],[Biological Marker]]=1,Play[[#This Row],[Smoker]]=0),Play[[#This Row],[medical_insurance_charges]],NA())</f>
        <v>#N/A</v>
      </c>
    </row>
    <row r="144" spans="1:33" x14ac:dyDescent="0.35">
      <c r="A144" s="31">
        <v>51</v>
      </c>
      <c r="B144" s="31">
        <v>39.5</v>
      </c>
      <c r="C144" s="33">
        <v>0</v>
      </c>
      <c r="D144" s="33">
        <v>1</v>
      </c>
      <c r="E144" s="33">
        <v>0</v>
      </c>
      <c r="F144" s="33">
        <v>0</v>
      </c>
      <c r="G144" s="33">
        <v>0</v>
      </c>
      <c r="H144">
        <v>0</v>
      </c>
      <c r="I144">
        <v>0</v>
      </c>
      <c r="J144">
        <v>1</v>
      </c>
      <c r="K144">
        <v>0</v>
      </c>
      <c r="L144">
        <v>0</v>
      </c>
      <c r="M144">
        <v>0</v>
      </c>
      <c r="N144">
        <v>0</v>
      </c>
      <c r="O144">
        <v>1</v>
      </c>
      <c r="P144">
        <v>0</v>
      </c>
      <c r="Q144" s="32">
        <v>9880.0679999999993</v>
      </c>
      <c r="R144" s="110" t="e">
        <f>IF(Play[[#This Row],[southeast]]=1,Play[[#This Row],[medical_insurance_charges]],NA())</f>
        <v>#N/A</v>
      </c>
      <c r="S144" s="110">
        <f>IF(Play[[#This Row],[southwest]]=1,Play[[#This Row],[medical_insurance_charges]],NA())</f>
        <v>9880.0679999999993</v>
      </c>
      <c r="T144" s="111" t="e">
        <f>IF(Play[[#This Row],[northwest]]=1,Play[[#This Row],[medical_insurance_charges]],NA())</f>
        <v>#N/A</v>
      </c>
      <c r="U144" s="110" t="e">
        <f>IF(Play[[#This Row],[northeast]]=1,Play[[#This Row],[medical_insurance_charges]],NA())</f>
        <v>#N/A</v>
      </c>
      <c r="V144" s="114" t="e">
        <f>IF(AND(Play[[#This Row],[southeast]]&lt;&gt;0,Play[[#This Row],[Smoker]]&lt;&gt;0),Play[[#This Row],[medical_insurance_charges]],NA())</f>
        <v>#N/A</v>
      </c>
      <c r="W144" s="114" t="e">
        <f>IF(AND(Play[[#This Row],[southwest]]&lt;&gt;0,Play[[#This Row],[Smoker]]&lt;&gt;0),Play[[#This Row],[medical_insurance_charges]],NA())</f>
        <v>#N/A</v>
      </c>
      <c r="X144" s="114" t="e">
        <f>IF(AND(Play[[#This Row],[northwest]]&lt;&gt;0,Play[[#This Row],[Smoker]]&lt;&gt;0),Play[[#This Row],[medical_insurance_charges]],NA())</f>
        <v>#N/A</v>
      </c>
      <c r="Y144" s="114" t="e">
        <f>IF(AND(Play[[#This Row],[northeast]]&lt;&gt;0,Play[[#This Row],[Smoker]]&lt;&gt;0),Play[[#This Row],[medical_insurance_charges]],NA())</f>
        <v>#N/A</v>
      </c>
      <c r="Z144" s="115" t="e">
        <f>IF(AND(Play[[#This Row],[Biological Marker]]=0,Play[[#This Row],[Smoker]]=1),Play[[#This Row],[medical_insurance_charges]],NA())</f>
        <v>#N/A</v>
      </c>
      <c r="AA144" s="115" t="e">
        <f>IF(AND(Play[[#This Row],[Biological Marker]]=1,Play[[#This Row],[Smoker]]=1),Play[[#This Row],[medical_insurance_charges]],NA())</f>
        <v>#N/A</v>
      </c>
      <c r="AB144" s="144" t="e">
        <f>IF(AND(Play[[#This Row],[southeast]]&lt;&gt;0,Play[[#This Row],[Smoker]]=0),Play[[#This Row],[medical_insurance_charges]],NA())</f>
        <v>#N/A</v>
      </c>
      <c r="AC144" s="144">
        <f>IF(AND(Play[[#This Row],[southwest]]&lt;&gt;0,Play[[#This Row],[Smoker]]=0),Play[[#This Row],[medical_insurance_charges]],NA())</f>
        <v>9880.0679999999993</v>
      </c>
      <c r="AD144" s="144" t="e">
        <f>IF(AND(Play[[#This Row],[northwest]]&lt;&gt;0,Play[[#This Row],[Smoker]]=0),Play[[#This Row],[medical_insurance_charges]],NA())</f>
        <v>#N/A</v>
      </c>
      <c r="AE144" s="144" t="e">
        <f>IF(AND(Play[[#This Row],[northeast]]&lt;&gt;0,Play[[#This Row],[Smoker]]=0),Play[[#This Row],[medical_insurance_charges]],NA())</f>
        <v>#N/A</v>
      </c>
      <c r="AF144" s="115">
        <f>IF(AND(Play[[#This Row],[Biological Marker]]=0,Play[[#This Row],[Smoker]]=0),Play[[#This Row],[medical_insurance_charges]],NA())</f>
        <v>9880.0679999999993</v>
      </c>
      <c r="AG144" s="115" t="e">
        <f>IF(AND(Play[[#This Row],[Biological Marker]]=1,Play[[#This Row],[Smoker]]=0),Play[[#This Row],[medical_insurance_charges]],NA())</f>
        <v>#N/A</v>
      </c>
    </row>
    <row r="145" spans="1:33" x14ac:dyDescent="0.35">
      <c r="A145" s="31">
        <v>51</v>
      </c>
      <c r="B145" s="31">
        <v>34.200000000000003</v>
      </c>
      <c r="C145" s="33">
        <v>0</v>
      </c>
      <c r="D145" s="33">
        <v>1</v>
      </c>
      <c r="E145" s="33">
        <v>0</v>
      </c>
      <c r="F145" s="33">
        <v>0</v>
      </c>
      <c r="G145" s="33">
        <v>0</v>
      </c>
      <c r="H145">
        <v>0</v>
      </c>
      <c r="I145">
        <v>0</v>
      </c>
      <c r="J145">
        <v>1</v>
      </c>
      <c r="K145">
        <v>0</v>
      </c>
      <c r="L145">
        <v>0</v>
      </c>
      <c r="M145">
        <v>0</v>
      </c>
      <c r="N145">
        <v>0</v>
      </c>
      <c r="O145">
        <v>1</v>
      </c>
      <c r="P145">
        <v>0</v>
      </c>
      <c r="Q145" s="32">
        <v>9872.7009999999991</v>
      </c>
      <c r="R145" s="110" t="e">
        <f>IF(Play[[#This Row],[southeast]]=1,Play[[#This Row],[medical_insurance_charges]],NA())</f>
        <v>#N/A</v>
      </c>
      <c r="S145" s="110">
        <f>IF(Play[[#This Row],[southwest]]=1,Play[[#This Row],[medical_insurance_charges]],NA())</f>
        <v>9872.7009999999991</v>
      </c>
      <c r="T145" s="111" t="e">
        <f>IF(Play[[#This Row],[northwest]]=1,Play[[#This Row],[medical_insurance_charges]],NA())</f>
        <v>#N/A</v>
      </c>
      <c r="U145" s="110" t="e">
        <f>IF(Play[[#This Row],[northeast]]=1,Play[[#This Row],[medical_insurance_charges]],NA())</f>
        <v>#N/A</v>
      </c>
      <c r="V145" s="114" t="e">
        <f>IF(AND(Play[[#This Row],[southeast]]&lt;&gt;0,Play[[#This Row],[Smoker]]&lt;&gt;0),Play[[#This Row],[medical_insurance_charges]],NA())</f>
        <v>#N/A</v>
      </c>
      <c r="W145" s="114" t="e">
        <f>IF(AND(Play[[#This Row],[southwest]]&lt;&gt;0,Play[[#This Row],[Smoker]]&lt;&gt;0),Play[[#This Row],[medical_insurance_charges]],NA())</f>
        <v>#N/A</v>
      </c>
      <c r="X145" s="114" t="e">
        <f>IF(AND(Play[[#This Row],[northwest]]&lt;&gt;0,Play[[#This Row],[Smoker]]&lt;&gt;0),Play[[#This Row],[medical_insurance_charges]],NA())</f>
        <v>#N/A</v>
      </c>
      <c r="Y145" s="114" t="e">
        <f>IF(AND(Play[[#This Row],[northeast]]&lt;&gt;0,Play[[#This Row],[Smoker]]&lt;&gt;0),Play[[#This Row],[medical_insurance_charges]],NA())</f>
        <v>#N/A</v>
      </c>
      <c r="Z145" s="115" t="e">
        <f>IF(AND(Play[[#This Row],[Biological Marker]]=0,Play[[#This Row],[Smoker]]=1),Play[[#This Row],[medical_insurance_charges]],NA())</f>
        <v>#N/A</v>
      </c>
      <c r="AA145" s="115" t="e">
        <f>IF(AND(Play[[#This Row],[Biological Marker]]=1,Play[[#This Row],[Smoker]]=1),Play[[#This Row],[medical_insurance_charges]],NA())</f>
        <v>#N/A</v>
      </c>
      <c r="AB145" s="144" t="e">
        <f>IF(AND(Play[[#This Row],[southeast]]&lt;&gt;0,Play[[#This Row],[Smoker]]=0),Play[[#This Row],[medical_insurance_charges]],NA())</f>
        <v>#N/A</v>
      </c>
      <c r="AC145" s="144">
        <f>IF(AND(Play[[#This Row],[southwest]]&lt;&gt;0,Play[[#This Row],[Smoker]]=0),Play[[#This Row],[medical_insurance_charges]],NA())</f>
        <v>9872.7009999999991</v>
      </c>
      <c r="AD145" s="144" t="e">
        <f>IF(AND(Play[[#This Row],[northwest]]&lt;&gt;0,Play[[#This Row],[Smoker]]=0),Play[[#This Row],[medical_insurance_charges]],NA())</f>
        <v>#N/A</v>
      </c>
      <c r="AE145" s="144" t="e">
        <f>IF(AND(Play[[#This Row],[northeast]]&lt;&gt;0,Play[[#This Row],[Smoker]]=0),Play[[#This Row],[medical_insurance_charges]],NA())</f>
        <v>#N/A</v>
      </c>
      <c r="AF145" s="115">
        <f>IF(AND(Play[[#This Row],[Biological Marker]]=0,Play[[#This Row],[Smoker]]=0),Play[[#This Row],[medical_insurance_charges]],NA())</f>
        <v>9872.7009999999991</v>
      </c>
      <c r="AG145" s="115" t="e">
        <f>IF(AND(Play[[#This Row],[Biological Marker]]=1,Play[[#This Row],[Smoker]]=0),Play[[#This Row],[medical_insurance_charges]],NA())</f>
        <v>#N/A</v>
      </c>
    </row>
    <row r="146" spans="1:33" x14ac:dyDescent="0.35">
      <c r="A146" s="31">
        <v>52</v>
      </c>
      <c r="B146" s="31">
        <v>37.4</v>
      </c>
      <c r="C146" s="33">
        <v>0</v>
      </c>
      <c r="D146" s="33">
        <v>1</v>
      </c>
      <c r="E146" s="33">
        <v>0</v>
      </c>
      <c r="F146" s="33">
        <v>0</v>
      </c>
      <c r="G146" s="33">
        <v>0</v>
      </c>
      <c r="H146">
        <v>0</v>
      </c>
      <c r="I146">
        <v>0</v>
      </c>
      <c r="J146">
        <v>1</v>
      </c>
      <c r="K146">
        <v>0</v>
      </c>
      <c r="L146">
        <v>0</v>
      </c>
      <c r="M146">
        <v>0</v>
      </c>
      <c r="N146">
        <v>0</v>
      </c>
      <c r="O146">
        <v>1</v>
      </c>
      <c r="P146">
        <v>0</v>
      </c>
      <c r="Q146" s="32">
        <v>9634.5380000000005</v>
      </c>
      <c r="R146" s="110" t="e">
        <f>IF(Play[[#This Row],[southeast]]=1,Play[[#This Row],[medical_insurance_charges]],NA())</f>
        <v>#N/A</v>
      </c>
      <c r="S146" s="110">
        <f>IF(Play[[#This Row],[southwest]]=1,Play[[#This Row],[medical_insurance_charges]],NA())</f>
        <v>9634.5380000000005</v>
      </c>
      <c r="T146" s="111" t="e">
        <f>IF(Play[[#This Row],[northwest]]=1,Play[[#This Row],[medical_insurance_charges]],NA())</f>
        <v>#N/A</v>
      </c>
      <c r="U146" s="110" t="e">
        <f>IF(Play[[#This Row],[northeast]]=1,Play[[#This Row],[medical_insurance_charges]],NA())</f>
        <v>#N/A</v>
      </c>
      <c r="V146" s="114" t="e">
        <f>IF(AND(Play[[#This Row],[southeast]]&lt;&gt;0,Play[[#This Row],[Smoker]]&lt;&gt;0),Play[[#This Row],[medical_insurance_charges]],NA())</f>
        <v>#N/A</v>
      </c>
      <c r="W146" s="114" t="e">
        <f>IF(AND(Play[[#This Row],[southwest]]&lt;&gt;0,Play[[#This Row],[Smoker]]&lt;&gt;0),Play[[#This Row],[medical_insurance_charges]],NA())</f>
        <v>#N/A</v>
      </c>
      <c r="X146" s="114" t="e">
        <f>IF(AND(Play[[#This Row],[northwest]]&lt;&gt;0,Play[[#This Row],[Smoker]]&lt;&gt;0),Play[[#This Row],[medical_insurance_charges]],NA())</f>
        <v>#N/A</v>
      </c>
      <c r="Y146" s="114" t="e">
        <f>IF(AND(Play[[#This Row],[northeast]]&lt;&gt;0,Play[[#This Row],[Smoker]]&lt;&gt;0),Play[[#This Row],[medical_insurance_charges]],NA())</f>
        <v>#N/A</v>
      </c>
      <c r="Z146" s="115" t="e">
        <f>IF(AND(Play[[#This Row],[Biological Marker]]=0,Play[[#This Row],[Smoker]]=1),Play[[#This Row],[medical_insurance_charges]],NA())</f>
        <v>#N/A</v>
      </c>
      <c r="AA146" s="115" t="e">
        <f>IF(AND(Play[[#This Row],[Biological Marker]]=1,Play[[#This Row],[Smoker]]=1),Play[[#This Row],[medical_insurance_charges]],NA())</f>
        <v>#N/A</v>
      </c>
      <c r="AB146" s="144" t="e">
        <f>IF(AND(Play[[#This Row],[southeast]]&lt;&gt;0,Play[[#This Row],[Smoker]]=0),Play[[#This Row],[medical_insurance_charges]],NA())</f>
        <v>#N/A</v>
      </c>
      <c r="AC146" s="144">
        <f>IF(AND(Play[[#This Row],[southwest]]&lt;&gt;0,Play[[#This Row],[Smoker]]=0),Play[[#This Row],[medical_insurance_charges]],NA())</f>
        <v>9634.5380000000005</v>
      </c>
      <c r="AD146" s="144" t="e">
        <f>IF(AND(Play[[#This Row],[northwest]]&lt;&gt;0,Play[[#This Row],[Smoker]]=0),Play[[#This Row],[medical_insurance_charges]],NA())</f>
        <v>#N/A</v>
      </c>
      <c r="AE146" s="144" t="e">
        <f>IF(AND(Play[[#This Row],[northeast]]&lt;&gt;0,Play[[#This Row],[Smoker]]=0),Play[[#This Row],[medical_insurance_charges]],NA())</f>
        <v>#N/A</v>
      </c>
      <c r="AF146" s="115">
        <f>IF(AND(Play[[#This Row],[Biological Marker]]=0,Play[[#This Row],[Smoker]]=0),Play[[#This Row],[medical_insurance_charges]],NA())</f>
        <v>9634.5380000000005</v>
      </c>
      <c r="AG146" s="115" t="e">
        <f>IF(AND(Play[[#This Row],[Biological Marker]]=1,Play[[#This Row],[Smoker]]=0),Play[[#This Row],[medical_insurance_charges]],NA())</f>
        <v>#N/A</v>
      </c>
    </row>
    <row r="147" spans="1:33" x14ac:dyDescent="0.35">
      <c r="A147" s="31">
        <v>52</v>
      </c>
      <c r="B147" s="31">
        <v>31.2</v>
      </c>
      <c r="C147" s="33">
        <v>0</v>
      </c>
      <c r="D147" s="33">
        <v>1</v>
      </c>
      <c r="E147" s="33">
        <v>0</v>
      </c>
      <c r="F147" s="33">
        <v>0</v>
      </c>
      <c r="G147" s="33">
        <v>0</v>
      </c>
      <c r="H147">
        <v>0</v>
      </c>
      <c r="I147">
        <v>0</v>
      </c>
      <c r="J147">
        <v>1</v>
      </c>
      <c r="K147">
        <v>0</v>
      </c>
      <c r="L147">
        <v>0</v>
      </c>
      <c r="M147">
        <v>0</v>
      </c>
      <c r="N147">
        <v>0</v>
      </c>
      <c r="O147">
        <v>1</v>
      </c>
      <c r="P147">
        <v>0</v>
      </c>
      <c r="Q147" s="32">
        <v>9625.92</v>
      </c>
      <c r="R147" s="110" t="e">
        <f>IF(Play[[#This Row],[southeast]]=1,Play[[#This Row],[medical_insurance_charges]],NA())</f>
        <v>#N/A</v>
      </c>
      <c r="S147" s="110">
        <f>IF(Play[[#This Row],[southwest]]=1,Play[[#This Row],[medical_insurance_charges]],NA())</f>
        <v>9625.92</v>
      </c>
      <c r="T147" s="111" t="e">
        <f>IF(Play[[#This Row],[northwest]]=1,Play[[#This Row],[medical_insurance_charges]],NA())</f>
        <v>#N/A</v>
      </c>
      <c r="U147" s="110" t="e">
        <f>IF(Play[[#This Row],[northeast]]=1,Play[[#This Row],[medical_insurance_charges]],NA())</f>
        <v>#N/A</v>
      </c>
      <c r="V147" s="114" t="e">
        <f>IF(AND(Play[[#This Row],[southeast]]&lt;&gt;0,Play[[#This Row],[Smoker]]&lt;&gt;0),Play[[#This Row],[medical_insurance_charges]],NA())</f>
        <v>#N/A</v>
      </c>
      <c r="W147" s="114" t="e">
        <f>IF(AND(Play[[#This Row],[southwest]]&lt;&gt;0,Play[[#This Row],[Smoker]]&lt;&gt;0),Play[[#This Row],[medical_insurance_charges]],NA())</f>
        <v>#N/A</v>
      </c>
      <c r="X147" s="114" t="e">
        <f>IF(AND(Play[[#This Row],[northwest]]&lt;&gt;0,Play[[#This Row],[Smoker]]&lt;&gt;0),Play[[#This Row],[medical_insurance_charges]],NA())</f>
        <v>#N/A</v>
      </c>
      <c r="Y147" s="114" t="e">
        <f>IF(AND(Play[[#This Row],[northeast]]&lt;&gt;0,Play[[#This Row],[Smoker]]&lt;&gt;0),Play[[#This Row],[medical_insurance_charges]],NA())</f>
        <v>#N/A</v>
      </c>
      <c r="Z147" s="115" t="e">
        <f>IF(AND(Play[[#This Row],[Biological Marker]]=0,Play[[#This Row],[Smoker]]=1),Play[[#This Row],[medical_insurance_charges]],NA())</f>
        <v>#N/A</v>
      </c>
      <c r="AA147" s="115" t="e">
        <f>IF(AND(Play[[#This Row],[Biological Marker]]=1,Play[[#This Row],[Smoker]]=1),Play[[#This Row],[medical_insurance_charges]],NA())</f>
        <v>#N/A</v>
      </c>
      <c r="AB147" s="144" t="e">
        <f>IF(AND(Play[[#This Row],[southeast]]&lt;&gt;0,Play[[#This Row],[Smoker]]=0),Play[[#This Row],[medical_insurance_charges]],NA())</f>
        <v>#N/A</v>
      </c>
      <c r="AC147" s="144">
        <f>IF(AND(Play[[#This Row],[southwest]]&lt;&gt;0,Play[[#This Row],[Smoker]]=0),Play[[#This Row],[medical_insurance_charges]],NA())</f>
        <v>9625.92</v>
      </c>
      <c r="AD147" s="144" t="e">
        <f>IF(AND(Play[[#This Row],[northwest]]&lt;&gt;0,Play[[#This Row],[Smoker]]=0),Play[[#This Row],[medical_insurance_charges]],NA())</f>
        <v>#N/A</v>
      </c>
      <c r="AE147" s="144" t="e">
        <f>IF(AND(Play[[#This Row],[northeast]]&lt;&gt;0,Play[[#This Row],[Smoker]]=0),Play[[#This Row],[medical_insurance_charges]],NA())</f>
        <v>#N/A</v>
      </c>
      <c r="AF147" s="115">
        <f>IF(AND(Play[[#This Row],[Biological Marker]]=0,Play[[#This Row],[Smoker]]=0),Play[[#This Row],[medical_insurance_charges]],NA())</f>
        <v>9625.92</v>
      </c>
      <c r="AG147" s="115" t="e">
        <f>IF(AND(Play[[#This Row],[Biological Marker]]=1,Play[[#This Row],[Smoker]]=0),Play[[#This Row],[medical_insurance_charges]],NA())</f>
        <v>#N/A</v>
      </c>
    </row>
    <row r="148" spans="1:33" x14ac:dyDescent="0.35">
      <c r="A148" s="31">
        <v>52</v>
      </c>
      <c r="B148" s="31">
        <v>33.299999999999997</v>
      </c>
      <c r="C148" s="33">
        <v>0</v>
      </c>
      <c r="D148" s="33">
        <v>1</v>
      </c>
      <c r="E148" s="33">
        <v>0</v>
      </c>
      <c r="F148" s="33">
        <v>0</v>
      </c>
      <c r="G148" s="33">
        <v>0</v>
      </c>
      <c r="H148">
        <v>0</v>
      </c>
      <c r="I148">
        <v>0</v>
      </c>
      <c r="J148">
        <v>1</v>
      </c>
      <c r="K148">
        <v>0</v>
      </c>
      <c r="L148">
        <v>0</v>
      </c>
      <c r="M148">
        <v>0</v>
      </c>
      <c r="N148">
        <v>0</v>
      </c>
      <c r="O148">
        <v>1</v>
      </c>
      <c r="P148">
        <v>0</v>
      </c>
      <c r="Q148" s="32">
        <v>10806.839</v>
      </c>
      <c r="R148" s="110" t="e">
        <f>IF(Play[[#This Row],[southeast]]=1,Play[[#This Row],[medical_insurance_charges]],NA())</f>
        <v>#N/A</v>
      </c>
      <c r="S148" s="110">
        <f>IF(Play[[#This Row],[southwest]]=1,Play[[#This Row],[medical_insurance_charges]],NA())</f>
        <v>10806.839</v>
      </c>
      <c r="T148" s="111" t="e">
        <f>IF(Play[[#This Row],[northwest]]=1,Play[[#This Row],[medical_insurance_charges]],NA())</f>
        <v>#N/A</v>
      </c>
      <c r="U148" s="110" t="e">
        <f>IF(Play[[#This Row],[northeast]]=1,Play[[#This Row],[medical_insurance_charges]],NA())</f>
        <v>#N/A</v>
      </c>
      <c r="V148" s="114" t="e">
        <f>IF(AND(Play[[#This Row],[southeast]]&lt;&gt;0,Play[[#This Row],[Smoker]]&lt;&gt;0),Play[[#This Row],[medical_insurance_charges]],NA())</f>
        <v>#N/A</v>
      </c>
      <c r="W148" s="114" t="e">
        <f>IF(AND(Play[[#This Row],[southwest]]&lt;&gt;0,Play[[#This Row],[Smoker]]&lt;&gt;0),Play[[#This Row],[medical_insurance_charges]],NA())</f>
        <v>#N/A</v>
      </c>
      <c r="X148" s="114" t="e">
        <f>IF(AND(Play[[#This Row],[northwest]]&lt;&gt;0,Play[[#This Row],[Smoker]]&lt;&gt;0),Play[[#This Row],[medical_insurance_charges]],NA())</f>
        <v>#N/A</v>
      </c>
      <c r="Y148" s="114" t="e">
        <f>IF(AND(Play[[#This Row],[northeast]]&lt;&gt;0,Play[[#This Row],[Smoker]]&lt;&gt;0),Play[[#This Row],[medical_insurance_charges]],NA())</f>
        <v>#N/A</v>
      </c>
      <c r="Z148" s="115" t="e">
        <f>IF(AND(Play[[#This Row],[Biological Marker]]=0,Play[[#This Row],[Smoker]]=1),Play[[#This Row],[medical_insurance_charges]],NA())</f>
        <v>#N/A</v>
      </c>
      <c r="AA148" s="115" t="e">
        <f>IF(AND(Play[[#This Row],[Biological Marker]]=1,Play[[#This Row],[Smoker]]=1),Play[[#This Row],[medical_insurance_charges]],NA())</f>
        <v>#N/A</v>
      </c>
      <c r="AB148" s="144" t="e">
        <f>IF(AND(Play[[#This Row],[southeast]]&lt;&gt;0,Play[[#This Row],[Smoker]]=0),Play[[#This Row],[medical_insurance_charges]],NA())</f>
        <v>#N/A</v>
      </c>
      <c r="AC148" s="144">
        <f>IF(AND(Play[[#This Row],[southwest]]&lt;&gt;0,Play[[#This Row],[Smoker]]=0),Play[[#This Row],[medical_insurance_charges]],NA())</f>
        <v>10806.839</v>
      </c>
      <c r="AD148" s="144" t="e">
        <f>IF(AND(Play[[#This Row],[northwest]]&lt;&gt;0,Play[[#This Row],[Smoker]]=0),Play[[#This Row],[medical_insurance_charges]],NA())</f>
        <v>#N/A</v>
      </c>
      <c r="AE148" s="144" t="e">
        <f>IF(AND(Play[[#This Row],[northeast]]&lt;&gt;0,Play[[#This Row],[Smoker]]=0),Play[[#This Row],[medical_insurance_charges]],NA())</f>
        <v>#N/A</v>
      </c>
      <c r="AF148" s="115">
        <f>IF(AND(Play[[#This Row],[Biological Marker]]=0,Play[[#This Row],[Smoker]]=0),Play[[#This Row],[medical_insurance_charges]],NA())</f>
        <v>10806.839</v>
      </c>
      <c r="AG148" s="115" t="e">
        <f>IF(AND(Play[[#This Row],[Biological Marker]]=1,Play[[#This Row],[Smoker]]=0),Play[[#This Row],[medical_insurance_charges]],NA())</f>
        <v>#N/A</v>
      </c>
    </row>
    <row r="149" spans="1:33" x14ac:dyDescent="0.35">
      <c r="A149" s="31">
        <v>52</v>
      </c>
      <c r="B149" s="31">
        <v>44.7</v>
      </c>
      <c r="C149" s="33">
        <v>0</v>
      </c>
      <c r="D149" s="33">
        <v>1</v>
      </c>
      <c r="E149" s="33">
        <v>0</v>
      </c>
      <c r="F149" s="33">
        <v>0</v>
      </c>
      <c r="G149" s="33">
        <v>0</v>
      </c>
      <c r="H149">
        <v>0</v>
      </c>
      <c r="I149">
        <v>0</v>
      </c>
      <c r="J149">
        <v>1</v>
      </c>
      <c r="K149">
        <v>0</v>
      </c>
      <c r="L149">
        <v>0</v>
      </c>
      <c r="M149">
        <v>0</v>
      </c>
      <c r="N149">
        <v>0</v>
      </c>
      <c r="O149">
        <v>1</v>
      </c>
      <c r="P149">
        <v>0</v>
      </c>
      <c r="Q149" s="32">
        <v>11411.684999999999</v>
      </c>
      <c r="R149" s="110" t="e">
        <f>IF(Play[[#This Row],[southeast]]=1,Play[[#This Row],[medical_insurance_charges]],NA())</f>
        <v>#N/A</v>
      </c>
      <c r="S149" s="110">
        <f>IF(Play[[#This Row],[southwest]]=1,Play[[#This Row],[medical_insurance_charges]],NA())</f>
        <v>11411.684999999999</v>
      </c>
      <c r="T149" s="111" t="e">
        <f>IF(Play[[#This Row],[northwest]]=1,Play[[#This Row],[medical_insurance_charges]],NA())</f>
        <v>#N/A</v>
      </c>
      <c r="U149" s="110" t="e">
        <f>IF(Play[[#This Row],[northeast]]=1,Play[[#This Row],[medical_insurance_charges]],NA())</f>
        <v>#N/A</v>
      </c>
      <c r="V149" s="114" t="e">
        <f>IF(AND(Play[[#This Row],[southeast]]&lt;&gt;0,Play[[#This Row],[Smoker]]&lt;&gt;0),Play[[#This Row],[medical_insurance_charges]],NA())</f>
        <v>#N/A</v>
      </c>
      <c r="W149" s="114" t="e">
        <f>IF(AND(Play[[#This Row],[southwest]]&lt;&gt;0,Play[[#This Row],[Smoker]]&lt;&gt;0),Play[[#This Row],[medical_insurance_charges]],NA())</f>
        <v>#N/A</v>
      </c>
      <c r="X149" s="114" t="e">
        <f>IF(AND(Play[[#This Row],[northwest]]&lt;&gt;0,Play[[#This Row],[Smoker]]&lt;&gt;0),Play[[#This Row],[medical_insurance_charges]],NA())</f>
        <v>#N/A</v>
      </c>
      <c r="Y149" s="114" t="e">
        <f>IF(AND(Play[[#This Row],[northeast]]&lt;&gt;0,Play[[#This Row],[Smoker]]&lt;&gt;0),Play[[#This Row],[medical_insurance_charges]],NA())</f>
        <v>#N/A</v>
      </c>
      <c r="Z149" s="115" t="e">
        <f>IF(AND(Play[[#This Row],[Biological Marker]]=0,Play[[#This Row],[Smoker]]=1),Play[[#This Row],[medical_insurance_charges]],NA())</f>
        <v>#N/A</v>
      </c>
      <c r="AA149" s="115" t="e">
        <f>IF(AND(Play[[#This Row],[Biological Marker]]=1,Play[[#This Row],[Smoker]]=1),Play[[#This Row],[medical_insurance_charges]],NA())</f>
        <v>#N/A</v>
      </c>
      <c r="AB149" s="144" t="e">
        <f>IF(AND(Play[[#This Row],[southeast]]&lt;&gt;0,Play[[#This Row],[Smoker]]=0),Play[[#This Row],[medical_insurance_charges]],NA())</f>
        <v>#N/A</v>
      </c>
      <c r="AC149" s="144">
        <f>IF(AND(Play[[#This Row],[southwest]]&lt;&gt;0,Play[[#This Row],[Smoker]]=0),Play[[#This Row],[medical_insurance_charges]],NA())</f>
        <v>11411.684999999999</v>
      </c>
      <c r="AD149" s="144" t="e">
        <f>IF(AND(Play[[#This Row],[northwest]]&lt;&gt;0,Play[[#This Row],[Smoker]]=0),Play[[#This Row],[medical_insurance_charges]],NA())</f>
        <v>#N/A</v>
      </c>
      <c r="AE149" s="144" t="e">
        <f>IF(AND(Play[[#This Row],[northeast]]&lt;&gt;0,Play[[#This Row],[Smoker]]=0),Play[[#This Row],[medical_insurance_charges]],NA())</f>
        <v>#N/A</v>
      </c>
      <c r="AF149" s="115">
        <f>IF(AND(Play[[#This Row],[Biological Marker]]=0,Play[[#This Row],[Smoker]]=0),Play[[#This Row],[medical_insurance_charges]],NA())</f>
        <v>11411.684999999999</v>
      </c>
      <c r="AG149" s="115" t="e">
        <f>IF(AND(Play[[#This Row],[Biological Marker]]=1,Play[[#This Row],[Smoker]]=0),Play[[#This Row],[medical_insurance_charges]],NA())</f>
        <v>#N/A</v>
      </c>
    </row>
    <row r="150" spans="1:33" x14ac:dyDescent="0.35">
      <c r="A150" s="31">
        <v>53</v>
      </c>
      <c r="B150" s="31">
        <v>35.9</v>
      </c>
      <c r="C150" s="33">
        <v>0</v>
      </c>
      <c r="D150" s="33">
        <v>1</v>
      </c>
      <c r="E150" s="33">
        <v>0</v>
      </c>
      <c r="F150" s="33">
        <v>0</v>
      </c>
      <c r="G150" s="33">
        <v>0</v>
      </c>
      <c r="H150">
        <v>0</v>
      </c>
      <c r="I150">
        <v>0</v>
      </c>
      <c r="J150">
        <v>1</v>
      </c>
      <c r="K150">
        <v>0</v>
      </c>
      <c r="L150">
        <v>0</v>
      </c>
      <c r="M150">
        <v>0</v>
      </c>
      <c r="N150">
        <v>0</v>
      </c>
      <c r="O150">
        <v>1</v>
      </c>
      <c r="P150">
        <v>0</v>
      </c>
      <c r="Q150" s="32">
        <v>11163.567999999999</v>
      </c>
      <c r="R150" s="110" t="e">
        <f>IF(Play[[#This Row],[southeast]]=1,Play[[#This Row],[medical_insurance_charges]],NA())</f>
        <v>#N/A</v>
      </c>
      <c r="S150" s="110">
        <f>IF(Play[[#This Row],[southwest]]=1,Play[[#This Row],[medical_insurance_charges]],NA())</f>
        <v>11163.567999999999</v>
      </c>
      <c r="T150" s="111" t="e">
        <f>IF(Play[[#This Row],[northwest]]=1,Play[[#This Row],[medical_insurance_charges]],NA())</f>
        <v>#N/A</v>
      </c>
      <c r="U150" s="110" t="e">
        <f>IF(Play[[#This Row],[northeast]]=1,Play[[#This Row],[medical_insurance_charges]],NA())</f>
        <v>#N/A</v>
      </c>
      <c r="V150" s="114" t="e">
        <f>IF(AND(Play[[#This Row],[southeast]]&lt;&gt;0,Play[[#This Row],[Smoker]]&lt;&gt;0),Play[[#This Row],[medical_insurance_charges]],NA())</f>
        <v>#N/A</v>
      </c>
      <c r="W150" s="114" t="e">
        <f>IF(AND(Play[[#This Row],[southwest]]&lt;&gt;0,Play[[#This Row],[Smoker]]&lt;&gt;0),Play[[#This Row],[medical_insurance_charges]],NA())</f>
        <v>#N/A</v>
      </c>
      <c r="X150" s="114" t="e">
        <f>IF(AND(Play[[#This Row],[northwest]]&lt;&gt;0,Play[[#This Row],[Smoker]]&lt;&gt;0),Play[[#This Row],[medical_insurance_charges]],NA())</f>
        <v>#N/A</v>
      </c>
      <c r="Y150" s="114" t="e">
        <f>IF(AND(Play[[#This Row],[northeast]]&lt;&gt;0,Play[[#This Row],[Smoker]]&lt;&gt;0),Play[[#This Row],[medical_insurance_charges]],NA())</f>
        <v>#N/A</v>
      </c>
      <c r="Z150" s="115" t="e">
        <f>IF(AND(Play[[#This Row],[Biological Marker]]=0,Play[[#This Row],[Smoker]]=1),Play[[#This Row],[medical_insurance_charges]],NA())</f>
        <v>#N/A</v>
      </c>
      <c r="AA150" s="115" t="e">
        <f>IF(AND(Play[[#This Row],[Biological Marker]]=1,Play[[#This Row],[Smoker]]=1),Play[[#This Row],[medical_insurance_charges]],NA())</f>
        <v>#N/A</v>
      </c>
      <c r="AB150" s="144" t="e">
        <f>IF(AND(Play[[#This Row],[southeast]]&lt;&gt;0,Play[[#This Row],[Smoker]]=0),Play[[#This Row],[medical_insurance_charges]],NA())</f>
        <v>#N/A</v>
      </c>
      <c r="AC150" s="144">
        <f>IF(AND(Play[[#This Row],[southwest]]&lt;&gt;0,Play[[#This Row],[Smoker]]=0),Play[[#This Row],[medical_insurance_charges]],NA())</f>
        <v>11163.567999999999</v>
      </c>
      <c r="AD150" s="144" t="e">
        <f>IF(AND(Play[[#This Row],[northwest]]&lt;&gt;0,Play[[#This Row],[Smoker]]=0),Play[[#This Row],[medical_insurance_charges]],NA())</f>
        <v>#N/A</v>
      </c>
      <c r="AE150" s="144" t="e">
        <f>IF(AND(Play[[#This Row],[northeast]]&lt;&gt;0,Play[[#This Row],[Smoker]]=0),Play[[#This Row],[medical_insurance_charges]],NA())</f>
        <v>#N/A</v>
      </c>
      <c r="AF150" s="115">
        <f>IF(AND(Play[[#This Row],[Biological Marker]]=0,Play[[#This Row],[Smoker]]=0),Play[[#This Row],[medical_insurance_charges]],NA())</f>
        <v>11163.567999999999</v>
      </c>
      <c r="AG150" s="115" t="e">
        <f>IF(AND(Play[[#This Row],[Biological Marker]]=1,Play[[#This Row],[Smoker]]=0),Play[[#This Row],[medical_insurance_charges]],NA())</f>
        <v>#N/A</v>
      </c>
    </row>
    <row r="151" spans="1:33" x14ac:dyDescent="0.35">
      <c r="A151" s="31">
        <v>54</v>
      </c>
      <c r="B151" s="31">
        <v>30.8</v>
      </c>
      <c r="C151" s="33">
        <v>0</v>
      </c>
      <c r="D151" s="33">
        <v>1</v>
      </c>
      <c r="E151" s="33">
        <v>0</v>
      </c>
      <c r="F151" s="33">
        <v>0</v>
      </c>
      <c r="G151" s="33">
        <v>0</v>
      </c>
      <c r="H151">
        <v>0</v>
      </c>
      <c r="I151">
        <v>0</v>
      </c>
      <c r="J151">
        <v>1</v>
      </c>
      <c r="K151">
        <v>0</v>
      </c>
      <c r="L151">
        <v>0</v>
      </c>
      <c r="M151">
        <v>0</v>
      </c>
      <c r="N151">
        <v>0</v>
      </c>
      <c r="O151">
        <v>1</v>
      </c>
      <c r="P151">
        <v>0</v>
      </c>
      <c r="Q151" s="32">
        <v>12105.32</v>
      </c>
      <c r="R151" s="110" t="e">
        <f>IF(Play[[#This Row],[southeast]]=1,Play[[#This Row],[medical_insurance_charges]],NA())</f>
        <v>#N/A</v>
      </c>
      <c r="S151" s="110">
        <f>IF(Play[[#This Row],[southwest]]=1,Play[[#This Row],[medical_insurance_charges]],NA())</f>
        <v>12105.32</v>
      </c>
      <c r="T151" s="111" t="e">
        <f>IF(Play[[#This Row],[northwest]]=1,Play[[#This Row],[medical_insurance_charges]],NA())</f>
        <v>#N/A</v>
      </c>
      <c r="U151" s="110" t="e">
        <f>IF(Play[[#This Row],[northeast]]=1,Play[[#This Row],[medical_insurance_charges]],NA())</f>
        <v>#N/A</v>
      </c>
      <c r="V151" s="114" t="e">
        <f>IF(AND(Play[[#This Row],[southeast]]&lt;&gt;0,Play[[#This Row],[Smoker]]&lt;&gt;0),Play[[#This Row],[medical_insurance_charges]],NA())</f>
        <v>#N/A</v>
      </c>
      <c r="W151" s="114" t="e">
        <f>IF(AND(Play[[#This Row],[southwest]]&lt;&gt;0,Play[[#This Row],[Smoker]]&lt;&gt;0),Play[[#This Row],[medical_insurance_charges]],NA())</f>
        <v>#N/A</v>
      </c>
      <c r="X151" s="114" t="e">
        <f>IF(AND(Play[[#This Row],[northwest]]&lt;&gt;0,Play[[#This Row],[Smoker]]&lt;&gt;0),Play[[#This Row],[medical_insurance_charges]],NA())</f>
        <v>#N/A</v>
      </c>
      <c r="Y151" s="114" t="e">
        <f>IF(AND(Play[[#This Row],[northeast]]&lt;&gt;0,Play[[#This Row],[Smoker]]&lt;&gt;0),Play[[#This Row],[medical_insurance_charges]],NA())</f>
        <v>#N/A</v>
      </c>
      <c r="Z151" s="115" t="e">
        <f>IF(AND(Play[[#This Row],[Biological Marker]]=0,Play[[#This Row],[Smoker]]=1),Play[[#This Row],[medical_insurance_charges]],NA())</f>
        <v>#N/A</v>
      </c>
      <c r="AA151" s="115" t="e">
        <f>IF(AND(Play[[#This Row],[Biological Marker]]=1,Play[[#This Row],[Smoker]]=1),Play[[#This Row],[medical_insurance_charges]],NA())</f>
        <v>#N/A</v>
      </c>
      <c r="AB151" s="144" t="e">
        <f>IF(AND(Play[[#This Row],[southeast]]&lt;&gt;0,Play[[#This Row],[Smoker]]=0),Play[[#This Row],[medical_insurance_charges]],NA())</f>
        <v>#N/A</v>
      </c>
      <c r="AC151" s="144">
        <f>IF(AND(Play[[#This Row],[southwest]]&lt;&gt;0,Play[[#This Row],[Smoker]]=0),Play[[#This Row],[medical_insurance_charges]],NA())</f>
        <v>12105.32</v>
      </c>
      <c r="AD151" s="144" t="e">
        <f>IF(AND(Play[[#This Row],[northwest]]&lt;&gt;0,Play[[#This Row],[Smoker]]=0),Play[[#This Row],[medical_insurance_charges]],NA())</f>
        <v>#N/A</v>
      </c>
      <c r="AE151" s="144" t="e">
        <f>IF(AND(Play[[#This Row],[northeast]]&lt;&gt;0,Play[[#This Row],[Smoker]]=0),Play[[#This Row],[medical_insurance_charges]],NA())</f>
        <v>#N/A</v>
      </c>
      <c r="AF151" s="115">
        <f>IF(AND(Play[[#This Row],[Biological Marker]]=0,Play[[#This Row],[Smoker]]=0),Play[[#This Row],[medical_insurance_charges]],NA())</f>
        <v>12105.32</v>
      </c>
      <c r="AG151" s="115" t="e">
        <f>IF(AND(Play[[#This Row],[Biological Marker]]=1,Play[[#This Row],[Smoker]]=0),Play[[#This Row],[medical_insurance_charges]],NA())</f>
        <v>#N/A</v>
      </c>
    </row>
    <row r="152" spans="1:33" x14ac:dyDescent="0.35">
      <c r="A152" s="31">
        <v>54</v>
      </c>
      <c r="B152" s="31">
        <v>46.7</v>
      </c>
      <c r="C152" s="33">
        <v>0</v>
      </c>
      <c r="D152" s="33">
        <v>1</v>
      </c>
      <c r="E152" s="33">
        <v>0</v>
      </c>
      <c r="F152" s="33">
        <v>0</v>
      </c>
      <c r="G152" s="33">
        <v>0</v>
      </c>
      <c r="H152">
        <v>0</v>
      </c>
      <c r="I152">
        <v>0</v>
      </c>
      <c r="J152">
        <v>1</v>
      </c>
      <c r="K152">
        <v>0</v>
      </c>
      <c r="L152">
        <v>0</v>
      </c>
      <c r="M152">
        <v>0</v>
      </c>
      <c r="N152">
        <v>0</v>
      </c>
      <c r="O152">
        <v>1</v>
      </c>
      <c r="P152">
        <v>0</v>
      </c>
      <c r="Q152" s="32">
        <v>11538.421</v>
      </c>
      <c r="R152" s="110" t="e">
        <f>IF(Play[[#This Row],[southeast]]=1,Play[[#This Row],[medical_insurance_charges]],NA())</f>
        <v>#N/A</v>
      </c>
      <c r="S152" s="110">
        <f>IF(Play[[#This Row],[southwest]]=1,Play[[#This Row],[medical_insurance_charges]],NA())</f>
        <v>11538.421</v>
      </c>
      <c r="T152" s="111" t="e">
        <f>IF(Play[[#This Row],[northwest]]=1,Play[[#This Row],[medical_insurance_charges]],NA())</f>
        <v>#N/A</v>
      </c>
      <c r="U152" s="110" t="e">
        <f>IF(Play[[#This Row],[northeast]]=1,Play[[#This Row],[medical_insurance_charges]],NA())</f>
        <v>#N/A</v>
      </c>
      <c r="V152" s="114" t="e">
        <f>IF(AND(Play[[#This Row],[southeast]]&lt;&gt;0,Play[[#This Row],[Smoker]]&lt;&gt;0),Play[[#This Row],[medical_insurance_charges]],NA())</f>
        <v>#N/A</v>
      </c>
      <c r="W152" s="114" t="e">
        <f>IF(AND(Play[[#This Row],[southwest]]&lt;&gt;0,Play[[#This Row],[Smoker]]&lt;&gt;0),Play[[#This Row],[medical_insurance_charges]],NA())</f>
        <v>#N/A</v>
      </c>
      <c r="X152" s="114" t="e">
        <f>IF(AND(Play[[#This Row],[northwest]]&lt;&gt;0,Play[[#This Row],[Smoker]]&lt;&gt;0),Play[[#This Row],[medical_insurance_charges]],NA())</f>
        <v>#N/A</v>
      </c>
      <c r="Y152" s="114" t="e">
        <f>IF(AND(Play[[#This Row],[northeast]]&lt;&gt;0,Play[[#This Row],[Smoker]]&lt;&gt;0),Play[[#This Row],[medical_insurance_charges]],NA())</f>
        <v>#N/A</v>
      </c>
      <c r="Z152" s="115" t="e">
        <f>IF(AND(Play[[#This Row],[Biological Marker]]=0,Play[[#This Row],[Smoker]]=1),Play[[#This Row],[medical_insurance_charges]],NA())</f>
        <v>#N/A</v>
      </c>
      <c r="AA152" s="115" t="e">
        <f>IF(AND(Play[[#This Row],[Biological Marker]]=1,Play[[#This Row],[Smoker]]=1),Play[[#This Row],[medical_insurance_charges]],NA())</f>
        <v>#N/A</v>
      </c>
      <c r="AB152" s="144" t="e">
        <f>IF(AND(Play[[#This Row],[southeast]]&lt;&gt;0,Play[[#This Row],[Smoker]]=0),Play[[#This Row],[medical_insurance_charges]],NA())</f>
        <v>#N/A</v>
      </c>
      <c r="AC152" s="144">
        <f>IF(AND(Play[[#This Row],[southwest]]&lt;&gt;0,Play[[#This Row],[Smoker]]=0),Play[[#This Row],[medical_insurance_charges]],NA())</f>
        <v>11538.421</v>
      </c>
      <c r="AD152" s="144" t="e">
        <f>IF(AND(Play[[#This Row],[northwest]]&lt;&gt;0,Play[[#This Row],[Smoker]]=0),Play[[#This Row],[medical_insurance_charges]],NA())</f>
        <v>#N/A</v>
      </c>
      <c r="AE152" s="144" t="e">
        <f>IF(AND(Play[[#This Row],[northeast]]&lt;&gt;0,Play[[#This Row],[Smoker]]=0),Play[[#This Row],[medical_insurance_charges]],NA())</f>
        <v>#N/A</v>
      </c>
      <c r="AF152" s="115">
        <f>IF(AND(Play[[#This Row],[Biological Marker]]=0,Play[[#This Row],[Smoker]]=0),Play[[#This Row],[medical_insurance_charges]],NA())</f>
        <v>11538.421</v>
      </c>
      <c r="AG152" s="115" t="e">
        <f>IF(AND(Play[[#This Row],[Biological Marker]]=1,Play[[#This Row],[Smoker]]=0),Play[[#This Row],[medical_insurance_charges]],NA())</f>
        <v>#N/A</v>
      </c>
    </row>
    <row r="153" spans="1:33" x14ac:dyDescent="0.35">
      <c r="A153" s="31">
        <v>55</v>
      </c>
      <c r="B153" s="31">
        <v>37.1</v>
      </c>
      <c r="C153" s="33">
        <v>0</v>
      </c>
      <c r="D153" s="33">
        <v>1</v>
      </c>
      <c r="E153" s="33">
        <v>0</v>
      </c>
      <c r="F153" s="33">
        <v>0</v>
      </c>
      <c r="G153" s="33">
        <v>0</v>
      </c>
      <c r="H153">
        <v>0</v>
      </c>
      <c r="I153">
        <v>0</v>
      </c>
      <c r="J153">
        <v>1</v>
      </c>
      <c r="K153">
        <v>0</v>
      </c>
      <c r="L153">
        <v>0</v>
      </c>
      <c r="M153">
        <v>0</v>
      </c>
      <c r="N153">
        <v>0</v>
      </c>
      <c r="O153">
        <v>1</v>
      </c>
      <c r="P153">
        <v>0</v>
      </c>
      <c r="Q153" s="32">
        <v>10713.644</v>
      </c>
      <c r="R153" s="110" t="e">
        <f>IF(Play[[#This Row],[southeast]]=1,Play[[#This Row],[medical_insurance_charges]],NA())</f>
        <v>#N/A</v>
      </c>
      <c r="S153" s="110">
        <f>IF(Play[[#This Row],[southwest]]=1,Play[[#This Row],[medical_insurance_charges]],NA())</f>
        <v>10713.644</v>
      </c>
      <c r="T153" s="111" t="e">
        <f>IF(Play[[#This Row],[northwest]]=1,Play[[#This Row],[medical_insurance_charges]],NA())</f>
        <v>#N/A</v>
      </c>
      <c r="U153" s="110" t="e">
        <f>IF(Play[[#This Row],[northeast]]=1,Play[[#This Row],[medical_insurance_charges]],NA())</f>
        <v>#N/A</v>
      </c>
      <c r="V153" s="114" t="e">
        <f>IF(AND(Play[[#This Row],[southeast]]&lt;&gt;0,Play[[#This Row],[Smoker]]&lt;&gt;0),Play[[#This Row],[medical_insurance_charges]],NA())</f>
        <v>#N/A</v>
      </c>
      <c r="W153" s="114" t="e">
        <f>IF(AND(Play[[#This Row],[southwest]]&lt;&gt;0,Play[[#This Row],[Smoker]]&lt;&gt;0),Play[[#This Row],[medical_insurance_charges]],NA())</f>
        <v>#N/A</v>
      </c>
      <c r="X153" s="114" t="e">
        <f>IF(AND(Play[[#This Row],[northwest]]&lt;&gt;0,Play[[#This Row],[Smoker]]&lt;&gt;0),Play[[#This Row],[medical_insurance_charges]],NA())</f>
        <v>#N/A</v>
      </c>
      <c r="Y153" s="114" t="e">
        <f>IF(AND(Play[[#This Row],[northeast]]&lt;&gt;0,Play[[#This Row],[Smoker]]&lt;&gt;0),Play[[#This Row],[medical_insurance_charges]],NA())</f>
        <v>#N/A</v>
      </c>
      <c r="Z153" s="115" t="e">
        <f>IF(AND(Play[[#This Row],[Biological Marker]]=0,Play[[#This Row],[Smoker]]=1),Play[[#This Row],[medical_insurance_charges]],NA())</f>
        <v>#N/A</v>
      </c>
      <c r="AA153" s="115" t="e">
        <f>IF(AND(Play[[#This Row],[Biological Marker]]=1,Play[[#This Row],[Smoker]]=1),Play[[#This Row],[medical_insurance_charges]],NA())</f>
        <v>#N/A</v>
      </c>
      <c r="AB153" s="144" t="e">
        <f>IF(AND(Play[[#This Row],[southeast]]&lt;&gt;0,Play[[#This Row],[Smoker]]=0),Play[[#This Row],[medical_insurance_charges]],NA())</f>
        <v>#N/A</v>
      </c>
      <c r="AC153" s="144">
        <f>IF(AND(Play[[#This Row],[southwest]]&lt;&gt;0,Play[[#This Row],[Smoker]]=0),Play[[#This Row],[medical_insurance_charges]],NA())</f>
        <v>10713.644</v>
      </c>
      <c r="AD153" s="144" t="e">
        <f>IF(AND(Play[[#This Row],[northwest]]&lt;&gt;0,Play[[#This Row],[Smoker]]=0),Play[[#This Row],[medical_insurance_charges]],NA())</f>
        <v>#N/A</v>
      </c>
      <c r="AE153" s="144" t="e">
        <f>IF(AND(Play[[#This Row],[northeast]]&lt;&gt;0,Play[[#This Row],[Smoker]]=0),Play[[#This Row],[medical_insurance_charges]],NA())</f>
        <v>#N/A</v>
      </c>
      <c r="AF153" s="115">
        <f>IF(AND(Play[[#This Row],[Biological Marker]]=0,Play[[#This Row],[Smoker]]=0),Play[[#This Row],[medical_insurance_charges]],NA())</f>
        <v>10713.644</v>
      </c>
      <c r="AG153" s="115" t="e">
        <f>IF(AND(Play[[#This Row],[Biological Marker]]=1,Play[[#This Row],[Smoker]]=0),Play[[#This Row],[medical_insurance_charges]],NA())</f>
        <v>#N/A</v>
      </c>
    </row>
    <row r="154" spans="1:33" x14ac:dyDescent="0.35">
      <c r="A154" s="31">
        <v>55</v>
      </c>
      <c r="B154" s="31">
        <v>30.5</v>
      </c>
      <c r="C154" s="33">
        <v>0</v>
      </c>
      <c r="D154" s="33">
        <v>1</v>
      </c>
      <c r="E154" s="33">
        <v>0</v>
      </c>
      <c r="F154" s="33">
        <v>0</v>
      </c>
      <c r="G154" s="33">
        <v>0</v>
      </c>
      <c r="H154">
        <v>0</v>
      </c>
      <c r="I154">
        <v>0</v>
      </c>
      <c r="J154">
        <v>1</v>
      </c>
      <c r="K154">
        <v>0</v>
      </c>
      <c r="L154">
        <v>0</v>
      </c>
      <c r="M154">
        <v>0</v>
      </c>
      <c r="N154">
        <v>0</v>
      </c>
      <c r="O154">
        <v>1</v>
      </c>
      <c r="P154">
        <v>0</v>
      </c>
      <c r="Q154" s="32">
        <v>10704.47</v>
      </c>
      <c r="R154" s="110" t="e">
        <f>IF(Play[[#This Row],[southeast]]=1,Play[[#This Row],[medical_insurance_charges]],NA())</f>
        <v>#N/A</v>
      </c>
      <c r="S154" s="110">
        <f>IF(Play[[#This Row],[southwest]]=1,Play[[#This Row],[medical_insurance_charges]],NA())</f>
        <v>10704.47</v>
      </c>
      <c r="T154" s="111" t="e">
        <f>IF(Play[[#This Row],[northwest]]=1,Play[[#This Row],[medical_insurance_charges]],NA())</f>
        <v>#N/A</v>
      </c>
      <c r="U154" s="110" t="e">
        <f>IF(Play[[#This Row],[northeast]]=1,Play[[#This Row],[medical_insurance_charges]],NA())</f>
        <v>#N/A</v>
      </c>
      <c r="V154" s="114" t="e">
        <f>IF(AND(Play[[#This Row],[southeast]]&lt;&gt;0,Play[[#This Row],[Smoker]]&lt;&gt;0),Play[[#This Row],[medical_insurance_charges]],NA())</f>
        <v>#N/A</v>
      </c>
      <c r="W154" s="114" t="e">
        <f>IF(AND(Play[[#This Row],[southwest]]&lt;&gt;0,Play[[#This Row],[Smoker]]&lt;&gt;0),Play[[#This Row],[medical_insurance_charges]],NA())</f>
        <v>#N/A</v>
      </c>
      <c r="X154" s="114" t="e">
        <f>IF(AND(Play[[#This Row],[northwest]]&lt;&gt;0,Play[[#This Row],[Smoker]]&lt;&gt;0),Play[[#This Row],[medical_insurance_charges]],NA())</f>
        <v>#N/A</v>
      </c>
      <c r="Y154" s="114" t="e">
        <f>IF(AND(Play[[#This Row],[northeast]]&lt;&gt;0,Play[[#This Row],[Smoker]]&lt;&gt;0),Play[[#This Row],[medical_insurance_charges]],NA())</f>
        <v>#N/A</v>
      </c>
      <c r="Z154" s="115" t="e">
        <f>IF(AND(Play[[#This Row],[Biological Marker]]=0,Play[[#This Row],[Smoker]]=1),Play[[#This Row],[medical_insurance_charges]],NA())</f>
        <v>#N/A</v>
      </c>
      <c r="AA154" s="115" t="e">
        <f>IF(AND(Play[[#This Row],[Biological Marker]]=1,Play[[#This Row],[Smoker]]=1),Play[[#This Row],[medical_insurance_charges]],NA())</f>
        <v>#N/A</v>
      </c>
      <c r="AB154" s="144" t="e">
        <f>IF(AND(Play[[#This Row],[southeast]]&lt;&gt;0,Play[[#This Row],[Smoker]]=0),Play[[#This Row],[medical_insurance_charges]],NA())</f>
        <v>#N/A</v>
      </c>
      <c r="AC154" s="144">
        <f>IF(AND(Play[[#This Row],[southwest]]&lt;&gt;0,Play[[#This Row],[Smoker]]=0),Play[[#This Row],[medical_insurance_charges]],NA())</f>
        <v>10704.47</v>
      </c>
      <c r="AD154" s="144" t="e">
        <f>IF(AND(Play[[#This Row],[northwest]]&lt;&gt;0,Play[[#This Row],[Smoker]]=0),Play[[#This Row],[medical_insurance_charges]],NA())</f>
        <v>#N/A</v>
      </c>
      <c r="AE154" s="144" t="e">
        <f>IF(AND(Play[[#This Row],[northeast]]&lt;&gt;0,Play[[#This Row],[Smoker]]=0),Play[[#This Row],[medical_insurance_charges]],NA())</f>
        <v>#N/A</v>
      </c>
      <c r="AF154" s="115">
        <f>IF(AND(Play[[#This Row],[Biological Marker]]=0,Play[[#This Row],[Smoker]]=0),Play[[#This Row],[medical_insurance_charges]],NA())</f>
        <v>10704.47</v>
      </c>
      <c r="AG154" s="115" t="e">
        <f>IF(AND(Play[[#This Row],[Biological Marker]]=1,Play[[#This Row],[Smoker]]=0),Play[[#This Row],[medical_insurance_charges]],NA())</f>
        <v>#N/A</v>
      </c>
    </row>
    <row r="155" spans="1:33" x14ac:dyDescent="0.35">
      <c r="A155" s="31">
        <v>56</v>
      </c>
      <c r="B155" s="31">
        <v>35.799999999999997</v>
      </c>
      <c r="C155" s="33">
        <v>0</v>
      </c>
      <c r="D155" s="33">
        <v>1</v>
      </c>
      <c r="E155" s="33">
        <v>0</v>
      </c>
      <c r="F155" s="33">
        <v>0</v>
      </c>
      <c r="G155" s="33">
        <v>0</v>
      </c>
      <c r="H155">
        <v>0</v>
      </c>
      <c r="I155">
        <v>0</v>
      </c>
      <c r="J155">
        <v>1</v>
      </c>
      <c r="K155">
        <v>0</v>
      </c>
      <c r="L155">
        <v>0</v>
      </c>
      <c r="M155">
        <v>0</v>
      </c>
      <c r="N155">
        <v>0</v>
      </c>
      <c r="O155">
        <v>1</v>
      </c>
      <c r="P155">
        <v>0</v>
      </c>
      <c r="Q155" s="32">
        <v>11674.13</v>
      </c>
      <c r="R155" s="110" t="e">
        <f>IF(Play[[#This Row],[southeast]]=1,Play[[#This Row],[medical_insurance_charges]],NA())</f>
        <v>#N/A</v>
      </c>
      <c r="S155" s="110">
        <f>IF(Play[[#This Row],[southwest]]=1,Play[[#This Row],[medical_insurance_charges]],NA())</f>
        <v>11674.13</v>
      </c>
      <c r="T155" s="111" t="e">
        <f>IF(Play[[#This Row],[northwest]]=1,Play[[#This Row],[medical_insurance_charges]],NA())</f>
        <v>#N/A</v>
      </c>
      <c r="U155" s="110" t="e">
        <f>IF(Play[[#This Row],[northeast]]=1,Play[[#This Row],[medical_insurance_charges]],NA())</f>
        <v>#N/A</v>
      </c>
      <c r="V155" s="114" t="e">
        <f>IF(AND(Play[[#This Row],[southeast]]&lt;&gt;0,Play[[#This Row],[Smoker]]&lt;&gt;0),Play[[#This Row],[medical_insurance_charges]],NA())</f>
        <v>#N/A</v>
      </c>
      <c r="W155" s="114" t="e">
        <f>IF(AND(Play[[#This Row],[southwest]]&lt;&gt;0,Play[[#This Row],[Smoker]]&lt;&gt;0),Play[[#This Row],[medical_insurance_charges]],NA())</f>
        <v>#N/A</v>
      </c>
      <c r="X155" s="114" t="e">
        <f>IF(AND(Play[[#This Row],[northwest]]&lt;&gt;0,Play[[#This Row],[Smoker]]&lt;&gt;0),Play[[#This Row],[medical_insurance_charges]],NA())</f>
        <v>#N/A</v>
      </c>
      <c r="Y155" s="114" t="e">
        <f>IF(AND(Play[[#This Row],[northeast]]&lt;&gt;0,Play[[#This Row],[Smoker]]&lt;&gt;0),Play[[#This Row],[medical_insurance_charges]],NA())</f>
        <v>#N/A</v>
      </c>
      <c r="Z155" s="115" t="e">
        <f>IF(AND(Play[[#This Row],[Biological Marker]]=0,Play[[#This Row],[Smoker]]=1),Play[[#This Row],[medical_insurance_charges]],NA())</f>
        <v>#N/A</v>
      </c>
      <c r="AA155" s="115" t="e">
        <f>IF(AND(Play[[#This Row],[Biological Marker]]=1,Play[[#This Row],[Smoker]]=1),Play[[#This Row],[medical_insurance_charges]],NA())</f>
        <v>#N/A</v>
      </c>
      <c r="AB155" s="144" t="e">
        <f>IF(AND(Play[[#This Row],[southeast]]&lt;&gt;0,Play[[#This Row],[Smoker]]=0),Play[[#This Row],[medical_insurance_charges]],NA())</f>
        <v>#N/A</v>
      </c>
      <c r="AC155" s="144">
        <f>IF(AND(Play[[#This Row],[southwest]]&lt;&gt;0,Play[[#This Row],[Smoker]]=0),Play[[#This Row],[medical_insurance_charges]],NA())</f>
        <v>11674.13</v>
      </c>
      <c r="AD155" s="144" t="e">
        <f>IF(AND(Play[[#This Row],[northwest]]&lt;&gt;0,Play[[#This Row],[Smoker]]=0),Play[[#This Row],[medical_insurance_charges]],NA())</f>
        <v>#N/A</v>
      </c>
      <c r="AE155" s="144" t="e">
        <f>IF(AND(Play[[#This Row],[northeast]]&lt;&gt;0,Play[[#This Row],[Smoker]]=0),Play[[#This Row],[medical_insurance_charges]],NA())</f>
        <v>#N/A</v>
      </c>
      <c r="AF155" s="115">
        <f>IF(AND(Play[[#This Row],[Biological Marker]]=0,Play[[#This Row],[Smoker]]=0),Play[[#This Row],[medical_insurance_charges]],NA())</f>
        <v>11674.13</v>
      </c>
      <c r="AG155" s="115" t="e">
        <f>IF(AND(Play[[#This Row],[Biological Marker]]=1,Play[[#This Row],[Smoker]]=0),Play[[#This Row],[medical_insurance_charges]],NA())</f>
        <v>#N/A</v>
      </c>
    </row>
    <row r="156" spans="1:33" x14ac:dyDescent="0.35">
      <c r="A156" s="31">
        <v>57</v>
      </c>
      <c r="B156" s="31">
        <v>38</v>
      </c>
      <c r="C156" s="33">
        <v>0</v>
      </c>
      <c r="D156" s="33">
        <v>1</v>
      </c>
      <c r="E156" s="33">
        <v>0</v>
      </c>
      <c r="F156" s="33">
        <v>0</v>
      </c>
      <c r="G156" s="33">
        <v>0</v>
      </c>
      <c r="H156">
        <v>0</v>
      </c>
      <c r="I156">
        <v>0</v>
      </c>
      <c r="J156">
        <v>1</v>
      </c>
      <c r="K156">
        <v>0</v>
      </c>
      <c r="L156">
        <v>0</v>
      </c>
      <c r="M156">
        <v>0</v>
      </c>
      <c r="N156">
        <v>0</v>
      </c>
      <c r="O156">
        <v>1</v>
      </c>
      <c r="P156">
        <v>0</v>
      </c>
      <c r="Q156" s="32">
        <v>12646.207</v>
      </c>
      <c r="R156" s="110" t="e">
        <f>IF(Play[[#This Row],[southeast]]=1,Play[[#This Row],[medical_insurance_charges]],NA())</f>
        <v>#N/A</v>
      </c>
      <c r="S156" s="110">
        <f>IF(Play[[#This Row],[southwest]]=1,Play[[#This Row],[medical_insurance_charges]],NA())</f>
        <v>12646.207</v>
      </c>
      <c r="T156" s="111" t="e">
        <f>IF(Play[[#This Row],[northwest]]=1,Play[[#This Row],[medical_insurance_charges]],NA())</f>
        <v>#N/A</v>
      </c>
      <c r="U156" s="110" t="e">
        <f>IF(Play[[#This Row],[northeast]]=1,Play[[#This Row],[medical_insurance_charges]],NA())</f>
        <v>#N/A</v>
      </c>
      <c r="V156" s="114" t="e">
        <f>IF(AND(Play[[#This Row],[southeast]]&lt;&gt;0,Play[[#This Row],[Smoker]]&lt;&gt;0),Play[[#This Row],[medical_insurance_charges]],NA())</f>
        <v>#N/A</v>
      </c>
      <c r="W156" s="114" t="e">
        <f>IF(AND(Play[[#This Row],[southwest]]&lt;&gt;0,Play[[#This Row],[Smoker]]&lt;&gt;0),Play[[#This Row],[medical_insurance_charges]],NA())</f>
        <v>#N/A</v>
      </c>
      <c r="X156" s="114" t="e">
        <f>IF(AND(Play[[#This Row],[northwest]]&lt;&gt;0,Play[[#This Row],[Smoker]]&lt;&gt;0),Play[[#This Row],[medical_insurance_charges]],NA())</f>
        <v>#N/A</v>
      </c>
      <c r="Y156" s="114" t="e">
        <f>IF(AND(Play[[#This Row],[northeast]]&lt;&gt;0,Play[[#This Row],[Smoker]]&lt;&gt;0),Play[[#This Row],[medical_insurance_charges]],NA())</f>
        <v>#N/A</v>
      </c>
      <c r="Z156" s="115" t="e">
        <f>IF(AND(Play[[#This Row],[Biological Marker]]=0,Play[[#This Row],[Smoker]]=1),Play[[#This Row],[medical_insurance_charges]],NA())</f>
        <v>#N/A</v>
      </c>
      <c r="AA156" s="115" t="e">
        <f>IF(AND(Play[[#This Row],[Biological Marker]]=1,Play[[#This Row],[Smoker]]=1),Play[[#This Row],[medical_insurance_charges]],NA())</f>
        <v>#N/A</v>
      </c>
      <c r="AB156" s="144" t="e">
        <f>IF(AND(Play[[#This Row],[southeast]]&lt;&gt;0,Play[[#This Row],[Smoker]]=0),Play[[#This Row],[medical_insurance_charges]],NA())</f>
        <v>#N/A</v>
      </c>
      <c r="AC156" s="144">
        <f>IF(AND(Play[[#This Row],[southwest]]&lt;&gt;0,Play[[#This Row],[Smoker]]=0),Play[[#This Row],[medical_insurance_charges]],NA())</f>
        <v>12646.207</v>
      </c>
      <c r="AD156" s="144" t="e">
        <f>IF(AND(Play[[#This Row],[northwest]]&lt;&gt;0,Play[[#This Row],[Smoker]]=0),Play[[#This Row],[medical_insurance_charges]],NA())</f>
        <v>#N/A</v>
      </c>
      <c r="AE156" s="144" t="e">
        <f>IF(AND(Play[[#This Row],[northeast]]&lt;&gt;0,Play[[#This Row],[Smoker]]=0),Play[[#This Row],[medical_insurance_charges]],NA())</f>
        <v>#N/A</v>
      </c>
      <c r="AF156" s="115">
        <f>IF(AND(Play[[#This Row],[Biological Marker]]=0,Play[[#This Row],[Smoker]]=0),Play[[#This Row],[medical_insurance_charges]],NA())</f>
        <v>12646.207</v>
      </c>
      <c r="AG156" s="115" t="e">
        <f>IF(AND(Play[[#This Row],[Biological Marker]]=1,Play[[#This Row],[Smoker]]=0),Play[[#This Row],[medical_insurance_charges]],NA())</f>
        <v>#N/A</v>
      </c>
    </row>
    <row r="157" spans="1:33" x14ac:dyDescent="0.35">
      <c r="A157" s="31">
        <v>58</v>
      </c>
      <c r="B157" s="31">
        <v>33.1</v>
      </c>
      <c r="C157" s="33">
        <v>0</v>
      </c>
      <c r="D157" s="33">
        <v>1</v>
      </c>
      <c r="E157" s="33">
        <v>0</v>
      </c>
      <c r="F157" s="33">
        <v>0</v>
      </c>
      <c r="G157" s="33">
        <v>0</v>
      </c>
      <c r="H157">
        <v>0</v>
      </c>
      <c r="I157">
        <v>0</v>
      </c>
      <c r="J157">
        <v>1</v>
      </c>
      <c r="K157">
        <v>0</v>
      </c>
      <c r="L157">
        <v>0</v>
      </c>
      <c r="M157">
        <v>0</v>
      </c>
      <c r="N157">
        <v>0</v>
      </c>
      <c r="O157">
        <v>1</v>
      </c>
      <c r="P157">
        <v>0</v>
      </c>
      <c r="Q157" s="32">
        <v>11848.141</v>
      </c>
      <c r="R157" s="110" t="e">
        <f>IF(Play[[#This Row],[southeast]]=1,Play[[#This Row],[medical_insurance_charges]],NA())</f>
        <v>#N/A</v>
      </c>
      <c r="S157" s="110">
        <f>IF(Play[[#This Row],[southwest]]=1,Play[[#This Row],[medical_insurance_charges]],NA())</f>
        <v>11848.141</v>
      </c>
      <c r="T157" s="111" t="e">
        <f>IF(Play[[#This Row],[northwest]]=1,Play[[#This Row],[medical_insurance_charges]],NA())</f>
        <v>#N/A</v>
      </c>
      <c r="U157" s="110" t="e">
        <f>IF(Play[[#This Row],[northeast]]=1,Play[[#This Row],[medical_insurance_charges]],NA())</f>
        <v>#N/A</v>
      </c>
      <c r="V157" s="114" t="e">
        <f>IF(AND(Play[[#This Row],[southeast]]&lt;&gt;0,Play[[#This Row],[Smoker]]&lt;&gt;0),Play[[#This Row],[medical_insurance_charges]],NA())</f>
        <v>#N/A</v>
      </c>
      <c r="W157" s="114" t="e">
        <f>IF(AND(Play[[#This Row],[southwest]]&lt;&gt;0,Play[[#This Row],[Smoker]]&lt;&gt;0),Play[[#This Row],[medical_insurance_charges]],NA())</f>
        <v>#N/A</v>
      </c>
      <c r="X157" s="114" t="e">
        <f>IF(AND(Play[[#This Row],[northwest]]&lt;&gt;0,Play[[#This Row],[Smoker]]&lt;&gt;0),Play[[#This Row],[medical_insurance_charges]],NA())</f>
        <v>#N/A</v>
      </c>
      <c r="Y157" s="114" t="e">
        <f>IF(AND(Play[[#This Row],[northeast]]&lt;&gt;0,Play[[#This Row],[Smoker]]&lt;&gt;0),Play[[#This Row],[medical_insurance_charges]],NA())</f>
        <v>#N/A</v>
      </c>
      <c r="Z157" s="115" t="e">
        <f>IF(AND(Play[[#This Row],[Biological Marker]]=0,Play[[#This Row],[Smoker]]=1),Play[[#This Row],[medical_insurance_charges]],NA())</f>
        <v>#N/A</v>
      </c>
      <c r="AA157" s="115" t="e">
        <f>IF(AND(Play[[#This Row],[Biological Marker]]=1,Play[[#This Row],[Smoker]]=1),Play[[#This Row],[medical_insurance_charges]],NA())</f>
        <v>#N/A</v>
      </c>
      <c r="AB157" s="144" t="e">
        <f>IF(AND(Play[[#This Row],[southeast]]&lt;&gt;0,Play[[#This Row],[Smoker]]=0),Play[[#This Row],[medical_insurance_charges]],NA())</f>
        <v>#N/A</v>
      </c>
      <c r="AC157" s="144">
        <f>IF(AND(Play[[#This Row],[southwest]]&lt;&gt;0,Play[[#This Row],[Smoker]]=0),Play[[#This Row],[medical_insurance_charges]],NA())</f>
        <v>11848.141</v>
      </c>
      <c r="AD157" s="144" t="e">
        <f>IF(AND(Play[[#This Row],[northwest]]&lt;&gt;0,Play[[#This Row],[Smoker]]=0),Play[[#This Row],[medical_insurance_charges]],NA())</f>
        <v>#N/A</v>
      </c>
      <c r="AE157" s="144" t="e">
        <f>IF(AND(Play[[#This Row],[northeast]]&lt;&gt;0,Play[[#This Row],[Smoker]]=0),Play[[#This Row],[medical_insurance_charges]],NA())</f>
        <v>#N/A</v>
      </c>
      <c r="AF157" s="115">
        <f>IF(AND(Play[[#This Row],[Biological Marker]]=0,Play[[#This Row],[Smoker]]=0),Play[[#This Row],[medical_insurance_charges]],NA())</f>
        <v>11848.141</v>
      </c>
      <c r="AG157" s="115" t="e">
        <f>IF(AND(Play[[#This Row],[Biological Marker]]=1,Play[[#This Row],[Smoker]]=0),Play[[#This Row],[medical_insurance_charges]],NA())</f>
        <v>#N/A</v>
      </c>
    </row>
    <row r="158" spans="1:33" x14ac:dyDescent="0.35">
      <c r="A158" s="31">
        <v>59</v>
      </c>
      <c r="B158" s="31">
        <v>32.1</v>
      </c>
      <c r="C158" s="33">
        <v>0</v>
      </c>
      <c r="D158" s="33">
        <v>1</v>
      </c>
      <c r="E158" s="33">
        <v>0</v>
      </c>
      <c r="F158" s="33">
        <v>0</v>
      </c>
      <c r="G158" s="33">
        <v>0</v>
      </c>
      <c r="H158">
        <v>0</v>
      </c>
      <c r="I158">
        <v>0</v>
      </c>
      <c r="J158">
        <v>1</v>
      </c>
      <c r="K158">
        <v>0</v>
      </c>
      <c r="L158">
        <v>0</v>
      </c>
      <c r="M158">
        <v>0</v>
      </c>
      <c r="N158">
        <v>0</v>
      </c>
      <c r="O158">
        <v>1</v>
      </c>
      <c r="P158">
        <v>0</v>
      </c>
      <c r="Q158" s="32">
        <v>14007.222</v>
      </c>
      <c r="R158" s="110" t="e">
        <f>IF(Play[[#This Row],[southeast]]=1,Play[[#This Row],[medical_insurance_charges]],NA())</f>
        <v>#N/A</v>
      </c>
      <c r="S158" s="110">
        <f>IF(Play[[#This Row],[southwest]]=1,Play[[#This Row],[medical_insurance_charges]],NA())</f>
        <v>14007.222</v>
      </c>
      <c r="T158" s="111" t="e">
        <f>IF(Play[[#This Row],[northwest]]=1,Play[[#This Row],[medical_insurance_charges]],NA())</f>
        <v>#N/A</v>
      </c>
      <c r="U158" s="110" t="e">
        <f>IF(Play[[#This Row],[northeast]]=1,Play[[#This Row],[medical_insurance_charges]],NA())</f>
        <v>#N/A</v>
      </c>
      <c r="V158" s="114" t="e">
        <f>IF(AND(Play[[#This Row],[southeast]]&lt;&gt;0,Play[[#This Row],[Smoker]]&lt;&gt;0),Play[[#This Row],[medical_insurance_charges]],NA())</f>
        <v>#N/A</v>
      </c>
      <c r="W158" s="114" t="e">
        <f>IF(AND(Play[[#This Row],[southwest]]&lt;&gt;0,Play[[#This Row],[Smoker]]&lt;&gt;0),Play[[#This Row],[medical_insurance_charges]],NA())</f>
        <v>#N/A</v>
      </c>
      <c r="X158" s="114" t="e">
        <f>IF(AND(Play[[#This Row],[northwest]]&lt;&gt;0,Play[[#This Row],[Smoker]]&lt;&gt;0),Play[[#This Row],[medical_insurance_charges]],NA())</f>
        <v>#N/A</v>
      </c>
      <c r="Y158" s="114" t="e">
        <f>IF(AND(Play[[#This Row],[northeast]]&lt;&gt;0,Play[[#This Row],[Smoker]]&lt;&gt;0),Play[[#This Row],[medical_insurance_charges]],NA())</f>
        <v>#N/A</v>
      </c>
      <c r="Z158" s="115" t="e">
        <f>IF(AND(Play[[#This Row],[Biological Marker]]=0,Play[[#This Row],[Smoker]]=1),Play[[#This Row],[medical_insurance_charges]],NA())</f>
        <v>#N/A</v>
      </c>
      <c r="AA158" s="115" t="e">
        <f>IF(AND(Play[[#This Row],[Biological Marker]]=1,Play[[#This Row],[Smoker]]=1),Play[[#This Row],[medical_insurance_charges]],NA())</f>
        <v>#N/A</v>
      </c>
      <c r="AB158" s="144" t="e">
        <f>IF(AND(Play[[#This Row],[southeast]]&lt;&gt;0,Play[[#This Row],[Smoker]]=0),Play[[#This Row],[medical_insurance_charges]],NA())</f>
        <v>#N/A</v>
      </c>
      <c r="AC158" s="144">
        <f>IF(AND(Play[[#This Row],[southwest]]&lt;&gt;0,Play[[#This Row],[Smoker]]=0),Play[[#This Row],[medical_insurance_charges]],NA())</f>
        <v>14007.222</v>
      </c>
      <c r="AD158" s="144" t="e">
        <f>IF(AND(Play[[#This Row],[northwest]]&lt;&gt;0,Play[[#This Row],[Smoker]]=0),Play[[#This Row],[medical_insurance_charges]],NA())</f>
        <v>#N/A</v>
      </c>
      <c r="AE158" s="144" t="e">
        <f>IF(AND(Play[[#This Row],[northeast]]&lt;&gt;0,Play[[#This Row],[Smoker]]=0),Play[[#This Row],[medical_insurance_charges]],NA())</f>
        <v>#N/A</v>
      </c>
      <c r="AF158" s="115">
        <f>IF(AND(Play[[#This Row],[Biological Marker]]=0,Play[[#This Row],[Smoker]]=0),Play[[#This Row],[medical_insurance_charges]],NA())</f>
        <v>14007.222</v>
      </c>
      <c r="AG158" s="115" t="e">
        <f>IF(AND(Play[[#This Row],[Biological Marker]]=1,Play[[#This Row],[Smoker]]=0),Play[[#This Row],[medical_insurance_charges]],NA())</f>
        <v>#N/A</v>
      </c>
    </row>
    <row r="159" spans="1:33" x14ac:dyDescent="0.35">
      <c r="A159" s="31">
        <v>59</v>
      </c>
      <c r="B159" s="31">
        <v>34.799999999999997</v>
      </c>
      <c r="C159" s="33">
        <v>0</v>
      </c>
      <c r="D159" s="33">
        <v>1</v>
      </c>
      <c r="E159" s="33">
        <v>0</v>
      </c>
      <c r="F159" s="33">
        <v>0</v>
      </c>
      <c r="G159" s="33">
        <v>0</v>
      </c>
      <c r="H159">
        <v>0</v>
      </c>
      <c r="I159">
        <v>0</v>
      </c>
      <c r="J159">
        <v>1</v>
      </c>
      <c r="K159">
        <v>0</v>
      </c>
      <c r="L159">
        <v>0</v>
      </c>
      <c r="M159">
        <v>0</v>
      </c>
      <c r="N159">
        <v>0</v>
      </c>
      <c r="O159">
        <v>1</v>
      </c>
      <c r="P159">
        <v>0</v>
      </c>
      <c r="Q159" s="32">
        <v>36910.608030000003</v>
      </c>
      <c r="R159" s="110" t="e">
        <f>IF(Play[[#This Row],[southeast]]=1,Play[[#This Row],[medical_insurance_charges]],NA())</f>
        <v>#N/A</v>
      </c>
      <c r="S159" s="110">
        <f>IF(Play[[#This Row],[southwest]]=1,Play[[#This Row],[medical_insurance_charges]],NA())</f>
        <v>36910.608030000003</v>
      </c>
      <c r="T159" s="111" t="e">
        <f>IF(Play[[#This Row],[northwest]]=1,Play[[#This Row],[medical_insurance_charges]],NA())</f>
        <v>#N/A</v>
      </c>
      <c r="U159" s="110" t="e">
        <f>IF(Play[[#This Row],[northeast]]=1,Play[[#This Row],[medical_insurance_charges]],NA())</f>
        <v>#N/A</v>
      </c>
      <c r="V159" s="114" t="e">
        <f>IF(AND(Play[[#This Row],[southeast]]&lt;&gt;0,Play[[#This Row],[Smoker]]&lt;&gt;0),Play[[#This Row],[medical_insurance_charges]],NA())</f>
        <v>#N/A</v>
      </c>
      <c r="W159" s="114" t="e">
        <f>IF(AND(Play[[#This Row],[southwest]]&lt;&gt;0,Play[[#This Row],[Smoker]]&lt;&gt;0),Play[[#This Row],[medical_insurance_charges]],NA())</f>
        <v>#N/A</v>
      </c>
      <c r="X159" s="114" t="e">
        <f>IF(AND(Play[[#This Row],[northwest]]&lt;&gt;0,Play[[#This Row],[Smoker]]&lt;&gt;0),Play[[#This Row],[medical_insurance_charges]],NA())</f>
        <v>#N/A</v>
      </c>
      <c r="Y159" s="114" t="e">
        <f>IF(AND(Play[[#This Row],[northeast]]&lt;&gt;0,Play[[#This Row],[Smoker]]&lt;&gt;0),Play[[#This Row],[medical_insurance_charges]],NA())</f>
        <v>#N/A</v>
      </c>
      <c r="Z159" s="115" t="e">
        <f>IF(AND(Play[[#This Row],[Biological Marker]]=0,Play[[#This Row],[Smoker]]=1),Play[[#This Row],[medical_insurance_charges]],NA())</f>
        <v>#N/A</v>
      </c>
      <c r="AA159" s="115" t="e">
        <f>IF(AND(Play[[#This Row],[Biological Marker]]=1,Play[[#This Row],[Smoker]]=1),Play[[#This Row],[medical_insurance_charges]],NA())</f>
        <v>#N/A</v>
      </c>
      <c r="AB159" s="144" t="e">
        <f>IF(AND(Play[[#This Row],[southeast]]&lt;&gt;0,Play[[#This Row],[Smoker]]=0),Play[[#This Row],[medical_insurance_charges]],NA())</f>
        <v>#N/A</v>
      </c>
      <c r="AC159" s="144">
        <f>IF(AND(Play[[#This Row],[southwest]]&lt;&gt;0,Play[[#This Row],[Smoker]]=0),Play[[#This Row],[medical_insurance_charges]],NA())</f>
        <v>36910.608030000003</v>
      </c>
      <c r="AD159" s="144" t="e">
        <f>IF(AND(Play[[#This Row],[northwest]]&lt;&gt;0,Play[[#This Row],[Smoker]]=0),Play[[#This Row],[medical_insurance_charges]],NA())</f>
        <v>#N/A</v>
      </c>
      <c r="AE159" s="144" t="e">
        <f>IF(AND(Play[[#This Row],[northeast]]&lt;&gt;0,Play[[#This Row],[Smoker]]=0),Play[[#This Row],[medical_insurance_charges]],NA())</f>
        <v>#N/A</v>
      </c>
      <c r="AF159" s="115">
        <f>IF(AND(Play[[#This Row],[Biological Marker]]=0,Play[[#This Row],[Smoker]]=0),Play[[#This Row],[medical_insurance_charges]],NA())</f>
        <v>36910.608030000003</v>
      </c>
      <c r="AG159" s="115" t="e">
        <f>IF(AND(Play[[#This Row],[Biological Marker]]=1,Play[[#This Row],[Smoker]]=0),Play[[#This Row],[medical_insurance_charges]],NA())</f>
        <v>#N/A</v>
      </c>
    </row>
    <row r="160" spans="1:33" x14ac:dyDescent="0.35">
      <c r="A160" s="31">
        <v>60</v>
      </c>
      <c r="B160" s="31">
        <v>30.5</v>
      </c>
      <c r="C160" s="33">
        <v>0</v>
      </c>
      <c r="D160" s="33">
        <v>1</v>
      </c>
      <c r="E160" s="33">
        <v>0</v>
      </c>
      <c r="F160" s="33">
        <v>0</v>
      </c>
      <c r="G160" s="33">
        <v>0</v>
      </c>
      <c r="H160">
        <v>0</v>
      </c>
      <c r="I160">
        <v>0</v>
      </c>
      <c r="J160">
        <v>1</v>
      </c>
      <c r="K160">
        <v>0</v>
      </c>
      <c r="L160">
        <v>0</v>
      </c>
      <c r="M160">
        <v>0</v>
      </c>
      <c r="N160">
        <v>0</v>
      </c>
      <c r="O160">
        <v>0</v>
      </c>
      <c r="P160">
        <v>1</v>
      </c>
      <c r="Q160" s="32">
        <v>12638.195</v>
      </c>
      <c r="R160" s="110" t="e">
        <f>IF(Play[[#This Row],[southeast]]=1,Play[[#This Row],[medical_insurance_charges]],NA())</f>
        <v>#N/A</v>
      </c>
      <c r="S160" s="110">
        <f>IF(Play[[#This Row],[southwest]]=1,Play[[#This Row],[medical_insurance_charges]],NA())</f>
        <v>12638.195</v>
      </c>
      <c r="T160" s="111" t="e">
        <f>IF(Play[[#This Row],[northwest]]=1,Play[[#This Row],[medical_insurance_charges]],NA())</f>
        <v>#N/A</v>
      </c>
      <c r="U160" s="110" t="e">
        <f>IF(Play[[#This Row],[northeast]]=1,Play[[#This Row],[medical_insurance_charges]],NA())</f>
        <v>#N/A</v>
      </c>
      <c r="V160" s="114" t="e">
        <f>IF(AND(Play[[#This Row],[southeast]]&lt;&gt;0,Play[[#This Row],[Smoker]]&lt;&gt;0),Play[[#This Row],[medical_insurance_charges]],NA())</f>
        <v>#N/A</v>
      </c>
      <c r="W160" s="114" t="e">
        <f>IF(AND(Play[[#This Row],[southwest]]&lt;&gt;0,Play[[#This Row],[Smoker]]&lt;&gt;0),Play[[#This Row],[medical_insurance_charges]],NA())</f>
        <v>#N/A</v>
      </c>
      <c r="X160" s="114" t="e">
        <f>IF(AND(Play[[#This Row],[northwest]]&lt;&gt;0,Play[[#This Row],[Smoker]]&lt;&gt;0),Play[[#This Row],[medical_insurance_charges]],NA())</f>
        <v>#N/A</v>
      </c>
      <c r="Y160" s="114" t="e">
        <f>IF(AND(Play[[#This Row],[northeast]]&lt;&gt;0,Play[[#This Row],[Smoker]]&lt;&gt;0),Play[[#This Row],[medical_insurance_charges]],NA())</f>
        <v>#N/A</v>
      </c>
      <c r="Z160" s="115" t="e">
        <f>IF(AND(Play[[#This Row],[Biological Marker]]=0,Play[[#This Row],[Smoker]]=1),Play[[#This Row],[medical_insurance_charges]],NA())</f>
        <v>#N/A</v>
      </c>
      <c r="AA160" s="115" t="e">
        <f>IF(AND(Play[[#This Row],[Biological Marker]]=1,Play[[#This Row],[Smoker]]=1),Play[[#This Row],[medical_insurance_charges]],NA())</f>
        <v>#N/A</v>
      </c>
      <c r="AB160" s="144" t="e">
        <f>IF(AND(Play[[#This Row],[southeast]]&lt;&gt;0,Play[[#This Row],[Smoker]]=0),Play[[#This Row],[medical_insurance_charges]],NA())</f>
        <v>#N/A</v>
      </c>
      <c r="AC160" s="144">
        <f>IF(AND(Play[[#This Row],[southwest]]&lt;&gt;0,Play[[#This Row],[Smoker]]=0),Play[[#This Row],[medical_insurance_charges]],NA())</f>
        <v>12638.195</v>
      </c>
      <c r="AD160" s="144" t="e">
        <f>IF(AND(Play[[#This Row],[northwest]]&lt;&gt;0,Play[[#This Row],[Smoker]]=0),Play[[#This Row],[medical_insurance_charges]],NA())</f>
        <v>#N/A</v>
      </c>
      <c r="AE160" s="144" t="e">
        <f>IF(AND(Play[[#This Row],[northeast]]&lt;&gt;0,Play[[#This Row],[Smoker]]=0),Play[[#This Row],[medical_insurance_charges]],NA())</f>
        <v>#N/A</v>
      </c>
      <c r="AF160" s="115">
        <f>IF(AND(Play[[#This Row],[Biological Marker]]=0,Play[[#This Row],[Smoker]]=0),Play[[#This Row],[medical_insurance_charges]],NA())</f>
        <v>12638.195</v>
      </c>
      <c r="AG160" s="115" t="e">
        <f>IF(AND(Play[[#This Row],[Biological Marker]]=1,Play[[#This Row],[Smoker]]=0),Play[[#This Row],[medical_insurance_charges]],NA())</f>
        <v>#N/A</v>
      </c>
    </row>
    <row r="161" spans="1:33" x14ac:dyDescent="0.35">
      <c r="A161" s="31">
        <v>60</v>
      </c>
      <c r="B161" s="31">
        <v>35.1</v>
      </c>
      <c r="C161" s="33">
        <v>0</v>
      </c>
      <c r="D161" s="33">
        <v>1</v>
      </c>
      <c r="E161" s="33">
        <v>0</v>
      </c>
      <c r="F161" s="33">
        <v>0</v>
      </c>
      <c r="G161" s="33">
        <v>0</v>
      </c>
      <c r="H161">
        <v>0</v>
      </c>
      <c r="I161">
        <v>0</v>
      </c>
      <c r="J161">
        <v>1</v>
      </c>
      <c r="K161">
        <v>0</v>
      </c>
      <c r="L161">
        <v>0</v>
      </c>
      <c r="M161">
        <v>0</v>
      </c>
      <c r="N161">
        <v>0</v>
      </c>
      <c r="O161">
        <v>0</v>
      </c>
      <c r="P161">
        <v>1</v>
      </c>
      <c r="Q161" s="32">
        <v>12644.589</v>
      </c>
      <c r="R161" s="110" t="e">
        <f>IF(Play[[#This Row],[southeast]]=1,Play[[#This Row],[medical_insurance_charges]],NA())</f>
        <v>#N/A</v>
      </c>
      <c r="S161" s="110">
        <f>IF(Play[[#This Row],[southwest]]=1,Play[[#This Row],[medical_insurance_charges]],NA())</f>
        <v>12644.589</v>
      </c>
      <c r="T161" s="111" t="e">
        <f>IF(Play[[#This Row],[northwest]]=1,Play[[#This Row],[medical_insurance_charges]],NA())</f>
        <v>#N/A</v>
      </c>
      <c r="U161" s="110" t="e">
        <f>IF(Play[[#This Row],[northeast]]=1,Play[[#This Row],[medical_insurance_charges]],NA())</f>
        <v>#N/A</v>
      </c>
      <c r="V161" s="114" t="e">
        <f>IF(AND(Play[[#This Row],[southeast]]&lt;&gt;0,Play[[#This Row],[Smoker]]&lt;&gt;0),Play[[#This Row],[medical_insurance_charges]],NA())</f>
        <v>#N/A</v>
      </c>
      <c r="W161" s="114" t="e">
        <f>IF(AND(Play[[#This Row],[southwest]]&lt;&gt;0,Play[[#This Row],[Smoker]]&lt;&gt;0),Play[[#This Row],[medical_insurance_charges]],NA())</f>
        <v>#N/A</v>
      </c>
      <c r="X161" s="114" t="e">
        <f>IF(AND(Play[[#This Row],[northwest]]&lt;&gt;0,Play[[#This Row],[Smoker]]&lt;&gt;0),Play[[#This Row],[medical_insurance_charges]],NA())</f>
        <v>#N/A</v>
      </c>
      <c r="Y161" s="114" t="e">
        <f>IF(AND(Play[[#This Row],[northeast]]&lt;&gt;0,Play[[#This Row],[Smoker]]&lt;&gt;0),Play[[#This Row],[medical_insurance_charges]],NA())</f>
        <v>#N/A</v>
      </c>
      <c r="Z161" s="115" t="e">
        <f>IF(AND(Play[[#This Row],[Biological Marker]]=0,Play[[#This Row],[Smoker]]=1),Play[[#This Row],[medical_insurance_charges]],NA())</f>
        <v>#N/A</v>
      </c>
      <c r="AA161" s="115" t="e">
        <f>IF(AND(Play[[#This Row],[Biological Marker]]=1,Play[[#This Row],[Smoker]]=1),Play[[#This Row],[medical_insurance_charges]],NA())</f>
        <v>#N/A</v>
      </c>
      <c r="AB161" s="144" t="e">
        <f>IF(AND(Play[[#This Row],[southeast]]&lt;&gt;0,Play[[#This Row],[Smoker]]=0),Play[[#This Row],[medical_insurance_charges]],NA())</f>
        <v>#N/A</v>
      </c>
      <c r="AC161" s="144">
        <f>IF(AND(Play[[#This Row],[southwest]]&lt;&gt;0,Play[[#This Row],[Smoker]]=0),Play[[#This Row],[medical_insurance_charges]],NA())</f>
        <v>12644.589</v>
      </c>
      <c r="AD161" s="144" t="e">
        <f>IF(AND(Play[[#This Row],[northwest]]&lt;&gt;0,Play[[#This Row],[Smoker]]=0),Play[[#This Row],[medical_insurance_charges]],NA())</f>
        <v>#N/A</v>
      </c>
      <c r="AE161" s="144" t="e">
        <f>IF(AND(Play[[#This Row],[northeast]]&lt;&gt;0,Play[[#This Row],[Smoker]]=0),Play[[#This Row],[medical_insurance_charges]],NA())</f>
        <v>#N/A</v>
      </c>
      <c r="AF161" s="115">
        <f>IF(AND(Play[[#This Row],[Biological Marker]]=0,Play[[#This Row],[Smoker]]=0),Play[[#This Row],[medical_insurance_charges]],NA())</f>
        <v>12644.589</v>
      </c>
      <c r="AG161" s="115" t="e">
        <f>IF(AND(Play[[#This Row],[Biological Marker]]=1,Play[[#This Row],[Smoker]]=0),Play[[#This Row],[medical_insurance_charges]],NA())</f>
        <v>#N/A</v>
      </c>
    </row>
    <row r="162" spans="1:33" x14ac:dyDescent="0.35">
      <c r="A162" s="31">
        <v>61</v>
      </c>
      <c r="B162" s="31">
        <v>39.1</v>
      </c>
      <c r="C162" s="33">
        <v>0</v>
      </c>
      <c r="D162" s="33">
        <v>1</v>
      </c>
      <c r="E162" s="33">
        <v>0</v>
      </c>
      <c r="F162" s="33">
        <v>0</v>
      </c>
      <c r="G162" s="33">
        <v>0</v>
      </c>
      <c r="H162">
        <v>0</v>
      </c>
      <c r="I162">
        <v>0</v>
      </c>
      <c r="J162">
        <v>1</v>
      </c>
      <c r="K162">
        <v>0</v>
      </c>
      <c r="L162">
        <v>0</v>
      </c>
      <c r="M162">
        <v>0</v>
      </c>
      <c r="N162">
        <v>0</v>
      </c>
      <c r="O162">
        <v>0</v>
      </c>
      <c r="P162">
        <v>1</v>
      </c>
      <c r="Q162" s="32">
        <v>14235.072</v>
      </c>
      <c r="R162" s="110" t="e">
        <f>IF(Play[[#This Row],[southeast]]=1,Play[[#This Row],[medical_insurance_charges]],NA())</f>
        <v>#N/A</v>
      </c>
      <c r="S162" s="110">
        <f>IF(Play[[#This Row],[southwest]]=1,Play[[#This Row],[medical_insurance_charges]],NA())</f>
        <v>14235.072</v>
      </c>
      <c r="T162" s="111" t="e">
        <f>IF(Play[[#This Row],[northwest]]=1,Play[[#This Row],[medical_insurance_charges]],NA())</f>
        <v>#N/A</v>
      </c>
      <c r="U162" s="110" t="e">
        <f>IF(Play[[#This Row],[northeast]]=1,Play[[#This Row],[medical_insurance_charges]],NA())</f>
        <v>#N/A</v>
      </c>
      <c r="V162" s="114" t="e">
        <f>IF(AND(Play[[#This Row],[southeast]]&lt;&gt;0,Play[[#This Row],[Smoker]]&lt;&gt;0),Play[[#This Row],[medical_insurance_charges]],NA())</f>
        <v>#N/A</v>
      </c>
      <c r="W162" s="114" t="e">
        <f>IF(AND(Play[[#This Row],[southwest]]&lt;&gt;0,Play[[#This Row],[Smoker]]&lt;&gt;0),Play[[#This Row],[medical_insurance_charges]],NA())</f>
        <v>#N/A</v>
      </c>
      <c r="X162" s="114" t="e">
        <f>IF(AND(Play[[#This Row],[northwest]]&lt;&gt;0,Play[[#This Row],[Smoker]]&lt;&gt;0),Play[[#This Row],[medical_insurance_charges]],NA())</f>
        <v>#N/A</v>
      </c>
      <c r="Y162" s="114" t="e">
        <f>IF(AND(Play[[#This Row],[northeast]]&lt;&gt;0,Play[[#This Row],[Smoker]]&lt;&gt;0),Play[[#This Row],[medical_insurance_charges]],NA())</f>
        <v>#N/A</v>
      </c>
      <c r="Z162" s="115" t="e">
        <f>IF(AND(Play[[#This Row],[Biological Marker]]=0,Play[[#This Row],[Smoker]]=1),Play[[#This Row],[medical_insurance_charges]],NA())</f>
        <v>#N/A</v>
      </c>
      <c r="AA162" s="115" t="e">
        <f>IF(AND(Play[[#This Row],[Biological Marker]]=1,Play[[#This Row],[Smoker]]=1),Play[[#This Row],[medical_insurance_charges]],NA())</f>
        <v>#N/A</v>
      </c>
      <c r="AB162" s="144" t="e">
        <f>IF(AND(Play[[#This Row],[southeast]]&lt;&gt;0,Play[[#This Row],[Smoker]]=0),Play[[#This Row],[medical_insurance_charges]],NA())</f>
        <v>#N/A</v>
      </c>
      <c r="AC162" s="144">
        <f>IF(AND(Play[[#This Row],[southwest]]&lt;&gt;0,Play[[#This Row],[Smoker]]=0),Play[[#This Row],[medical_insurance_charges]],NA())</f>
        <v>14235.072</v>
      </c>
      <c r="AD162" s="144" t="e">
        <f>IF(AND(Play[[#This Row],[northwest]]&lt;&gt;0,Play[[#This Row],[Smoker]]=0),Play[[#This Row],[medical_insurance_charges]],NA())</f>
        <v>#N/A</v>
      </c>
      <c r="AE162" s="144" t="e">
        <f>IF(AND(Play[[#This Row],[northeast]]&lt;&gt;0,Play[[#This Row],[Smoker]]=0),Play[[#This Row],[medical_insurance_charges]],NA())</f>
        <v>#N/A</v>
      </c>
      <c r="AF162" s="115">
        <f>IF(AND(Play[[#This Row],[Biological Marker]]=0,Play[[#This Row],[Smoker]]=0),Play[[#This Row],[medical_insurance_charges]],NA())</f>
        <v>14235.072</v>
      </c>
      <c r="AG162" s="115" t="e">
        <f>IF(AND(Play[[#This Row],[Biological Marker]]=1,Play[[#This Row],[Smoker]]=0),Play[[#This Row],[medical_insurance_charges]],NA())</f>
        <v>#N/A</v>
      </c>
    </row>
    <row r="163" spans="1:33" x14ac:dyDescent="0.35">
      <c r="A163" s="31">
        <v>61</v>
      </c>
      <c r="B163" s="31">
        <v>44</v>
      </c>
      <c r="C163" s="33">
        <v>0</v>
      </c>
      <c r="D163" s="33">
        <v>1</v>
      </c>
      <c r="E163" s="33">
        <v>0</v>
      </c>
      <c r="F163" s="33">
        <v>0</v>
      </c>
      <c r="G163" s="33">
        <v>0</v>
      </c>
      <c r="H163">
        <v>0</v>
      </c>
      <c r="I163">
        <v>0</v>
      </c>
      <c r="J163">
        <v>1</v>
      </c>
      <c r="K163">
        <v>0</v>
      </c>
      <c r="L163">
        <v>0</v>
      </c>
      <c r="M163">
        <v>0</v>
      </c>
      <c r="N163">
        <v>0</v>
      </c>
      <c r="O163">
        <v>0</v>
      </c>
      <c r="P163">
        <v>1</v>
      </c>
      <c r="Q163" s="32">
        <v>13063.883</v>
      </c>
      <c r="R163" s="110" t="e">
        <f>IF(Play[[#This Row],[southeast]]=1,Play[[#This Row],[medical_insurance_charges]],NA())</f>
        <v>#N/A</v>
      </c>
      <c r="S163" s="110">
        <f>IF(Play[[#This Row],[southwest]]=1,Play[[#This Row],[medical_insurance_charges]],NA())</f>
        <v>13063.883</v>
      </c>
      <c r="T163" s="111" t="e">
        <f>IF(Play[[#This Row],[northwest]]=1,Play[[#This Row],[medical_insurance_charges]],NA())</f>
        <v>#N/A</v>
      </c>
      <c r="U163" s="110" t="e">
        <f>IF(Play[[#This Row],[northeast]]=1,Play[[#This Row],[medical_insurance_charges]],NA())</f>
        <v>#N/A</v>
      </c>
      <c r="V163" s="114" t="e">
        <f>IF(AND(Play[[#This Row],[southeast]]&lt;&gt;0,Play[[#This Row],[Smoker]]&lt;&gt;0),Play[[#This Row],[medical_insurance_charges]],NA())</f>
        <v>#N/A</v>
      </c>
      <c r="W163" s="114" t="e">
        <f>IF(AND(Play[[#This Row],[southwest]]&lt;&gt;0,Play[[#This Row],[Smoker]]&lt;&gt;0),Play[[#This Row],[medical_insurance_charges]],NA())</f>
        <v>#N/A</v>
      </c>
      <c r="X163" s="114" t="e">
        <f>IF(AND(Play[[#This Row],[northwest]]&lt;&gt;0,Play[[#This Row],[Smoker]]&lt;&gt;0),Play[[#This Row],[medical_insurance_charges]],NA())</f>
        <v>#N/A</v>
      </c>
      <c r="Y163" s="114" t="e">
        <f>IF(AND(Play[[#This Row],[northeast]]&lt;&gt;0,Play[[#This Row],[Smoker]]&lt;&gt;0),Play[[#This Row],[medical_insurance_charges]],NA())</f>
        <v>#N/A</v>
      </c>
      <c r="Z163" s="115" t="e">
        <f>IF(AND(Play[[#This Row],[Biological Marker]]=0,Play[[#This Row],[Smoker]]=1),Play[[#This Row],[medical_insurance_charges]],NA())</f>
        <v>#N/A</v>
      </c>
      <c r="AA163" s="115" t="e">
        <f>IF(AND(Play[[#This Row],[Biological Marker]]=1,Play[[#This Row],[Smoker]]=1),Play[[#This Row],[medical_insurance_charges]],NA())</f>
        <v>#N/A</v>
      </c>
      <c r="AB163" s="144" t="e">
        <f>IF(AND(Play[[#This Row],[southeast]]&lt;&gt;0,Play[[#This Row],[Smoker]]=0),Play[[#This Row],[medical_insurance_charges]],NA())</f>
        <v>#N/A</v>
      </c>
      <c r="AC163" s="144">
        <f>IF(AND(Play[[#This Row],[southwest]]&lt;&gt;0,Play[[#This Row],[Smoker]]=0),Play[[#This Row],[medical_insurance_charges]],NA())</f>
        <v>13063.883</v>
      </c>
      <c r="AD163" s="144" t="e">
        <f>IF(AND(Play[[#This Row],[northwest]]&lt;&gt;0,Play[[#This Row],[Smoker]]=0),Play[[#This Row],[medical_insurance_charges]],NA())</f>
        <v>#N/A</v>
      </c>
      <c r="AE163" s="144" t="e">
        <f>IF(AND(Play[[#This Row],[northeast]]&lt;&gt;0,Play[[#This Row],[Smoker]]=0),Play[[#This Row],[medical_insurance_charges]],NA())</f>
        <v>#N/A</v>
      </c>
      <c r="AF163" s="115">
        <f>IF(AND(Play[[#This Row],[Biological Marker]]=0,Play[[#This Row],[Smoker]]=0),Play[[#This Row],[medical_insurance_charges]],NA())</f>
        <v>13063.883</v>
      </c>
      <c r="AG163" s="115" t="e">
        <f>IF(AND(Play[[#This Row],[Biological Marker]]=1,Play[[#This Row],[Smoker]]=0),Play[[#This Row],[medical_insurance_charges]],NA())</f>
        <v>#N/A</v>
      </c>
    </row>
    <row r="164" spans="1:33" x14ac:dyDescent="0.35">
      <c r="A164" s="31">
        <v>62</v>
      </c>
      <c r="B164" s="31">
        <v>39.200000000000003</v>
      </c>
      <c r="C164" s="33">
        <v>0</v>
      </c>
      <c r="D164" s="33">
        <v>1</v>
      </c>
      <c r="E164" s="33">
        <v>0</v>
      </c>
      <c r="F164" s="33">
        <v>0</v>
      </c>
      <c r="G164" s="33">
        <v>0</v>
      </c>
      <c r="H164">
        <v>0</v>
      </c>
      <c r="I164">
        <v>0</v>
      </c>
      <c r="J164">
        <v>1</v>
      </c>
      <c r="K164">
        <v>0</v>
      </c>
      <c r="L164">
        <v>0</v>
      </c>
      <c r="M164">
        <v>0</v>
      </c>
      <c r="N164">
        <v>0</v>
      </c>
      <c r="O164">
        <v>0</v>
      </c>
      <c r="P164">
        <v>1</v>
      </c>
      <c r="Q164" s="32">
        <v>13470.86</v>
      </c>
      <c r="R164" s="110" t="e">
        <f>IF(Play[[#This Row],[southeast]]=1,Play[[#This Row],[medical_insurance_charges]],NA())</f>
        <v>#N/A</v>
      </c>
      <c r="S164" s="110">
        <f>IF(Play[[#This Row],[southwest]]=1,Play[[#This Row],[medical_insurance_charges]],NA())</f>
        <v>13470.86</v>
      </c>
      <c r="T164" s="111" t="e">
        <f>IF(Play[[#This Row],[northwest]]=1,Play[[#This Row],[medical_insurance_charges]],NA())</f>
        <v>#N/A</v>
      </c>
      <c r="U164" s="110" t="e">
        <f>IF(Play[[#This Row],[northeast]]=1,Play[[#This Row],[medical_insurance_charges]],NA())</f>
        <v>#N/A</v>
      </c>
      <c r="V164" s="114" t="e">
        <f>IF(AND(Play[[#This Row],[southeast]]&lt;&gt;0,Play[[#This Row],[Smoker]]&lt;&gt;0),Play[[#This Row],[medical_insurance_charges]],NA())</f>
        <v>#N/A</v>
      </c>
      <c r="W164" s="114" t="e">
        <f>IF(AND(Play[[#This Row],[southwest]]&lt;&gt;0,Play[[#This Row],[Smoker]]&lt;&gt;0),Play[[#This Row],[medical_insurance_charges]],NA())</f>
        <v>#N/A</v>
      </c>
      <c r="X164" s="114" t="e">
        <f>IF(AND(Play[[#This Row],[northwest]]&lt;&gt;0,Play[[#This Row],[Smoker]]&lt;&gt;0),Play[[#This Row],[medical_insurance_charges]],NA())</f>
        <v>#N/A</v>
      </c>
      <c r="Y164" s="114" t="e">
        <f>IF(AND(Play[[#This Row],[northeast]]&lt;&gt;0,Play[[#This Row],[Smoker]]&lt;&gt;0),Play[[#This Row],[medical_insurance_charges]],NA())</f>
        <v>#N/A</v>
      </c>
      <c r="Z164" s="115" t="e">
        <f>IF(AND(Play[[#This Row],[Biological Marker]]=0,Play[[#This Row],[Smoker]]=1),Play[[#This Row],[medical_insurance_charges]],NA())</f>
        <v>#N/A</v>
      </c>
      <c r="AA164" s="115" t="e">
        <f>IF(AND(Play[[#This Row],[Biological Marker]]=1,Play[[#This Row],[Smoker]]=1),Play[[#This Row],[medical_insurance_charges]],NA())</f>
        <v>#N/A</v>
      </c>
      <c r="AB164" s="144" t="e">
        <f>IF(AND(Play[[#This Row],[southeast]]&lt;&gt;0,Play[[#This Row],[Smoker]]=0),Play[[#This Row],[medical_insurance_charges]],NA())</f>
        <v>#N/A</v>
      </c>
      <c r="AC164" s="144">
        <f>IF(AND(Play[[#This Row],[southwest]]&lt;&gt;0,Play[[#This Row],[Smoker]]=0),Play[[#This Row],[medical_insurance_charges]],NA())</f>
        <v>13470.86</v>
      </c>
      <c r="AD164" s="144" t="e">
        <f>IF(AND(Play[[#This Row],[northwest]]&lt;&gt;0,Play[[#This Row],[Smoker]]=0),Play[[#This Row],[medical_insurance_charges]],NA())</f>
        <v>#N/A</v>
      </c>
      <c r="AE164" s="144" t="e">
        <f>IF(AND(Play[[#This Row],[northeast]]&lt;&gt;0,Play[[#This Row],[Smoker]]=0),Play[[#This Row],[medical_insurance_charges]],NA())</f>
        <v>#N/A</v>
      </c>
      <c r="AF164" s="115">
        <f>IF(AND(Play[[#This Row],[Biological Marker]]=0,Play[[#This Row],[Smoker]]=0),Play[[#This Row],[medical_insurance_charges]],NA())</f>
        <v>13470.86</v>
      </c>
      <c r="AG164" s="115" t="e">
        <f>IF(AND(Play[[#This Row],[Biological Marker]]=1,Play[[#This Row],[Smoker]]=0),Play[[#This Row],[medical_insurance_charges]],NA())</f>
        <v>#N/A</v>
      </c>
    </row>
    <row r="165" spans="1:33" x14ac:dyDescent="0.35">
      <c r="A165" s="31">
        <v>62</v>
      </c>
      <c r="B165" s="31">
        <v>33.200000000000003</v>
      </c>
      <c r="C165" s="33">
        <v>0</v>
      </c>
      <c r="D165" s="33">
        <v>1</v>
      </c>
      <c r="E165" s="33">
        <v>0</v>
      </c>
      <c r="F165" s="33">
        <v>0</v>
      </c>
      <c r="G165" s="33">
        <v>0</v>
      </c>
      <c r="H165">
        <v>0</v>
      </c>
      <c r="I165">
        <v>0</v>
      </c>
      <c r="J165">
        <v>1</v>
      </c>
      <c r="K165">
        <v>0</v>
      </c>
      <c r="L165">
        <v>0</v>
      </c>
      <c r="M165">
        <v>0</v>
      </c>
      <c r="N165">
        <v>0</v>
      </c>
      <c r="O165">
        <v>0</v>
      </c>
      <c r="P165">
        <v>1</v>
      </c>
      <c r="Q165" s="32">
        <v>13462.52</v>
      </c>
      <c r="R165" s="110" t="e">
        <f>IF(Play[[#This Row],[southeast]]=1,Play[[#This Row],[medical_insurance_charges]],NA())</f>
        <v>#N/A</v>
      </c>
      <c r="S165" s="110">
        <f>IF(Play[[#This Row],[southwest]]=1,Play[[#This Row],[medical_insurance_charges]],NA())</f>
        <v>13462.52</v>
      </c>
      <c r="T165" s="111" t="e">
        <f>IF(Play[[#This Row],[northwest]]=1,Play[[#This Row],[medical_insurance_charges]],NA())</f>
        <v>#N/A</v>
      </c>
      <c r="U165" s="110" t="e">
        <f>IF(Play[[#This Row],[northeast]]=1,Play[[#This Row],[medical_insurance_charges]],NA())</f>
        <v>#N/A</v>
      </c>
      <c r="V165" s="114" t="e">
        <f>IF(AND(Play[[#This Row],[southeast]]&lt;&gt;0,Play[[#This Row],[Smoker]]&lt;&gt;0),Play[[#This Row],[medical_insurance_charges]],NA())</f>
        <v>#N/A</v>
      </c>
      <c r="W165" s="114" t="e">
        <f>IF(AND(Play[[#This Row],[southwest]]&lt;&gt;0,Play[[#This Row],[Smoker]]&lt;&gt;0),Play[[#This Row],[medical_insurance_charges]],NA())</f>
        <v>#N/A</v>
      </c>
      <c r="X165" s="114" t="e">
        <f>IF(AND(Play[[#This Row],[northwest]]&lt;&gt;0,Play[[#This Row],[Smoker]]&lt;&gt;0),Play[[#This Row],[medical_insurance_charges]],NA())</f>
        <v>#N/A</v>
      </c>
      <c r="Y165" s="114" t="e">
        <f>IF(AND(Play[[#This Row],[northeast]]&lt;&gt;0,Play[[#This Row],[Smoker]]&lt;&gt;0),Play[[#This Row],[medical_insurance_charges]],NA())</f>
        <v>#N/A</v>
      </c>
      <c r="Z165" s="115" t="e">
        <f>IF(AND(Play[[#This Row],[Biological Marker]]=0,Play[[#This Row],[Smoker]]=1),Play[[#This Row],[medical_insurance_charges]],NA())</f>
        <v>#N/A</v>
      </c>
      <c r="AA165" s="115" t="e">
        <f>IF(AND(Play[[#This Row],[Biological Marker]]=1,Play[[#This Row],[Smoker]]=1),Play[[#This Row],[medical_insurance_charges]],NA())</f>
        <v>#N/A</v>
      </c>
      <c r="AB165" s="144" t="e">
        <f>IF(AND(Play[[#This Row],[southeast]]&lt;&gt;0,Play[[#This Row],[Smoker]]=0),Play[[#This Row],[medical_insurance_charges]],NA())</f>
        <v>#N/A</v>
      </c>
      <c r="AC165" s="144">
        <f>IF(AND(Play[[#This Row],[southwest]]&lt;&gt;0,Play[[#This Row],[Smoker]]=0),Play[[#This Row],[medical_insurance_charges]],NA())</f>
        <v>13462.52</v>
      </c>
      <c r="AD165" s="144" t="e">
        <f>IF(AND(Play[[#This Row],[northwest]]&lt;&gt;0,Play[[#This Row],[Smoker]]=0),Play[[#This Row],[medical_insurance_charges]],NA())</f>
        <v>#N/A</v>
      </c>
      <c r="AE165" s="144" t="e">
        <f>IF(AND(Play[[#This Row],[northeast]]&lt;&gt;0,Play[[#This Row],[Smoker]]=0),Play[[#This Row],[medical_insurance_charges]],NA())</f>
        <v>#N/A</v>
      </c>
      <c r="AF165" s="115">
        <f>IF(AND(Play[[#This Row],[Biological Marker]]=0,Play[[#This Row],[Smoker]]=0),Play[[#This Row],[medical_insurance_charges]],NA())</f>
        <v>13462.52</v>
      </c>
      <c r="AG165" s="115" t="e">
        <f>IF(AND(Play[[#This Row],[Biological Marker]]=1,Play[[#This Row],[Smoker]]=0),Play[[#This Row],[medical_insurance_charges]],NA())</f>
        <v>#N/A</v>
      </c>
    </row>
    <row r="166" spans="1:33" x14ac:dyDescent="0.35">
      <c r="A166" s="31">
        <v>63</v>
      </c>
      <c r="B166" s="31">
        <v>31.8</v>
      </c>
      <c r="C166" s="33">
        <v>0</v>
      </c>
      <c r="D166" s="33">
        <v>1</v>
      </c>
      <c r="E166" s="33">
        <v>0</v>
      </c>
      <c r="F166" s="33">
        <v>0</v>
      </c>
      <c r="G166" s="33">
        <v>0</v>
      </c>
      <c r="H166">
        <v>0</v>
      </c>
      <c r="I166">
        <v>0</v>
      </c>
      <c r="J166">
        <v>1</v>
      </c>
      <c r="K166">
        <v>0</v>
      </c>
      <c r="L166">
        <v>0</v>
      </c>
      <c r="M166">
        <v>0</v>
      </c>
      <c r="N166">
        <v>0</v>
      </c>
      <c r="O166">
        <v>0</v>
      </c>
      <c r="P166">
        <v>1</v>
      </c>
      <c r="Q166" s="32">
        <v>13880.949000000001</v>
      </c>
      <c r="R166" s="110" t="e">
        <f>IF(Play[[#This Row],[southeast]]=1,Play[[#This Row],[medical_insurance_charges]],NA())</f>
        <v>#N/A</v>
      </c>
      <c r="S166" s="110">
        <f>IF(Play[[#This Row],[southwest]]=1,Play[[#This Row],[medical_insurance_charges]],NA())</f>
        <v>13880.949000000001</v>
      </c>
      <c r="T166" s="111" t="e">
        <f>IF(Play[[#This Row],[northwest]]=1,Play[[#This Row],[medical_insurance_charges]],NA())</f>
        <v>#N/A</v>
      </c>
      <c r="U166" s="110" t="e">
        <f>IF(Play[[#This Row],[northeast]]=1,Play[[#This Row],[medical_insurance_charges]],NA())</f>
        <v>#N/A</v>
      </c>
      <c r="V166" s="114" t="e">
        <f>IF(AND(Play[[#This Row],[southeast]]&lt;&gt;0,Play[[#This Row],[Smoker]]&lt;&gt;0),Play[[#This Row],[medical_insurance_charges]],NA())</f>
        <v>#N/A</v>
      </c>
      <c r="W166" s="114" t="e">
        <f>IF(AND(Play[[#This Row],[southwest]]&lt;&gt;0,Play[[#This Row],[Smoker]]&lt;&gt;0),Play[[#This Row],[medical_insurance_charges]],NA())</f>
        <v>#N/A</v>
      </c>
      <c r="X166" s="114" t="e">
        <f>IF(AND(Play[[#This Row],[northwest]]&lt;&gt;0,Play[[#This Row],[Smoker]]&lt;&gt;0),Play[[#This Row],[medical_insurance_charges]],NA())</f>
        <v>#N/A</v>
      </c>
      <c r="Y166" s="114" t="e">
        <f>IF(AND(Play[[#This Row],[northeast]]&lt;&gt;0,Play[[#This Row],[Smoker]]&lt;&gt;0),Play[[#This Row],[medical_insurance_charges]],NA())</f>
        <v>#N/A</v>
      </c>
      <c r="Z166" s="115" t="e">
        <f>IF(AND(Play[[#This Row],[Biological Marker]]=0,Play[[#This Row],[Smoker]]=1),Play[[#This Row],[medical_insurance_charges]],NA())</f>
        <v>#N/A</v>
      </c>
      <c r="AA166" s="115" t="e">
        <f>IF(AND(Play[[#This Row],[Biological Marker]]=1,Play[[#This Row],[Smoker]]=1),Play[[#This Row],[medical_insurance_charges]],NA())</f>
        <v>#N/A</v>
      </c>
      <c r="AB166" s="144" t="e">
        <f>IF(AND(Play[[#This Row],[southeast]]&lt;&gt;0,Play[[#This Row],[Smoker]]=0),Play[[#This Row],[medical_insurance_charges]],NA())</f>
        <v>#N/A</v>
      </c>
      <c r="AC166" s="144">
        <f>IF(AND(Play[[#This Row],[southwest]]&lt;&gt;0,Play[[#This Row],[Smoker]]=0),Play[[#This Row],[medical_insurance_charges]],NA())</f>
        <v>13880.949000000001</v>
      </c>
      <c r="AD166" s="144" t="e">
        <f>IF(AND(Play[[#This Row],[northwest]]&lt;&gt;0,Play[[#This Row],[Smoker]]=0),Play[[#This Row],[medical_insurance_charges]],NA())</f>
        <v>#N/A</v>
      </c>
      <c r="AE166" s="144" t="e">
        <f>IF(AND(Play[[#This Row],[northeast]]&lt;&gt;0,Play[[#This Row],[Smoker]]=0),Play[[#This Row],[medical_insurance_charges]],NA())</f>
        <v>#N/A</v>
      </c>
      <c r="AF166" s="115">
        <f>IF(AND(Play[[#This Row],[Biological Marker]]=0,Play[[#This Row],[Smoker]]=0),Play[[#This Row],[medical_insurance_charges]],NA())</f>
        <v>13880.949000000001</v>
      </c>
      <c r="AG166" s="115" t="e">
        <f>IF(AND(Play[[#This Row],[Biological Marker]]=1,Play[[#This Row],[Smoker]]=0),Play[[#This Row],[medical_insurance_charges]],NA())</f>
        <v>#N/A</v>
      </c>
    </row>
    <row r="167" spans="1:33" x14ac:dyDescent="0.35">
      <c r="A167" s="31">
        <v>64</v>
      </c>
      <c r="B167" s="31">
        <v>39.700000000000003</v>
      </c>
      <c r="C167" s="33">
        <v>0</v>
      </c>
      <c r="D167" s="33">
        <v>1</v>
      </c>
      <c r="E167" s="33">
        <v>0</v>
      </c>
      <c r="F167" s="33">
        <v>0</v>
      </c>
      <c r="G167" s="33">
        <v>0</v>
      </c>
      <c r="H167">
        <v>0</v>
      </c>
      <c r="I167">
        <v>0</v>
      </c>
      <c r="J167">
        <v>1</v>
      </c>
      <c r="K167">
        <v>0</v>
      </c>
      <c r="L167">
        <v>0</v>
      </c>
      <c r="M167">
        <v>0</v>
      </c>
      <c r="N167">
        <v>0</v>
      </c>
      <c r="O167">
        <v>0</v>
      </c>
      <c r="P167">
        <v>1</v>
      </c>
      <c r="Q167" s="32">
        <v>14319.031000000001</v>
      </c>
      <c r="R167" s="110" t="e">
        <f>IF(Play[[#This Row],[southeast]]=1,Play[[#This Row],[medical_insurance_charges]],NA())</f>
        <v>#N/A</v>
      </c>
      <c r="S167" s="110">
        <f>IF(Play[[#This Row],[southwest]]=1,Play[[#This Row],[medical_insurance_charges]],NA())</f>
        <v>14319.031000000001</v>
      </c>
      <c r="T167" s="111" t="e">
        <f>IF(Play[[#This Row],[northwest]]=1,Play[[#This Row],[medical_insurance_charges]],NA())</f>
        <v>#N/A</v>
      </c>
      <c r="U167" s="110" t="e">
        <f>IF(Play[[#This Row],[northeast]]=1,Play[[#This Row],[medical_insurance_charges]],NA())</f>
        <v>#N/A</v>
      </c>
      <c r="V167" s="114" t="e">
        <f>IF(AND(Play[[#This Row],[southeast]]&lt;&gt;0,Play[[#This Row],[Smoker]]&lt;&gt;0),Play[[#This Row],[medical_insurance_charges]],NA())</f>
        <v>#N/A</v>
      </c>
      <c r="W167" s="114" t="e">
        <f>IF(AND(Play[[#This Row],[southwest]]&lt;&gt;0,Play[[#This Row],[Smoker]]&lt;&gt;0),Play[[#This Row],[medical_insurance_charges]],NA())</f>
        <v>#N/A</v>
      </c>
      <c r="X167" s="114" t="e">
        <f>IF(AND(Play[[#This Row],[northwest]]&lt;&gt;0,Play[[#This Row],[Smoker]]&lt;&gt;0),Play[[#This Row],[medical_insurance_charges]],NA())</f>
        <v>#N/A</v>
      </c>
      <c r="Y167" s="114" t="e">
        <f>IF(AND(Play[[#This Row],[northeast]]&lt;&gt;0,Play[[#This Row],[Smoker]]&lt;&gt;0),Play[[#This Row],[medical_insurance_charges]],NA())</f>
        <v>#N/A</v>
      </c>
      <c r="Z167" s="115" t="e">
        <f>IF(AND(Play[[#This Row],[Biological Marker]]=0,Play[[#This Row],[Smoker]]=1),Play[[#This Row],[medical_insurance_charges]],NA())</f>
        <v>#N/A</v>
      </c>
      <c r="AA167" s="115" t="e">
        <f>IF(AND(Play[[#This Row],[Biological Marker]]=1,Play[[#This Row],[Smoker]]=1),Play[[#This Row],[medical_insurance_charges]],NA())</f>
        <v>#N/A</v>
      </c>
      <c r="AB167" s="144" t="e">
        <f>IF(AND(Play[[#This Row],[southeast]]&lt;&gt;0,Play[[#This Row],[Smoker]]=0),Play[[#This Row],[medical_insurance_charges]],NA())</f>
        <v>#N/A</v>
      </c>
      <c r="AC167" s="144">
        <f>IF(AND(Play[[#This Row],[southwest]]&lt;&gt;0,Play[[#This Row],[Smoker]]=0),Play[[#This Row],[medical_insurance_charges]],NA())</f>
        <v>14319.031000000001</v>
      </c>
      <c r="AD167" s="144" t="e">
        <f>IF(AND(Play[[#This Row],[northwest]]&lt;&gt;0,Play[[#This Row],[Smoker]]=0),Play[[#This Row],[medical_insurance_charges]],NA())</f>
        <v>#N/A</v>
      </c>
      <c r="AE167" s="144" t="e">
        <f>IF(AND(Play[[#This Row],[northeast]]&lt;&gt;0,Play[[#This Row],[Smoker]]=0),Play[[#This Row],[medical_insurance_charges]],NA())</f>
        <v>#N/A</v>
      </c>
      <c r="AF167" s="115">
        <f>IF(AND(Play[[#This Row],[Biological Marker]]=0,Play[[#This Row],[Smoker]]=0),Play[[#This Row],[medical_insurance_charges]],NA())</f>
        <v>14319.031000000001</v>
      </c>
      <c r="AG167" s="115" t="e">
        <f>IF(AND(Play[[#This Row],[Biological Marker]]=1,Play[[#This Row],[Smoker]]=0),Play[[#This Row],[medical_insurance_charges]],NA())</f>
        <v>#N/A</v>
      </c>
    </row>
    <row r="168" spans="1:33" x14ac:dyDescent="0.35">
      <c r="A168" s="31">
        <v>19</v>
      </c>
      <c r="B168" s="31">
        <v>34.1</v>
      </c>
      <c r="C168" s="33">
        <v>0</v>
      </c>
      <c r="D168" s="33">
        <v>1</v>
      </c>
      <c r="E168" s="33">
        <v>0</v>
      </c>
      <c r="F168" s="33">
        <v>0</v>
      </c>
      <c r="G168" s="33">
        <v>1</v>
      </c>
      <c r="H168">
        <v>0</v>
      </c>
      <c r="I168">
        <v>0</v>
      </c>
      <c r="J168">
        <v>1</v>
      </c>
      <c r="K168">
        <v>0</v>
      </c>
      <c r="L168">
        <v>0</v>
      </c>
      <c r="M168">
        <v>1</v>
      </c>
      <c r="N168">
        <v>0</v>
      </c>
      <c r="O168">
        <v>0</v>
      </c>
      <c r="P168">
        <v>0</v>
      </c>
      <c r="Q168" s="32">
        <v>1261.442</v>
      </c>
      <c r="R168" s="110" t="e">
        <f>IF(Play[[#This Row],[southeast]]=1,Play[[#This Row],[medical_insurance_charges]],NA())</f>
        <v>#N/A</v>
      </c>
      <c r="S168" s="110">
        <f>IF(Play[[#This Row],[southwest]]=1,Play[[#This Row],[medical_insurance_charges]],NA())</f>
        <v>1261.442</v>
      </c>
      <c r="T168" s="111" t="e">
        <f>IF(Play[[#This Row],[northwest]]=1,Play[[#This Row],[medical_insurance_charges]],NA())</f>
        <v>#N/A</v>
      </c>
      <c r="U168" s="110" t="e">
        <f>IF(Play[[#This Row],[northeast]]=1,Play[[#This Row],[medical_insurance_charges]],NA())</f>
        <v>#N/A</v>
      </c>
      <c r="V168" s="114" t="e">
        <f>IF(AND(Play[[#This Row],[southeast]]&lt;&gt;0,Play[[#This Row],[Smoker]]&lt;&gt;0),Play[[#This Row],[medical_insurance_charges]],NA())</f>
        <v>#N/A</v>
      </c>
      <c r="W168" s="114" t="e">
        <f>IF(AND(Play[[#This Row],[southwest]]&lt;&gt;0,Play[[#This Row],[Smoker]]&lt;&gt;0),Play[[#This Row],[medical_insurance_charges]],NA())</f>
        <v>#N/A</v>
      </c>
      <c r="X168" s="114" t="e">
        <f>IF(AND(Play[[#This Row],[northwest]]&lt;&gt;0,Play[[#This Row],[Smoker]]&lt;&gt;0),Play[[#This Row],[medical_insurance_charges]],NA())</f>
        <v>#N/A</v>
      </c>
      <c r="Y168" s="114" t="e">
        <f>IF(AND(Play[[#This Row],[northeast]]&lt;&gt;0,Play[[#This Row],[Smoker]]&lt;&gt;0),Play[[#This Row],[medical_insurance_charges]],NA())</f>
        <v>#N/A</v>
      </c>
      <c r="Z168" s="115" t="e">
        <f>IF(AND(Play[[#This Row],[Biological Marker]]=0,Play[[#This Row],[Smoker]]=1),Play[[#This Row],[medical_insurance_charges]],NA())</f>
        <v>#N/A</v>
      </c>
      <c r="AA168" s="115" t="e">
        <f>IF(AND(Play[[#This Row],[Biological Marker]]=1,Play[[#This Row],[Smoker]]=1),Play[[#This Row],[medical_insurance_charges]],NA())</f>
        <v>#N/A</v>
      </c>
      <c r="AB168" s="144" t="e">
        <f>IF(AND(Play[[#This Row],[southeast]]&lt;&gt;0,Play[[#This Row],[Smoker]]=0),Play[[#This Row],[medical_insurance_charges]],NA())</f>
        <v>#N/A</v>
      </c>
      <c r="AC168" s="144">
        <f>IF(AND(Play[[#This Row],[southwest]]&lt;&gt;0,Play[[#This Row],[Smoker]]=0),Play[[#This Row],[medical_insurance_charges]],NA())</f>
        <v>1261.442</v>
      </c>
      <c r="AD168" s="144" t="e">
        <f>IF(AND(Play[[#This Row],[northwest]]&lt;&gt;0,Play[[#This Row],[Smoker]]=0),Play[[#This Row],[medical_insurance_charges]],NA())</f>
        <v>#N/A</v>
      </c>
      <c r="AE168" s="144" t="e">
        <f>IF(AND(Play[[#This Row],[northeast]]&lt;&gt;0,Play[[#This Row],[Smoker]]=0),Play[[#This Row],[medical_insurance_charges]],NA())</f>
        <v>#N/A</v>
      </c>
      <c r="AF168" s="115" t="e">
        <f>IF(AND(Play[[#This Row],[Biological Marker]]=0,Play[[#This Row],[Smoker]]=0),Play[[#This Row],[medical_insurance_charges]],NA())</f>
        <v>#N/A</v>
      </c>
      <c r="AG168" s="115">
        <f>IF(AND(Play[[#This Row],[Biological Marker]]=1,Play[[#This Row],[Smoker]]=0),Play[[#This Row],[medical_insurance_charges]],NA())</f>
        <v>1261.442</v>
      </c>
    </row>
    <row r="169" spans="1:33" x14ac:dyDescent="0.35">
      <c r="A169" s="31">
        <v>19</v>
      </c>
      <c r="B169" s="31">
        <v>34.4</v>
      </c>
      <c r="C169" s="33">
        <v>0</v>
      </c>
      <c r="D169" s="33">
        <v>1</v>
      </c>
      <c r="E169" s="33">
        <v>0</v>
      </c>
      <c r="F169" s="33">
        <v>0</v>
      </c>
      <c r="G169" s="33">
        <v>1</v>
      </c>
      <c r="H169">
        <v>0</v>
      </c>
      <c r="I169">
        <v>0</v>
      </c>
      <c r="J169">
        <v>1</v>
      </c>
      <c r="K169">
        <v>0</v>
      </c>
      <c r="L169">
        <v>0</v>
      </c>
      <c r="M169">
        <v>1</v>
      </c>
      <c r="N169">
        <v>0</v>
      </c>
      <c r="O169">
        <v>0</v>
      </c>
      <c r="P169">
        <v>0</v>
      </c>
      <c r="Q169" s="32">
        <v>1261.8589999999999</v>
      </c>
      <c r="R169" s="110" t="e">
        <f>IF(Play[[#This Row],[southeast]]=1,Play[[#This Row],[medical_insurance_charges]],NA())</f>
        <v>#N/A</v>
      </c>
      <c r="S169" s="110">
        <f>IF(Play[[#This Row],[southwest]]=1,Play[[#This Row],[medical_insurance_charges]],NA())</f>
        <v>1261.8589999999999</v>
      </c>
      <c r="T169" s="111" t="e">
        <f>IF(Play[[#This Row],[northwest]]=1,Play[[#This Row],[medical_insurance_charges]],NA())</f>
        <v>#N/A</v>
      </c>
      <c r="U169" s="110" t="e">
        <f>IF(Play[[#This Row],[northeast]]=1,Play[[#This Row],[medical_insurance_charges]],NA())</f>
        <v>#N/A</v>
      </c>
      <c r="V169" s="114" t="e">
        <f>IF(AND(Play[[#This Row],[southeast]]&lt;&gt;0,Play[[#This Row],[Smoker]]&lt;&gt;0),Play[[#This Row],[medical_insurance_charges]],NA())</f>
        <v>#N/A</v>
      </c>
      <c r="W169" s="114" t="e">
        <f>IF(AND(Play[[#This Row],[southwest]]&lt;&gt;0,Play[[#This Row],[Smoker]]&lt;&gt;0),Play[[#This Row],[medical_insurance_charges]],NA())</f>
        <v>#N/A</v>
      </c>
      <c r="X169" s="114" t="e">
        <f>IF(AND(Play[[#This Row],[northwest]]&lt;&gt;0,Play[[#This Row],[Smoker]]&lt;&gt;0),Play[[#This Row],[medical_insurance_charges]],NA())</f>
        <v>#N/A</v>
      </c>
      <c r="Y169" s="114" t="e">
        <f>IF(AND(Play[[#This Row],[northeast]]&lt;&gt;0,Play[[#This Row],[Smoker]]&lt;&gt;0),Play[[#This Row],[medical_insurance_charges]],NA())</f>
        <v>#N/A</v>
      </c>
      <c r="Z169" s="115" t="e">
        <f>IF(AND(Play[[#This Row],[Biological Marker]]=0,Play[[#This Row],[Smoker]]=1),Play[[#This Row],[medical_insurance_charges]],NA())</f>
        <v>#N/A</v>
      </c>
      <c r="AA169" s="115" t="e">
        <f>IF(AND(Play[[#This Row],[Biological Marker]]=1,Play[[#This Row],[Smoker]]=1),Play[[#This Row],[medical_insurance_charges]],NA())</f>
        <v>#N/A</v>
      </c>
      <c r="AB169" s="144" t="e">
        <f>IF(AND(Play[[#This Row],[southeast]]&lt;&gt;0,Play[[#This Row],[Smoker]]=0),Play[[#This Row],[medical_insurance_charges]],NA())</f>
        <v>#N/A</v>
      </c>
      <c r="AC169" s="144">
        <f>IF(AND(Play[[#This Row],[southwest]]&lt;&gt;0,Play[[#This Row],[Smoker]]=0),Play[[#This Row],[medical_insurance_charges]],NA())</f>
        <v>1261.8589999999999</v>
      </c>
      <c r="AD169" s="144" t="e">
        <f>IF(AND(Play[[#This Row],[northwest]]&lt;&gt;0,Play[[#This Row],[Smoker]]=0),Play[[#This Row],[medical_insurance_charges]],NA())</f>
        <v>#N/A</v>
      </c>
      <c r="AE169" s="144" t="e">
        <f>IF(AND(Play[[#This Row],[northeast]]&lt;&gt;0,Play[[#This Row],[Smoker]]=0),Play[[#This Row],[medical_insurance_charges]],NA())</f>
        <v>#N/A</v>
      </c>
      <c r="AF169" s="115" t="e">
        <f>IF(AND(Play[[#This Row],[Biological Marker]]=0,Play[[#This Row],[Smoker]]=0),Play[[#This Row],[medical_insurance_charges]],NA())</f>
        <v>#N/A</v>
      </c>
      <c r="AG169" s="115">
        <f>IF(AND(Play[[#This Row],[Biological Marker]]=1,Play[[#This Row],[Smoker]]=0),Play[[#This Row],[medical_insurance_charges]],NA())</f>
        <v>1261.8589999999999</v>
      </c>
    </row>
    <row r="170" spans="1:33" x14ac:dyDescent="0.35">
      <c r="A170" s="31">
        <v>19</v>
      </c>
      <c r="B170" s="31">
        <v>33.1</v>
      </c>
      <c r="C170" s="33">
        <v>0</v>
      </c>
      <c r="D170" s="33">
        <v>1</v>
      </c>
      <c r="E170" s="33">
        <v>0</v>
      </c>
      <c r="F170" s="33">
        <v>0</v>
      </c>
      <c r="G170" s="33">
        <v>1</v>
      </c>
      <c r="H170">
        <v>0</v>
      </c>
      <c r="I170">
        <v>0</v>
      </c>
      <c r="J170">
        <v>1</v>
      </c>
      <c r="K170">
        <v>0</v>
      </c>
      <c r="L170">
        <v>0</v>
      </c>
      <c r="M170">
        <v>1</v>
      </c>
      <c r="N170">
        <v>0</v>
      </c>
      <c r="O170">
        <v>0</v>
      </c>
      <c r="P170">
        <v>0</v>
      </c>
      <c r="Q170" s="32">
        <v>23082.955330000001</v>
      </c>
      <c r="R170" s="110" t="e">
        <f>IF(Play[[#This Row],[southeast]]=1,Play[[#This Row],[medical_insurance_charges]],NA())</f>
        <v>#N/A</v>
      </c>
      <c r="S170" s="110">
        <f>IF(Play[[#This Row],[southwest]]=1,Play[[#This Row],[medical_insurance_charges]],NA())</f>
        <v>23082.955330000001</v>
      </c>
      <c r="T170" s="111" t="e">
        <f>IF(Play[[#This Row],[northwest]]=1,Play[[#This Row],[medical_insurance_charges]],NA())</f>
        <v>#N/A</v>
      </c>
      <c r="U170" s="110" t="e">
        <f>IF(Play[[#This Row],[northeast]]=1,Play[[#This Row],[medical_insurance_charges]],NA())</f>
        <v>#N/A</v>
      </c>
      <c r="V170" s="114" t="e">
        <f>IF(AND(Play[[#This Row],[southeast]]&lt;&gt;0,Play[[#This Row],[Smoker]]&lt;&gt;0),Play[[#This Row],[medical_insurance_charges]],NA())</f>
        <v>#N/A</v>
      </c>
      <c r="W170" s="114" t="e">
        <f>IF(AND(Play[[#This Row],[southwest]]&lt;&gt;0,Play[[#This Row],[Smoker]]&lt;&gt;0),Play[[#This Row],[medical_insurance_charges]],NA())</f>
        <v>#N/A</v>
      </c>
      <c r="X170" s="114" t="e">
        <f>IF(AND(Play[[#This Row],[northwest]]&lt;&gt;0,Play[[#This Row],[Smoker]]&lt;&gt;0),Play[[#This Row],[medical_insurance_charges]],NA())</f>
        <v>#N/A</v>
      </c>
      <c r="Y170" s="114" t="e">
        <f>IF(AND(Play[[#This Row],[northeast]]&lt;&gt;0,Play[[#This Row],[Smoker]]&lt;&gt;0),Play[[#This Row],[medical_insurance_charges]],NA())</f>
        <v>#N/A</v>
      </c>
      <c r="Z170" s="115" t="e">
        <f>IF(AND(Play[[#This Row],[Biological Marker]]=0,Play[[#This Row],[Smoker]]=1),Play[[#This Row],[medical_insurance_charges]],NA())</f>
        <v>#N/A</v>
      </c>
      <c r="AA170" s="115" t="e">
        <f>IF(AND(Play[[#This Row],[Biological Marker]]=1,Play[[#This Row],[Smoker]]=1),Play[[#This Row],[medical_insurance_charges]],NA())</f>
        <v>#N/A</v>
      </c>
      <c r="AB170" s="144" t="e">
        <f>IF(AND(Play[[#This Row],[southeast]]&lt;&gt;0,Play[[#This Row],[Smoker]]=0),Play[[#This Row],[medical_insurance_charges]],NA())</f>
        <v>#N/A</v>
      </c>
      <c r="AC170" s="144">
        <f>IF(AND(Play[[#This Row],[southwest]]&lt;&gt;0,Play[[#This Row],[Smoker]]=0),Play[[#This Row],[medical_insurance_charges]],NA())</f>
        <v>23082.955330000001</v>
      </c>
      <c r="AD170" s="144" t="e">
        <f>IF(AND(Play[[#This Row],[northwest]]&lt;&gt;0,Play[[#This Row],[Smoker]]=0),Play[[#This Row],[medical_insurance_charges]],NA())</f>
        <v>#N/A</v>
      </c>
      <c r="AE170" s="144" t="e">
        <f>IF(AND(Play[[#This Row],[northeast]]&lt;&gt;0,Play[[#This Row],[Smoker]]=0),Play[[#This Row],[medical_insurance_charges]],NA())</f>
        <v>#N/A</v>
      </c>
      <c r="AF170" s="115" t="e">
        <f>IF(AND(Play[[#This Row],[Biological Marker]]=0,Play[[#This Row],[Smoker]]=0),Play[[#This Row],[medical_insurance_charges]],NA())</f>
        <v>#N/A</v>
      </c>
      <c r="AG170" s="115">
        <f>IF(AND(Play[[#This Row],[Biological Marker]]=1,Play[[#This Row],[Smoker]]=0),Play[[#This Row],[medical_insurance_charges]],NA())</f>
        <v>23082.955330000001</v>
      </c>
    </row>
    <row r="171" spans="1:33" x14ac:dyDescent="0.35">
      <c r="A171" s="31">
        <v>19</v>
      </c>
      <c r="B171" s="31">
        <v>30.4</v>
      </c>
      <c r="C171" s="33">
        <v>0</v>
      </c>
      <c r="D171" s="33">
        <v>1</v>
      </c>
      <c r="E171" s="33">
        <v>0</v>
      </c>
      <c r="F171" s="33">
        <v>0</v>
      </c>
      <c r="G171" s="33">
        <v>1</v>
      </c>
      <c r="H171">
        <v>0</v>
      </c>
      <c r="I171">
        <v>0</v>
      </c>
      <c r="J171">
        <v>1</v>
      </c>
      <c r="K171">
        <v>0</v>
      </c>
      <c r="L171">
        <v>0</v>
      </c>
      <c r="M171">
        <v>1</v>
      </c>
      <c r="N171">
        <v>0</v>
      </c>
      <c r="O171">
        <v>0</v>
      </c>
      <c r="P171">
        <v>0</v>
      </c>
      <c r="Q171" s="32">
        <v>1256.299</v>
      </c>
      <c r="R171" s="110" t="e">
        <f>IF(Play[[#This Row],[southeast]]=1,Play[[#This Row],[medical_insurance_charges]],NA())</f>
        <v>#N/A</v>
      </c>
      <c r="S171" s="110">
        <f>IF(Play[[#This Row],[southwest]]=1,Play[[#This Row],[medical_insurance_charges]],NA())</f>
        <v>1256.299</v>
      </c>
      <c r="T171" s="111" t="e">
        <f>IF(Play[[#This Row],[northwest]]=1,Play[[#This Row],[medical_insurance_charges]],NA())</f>
        <v>#N/A</v>
      </c>
      <c r="U171" s="110" t="e">
        <f>IF(Play[[#This Row],[northeast]]=1,Play[[#This Row],[medical_insurance_charges]],NA())</f>
        <v>#N/A</v>
      </c>
      <c r="V171" s="114" t="e">
        <f>IF(AND(Play[[#This Row],[southeast]]&lt;&gt;0,Play[[#This Row],[Smoker]]&lt;&gt;0),Play[[#This Row],[medical_insurance_charges]],NA())</f>
        <v>#N/A</v>
      </c>
      <c r="W171" s="114" t="e">
        <f>IF(AND(Play[[#This Row],[southwest]]&lt;&gt;0,Play[[#This Row],[Smoker]]&lt;&gt;0),Play[[#This Row],[medical_insurance_charges]],NA())</f>
        <v>#N/A</v>
      </c>
      <c r="X171" s="114" t="e">
        <f>IF(AND(Play[[#This Row],[northwest]]&lt;&gt;0,Play[[#This Row],[Smoker]]&lt;&gt;0),Play[[#This Row],[medical_insurance_charges]],NA())</f>
        <v>#N/A</v>
      </c>
      <c r="Y171" s="114" t="e">
        <f>IF(AND(Play[[#This Row],[northeast]]&lt;&gt;0,Play[[#This Row],[Smoker]]&lt;&gt;0),Play[[#This Row],[medical_insurance_charges]],NA())</f>
        <v>#N/A</v>
      </c>
      <c r="Z171" s="115" t="e">
        <f>IF(AND(Play[[#This Row],[Biological Marker]]=0,Play[[#This Row],[Smoker]]=1),Play[[#This Row],[medical_insurance_charges]],NA())</f>
        <v>#N/A</v>
      </c>
      <c r="AA171" s="115" t="e">
        <f>IF(AND(Play[[#This Row],[Biological Marker]]=1,Play[[#This Row],[Smoker]]=1),Play[[#This Row],[medical_insurance_charges]],NA())</f>
        <v>#N/A</v>
      </c>
      <c r="AB171" s="144" t="e">
        <f>IF(AND(Play[[#This Row],[southeast]]&lt;&gt;0,Play[[#This Row],[Smoker]]=0),Play[[#This Row],[medical_insurance_charges]],NA())</f>
        <v>#N/A</v>
      </c>
      <c r="AC171" s="144">
        <f>IF(AND(Play[[#This Row],[southwest]]&lt;&gt;0,Play[[#This Row],[Smoker]]=0),Play[[#This Row],[medical_insurance_charges]],NA())</f>
        <v>1256.299</v>
      </c>
      <c r="AD171" s="144" t="e">
        <f>IF(AND(Play[[#This Row],[northwest]]&lt;&gt;0,Play[[#This Row],[Smoker]]=0),Play[[#This Row],[medical_insurance_charges]],NA())</f>
        <v>#N/A</v>
      </c>
      <c r="AE171" s="144" t="e">
        <f>IF(AND(Play[[#This Row],[northeast]]&lt;&gt;0,Play[[#This Row],[Smoker]]=0),Play[[#This Row],[medical_insurance_charges]],NA())</f>
        <v>#N/A</v>
      </c>
      <c r="AF171" s="115" t="e">
        <f>IF(AND(Play[[#This Row],[Biological Marker]]=0,Play[[#This Row],[Smoker]]=0),Play[[#This Row],[medical_insurance_charges]],NA())</f>
        <v>#N/A</v>
      </c>
      <c r="AG171" s="115">
        <f>IF(AND(Play[[#This Row],[Biological Marker]]=1,Play[[#This Row],[Smoker]]=0),Play[[#This Row],[medical_insurance_charges]],NA())</f>
        <v>1256.299</v>
      </c>
    </row>
    <row r="172" spans="1:33" x14ac:dyDescent="0.35">
      <c r="A172" s="31">
        <v>19</v>
      </c>
      <c r="B172" s="31">
        <v>35.4</v>
      </c>
      <c r="C172" s="33">
        <v>0</v>
      </c>
      <c r="D172" s="33">
        <v>1</v>
      </c>
      <c r="E172" s="33">
        <v>0</v>
      </c>
      <c r="F172" s="33">
        <v>0</v>
      </c>
      <c r="G172" s="33">
        <v>1</v>
      </c>
      <c r="H172">
        <v>0</v>
      </c>
      <c r="I172">
        <v>0</v>
      </c>
      <c r="J172">
        <v>1</v>
      </c>
      <c r="K172">
        <v>0</v>
      </c>
      <c r="L172">
        <v>0</v>
      </c>
      <c r="M172">
        <v>1</v>
      </c>
      <c r="N172">
        <v>0</v>
      </c>
      <c r="O172">
        <v>0</v>
      </c>
      <c r="P172">
        <v>0</v>
      </c>
      <c r="Q172" s="32">
        <v>1263.249</v>
      </c>
      <c r="R172" s="110" t="e">
        <f>IF(Play[[#This Row],[southeast]]=1,Play[[#This Row],[medical_insurance_charges]],NA())</f>
        <v>#N/A</v>
      </c>
      <c r="S172" s="110">
        <f>IF(Play[[#This Row],[southwest]]=1,Play[[#This Row],[medical_insurance_charges]],NA())</f>
        <v>1263.249</v>
      </c>
      <c r="T172" s="111" t="e">
        <f>IF(Play[[#This Row],[northwest]]=1,Play[[#This Row],[medical_insurance_charges]],NA())</f>
        <v>#N/A</v>
      </c>
      <c r="U172" s="110" t="e">
        <f>IF(Play[[#This Row],[northeast]]=1,Play[[#This Row],[medical_insurance_charges]],NA())</f>
        <v>#N/A</v>
      </c>
      <c r="V172" s="114" t="e">
        <f>IF(AND(Play[[#This Row],[southeast]]&lt;&gt;0,Play[[#This Row],[Smoker]]&lt;&gt;0),Play[[#This Row],[medical_insurance_charges]],NA())</f>
        <v>#N/A</v>
      </c>
      <c r="W172" s="114" t="e">
        <f>IF(AND(Play[[#This Row],[southwest]]&lt;&gt;0,Play[[#This Row],[Smoker]]&lt;&gt;0),Play[[#This Row],[medical_insurance_charges]],NA())</f>
        <v>#N/A</v>
      </c>
      <c r="X172" s="114" t="e">
        <f>IF(AND(Play[[#This Row],[northwest]]&lt;&gt;0,Play[[#This Row],[Smoker]]&lt;&gt;0),Play[[#This Row],[medical_insurance_charges]],NA())</f>
        <v>#N/A</v>
      </c>
      <c r="Y172" s="114" t="e">
        <f>IF(AND(Play[[#This Row],[northeast]]&lt;&gt;0,Play[[#This Row],[Smoker]]&lt;&gt;0),Play[[#This Row],[medical_insurance_charges]],NA())</f>
        <v>#N/A</v>
      </c>
      <c r="Z172" s="115" t="e">
        <f>IF(AND(Play[[#This Row],[Biological Marker]]=0,Play[[#This Row],[Smoker]]=1),Play[[#This Row],[medical_insurance_charges]],NA())</f>
        <v>#N/A</v>
      </c>
      <c r="AA172" s="115" t="e">
        <f>IF(AND(Play[[#This Row],[Biological Marker]]=1,Play[[#This Row],[Smoker]]=1),Play[[#This Row],[medical_insurance_charges]],NA())</f>
        <v>#N/A</v>
      </c>
      <c r="AB172" s="144" t="e">
        <f>IF(AND(Play[[#This Row],[southeast]]&lt;&gt;0,Play[[#This Row],[Smoker]]=0),Play[[#This Row],[medical_insurance_charges]],NA())</f>
        <v>#N/A</v>
      </c>
      <c r="AC172" s="144">
        <f>IF(AND(Play[[#This Row],[southwest]]&lt;&gt;0,Play[[#This Row],[Smoker]]=0),Play[[#This Row],[medical_insurance_charges]],NA())</f>
        <v>1263.249</v>
      </c>
      <c r="AD172" s="144" t="e">
        <f>IF(AND(Play[[#This Row],[northwest]]&lt;&gt;0,Play[[#This Row],[Smoker]]=0),Play[[#This Row],[medical_insurance_charges]],NA())</f>
        <v>#N/A</v>
      </c>
      <c r="AE172" s="144" t="e">
        <f>IF(AND(Play[[#This Row],[northeast]]&lt;&gt;0,Play[[#This Row],[Smoker]]=0),Play[[#This Row],[medical_insurance_charges]],NA())</f>
        <v>#N/A</v>
      </c>
      <c r="AF172" s="115" t="e">
        <f>IF(AND(Play[[#This Row],[Biological Marker]]=0,Play[[#This Row],[Smoker]]=0),Play[[#This Row],[medical_insurance_charges]],NA())</f>
        <v>#N/A</v>
      </c>
      <c r="AG172" s="115">
        <f>IF(AND(Play[[#This Row],[Biological Marker]]=1,Play[[#This Row],[Smoker]]=0),Play[[#This Row],[medical_insurance_charges]],NA())</f>
        <v>1263.249</v>
      </c>
    </row>
    <row r="173" spans="1:33" x14ac:dyDescent="0.35">
      <c r="A173" s="31">
        <v>20</v>
      </c>
      <c r="B173" s="31">
        <v>33</v>
      </c>
      <c r="C173" s="33">
        <v>0</v>
      </c>
      <c r="D173" s="33">
        <v>1</v>
      </c>
      <c r="E173" s="33">
        <v>0</v>
      </c>
      <c r="F173" s="33">
        <v>0</v>
      </c>
      <c r="G173" s="33">
        <v>1</v>
      </c>
      <c r="H173">
        <v>0</v>
      </c>
      <c r="I173">
        <v>0</v>
      </c>
      <c r="J173">
        <v>1</v>
      </c>
      <c r="K173">
        <v>0</v>
      </c>
      <c r="L173">
        <v>0</v>
      </c>
      <c r="M173">
        <v>1</v>
      </c>
      <c r="N173">
        <v>0</v>
      </c>
      <c r="O173">
        <v>0</v>
      </c>
      <c r="P173">
        <v>0</v>
      </c>
      <c r="Q173" s="32">
        <v>1980.07</v>
      </c>
      <c r="R173" s="110" t="e">
        <f>IF(Play[[#This Row],[southeast]]=1,Play[[#This Row],[medical_insurance_charges]],NA())</f>
        <v>#N/A</v>
      </c>
      <c r="S173" s="110">
        <f>IF(Play[[#This Row],[southwest]]=1,Play[[#This Row],[medical_insurance_charges]],NA())</f>
        <v>1980.07</v>
      </c>
      <c r="T173" s="111" t="e">
        <f>IF(Play[[#This Row],[northwest]]=1,Play[[#This Row],[medical_insurance_charges]],NA())</f>
        <v>#N/A</v>
      </c>
      <c r="U173" s="110" t="e">
        <f>IF(Play[[#This Row],[northeast]]=1,Play[[#This Row],[medical_insurance_charges]],NA())</f>
        <v>#N/A</v>
      </c>
      <c r="V173" s="114" t="e">
        <f>IF(AND(Play[[#This Row],[southeast]]&lt;&gt;0,Play[[#This Row],[Smoker]]&lt;&gt;0),Play[[#This Row],[medical_insurance_charges]],NA())</f>
        <v>#N/A</v>
      </c>
      <c r="W173" s="114" t="e">
        <f>IF(AND(Play[[#This Row],[southwest]]&lt;&gt;0,Play[[#This Row],[Smoker]]&lt;&gt;0),Play[[#This Row],[medical_insurance_charges]],NA())</f>
        <v>#N/A</v>
      </c>
      <c r="X173" s="114" t="e">
        <f>IF(AND(Play[[#This Row],[northwest]]&lt;&gt;0,Play[[#This Row],[Smoker]]&lt;&gt;0),Play[[#This Row],[medical_insurance_charges]],NA())</f>
        <v>#N/A</v>
      </c>
      <c r="Y173" s="114" t="e">
        <f>IF(AND(Play[[#This Row],[northeast]]&lt;&gt;0,Play[[#This Row],[Smoker]]&lt;&gt;0),Play[[#This Row],[medical_insurance_charges]],NA())</f>
        <v>#N/A</v>
      </c>
      <c r="Z173" s="115" t="e">
        <f>IF(AND(Play[[#This Row],[Biological Marker]]=0,Play[[#This Row],[Smoker]]=1),Play[[#This Row],[medical_insurance_charges]],NA())</f>
        <v>#N/A</v>
      </c>
      <c r="AA173" s="115" t="e">
        <f>IF(AND(Play[[#This Row],[Biological Marker]]=1,Play[[#This Row],[Smoker]]=1),Play[[#This Row],[medical_insurance_charges]],NA())</f>
        <v>#N/A</v>
      </c>
      <c r="AB173" s="144" t="e">
        <f>IF(AND(Play[[#This Row],[southeast]]&lt;&gt;0,Play[[#This Row],[Smoker]]=0),Play[[#This Row],[medical_insurance_charges]],NA())</f>
        <v>#N/A</v>
      </c>
      <c r="AC173" s="144">
        <f>IF(AND(Play[[#This Row],[southwest]]&lt;&gt;0,Play[[#This Row],[Smoker]]=0),Play[[#This Row],[medical_insurance_charges]],NA())</f>
        <v>1980.07</v>
      </c>
      <c r="AD173" s="144" t="e">
        <f>IF(AND(Play[[#This Row],[northwest]]&lt;&gt;0,Play[[#This Row],[Smoker]]=0),Play[[#This Row],[medical_insurance_charges]],NA())</f>
        <v>#N/A</v>
      </c>
      <c r="AE173" s="144" t="e">
        <f>IF(AND(Play[[#This Row],[northeast]]&lt;&gt;0,Play[[#This Row],[Smoker]]=0),Play[[#This Row],[medical_insurance_charges]],NA())</f>
        <v>#N/A</v>
      </c>
      <c r="AF173" s="115" t="e">
        <f>IF(AND(Play[[#This Row],[Biological Marker]]=0,Play[[#This Row],[Smoker]]=0),Play[[#This Row],[medical_insurance_charges]],NA())</f>
        <v>#N/A</v>
      </c>
      <c r="AG173" s="115">
        <f>IF(AND(Play[[#This Row],[Biological Marker]]=1,Play[[#This Row],[Smoker]]=0),Play[[#This Row],[medical_insurance_charges]],NA())</f>
        <v>1980.07</v>
      </c>
    </row>
    <row r="174" spans="1:33" x14ac:dyDescent="0.35">
      <c r="A174" s="31">
        <v>21</v>
      </c>
      <c r="B174" s="31">
        <v>31.1</v>
      </c>
      <c r="C174" s="33">
        <v>0</v>
      </c>
      <c r="D174" s="33">
        <v>1</v>
      </c>
      <c r="E174" s="33">
        <v>0</v>
      </c>
      <c r="F174" s="33">
        <v>0</v>
      </c>
      <c r="G174" s="33">
        <v>1</v>
      </c>
      <c r="H174">
        <v>0</v>
      </c>
      <c r="I174">
        <v>0</v>
      </c>
      <c r="J174">
        <v>1</v>
      </c>
      <c r="K174">
        <v>0</v>
      </c>
      <c r="L174">
        <v>0</v>
      </c>
      <c r="M174">
        <v>1</v>
      </c>
      <c r="N174">
        <v>0</v>
      </c>
      <c r="O174">
        <v>0</v>
      </c>
      <c r="P174">
        <v>0</v>
      </c>
      <c r="Q174" s="32">
        <v>1526.3119999999999</v>
      </c>
      <c r="R174" s="110" t="e">
        <f>IF(Play[[#This Row],[southeast]]=1,Play[[#This Row],[medical_insurance_charges]],NA())</f>
        <v>#N/A</v>
      </c>
      <c r="S174" s="110">
        <f>IF(Play[[#This Row],[southwest]]=1,Play[[#This Row],[medical_insurance_charges]],NA())</f>
        <v>1526.3119999999999</v>
      </c>
      <c r="T174" s="111" t="e">
        <f>IF(Play[[#This Row],[northwest]]=1,Play[[#This Row],[medical_insurance_charges]],NA())</f>
        <v>#N/A</v>
      </c>
      <c r="U174" s="110" t="e">
        <f>IF(Play[[#This Row],[northeast]]=1,Play[[#This Row],[medical_insurance_charges]],NA())</f>
        <v>#N/A</v>
      </c>
      <c r="V174" s="114" t="e">
        <f>IF(AND(Play[[#This Row],[southeast]]&lt;&gt;0,Play[[#This Row],[Smoker]]&lt;&gt;0),Play[[#This Row],[medical_insurance_charges]],NA())</f>
        <v>#N/A</v>
      </c>
      <c r="W174" s="114" t="e">
        <f>IF(AND(Play[[#This Row],[southwest]]&lt;&gt;0,Play[[#This Row],[Smoker]]&lt;&gt;0),Play[[#This Row],[medical_insurance_charges]],NA())</f>
        <v>#N/A</v>
      </c>
      <c r="X174" s="114" t="e">
        <f>IF(AND(Play[[#This Row],[northwest]]&lt;&gt;0,Play[[#This Row],[Smoker]]&lt;&gt;0),Play[[#This Row],[medical_insurance_charges]],NA())</f>
        <v>#N/A</v>
      </c>
      <c r="Y174" s="114" t="e">
        <f>IF(AND(Play[[#This Row],[northeast]]&lt;&gt;0,Play[[#This Row],[Smoker]]&lt;&gt;0),Play[[#This Row],[medical_insurance_charges]],NA())</f>
        <v>#N/A</v>
      </c>
      <c r="Z174" s="115" t="e">
        <f>IF(AND(Play[[#This Row],[Biological Marker]]=0,Play[[#This Row],[Smoker]]=1),Play[[#This Row],[medical_insurance_charges]],NA())</f>
        <v>#N/A</v>
      </c>
      <c r="AA174" s="115" t="e">
        <f>IF(AND(Play[[#This Row],[Biological Marker]]=1,Play[[#This Row],[Smoker]]=1),Play[[#This Row],[medical_insurance_charges]],NA())</f>
        <v>#N/A</v>
      </c>
      <c r="AB174" s="144" t="e">
        <f>IF(AND(Play[[#This Row],[southeast]]&lt;&gt;0,Play[[#This Row],[Smoker]]=0),Play[[#This Row],[medical_insurance_charges]],NA())</f>
        <v>#N/A</v>
      </c>
      <c r="AC174" s="144">
        <f>IF(AND(Play[[#This Row],[southwest]]&lt;&gt;0,Play[[#This Row],[Smoker]]=0),Play[[#This Row],[medical_insurance_charges]],NA())</f>
        <v>1526.3119999999999</v>
      </c>
      <c r="AD174" s="144" t="e">
        <f>IF(AND(Play[[#This Row],[northwest]]&lt;&gt;0,Play[[#This Row],[Smoker]]=0),Play[[#This Row],[medical_insurance_charges]],NA())</f>
        <v>#N/A</v>
      </c>
      <c r="AE174" s="144" t="e">
        <f>IF(AND(Play[[#This Row],[northeast]]&lt;&gt;0,Play[[#This Row],[Smoker]]=0),Play[[#This Row],[medical_insurance_charges]],NA())</f>
        <v>#N/A</v>
      </c>
      <c r="AF174" s="115" t="e">
        <f>IF(AND(Play[[#This Row],[Biological Marker]]=0,Play[[#This Row],[Smoker]]=0),Play[[#This Row],[medical_insurance_charges]],NA())</f>
        <v>#N/A</v>
      </c>
      <c r="AG174" s="115">
        <f>IF(AND(Play[[#This Row],[Biological Marker]]=1,Play[[#This Row],[Smoker]]=0),Play[[#This Row],[medical_insurance_charges]],NA())</f>
        <v>1526.3119999999999</v>
      </c>
    </row>
    <row r="175" spans="1:33" x14ac:dyDescent="0.35">
      <c r="A175" s="31">
        <v>22</v>
      </c>
      <c r="B175" s="31">
        <v>34.799999999999997</v>
      </c>
      <c r="C175" s="33">
        <v>0</v>
      </c>
      <c r="D175" s="33">
        <v>1</v>
      </c>
      <c r="E175" s="33">
        <v>0</v>
      </c>
      <c r="F175" s="33">
        <v>0</v>
      </c>
      <c r="G175" s="33">
        <v>1</v>
      </c>
      <c r="H175">
        <v>0</v>
      </c>
      <c r="I175">
        <v>0</v>
      </c>
      <c r="J175">
        <v>1</v>
      </c>
      <c r="K175">
        <v>0</v>
      </c>
      <c r="L175">
        <v>0</v>
      </c>
      <c r="M175">
        <v>1</v>
      </c>
      <c r="N175">
        <v>0</v>
      </c>
      <c r="O175">
        <v>0</v>
      </c>
      <c r="P175">
        <v>0</v>
      </c>
      <c r="Q175" s="32">
        <v>3443.0639999999999</v>
      </c>
      <c r="R175" s="110" t="e">
        <f>IF(Play[[#This Row],[southeast]]=1,Play[[#This Row],[medical_insurance_charges]],NA())</f>
        <v>#N/A</v>
      </c>
      <c r="S175" s="110">
        <f>IF(Play[[#This Row],[southwest]]=1,Play[[#This Row],[medical_insurance_charges]],NA())</f>
        <v>3443.0639999999999</v>
      </c>
      <c r="T175" s="111" t="e">
        <f>IF(Play[[#This Row],[northwest]]=1,Play[[#This Row],[medical_insurance_charges]],NA())</f>
        <v>#N/A</v>
      </c>
      <c r="U175" s="110" t="e">
        <f>IF(Play[[#This Row],[northeast]]=1,Play[[#This Row],[medical_insurance_charges]],NA())</f>
        <v>#N/A</v>
      </c>
      <c r="V175" s="114" t="e">
        <f>IF(AND(Play[[#This Row],[southeast]]&lt;&gt;0,Play[[#This Row],[Smoker]]&lt;&gt;0),Play[[#This Row],[medical_insurance_charges]],NA())</f>
        <v>#N/A</v>
      </c>
      <c r="W175" s="114" t="e">
        <f>IF(AND(Play[[#This Row],[southwest]]&lt;&gt;0,Play[[#This Row],[Smoker]]&lt;&gt;0),Play[[#This Row],[medical_insurance_charges]],NA())</f>
        <v>#N/A</v>
      </c>
      <c r="X175" s="114" t="e">
        <f>IF(AND(Play[[#This Row],[northwest]]&lt;&gt;0,Play[[#This Row],[Smoker]]&lt;&gt;0),Play[[#This Row],[medical_insurance_charges]],NA())</f>
        <v>#N/A</v>
      </c>
      <c r="Y175" s="114" t="e">
        <f>IF(AND(Play[[#This Row],[northeast]]&lt;&gt;0,Play[[#This Row],[Smoker]]&lt;&gt;0),Play[[#This Row],[medical_insurance_charges]],NA())</f>
        <v>#N/A</v>
      </c>
      <c r="Z175" s="115" t="e">
        <f>IF(AND(Play[[#This Row],[Biological Marker]]=0,Play[[#This Row],[Smoker]]=1),Play[[#This Row],[medical_insurance_charges]],NA())</f>
        <v>#N/A</v>
      </c>
      <c r="AA175" s="115" t="e">
        <f>IF(AND(Play[[#This Row],[Biological Marker]]=1,Play[[#This Row],[Smoker]]=1),Play[[#This Row],[medical_insurance_charges]],NA())</f>
        <v>#N/A</v>
      </c>
      <c r="AB175" s="144" t="e">
        <f>IF(AND(Play[[#This Row],[southeast]]&lt;&gt;0,Play[[#This Row],[Smoker]]=0),Play[[#This Row],[medical_insurance_charges]],NA())</f>
        <v>#N/A</v>
      </c>
      <c r="AC175" s="144">
        <f>IF(AND(Play[[#This Row],[southwest]]&lt;&gt;0,Play[[#This Row],[Smoker]]=0),Play[[#This Row],[medical_insurance_charges]],NA())</f>
        <v>3443.0639999999999</v>
      </c>
      <c r="AD175" s="144" t="e">
        <f>IF(AND(Play[[#This Row],[northwest]]&lt;&gt;0,Play[[#This Row],[Smoker]]=0),Play[[#This Row],[medical_insurance_charges]],NA())</f>
        <v>#N/A</v>
      </c>
      <c r="AE175" s="144" t="e">
        <f>IF(AND(Play[[#This Row],[northeast]]&lt;&gt;0,Play[[#This Row],[Smoker]]=0),Play[[#This Row],[medical_insurance_charges]],NA())</f>
        <v>#N/A</v>
      </c>
      <c r="AF175" s="115" t="e">
        <f>IF(AND(Play[[#This Row],[Biological Marker]]=0,Play[[#This Row],[Smoker]]=0),Play[[#This Row],[medical_insurance_charges]],NA())</f>
        <v>#N/A</v>
      </c>
      <c r="AG175" s="115">
        <f>IF(AND(Play[[#This Row],[Biological Marker]]=1,Play[[#This Row],[Smoker]]=0),Play[[#This Row],[medical_insurance_charges]],NA())</f>
        <v>3443.0639999999999</v>
      </c>
    </row>
    <row r="176" spans="1:33" x14ac:dyDescent="0.35">
      <c r="A176" s="31">
        <v>22</v>
      </c>
      <c r="B176" s="31">
        <v>39.5</v>
      </c>
      <c r="C176" s="33">
        <v>0</v>
      </c>
      <c r="D176" s="33">
        <v>1</v>
      </c>
      <c r="E176" s="33">
        <v>0</v>
      </c>
      <c r="F176" s="33">
        <v>0</v>
      </c>
      <c r="G176" s="33">
        <v>1</v>
      </c>
      <c r="H176">
        <v>0</v>
      </c>
      <c r="I176">
        <v>0</v>
      </c>
      <c r="J176">
        <v>1</v>
      </c>
      <c r="K176">
        <v>0</v>
      </c>
      <c r="L176">
        <v>0</v>
      </c>
      <c r="M176">
        <v>1</v>
      </c>
      <c r="N176">
        <v>0</v>
      </c>
      <c r="O176">
        <v>0</v>
      </c>
      <c r="P176">
        <v>0</v>
      </c>
      <c r="Q176" s="32">
        <v>1682.597</v>
      </c>
      <c r="R176" s="110" t="e">
        <f>IF(Play[[#This Row],[southeast]]=1,Play[[#This Row],[medical_insurance_charges]],NA())</f>
        <v>#N/A</v>
      </c>
      <c r="S176" s="110">
        <f>IF(Play[[#This Row],[southwest]]=1,Play[[#This Row],[medical_insurance_charges]],NA())</f>
        <v>1682.597</v>
      </c>
      <c r="T176" s="111" t="e">
        <f>IF(Play[[#This Row],[northwest]]=1,Play[[#This Row],[medical_insurance_charges]],NA())</f>
        <v>#N/A</v>
      </c>
      <c r="U176" s="110" t="e">
        <f>IF(Play[[#This Row],[northeast]]=1,Play[[#This Row],[medical_insurance_charges]],NA())</f>
        <v>#N/A</v>
      </c>
      <c r="V176" s="114" t="e">
        <f>IF(AND(Play[[#This Row],[southeast]]&lt;&gt;0,Play[[#This Row],[Smoker]]&lt;&gt;0),Play[[#This Row],[medical_insurance_charges]],NA())</f>
        <v>#N/A</v>
      </c>
      <c r="W176" s="114" t="e">
        <f>IF(AND(Play[[#This Row],[southwest]]&lt;&gt;0,Play[[#This Row],[Smoker]]&lt;&gt;0),Play[[#This Row],[medical_insurance_charges]],NA())</f>
        <v>#N/A</v>
      </c>
      <c r="X176" s="114" t="e">
        <f>IF(AND(Play[[#This Row],[northwest]]&lt;&gt;0,Play[[#This Row],[Smoker]]&lt;&gt;0),Play[[#This Row],[medical_insurance_charges]],NA())</f>
        <v>#N/A</v>
      </c>
      <c r="Y176" s="114" t="e">
        <f>IF(AND(Play[[#This Row],[northeast]]&lt;&gt;0,Play[[#This Row],[Smoker]]&lt;&gt;0),Play[[#This Row],[medical_insurance_charges]],NA())</f>
        <v>#N/A</v>
      </c>
      <c r="Z176" s="115" t="e">
        <f>IF(AND(Play[[#This Row],[Biological Marker]]=0,Play[[#This Row],[Smoker]]=1),Play[[#This Row],[medical_insurance_charges]],NA())</f>
        <v>#N/A</v>
      </c>
      <c r="AA176" s="115" t="e">
        <f>IF(AND(Play[[#This Row],[Biological Marker]]=1,Play[[#This Row],[Smoker]]=1),Play[[#This Row],[medical_insurance_charges]],NA())</f>
        <v>#N/A</v>
      </c>
      <c r="AB176" s="144" t="e">
        <f>IF(AND(Play[[#This Row],[southeast]]&lt;&gt;0,Play[[#This Row],[Smoker]]=0),Play[[#This Row],[medical_insurance_charges]],NA())</f>
        <v>#N/A</v>
      </c>
      <c r="AC176" s="144">
        <f>IF(AND(Play[[#This Row],[southwest]]&lt;&gt;0,Play[[#This Row],[Smoker]]=0),Play[[#This Row],[medical_insurance_charges]],NA())</f>
        <v>1682.597</v>
      </c>
      <c r="AD176" s="144" t="e">
        <f>IF(AND(Play[[#This Row],[northwest]]&lt;&gt;0,Play[[#This Row],[Smoker]]=0),Play[[#This Row],[medical_insurance_charges]],NA())</f>
        <v>#N/A</v>
      </c>
      <c r="AE176" s="144" t="e">
        <f>IF(AND(Play[[#This Row],[northeast]]&lt;&gt;0,Play[[#This Row],[Smoker]]=0),Play[[#This Row],[medical_insurance_charges]],NA())</f>
        <v>#N/A</v>
      </c>
      <c r="AF176" s="115" t="e">
        <f>IF(AND(Play[[#This Row],[Biological Marker]]=0,Play[[#This Row],[Smoker]]=0),Play[[#This Row],[medical_insurance_charges]],NA())</f>
        <v>#N/A</v>
      </c>
      <c r="AG176" s="115">
        <f>IF(AND(Play[[#This Row],[Biological Marker]]=1,Play[[#This Row],[Smoker]]=0),Play[[#This Row],[medical_insurance_charges]],NA())</f>
        <v>1682.597</v>
      </c>
    </row>
    <row r="177" spans="1:33" x14ac:dyDescent="0.35">
      <c r="A177" s="31">
        <v>23</v>
      </c>
      <c r="B177" s="31">
        <v>34.4</v>
      </c>
      <c r="C177" s="33">
        <v>0</v>
      </c>
      <c r="D177" s="33">
        <v>1</v>
      </c>
      <c r="E177" s="33">
        <v>0</v>
      </c>
      <c r="F177" s="33">
        <v>0</v>
      </c>
      <c r="G177" s="33">
        <v>1</v>
      </c>
      <c r="H177">
        <v>0</v>
      </c>
      <c r="I177">
        <v>0</v>
      </c>
      <c r="J177">
        <v>1</v>
      </c>
      <c r="K177">
        <v>0</v>
      </c>
      <c r="L177">
        <v>0</v>
      </c>
      <c r="M177">
        <v>1</v>
      </c>
      <c r="N177">
        <v>0</v>
      </c>
      <c r="O177">
        <v>0</v>
      </c>
      <c r="P177">
        <v>0</v>
      </c>
      <c r="Q177" s="32">
        <v>1826.8430000000001</v>
      </c>
      <c r="R177" s="110" t="e">
        <f>IF(Play[[#This Row],[southeast]]=1,Play[[#This Row],[medical_insurance_charges]],NA())</f>
        <v>#N/A</v>
      </c>
      <c r="S177" s="110">
        <f>IF(Play[[#This Row],[southwest]]=1,Play[[#This Row],[medical_insurance_charges]],NA())</f>
        <v>1826.8430000000001</v>
      </c>
      <c r="T177" s="111" t="e">
        <f>IF(Play[[#This Row],[northwest]]=1,Play[[#This Row],[medical_insurance_charges]],NA())</f>
        <v>#N/A</v>
      </c>
      <c r="U177" s="110" t="e">
        <f>IF(Play[[#This Row],[northeast]]=1,Play[[#This Row],[medical_insurance_charges]],NA())</f>
        <v>#N/A</v>
      </c>
      <c r="V177" s="114" t="e">
        <f>IF(AND(Play[[#This Row],[southeast]]&lt;&gt;0,Play[[#This Row],[Smoker]]&lt;&gt;0),Play[[#This Row],[medical_insurance_charges]],NA())</f>
        <v>#N/A</v>
      </c>
      <c r="W177" s="114" t="e">
        <f>IF(AND(Play[[#This Row],[southwest]]&lt;&gt;0,Play[[#This Row],[Smoker]]&lt;&gt;0),Play[[#This Row],[medical_insurance_charges]],NA())</f>
        <v>#N/A</v>
      </c>
      <c r="X177" s="114" t="e">
        <f>IF(AND(Play[[#This Row],[northwest]]&lt;&gt;0,Play[[#This Row],[Smoker]]&lt;&gt;0),Play[[#This Row],[medical_insurance_charges]],NA())</f>
        <v>#N/A</v>
      </c>
      <c r="Y177" s="114" t="e">
        <f>IF(AND(Play[[#This Row],[northeast]]&lt;&gt;0,Play[[#This Row],[Smoker]]&lt;&gt;0),Play[[#This Row],[medical_insurance_charges]],NA())</f>
        <v>#N/A</v>
      </c>
      <c r="Z177" s="115" t="e">
        <f>IF(AND(Play[[#This Row],[Biological Marker]]=0,Play[[#This Row],[Smoker]]=1),Play[[#This Row],[medical_insurance_charges]],NA())</f>
        <v>#N/A</v>
      </c>
      <c r="AA177" s="115" t="e">
        <f>IF(AND(Play[[#This Row],[Biological Marker]]=1,Play[[#This Row],[Smoker]]=1),Play[[#This Row],[medical_insurance_charges]],NA())</f>
        <v>#N/A</v>
      </c>
      <c r="AB177" s="144" t="e">
        <f>IF(AND(Play[[#This Row],[southeast]]&lt;&gt;0,Play[[#This Row],[Smoker]]=0),Play[[#This Row],[medical_insurance_charges]],NA())</f>
        <v>#N/A</v>
      </c>
      <c r="AC177" s="144">
        <f>IF(AND(Play[[#This Row],[southwest]]&lt;&gt;0,Play[[#This Row],[Smoker]]=0),Play[[#This Row],[medical_insurance_charges]],NA())</f>
        <v>1826.8430000000001</v>
      </c>
      <c r="AD177" s="144" t="e">
        <f>IF(AND(Play[[#This Row],[northwest]]&lt;&gt;0,Play[[#This Row],[Smoker]]=0),Play[[#This Row],[medical_insurance_charges]],NA())</f>
        <v>#N/A</v>
      </c>
      <c r="AE177" s="144" t="e">
        <f>IF(AND(Play[[#This Row],[northeast]]&lt;&gt;0,Play[[#This Row],[Smoker]]=0),Play[[#This Row],[medical_insurance_charges]],NA())</f>
        <v>#N/A</v>
      </c>
      <c r="AF177" s="115" t="e">
        <f>IF(AND(Play[[#This Row],[Biological Marker]]=0,Play[[#This Row],[Smoker]]=0),Play[[#This Row],[medical_insurance_charges]],NA())</f>
        <v>#N/A</v>
      </c>
      <c r="AG177" s="115">
        <f>IF(AND(Play[[#This Row],[Biological Marker]]=1,Play[[#This Row],[Smoker]]=0),Play[[#This Row],[medical_insurance_charges]],NA())</f>
        <v>1826.8430000000001</v>
      </c>
    </row>
    <row r="178" spans="1:33" x14ac:dyDescent="0.35">
      <c r="A178" s="31">
        <v>23</v>
      </c>
      <c r="B178" s="31">
        <v>35.200000000000003</v>
      </c>
      <c r="C178" s="33">
        <v>0</v>
      </c>
      <c r="D178" s="33">
        <v>1</v>
      </c>
      <c r="E178" s="33">
        <v>0</v>
      </c>
      <c r="F178" s="33">
        <v>0</v>
      </c>
      <c r="G178" s="33">
        <v>1</v>
      </c>
      <c r="H178">
        <v>0</v>
      </c>
      <c r="I178">
        <v>0</v>
      </c>
      <c r="J178">
        <v>1</v>
      </c>
      <c r="K178">
        <v>0</v>
      </c>
      <c r="L178">
        <v>0</v>
      </c>
      <c r="M178">
        <v>1</v>
      </c>
      <c r="N178">
        <v>0</v>
      </c>
      <c r="O178">
        <v>0</v>
      </c>
      <c r="P178">
        <v>0</v>
      </c>
      <c r="Q178" s="32">
        <v>2416.9549999999999</v>
      </c>
      <c r="R178" s="110" t="e">
        <f>IF(Play[[#This Row],[southeast]]=1,Play[[#This Row],[medical_insurance_charges]],NA())</f>
        <v>#N/A</v>
      </c>
      <c r="S178" s="110">
        <f>IF(Play[[#This Row],[southwest]]=1,Play[[#This Row],[medical_insurance_charges]],NA())</f>
        <v>2416.9549999999999</v>
      </c>
      <c r="T178" s="111" t="e">
        <f>IF(Play[[#This Row],[northwest]]=1,Play[[#This Row],[medical_insurance_charges]],NA())</f>
        <v>#N/A</v>
      </c>
      <c r="U178" s="110" t="e">
        <f>IF(Play[[#This Row],[northeast]]=1,Play[[#This Row],[medical_insurance_charges]],NA())</f>
        <v>#N/A</v>
      </c>
      <c r="V178" s="114" t="e">
        <f>IF(AND(Play[[#This Row],[southeast]]&lt;&gt;0,Play[[#This Row],[Smoker]]&lt;&gt;0),Play[[#This Row],[medical_insurance_charges]],NA())</f>
        <v>#N/A</v>
      </c>
      <c r="W178" s="114" t="e">
        <f>IF(AND(Play[[#This Row],[southwest]]&lt;&gt;0,Play[[#This Row],[Smoker]]&lt;&gt;0),Play[[#This Row],[medical_insurance_charges]],NA())</f>
        <v>#N/A</v>
      </c>
      <c r="X178" s="114" t="e">
        <f>IF(AND(Play[[#This Row],[northwest]]&lt;&gt;0,Play[[#This Row],[Smoker]]&lt;&gt;0),Play[[#This Row],[medical_insurance_charges]],NA())</f>
        <v>#N/A</v>
      </c>
      <c r="Y178" s="114" t="e">
        <f>IF(AND(Play[[#This Row],[northeast]]&lt;&gt;0,Play[[#This Row],[Smoker]]&lt;&gt;0),Play[[#This Row],[medical_insurance_charges]],NA())</f>
        <v>#N/A</v>
      </c>
      <c r="Z178" s="115" t="e">
        <f>IF(AND(Play[[#This Row],[Biological Marker]]=0,Play[[#This Row],[Smoker]]=1),Play[[#This Row],[medical_insurance_charges]],NA())</f>
        <v>#N/A</v>
      </c>
      <c r="AA178" s="115" t="e">
        <f>IF(AND(Play[[#This Row],[Biological Marker]]=1,Play[[#This Row],[Smoker]]=1),Play[[#This Row],[medical_insurance_charges]],NA())</f>
        <v>#N/A</v>
      </c>
      <c r="AB178" s="144" t="e">
        <f>IF(AND(Play[[#This Row],[southeast]]&lt;&gt;0,Play[[#This Row],[Smoker]]=0),Play[[#This Row],[medical_insurance_charges]],NA())</f>
        <v>#N/A</v>
      </c>
      <c r="AC178" s="144">
        <f>IF(AND(Play[[#This Row],[southwest]]&lt;&gt;0,Play[[#This Row],[Smoker]]=0),Play[[#This Row],[medical_insurance_charges]],NA())</f>
        <v>2416.9549999999999</v>
      </c>
      <c r="AD178" s="144" t="e">
        <f>IF(AND(Play[[#This Row],[northwest]]&lt;&gt;0,Play[[#This Row],[Smoker]]=0),Play[[#This Row],[medical_insurance_charges]],NA())</f>
        <v>#N/A</v>
      </c>
      <c r="AE178" s="144" t="e">
        <f>IF(AND(Play[[#This Row],[northeast]]&lt;&gt;0,Play[[#This Row],[Smoker]]=0),Play[[#This Row],[medical_insurance_charges]],NA())</f>
        <v>#N/A</v>
      </c>
      <c r="AF178" s="115" t="e">
        <f>IF(AND(Play[[#This Row],[Biological Marker]]=0,Play[[#This Row],[Smoker]]=0),Play[[#This Row],[medical_insurance_charges]],NA())</f>
        <v>#N/A</v>
      </c>
      <c r="AG178" s="115">
        <f>IF(AND(Play[[#This Row],[Biological Marker]]=1,Play[[#This Row],[Smoker]]=0),Play[[#This Row],[medical_insurance_charges]],NA())</f>
        <v>2416.9549999999999</v>
      </c>
    </row>
    <row r="179" spans="1:33" x14ac:dyDescent="0.35">
      <c r="A179" s="31">
        <v>23</v>
      </c>
      <c r="B179" s="31">
        <v>37.1</v>
      </c>
      <c r="C179" s="33">
        <v>0</v>
      </c>
      <c r="D179" s="33">
        <v>1</v>
      </c>
      <c r="E179" s="33">
        <v>0</v>
      </c>
      <c r="F179" s="33">
        <v>0</v>
      </c>
      <c r="G179" s="33">
        <v>1</v>
      </c>
      <c r="H179">
        <v>0</v>
      </c>
      <c r="I179">
        <v>0</v>
      </c>
      <c r="J179">
        <v>1</v>
      </c>
      <c r="K179">
        <v>0</v>
      </c>
      <c r="L179">
        <v>0</v>
      </c>
      <c r="M179">
        <v>1</v>
      </c>
      <c r="N179">
        <v>0</v>
      </c>
      <c r="O179">
        <v>0</v>
      </c>
      <c r="P179">
        <v>0</v>
      </c>
      <c r="Q179" s="32">
        <v>3597.596</v>
      </c>
      <c r="R179" s="110" t="e">
        <f>IF(Play[[#This Row],[southeast]]=1,Play[[#This Row],[medical_insurance_charges]],NA())</f>
        <v>#N/A</v>
      </c>
      <c r="S179" s="110">
        <f>IF(Play[[#This Row],[southwest]]=1,Play[[#This Row],[medical_insurance_charges]],NA())</f>
        <v>3597.596</v>
      </c>
      <c r="T179" s="111" t="e">
        <f>IF(Play[[#This Row],[northwest]]=1,Play[[#This Row],[medical_insurance_charges]],NA())</f>
        <v>#N/A</v>
      </c>
      <c r="U179" s="110" t="e">
        <f>IF(Play[[#This Row],[northeast]]=1,Play[[#This Row],[medical_insurance_charges]],NA())</f>
        <v>#N/A</v>
      </c>
      <c r="V179" s="114" t="e">
        <f>IF(AND(Play[[#This Row],[southeast]]&lt;&gt;0,Play[[#This Row],[Smoker]]&lt;&gt;0),Play[[#This Row],[medical_insurance_charges]],NA())</f>
        <v>#N/A</v>
      </c>
      <c r="W179" s="114" t="e">
        <f>IF(AND(Play[[#This Row],[southwest]]&lt;&gt;0,Play[[#This Row],[Smoker]]&lt;&gt;0),Play[[#This Row],[medical_insurance_charges]],NA())</f>
        <v>#N/A</v>
      </c>
      <c r="X179" s="114" t="e">
        <f>IF(AND(Play[[#This Row],[northwest]]&lt;&gt;0,Play[[#This Row],[Smoker]]&lt;&gt;0),Play[[#This Row],[medical_insurance_charges]],NA())</f>
        <v>#N/A</v>
      </c>
      <c r="Y179" s="114" t="e">
        <f>IF(AND(Play[[#This Row],[northeast]]&lt;&gt;0,Play[[#This Row],[Smoker]]&lt;&gt;0),Play[[#This Row],[medical_insurance_charges]],NA())</f>
        <v>#N/A</v>
      </c>
      <c r="Z179" s="115" t="e">
        <f>IF(AND(Play[[#This Row],[Biological Marker]]=0,Play[[#This Row],[Smoker]]=1),Play[[#This Row],[medical_insurance_charges]],NA())</f>
        <v>#N/A</v>
      </c>
      <c r="AA179" s="115" t="e">
        <f>IF(AND(Play[[#This Row],[Biological Marker]]=1,Play[[#This Row],[Smoker]]=1),Play[[#This Row],[medical_insurance_charges]],NA())</f>
        <v>#N/A</v>
      </c>
      <c r="AB179" s="144" t="e">
        <f>IF(AND(Play[[#This Row],[southeast]]&lt;&gt;0,Play[[#This Row],[Smoker]]=0),Play[[#This Row],[medical_insurance_charges]],NA())</f>
        <v>#N/A</v>
      </c>
      <c r="AC179" s="144">
        <f>IF(AND(Play[[#This Row],[southwest]]&lt;&gt;0,Play[[#This Row],[Smoker]]=0),Play[[#This Row],[medical_insurance_charges]],NA())</f>
        <v>3597.596</v>
      </c>
      <c r="AD179" s="144" t="e">
        <f>IF(AND(Play[[#This Row],[northwest]]&lt;&gt;0,Play[[#This Row],[Smoker]]=0),Play[[#This Row],[medical_insurance_charges]],NA())</f>
        <v>#N/A</v>
      </c>
      <c r="AE179" s="144" t="e">
        <f>IF(AND(Play[[#This Row],[northeast]]&lt;&gt;0,Play[[#This Row],[Smoker]]=0),Play[[#This Row],[medical_insurance_charges]],NA())</f>
        <v>#N/A</v>
      </c>
      <c r="AF179" s="115" t="e">
        <f>IF(AND(Play[[#This Row],[Biological Marker]]=0,Play[[#This Row],[Smoker]]=0),Play[[#This Row],[medical_insurance_charges]],NA())</f>
        <v>#N/A</v>
      </c>
      <c r="AG179" s="115">
        <f>IF(AND(Play[[#This Row],[Biological Marker]]=1,Play[[#This Row],[Smoker]]=0),Play[[#This Row],[medical_insurance_charges]],NA())</f>
        <v>3597.596</v>
      </c>
    </row>
    <row r="180" spans="1:33" x14ac:dyDescent="0.35">
      <c r="A180" s="31">
        <v>23</v>
      </c>
      <c r="B180" s="31">
        <v>32.700000000000003</v>
      </c>
      <c r="C180" s="33">
        <v>0</v>
      </c>
      <c r="D180" s="33">
        <v>1</v>
      </c>
      <c r="E180" s="33">
        <v>0</v>
      </c>
      <c r="F180" s="33">
        <v>0</v>
      </c>
      <c r="G180" s="33">
        <v>1</v>
      </c>
      <c r="H180">
        <v>0</v>
      </c>
      <c r="I180">
        <v>0</v>
      </c>
      <c r="J180">
        <v>1</v>
      </c>
      <c r="K180">
        <v>0</v>
      </c>
      <c r="L180">
        <v>0</v>
      </c>
      <c r="M180">
        <v>1</v>
      </c>
      <c r="N180">
        <v>0</v>
      </c>
      <c r="O180">
        <v>0</v>
      </c>
      <c r="P180">
        <v>0</v>
      </c>
      <c r="Q180" s="32">
        <v>3591.48</v>
      </c>
      <c r="R180" s="110" t="e">
        <f>IF(Play[[#This Row],[southeast]]=1,Play[[#This Row],[medical_insurance_charges]],NA())</f>
        <v>#N/A</v>
      </c>
      <c r="S180" s="110">
        <f>IF(Play[[#This Row],[southwest]]=1,Play[[#This Row],[medical_insurance_charges]],NA())</f>
        <v>3591.48</v>
      </c>
      <c r="T180" s="111" t="e">
        <f>IF(Play[[#This Row],[northwest]]=1,Play[[#This Row],[medical_insurance_charges]],NA())</f>
        <v>#N/A</v>
      </c>
      <c r="U180" s="110" t="e">
        <f>IF(Play[[#This Row],[northeast]]=1,Play[[#This Row],[medical_insurance_charges]],NA())</f>
        <v>#N/A</v>
      </c>
      <c r="V180" s="114" t="e">
        <f>IF(AND(Play[[#This Row],[southeast]]&lt;&gt;0,Play[[#This Row],[Smoker]]&lt;&gt;0),Play[[#This Row],[medical_insurance_charges]],NA())</f>
        <v>#N/A</v>
      </c>
      <c r="W180" s="114" t="e">
        <f>IF(AND(Play[[#This Row],[southwest]]&lt;&gt;0,Play[[#This Row],[Smoker]]&lt;&gt;0),Play[[#This Row],[medical_insurance_charges]],NA())</f>
        <v>#N/A</v>
      </c>
      <c r="X180" s="114" t="e">
        <f>IF(AND(Play[[#This Row],[northwest]]&lt;&gt;0,Play[[#This Row],[Smoker]]&lt;&gt;0),Play[[#This Row],[medical_insurance_charges]],NA())</f>
        <v>#N/A</v>
      </c>
      <c r="Y180" s="114" t="e">
        <f>IF(AND(Play[[#This Row],[northeast]]&lt;&gt;0,Play[[#This Row],[Smoker]]&lt;&gt;0),Play[[#This Row],[medical_insurance_charges]],NA())</f>
        <v>#N/A</v>
      </c>
      <c r="Z180" s="115" t="e">
        <f>IF(AND(Play[[#This Row],[Biological Marker]]=0,Play[[#This Row],[Smoker]]=1),Play[[#This Row],[medical_insurance_charges]],NA())</f>
        <v>#N/A</v>
      </c>
      <c r="AA180" s="115" t="e">
        <f>IF(AND(Play[[#This Row],[Biological Marker]]=1,Play[[#This Row],[Smoker]]=1),Play[[#This Row],[medical_insurance_charges]],NA())</f>
        <v>#N/A</v>
      </c>
      <c r="AB180" s="144" t="e">
        <f>IF(AND(Play[[#This Row],[southeast]]&lt;&gt;0,Play[[#This Row],[Smoker]]=0),Play[[#This Row],[medical_insurance_charges]],NA())</f>
        <v>#N/A</v>
      </c>
      <c r="AC180" s="144">
        <f>IF(AND(Play[[#This Row],[southwest]]&lt;&gt;0,Play[[#This Row],[Smoker]]=0),Play[[#This Row],[medical_insurance_charges]],NA())</f>
        <v>3591.48</v>
      </c>
      <c r="AD180" s="144" t="e">
        <f>IF(AND(Play[[#This Row],[northwest]]&lt;&gt;0,Play[[#This Row],[Smoker]]=0),Play[[#This Row],[medical_insurance_charges]],NA())</f>
        <v>#N/A</v>
      </c>
      <c r="AE180" s="144" t="e">
        <f>IF(AND(Play[[#This Row],[northeast]]&lt;&gt;0,Play[[#This Row],[Smoker]]=0),Play[[#This Row],[medical_insurance_charges]],NA())</f>
        <v>#N/A</v>
      </c>
      <c r="AF180" s="115" t="e">
        <f>IF(AND(Play[[#This Row],[Biological Marker]]=0,Play[[#This Row],[Smoker]]=0),Play[[#This Row],[medical_insurance_charges]],NA())</f>
        <v>#N/A</v>
      </c>
      <c r="AG180" s="115">
        <f>IF(AND(Play[[#This Row],[Biological Marker]]=1,Play[[#This Row],[Smoker]]=0),Play[[#This Row],[medical_insurance_charges]],NA())</f>
        <v>3591.48</v>
      </c>
    </row>
    <row r="181" spans="1:33" x14ac:dyDescent="0.35">
      <c r="A181" s="31">
        <v>26</v>
      </c>
      <c r="B181" s="31">
        <v>30</v>
      </c>
      <c r="C181" s="33">
        <v>0</v>
      </c>
      <c r="D181" s="33">
        <v>1</v>
      </c>
      <c r="E181" s="33">
        <v>0</v>
      </c>
      <c r="F181" s="33">
        <v>0</v>
      </c>
      <c r="G181" s="33">
        <v>1</v>
      </c>
      <c r="H181">
        <v>0</v>
      </c>
      <c r="I181">
        <v>0</v>
      </c>
      <c r="J181">
        <v>1</v>
      </c>
      <c r="K181">
        <v>0</v>
      </c>
      <c r="L181">
        <v>0</v>
      </c>
      <c r="M181">
        <v>0</v>
      </c>
      <c r="N181">
        <v>1</v>
      </c>
      <c r="O181">
        <v>0</v>
      </c>
      <c r="P181">
        <v>0</v>
      </c>
      <c r="Q181" s="32">
        <v>2904.0880000000002</v>
      </c>
      <c r="R181" s="110" t="e">
        <f>IF(Play[[#This Row],[southeast]]=1,Play[[#This Row],[medical_insurance_charges]],NA())</f>
        <v>#N/A</v>
      </c>
      <c r="S181" s="110">
        <f>IF(Play[[#This Row],[southwest]]=1,Play[[#This Row],[medical_insurance_charges]],NA())</f>
        <v>2904.0880000000002</v>
      </c>
      <c r="T181" s="111" t="e">
        <f>IF(Play[[#This Row],[northwest]]=1,Play[[#This Row],[medical_insurance_charges]],NA())</f>
        <v>#N/A</v>
      </c>
      <c r="U181" s="110" t="e">
        <f>IF(Play[[#This Row],[northeast]]=1,Play[[#This Row],[medical_insurance_charges]],NA())</f>
        <v>#N/A</v>
      </c>
      <c r="V181" s="114" t="e">
        <f>IF(AND(Play[[#This Row],[southeast]]&lt;&gt;0,Play[[#This Row],[Smoker]]&lt;&gt;0),Play[[#This Row],[medical_insurance_charges]],NA())</f>
        <v>#N/A</v>
      </c>
      <c r="W181" s="114" t="e">
        <f>IF(AND(Play[[#This Row],[southwest]]&lt;&gt;0,Play[[#This Row],[Smoker]]&lt;&gt;0),Play[[#This Row],[medical_insurance_charges]],NA())</f>
        <v>#N/A</v>
      </c>
      <c r="X181" s="114" t="e">
        <f>IF(AND(Play[[#This Row],[northwest]]&lt;&gt;0,Play[[#This Row],[Smoker]]&lt;&gt;0),Play[[#This Row],[medical_insurance_charges]],NA())</f>
        <v>#N/A</v>
      </c>
      <c r="Y181" s="114" t="e">
        <f>IF(AND(Play[[#This Row],[northeast]]&lt;&gt;0,Play[[#This Row],[Smoker]]&lt;&gt;0),Play[[#This Row],[medical_insurance_charges]],NA())</f>
        <v>#N/A</v>
      </c>
      <c r="Z181" s="115" t="e">
        <f>IF(AND(Play[[#This Row],[Biological Marker]]=0,Play[[#This Row],[Smoker]]=1),Play[[#This Row],[medical_insurance_charges]],NA())</f>
        <v>#N/A</v>
      </c>
      <c r="AA181" s="115" t="e">
        <f>IF(AND(Play[[#This Row],[Biological Marker]]=1,Play[[#This Row],[Smoker]]=1),Play[[#This Row],[medical_insurance_charges]],NA())</f>
        <v>#N/A</v>
      </c>
      <c r="AB181" s="144" t="e">
        <f>IF(AND(Play[[#This Row],[southeast]]&lt;&gt;0,Play[[#This Row],[Smoker]]=0),Play[[#This Row],[medical_insurance_charges]],NA())</f>
        <v>#N/A</v>
      </c>
      <c r="AC181" s="144">
        <f>IF(AND(Play[[#This Row],[southwest]]&lt;&gt;0,Play[[#This Row],[Smoker]]=0),Play[[#This Row],[medical_insurance_charges]],NA())</f>
        <v>2904.0880000000002</v>
      </c>
      <c r="AD181" s="144" t="e">
        <f>IF(AND(Play[[#This Row],[northwest]]&lt;&gt;0,Play[[#This Row],[Smoker]]=0),Play[[#This Row],[medical_insurance_charges]],NA())</f>
        <v>#N/A</v>
      </c>
      <c r="AE181" s="144" t="e">
        <f>IF(AND(Play[[#This Row],[northeast]]&lt;&gt;0,Play[[#This Row],[Smoker]]=0),Play[[#This Row],[medical_insurance_charges]],NA())</f>
        <v>#N/A</v>
      </c>
      <c r="AF181" s="115" t="e">
        <f>IF(AND(Play[[#This Row],[Biological Marker]]=0,Play[[#This Row],[Smoker]]=0),Play[[#This Row],[medical_insurance_charges]],NA())</f>
        <v>#N/A</v>
      </c>
      <c r="AG181" s="115">
        <f>IF(AND(Play[[#This Row],[Biological Marker]]=1,Play[[#This Row],[Smoker]]=0),Play[[#This Row],[medical_insurance_charges]],NA())</f>
        <v>2904.0880000000002</v>
      </c>
    </row>
    <row r="182" spans="1:33" x14ac:dyDescent="0.35">
      <c r="A182" s="31">
        <v>27</v>
      </c>
      <c r="B182" s="31">
        <v>30.3</v>
      </c>
      <c r="C182" s="33">
        <v>0</v>
      </c>
      <c r="D182" s="33">
        <v>1</v>
      </c>
      <c r="E182" s="33">
        <v>0</v>
      </c>
      <c r="F182" s="33">
        <v>0</v>
      </c>
      <c r="G182" s="33">
        <v>1</v>
      </c>
      <c r="H182">
        <v>0</v>
      </c>
      <c r="I182">
        <v>0</v>
      </c>
      <c r="J182">
        <v>1</v>
      </c>
      <c r="K182">
        <v>0</v>
      </c>
      <c r="L182">
        <v>0</v>
      </c>
      <c r="M182">
        <v>0</v>
      </c>
      <c r="N182">
        <v>1</v>
      </c>
      <c r="O182">
        <v>0</v>
      </c>
      <c r="P182">
        <v>0</v>
      </c>
      <c r="Q182" s="32">
        <v>4260.7439999999997</v>
      </c>
      <c r="R182" s="110" t="e">
        <f>IF(Play[[#This Row],[southeast]]=1,Play[[#This Row],[medical_insurance_charges]],NA())</f>
        <v>#N/A</v>
      </c>
      <c r="S182" s="110">
        <f>IF(Play[[#This Row],[southwest]]=1,Play[[#This Row],[medical_insurance_charges]],NA())</f>
        <v>4260.7439999999997</v>
      </c>
      <c r="T182" s="111" t="e">
        <f>IF(Play[[#This Row],[northwest]]=1,Play[[#This Row],[medical_insurance_charges]],NA())</f>
        <v>#N/A</v>
      </c>
      <c r="U182" s="110" t="e">
        <f>IF(Play[[#This Row],[northeast]]=1,Play[[#This Row],[medical_insurance_charges]],NA())</f>
        <v>#N/A</v>
      </c>
      <c r="V182" s="114" t="e">
        <f>IF(AND(Play[[#This Row],[southeast]]&lt;&gt;0,Play[[#This Row],[Smoker]]&lt;&gt;0),Play[[#This Row],[medical_insurance_charges]],NA())</f>
        <v>#N/A</v>
      </c>
      <c r="W182" s="114" t="e">
        <f>IF(AND(Play[[#This Row],[southwest]]&lt;&gt;0,Play[[#This Row],[Smoker]]&lt;&gt;0),Play[[#This Row],[medical_insurance_charges]],NA())</f>
        <v>#N/A</v>
      </c>
      <c r="X182" s="114" t="e">
        <f>IF(AND(Play[[#This Row],[northwest]]&lt;&gt;0,Play[[#This Row],[Smoker]]&lt;&gt;0),Play[[#This Row],[medical_insurance_charges]],NA())</f>
        <v>#N/A</v>
      </c>
      <c r="Y182" s="114" t="e">
        <f>IF(AND(Play[[#This Row],[northeast]]&lt;&gt;0,Play[[#This Row],[Smoker]]&lt;&gt;0),Play[[#This Row],[medical_insurance_charges]],NA())</f>
        <v>#N/A</v>
      </c>
      <c r="Z182" s="115" t="e">
        <f>IF(AND(Play[[#This Row],[Biological Marker]]=0,Play[[#This Row],[Smoker]]=1),Play[[#This Row],[medical_insurance_charges]],NA())</f>
        <v>#N/A</v>
      </c>
      <c r="AA182" s="115" t="e">
        <f>IF(AND(Play[[#This Row],[Biological Marker]]=1,Play[[#This Row],[Smoker]]=1),Play[[#This Row],[medical_insurance_charges]],NA())</f>
        <v>#N/A</v>
      </c>
      <c r="AB182" s="144" t="e">
        <f>IF(AND(Play[[#This Row],[southeast]]&lt;&gt;0,Play[[#This Row],[Smoker]]=0),Play[[#This Row],[medical_insurance_charges]],NA())</f>
        <v>#N/A</v>
      </c>
      <c r="AC182" s="144">
        <f>IF(AND(Play[[#This Row],[southwest]]&lt;&gt;0,Play[[#This Row],[Smoker]]=0),Play[[#This Row],[medical_insurance_charges]],NA())</f>
        <v>4260.7439999999997</v>
      </c>
      <c r="AD182" s="144" t="e">
        <f>IF(AND(Play[[#This Row],[northwest]]&lt;&gt;0,Play[[#This Row],[Smoker]]=0),Play[[#This Row],[medical_insurance_charges]],NA())</f>
        <v>#N/A</v>
      </c>
      <c r="AE182" s="144" t="e">
        <f>IF(AND(Play[[#This Row],[northeast]]&lt;&gt;0,Play[[#This Row],[Smoker]]=0),Play[[#This Row],[medical_insurance_charges]],NA())</f>
        <v>#N/A</v>
      </c>
      <c r="AF182" s="115" t="e">
        <f>IF(AND(Play[[#This Row],[Biological Marker]]=0,Play[[#This Row],[Smoker]]=0),Play[[#This Row],[medical_insurance_charges]],NA())</f>
        <v>#N/A</v>
      </c>
      <c r="AG182" s="115">
        <f>IF(AND(Play[[#This Row],[Biological Marker]]=1,Play[[#This Row],[Smoker]]=0),Play[[#This Row],[medical_insurance_charges]],NA())</f>
        <v>4260.7439999999997</v>
      </c>
    </row>
    <row r="183" spans="1:33" x14ac:dyDescent="0.35">
      <c r="A183" s="31">
        <v>27</v>
      </c>
      <c r="B183" s="31">
        <v>30.5</v>
      </c>
      <c r="C183" s="33">
        <v>0</v>
      </c>
      <c r="D183" s="33">
        <v>1</v>
      </c>
      <c r="E183" s="33">
        <v>0</v>
      </c>
      <c r="F183" s="33">
        <v>0</v>
      </c>
      <c r="G183" s="33">
        <v>1</v>
      </c>
      <c r="H183">
        <v>0</v>
      </c>
      <c r="I183">
        <v>0</v>
      </c>
      <c r="J183">
        <v>1</v>
      </c>
      <c r="K183">
        <v>0</v>
      </c>
      <c r="L183">
        <v>0</v>
      </c>
      <c r="M183">
        <v>0</v>
      </c>
      <c r="N183">
        <v>1</v>
      </c>
      <c r="O183">
        <v>0</v>
      </c>
      <c r="P183">
        <v>0</v>
      </c>
      <c r="Q183" s="32">
        <v>2494.0219999999999</v>
      </c>
      <c r="R183" s="110" t="e">
        <f>IF(Play[[#This Row],[southeast]]=1,Play[[#This Row],[medical_insurance_charges]],NA())</f>
        <v>#N/A</v>
      </c>
      <c r="S183" s="110">
        <f>IF(Play[[#This Row],[southwest]]=1,Play[[#This Row],[medical_insurance_charges]],NA())</f>
        <v>2494.0219999999999</v>
      </c>
      <c r="T183" s="111" t="e">
        <f>IF(Play[[#This Row],[northwest]]=1,Play[[#This Row],[medical_insurance_charges]],NA())</f>
        <v>#N/A</v>
      </c>
      <c r="U183" s="110" t="e">
        <f>IF(Play[[#This Row],[northeast]]=1,Play[[#This Row],[medical_insurance_charges]],NA())</f>
        <v>#N/A</v>
      </c>
      <c r="V183" s="114" t="e">
        <f>IF(AND(Play[[#This Row],[southeast]]&lt;&gt;0,Play[[#This Row],[Smoker]]&lt;&gt;0),Play[[#This Row],[medical_insurance_charges]],NA())</f>
        <v>#N/A</v>
      </c>
      <c r="W183" s="114" t="e">
        <f>IF(AND(Play[[#This Row],[southwest]]&lt;&gt;0,Play[[#This Row],[Smoker]]&lt;&gt;0),Play[[#This Row],[medical_insurance_charges]],NA())</f>
        <v>#N/A</v>
      </c>
      <c r="X183" s="114" t="e">
        <f>IF(AND(Play[[#This Row],[northwest]]&lt;&gt;0,Play[[#This Row],[Smoker]]&lt;&gt;0),Play[[#This Row],[medical_insurance_charges]],NA())</f>
        <v>#N/A</v>
      </c>
      <c r="Y183" s="114" t="e">
        <f>IF(AND(Play[[#This Row],[northeast]]&lt;&gt;0,Play[[#This Row],[Smoker]]&lt;&gt;0),Play[[#This Row],[medical_insurance_charges]],NA())</f>
        <v>#N/A</v>
      </c>
      <c r="Z183" s="115" t="e">
        <f>IF(AND(Play[[#This Row],[Biological Marker]]=0,Play[[#This Row],[Smoker]]=1),Play[[#This Row],[medical_insurance_charges]],NA())</f>
        <v>#N/A</v>
      </c>
      <c r="AA183" s="115" t="e">
        <f>IF(AND(Play[[#This Row],[Biological Marker]]=1,Play[[#This Row],[Smoker]]=1),Play[[#This Row],[medical_insurance_charges]],NA())</f>
        <v>#N/A</v>
      </c>
      <c r="AB183" s="144" t="e">
        <f>IF(AND(Play[[#This Row],[southeast]]&lt;&gt;0,Play[[#This Row],[Smoker]]=0),Play[[#This Row],[medical_insurance_charges]],NA())</f>
        <v>#N/A</v>
      </c>
      <c r="AC183" s="144">
        <f>IF(AND(Play[[#This Row],[southwest]]&lt;&gt;0,Play[[#This Row],[Smoker]]=0),Play[[#This Row],[medical_insurance_charges]],NA())</f>
        <v>2494.0219999999999</v>
      </c>
      <c r="AD183" s="144" t="e">
        <f>IF(AND(Play[[#This Row],[northwest]]&lt;&gt;0,Play[[#This Row],[Smoker]]=0),Play[[#This Row],[medical_insurance_charges]],NA())</f>
        <v>#N/A</v>
      </c>
      <c r="AE183" s="144" t="e">
        <f>IF(AND(Play[[#This Row],[northeast]]&lt;&gt;0,Play[[#This Row],[Smoker]]=0),Play[[#This Row],[medical_insurance_charges]],NA())</f>
        <v>#N/A</v>
      </c>
      <c r="AF183" s="115" t="e">
        <f>IF(AND(Play[[#This Row],[Biological Marker]]=0,Play[[#This Row],[Smoker]]=0),Play[[#This Row],[medical_insurance_charges]],NA())</f>
        <v>#N/A</v>
      </c>
      <c r="AG183" s="115">
        <f>IF(AND(Play[[#This Row],[Biological Marker]]=1,Play[[#This Row],[Smoker]]=0),Play[[#This Row],[medical_insurance_charges]],NA())</f>
        <v>2494.0219999999999</v>
      </c>
    </row>
    <row r="184" spans="1:33" x14ac:dyDescent="0.35">
      <c r="A184" s="31">
        <v>27</v>
      </c>
      <c r="B184" s="31">
        <v>45.9</v>
      </c>
      <c r="C184" s="33">
        <v>0</v>
      </c>
      <c r="D184" s="33">
        <v>1</v>
      </c>
      <c r="E184" s="33">
        <v>0</v>
      </c>
      <c r="F184" s="33">
        <v>0</v>
      </c>
      <c r="G184" s="33">
        <v>1</v>
      </c>
      <c r="H184">
        <v>0</v>
      </c>
      <c r="I184">
        <v>0</v>
      </c>
      <c r="J184">
        <v>1</v>
      </c>
      <c r="K184">
        <v>0</v>
      </c>
      <c r="L184">
        <v>0</v>
      </c>
      <c r="M184">
        <v>0</v>
      </c>
      <c r="N184">
        <v>1</v>
      </c>
      <c r="O184">
        <v>0</v>
      </c>
      <c r="P184">
        <v>0</v>
      </c>
      <c r="Q184" s="32">
        <v>3693.4279999999999</v>
      </c>
      <c r="R184" s="110" t="e">
        <f>IF(Play[[#This Row],[southeast]]=1,Play[[#This Row],[medical_insurance_charges]],NA())</f>
        <v>#N/A</v>
      </c>
      <c r="S184" s="110">
        <f>IF(Play[[#This Row],[southwest]]=1,Play[[#This Row],[medical_insurance_charges]],NA())</f>
        <v>3693.4279999999999</v>
      </c>
      <c r="T184" s="111" t="e">
        <f>IF(Play[[#This Row],[northwest]]=1,Play[[#This Row],[medical_insurance_charges]],NA())</f>
        <v>#N/A</v>
      </c>
      <c r="U184" s="110" t="e">
        <f>IF(Play[[#This Row],[northeast]]=1,Play[[#This Row],[medical_insurance_charges]],NA())</f>
        <v>#N/A</v>
      </c>
      <c r="V184" s="114" t="e">
        <f>IF(AND(Play[[#This Row],[southeast]]&lt;&gt;0,Play[[#This Row],[Smoker]]&lt;&gt;0),Play[[#This Row],[medical_insurance_charges]],NA())</f>
        <v>#N/A</v>
      </c>
      <c r="W184" s="114" t="e">
        <f>IF(AND(Play[[#This Row],[southwest]]&lt;&gt;0,Play[[#This Row],[Smoker]]&lt;&gt;0),Play[[#This Row],[medical_insurance_charges]],NA())</f>
        <v>#N/A</v>
      </c>
      <c r="X184" s="114" t="e">
        <f>IF(AND(Play[[#This Row],[northwest]]&lt;&gt;0,Play[[#This Row],[Smoker]]&lt;&gt;0),Play[[#This Row],[medical_insurance_charges]],NA())</f>
        <v>#N/A</v>
      </c>
      <c r="Y184" s="114" t="e">
        <f>IF(AND(Play[[#This Row],[northeast]]&lt;&gt;0,Play[[#This Row],[Smoker]]&lt;&gt;0),Play[[#This Row],[medical_insurance_charges]],NA())</f>
        <v>#N/A</v>
      </c>
      <c r="Z184" s="115" t="e">
        <f>IF(AND(Play[[#This Row],[Biological Marker]]=0,Play[[#This Row],[Smoker]]=1),Play[[#This Row],[medical_insurance_charges]],NA())</f>
        <v>#N/A</v>
      </c>
      <c r="AA184" s="115" t="e">
        <f>IF(AND(Play[[#This Row],[Biological Marker]]=1,Play[[#This Row],[Smoker]]=1),Play[[#This Row],[medical_insurance_charges]],NA())</f>
        <v>#N/A</v>
      </c>
      <c r="AB184" s="144" t="e">
        <f>IF(AND(Play[[#This Row],[southeast]]&lt;&gt;0,Play[[#This Row],[Smoker]]=0),Play[[#This Row],[medical_insurance_charges]],NA())</f>
        <v>#N/A</v>
      </c>
      <c r="AC184" s="144">
        <f>IF(AND(Play[[#This Row],[southwest]]&lt;&gt;0,Play[[#This Row],[Smoker]]=0),Play[[#This Row],[medical_insurance_charges]],NA())</f>
        <v>3693.4279999999999</v>
      </c>
      <c r="AD184" s="144" t="e">
        <f>IF(AND(Play[[#This Row],[northwest]]&lt;&gt;0,Play[[#This Row],[Smoker]]=0),Play[[#This Row],[medical_insurance_charges]],NA())</f>
        <v>#N/A</v>
      </c>
      <c r="AE184" s="144" t="e">
        <f>IF(AND(Play[[#This Row],[northeast]]&lt;&gt;0,Play[[#This Row],[Smoker]]=0),Play[[#This Row],[medical_insurance_charges]],NA())</f>
        <v>#N/A</v>
      </c>
      <c r="AF184" s="115" t="e">
        <f>IF(AND(Play[[#This Row],[Biological Marker]]=0,Play[[#This Row],[Smoker]]=0),Play[[#This Row],[medical_insurance_charges]],NA())</f>
        <v>#N/A</v>
      </c>
      <c r="AG184" s="115">
        <f>IF(AND(Play[[#This Row],[Biological Marker]]=1,Play[[#This Row],[Smoker]]=0),Play[[#This Row],[medical_insurance_charges]],NA())</f>
        <v>3693.4279999999999</v>
      </c>
    </row>
    <row r="185" spans="1:33" x14ac:dyDescent="0.35">
      <c r="A185" s="31">
        <v>28</v>
      </c>
      <c r="B185" s="31">
        <v>37.1</v>
      </c>
      <c r="C185" s="33">
        <v>0</v>
      </c>
      <c r="D185" s="33">
        <v>1</v>
      </c>
      <c r="E185" s="33">
        <v>0</v>
      </c>
      <c r="F185" s="33">
        <v>0</v>
      </c>
      <c r="G185" s="33">
        <v>1</v>
      </c>
      <c r="H185">
        <v>0</v>
      </c>
      <c r="I185">
        <v>0</v>
      </c>
      <c r="J185">
        <v>1</v>
      </c>
      <c r="K185">
        <v>0</v>
      </c>
      <c r="L185">
        <v>0</v>
      </c>
      <c r="M185">
        <v>0</v>
      </c>
      <c r="N185">
        <v>1</v>
      </c>
      <c r="O185">
        <v>0</v>
      </c>
      <c r="P185">
        <v>0</v>
      </c>
      <c r="Q185" s="32">
        <v>3277.1610000000001</v>
      </c>
      <c r="R185" s="110" t="e">
        <f>IF(Play[[#This Row],[southeast]]=1,Play[[#This Row],[medical_insurance_charges]],NA())</f>
        <v>#N/A</v>
      </c>
      <c r="S185" s="110">
        <f>IF(Play[[#This Row],[southwest]]=1,Play[[#This Row],[medical_insurance_charges]],NA())</f>
        <v>3277.1610000000001</v>
      </c>
      <c r="T185" s="111" t="e">
        <f>IF(Play[[#This Row],[northwest]]=1,Play[[#This Row],[medical_insurance_charges]],NA())</f>
        <v>#N/A</v>
      </c>
      <c r="U185" s="110" t="e">
        <f>IF(Play[[#This Row],[northeast]]=1,Play[[#This Row],[medical_insurance_charges]],NA())</f>
        <v>#N/A</v>
      </c>
      <c r="V185" s="114" t="e">
        <f>IF(AND(Play[[#This Row],[southeast]]&lt;&gt;0,Play[[#This Row],[Smoker]]&lt;&gt;0),Play[[#This Row],[medical_insurance_charges]],NA())</f>
        <v>#N/A</v>
      </c>
      <c r="W185" s="114" t="e">
        <f>IF(AND(Play[[#This Row],[southwest]]&lt;&gt;0,Play[[#This Row],[Smoker]]&lt;&gt;0),Play[[#This Row],[medical_insurance_charges]],NA())</f>
        <v>#N/A</v>
      </c>
      <c r="X185" s="114" t="e">
        <f>IF(AND(Play[[#This Row],[northwest]]&lt;&gt;0,Play[[#This Row],[Smoker]]&lt;&gt;0),Play[[#This Row],[medical_insurance_charges]],NA())</f>
        <v>#N/A</v>
      </c>
      <c r="Y185" s="114" t="e">
        <f>IF(AND(Play[[#This Row],[northeast]]&lt;&gt;0,Play[[#This Row],[Smoker]]&lt;&gt;0),Play[[#This Row],[medical_insurance_charges]],NA())</f>
        <v>#N/A</v>
      </c>
      <c r="Z185" s="115" t="e">
        <f>IF(AND(Play[[#This Row],[Biological Marker]]=0,Play[[#This Row],[Smoker]]=1),Play[[#This Row],[medical_insurance_charges]],NA())</f>
        <v>#N/A</v>
      </c>
      <c r="AA185" s="115" t="e">
        <f>IF(AND(Play[[#This Row],[Biological Marker]]=1,Play[[#This Row],[Smoker]]=1),Play[[#This Row],[medical_insurance_charges]],NA())</f>
        <v>#N/A</v>
      </c>
      <c r="AB185" s="144" t="e">
        <f>IF(AND(Play[[#This Row],[southeast]]&lt;&gt;0,Play[[#This Row],[Smoker]]=0),Play[[#This Row],[medical_insurance_charges]],NA())</f>
        <v>#N/A</v>
      </c>
      <c r="AC185" s="144">
        <f>IF(AND(Play[[#This Row],[southwest]]&lt;&gt;0,Play[[#This Row],[Smoker]]=0),Play[[#This Row],[medical_insurance_charges]],NA())</f>
        <v>3277.1610000000001</v>
      </c>
      <c r="AD185" s="144" t="e">
        <f>IF(AND(Play[[#This Row],[northwest]]&lt;&gt;0,Play[[#This Row],[Smoker]]=0),Play[[#This Row],[medical_insurance_charges]],NA())</f>
        <v>#N/A</v>
      </c>
      <c r="AE185" s="144" t="e">
        <f>IF(AND(Play[[#This Row],[northeast]]&lt;&gt;0,Play[[#This Row],[Smoker]]=0),Play[[#This Row],[medical_insurance_charges]],NA())</f>
        <v>#N/A</v>
      </c>
      <c r="AF185" s="115" t="e">
        <f>IF(AND(Play[[#This Row],[Biological Marker]]=0,Play[[#This Row],[Smoker]]=0),Play[[#This Row],[medical_insurance_charges]],NA())</f>
        <v>#N/A</v>
      </c>
      <c r="AG185" s="115">
        <f>IF(AND(Play[[#This Row],[Biological Marker]]=1,Play[[#This Row],[Smoker]]=0),Play[[#This Row],[medical_insurance_charges]],NA())</f>
        <v>3277.1610000000001</v>
      </c>
    </row>
    <row r="186" spans="1:33" x14ac:dyDescent="0.35">
      <c r="A186" s="31">
        <v>30</v>
      </c>
      <c r="B186" s="31">
        <v>31.4</v>
      </c>
      <c r="C186" s="33">
        <v>0</v>
      </c>
      <c r="D186" s="33">
        <v>1</v>
      </c>
      <c r="E186" s="33">
        <v>0</v>
      </c>
      <c r="F186" s="33">
        <v>0</v>
      </c>
      <c r="G186" s="33">
        <v>1</v>
      </c>
      <c r="H186">
        <v>0</v>
      </c>
      <c r="I186">
        <v>0</v>
      </c>
      <c r="J186">
        <v>1</v>
      </c>
      <c r="K186">
        <v>0</v>
      </c>
      <c r="L186">
        <v>0</v>
      </c>
      <c r="M186">
        <v>0</v>
      </c>
      <c r="N186">
        <v>1</v>
      </c>
      <c r="O186">
        <v>0</v>
      </c>
      <c r="P186">
        <v>0</v>
      </c>
      <c r="Q186" s="32">
        <v>3659.346</v>
      </c>
      <c r="R186" s="110" t="e">
        <f>IF(Play[[#This Row],[southeast]]=1,Play[[#This Row],[medical_insurance_charges]],NA())</f>
        <v>#N/A</v>
      </c>
      <c r="S186" s="110">
        <f>IF(Play[[#This Row],[southwest]]=1,Play[[#This Row],[medical_insurance_charges]],NA())</f>
        <v>3659.346</v>
      </c>
      <c r="T186" s="111" t="e">
        <f>IF(Play[[#This Row],[northwest]]=1,Play[[#This Row],[medical_insurance_charges]],NA())</f>
        <v>#N/A</v>
      </c>
      <c r="U186" s="110" t="e">
        <f>IF(Play[[#This Row],[northeast]]=1,Play[[#This Row],[medical_insurance_charges]],NA())</f>
        <v>#N/A</v>
      </c>
      <c r="V186" s="114" t="e">
        <f>IF(AND(Play[[#This Row],[southeast]]&lt;&gt;0,Play[[#This Row],[Smoker]]&lt;&gt;0),Play[[#This Row],[medical_insurance_charges]],NA())</f>
        <v>#N/A</v>
      </c>
      <c r="W186" s="114" t="e">
        <f>IF(AND(Play[[#This Row],[southwest]]&lt;&gt;0,Play[[#This Row],[Smoker]]&lt;&gt;0),Play[[#This Row],[medical_insurance_charges]],NA())</f>
        <v>#N/A</v>
      </c>
      <c r="X186" s="114" t="e">
        <f>IF(AND(Play[[#This Row],[northwest]]&lt;&gt;0,Play[[#This Row],[Smoker]]&lt;&gt;0),Play[[#This Row],[medical_insurance_charges]],NA())</f>
        <v>#N/A</v>
      </c>
      <c r="Y186" s="114" t="e">
        <f>IF(AND(Play[[#This Row],[northeast]]&lt;&gt;0,Play[[#This Row],[Smoker]]&lt;&gt;0),Play[[#This Row],[medical_insurance_charges]],NA())</f>
        <v>#N/A</v>
      </c>
      <c r="Z186" s="115" t="e">
        <f>IF(AND(Play[[#This Row],[Biological Marker]]=0,Play[[#This Row],[Smoker]]=1),Play[[#This Row],[medical_insurance_charges]],NA())</f>
        <v>#N/A</v>
      </c>
      <c r="AA186" s="115" t="e">
        <f>IF(AND(Play[[#This Row],[Biological Marker]]=1,Play[[#This Row],[Smoker]]=1),Play[[#This Row],[medical_insurance_charges]],NA())</f>
        <v>#N/A</v>
      </c>
      <c r="AB186" s="144" t="e">
        <f>IF(AND(Play[[#This Row],[southeast]]&lt;&gt;0,Play[[#This Row],[Smoker]]=0),Play[[#This Row],[medical_insurance_charges]],NA())</f>
        <v>#N/A</v>
      </c>
      <c r="AC186" s="144">
        <f>IF(AND(Play[[#This Row],[southwest]]&lt;&gt;0,Play[[#This Row],[Smoker]]=0),Play[[#This Row],[medical_insurance_charges]],NA())</f>
        <v>3659.346</v>
      </c>
      <c r="AD186" s="144" t="e">
        <f>IF(AND(Play[[#This Row],[northwest]]&lt;&gt;0,Play[[#This Row],[Smoker]]=0),Play[[#This Row],[medical_insurance_charges]],NA())</f>
        <v>#N/A</v>
      </c>
      <c r="AE186" s="144" t="e">
        <f>IF(AND(Play[[#This Row],[northeast]]&lt;&gt;0,Play[[#This Row],[Smoker]]=0),Play[[#This Row],[medical_insurance_charges]],NA())</f>
        <v>#N/A</v>
      </c>
      <c r="AF186" s="115" t="e">
        <f>IF(AND(Play[[#This Row],[Biological Marker]]=0,Play[[#This Row],[Smoker]]=0),Play[[#This Row],[medical_insurance_charges]],NA())</f>
        <v>#N/A</v>
      </c>
      <c r="AG186" s="115">
        <f>IF(AND(Play[[#This Row],[Biological Marker]]=1,Play[[#This Row],[Smoker]]=0),Play[[#This Row],[medical_insurance_charges]],NA())</f>
        <v>3659.346</v>
      </c>
    </row>
    <row r="187" spans="1:33" x14ac:dyDescent="0.35">
      <c r="A187" s="31">
        <v>32</v>
      </c>
      <c r="B187" s="31">
        <v>30.8</v>
      </c>
      <c r="C187" s="33">
        <v>0</v>
      </c>
      <c r="D187" s="33">
        <v>1</v>
      </c>
      <c r="E187" s="33">
        <v>0</v>
      </c>
      <c r="F187" s="33">
        <v>0</v>
      </c>
      <c r="G187" s="33">
        <v>1</v>
      </c>
      <c r="H187">
        <v>0</v>
      </c>
      <c r="I187">
        <v>0</v>
      </c>
      <c r="J187">
        <v>1</v>
      </c>
      <c r="K187">
        <v>0</v>
      </c>
      <c r="L187">
        <v>0</v>
      </c>
      <c r="M187">
        <v>0</v>
      </c>
      <c r="N187">
        <v>1</v>
      </c>
      <c r="O187">
        <v>0</v>
      </c>
      <c r="P187">
        <v>0</v>
      </c>
      <c r="Q187" s="32">
        <v>5253.5240000000003</v>
      </c>
      <c r="R187" s="110" t="e">
        <f>IF(Play[[#This Row],[southeast]]=1,Play[[#This Row],[medical_insurance_charges]],NA())</f>
        <v>#N/A</v>
      </c>
      <c r="S187" s="110">
        <f>IF(Play[[#This Row],[southwest]]=1,Play[[#This Row],[medical_insurance_charges]],NA())</f>
        <v>5253.5240000000003</v>
      </c>
      <c r="T187" s="111" t="e">
        <f>IF(Play[[#This Row],[northwest]]=1,Play[[#This Row],[medical_insurance_charges]],NA())</f>
        <v>#N/A</v>
      </c>
      <c r="U187" s="110" t="e">
        <f>IF(Play[[#This Row],[northeast]]=1,Play[[#This Row],[medical_insurance_charges]],NA())</f>
        <v>#N/A</v>
      </c>
      <c r="V187" s="114" t="e">
        <f>IF(AND(Play[[#This Row],[southeast]]&lt;&gt;0,Play[[#This Row],[Smoker]]&lt;&gt;0),Play[[#This Row],[medical_insurance_charges]],NA())</f>
        <v>#N/A</v>
      </c>
      <c r="W187" s="114" t="e">
        <f>IF(AND(Play[[#This Row],[southwest]]&lt;&gt;0,Play[[#This Row],[Smoker]]&lt;&gt;0),Play[[#This Row],[medical_insurance_charges]],NA())</f>
        <v>#N/A</v>
      </c>
      <c r="X187" s="114" t="e">
        <f>IF(AND(Play[[#This Row],[northwest]]&lt;&gt;0,Play[[#This Row],[Smoker]]&lt;&gt;0),Play[[#This Row],[medical_insurance_charges]],NA())</f>
        <v>#N/A</v>
      </c>
      <c r="Y187" s="114" t="e">
        <f>IF(AND(Play[[#This Row],[northeast]]&lt;&gt;0,Play[[#This Row],[Smoker]]&lt;&gt;0),Play[[#This Row],[medical_insurance_charges]],NA())</f>
        <v>#N/A</v>
      </c>
      <c r="Z187" s="115" t="e">
        <f>IF(AND(Play[[#This Row],[Biological Marker]]=0,Play[[#This Row],[Smoker]]=1),Play[[#This Row],[medical_insurance_charges]],NA())</f>
        <v>#N/A</v>
      </c>
      <c r="AA187" s="115" t="e">
        <f>IF(AND(Play[[#This Row],[Biological Marker]]=1,Play[[#This Row],[Smoker]]=1),Play[[#This Row],[medical_insurance_charges]],NA())</f>
        <v>#N/A</v>
      </c>
      <c r="AB187" s="144" t="e">
        <f>IF(AND(Play[[#This Row],[southeast]]&lt;&gt;0,Play[[#This Row],[Smoker]]=0),Play[[#This Row],[medical_insurance_charges]],NA())</f>
        <v>#N/A</v>
      </c>
      <c r="AC187" s="144">
        <f>IF(AND(Play[[#This Row],[southwest]]&lt;&gt;0,Play[[#This Row],[Smoker]]=0),Play[[#This Row],[medical_insurance_charges]],NA())</f>
        <v>5253.5240000000003</v>
      </c>
      <c r="AD187" s="144" t="e">
        <f>IF(AND(Play[[#This Row],[northwest]]&lt;&gt;0,Play[[#This Row],[Smoker]]=0),Play[[#This Row],[medical_insurance_charges]],NA())</f>
        <v>#N/A</v>
      </c>
      <c r="AE187" s="144" t="e">
        <f>IF(AND(Play[[#This Row],[northeast]]&lt;&gt;0,Play[[#This Row],[Smoker]]=0),Play[[#This Row],[medical_insurance_charges]],NA())</f>
        <v>#N/A</v>
      </c>
      <c r="AF187" s="115" t="e">
        <f>IF(AND(Play[[#This Row],[Biological Marker]]=0,Play[[#This Row],[Smoker]]=0),Play[[#This Row],[medical_insurance_charges]],NA())</f>
        <v>#N/A</v>
      </c>
      <c r="AG187" s="115">
        <f>IF(AND(Play[[#This Row],[Biological Marker]]=1,Play[[#This Row],[Smoker]]=0),Play[[#This Row],[medical_insurance_charges]],NA())</f>
        <v>5253.5240000000003</v>
      </c>
    </row>
    <row r="188" spans="1:33" x14ac:dyDescent="0.35">
      <c r="A188" s="31">
        <v>32</v>
      </c>
      <c r="B188" s="31">
        <v>31.5</v>
      </c>
      <c r="C188" s="33">
        <v>0</v>
      </c>
      <c r="D188" s="33">
        <v>1</v>
      </c>
      <c r="E188" s="33">
        <v>0</v>
      </c>
      <c r="F188" s="33">
        <v>0</v>
      </c>
      <c r="G188" s="33">
        <v>1</v>
      </c>
      <c r="H188">
        <v>0</v>
      </c>
      <c r="I188">
        <v>0</v>
      </c>
      <c r="J188">
        <v>1</v>
      </c>
      <c r="K188">
        <v>0</v>
      </c>
      <c r="L188">
        <v>0</v>
      </c>
      <c r="M188">
        <v>0</v>
      </c>
      <c r="N188">
        <v>1</v>
      </c>
      <c r="O188">
        <v>0</v>
      </c>
      <c r="P188">
        <v>0</v>
      </c>
      <c r="Q188" s="32">
        <v>4076.4969999999998</v>
      </c>
      <c r="R188" s="110" t="e">
        <f>IF(Play[[#This Row],[southeast]]=1,Play[[#This Row],[medical_insurance_charges]],NA())</f>
        <v>#N/A</v>
      </c>
      <c r="S188" s="110">
        <f>IF(Play[[#This Row],[southwest]]=1,Play[[#This Row],[medical_insurance_charges]],NA())</f>
        <v>4076.4969999999998</v>
      </c>
      <c r="T188" s="111" t="e">
        <f>IF(Play[[#This Row],[northwest]]=1,Play[[#This Row],[medical_insurance_charges]],NA())</f>
        <v>#N/A</v>
      </c>
      <c r="U188" s="110" t="e">
        <f>IF(Play[[#This Row],[northeast]]=1,Play[[#This Row],[medical_insurance_charges]],NA())</f>
        <v>#N/A</v>
      </c>
      <c r="V188" s="114" t="e">
        <f>IF(AND(Play[[#This Row],[southeast]]&lt;&gt;0,Play[[#This Row],[Smoker]]&lt;&gt;0),Play[[#This Row],[medical_insurance_charges]],NA())</f>
        <v>#N/A</v>
      </c>
      <c r="W188" s="114" t="e">
        <f>IF(AND(Play[[#This Row],[southwest]]&lt;&gt;0,Play[[#This Row],[Smoker]]&lt;&gt;0),Play[[#This Row],[medical_insurance_charges]],NA())</f>
        <v>#N/A</v>
      </c>
      <c r="X188" s="114" t="e">
        <f>IF(AND(Play[[#This Row],[northwest]]&lt;&gt;0,Play[[#This Row],[Smoker]]&lt;&gt;0),Play[[#This Row],[medical_insurance_charges]],NA())</f>
        <v>#N/A</v>
      </c>
      <c r="Y188" s="114" t="e">
        <f>IF(AND(Play[[#This Row],[northeast]]&lt;&gt;0,Play[[#This Row],[Smoker]]&lt;&gt;0),Play[[#This Row],[medical_insurance_charges]],NA())</f>
        <v>#N/A</v>
      </c>
      <c r="Z188" s="115" t="e">
        <f>IF(AND(Play[[#This Row],[Biological Marker]]=0,Play[[#This Row],[Smoker]]=1),Play[[#This Row],[medical_insurance_charges]],NA())</f>
        <v>#N/A</v>
      </c>
      <c r="AA188" s="115" t="e">
        <f>IF(AND(Play[[#This Row],[Biological Marker]]=1,Play[[#This Row],[Smoker]]=1),Play[[#This Row],[medical_insurance_charges]],NA())</f>
        <v>#N/A</v>
      </c>
      <c r="AB188" s="144" t="e">
        <f>IF(AND(Play[[#This Row],[southeast]]&lt;&gt;0,Play[[#This Row],[Smoker]]=0),Play[[#This Row],[medical_insurance_charges]],NA())</f>
        <v>#N/A</v>
      </c>
      <c r="AC188" s="144">
        <f>IF(AND(Play[[#This Row],[southwest]]&lt;&gt;0,Play[[#This Row],[Smoker]]=0),Play[[#This Row],[medical_insurance_charges]],NA())</f>
        <v>4076.4969999999998</v>
      </c>
      <c r="AD188" s="144" t="e">
        <f>IF(AND(Play[[#This Row],[northwest]]&lt;&gt;0,Play[[#This Row],[Smoker]]=0),Play[[#This Row],[medical_insurance_charges]],NA())</f>
        <v>#N/A</v>
      </c>
      <c r="AE188" s="144" t="e">
        <f>IF(AND(Play[[#This Row],[northeast]]&lt;&gt;0,Play[[#This Row],[Smoker]]=0),Play[[#This Row],[medical_insurance_charges]],NA())</f>
        <v>#N/A</v>
      </c>
      <c r="AF188" s="115" t="e">
        <f>IF(AND(Play[[#This Row],[Biological Marker]]=0,Play[[#This Row],[Smoker]]=0),Play[[#This Row],[medical_insurance_charges]],NA())</f>
        <v>#N/A</v>
      </c>
      <c r="AG188" s="115">
        <f>IF(AND(Play[[#This Row],[Biological Marker]]=1,Play[[#This Row],[Smoker]]=0),Play[[#This Row],[medical_insurance_charges]],NA())</f>
        <v>4076.4969999999998</v>
      </c>
    </row>
    <row r="189" spans="1:33" x14ac:dyDescent="0.35">
      <c r="A189" s="31">
        <v>32</v>
      </c>
      <c r="B189" s="31">
        <v>35.200000000000003</v>
      </c>
      <c r="C189" s="33">
        <v>0</v>
      </c>
      <c r="D189" s="33">
        <v>1</v>
      </c>
      <c r="E189" s="33">
        <v>0</v>
      </c>
      <c r="F189" s="33">
        <v>0</v>
      </c>
      <c r="G189" s="33">
        <v>1</v>
      </c>
      <c r="H189">
        <v>0</v>
      </c>
      <c r="I189">
        <v>0</v>
      </c>
      <c r="J189">
        <v>1</v>
      </c>
      <c r="K189">
        <v>0</v>
      </c>
      <c r="L189">
        <v>0</v>
      </c>
      <c r="M189">
        <v>0</v>
      </c>
      <c r="N189">
        <v>1</v>
      </c>
      <c r="O189">
        <v>0</v>
      </c>
      <c r="P189">
        <v>0</v>
      </c>
      <c r="Q189" s="32">
        <v>4670.6400000000003</v>
      </c>
      <c r="R189" s="110" t="e">
        <f>IF(Play[[#This Row],[southeast]]=1,Play[[#This Row],[medical_insurance_charges]],NA())</f>
        <v>#N/A</v>
      </c>
      <c r="S189" s="110">
        <f>IF(Play[[#This Row],[southwest]]=1,Play[[#This Row],[medical_insurance_charges]],NA())</f>
        <v>4670.6400000000003</v>
      </c>
      <c r="T189" s="111" t="e">
        <f>IF(Play[[#This Row],[northwest]]=1,Play[[#This Row],[medical_insurance_charges]],NA())</f>
        <v>#N/A</v>
      </c>
      <c r="U189" s="110" t="e">
        <f>IF(Play[[#This Row],[northeast]]=1,Play[[#This Row],[medical_insurance_charges]],NA())</f>
        <v>#N/A</v>
      </c>
      <c r="V189" s="114" t="e">
        <f>IF(AND(Play[[#This Row],[southeast]]&lt;&gt;0,Play[[#This Row],[Smoker]]&lt;&gt;0),Play[[#This Row],[medical_insurance_charges]],NA())</f>
        <v>#N/A</v>
      </c>
      <c r="W189" s="114" t="e">
        <f>IF(AND(Play[[#This Row],[southwest]]&lt;&gt;0,Play[[#This Row],[Smoker]]&lt;&gt;0),Play[[#This Row],[medical_insurance_charges]],NA())</f>
        <v>#N/A</v>
      </c>
      <c r="X189" s="114" t="e">
        <f>IF(AND(Play[[#This Row],[northwest]]&lt;&gt;0,Play[[#This Row],[Smoker]]&lt;&gt;0),Play[[#This Row],[medical_insurance_charges]],NA())</f>
        <v>#N/A</v>
      </c>
      <c r="Y189" s="114" t="e">
        <f>IF(AND(Play[[#This Row],[northeast]]&lt;&gt;0,Play[[#This Row],[Smoker]]&lt;&gt;0),Play[[#This Row],[medical_insurance_charges]],NA())</f>
        <v>#N/A</v>
      </c>
      <c r="Z189" s="115" t="e">
        <f>IF(AND(Play[[#This Row],[Biological Marker]]=0,Play[[#This Row],[Smoker]]=1),Play[[#This Row],[medical_insurance_charges]],NA())</f>
        <v>#N/A</v>
      </c>
      <c r="AA189" s="115" t="e">
        <f>IF(AND(Play[[#This Row],[Biological Marker]]=1,Play[[#This Row],[Smoker]]=1),Play[[#This Row],[medical_insurance_charges]],NA())</f>
        <v>#N/A</v>
      </c>
      <c r="AB189" s="144" t="e">
        <f>IF(AND(Play[[#This Row],[southeast]]&lt;&gt;0,Play[[#This Row],[Smoker]]=0),Play[[#This Row],[medical_insurance_charges]],NA())</f>
        <v>#N/A</v>
      </c>
      <c r="AC189" s="144">
        <f>IF(AND(Play[[#This Row],[southwest]]&lt;&gt;0,Play[[#This Row],[Smoker]]=0),Play[[#This Row],[medical_insurance_charges]],NA())</f>
        <v>4670.6400000000003</v>
      </c>
      <c r="AD189" s="144" t="e">
        <f>IF(AND(Play[[#This Row],[northwest]]&lt;&gt;0,Play[[#This Row],[Smoker]]=0),Play[[#This Row],[medical_insurance_charges]],NA())</f>
        <v>#N/A</v>
      </c>
      <c r="AE189" s="144" t="e">
        <f>IF(AND(Play[[#This Row],[northeast]]&lt;&gt;0,Play[[#This Row],[Smoker]]=0),Play[[#This Row],[medical_insurance_charges]],NA())</f>
        <v>#N/A</v>
      </c>
      <c r="AF189" s="115" t="e">
        <f>IF(AND(Play[[#This Row],[Biological Marker]]=0,Play[[#This Row],[Smoker]]=0),Play[[#This Row],[medical_insurance_charges]],NA())</f>
        <v>#N/A</v>
      </c>
      <c r="AG189" s="115">
        <f>IF(AND(Play[[#This Row],[Biological Marker]]=1,Play[[#This Row],[Smoker]]=0),Play[[#This Row],[medical_insurance_charges]],NA())</f>
        <v>4670.6400000000003</v>
      </c>
    </row>
    <row r="190" spans="1:33" x14ac:dyDescent="0.35">
      <c r="A190" s="31">
        <v>33</v>
      </c>
      <c r="B190" s="31">
        <v>42.4</v>
      </c>
      <c r="C190" s="33">
        <v>0</v>
      </c>
      <c r="D190" s="33">
        <v>1</v>
      </c>
      <c r="E190" s="33">
        <v>0</v>
      </c>
      <c r="F190" s="33">
        <v>0</v>
      </c>
      <c r="G190" s="33">
        <v>1</v>
      </c>
      <c r="H190">
        <v>0</v>
      </c>
      <c r="I190">
        <v>0</v>
      </c>
      <c r="J190">
        <v>1</v>
      </c>
      <c r="K190">
        <v>0</v>
      </c>
      <c r="L190">
        <v>0</v>
      </c>
      <c r="M190">
        <v>0</v>
      </c>
      <c r="N190">
        <v>1</v>
      </c>
      <c r="O190">
        <v>0</v>
      </c>
      <c r="P190">
        <v>0</v>
      </c>
      <c r="Q190" s="32">
        <v>6666.2430000000004</v>
      </c>
      <c r="R190" s="110" t="e">
        <f>IF(Play[[#This Row],[southeast]]=1,Play[[#This Row],[medical_insurance_charges]],NA())</f>
        <v>#N/A</v>
      </c>
      <c r="S190" s="110">
        <f>IF(Play[[#This Row],[southwest]]=1,Play[[#This Row],[medical_insurance_charges]],NA())</f>
        <v>6666.2430000000004</v>
      </c>
      <c r="T190" s="111" t="e">
        <f>IF(Play[[#This Row],[northwest]]=1,Play[[#This Row],[medical_insurance_charges]],NA())</f>
        <v>#N/A</v>
      </c>
      <c r="U190" s="110" t="e">
        <f>IF(Play[[#This Row],[northeast]]=1,Play[[#This Row],[medical_insurance_charges]],NA())</f>
        <v>#N/A</v>
      </c>
      <c r="V190" s="114" t="e">
        <f>IF(AND(Play[[#This Row],[southeast]]&lt;&gt;0,Play[[#This Row],[Smoker]]&lt;&gt;0),Play[[#This Row],[medical_insurance_charges]],NA())</f>
        <v>#N/A</v>
      </c>
      <c r="W190" s="114" t="e">
        <f>IF(AND(Play[[#This Row],[southwest]]&lt;&gt;0,Play[[#This Row],[Smoker]]&lt;&gt;0),Play[[#This Row],[medical_insurance_charges]],NA())</f>
        <v>#N/A</v>
      </c>
      <c r="X190" s="114" t="e">
        <f>IF(AND(Play[[#This Row],[northwest]]&lt;&gt;0,Play[[#This Row],[Smoker]]&lt;&gt;0),Play[[#This Row],[medical_insurance_charges]],NA())</f>
        <v>#N/A</v>
      </c>
      <c r="Y190" s="114" t="e">
        <f>IF(AND(Play[[#This Row],[northeast]]&lt;&gt;0,Play[[#This Row],[Smoker]]&lt;&gt;0),Play[[#This Row],[medical_insurance_charges]],NA())</f>
        <v>#N/A</v>
      </c>
      <c r="Z190" s="115" t="e">
        <f>IF(AND(Play[[#This Row],[Biological Marker]]=0,Play[[#This Row],[Smoker]]=1),Play[[#This Row],[medical_insurance_charges]],NA())</f>
        <v>#N/A</v>
      </c>
      <c r="AA190" s="115" t="e">
        <f>IF(AND(Play[[#This Row],[Biological Marker]]=1,Play[[#This Row],[Smoker]]=1),Play[[#This Row],[medical_insurance_charges]],NA())</f>
        <v>#N/A</v>
      </c>
      <c r="AB190" s="144" t="e">
        <f>IF(AND(Play[[#This Row],[southeast]]&lt;&gt;0,Play[[#This Row],[Smoker]]=0),Play[[#This Row],[medical_insurance_charges]],NA())</f>
        <v>#N/A</v>
      </c>
      <c r="AC190" s="144">
        <f>IF(AND(Play[[#This Row],[southwest]]&lt;&gt;0,Play[[#This Row],[Smoker]]=0),Play[[#This Row],[medical_insurance_charges]],NA())</f>
        <v>6666.2430000000004</v>
      </c>
      <c r="AD190" s="144" t="e">
        <f>IF(AND(Play[[#This Row],[northwest]]&lt;&gt;0,Play[[#This Row],[Smoker]]=0),Play[[#This Row],[medical_insurance_charges]],NA())</f>
        <v>#N/A</v>
      </c>
      <c r="AE190" s="144" t="e">
        <f>IF(AND(Play[[#This Row],[northeast]]&lt;&gt;0,Play[[#This Row],[Smoker]]=0),Play[[#This Row],[medical_insurance_charges]],NA())</f>
        <v>#N/A</v>
      </c>
      <c r="AF190" s="115" t="e">
        <f>IF(AND(Play[[#This Row],[Biological Marker]]=0,Play[[#This Row],[Smoker]]=0),Play[[#This Row],[medical_insurance_charges]],NA())</f>
        <v>#N/A</v>
      </c>
      <c r="AG190" s="115">
        <f>IF(AND(Play[[#This Row],[Biological Marker]]=1,Play[[#This Row],[Smoker]]=0),Play[[#This Row],[medical_insurance_charges]],NA())</f>
        <v>6666.2430000000004</v>
      </c>
    </row>
    <row r="191" spans="1:33" x14ac:dyDescent="0.35">
      <c r="A191" s="31">
        <v>34</v>
      </c>
      <c r="B191" s="31">
        <v>32.799999999999997</v>
      </c>
      <c r="C191" s="33">
        <v>0</v>
      </c>
      <c r="D191" s="33">
        <v>1</v>
      </c>
      <c r="E191" s="33">
        <v>0</v>
      </c>
      <c r="F191" s="33">
        <v>0</v>
      </c>
      <c r="G191" s="33">
        <v>1</v>
      </c>
      <c r="H191">
        <v>0</v>
      </c>
      <c r="I191">
        <v>0</v>
      </c>
      <c r="J191">
        <v>1</v>
      </c>
      <c r="K191">
        <v>0</v>
      </c>
      <c r="L191">
        <v>0</v>
      </c>
      <c r="M191">
        <v>0</v>
      </c>
      <c r="N191">
        <v>1</v>
      </c>
      <c r="O191">
        <v>0</v>
      </c>
      <c r="P191">
        <v>0</v>
      </c>
      <c r="Q191" s="32">
        <v>14358.364369999999</v>
      </c>
      <c r="R191" s="110" t="e">
        <f>IF(Play[[#This Row],[southeast]]=1,Play[[#This Row],[medical_insurance_charges]],NA())</f>
        <v>#N/A</v>
      </c>
      <c r="S191" s="110">
        <f>IF(Play[[#This Row],[southwest]]=1,Play[[#This Row],[medical_insurance_charges]],NA())</f>
        <v>14358.364369999999</v>
      </c>
      <c r="T191" s="111" t="e">
        <f>IF(Play[[#This Row],[northwest]]=1,Play[[#This Row],[medical_insurance_charges]],NA())</f>
        <v>#N/A</v>
      </c>
      <c r="U191" s="110" t="e">
        <f>IF(Play[[#This Row],[northeast]]=1,Play[[#This Row],[medical_insurance_charges]],NA())</f>
        <v>#N/A</v>
      </c>
      <c r="V191" s="114" t="e">
        <f>IF(AND(Play[[#This Row],[southeast]]&lt;&gt;0,Play[[#This Row],[Smoker]]&lt;&gt;0),Play[[#This Row],[medical_insurance_charges]],NA())</f>
        <v>#N/A</v>
      </c>
      <c r="W191" s="114" t="e">
        <f>IF(AND(Play[[#This Row],[southwest]]&lt;&gt;0,Play[[#This Row],[Smoker]]&lt;&gt;0),Play[[#This Row],[medical_insurance_charges]],NA())</f>
        <v>#N/A</v>
      </c>
      <c r="X191" s="114" t="e">
        <f>IF(AND(Play[[#This Row],[northwest]]&lt;&gt;0,Play[[#This Row],[Smoker]]&lt;&gt;0),Play[[#This Row],[medical_insurance_charges]],NA())</f>
        <v>#N/A</v>
      </c>
      <c r="Y191" s="114" t="e">
        <f>IF(AND(Play[[#This Row],[northeast]]&lt;&gt;0,Play[[#This Row],[Smoker]]&lt;&gt;0),Play[[#This Row],[medical_insurance_charges]],NA())</f>
        <v>#N/A</v>
      </c>
      <c r="Z191" s="115" t="e">
        <f>IF(AND(Play[[#This Row],[Biological Marker]]=0,Play[[#This Row],[Smoker]]=1),Play[[#This Row],[medical_insurance_charges]],NA())</f>
        <v>#N/A</v>
      </c>
      <c r="AA191" s="115" t="e">
        <f>IF(AND(Play[[#This Row],[Biological Marker]]=1,Play[[#This Row],[Smoker]]=1),Play[[#This Row],[medical_insurance_charges]],NA())</f>
        <v>#N/A</v>
      </c>
      <c r="AB191" s="144" t="e">
        <f>IF(AND(Play[[#This Row],[southeast]]&lt;&gt;0,Play[[#This Row],[Smoker]]=0),Play[[#This Row],[medical_insurance_charges]],NA())</f>
        <v>#N/A</v>
      </c>
      <c r="AC191" s="144">
        <f>IF(AND(Play[[#This Row],[southwest]]&lt;&gt;0,Play[[#This Row],[Smoker]]=0),Play[[#This Row],[medical_insurance_charges]],NA())</f>
        <v>14358.364369999999</v>
      </c>
      <c r="AD191" s="144" t="e">
        <f>IF(AND(Play[[#This Row],[northwest]]&lt;&gt;0,Play[[#This Row],[Smoker]]=0),Play[[#This Row],[medical_insurance_charges]],NA())</f>
        <v>#N/A</v>
      </c>
      <c r="AE191" s="144" t="e">
        <f>IF(AND(Play[[#This Row],[northeast]]&lt;&gt;0,Play[[#This Row],[Smoker]]=0),Play[[#This Row],[medical_insurance_charges]],NA())</f>
        <v>#N/A</v>
      </c>
      <c r="AF191" s="115" t="e">
        <f>IF(AND(Play[[#This Row],[Biological Marker]]=0,Play[[#This Row],[Smoker]]=0),Play[[#This Row],[medical_insurance_charges]],NA())</f>
        <v>#N/A</v>
      </c>
      <c r="AG191" s="115">
        <f>IF(AND(Play[[#This Row],[Biological Marker]]=1,Play[[#This Row],[Smoker]]=0),Play[[#This Row],[medical_insurance_charges]],NA())</f>
        <v>14358.364369999999</v>
      </c>
    </row>
    <row r="192" spans="1:33" x14ac:dyDescent="0.35">
      <c r="A192" s="31">
        <v>34</v>
      </c>
      <c r="B192" s="31">
        <v>42.9</v>
      </c>
      <c r="C192" s="33">
        <v>0</v>
      </c>
      <c r="D192" s="33">
        <v>1</v>
      </c>
      <c r="E192" s="33">
        <v>0</v>
      </c>
      <c r="F192" s="33">
        <v>0</v>
      </c>
      <c r="G192" s="33">
        <v>1</v>
      </c>
      <c r="H192">
        <v>0</v>
      </c>
      <c r="I192">
        <v>0</v>
      </c>
      <c r="J192">
        <v>1</v>
      </c>
      <c r="K192">
        <v>0</v>
      </c>
      <c r="L192">
        <v>0</v>
      </c>
      <c r="M192">
        <v>0</v>
      </c>
      <c r="N192">
        <v>1</v>
      </c>
      <c r="O192">
        <v>0</v>
      </c>
      <c r="P192">
        <v>0</v>
      </c>
      <c r="Q192" s="32">
        <v>4536.259</v>
      </c>
      <c r="R192" s="110" t="e">
        <f>IF(Play[[#This Row],[southeast]]=1,Play[[#This Row],[medical_insurance_charges]],NA())</f>
        <v>#N/A</v>
      </c>
      <c r="S192" s="110">
        <f>IF(Play[[#This Row],[southwest]]=1,Play[[#This Row],[medical_insurance_charges]],NA())</f>
        <v>4536.259</v>
      </c>
      <c r="T192" s="111" t="e">
        <f>IF(Play[[#This Row],[northwest]]=1,Play[[#This Row],[medical_insurance_charges]],NA())</f>
        <v>#N/A</v>
      </c>
      <c r="U192" s="110" t="e">
        <f>IF(Play[[#This Row],[northeast]]=1,Play[[#This Row],[medical_insurance_charges]],NA())</f>
        <v>#N/A</v>
      </c>
      <c r="V192" s="114" t="e">
        <f>IF(AND(Play[[#This Row],[southeast]]&lt;&gt;0,Play[[#This Row],[Smoker]]&lt;&gt;0),Play[[#This Row],[medical_insurance_charges]],NA())</f>
        <v>#N/A</v>
      </c>
      <c r="W192" s="114" t="e">
        <f>IF(AND(Play[[#This Row],[southwest]]&lt;&gt;0,Play[[#This Row],[Smoker]]&lt;&gt;0),Play[[#This Row],[medical_insurance_charges]],NA())</f>
        <v>#N/A</v>
      </c>
      <c r="X192" s="114" t="e">
        <f>IF(AND(Play[[#This Row],[northwest]]&lt;&gt;0,Play[[#This Row],[Smoker]]&lt;&gt;0),Play[[#This Row],[medical_insurance_charges]],NA())</f>
        <v>#N/A</v>
      </c>
      <c r="Y192" s="114" t="e">
        <f>IF(AND(Play[[#This Row],[northeast]]&lt;&gt;0,Play[[#This Row],[Smoker]]&lt;&gt;0),Play[[#This Row],[medical_insurance_charges]],NA())</f>
        <v>#N/A</v>
      </c>
      <c r="Z192" s="115" t="e">
        <f>IF(AND(Play[[#This Row],[Biological Marker]]=0,Play[[#This Row],[Smoker]]=1),Play[[#This Row],[medical_insurance_charges]],NA())</f>
        <v>#N/A</v>
      </c>
      <c r="AA192" s="115" t="e">
        <f>IF(AND(Play[[#This Row],[Biological Marker]]=1,Play[[#This Row],[Smoker]]=1),Play[[#This Row],[medical_insurance_charges]],NA())</f>
        <v>#N/A</v>
      </c>
      <c r="AB192" s="144" t="e">
        <f>IF(AND(Play[[#This Row],[southeast]]&lt;&gt;0,Play[[#This Row],[Smoker]]=0),Play[[#This Row],[medical_insurance_charges]],NA())</f>
        <v>#N/A</v>
      </c>
      <c r="AC192" s="144">
        <f>IF(AND(Play[[#This Row],[southwest]]&lt;&gt;0,Play[[#This Row],[Smoker]]=0),Play[[#This Row],[medical_insurance_charges]],NA())</f>
        <v>4536.259</v>
      </c>
      <c r="AD192" s="144" t="e">
        <f>IF(AND(Play[[#This Row],[northwest]]&lt;&gt;0,Play[[#This Row],[Smoker]]=0),Play[[#This Row],[medical_insurance_charges]],NA())</f>
        <v>#N/A</v>
      </c>
      <c r="AE192" s="144" t="e">
        <f>IF(AND(Play[[#This Row],[northeast]]&lt;&gt;0,Play[[#This Row],[Smoker]]=0),Play[[#This Row],[medical_insurance_charges]],NA())</f>
        <v>#N/A</v>
      </c>
      <c r="AF192" s="115" t="e">
        <f>IF(AND(Play[[#This Row],[Biological Marker]]=0,Play[[#This Row],[Smoker]]=0),Play[[#This Row],[medical_insurance_charges]],NA())</f>
        <v>#N/A</v>
      </c>
      <c r="AG192" s="115">
        <f>IF(AND(Play[[#This Row],[Biological Marker]]=1,Play[[#This Row],[Smoker]]=0),Play[[#This Row],[medical_insurance_charges]],NA())</f>
        <v>4536.259</v>
      </c>
    </row>
    <row r="193" spans="1:33" x14ac:dyDescent="0.35">
      <c r="A193" s="31">
        <v>35</v>
      </c>
      <c r="B193" s="31">
        <v>30.5</v>
      </c>
      <c r="C193" s="33">
        <v>0</v>
      </c>
      <c r="D193" s="33">
        <v>1</v>
      </c>
      <c r="E193" s="33">
        <v>0</v>
      </c>
      <c r="F193" s="33">
        <v>0</v>
      </c>
      <c r="G193" s="33">
        <v>1</v>
      </c>
      <c r="H193">
        <v>0</v>
      </c>
      <c r="I193">
        <v>0</v>
      </c>
      <c r="J193">
        <v>1</v>
      </c>
      <c r="K193">
        <v>0</v>
      </c>
      <c r="L193">
        <v>0</v>
      </c>
      <c r="M193">
        <v>0</v>
      </c>
      <c r="N193">
        <v>1</v>
      </c>
      <c r="O193">
        <v>0</v>
      </c>
      <c r="P193">
        <v>0</v>
      </c>
      <c r="Q193" s="32">
        <v>4751.07</v>
      </c>
      <c r="R193" s="110" t="e">
        <f>IF(Play[[#This Row],[southeast]]=1,Play[[#This Row],[medical_insurance_charges]],NA())</f>
        <v>#N/A</v>
      </c>
      <c r="S193" s="110">
        <f>IF(Play[[#This Row],[southwest]]=1,Play[[#This Row],[medical_insurance_charges]],NA())</f>
        <v>4751.07</v>
      </c>
      <c r="T193" s="111" t="e">
        <f>IF(Play[[#This Row],[northwest]]=1,Play[[#This Row],[medical_insurance_charges]],NA())</f>
        <v>#N/A</v>
      </c>
      <c r="U193" s="110" t="e">
        <f>IF(Play[[#This Row],[northeast]]=1,Play[[#This Row],[medical_insurance_charges]],NA())</f>
        <v>#N/A</v>
      </c>
      <c r="V193" s="114" t="e">
        <f>IF(AND(Play[[#This Row],[southeast]]&lt;&gt;0,Play[[#This Row],[Smoker]]&lt;&gt;0),Play[[#This Row],[medical_insurance_charges]],NA())</f>
        <v>#N/A</v>
      </c>
      <c r="W193" s="114" t="e">
        <f>IF(AND(Play[[#This Row],[southwest]]&lt;&gt;0,Play[[#This Row],[Smoker]]&lt;&gt;0),Play[[#This Row],[medical_insurance_charges]],NA())</f>
        <v>#N/A</v>
      </c>
      <c r="X193" s="114" t="e">
        <f>IF(AND(Play[[#This Row],[northwest]]&lt;&gt;0,Play[[#This Row],[Smoker]]&lt;&gt;0),Play[[#This Row],[medical_insurance_charges]],NA())</f>
        <v>#N/A</v>
      </c>
      <c r="Y193" s="114" t="e">
        <f>IF(AND(Play[[#This Row],[northeast]]&lt;&gt;0,Play[[#This Row],[Smoker]]&lt;&gt;0),Play[[#This Row],[medical_insurance_charges]],NA())</f>
        <v>#N/A</v>
      </c>
      <c r="Z193" s="115" t="e">
        <f>IF(AND(Play[[#This Row],[Biological Marker]]=0,Play[[#This Row],[Smoker]]=1),Play[[#This Row],[medical_insurance_charges]],NA())</f>
        <v>#N/A</v>
      </c>
      <c r="AA193" s="115" t="e">
        <f>IF(AND(Play[[#This Row],[Biological Marker]]=1,Play[[#This Row],[Smoker]]=1),Play[[#This Row],[medical_insurance_charges]],NA())</f>
        <v>#N/A</v>
      </c>
      <c r="AB193" s="144" t="e">
        <f>IF(AND(Play[[#This Row],[southeast]]&lt;&gt;0,Play[[#This Row],[Smoker]]=0),Play[[#This Row],[medical_insurance_charges]],NA())</f>
        <v>#N/A</v>
      </c>
      <c r="AC193" s="144">
        <f>IF(AND(Play[[#This Row],[southwest]]&lt;&gt;0,Play[[#This Row],[Smoker]]=0),Play[[#This Row],[medical_insurance_charges]],NA())</f>
        <v>4751.07</v>
      </c>
      <c r="AD193" s="144" t="e">
        <f>IF(AND(Play[[#This Row],[northwest]]&lt;&gt;0,Play[[#This Row],[Smoker]]=0),Play[[#This Row],[medical_insurance_charges]],NA())</f>
        <v>#N/A</v>
      </c>
      <c r="AE193" s="144" t="e">
        <f>IF(AND(Play[[#This Row],[northeast]]&lt;&gt;0,Play[[#This Row],[Smoker]]=0),Play[[#This Row],[medical_insurance_charges]],NA())</f>
        <v>#N/A</v>
      </c>
      <c r="AF193" s="115" t="e">
        <f>IF(AND(Play[[#This Row],[Biological Marker]]=0,Play[[#This Row],[Smoker]]=0),Play[[#This Row],[medical_insurance_charges]],NA())</f>
        <v>#N/A</v>
      </c>
      <c r="AG193" s="115">
        <f>IF(AND(Play[[#This Row],[Biological Marker]]=1,Play[[#This Row],[Smoker]]=0),Play[[#This Row],[medical_insurance_charges]],NA())</f>
        <v>4751.07</v>
      </c>
    </row>
    <row r="194" spans="1:33" x14ac:dyDescent="0.35">
      <c r="A194" s="31">
        <v>35</v>
      </c>
      <c r="B194" s="31">
        <v>38.6</v>
      </c>
      <c r="C194" s="33">
        <v>0</v>
      </c>
      <c r="D194" s="33">
        <v>1</v>
      </c>
      <c r="E194" s="33">
        <v>0</v>
      </c>
      <c r="F194" s="33">
        <v>0</v>
      </c>
      <c r="G194" s="33">
        <v>1</v>
      </c>
      <c r="H194">
        <v>0</v>
      </c>
      <c r="I194">
        <v>0</v>
      </c>
      <c r="J194">
        <v>1</v>
      </c>
      <c r="K194">
        <v>0</v>
      </c>
      <c r="L194">
        <v>0</v>
      </c>
      <c r="M194">
        <v>0</v>
      </c>
      <c r="N194">
        <v>1</v>
      </c>
      <c r="O194">
        <v>0</v>
      </c>
      <c r="P194">
        <v>0</v>
      </c>
      <c r="Q194" s="32">
        <v>4762.3289999999997</v>
      </c>
      <c r="R194" s="110" t="e">
        <f>IF(Play[[#This Row],[southeast]]=1,Play[[#This Row],[medical_insurance_charges]],NA())</f>
        <v>#N/A</v>
      </c>
      <c r="S194" s="110">
        <f>IF(Play[[#This Row],[southwest]]=1,Play[[#This Row],[medical_insurance_charges]],NA())</f>
        <v>4762.3289999999997</v>
      </c>
      <c r="T194" s="111" t="e">
        <f>IF(Play[[#This Row],[northwest]]=1,Play[[#This Row],[medical_insurance_charges]],NA())</f>
        <v>#N/A</v>
      </c>
      <c r="U194" s="110" t="e">
        <f>IF(Play[[#This Row],[northeast]]=1,Play[[#This Row],[medical_insurance_charges]],NA())</f>
        <v>#N/A</v>
      </c>
      <c r="V194" s="114" t="e">
        <f>IF(AND(Play[[#This Row],[southeast]]&lt;&gt;0,Play[[#This Row],[Smoker]]&lt;&gt;0),Play[[#This Row],[medical_insurance_charges]],NA())</f>
        <v>#N/A</v>
      </c>
      <c r="W194" s="114" t="e">
        <f>IF(AND(Play[[#This Row],[southwest]]&lt;&gt;0,Play[[#This Row],[Smoker]]&lt;&gt;0),Play[[#This Row],[medical_insurance_charges]],NA())</f>
        <v>#N/A</v>
      </c>
      <c r="X194" s="114" t="e">
        <f>IF(AND(Play[[#This Row],[northwest]]&lt;&gt;0,Play[[#This Row],[Smoker]]&lt;&gt;0),Play[[#This Row],[medical_insurance_charges]],NA())</f>
        <v>#N/A</v>
      </c>
      <c r="Y194" s="114" t="e">
        <f>IF(AND(Play[[#This Row],[northeast]]&lt;&gt;0,Play[[#This Row],[Smoker]]&lt;&gt;0),Play[[#This Row],[medical_insurance_charges]],NA())</f>
        <v>#N/A</v>
      </c>
      <c r="Z194" s="115" t="e">
        <f>IF(AND(Play[[#This Row],[Biological Marker]]=0,Play[[#This Row],[Smoker]]=1),Play[[#This Row],[medical_insurance_charges]],NA())</f>
        <v>#N/A</v>
      </c>
      <c r="AA194" s="115" t="e">
        <f>IF(AND(Play[[#This Row],[Biological Marker]]=1,Play[[#This Row],[Smoker]]=1),Play[[#This Row],[medical_insurance_charges]],NA())</f>
        <v>#N/A</v>
      </c>
      <c r="AB194" s="144" t="e">
        <f>IF(AND(Play[[#This Row],[southeast]]&lt;&gt;0,Play[[#This Row],[Smoker]]=0),Play[[#This Row],[medical_insurance_charges]],NA())</f>
        <v>#N/A</v>
      </c>
      <c r="AC194" s="144">
        <f>IF(AND(Play[[#This Row],[southwest]]&lt;&gt;0,Play[[#This Row],[Smoker]]=0),Play[[#This Row],[medical_insurance_charges]],NA())</f>
        <v>4762.3289999999997</v>
      </c>
      <c r="AD194" s="144" t="e">
        <f>IF(AND(Play[[#This Row],[northwest]]&lt;&gt;0,Play[[#This Row],[Smoker]]=0),Play[[#This Row],[medical_insurance_charges]],NA())</f>
        <v>#N/A</v>
      </c>
      <c r="AE194" s="144" t="e">
        <f>IF(AND(Play[[#This Row],[northeast]]&lt;&gt;0,Play[[#This Row],[Smoker]]=0),Play[[#This Row],[medical_insurance_charges]],NA())</f>
        <v>#N/A</v>
      </c>
      <c r="AF194" s="115" t="e">
        <f>IF(AND(Play[[#This Row],[Biological Marker]]=0,Play[[#This Row],[Smoker]]=0),Play[[#This Row],[medical_insurance_charges]],NA())</f>
        <v>#N/A</v>
      </c>
      <c r="AG194" s="115">
        <f>IF(AND(Play[[#This Row],[Biological Marker]]=1,Play[[#This Row],[Smoker]]=0),Play[[#This Row],[medical_insurance_charges]],NA())</f>
        <v>4762.3289999999997</v>
      </c>
    </row>
    <row r="195" spans="1:33" x14ac:dyDescent="0.35">
      <c r="A195" s="31">
        <v>36</v>
      </c>
      <c r="B195" s="31">
        <v>31.5</v>
      </c>
      <c r="C195" s="33">
        <v>0</v>
      </c>
      <c r="D195" s="33">
        <v>1</v>
      </c>
      <c r="E195" s="33">
        <v>0</v>
      </c>
      <c r="F195" s="33">
        <v>0</v>
      </c>
      <c r="G195" s="33">
        <v>1</v>
      </c>
      <c r="H195">
        <v>0</v>
      </c>
      <c r="I195">
        <v>0</v>
      </c>
      <c r="J195">
        <v>1</v>
      </c>
      <c r="K195">
        <v>0</v>
      </c>
      <c r="L195">
        <v>0</v>
      </c>
      <c r="M195">
        <v>0</v>
      </c>
      <c r="N195">
        <v>0</v>
      </c>
      <c r="O195">
        <v>1</v>
      </c>
      <c r="P195">
        <v>0</v>
      </c>
      <c r="Q195" s="32">
        <v>4402.2330000000002</v>
      </c>
      <c r="R195" s="110" t="e">
        <f>IF(Play[[#This Row],[southeast]]=1,Play[[#This Row],[medical_insurance_charges]],NA())</f>
        <v>#N/A</v>
      </c>
      <c r="S195" s="110">
        <f>IF(Play[[#This Row],[southwest]]=1,Play[[#This Row],[medical_insurance_charges]],NA())</f>
        <v>4402.2330000000002</v>
      </c>
      <c r="T195" s="111" t="e">
        <f>IF(Play[[#This Row],[northwest]]=1,Play[[#This Row],[medical_insurance_charges]],NA())</f>
        <v>#N/A</v>
      </c>
      <c r="U195" s="110" t="e">
        <f>IF(Play[[#This Row],[northeast]]=1,Play[[#This Row],[medical_insurance_charges]],NA())</f>
        <v>#N/A</v>
      </c>
      <c r="V195" s="114" t="e">
        <f>IF(AND(Play[[#This Row],[southeast]]&lt;&gt;0,Play[[#This Row],[Smoker]]&lt;&gt;0),Play[[#This Row],[medical_insurance_charges]],NA())</f>
        <v>#N/A</v>
      </c>
      <c r="W195" s="114" t="e">
        <f>IF(AND(Play[[#This Row],[southwest]]&lt;&gt;0,Play[[#This Row],[Smoker]]&lt;&gt;0),Play[[#This Row],[medical_insurance_charges]],NA())</f>
        <v>#N/A</v>
      </c>
      <c r="X195" s="114" t="e">
        <f>IF(AND(Play[[#This Row],[northwest]]&lt;&gt;0,Play[[#This Row],[Smoker]]&lt;&gt;0),Play[[#This Row],[medical_insurance_charges]],NA())</f>
        <v>#N/A</v>
      </c>
      <c r="Y195" s="114" t="e">
        <f>IF(AND(Play[[#This Row],[northeast]]&lt;&gt;0,Play[[#This Row],[Smoker]]&lt;&gt;0),Play[[#This Row],[medical_insurance_charges]],NA())</f>
        <v>#N/A</v>
      </c>
      <c r="Z195" s="115" t="e">
        <f>IF(AND(Play[[#This Row],[Biological Marker]]=0,Play[[#This Row],[Smoker]]=1),Play[[#This Row],[medical_insurance_charges]],NA())</f>
        <v>#N/A</v>
      </c>
      <c r="AA195" s="115" t="e">
        <f>IF(AND(Play[[#This Row],[Biological Marker]]=1,Play[[#This Row],[Smoker]]=1),Play[[#This Row],[medical_insurance_charges]],NA())</f>
        <v>#N/A</v>
      </c>
      <c r="AB195" s="144" t="e">
        <f>IF(AND(Play[[#This Row],[southeast]]&lt;&gt;0,Play[[#This Row],[Smoker]]=0),Play[[#This Row],[medical_insurance_charges]],NA())</f>
        <v>#N/A</v>
      </c>
      <c r="AC195" s="144">
        <f>IF(AND(Play[[#This Row],[southwest]]&lt;&gt;0,Play[[#This Row],[Smoker]]=0),Play[[#This Row],[medical_insurance_charges]],NA())</f>
        <v>4402.2330000000002</v>
      </c>
      <c r="AD195" s="144" t="e">
        <f>IF(AND(Play[[#This Row],[northwest]]&lt;&gt;0,Play[[#This Row],[Smoker]]=0),Play[[#This Row],[medical_insurance_charges]],NA())</f>
        <v>#N/A</v>
      </c>
      <c r="AE195" s="144" t="e">
        <f>IF(AND(Play[[#This Row],[northeast]]&lt;&gt;0,Play[[#This Row],[Smoker]]=0),Play[[#This Row],[medical_insurance_charges]],NA())</f>
        <v>#N/A</v>
      </c>
      <c r="AF195" s="115" t="e">
        <f>IF(AND(Play[[#This Row],[Biological Marker]]=0,Play[[#This Row],[Smoker]]=0),Play[[#This Row],[medical_insurance_charges]],NA())</f>
        <v>#N/A</v>
      </c>
      <c r="AG195" s="115">
        <f>IF(AND(Play[[#This Row],[Biological Marker]]=1,Play[[#This Row],[Smoker]]=0),Play[[#This Row],[medical_insurance_charges]],NA())</f>
        <v>4402.2330000000002</v>
      </c>
    </row>
    <row r="196" spans="1:33" x14ac:dyDescent="0.35">
      <c r="A196" s="31">
        <v>37</v>
      </c>
      <c r="B196" s="31">
        <v>30.8</v>
      </c>
      <c r="C196" s="33">
        <v>0</v>
      </c>
      <c r="D196" s="33">
        <v>1</v>
      </c>
      <c r="E196" s="33">
        <v>0</v>
      </c>
      <c r="F196" s="33">
        <v>0</v>
      </c>
      <c r="G196" s="33">
        <v>1</v>
      </c>
      <c r="H196">
        <v>0</v>
      </c>
      <c r="I196">
        <v>0</v>
      </c>
      <c r="J196">
        <v>1</v>
      </c>
      <c r="K196">
        <v>0</v>
      </c>
      <c r="L196">
        <v>0</v>
      </c>
      <c r="M196">
        <v>0</v>
      </c>
      <c r="N196">
        <v>0</v>
      </c>
      <c r="O196">
        <v>1</v>
      </c>
      <c r="P196">
        <v>0</v>
      </c>
      <c r="Q196" s="32">
        <v>4646.759</v>
      </c>
      <c r="R196" s="110" t="e">
        <f>IF(Play[[#This Row],[southeast]]=1,Play[[#This Row],[medical_insurance_charges]],NA())</f>
        <v>#N/A</v>
      </c>
      <c r="S196" s="110">
        <f>IF(Play[[#This Row],[southwest]]=1,Play[[#This Row],[medical_insurance_charges]],NA())</f>
        <v>4646.759</v>
      </c>
      <c r="T196" s="111" t="e">
        <f>IF(Play[[#This Row],[northwest]]=1,Play[[#This Row],[medical_insurance_charges]],NA())</f>
        <v>#N/A</v>
      </c>
      <c r="U196" s="110" t="e">
        <f>IF(Play[[#This Row],[northeast]]=1,Play[[#This Row],[medical_insurance_charges]],NA())</f>
        <v>#N/A</v>
      </c>
      <c r="V196" s="114" t="e">
        <f>IF(AND(Play[[#This Row],[southeast]]&lt;&gt;0,Play[[#This Row],[Smoker]]&lt;&gt;0),Play[[#This Row],[medical_insurance_charges]],NA())</f>
        <v>#N/A</v>
      </c>
      <c r="W196" s="114" t="e">
        <f>IF(AND(Play[[#This Row],[southwest]]&lt;&gt;0,Play[[#This Row],[Smoker]]&lt;&gt;0),Play[[#This Row],[medical_insurance_charges]],NA())</f>
        <v>#N/A</v>
      </c>
      <c r="X196" s="114" t="e">
        <f>IF(AND(Play[[#This Row],[northwest]]&lt;&gt;0,Play[[#This Row],[Smoker]]&lt;&gt;0),Play[[#This Row],[medical_insurance_charges]],NA())</f>
        <v>#N/A</v>
      </c>
      <c r="Y196" s="114" t="e">
        <f>IF(AND(Play[[#This Row],[northeast]]&lt;&gt;0,Play[[#This Row],[Smoker]]&lt;&gt;0),Play[[#This Row],[medical_insurance_charges]],NA())</f>
        <v>#N/A</v>
      </c>
      <c r="Z196" s="115" t="e">
        <f>IF(AND(Play[[#This Row],[Biological Marker]]=0,Play[[#This Row],[Smoker]]=1),Play[[#This Row],[medical_insurance_charges]],NA())</f>
        <v>#N/A</v>
      </c>
      <c r="AA196" s="115" t="e">
        <f>IF(AND(Play[[#This Row],[Biological Marker]]=1,Play[[#This Row],[Smoker]]=1),Play[[#This Row],[medical_insurance_charges]],NA())</f>
        <v>#N/A</v>
      </c>
      <c r="AB196" s="144" t="e">
        <f>IF(AND(Play[[#This Row],[southeast]]&lt;&gt;0,Play[[#This Row],[Smoker]]=0),Play[[#This Row],[medical_insurance_charges]],NA())</f>
        <v>#N/A</v>
      </c>
      <c r="AC196" s="144">
        <f>IF(AND(Play[[#This Row],[southwest]]&lt;&gt;0,Play[[#This Row],[Smoker]]=0),Play[[#This Row],[medical_insurance_charges]],NA())</f>
        <v>4646.759</v>
      </c>
      <c r="AD196" s="144" t="e">
        <f>IF(AND(Play[[#This Row],[northwest]]&lt;&gt;0,Play[[#This Row],[Smoker]]=0),Play[[#This Row],[medical_insurance_charges]],NA())</f>
        <v>#N/A</v>
      </c>
      <c r="AE196" s="144" t="e">
        <f>IF(AND(Play[[#This Row],[northeast]]&lt;&gt;0,Play[[#This Row],[Smoker]]=0),Play[[#This Row],[medical_insurance_charges]],NA())</f>
        <v>#N/A</v>
      </c>
      <c r="AF196" s="115" t="e">
        <f>IF(AND(Play[[#This Row],[Biological Marker]]=0,Play[[#This Row],[Smoker]]=0),Play[[#This Row],[medical_insurance_charges]],NA())</f>
        <v>#N/A</v>
      </c>
      <c r="AG196" s="115">
        <f>IF(AND(Play[[#This Row],[Biological Marker]]=1,Play[[#This Row],[Smoker]]=0),Play[[#This Row],[medical_insurance_charges]],NA())</f>
        <v>4646.759</v>
      </c>
    </row>
    <row r="197" spans="1:33" x14ac:dyDescent="0.35">
      <c r="A197" s="31">
        <v>38</v>
      </c>
      <c r="B197" s="31">
        <v>34.700000000000003</v>
      </c>
      <c r="C197" s="33">
        <v>0</v>
      </c>
      <c r="D197" s="33">
        <v>1</v>
      </c>
      <c r="E197" s="33">
        <v>0</v>
      </c>
      <c r="F197" s="33">
        <v>0</v>
      </c>
      <c r="G197" s="33">
        <v>1</v>
      </c>
      <c r="H197">
        <v>0</v>
      </c>
      <c r="I197">
        <v>0</v>
      </c>
      <c r="J197">
        <v>1</v>
      </c>
      <c r="K197">
        <v>0</v>
      </c>
      <c r="L197">
        <v>0</v>
      </c>
      <c r="M197">
        <v>0</v>
      </c>
      <c r="N197">
        <v>0</v>
      </c>
      <c r="O197">
        <v>1</v>
      </c>
      <c r="P197">
        <v>0</v>
      </c>
      <c r="Q197" s="32">
        <v>6082.4049999999997</v>
      </c>
      <c r="R197" s="110" t="e">
        <f>IF(Play[[#This Row],[southeast]]=1,Play[[#This Row],[medical_insurance_charges]],NA())</f>
        <v>#N/A</v>
      </c>
      <c r="S197" s="110">
        <f>IF(Play[[#This Row],[southwest]]=1,Play[[#This Row],[medical_insurance_charges]],NA())</f>
        <v>6082.4049999999997</v>
      </c>
      <c r="T197" s="111" t="e">
        <f>IF(Play[[#This Row],[northwest]]=1,Play[[#This Row],[medical_insurance_charges]],NA())</f>
        <v>#N/A</v>
      </c>
      <c r="U197" s="110" t="e">
        <f>IF(Play[[#This Row],[northeast]]=1,Play[[#This Row],[medical_insurance_charges]],NA())</f>
        <v>#N/A</v>
      </c>
      <c r="V197" s="114" t="e">
        <f>IF(AND(Play[[#This Row],[southeast]]&lt;&gt;0,Play[[#This Row],[Smoker]]&lt;&gt;0),Play[[#This Row],[medical_insurance_charges]],NA())</f>
        <v>#N/A</v>
      </c>
      <c r="W197" s="114" t="e">
        <f>IF(AND(Play[[#This Row],[southwest]]&lt;&gt;0,Play[[#This Row],[Smoker]]&lt;&gt;0),Play[[#This Row],[medical_insurance_charges]],NA())</f>
        <v>#N/A</v>
      </c>
      <c r="X197" s="114" t="e">
        <f>IF(AND(Play[[#This Row],[northwest]]&lt;&gt;0,Play[[#This Row],[Smoker]]&lt;&gt;0),Play[[#This Row],[medical_insurance_charges]],NA())</f>
        <v>#N/A</v>
      </c>
      <c r="Y197" s="114" t="e">
        <f>IF(AND(Play[[#This Row],[northeast]]&lt;&gt;0,Play[[#This Row],[Smoker]]&lt;&gt;0),Play[[#This Row],[medical_insurance_charges]],NA())</f>
        <v>#N/A</v>
      </c>
      <c r="Z197" s="115" t="e">
        <f>IF(AND(Play[[#This Row],[Biological Marker]]=0,Play[[#This Row],[Smoker]]=1),Play[[#This Row],[medical_insurance_charges]],NA())</f>
        <v>#N/A</v>
      </c>
      <c r="AA197" s="115" t="e">
        <f>IF(AND(Play[[#This Row],[Biological Marker]]=1,Play[[#This Row],[Smoker]]=1),Play[[#This Row],[medical_insurance_charges]],NA())</f>
        <v>#N/A</v>
      </c>
      <c r="AB197" s="144" t="e">
        <f>IF(AND(Play[[#This Row],[southeast]]&lt;&gt;0,Play[[#This Row],[Smoker]]=0),Play[[#This Row],[medical_insurance_charges]],NA())</f>
        <v>#N/A</v>
      </c>
      <c r="AC197" s="144">
        <f>IF(AND(Play[[#This Row],[southwest]]&lt;&gt;0,Play[[#This Row],[Smoker]]=0),Play[[#This Row],[medical_insurance_charges]],NA())</f>
        <v>6082.4049999999997</v>
      </c>
      <c r="AD197" s="144" t="e">
        <f>IF(AND(Play[[#This Row],[northwest]]&lt;&gt;0,Play[[#This Row],[Smoker]]=0),Play[[#This Row],[medical_insurance_charges]],NA())</f>
        <v>#N/A</v>
      </c>
      <c r="AE197" s="144" t="e">
        <f>IF(AND(Play[[#This Row],[northeast]]&lt;&gt;0,Play[[#This Row],[Smoker]]=0),Play[[#This Row],[medical_insurance_charges]],NA())</f>
        <v>#N/A</v>
      </c>
      <c r="AF197" s="115" t="e">
        <f>IF(AND(Play[[#This Row],[Biological Marker]]=0,Play[[#This Row],[Smoker]]=0),Play[[#This Row],[medical_insurance_charges]],NA())</f>
        <v>#N/A</v>
      </c>
      <c r="AG197" s="115">
        <f>IF(AND(Play[[#This Row],[Biological Marker]]=1,Play[[#This Row],[Smoker]]=0),Play[[#This Row],[medical_insurance_charges]],NA())</f>
        <v>6082.4049999999997</v>
      </c>
    </row>
    <row r="198" spans="1:33" x14ac:dyDescent="0.35">
      <c r="A198" s="31">
        <v>38</v>
      </c>
      <c r="B198" s="31">
        <v>31</v>
      </c>
      <c r="C198" s="33">
        <v>0</v>
      </c>
      <c r="D198" s="33">
        <v>1</v>
      </c>
      <c r="E198" s="33">
        <v>0</v>
      </c>
      <c r="F198" s="33">
        <v>0</v>
      </c>
      <c r="G198" s="33">
        <v>1</v>
      </c>
      <c r="H198">
        <v>0</v>
      </c>
      <c r="I198">
        <v>0</v>
      </c>
      <c r="J198">
        <v>1</v>
      </c>
      <c r="K198">
        <v>0</v>
      </c>
      <c r="L198">
        <v>0</v>
      </c>
      <c r="M198">
        <v>0</v>
      </c>
      <c r="N198">
        <v>0</v>
      </c>
      <c r="O198">
        <v>1</v>
      </c>
      <c r="P198">
        <v>0</v>
      </c>
      <c r="Q198" s="32">
        <v>5488.2619999999997</v>
      </c>
      <c r="R198" s="110" t="e">
        <f>IF(Play[[#This Row],[southeast]]=1,Play[[#This Row],[medical_insurance_charges]],NA())</f>
        <v>#N/A</v>
      </c>
      <c r="S198" s="110">
        <f>IF(Play[[#This Row],[southwest]]=1,Play[[#This Row],[medical_insurance_charges]],NA())</f>
        <v>5488.2619999999997</v>
      </c>
      <c r="T198" s="111" t="e">
        <f>IF(Play[[#This Row],[northwest]]=1,Play[[#This Row],[medical_insurance_charges]],NA())</f>
        <v>#N/A</v>
      </c>
      <c r="U198" s="110" t="e">
        <f>IF(Play[[#This Row],[northeast]]=1,Play[[#This Row],[medical_insurance_charges]],NA())</f>
        <v>#N/A</v>
      </c>
      <c r="V198" s="114" t="e">
        <f>IF(AND(Play[[#This Row],[southeast]]&lt;&gt;0,Play[[#This Row],[Smoker]]&lt;&gt;0),Play[[#This Row],[medical_insurance_charges]],NA())</f>
        <v>#N/A</v>
      </c>
      <c r="W198" s="114" t="e">
        <f>IF(AND(Play[[#This Row],[southwest]]&lt;&gt;0,Play[[#This Row],[Smoker]]&lt;&gt;0),Play[[#This Row],[medical_insurance_charges]],NA())</f>
        <v>#N/A</v>
      </c>
      <c r="X198" s="114" t="e">
        <f>IF(AND(Play[[#This Row],[northwest]]&lt;&gt;0,Play[[#This Row],[Smoker]]&lt;&gt;0),Play[[#This Row],[medical_insurance_charges]],NA())</f>
        <v>#N/A</v>
      </c>
      <c r="Y198" s="114" t="e">
        <f>IF(AND(Play[[#This Row],[northeast]]&lt;&gt;0,Play[[#This Row],[Smoker]]&lt;&gt;0),Play[[#This Row],[medical_insurance_charges]],NA())</f>
        <v>#N/A</v>
      </c>
      <c r="Z198" s="115" t="e">
        <f>IF(AND(Play[[#This Row],[Biological Marker]]=0,Play[[#This Row],[Smoker]]=1),Play[[#This Row],[medical_insurance_charges]],NA())</f>
        <v>#N/A</v>
      </c>
      <c r="AA198" s="115" t="e">
        <f>IF(AND(Play[[#This Row],[Biological Marker]]=1,Play[[#This Row],[Smoker]]=1),Play[[#This Row],[medical_insurance_charges]],NA())</f>
        <v>#N/A</v>
      </c>
      <c r="AB198" s="144" t="e">
        <f>IF(AND(Play[[#This Row],[southeast]]&lt;&gt;0,Play[[#This Row],[Smoker]]=0),Play[[#This Row],[medical_insurance_charges]],NA())</f>
        <v>#N/A</v>
      </c>
      <c r="AC198" s="144">
        <f>IF(AND(Play[[#This Row],[southwest]]&lt;&gt;0,Play[[#This Row],[Smoker]]=0),Play[[#This Row],[medical_insurance_charges]],NA())</f>
        <v>5488.2619999999997</v>
      </c>
      <c r="AD198" s="144" t="e">
        <f>IF(AND(Play[[#This Row],[northwest]]&lt;&gt;0,Play[[#This Row],[Smoker]]=0),Play[[#This Row],[medical_insurance_charges]],NA())</f>
        <v>#N/A</v>
      </c>
      <c r="AE198" s="144" t="e">
        <f>IF(AND(Play[[#This Row],[northeast]]&lt;&gt;0,Play[[#This Row],[Smoker]]=0),Play[[#This Row],[medical_insurance_charges]],NA())</f>
        <v>#N/A</v>
      </c>
      <c r="AF198" s="115" t="e">
        <f>IF(AND(Play[[#This Row],[Biological Marker]]=0,Play[[#This Row],[Smoker]]=0),Play[[#This Row],[medical_insurance_charges]],NA())</f>
        <v>#N/A</v>
      </c>
      <c r="AG198" s="115">
        <f>IF(AND(Play[[#This Row],[Biological Marker]]=1,Play[[#This Row],[Smoker]]=0),Play[[#This Row],[medical_insurance_charges]],NA())</f>
        <v>5488.2619999999997</v>
      </c>
    </row>
    <row r="199" spans="1:33" x14ac:dyDescent="0.35">
      <c r="A199" s="31">
        <v>40</v>
      </c>
      <c r="B199" s="31">
        <v>35.299999999999997</v>
      </c>
      <c r="C199" s="33">
        <v>0</v>
      </c>
      <c r="D199" s="33">
        <v>1</v>
      </c>
      <c r="E199" s="33">
        <v>0</v>
      </c>
      <c r="F199" s="33">
        <v>0</v>
      </c>
      <c r="G199" s="33">
        <v>1</v>
      </c>
      <c r="H199">
        <v>0</v>
      </c>
      <c r="I199">
        <v>0</v>
      </c>
      <c r="J199">
        <v>1</v>
      </c>
      <c r="K199">
        <v>0</v>
      </c>
      <c r="L199">
        <v>0</v>
      </c>
      <c r="M199">
        <v>0</v>
      </c>
      <c r="N199">
        <v>0</v>
      </c>
      <c r="O199">
        <v>1</v>
      </c>
      <c r="P199">
        <v>0</v>
      </c>
      <c r="Q199" s="32">
        <v>7196.8670000000002</v>
      </c>
      <c r="R199" s="110" t="e">
        <f>IF(Play[[#This Row],[southeast]]=1,Play[[#This Row],[medical_insurance_charges]],NA())</f>
        <v>#N/A</v>
      </c>
      <c r="S199" s="110">
        <f>IF(Play[[#This Row],[southwest]]=1,Play[[#This Row],[medical_insurance_charges]],NA())</f>
        <v>7196.8670000000002</v>
      </c>
      <c r="T199" s="111" t="e">
        <f>IF(Play[[#This Row],[northwest]]=1,Play[[#This Row],[medical_insurance_charges]],NA())</f>
        <v>#N/A</v>
      </c>
      <c r="U199" s="110" t="e">
        <f>IF(Play[[#This Row],[northeast]]=1,Play[[#This Row],[medical_insurance_charges]],NA())</f>
        <v>#N/A</v>
      </c>
      <c r="V199" s="114" t="e">
        <f>IF(AND(Play[[#This Row],[southeast]]&lt;&gt;0,Play[[#This Row],[Smoker]]&lt;&gt;0),Play[[#This Row],[medical_insurance_charges]],NA())</f>
        <v>#N/A</v>
      </c>
      <c r="W199" s="114" t="e">
        <f>IF(AND(Play[[#This Row],[southwest]]&lt;&gt;0,Play[[#This Row],[Smoker]]&lt;&gt;0),Play[[#This Row],[medical_insurance_charges]],NA())</f>
        <v>#N/A</v>
      </c>
      <c r="X199" s="114" t="e">
        <f>IF(AND(Play[[#This Row],[northwest]]&lt;&gt;0,Play[[#This Row],[Smoker]]&lt;&gt;0),Play[[#This Row],[medical_insurance_charges]],NA())</f>
        <v>#N/A</v>
      </c>
      <c r="Y199" s="114" t="e">
        <f>IF(AND(Play[[#This Row],[northeast]]&lt;&gt;0,Play[[#This Row],[Smoker]]&lt;&gt;0),Play[[#This Row],[medical_insurance_charges]],NA())</f>
        <v>#N/A</v>
      </c>
      <c r="Z199" s="115" t="e">
        <f>IF(AND(Play[[#This Row],[Biological Marker]]=0,Play[[#This Row],[Smoker]]=1),Play[[#This Row],[medical_insurance_charges]],NA())</f>
        <v>#N/A</v>
      </c>
      <c r="AA199" s="115" t="e">
        <f>IF(AND(Play[[#This Row],[Biological Marker]]=1,Play[[#This Row],[Smoker]]=1),Play[[#This Row],[medical_insurance_charges]],NA())</f>
        <v>#N/A</v>
      </c>
      <c r="AB199" s="144" t="e">
        <f>IF(AND(Play[[#This Row],[southeast]]&lt;&gt;0,Play[[#This Row],[Smoker]]=0),Play[[#This Row],[medical_insurance_charges]],NA())</f>
        <v>#N/A</v>
      </c>
      <c r="AC199" s="144">
        <f>IF(AND(Play[[#This Row],[southwest]]&lt;&gt;0,Play[[#This Row],[Smoker]]=0),Play[[#This Row],[medical_insurance_charges]],NA())</f>
        <v>7196.8670000000002</v>
      </c>
      <c r="AD199" s="144" t="e">
        <f>IF(AND(Play[[#This Row],[northwest]]&lt;&gt;0,Play[[#This Row],[Smoker]]=0),Play[[#This Row],[medical_insurance_charges]],NA())</f>
        <v>#N/A</v>
      </c>
      <c r="AE199" s="144" t="e">
        <f>IF(AND(Play[[#This Row],[northeast]]&lt;&gt;0,Play[[#This Row],[Smoker]]=0),Play[[#This Row],[medical_insurance_charges]],NA())</f>
        <v>#N/A</v>
      </c>
      <c r="AF199" s="115" t="e">
        <f>IF(AND(Play[[#This Row],[Biological Marker]]=0,Play[[#This Row],[Smoker]]=0),Play[[#This Row],[medical_insurance_charges]],NA())</f>
        <v>#N/A</v>
      </c>
      <c r="AG199" s="115">
        <f>IF(AND(Play[[#This Row],[Biological Marker]]=1,Play[[#This Row],[Smoker]]=0),Play[[#This Row],[medical_insurance_charges]],NA())</f>
        <v>7196.8670000000002</v>
      </c>
    </row>
    <row r="200" spans="1:33" x14ac:dyDescent="0.35">
      <c r="A200" s="31">
        <v>41</v>
      </c>
      <c r="B200" s="31">
        <v>32.200000000000003</v>
      </c>
      <c r="C200" s="33">
        <v>0</v>
      </c>
      <c r="D200" s="33">
        <v>1</v>
      </c>
      <c r="E200" s="33">
        <v>0</v>
      </c>
      <c r="F200" s="33">
        <v>0</v>
      </c>
      <c r="G200" s="33">
        <v>1</v>
      </c>
      <c r="H200">
        <v>0</v>
      </c>
      <c r="I200">
        <v>0</v>
      </c>
      <c r="J200">
        <v>1</v>
      </c>
      <c r="K200">
        <v>0</v>
      </c>
      <c r="L200">
        <v>0</v>
      </c>
      <c r="M200">
        <v>0</v>
      </c>
      <c r="N200">
        <v>0</v>
      </c>
      <c r="O200">
        <v>1</v>
      </c>
      <c r="P200">
        <v>0</v>
      </c>
      <c r="Q200" s="32">
        <v>6875.9610000000002</v>
      </c>
      <c r="R200" s="110" t="e">
        <f>IF(Play[[#This Row],[southeast]]=1,Play[[#This Row],[medical_insurance_charges]],NA())</f>
        <v>#N/A</v>
      </c>
      <c r="S200" s="110">
        <f>IF(Play[[#This Row],[southwest]]=1,Play[[#This Row],[medical_insurance_charges]],NA())</f>
        <v>6875.9610000000002</v>
      </c>
      <c r="T200" s="111" t="e">
        <f>IF(Play[[#This Row],[northwest]]=1,Play[[#This Row],[medical_insurance_charges]],NA())</f>
        <v>#N/A</v>
      </c>
      <c r="U200" s="110" t="e">
        <f>IF(Play[[#This Row],[northeast]]=1,Play[[#This Row],[medical_insurance_charges]],NA())</f>
        <v>#N/A</v>
      </c>
      <c r="V200" s="114" t="e">
        <f>IF(AND(Play[[#This Row],[southeast]]&lt;&gt;0,Play[[#This Row],[Smoker]]&lt;&gt;0),Play[[#This Row],[medical_insurance_charges]],NA())</f>
        <v>#N/A</v>
      </c>
      <c r="W200" s="114" t="e">
        <f>IF(AND(Play[[#This Row],[southwest]]&lt;&gt;0,Play[[#This Row],[Smoker]]&lt;&gt;0),Play[[#This Row],[medical_insurance_charges]],NA())</f>
        <v>#N/A</v>
      </c>
      <c r="X200" s="114" t="e">
        <f>IF(AND(Play[[#This Row],[northwest]]&lt;&gt;0,Play[[#This Row],[Smoker]]&lt;&gt;0),Play[[#This Row],[medical_insurance_charges]],NA())</f>
        <v>#N/A</v>
      </c>
      <c r="Y200" s="114" t="e">
        <f>IF(AND(Play[[#This Row],[northeast]]&lt;&gt;0,Play[[#This Row],[Smoker]]&lt;&gt;0),Play[[#This Row],[medical_insurance_charges]],NA())</f>
        <v>#N/A</v>
      </c>
      <c r="Z200" s="115" t="e">
        <f>IF(AND(Play[[#This Row],[Biological Marker]]=0,Play[[#This Row],[Smoker]]=1),Play[[#This Row],[medical_insurance_charges]],NA())</f>
        <v>#N/A</v>
      </c>
      <c r="AA200" s="115" t="e">
        <f>IF(AND(Play[[#This Row],[Biological Marker]]=1,Play[[#This Row],[Smoker]]=1),Play[[#This Row],[medical_insurance_charges]],NA())</f>
        <v>#N/A</v>
      </c>
      <c r="AB200" s="144" t="e">
        <f>IF(AND(Play[[#This Row],[southeast]]&lt;&gt;0,Play[[#This Row],[Smoker]]=0),Play[[#This Row],[medical_insurance_charges]],NA())</f>
        <v>#N/A</v>
      </c>
      <c r="AC200" s="144">
        <f>IF(AND(Play[[#This Row],[southwest]]&lt;&gt;0,Play[[#This Row],[Smoker]]=0),Play[[#This Row],[medical_insurance_charges]],NA())</f>
        <v>6875.9610000000002</v>
      </c>
      <c r="AD200" s="144" t="e">
        <f>IF(AND(Play[[#This Row],[northwest]]&lt;&gt;0,Play[[#This Row],[Smoker]]=0),Play[[#This Row],[medical_insurance_charges]],NA())</f>
        <v>#N/A</v>
      </c>
      <c r="AE200" s="144" t="e">
        <f>IF(AND(Play[[#This Row],[northeast]]&lt;&gt;0,Play[[#This Row],[Smoker]]=0),Play[[#This Row],[medical_insurance_charges]],NA())</f>
        <v>#N/A</v>
      </c>
      <c r="AF200" s="115" t="e">
        <f>IF(AND(Play[[#This Row],[Biological Marker]]=0,Play[[#This Row],[Smoker]]=0),Play[[#This Row],[medical_insurance_charges]],NA())</f>
        <v>#N/A</v>
      </c>
      <c r="AG200" s="115">
        <f>IF(AND(Play[[#This Row],[Biological Marker]]=1,Play[[#This Row],[Smoker]]=0),Play[[#This Row],[medical_insurance_charges]],NA())</f>
        <v>6875.9610000000002</v>
      </c>
    </row>
    <row r="201" spans="1:33" x14ac:dyDescent="0.35">
      <c r="A201" s="31">
        <v>42</v>
      </c>
      <c r="B201" s="31">
        <v>35.799999999999997</v>
      </c>
      <c r="C201" s="33">
        <v>0</v>
      </c>
      <c r="D201" s="33">
        <v>1</v>
      </c>
      <c r="E201" s="33">
        <v>0</v>
      </c>
      <c r="F201" s="33">
        <v>0</v>
      </c>
      <c r="G201" s="33">
        <v>1</v>
      </c>
      <c r="H201">
        <v>0</v>
      </c>
      <c r="I201">
        <v>0</v>
      </c>
      <c r="J201">
        <v>1</v>
      </c>
      <c r="K201">
        <v>0</v>
      </c>
      <c r="L201">
        <v>0</v>
      </c>
      <c r="M201">
        <v>0</v>
      </c>
      <c r="N201">
        <v>0</v>
      </c>
      <c r="O201">
        <v>1</v>
      </c>
      <c r="P201">
        <v>0</v>
      </c>
      <c r="Q201" s="32">
        <v>7160.0940000000001</v>
      </c>
      <c r="R201" s="110" t="e">
        <f>IF(Play[[#This Row],[southeast]]=1,Play[[#This Row],[medical_insurance_charges]],NA())</f>
        <v>#N/A</v>
      </c>
      <c r="S201" s="110">
        <f>IF(Play[[#This Row],[southwest]]=1,Play[[#This Row],[medical_insurance_charges]],NA())</f>
        <v>7160.0940000000001</v>
      </c>
      <c r="T201" s="111" t="e">
        <f>IF(Play[[#This Row],[northwest]]=1,Play[[#This Row],[medical_insurance_charges]],NA())</f>
        <v>#N/A</v>
      </c>
      <c r="U201" s="110" t="e">
        <f>IF(Play[[#This Row],[northeast]]=1,Play[[#This Row],[medical_insurance_charges]],NA())</f>
        <v>#N/A</v>
      </c>
      <c r="V201" s="114" t="e">
        <f>IF(AND(Play[[#This Row],[southeast]]&lt;&gt;0,Play[[#This Row],[Smoker]]&lt;&gt;0),Play[[#This Row],[medical_insurance_charges]],NA())</f>
        <v>#N/A</v>
      </c>
      <c r="W201" s="114" t="e">
        <f>IF(AND(Play[[#This Row],[southwest]]&lt;&gt;0,Play[[#This Row],[Smoker]]&lt;&gt;0),Play[[#This Row],[medical_insurance_charges]],NA())</f>
        <v>#N/A</v>
      </c>
      <c r="X201" s="114" t="e">
        <f>IF(AND(Play[[#This Row],[northwest]]&lt;&gt;0,Play[[#This Row],[Smoker]]&lt;&gt;0),Play[[#This Row],[medical_insurance_charges]],NA())</f>
        <v>#N/A</v>
      </c>
      <c r="Y201" s="114" t="e">
        <f>IF(AND(Play[[#This Row],[northeast]]&lt;&gt;0,Play[[#This Row],[Smoker]]&lt;&gt;0),Play[[#This Row],[medical_insurance_charges]],NA())</f>
        <v>#N/A</v>
      </c>
      <c r="Z201" s="115" t="e">
        <f>IF(AND(Play[[#This Row],[Biological Marker]]=0,Play[[#This Row],[Smoker]]=1),Play[[#This Row],[medical_insurance_charges]],NA())</f>
        <v>#N/A</v>
      </c>
      <c r="AA201" s="115" t="e">
        <f>IF(AND(Play[[#This Row],[Biological Marker]]=1,Play[[#This Row],[Smoker]]=1),Play[[#This Row],[medical_insurance_charges]],NA())</f>
        <v>#N/A</v>
      </c>
      <c r="AB201" s="144" t="e">
        <f>IF(AND(Play[[#This Row],[southeast]]&lt;&gt;0,Play[[#This Row],[Smoker]]=0),Play[[#This Row],[medical_insurance_charges]],NA())</f>
        <v>#N/A</v>
      </c>
      <c r="AC201" s="144">
        <f>IF(AND(Play[[#This Row],[southwest]]&lt;&gt;0,Play[[#This Row],[Smoker]]=0),Play[[#This Row],[medical_insurance_charges]],NA())</f>
        <v>7160.0940000000001</v>
      </c>
      <c r="AD201" s="144" t="e">
        <f>IF(AND(Play[[#This Row],[northwest]]&lt;&gt;0,Play[[#This Row],[Smoker]]=0),Play[[#This Row],[medical_insurance_charges]],NA())</f>
        <v>#N/A</v>
      </c>
      <c r="AE201" s="144" t="e">
        <f>IF(AND(Play[[#This Row],[northeast]]&lt;&gt;0,Play[[#This Row],[Smoker]]=0),Play[[#This Row],[medical_insurance_charges]],NA())</f>
        <v>#N/A</v>
      </c>
      <c r="AF201" s="115" t="e">
        <f>IF(AND(Play[[#This Row],[Biological Marker]]=0,Play[[#This Row],[Smoker]]=0),Play[[#This Row],[medical_insurance_charges]],NA())</f>
        <v>#N/A</v>
      </c>
      <c r="AG201" s="115">
        <f>IF(AND(Play[[#This Row],[Biological Marker]]=1,Play[[#This Row],[Smoker]]=0),Play[[#This Row],[medical_insurance_charges]],NA())</f>
        <v>7160.0940000000001</v>
      </c>
    </row>
    <row r="202" spans="1:33" x14ac:dyDescent="0.35">
      <c r="A202" s="31">
        <v>42</v>
      </c>
      <c r="B202" s="31">
        <v>34.1</v>
      </c>
      <c r="C202" s="33">
        <v>0</v>
      </c>
      <c r="D202" s="33">
        <v>1</v>
      </c>
      <c r="E202" s="33">
        <v>0</v>
      </c>
      <c r="F202" s="33">
        <v>0</v>
      </c>
      <c r="G202" s="33">
        <v>1</v>
      </c>
      <c r="H202">
        <v>0</v>
      </c>
      <c r="I202">
        <v>0</v>
      </c>
      <c r="J202">
        <v>1</v>
      </c>
      <c r="K202">
        <v>0</v>
      </c>
      <c r="L202">
        <v>0</v>
      </c>
      <c r="M202">
        <v>0</v>
      </c>
      <c r="N202">
        <v>0</v>
      </c>
      <c r="O202">
        <v>1</v>
      </c>
      <c r="P202">
        <v>0</v>
      </c>
      <c r="Q202" s="32">
        <v>5979.7309999999998</v>
      </c>
      <c r="R202" s="110" t="e">
        <f>IF(Play[[#This Row],[southeast]]=1,Play[[#This Row],[medical_insurance_charges]],NA())</f>
        <v>#N/A</v>
      </c>
      <c r="S202" s="110">
        <f>IF(Play[[#This Row],[southwest]]=1,Play[[#This Row],[medical_insurance_charges]],NA())</f>
        <v>5979.7309999999998</v>
      </c>
      <c r="T202" s="111" t="e">
        <f>IF(Play[[#This Row],[northwest]]=1,Play[[#This Row],[medical_insurance_charges]],NA())</f>
        <v>#N/A</v>
      </c>
      <c r="U202" s="110" t="e">
        <f>IF(Play[[#This Row],[northeast]]=1,Play[[#This Row],[medical_insurance_charges]],NA())</f>
        <v>#N/A</v>
      </c>
      <c r="V202" s="114" t="e">
        <f>IF(AND(Play[[#This Row],[southeast]]&lt;&gt;0,Play[[#This Row],[Smoker]]&lt;&gt;0),Play[[#This Row],[medical_insurance_charges]],NA())</f>
        <v>#N/A</v>
      </c>
      <c r="W202" s="114" t="e">
        <f>IF(AND(Play[[#This Row],[southwest]]&lt;&gt;0,Play[[#This Row],[Smoker]]&lt;&gt;0),Play[[#This Row],[medical_insurance_charges]],NA())</f>
        <v>#N/A</v>
      </c>
      <c r="X202" s="114" t="e">
        <f>IF(AND(Play[[#This Row],[northwest]]&lt;&gt;0,Play[[#This Row],[Smoker]]&lt;&gt;0),Play[[#This Row],[medical_insurance_charges]],NA())</f>
        <v>#N/A</v>
      </c>
      <c r="Y202" s="114" t="e">
        <f>IF(AND(Play[[#This Row],[northeast]]&lt;&gt;0,Play[[#This Row],[Smoker]]&lt;&gt;0),Play[[#This Row],[medical_insurance_charges]],NA())</f>
        <v>#N/A</v>
      </c>
      <c r="Z202" s="115" t="e">
        <f>IF(AND(Play[[#This Row],[Biological Marker]]=0,Play[[#This Row],[Smoker]]=1),Play[[#This Row],[medical_insurance_charges]],NA())</f>
        <v>#N/A</v>
      </c>
      <c r="AA202" s="115" t="e">
        <f>IF(AND(Play[[#This Row],[Biological Marker]]=1,Play[[#This Row],[Smoker]]=1),Play[[#This Row],[medical_insurance_charges]],NA())</f>
        <v>#N/A</v>
      </c>
      <c r="AB202" s="144" t="e">
        <f>IF(AND(Play[[#This Row],[southeast]]&lt;&gt;0,Play[[#This Row],[Smoker]]=0),Play[[#This Row],[medical_insurance_charges]],NA())</f>
        <v>#N/A</v>
      </c>
      <c r="AC202" s="144">
        <f>IF(AND(Play[[#This Row],[southwest]]&lt;&gt;0,Play[[#This Row],[Smoker]]=0),Play[[#This Row],[medical_insurance_charges]],NA())</f>
        <v>5979.7309999999998</v>
      </c>
      <c r="AD202" s="144" t="e">
        <f>IF(AND(Play[[#This Row],[northwest]]&lt;&gt;0,Play[[#This Row],[Smoker]]=0),Play[[#This Row],[medical_insurance_charges]],NA())</f>
        <v>#N/A</v>
      </c>
      <c r="AE202" s="144" t="e">
        <f>IF(AND(Play[[#This Row],[northeast]]&lt;&gt;0,Play[[#This Row],[Smoker]]=0),Play[[#This Row],[medical_insurance_charges]],NA())</f>
        <v>#N/A</v>
      </c>
      <c r="AF202" s="115" t="e">
        <f>IF(AND(Play[[#This Row],[Biological Marker]]=0,Play[[#This Row],[Smoker]]=0),Play[[#This Row],[medical_insurance_charges]],NA())</f>
        <v>#N/A</v>
      </c>
      <c r="AG202" s="115">
        <f>IF(AND(Play[[#This Row],[Biological Marker]]=1,Play[[#This Row],[Smoker]]=0),Play[[#This Row],[medical_insurance_charges]],NA())</f>
        <v>5979.7309999999998</v>
      </c>
    </row>
    <row r="203" spans="1:33" x14ac:dyDescent="0.35">
      <c r="A203" s="31">
        <v>43</v>
      </c>
      <c r="B203" s="31">
        <v>32.6</v>
      </c>
      <c r="C203" s="33">
        <v>0</v>
      </c>
      <c r="D203" s="33">
        <v>1</v>
      </c>
      <c r="E203" s="33">
        <v>0</v>
      </c>
      <c r="F203" s="33">
        <v>0</v>
      </c>
      <c r="G203" s="33">
        <v>1</v>
      </c>
      <c r="H203">
        <v>0</v>
      </c>
      <c r="I203">
        <v>0</v>
      </c>
      <c r="J203">
        <v>1</v>
      </c>
      <c r="K203">
        <v>0</v>
      </c>
      <c r="L203">
        <v>0</v>
      </c>
      <c r="M203">
        <v>0</v>
      </c>
      <c r="N203">
        <v>0</v>
      </c>
      <c r="O203">
        <v>1</v>
      </c>
      <c r="P203">
        <v>0</v>
      </c>
      <c r="Q203" s="32">
        <v>7441.5010000000002</v>
      </c>
      <c r="R203" s="110" t="e">
        <f>IF(Play[[#This Row],[southeast]]=1,Play[[#This Row],[medical_insurance_charges]],NA())</f>
        <v>#N/A</v>
      </c>
      <c r="S203" s="110">
        <f>IF(Play[[#This Row],[southwest]]=1,Play[[#This Row],[medical_insurance_charges]],NA())</f>
        <v>7441.5010000000002</v>
      </c>
      <c r="T203" s="111" t="e">
        <f>IF(Play[[#This Row],[northwest]]=1,Play[[#This Row],[medical_insurance_charges]],NA())</f>
        <v>#N/A</v>
      </c>
      <c r="U203" s="110" t="e">
        <f>IF(Play[[#This Row],[northeast]]=1,Play[[#This Row],[medical_insurance_charges]],NA())</f>
        <v>#N/A</v>
      </c>
      <c r="V203" s="114" t="e">
        <f>IF(AND(Play[[#This Row],[southeast]]&lt;&gt;0,Play[[#This Row],[Smoker]]&lt;&gt;0),Play[[#This Row],[medical_insurance_charges]],NA())</f>
        <v>#N/A</v>
      </c>
      <c r="W203" s="114" t="e">
        <f>IF(AND(Play[[#This Row],[southwest]]&lt;&gt;0,Play[[#This Row],[Smoker]]&lt;&gt;0),Play[[#This Row],[medical_insurance_charges]],NA())</f>
        <v>#N/A</v>
      </c>
      <c r="X203" s="114" t="e">
        <f>IF(AND(Play[[#This Row],[northwest]]&lt;&gt;0,Play[[#This Row],[Smoker]]&lt;&gt;0),Play[[#This Row],[medical_insurance_charges]],NA())</f>
        <v>#N/A</v>
      </c>
      <c r="Y203" s="114" t="e">
        <f>IF(AND(Play[[#This Row],[northeast]]&lt;&gt;0,Play[[#This Row],[Smoker]]&lt;&gt;0),Play[[#This Row],[medical_insurance_charges]],NA())</f>
        <v>#N/A</v>
      </c>
      <c r="Z203" s="115" t="e">
        <f>IF(AND(Play[[#This Row],[Biological Marker]]=0,Play[[#This Row],[Smoker]]=1),Play[[#This Row],[medical_insurance_charges]],NA())</f>
        <v>#N/A</v>
      </c>
      <c r="AA203" s="115" t="e">
        <f>IF(AND(Play[[#This Row],[Biological Marker]]=1,Play[[#This Row],[Smoker]]=1),Play[[#This Row],[medical_insurance_charges]],NA())</f>
        <v>#N/A</v>
      </c>
      <c r="AB203" s="144" t="e">
        <f>IF(AND(Play[[#This Row],[southeast]]&lt;&gt;0,Play[[#This Row],[Smoker]]=0),Play[[#This Row],[medical_insurance_charges]],NA())</f>
        <v>#N/A</v>
      </c>
      <c r="AC203" s="144">
        <f>IF(AND(Play[[#This Row],[southwest]]&lt;&gt;0,Play[[#This Row],[Smoker]]=0),Play[[#This Row],[medical_insurance_charges]],NA())</f>
        <v>7441.5010000000002</v>
      </c>
      <c r="AD203" s="144" t="e">
        <f>IF(AND(Play[[#This Row],[northwest]]&lt;&gt;0,Play[[#This Row],[Smoker]]=0),Play[[#This Row],[medical_insurance_charges]],NA())</f>
        <v>#N/A</v>
      </c>
      <c r="AE203" s="144" t="e">
        <f>IF(AND(Play[[#This Row],[northeast]]&lt;&gt;0,Play[[#This Row],[Smoker]]=0),Play[[#This Row],[medical_insurance_charges]],NA())</f>
        <v>#N/A</v>
      </c>
      <c r="AF203" s="115" t="e">
        <f>IF(AND(Play[[#This Row],[Biological Marker]]=0,Play[[#This Row],[Smoker]]=0),Play[[#This Row],[medical_insurance_charges]],NA())</f>
        <v>#N/A</v>
      </c>
      <c r="AG203" s="115">
        <f>IF(AND(Play[[#This Row],[Biological Marker]]=1,Play[[#This Row],[Smoker]]=0),Play[[#This Row],[medical_insurance_charges]],NA())</f>
        <v>7441.5010000000002</v>
      </c>
    </row>
    <row r="204" spans="1:33" x14ac:dyDescent="0.35">
      <c r="A204" s="31">
        <v>43</v>
      </c>
      <c r="B204" s="31">
        <v>30.1</v>
      </c>
      <c r="C204" s="33">
        <v>0</v>
      </c>
      <c r="D204" s="33">
        <v>1</v>
      </c>
      <c r="E204" s="33">
        <v>0</v>
      </c>
      <c r="F204" s="33">
        <v>0</v>
      </c>
      <c r="G204" s="33">
        <v>1</v>
      </c>
      <c r="H204">
        <v>0</v>
      </c>
      <c r="I204">
        <v>0</v>
      </c>
      <c r="J204">
        <v>1</v>
      </c>
      <c r="K204">
        <v>0</v>
      </c>
      <c r="L204">
        <v>0</v>
      </c>
      <c r="M204">
        <v>0</v>
      </c>
      <c r="N204">
        <v>0</v>
      </c>
      <c r="O204">
        <v>1</v>
      </c>
      <c r="P204">
        <v>0</v>
      </c>
      <c r="Q204" s="32">
        <v>6849.0259999999998</v>
      </c>
      <c r="R204" s="110" t="e">
        <f>IF(Play[[#This Row],[southeast]]=1,Play[[#This Row],[medical_insurance_charges]],NA())</f>
        <v>#N/A</v>
      </c>
      <c r="S204" s="110">
        <f>IF(Play[[#This Row],[southwest]]=1,Play[[#This Row],[medical_insurance_charges]],NA())</f>
        <v>6849.0259999999998</v>
      </c>
      <c r="T204" s="111" t="e">
        <f>IF(Play[[#This Row],[northwest]]=1,Play[[#This Row],[medical_insurance_charges]],NA())</f>
        <v>#N/A</v>
      </c>
      <c r="U204" s="110" t="e">
        <f>IF(Play[[#This Row],[northeast]]=1,Play[[#This Row],[medical_insurance_charges]],NA())</f>
        <v>#N/A</v>
      </c>
      <c r="V204" s="114" t="e">
        <f>IF(AND(Play[[#This Row],[southeast]]&lt;&gt;0,Play[[#This Row],[Smoker]]&lt;&gt;0),Play[[#This Row],[medical_insurance_charges]],NA())</f>
        <v>#N/A</v>
      </c>
      <c r="W204" s="114" t="e">
        <f>IF(AND(Play[[#This Row],[southwest]]&lt;&gt;0,Play[[#This Row],[Smoker]]&lt;&gt;0),Play[[#This Row],[medical_insurance_charges]],NA())</f>
        <v>#N/A</v>
      </c>
      <c r="X204" s="114" t="e">
        <f>IF(AND(Play[[#This Row],[northwest]]&lt;&gt;0,Play[[#This Row],[Smoker]]&lt;&gt;0),Play[[#This Row],[medical_insurance_charges]],NA())</f>
        <v>#N/A</v>
      </c>
      <c r="Y204" s="114" t="e">
        <f>IF(AND(Play[[#This Row],[northeast]]&lt;&gt;0,Play[[#This Row],[Smoker]]&lt;&gt;0),Play[[#This Row],[medical_insurance_charges]],NA())</f>
        <v>#N/A</v>
      </c>
      <c r="Z204" s="115" t="e">
        <f>IF(AND(Play[[#This Row],[Biological Marker]]=0,Play[[#This Row],[Smoker]]=1),Play[[#This Row],[medical_insurance_charges]],NA())</f>
        <v>#N/A</v>
      </c>
      <c r="AA204" s="115" t="e">
        <f>IF(AND(Play[[#This Row],[Biological Marker]]=1,Play[[#This Row],[Smoker]]=1),Play[[#This Row],[medical_insurance_charges]],NA())</f>
        <v>#N/A</v>
      </c>
      <c r="AB204" s="144" t="e">
        <f>IF(AND(Play[[#This Row],[southeast]]&lt;&gt;0,Play[[#This Row],[Smoker]]=0),Play[[#This Row],[medical_insurance_charges]],NA())</f>
        <v>#N/A</v>
      </c>
      <c r="AC204" s="144">
        <f>IF(AND(Play[[#This Row],[southwest]]&lt;&gt;0,Play[[#This Row],[Smoker]]=0),Play[[#This Row],[medical_insurance_charges]],NA())</f>
        <v>6849.0259999999998</v>
      </c>
      <c r="AD204" s="144" t="e">
        <f>IF(AND(Play[[#This Row],[northwest]]&lt;&gt;0,Play[[#This Row],[Smoker]]=0),Play[[#This Row],[medical_insurance_charges]],NA())</f>
        <v>#N/A</v>
      </c>
      <c r="AE204" s="144" t="e">
        <f>IF(AND(Play[[#This Row],[northeast]]&lt;&gt;0,Play[[#This Row],[Smoker]]=0),Play[[#This Row],[medical_insurance_charges]],NA())</f>
        <v>#N/A</v>
      </c>
      <c r="AF204" s="115" t="e">
        <f>IF(AND(Play[[#This Row],[Biological Marker]]=0,Play[[#This Row],[Smoker]]=0),Play[[#This Row],[medical_insurance_charges]],NA())</f>
        <v>#N/A</v>
      </c>
      <c r="AG204" s="115">
        <f>IF(AND(Play[[#This Row],[Biological Marker]]=1,Play[[#This Row],[Smoker]]=0),Play[[#This Row],[medical_insurance_charges]],NA())</f>
        <v>6849.0259999999998</v>
      </c>
    </row>
    <row r="205" spans="1:33" x14ac:dyDescent="0.35">
      <c r="A205" s="31">
        <v>44</v>
      </c>
      <c r="B205" s="31">
        <v>37.1</v>
      </c>
      <c r="C205" s="33">
        <v>0</v>
      </c>
      <c r="D205" s="33">
        <v>1</v>
      </c>
      <c r="E205" s="33">
        <v>0</v>
      </c>
      <c r="F205" s="33">
        <v>0</v>
      </c>
      <c r="G205" s="33">
        <v>1</v>
      </c>
      <c r="H205">
        <v>0</v>
      </c>
      <c r="I205">
        <v>0</v>
      </c>
      <c r="J205">
        <v>1</v>
      </c>
      <c r="K205">
        <v>0</v>
      </c>
      <c r="L205">
        <v>0</v>
      </c>
      <c r="M205">
        <v>0</v>
      </c>
      <c r="N205">
        <v>0</v>
      </c>
      <c r="O205">
        <v>1</v>
      </c>
      <c r="P205">
        <v>0</v>
      </c>
      <c r="Q205" s="32">
        <v>7740.3370000000004</v>
      </c>
      <c r="R205" s="110" t="e">
        <f>IF(Play[[#This Row],[southeast]]=1,Play[[#This Row],[medical_insurance_charges]],NA())</f>
        <v>#N/A</v>
      </c>
      <c r="S205" s="110">
        <f>IF(Play[[#This Row],[southwest]]=1,Play[[#This Row],[medical_insurance_charges]],NA())</f>
        <v>7740.3370000000004</v>
      </c>
      <c r="T205" s="111" t="e">
        <f>IF(Play[[#This Row],[northwest]]=1,Play[[#This Row],[medical_insurance_charges]],NA())</f>
        <v>#N/A</v>
      </c>
      <c r="U205" s="110" t="e">
        <f>IF(Play[[#This Row],[northeast]]=1,Play[[#This Row],[medical_insurance_charges]],NA())</f>
        <v>#N/A</v>
      </c>
      <c r="V205" s="114" t="e">
        <f>IF(AND(Play[[#This Row],[southeast]]&lt;&gt;0,Play[[#This Row],[Smoker]]&lt;&gt;0),Play[[#This Row],[medical_insurance_charges]],NA())</f>
        <v>#N/A</v>
      </c>
      <c r="W205" s="114" t="e">
        <f>IF(AND(Play[[#This Row],[southwest]]&lt;&gt;0,Play[[#This Row],[Smoker]]&lt;&gt;0),Play[[#This Row],[medical_insurance_charges]],NA())</f>
        <v>#N/A</v>
      </c>
      <c r="X205" s="114" t="e">
        <f>IF(AND(Play[[#This Row],[northwest]]&lt;&gt;0,Play[[#This Row],[Smoker]]&lt;&gt;0),Play[[#This Row],[medical_insurance_charges]],NA())</f>
        <v>#N/A</v>
      </c>
      <c r="Y205" s="114" t="e">
        <f>IF(AND(Play[[#This Row],[northeast]]&lt;&gt;0,Play[[#This Row],[Smoker]]&lt;&gt;0),Play[[#This Row],[medical_insurance_charges]],NA())</f>
        <v>#N/A</v>
      </c>
      <c r="Z205" s="115" t="e">
        <f>IF(AND(Play[[#This Row],[Biological Marker]]=0,Play[[#This Row],[Smoker]]=1),Play[[#This Row],[medical_insurance_charges]],NA())</f>
        <v>#N/A</v>
      </c>
      <c r="AA205" s="115" t="e">
        <f>IF(AND(Play[[#This Row],[Biological Marker]]=1,Play[[#This Row],[Smoker]]=1),Play[[#This Row],[medical_insurance_charges]],NA())</f>
        <v>#N/A</v>
      </c>
      <c r="AB205" s="144" t="e">
        <f>IF(AND(Play[[#This Row],[southeast]]&lt;&gt;0,Play[[#This Row],[Smoker]]=0),Play[[#This Row],[medical_insurance_charges]],NA())</f>
        <v>#N/A</v>
      </c>
      <c r="AC205" s="144">
        <f>IF(AND(Play[[#This Row],[southwest]]&lt;&gt;0,Play[[#This Row],[Smoker]]=0),Play[[#This Row],[medical_insurance_charges]],NA())</f>
        <v>7740.3370000000004</v>
      </c>
      <c r="AD205" s="144" t="e">
        <f>IF(AND(Play[[#This Row],[northwest]]&lt;&gt;0,Play[[#This Row],[Smoker]]=0),Play[[#This Row],[medical_insurance_charges]],NA())</f>
        <v>#N/A</v>
      </c>
      <c r="AE205" s="144" t="e">
        <f>IF(AND(Play[[#This Row],[northeast]]&lt;&gt;0,Play[[#This Row],[Smoker]]=0),Play[[#This Row],[medical_insurance_charges]],NA())</f>
        <v>#N/A</v>
      </c>
      <c r="AF205" s="115" t="e">
        <f>IF(AND(Play[[#This Row],[Biological Marker]]=0,Play[[#This Row],[Smoker]]=0),Play[[#This Row],[medical_insurance_charges]],NA())</f>
        <v>#N/A</v>
      </c>
      <c r="AG205" s="115">
        <f>IF(AND(Play[[#This Row],[Biological Marker]]=1,Play[[#This Row],[Smoker]]=0),Play[[#This Row],[medical_insurance_charges]],NA())</f>
        <v>7740.3370000000004</v>
      </c>
    </row>
    <row r="206" spans="1:33" x14ac:dyDescent="0.35">
      <c r="A206" s="31">
        <v>45</v>
      </c>
      <c r="B206" s="31">
        <v>30.2</v>
      </c>
      <c r="C206" s="33">
        <v>0</v>
      </c>
      <c r="D206" s="33">
        <v>1</v>
      </c>
      <c r="E206" s="33">
        <v>0</v>
      </c>
      <c r="F206" s="33">
        <v>0</v>
      </c>
      <c r="G206" s="33">
        <v>1</v>
      </c>
      <c r="H206">
        <v>0</v>
      </c>
      <c r="I206">
        <v>0</v>
      </c>
      <c r="J206">
        <v>1</v>
      </c>
      <c r="K206">
        <v>0</v>
      </c>
      <c r="L206">
        <v>0</v>
      </c>
      <c r="M206">
        <v>0</v>
      </c>
      <c r="N206">
        <v>0</v>
      </c>
      <c r="O206">
        <v>1</v>
      </c>
      <c r="P206">
        <v>0</v>
      </c>
      <c r="Q206" s="32">
        <v>7441.0529999999999</v>
      </c>
      <c r="R206" s="110" t="e">
        <f>IF(Play[[#This Row],[southeast]]=1,Play[[#This Row],[medical_insurance_charges]],NA())</f>
        <v>#N/A</v>
      </c>
      <c r="S206" s="110">
        <f>IF(Play[[#This Row],[southwest]]=1,Play[[#This Row],[medical_insurance_charges]],NA())</f>
        <v>7441.0529999999999</v>
      </c>
      <c r="T206" s="111" t="e">
        <f>IF(Play[[#This Row],[northwest]]=1,Play[[#This Row],[medical_insurance_charges]],NA())</f>
        <v>#N/A</v>
      </c>
      <c r="U206" s="110" t="e">
        <f>IF(Play[[#This Row],[northeast]]=1,Play[[#This Row],[medical_insurance_charges]],NA())</f>
        <v>#N/A</v>
      </c>
      <c r="V206" s="114" t="e">
        <f>IF(AND(Play[[#This Row],[southeast]]&lt;&gt;0,Play[[#This Row],[Smoker]]&lt;&gt;0),Play[[#This Row],[medical_insurance_charges]],NA())</f>
        <v>#N/A</v>
      </c>
      <c r="W206" s="114" t="e">
        <f>IF(AND(Play[[#This Row],[southwest]]&lt;&gt;0,Play[[#This Row],[Smoker]]&lt;&gt;0),Play[[#This Row],[medical_insurance_charges]],NA())</f>
        <v>#N/A</v>
      </c>
      <c r="X206" s="114" t="e">
        <f>IF(AND(Play[[#This Row],[northwest]]&lt;&gt;0,Play[[#This Row],[Smoker]]&lt;&gt;0),Play[[#This Row],[medical_insurance_charges]],NA())</f>
        <v>#N/A</v>
      </c>
      <c r="Y206" s="114" t="e">
        <f>IF(AND(Play[[#This Row],[northeast]]&lt;&gt;0,Play[[#This Row],[Smoker]]&lt;&gt;0),Play[[#This Row],[medical_insurance_charges]],NA())</f>
        <v>#N/A</v>
      </c>
      <c r="Z206" s="115" t="e">
        <f>IF(AND(Play[[#This Row],[Biological Marker]]=0,Play[[#This Row],[Smoker]]=1),Play[[#This Row],[medical_insurance_charges]],NA())</f>
        <v>#N/A</v>
      </c>
      <c r="AA206" s="115" t="e">
        <f>IF(AND(Play[[#This Row],[Biological Marker]]=1,Play[[#This Row],[Smoker]]=1),Play[[#This Row],[medical_insurance_charges]],NA())</f>
        <v>#N/A</v>
      </c>
      <c r="AB206" s="144" t="e">
        <f>IF(AND(Play[[#This Row],[southeast]]&lt;&gt;0,Play[[#This Row],[Smoker]]=0),Play[[#This Row],[medical_insurance_charges]],NA())</f>
        <v>#N/A</v>
      </c>
      <c r="AC206" s="144">
        <f>IF(AND(Play[[#This Row],[southwest]]&lt;&gt;0,Play[[#This Row],[Smoker]]=0),Play[[#This Row],[medical_insurance_charges]],NA())</f>
        <v>7441.0529999999999</v>
      </c>
      <c r="AD206" s="144" t="e">
        <f>IF(AND(Play[[#This Row],[northwest]]&lt;&gt;0,Play[[#This Row],[Smoker]]=0),Play[[#This Row],[medical_insurance_charges]],NA())</f>
        <v>#N/A</v>
      </c>
      <c r="AE206" s="144" t="e">
        <f>IF(AND(Play[[#This Row],[northeast]]&lt;&gt;0,Play[[#This Row],[Smoker]]=0),Play[[#This Row],[medical_insurance_charges]],NA())</f>
        <v>#N/A</v>
      </c>
      <c r="AF206" s="115" t="e">
        <f>IF(AND(Play[[#This Row],[Biological Marker]]=0,Play[[#This Row],[Smoker]]=0),Play[[#This Row],[medical_insurance_charges]],NA())</f>
        <v>#N/A</v>
      </c>
      <c r="AG206" s="115">
        <f>IF(AND(Play[[#This Row],[Biological Marker]]=1,Play[[#This Row],[Smoker]]=0),Play[[#This Row],[medical_insurance_charges]],NA())</f>
        <v>7441.0529999999999</v>
      </c>
    </row>
    <row r="207" spans="1:33" x14ac:dyDescent="0.35">
      <c r="A207" s="31">
        <v>45</v>
      </c>
      <c r="B207" s="31">
        <v>33.700000000000003</v>
      </c>
      <c r="C207" s="33">
        <v>0</v>
      </c>
      <c r="D207" s="33">
        <v>1</v>
      </c>
      <c r="E207" s="33">
        <v>0</v>
      </c>
      <c r="F207" s="33">
        <v>0</v>
      </c>
      <c r="G207" s="33">
        <v>1</v>
      </c>
      <c r="H207">
        <v>0</v>
      </c>
      <c r="I207">
        <v>0</v>
      </c>
      <c r="J207">
        <v>1</v>
      </c>
      <c r="K207">
        <v>0</v>
      </c>
      <c r="L207">
        <v>0</v>
      </c>
      <c r="M207">
        <v>0</v>
      </c>
      <c r="N207">
        <v>0</v>
      </c>
      <c r="O207">
        <v>1</v>
      </c>
      <c r="P207">
        <v>0</v>
      </c>
      <c r="Q207" s="32">
        <v>7445.9179999999997</v>
      </c>
      <c r="R207" s="110" t="e">
        <f>IF(Play[[#This Row],[southeast]]=1,Play[[#This Row],[medical_insurance_charges]],NA())</f>
        <v>#N/A</v>
      </c>
      <c r="S207" s="110">
        <f>IF(Play[[#This Row],[southwest]]=1,Play[[#This Row],[medical_insurance_charges]],NA())</f>
        <v>7445.9179999999997</v>
      </c>
      <c r="T207" s="111" t="e">
        <f>IF(Play[[#This Row],[northwest]]=1,Play[[#This Row],[medical_insurance_charges]],NA())</f>
        <v>#N/A</v>
      </c>
      <c r="U207" s="110" t="e">
        <f>IF(Play[[#This Row],[northeast]]=1,Play[[#This Row],[medical_insurance_charges]],NA())</f>
        <v>#N/A</v>
      </c>
      <c r="V207" s="114" t="e">
        <f>IF(AND(Play[[#This Row],[southeast]]&lt;&gt;0,Play[[#This Row],[Smoker]]&lt;&gt;0),Play[[#This Row],[medical_insurance_charges]],NA())</f>
        <v>#N/A</v>
      </c>
      <c r="W207" s="114" t="e">
        <f>IF(AND(Play[[#This Row],[southwest]]&lt;&gt;0,Play[[#This Row],[Smoker]]&lt;&gt;0),Play[[#This Row],[medical_insurance_charges]],NA())</f>
        <v>#N/A</v>
      </c>
      <c r="X207" s="114" t="e">
        <f>IF(AND(Play[[#This Row],[northwest]]&lt;&gt;0,Play[[#This Row],[Smoker]]&lt;&gt;0),Play[[#This Row],[medical_insurance_charges]],NA())</f>
        <v>#N/A</v>
      </c>
      <c r="Y207" s="114" t="e">
        <f>IF(AND(Play[[#This Row],[northeast]]&lt;&gt;0,Play[[#This Row],[Smoker]]&lt;&gt;0),Play[[#This Row],[medical_insurance_charges]],NA())</f>
        <v>#N/A</v>
      </c>
      <c r="Z207" s="115" t="e">
        <f>IF(AND(Play[[#This Row],[Biological Marker]]=0,Play[[#This Row],[Smoker]]=1),Play[[#This Row],[medical_insurance_charges]],NA())</f>
        <v>#N/A</v>
      </c>
      <c r="AA207" s="115" t="e">
        <f>IF(AND(Play[[#This Row],[Biological Marker]]=1,Play[[#This Row],[Smoker]]=1),Play[[#This Row],[medical_insurance_charges]],NA())</f>
        <v>#N/A</v>
      </c>
      <c r="AB207" s="144" t="e">
        <f>IF(AND(Play[[#This Row],[southeast]]&lt;&gt;0,Play[[#This Row],[Smoker]]=0),Play[[#This Row],[medical_insurance_charges]],NA())</f>
        <v>#N/A</v>
      </c>
      <c r="AC207" s="144">
        <f>IF(AND(Play[[#This Row],[southwest]]&lt;&gt;0,Play[[#This Row],[Smoker]]=0),Play[[#This Row],[medical_insurance_charges]],NA())</f>
        <v>7445.9179999999997</v>
      </c>
      <c r="AD207" s="144" t="e">
        <f>IF(AND(Play[[#This Row],[northwest]]&lt;&gt;0,Play[[#This Row],[Smoker]]=0),Play[[#This Row],[medical_insurance_charges]],NA())</f>
        <v>#N/A</v>
      </c>
      <c r="AE207" s="144" t="e">
        <f>IF(AND(Play[[#This Row],[northeast]]&lt;&gt;0,Play[[#This Row],[Smoker]]=0),Play[[#This Row],[medical_insurance_charges]],NA())</f>
        <v>#N/A</v>
      </c>
      <c r="AF207" s="115" t="e">
        <f>IF(AND(Play[[#This Row],[Biological Marker]]=0,Play[[#This Row],[Smoker]]=0),Play[[#This Row],[medical_insurance_charges]],NA())</f>
        <v>#N/A</v>
      </c>
      <c r="AG207" s="115">
        <f>IF(AND(Play[[#This Row],[Biological Marker]]=1,Play[[#This Row],[Smoker]]=0),Play[[#This Row],[medical_insurance_charges]],NA())</f>
        <v>7445.9179999999997</v>
      </c>
    </row>
    <row r="208" spans="1:33" x14ac:dyDescent="0.35">
      <c r="A208" s="31">
        <v>47</v>
      </c>
      <c r="B208" s="31">
        <v>36.200000000000003</v>
      </c>
      <c r="C208" s="33">
        <v>0</v>
      </c>
      <c r="D208" s="33">
        <v>1</v>
      </c>
      <c r="E208" s="33">
        <v>0</v>
      </c>
      <c r="F208" s="33">
        <v>0</v>
      </c>
      <c r="G208" s="33">
        <v>1</v>
      </c>
      <c r="H208">
        <v>0</v>
      </c>
      <c r="I208">
        <v>0</v>
      </c>
      <c r="J208">
        <v>1</v>
      </c>
      <c r="K208">
        <v>0</v>
      </c>
      <c r="L208">
        <v>0</v>
      </c>
      <c r="M208">
        <v>0</v>
      </c>
      <c r="N208">
        <v>0</v>
      </c>
      <c r="O208">
        <v>1</v>
      </c>
      <c r="P208">
        <v>0</v>
      </c>
      <c r="Q208" s="32">
        <v>8068.1850000000004</v>
      </c>
      <c r="R208" s="110" t="e">
        <f>IF(Play[[#This Row],[southeast]]=1,Play[[#This Row],[medical_insurance_charges]],NA())</f>
        <v>#N/A</v>
      </c>
      <c r="S208" s="110">
        <f>IF(Play[[#This Row],[southwest]]=1,Play[[#This Row],[medical_insurance_charges]],NA())</f>
        <v>8068.1850000000004</v>
      </c>
      <c r="T208" s="111" t="e">
        <f>IF(Play[[#This Row],[northwest]]=1,Play[[#This Row],[medical_insurance_charges]],NA())</f>
        <v>#N/A</v>
      </c>
      <c r="U208" s="110" t="e">
        <f>IF(Play[[#This Row],[northeast]]=1,Play[[#This Row],[medical_insurance_charges]],NA())</f>
        <v>#N/A</v>
      </c>
      <c r="V208" s="114" t="e">
        <f>IF(AND(Play[[#This Row],[southeast]]&lt;&gt;0,Play[[#This Row],[Smoker]]&lt;&gt;0),Play[[#This Row],[medical_insurance_charges]],NA())</f>
        <v>#N/A</v>
      </c>
      <c r="W208" s="114" t="e">
        <f>IF(AND(Play[[#This Row],[southwest]]&lt;&gt;0,Play[[#This Row],[Smoker]]&lt;&gt;0),Play[[#This Row],[medical_insurance_charges]],NA())</f>
        <v>#N/A</v>
      </c>
      <c r="X208" s="114" t="e">
        <f>IF(AND(Play[[#This Row],[northwest]]&lt;&gt;0,Play[[#This Row],[Smoker]]&lt;&gt;0),Play[[#This Row],[medical_insurance_charges]],NA())</f>
        <v>#N/A</v>
      </c>
      <c r="Y208" s="114" t="e">
        <f>IF(AND(Play[[#This Row],[northeast]]&lt;&gt;0,Play[[#This Row],[Smoker]]&lt;&gt;0),Play[[#This Row],[medical_insurance_charges]],NA())</f>
        <v>#N/A</v>
      </c>
      <c r="Z208" s="115" t="e">
        <f>IF(AND(Play[[#This Row],[Biological Marker]]=0,Play[[#This Row],[Smoker]]=1),Play[[#This Row],[medical_insurance_charges]],NA())</f>
        <v>#N/A</v>
      </c>
      <c r="AA208" s="115" t="e">
        <f>IF(AND(Play[[#This Row],[Biological Marker]]=1,Play[[#This Row],[Smoker]]=1),Play[[#This Row],[medical_insurance_charges]],NA())</f>
        <v>#N/A</v>
      </c>
      <c r="AB208" s="144" t="e">
        <f>IF(AND(Play[[#This Row],[southeast]]&lt;&gt;0,Play[[#This Row],[Smoker]]=0),Play[[#This Row],[medical_insurance_charges]],NA())</f>
        <v>#N/A</v>
      </c>
      <c r="AC208" s="144">
        <f>IF(AND(Play[[#This Row],[southwest]]&lt;&gt;0,Play[[#This Row],[Smoker]]=0),Play[[#This Row],[medical_insurance_charges]],NA())</f>
        <v>8068.1850000000004</v>
      </c>
      <c r="AD208" s="144" t="e">
        <f>IF(AND(Play[[#This Row],[northwest]]&lt;&gt;0,Play[[#This Row],[Smoker]]=0),Play[[#This Row],[medical_insurance_charges]],NA())</f>
        <v>#N/A</v>
      </c>
      <c r="AE208" s="144" t="e">
        <f>IF(AND(Play[[#This Row],[northeast]]&lt;&gt;0,Play[[#This Row],[Smoker]]=0),Play[[#This Row],[medical_insurance_charges]],NA())</f>
        <v>#N/A</v>
      </c>
      <c r="AF208" s="115" t="e">
        <f>IF(AND(Play[[#This Row],[Biological Marker]]=0,Play[[#This Row],[Smoker]]=0),Play[[#This Row],[medical_insurance_charges]],NA())</f>
        <v>#N/A</v>
      </c>
      <c r="AG208" s="115">
        <f>IF(AND(Play[[#This Row],[Biological Marker]]=1,Play[[#This Row],[Smoker]]=0),Play[[#This Row],[medical_insurance_charges]],NA())</f>
        <v>8068.1850000000004</v>
      </c>
    </row>
    <row r="209" spans="1:33" x14ac:dyDescent="0.35">
      <c r="A209" s="31">
        <v>47</v>
      </c>
      <c r="B209" s="31">
        <v>32.299999999999997</v>
      </c>
      <c r="C209" s="33">
        <v>0</v>
      </c>
      <c r="D209" s="33">
        <v>1</v>
      </c>
      <c r="E209" s="33">
        <v>0</v>
      </c>
      <c r="F209" s="33">
        <v>0</v>
      </c>
      <c r="G209" s="33">
        <v>1</v>
      </c>
      <c r="H209">
        <v>0</v>
      </c>
      <c r="I209">
        <v>0</v>
      </c>
      <c r="J209">
        <v>1</v>
      </c>
      <c r="K209">
        <v>0</v>
      </c>
      <c r="L209">
        <v>0</v>
      </c>
      <c r="M209">
        <v>0</v>
      </c>
      <c r="N209">
        <v>0</v>
      </c>
      <c r="O209">
        <v>1</v>
      </c>
      <c r="P209">
        <v>0</v>
      </c>
      <c r="Q209" s="32">
        <v>8062.7640000000001</v>
      </c>
      <c r="R209" s="110" t="e">
        <f>IF(Play[[#This Row],[southeast]]=1,Play[[#This Row],[medical_insurance_charges]],NA())</f>
        <v>#N/A</v>
      </c>
      <c r="S209" s="110">
        <f>IF(Play[[#This Row],[southwest]]=1,Play[[#This Row],[medical_insurance_charges]],NA())</f>
        <v>8062.7640000000001</v>
      </c>
      <c r="T209" s="111" t="e">
        <f>IF(Play[[#This Row],[northwest]]=1,Play[[#This Row],[medical_insurance_charges]],NA())</f>
        <v>#N/A</v>
      </c>
      <c r="U209" s="110" t="e">
        <f>IF(Play[[#This Row],[northeast]]=1,Play[[#This Row],[medical_insurance_charges]],NA())</f>
        <v>#N/A</v>
      </c>
      <c r="V209" s="114" t="e">
        <f>IF(AND(Play[[#This Row],[southeast]]&lt;&gt;0,Play[[#This Row],[Smoker]]&lt;&gt;0),Play[[#This Row],[medical_insurance_charges]],NA())</f>
        <v>#N/A</v>
      </c>
      <c r="W209" s="114" t="e">
        <f>IF(AND(Play[[#This Row],[southwest]]&lt;&gt;0,Play[[#This Row],[Smoker]]&lt;&gt;0),Play[[#This Row],[medical_insurance_charges]],NA())</f>
        <v>#N/A</v>
      </c>
      <c r="X209" s="114" t="e">
        <f>IF(AND(Play[[#This Row],[northwest]]&lt;&gt;0,Play[[#This Row],[Smoker]]&lt;&gt;0),Play[[#This Row],[medical_insurance_charges]],NA())</f>
        <v>#N/A</v>
      </c>
      <c r="Y209" s="114" t="e">
        <f>IF(AND(Play[[#This Row],[northeast]]&lt;&gt;0,Play[[#This Row],[Smoker]]&lt;&gt;0),Play[[#This Row],[medical_insurance_charges]],NA())</f>
        <v>#N/A</v>
      </c>
      <c r="Z209" s="115" t="e">
        <f>IF(AND(Play[[#This Row],[Biological Marker]]=0,Play[[#This Row],[Smoker]]=1),Play[[#This Row],[medical_insurance_charges]],NA())</f>
        <v>#N/A</v>
      </c>
      <c r="AA209" s="115" t="e">
        <f>IF(AND(Play[[#This Row],[Biological Marker]]=1,Play[[#This Row],[Smoker]]=1),Play[[#This Row],[medical_insurance_charges]],NA())</f>
        <v>#N/A</v>
      </c>
      <c r="AB209" s="144" t="e">
        <f>IF(AND(Play[[#This Row],[southeast]]&lt;&gt;0,Play[[#This Row],[Smoker]]=0),Play[[#This Row],[medical_insurance_charges]],NA())</f>
        <v>#N/A</v>
      </c>
      <c r="AC209" s="144">
        <f>IF(AND(Play[[#This Row],[southwest]]&lt;&gt;0,Play[[#This Row],[Smoker]]=0),Play[[#This Row],[medical_insurance_charges]],NA())</f>
        <v>8062.7640000000001</v>
      </c>
      <c r="AD209" s="144" t="e">
        <f>IF(AND(Play[[#This Row],[northwest]]&lt;&gt;0,Play[[#This Row],[Smoker]]=0),Play[[#This Row],[medical_insurance_charges]],NA())</f>
        <v>#N/A</v>
      </c>
      <c r="AE209" s="144" t="e">
        <f>IF(AND(Play[[#This Row],[northeast]]&lt;&gt;0,Play[[#This Row],[Smoker]]=0),Play[[#This Row],[medical_insurance_charges]],NA())</f>
        <v>#N/A</v>
      </c>
      <c r="AF209" s="115" t="e">
        <f>IF(AND(Play[[#This Row],[Biological Marker]]=0,Play[[#This Row],[Smoker]]=0),Play[[#This Row],[medical_insurance_charges]],NA())</f>
        <v>#N/A</v>
      </c>
      <c r="AG209" s="115">
        <f>IF(AND(Play[[#This Row],[Biological Marker]]=1,Play[[#This Row],[Smoker]]=0),Play[[#This Row],[medical_insurance_charges]],NA())</f>
        <v>8062.7640000000001</v>
      </c>
    </row>
    <row r="210" spans="1:33" x14ac:dyDescent="0.35">
      <c r="A210" s="31">
        <v>48</v>
      </c>
      <c r="B210" s="31">
        <v>30.2</v>
      </c>
      <c r="C210" s="33">
        <v>0</v>
      </c>
      <c r="D210" s="33">
        <v>1</v>
      </c>
      <c r="E210" s="33">
        <v>0</v>
      </c>
      <c r="F210" s="33">
        <v>0</v>
      </c>
      <c r="G210" s="33">
        <v>1</v>
      </c>
      <c r="H210">
        <v>0</v>
      </c>
      <c r="I210">
        <v>0</v>
      </c>
      <c r="J210">
        <v>1</v>
      </c>
      <c r="K210">
        <v>0</v>
      </c>
      <c r="L210">
        <v>0</v>
      </c>
      <c r="M210">
        <v>0</v>
      </c>
      <c r="N210">
        <v>0</v>
      </c>
      <c r="O210">
        <v>1</v>
      </c>
      <c r="P210">
        <v>0</v>
      </c>
      <c r="Q210" s="32">
        <v>8968.33</v>
      </c>
      <c r="R210" s="110" t="e">
        <f>IF(Play[[#This Row],[southeast]]=1,Play[[#This Row],[medical_insurance_charges]],NA())</f>
        <v>#N/A</v>
      </c>
      <c r="S210" s="110">
        <f>IF(Play[[#This Row],[southwest]]=1,Play[[#This Row],[medical_insurance_charges]],NA())</f>
        <v>8968.33</v>
      </c>
      <c r="T210" s="111" t="e">
        <f>IF(Play[[#This Row],[northwest]]=1,Play[[#This Row],[medical_insurance_charges]],NA())</f>
        <v>#N/A</v>
      </c>
      <c r="U210" s="110" t="e">
        <f>IF(Play[[#This Row],[northeast]]=1,Play[[#This Row],[medical_insurance_charges]],NA())</f>
        <v>#N/A</v>
      </c>
      <c r="V210" s="114" t="e">
        <f>IF(AND(Play[[#This Row],[southeast]]&lt;&gt;0,Play[[#This Row],[Smoker]]&lt;&gt;0),Play[[#This Row],[medical_insurance_charges]],NA())</f>
        <v>#N/A</v>
      </c>
      <c r="W210" s="114" t="e">
        <f>IF(AND(Play[[#This Row],[southwest]]&lt;&gt;0,Play[[#This Row],[Smoker]]&lt;&gt;0),Play[[#This Row],[medical_insurance_charges]],NA())</f>
        <v>#N/A</v>
      </c>
      <c r="X210" s="114" t="e">
        <f>IF(AND(Play[[#This Row],[northwest]]&lt;&gt;0,Play[[#This Row],[Smoker]]&lt;&gt;0),Play[[#This Row],[medical_insurance_charges]],NA())</f>
        <v>#N/A</v>
      </c>
      <c r="Y210" s="114" t="e">
        <f>IF(AND(Play[[#This Row],[northeast]]&lt;&gt;0,Play[[#This Row],[Smoker]]&lt;&gt;0),Play[[#This Row],[medical_insurance_charges]],NA())</f>
        <v>#N/A</v>
      </c>
      <c r="Z210" s="115" t="e">
        <f>IF(AND(Play[[#This Row],[Biological Marker]]=0,Play[[#This Row],[Smoker]]=1),Play[[#This Row],[medical_insurance_charges]],NA())</f>
        <v>#N/A</v>
      </c>
      <c r="AA210" s="115" t="e">
        <f>IF(AND(Play[[#This Row],[Biological Marker]]=1,Play[[#This Row],[Smoker]]=1),Play[[#This Row],[medical_insurance_charges]],NA())</f>
        <v>#N/A</v>
      </c>
      <c r="AB210" s="144" t="e">
        <f>IF(AND(Play[[#This Row],[southeast]]&lt;&gt;0,Play[[#This Row],[Smoker]]=0),Play[[#This Row],[medical_insurance_charges]],NA())</f>
        <v>#N/A</v>
      </c>
      <c r="AC210" s="144">
        <f>IF(AND(Play[[#This Row],[southwest]]&lt;&gt;0,Play[[#This Row],[Smoker]]=0),Play[[#This Row],[medical_insurance_charges]],NA())</f>
        <v>8968.33</v>
      </c>
      <c r="AD210" s="144" t="e">
        <f>IF(AND(Play[[#This Row],[northwest]]&lt;&gt;0,Play[[#This Row],[Smoker]]=0),Play[[#This Row],[medical_insurance_charges]],NA())</f>
        <v>#N/A</v>
      </c>
      <c r="AE210" s="144" t="e">
        <f>IF(AND(Play[[#This Row],[northeast]]&lt;&gt;0,Play[[#This Row],[Smoker]]=0),Play[[#This Row],[medical_insurance_charges]],NA())</f>
        <v>#N/A</v>
      </c>
      <c r="AF210" s="115" t="e">
        <f>IF(AND(Play[[#This Row],[Biological Marker]]=0,Play[[#This Row],[Smoker]]=0),Play[[#This Row],[medical_insurance_charges]],NA())</f>
        <v>#N/A</v>
      </c>
      <c r="AG210" s="115">
        <f>IF(AND(Play[[#This Row],[Biological Marker]]=1,Play[[#This Row],[Smoker]]=0),Play[[#This Row],[medical_insurance_charges]],NA())</f>
        <v>8968.33</v>
      </c>
    </row>
    <row r="211" spans="1:33" x14ac:dyDescent="0.35">
      <c r="A211" s="31">
        <v>48</v>
      </c>
      <c r="B211" s="31">
        <v>34.299999999999997</v>
      </c>
      <c r="C211" s="33">
        <v>0</v>
      </c>
      <c r="D211" s="33">
        <v>1</v>
      </c>
      <c r="E211" s="33">
        <v>0</v>
      </c>
      <c r="F211" s="33">
        <v>0</v>
      </c>
      <c r="G211" s="33">
        <v>1</v>
      </c>
      <c r="H211">
        <v>0</v>
      </c>
      <c r="I211">
        <v>0</v>
      </c>
      <c r="J211">
        <v>1</v>
      </c>
      <c r="K211">
        <v>0</v>
      </c>
      <c r="L211">
        <v>0</v>
      </c>
      <c r="M211">
        <v>0</v>
      </c>
      <c r="N211">
        <v>0</v>
      </c>
      <c r="O211">
        <v>1</v>
      </c>
      <c r="P211">
        <v>0</v>
      </c>
      <c r="Q211" s="32">
        <v>9563.0290000000005</v>
      </c>
      <c r="R211" s="110" t="e">
        <f>IF(Play[[#This Row],[southeast]]=1,Play[[#This Row],[medical_insurance_charges]],NA())</f>
        <v>#N/A</v>
      </c>
      <c r="S211" s="110">
        <f>IF(Play[[#This Row],[southwest]]=1,Play[[#This Row],[medical_insurance_charges]],NA())</f>
        <v>9563.0290000000005</v>
      </c>
      <c r="T211" s="111" t="e">
        <f>IF(Play[[#This Row],[northwest]]=1,Play[[#This Row],[medical_insurance_charges]],NA())</f>
        <v>#N/A</v>
      </c>
      <c r="U211" s="110" t="e">
        <f>IF(Play[[#This Row],[northeast]]=1,Play[[#This Row],[medical_insurance_charges]],NA())</f>
        <v>#N/A</v>
      </c>
      <c r="V211" s="114" t="e">
        <f>IF(AND(Play[[#This Row],[southeast]]&lt;&gt;0,Play[[#This Row],[Smoker]]&lt;&gt;0),Play[[#This Row],[medical_insurance_charges]],NA())</f>
        <v>#N/A</v>
      </c>
      <c r="W211" s="114" t="e">
        <f>IF(AND(Play[[#This Row],[southwest]]&lt;&gt;0,Play[[#This Row],[Smoker]]&lt;&gt;0),Play[[#This Row],[medical_insurance_charges]],NA())</f>
        <v>#N/A</v>
      </c>
      <c r="X211" s="114" t="e">
        <f>IF(AND(Play[[#This Row],[northwest]]&lt;&gt;0,Play[[#This Row],[Smoker]]&lt;&gt;0),Play[[#This Row],[medical_insurance_charges]],NA())</f>
        <v>#N/A</v>
      </c>
      <c r="Y211" s="114" t="e">
        <f>IF(AND(Play[[#This Row],[northeast]]&lt;&gt;0,Play[[#This Row],[Smoker]]&lt;&gt;0),Play[[#This Row],[medical_insurance_charges]],NA())</f>
        <v>#N/A</v>
      </c>
      <c r="Z211" s="115" t="e">
        <f>IF(AND(Play[[#This Row],[Biological Marker]]=0,Play[[#This Row],[Smoker]]=1),Play[[#This Row],[medical_insurance_charges]],NA())</f>
        <v>#N/A</v>
      </c>
      <c r="AA211" s="115" t="e">
        <f>IF(AND(Play[[#This Row],[Biological Marker]]=1,Play[[#This Row],[Smoker]]=1),Play[[#This Row],[medical_insurance_charges]],NA())</f>
        <v>#N/A</v>
      </c>
      <c r="AB211" s="144" t="e">
        <f>IF(AND(Play[[#This Row],[southeast]]&lt;&gt;0,Play[[#This Row],[Smoker]]=0),Play[[#This Row],[medical_insurance_charges]],NA())</f>
        <v>#N/A</v>
      </c>
      <c r="AC211" s="144">
        <f>IF(AND(Play[[#This Row],[southwest]]&lt;&gt;0,Play[[#This Row],[Smoker]]=0),Play[[#This Row],[medical_insurance_charges]],NA())</f>
        <v>9563.0290000000005</v>
      </c>
      <c r="AD211" s="144" t="e">
        <f>IF(AND(Play[[#This Row],[northwest]]&lt;&gt;0,Play[[#This Row],[Smoker]]=0),Play[[#This Row],[medical_insurance_charges]],NA())</f>
        <v>#N/A</v>
      </c>
      <c r="AE211" s="144" t="e">
        <f>IF(AND(Play[[#This Row],[northeast]]&lt;&gt;0,Play[[#This Row],[Smoker]]=0),Play[[#This Row],[medical_insurance_charges]],NA())</f>
        <v>#N/A</v>
      </c>
      <c r="AF211" s="115" t="e">
        <f>IF(AND(Play[[#This Row],[Biological Marker]]=0,Play[[#This Row],[Smoker]]=0),Play[[#This Row],[medical_insurance_charges]],NA())</f>
        <v>#N/A</v>
      </c>
      <c r="AG211" s="115">
        <f>IF(AND(Play[[#This Row],[Biological Marker]]=1,Play[[#This Row],[Smoker]]=0),Play[[#This Row],[medical_insurance_charges]],NA())</f>
        <v>9563.0290000000005</v>
      </c>
    </row>
    <row r="212" spans="1:33" x14ac:dyDescent="0.35">
      <c r="A212" s="31">
        <v>49</v>
      </c>
      <c r="B212" s="31">
        <v>30.3</v>
      </c>
      <c r="C212" s="33">
        <v>0</v>
      </c>
      <c r="D212" s="33">
        <v>1</v>
      </c>
      <c r="E212" s="33">
        <v>0</v>
      </c>
      <c r="F212" s="33">
        <v>0</v>
      </c>
      <c r="G212" s="33">
        <v>1</v>
      </c>
      <c r="H212">
        <v>0</v>
      </c>
      <c r="I212">
        <v>0</v>
      </c>
      <c r="J212">
        <v>1</v>
      </c>
      <c r="K212">
        <v>0</v>
      </c>
      <c r="L212">
        <v>0</v>
      </c>
      <c r="M212">
        <v>0</v>
      </c>
      <c r="N212">
        <v>0</v>
      </c>
      <c r="O212">
        <v>1</v>
      </c>
      <c r="P212">
        <v>0</v>
      </c>
      <c r="Q212" s="32">
        <v>8116.68</v>
      </c>
      <c r="R212" s="110" t="e">
        <f>IF(Play[[#This Row],[southeast]]=1,Play[[#This Row],[medical_insurance_charges]],NA())</f>
        <v>#N/A</v>
      </c>
      <c r="S212" s="110">
        <f>IF(Play[[#This Row],[southwest]]=1,Play[[#This Row],[medical_insurance_charges]],NA())</f>
        <v>8116.68</v>
      </c>
      <c r="T212" s="111" t="e">
        <f>IF(Play[[#This Row],[northwest]]=1,Play[[#This Row],[medical_insurance_charges]],NA())</f>
        <v>#N/A</v>
      </c>
      <c r="U212" s="110" t="e">
        <f>IF(Play[[#This Row],[northeast]]=1,Play[[#This Row],[medical_insurance_charges]],NA())</f>
        <v>#N/A</v>
      </c>
      <c r="V212" s="114" t="e">
        <f>IF(AND(Play[[#This Row],[southeast]]&lt;&gt;0,Play[[#This Row],[Smoker]]&lt;&gt;0),Play[[#This Row],[medical_insurance_charges]],NA())</f>
        <v>#N/A</v>
      </c>
      <c r="W212" s="114" t="e">
        <f>IF(AND(Play[[#This Row],[southwest]]&lt;&gt;0,Play[[#This Row],[Smoker]]&lt;&gt;0),Play[[#This Row],[medical_insurance_charges]],NA())</f>
        <v>#N/A</v>
      </c>
      <c r="X212" s="114" t="e">
        <f>IF(AND(Play[[#This Row],[northwest]]&lt;&gt;0,Play[[#This Row],[Smoker]]&lt;&gt;0),Play[[#This Row],[medical_insurance_charges]],NA())</f>
        <v>#N/A</v>
      </c>
      <c r="Y212" s="114" t="e">
        <f>IF(AND(Play[[#This Row],[northeast]]&lt;&gt;0,Play[[#This Row],[Smoker]]&lt;&gt;0),Play[[#This Row],[medical_insurance_charges]],NA())</f>
        <v>#N/A</v>
      </c>
      <c r="Z212" s="115" t="e">
        <f>IF(AND(Play[[#This Row],[Biological Marker]]=0,Play[[#This Row],[Smoker]]=1),Play[[#This Row],[medical_insurance_charges]],NA())</f>
        <v>#N/A</v>
      </c>
      <c r="AA212" s="115" t="e">
        <f>IF(AND(Play[[#This Row],[Biological Marker]]=1,Play[[#This Row],[Smoker]]=1),Play[[#This Row],[medical_insurance_charges]],NA())</f>
        <v>#N/A</v>
      </c>
      <c r="AB212" s="144" t="e">
        <f>IF(AND(Play[[#This Row],[southeast]]&lt;&gt;0,Play[[#This Row],[Smoker]]=0),Play[[#This Row],[medical_insurance_charges]],NA())</f>
        <v>#N/A</v>
      </c>
      <c r="AC212" s="144">
        <f>IF(AND(Play[[#This Row],[southwest]]&lt;&gt;0,Play[[#This Row],[Smoker]]=0),Play[[#This Row],[medical_insurance_charges]],NA())</f>
        <v>8116.68</v>
      </c>
      <c r="AD212" s="144" t="e">
        <f>IF(AND(Play[[#This Row],[northwest]]&lt;&gt;0,Play[[#This Row],[Smoker]]=0),Play[[#This Row],[medical_insurance_charges]],NA())</f>
        <v>#N/A</v>
      </c>
      <c r="AE212" s="144" t="e">
        <f>IF(AND(Play[[#This Row],[northeast]]&lt;&gt;0,Play[[#This Row],[Smoker]]=0),Play[[#This Row],[medical_insurance_charges]],NA())</f>
        <v>#N/A</v>
      </c>
      <c r="AF212" s="115" t="e">
        <f>IF(AND(Play[[#This Row],[Biological Marker]]=0,Play[[#This Row],[Smoker]]=0),Play[[#This Row],[medical_insurance_charges]],NA())</f>
        <v>#N/A</v>
      </c>
      <c r="AG212" s="115">
        <f>IF(AND(Play[[#This Row],[Biological Marker]]=1,Play[[#This Row],[Smoker]]=0),Play[[#This Row],[medical_insurance_charges]],NA())</f>
        <v>8116.68</v>
      </c>
    </row>
    <row r="213" spans="1:33" x14ac:dyDescent="0.35">
      <c r="A213" s="31">
        <v>50</v>
      </c>
      <c r="B213" s="31">
        <v>36.200000000000003</v>
      </c>
      <c r="C213" s="33">
        <v>0</v>
      </c>
      <c r="D213" s="33">
        <v>1</v>
      </c>
      <c r="E213" s="33">
        <v>0</v>
      </c>
      <c r="F213" s="33">
        <v>0</v>
      </c>
      <c r="G213" s="33">
        <v>1</v>
      </c>
      <c r="H213">
        <v>0</v>
      </c>
      <c r="I213">
        <v>0</v>
      </c>
      <c r="J213">
        <v>1</v>
      </c>
      <c r="K213">
        <v>0</v>
      </c>
      <c r="L213">
        <v>0</v>
      </c>
      <c r="M213">
        <v>0</v>
      </c>
      <c r="N213">
        <v>0</v>
      </c>
      <c r="O213">
        <v>1</v>
      </c>
      <c r="P213">
        <v>0</v>
      </c>
      <c r="Q213" s="32">
        <v>8457.8179999999993</v>
      </c>
      <c r="R213" s="110" t="e">
        <f>IF(Play[[#This Row],[southeast]]=1,Play[[#This Row],[medical_insurance_charges]],NA())</f>
        <v>#N/A</v>
      </c>
      <c r="S213" s="110">
        <f>IF(Play[[#This Row],[southwest]]=1,Play[[#This Row],[medical_insurance_charges]],NA())</f>
        <v>8457.8179999999993</v>
      </c>
      <c r="T213" s="111" t="e">
        <f>IF(Play[[#This Row],[northwest]]=1,Play[[#This Row],[medical_insurance_charges]],NA())</f>
        <v>#N/A</v>
      </c>
      <c r="U213" s="110" t="e">
        <f>IF(Play[[#This Row],[northeast]]=1,Play[[#This Row],[medical_insurance_charges]],NA())</f>
        <v>#N/A</v>
      </c>
      <c r="V213" s="114" t="e">
        <f>IF(AND(Play[[#This Row],[southeast]]&lt;&gt;0,Play[[#This Row],[Smoker]]&lt;&gt;0),Play[[#This Row],[medical_insurance_charges]],NA())</f>
        <v>#N/A</v>
      </c>
      <c r="W213" s="114" t="e">
        <f>IF(AND(Play[[#This Row],[southwest]]&lt;&gt;0,Play[[#This Row],[Smoker]]&lt;&gt;0),Play[[#This Row],[medical_insurance_charges]],NA())</f>
        <v>#N/A</v>
      </c>
      <c r="X213" s="114" t="e">
        <f>IF(AND(Play[[#This Row],[northwest]]&lt;&gt;0,Play[[#This Row],[Smoker]]&lt;&gt;0),Play[[#This Row],[medical_insurance_charges]],NA())</f>
        <v>#N/A</v>
      </c>
      <c r="Y213" s="114" t="e">
        <f>IF(AND(Play[[#This Row],[northeast]]&lt;&gt;0,Play[[#This Row],[Smoker]]&lt;&gt;0),Play[[#This Row],[medical_insurance_charges]],NA())</f>
        <v>#N/A</v>
      </c>
      <c r="Z213" s="115" t="e">
        <f>IF(AND(Play[[#This Row],[Biological Marker]]=0,Play[[#This Row],[Smoker]]=1),Play[[#This Row],[medical_insurance_charges]],NA())</f>
        <v>#N/A</v>
      </c>
      <c r="AA213" s="115" t="e">
        <f>IF(AND(Play[[#This Row],[Biological Marker]]=1,Play[[#This Row],[Smoker]]=1),Play[[#This Row],[medical_insurance_charges]],NA())</f>
        <v>#N/A</v>
      </c>
      <c r="AB213" s="144" t="e">
        <f>IF(AND(Play[[#This Row],[southeast]]&lt;&gt;0,Play[[#This Row],[Smoker]]=0),Play[[#This Row],[medical_insurance_charges]],NA())</f>
        <v>#N/A</v>
      </c>
      <c r="AC213" s="144">
        <f>IF(AND(Play[[#This Row],[southwest]]&lt;&gt;0,Play[[#This Row],[Smoker]]=0),Play[[#This Row],[medical_insurance_charges]],NA())</f>
        <v>8457.8179999999993</v>
      </c>
      <c r="AD213" s="144" t="e">
        <f>IF(AND(Play[[#This Row],[northwest]]&lt;&gt;0,Play[[#This Row],[Smoker]]=0),Play[[#This Row],[medical_insurance_charges]],NA())</f>
        <v>#N/A</v>
      </c>
      <c r="AE213" s="144" t="e">
        <f>IF(AND(Play[[#This Row],[northeast]]&lt;&gt;0,Play[[#This Row],[Smoker]]=0),Play[[#This Row],[medical_insurance_charges]],NA())</f>
        <v>#N/A</v>
      </c>
      <c r="AF213" s="115" t="e">
        <f>IF(AND(Play[[#This Row],[Biological Marker]]=0,Play[[#This Row],[Smoker]]=0),Play[[#This Row],[medical_insurance_charges]],NA())</f>
        <v>#N/A</v>
      </c>
      <c r="AG213" s="115">
        <f>IF(AND(Play[[#This Row],[Biological Marker]]=1,Play[[#This Row],[Smoker]]=0),Play[[#This Row],[medical_insurance_charges]],NA())</f>
        <v>8457.8179999999993</v>
      </c>
    </row>
    <row r="214" spans="1:33" x14ac:dyDescent="0.35">
      <c r="A214" s="31">
        <v>50</v>
      </c>
      <c r="B214" s="31">
        <v>32.299999999999997</v>
      </c>
      <c r="C214" s="33">
        <v>0</v>
      </c>
      <c r="D214" s="33">
        <v>1</v>
      </c>
      <c r="E214" s="33">
        <v>0</v>
      </c>
      <c r="F214" s="33">
        <v>0</v>
      </c>
      <c r="G214" s="33">
        <v>1</v>
      </c>
      <c r="H214">
        <v>0</v>
      </c>
      <c r="I214">
        <v>0</v>
      </c>
      <c r="J214">
        <v>1</v>
      </c>
      <c r="K214">
        <v>0</v>
      </c>
      <c r="L214">
        <v>0</v>
      </c>
      <c r="M214">
        <v>0</v>
      </c>
      <c r="N214">
        <v>0</v>
      </c>
      <c r="O214">
        <v>1</v>
      </c>
      <c r="P214">
        <v>0</v>
      </c>
      <c r="Q214" s="32">
        <v>9630.3970000000008</v>
      </c>
      <c r="R214" s="110" t="e">
        <f>IF(Play[[#This Row],[southeast]]=1,Play[[#This Row],[medical_insurance_charges]],NA())</f>
        <v>#N/A</v>
      </c>
      <c r="S214" s="110">
        <f>IF(Play[[#This Row],[southwest]]=1,Play[[#This Row],[medical_insurance_charges]],NA())</f>
        <v>9630.3970000000008</v>
      </c>
      <c r="T214" s="111" t="e">
        <f>IF(Play[[#This Row],[northwest]]=1,Play[[#This Row],[medical_insurance_charges]],NA())</f>
        <v>#N/A</v>
      </c>
      <c r="U214" s="110" t="e">
        <f>IF(Play[[#This Row],[northeast]]=1,Play[[#This Row],[medical_insurance_charges]],NA())</f>
        <v>#N/A</v>
      </c>
      <c r="V214" s="114" t="e">
        <f>IF(AND(Play[[#This Row],[southeast]]&lt;&gt;0,Play[[#This Row],[Smoker]]&lt;&gt;0),Play[[#This Row],[medical_insurance_charges]],NA())</f>
        <v>#N/A</v>
      </c>
      <c r="W214" s="114" t="e">
        <f>IF(AND(Play[[#This Row],[southwest]]&lt;&gt;0,Play[[#This Row],[Smoker]]&lt;&gt;0),Play[[#This Row],[medical_insurance_charges]],NA())</f>
        <v>#N/A</v>
      </c>
      <c r="X214" s="114" t="e">
        <f>IF(AND(Play[[#This Row],[northwest]]&lt;&gt;0,Play[[#This Row],[Smoker]]&lt;&gt;0),Play[[#This Row],[medical_insurance_charges]],NA())</f>
        <v>#N/A</v>
      </c>
      <c r="Y214" s="114" t="e">
        <f>IF(AND(Play[[#This Row],[northeast]]&lt;&gt;0,Play[[#This Row],[Smoker]]&lt;&gt;0),Play[[#This Row],[medical_insurance_charges]],NA())</f>
        <v>#N/A</v>
      </c>
      <c r="Z214" s="115" t="e">
        <f>IF(AND(Play[[#This Row],[Biological Marker]]=0,Play[[#This Row],[Smoker]]=1),Play[[#This Row],[medical_insurance_charges]],NA())</f>
        <v>#N/A</v>
      </c>
      <c r="AA214" s="115" t="e">
        <f>IF(AND(Play[[#This Row],[Biological Marker]]=1,Play[[#This Row],[Smoker]]=1),Play[[#This Row],[medical_insurance_charges]],NA())</f>
        <v>#N/A</v>
      </c>
      <c r="AB214" s="144" t="e">
        <f>IF(AND(Play[[#This Row],[southeast]]&lt;&gt;0,Play[[#This Row],[Smoker]]=0),Play[[#This Row],[medical_insurance_charges]],NA())</f>
        <v>#N/A</v>
      </c>
      <c r="AC214" s="144">
        <f>IF(AND(Play[[#This Row],[southwest]]&lt;&gt;0,Play[[#This Row],[Smoker]]=0),Play[[#This Row],[medical_insurance_charges]],NA())</f>
        <v>9630.3970000000008</v>
      </c>
      <c r="AD214" s="144" t="e">
        <f>IF(AND(Play[[#This Row],[northwest]]&lt;&gt;0,Play[[#This Row],[Smoker]]=0),Play[[#This Row],[medical_insurance_charges]],NA())</f>
        <v>#N/A</v>
      </c>
      <c r="AE214" s="144" t="e">
        <f>IF(AND(Play[[#This Row],[northeast]]&lt;&gt;0,Play[[#This Row],[Smoker]]=0),Play[[#This Row],[medical_insurance_charges]],NA())</f>
        <v>#N/A</v>
      </c>
      <c r="AF214" s="115" t="e">
        <f>IF(AND(Play[[#This Row],[Biological Marker]]=0,Play[[#This Row],[Smoker]]=0),Play[[#This Row],[medical_insurance_charges]],NA())</f>
        <v>#N/A</v>
      </c>
      <c r="AG214" s="115">
        <f>IF(AND(Play[[#This Row],[Biological Marker]]=1,Play[[#This Row],[Smoker]]=0),Play[[#This Row],[medical_insurance_charges]],NA())</f>
        <v>9630.3970000000008</v>
      </c>
    </row>
    <row r="215" spans="1:33" x14ac:dyDescent="0.35">
      <c r="A215" s="31">
        <v>51</v>
      </c>
      <c r="B215" s="31">
        <v>39.700000000000003</v>
      </c>
      <c r="C215" s="33">
        <v>0</v>
      </c>
      <c r="D215" s="33">
        <v>1</v>
      </c>
      <c r="E215" s="33">
        <v>0</v>
      </c>
      <c r="F215" s="33">
        <v>0</v>
      </c>
      <c r="G215" s="33">
        <v>1</v>
      </c>
      <c r="H215">
        <v>0</v>
      </c>
      <c r="I215">
        <v>0</v>
      </c>
      <c r="J215">
        <v>1</v>
      </c>
      <c r="K215">
        <v>0</v>
      </c>
      <c r="L215">
        <v>0</v>
      </c>
      <c r="M215">
        <v>0</v>
      </c>
      <c r="N215">
        <v>0</v>
      </c>
      <c r="O215">
        <v>1</v>
      </c>
      <c r="P215">
        <v>0</v>
      </c>
      <c r="Q215" s="32">
        <v>9391.3459999999995</v>
      </c>
      <c r="R215" s="110" t="e">
        <f>IF(Play[[#This Row],[southeast]]=1,Play[[#This Row],[medical_insurance_charges]],NA())</f>
        <v>#N/A</v>
      </c>
      <c r="S215" s="110">
        <f>IF(Play[[#This Row],[southwest]]=1,Play[[#This Row],[medical_insurance_charges]],NA())</f>
        <v>9391.3459999999995</v>
      </c>
      <c r="T215" s="111" t="e">
        <f>IF(Play[[#This Row],[northwest]]=1,Play[[#This Row],[medical_insurance_charges]],NA())</f>
        <v>#N/A</v>
      </c>
      <c r="U215" s="110" t="e">
        <f>IF(Play[[#This Row],[northeast]]=1,Play[[#This Row],[medical_insurance_charges]],NA())</f>
        <v>#N/A</v>
      </c>
      <c r="V215" s="114" t="e">
        <f>IF(AND(Play[[#This Row],[southeast]]&lt;&gt;0,Play[[#This Row],[Smoker]]&lt;&gt;0),Play[[#This Row],[medical_insurance_charges]],NA())</f>
        <v>#N/A</v>
      </c>
      <c r="W215" s="114" t="e">
        <f>IF(AND(Play[[#This Row],[southwest]]&lt;&gt;0,Play[[#This Row],[Smoker]]&lt;&gt;0),Play[[#This Row],[medical_insurance_charges]],NA())</f>
        <v>#N/A</v>
      </c>
      <c r="X215" s="114" t="e">
        <f>IF(AND(Play[[#This Row],[northwest]]&lt;&gt;0,Play[[#This Row],[Smoker]]&lt;&gt;0),Play[[#This Row],[medical_insurance_charges]],NA())</f>
        <v>#N/A</v>
      </c>
      <c r="Y215" s="114" t="e">
        <f>IF(AND(Play[[#This Row],[northeast]]&lt;&gt;0,Play[[#This Row],[Smoker]]&lt;&gt;0),Play[[#This Row],[medical_insurance_charges]],NA())</f>
        <v>#N/A</v>
      </c>
      <c r="Z215" s="115" t="e">
        <f>IF(AND(Play[[#This Row],[Biological Marker]]=0,Play[[#This Row],[Smoker]]=1),Play[[#This Row],[medical_insurance_charges]],NA())</f>
        <v>#N/A</v>
      </c>
      <c r="AA215" s="115" t="e">
        <f>IF(AND(Play[[#This Row],[Biological Marker]]=1,Play[[#This Row],[Smoker]]=1),Play[[#This Row],[medical_insurance_charges]],NA())</f>
        <v>#N/A</v>
      </c>
      <c r="AB215" s="144" t="e">
        <f>IF(AND(Play[[#This Row],[southeast]]&lt;&gt;0,Play[[#This Row],[Smoker]]=0),Play[[#This Row],[medical_insurance_charges]],NA())</f>
        <v>#N/A</v>
      </c>
      <c r="AC215" s="144">
        <f>IF(AND(Play[[#This Row],[southwest]]&lt;&gt;0,Play[[#This Row],[Smoker]]=0),Play[[#This Row],[medical_insurance_charges]],NA())</f>
        <v>9391.3459999999995</v>
      </c>
      <c r="AD215" s="144" t="e">
        <f>IF(AND(Play[[#This Row],[northwest]]&lt;&gt;0,Play[[#This Row],[Smoker]]=0),Play[[#This Row],[medical_insurance_charges]],NA())</f>
        <v>#N/A</v>
      </c>
      <c r="AE215" s="144" t="e">
        <f>IF(AND(Play[[#This Row],[northeast]]&lt;&gt;0,Play[[#This Row],[Smoker]]=0),Play[[#This Row],[medical_insurance_charges]],NA())</f>
        <v>#N/A</v>
      </c>
      <c r="AF215" s="115" t="e">
        <f>IF(AND(Play[[#This Row],[Biological Marker]]=0,Play[[#This Row],[Smoker]]=0),Play[[#This Row],[medical_insurance_charges]],NA())</f>
        <v>#N/A</v>
      </c>
      <c r="AG215" s="115">
        <f>IF(AND(Play[[#This Row],[Biological Marker]]=1,Play[[#This Row],[Smoker]]=0),Play[[#This Row],[medical_insurance_charges]],NA())</f>
        <v>9391.3459999999995</v>
      </c>
    </row>
    <row r="216" spans="1:33" x14ac:dyDescent="0.35">
      <c r="A216" s="31">
        <v>51</v>
      </c>
      <c r="B216" s="31">
        <v>37</v>
      </c>
      <c r="C216" s="33">
        <v>0</v>
      </c>
      <c r="D216" s="33">
        <v>1</v>
      </c>
      <c r="E216" s="33">
        <v>0</v>
      </c>
      <c r="F216" s="33">
        <v>0</v>
      </c>
      <c r="G216" s="33">
        <v>1</v>
      </c>
      <c r="H216">
        <v>0</v>
      </c>
      <c r="I216">
        <v>0</v>
      </c>
      <c r="J216">
        <v>1</v>
      </c>
      <c r="K216">
        <v>0</v>
      </c>
      <c r="L216">
        <v>0</v>
      </c>
      <c r="M216">
        <v>0</v>
      </c>
      <c r="N216">
        <v>0</v>
      </c>
      <c r="O216">
        <v>1</v>
      </c>
      <c r="P216">
        <v>0</v>
      </c>
      <c r="Q216" s="32">
        <v>8798.5930000000008</v>
      </c>
      <c r="R216" s="110" t="e">
        <f>IF(Play[[#This Row],[southeast]]=1,Play[[#This Row],[medical_insurance_charges]],NA())</f>
        <v>#N/A</v>
      </c>
      <c r="S216" s="110">
        <f>IF(Play[[#This Row],[southwest]]=1,Play[[#This Row],[medical_insurance_charges]],NA())</f>
        <v>8798.5930000000008</v>
      </c>
      <c r="T216" s="111" t="e">
        <f>IF(Play[[#This Row],[northwest]]=1,Play[[#This Row],[medical_insurance_charges]],NA())</f>
        <v>#N/A</v>
      </c>
      <c r="U216" s="110" t="e">
        <f>IF(Play[[#This Row],[northeast]]=1,Play[[#This Row],[medical_insurance_charges]],NA())</f>
        <v>#N/A</v>
      </c>
      <c r="V216" s="114" t="e">
        <f>IF(AND(Play[[#This Row],[southeast]]&lt;&gt;0,Play[[#This Row],[Smoker]]&lt;&gt;0),Play[[#This Row],[medical_insurance_charges]],NA())</f>
        <v>#N/A</v>
      </c>
      <c r="W216" s="114" t="e">
        <f>IF(AND(Play[[#This Row],[southwest]]&lt;&gt;0,Play[[#This Row],[Smoker]]&lt;&gt;0),Play[[#This Row],[medical_insurance_charges]],NA())</f>
        <v>#N/A</v>
      </c>
      <c r="X216" s="114" t="e">
        <f>IF(AND(Play[[#This Row],[northwest]]&lt;&gt;0,Play[[#This Row],[Smoker]]&lt;&gt;0),Play[[#This Row],[medical_insurance_charges]],NA())</f>
        <v>#N/A</v>
      </c>
      <c r="Y216" s="114" t="e">
        <f>IF(AND(Play[[#This Row],[northeast]]&lt;&gt;0,Play[[#This Row],[Smoker]]&lt;&gt;0),Play[[#This Row],[medical_insurance_charges]],NA())</f>
        <v>#N/A</v>
      </c>
      <c r="Z216" s="115" t="e">
        <f>IF(AND(Play[[#This Row],[Biological Marker]]=0,Play[[#This Row],[Smoker]]=1),Play[[#This Row],[medical_insurance_charges]],NA())</f>
        <v>#N/A</v>
      </c>
      <c r="AA216" s="115" t="e">
        <f>IF(AND(Play[[#This Row],[Biological Marker]]=1,Play[[#This Row],[Smoker]]=1),Play[[#This Row],[medical_insurance_charges]],NA())</f>
        <v>#N/A</v>
      </c>
      <c r="AB216" s="144" t="e">
        <f>IF(AND(Play[[#This Row],[southeast]]&lt;&gt;0,Play[[#This Row],[Smoker]]=0),Play[[#This Row],[medical_insurance_charges]],NA())</f>
        <v>#N/A</v>
      </c>
      <c r="AC216" s="144">
        <f>IF(AND(Play[[#This Row],[southwest]]&lt;&gt;0,Play[[#This Row],[Smoker]]=0),Play[[#This Row],[medical_insurance_charges]],NA())</f>
        <v>8798.5930000000008</v>
      </c>
      <c r="AD216" s="144" t="e">
        <f>IF(AND(Play[[#This Row],[northwest]]&lt;&gt;0,Play[[#This Row],[Smoker]]=0),Play[[#This Row],[medical_insurance_charges]],NA())</f>
        <v>#N/A</v>
      </c>
      <c r="AE216" s="144" t="e">
        <f>IF(AND(Play[[#This Row],[northeast]]&lt;&gt;0,Play[[#This Row],[Smoker]]=0),Play[[#This Row],[medical_insurance_charges]],NA())</f>
        <v>#N/A</v>
      </c>
      <c r="AF216" s="115" t="e">
        <f>IF(AND(Play[[#This Row],[Biological Marker]]=0,Play[[#This Row],[Smoker]]=0),Play[[#This Row],[medical_insurance_charges]],NA())</f>
        <v>#N/A</v>
      </c>
      <c r="AG216" s="115">
        <f>IF(AND(Play[[#This Row],[Biological Marker]]=1,Play[[#This Row],[Smoker]]=0),Play[[#This Row],[medical_insurance_charges]],NA())</f>
        <v>8798.5930000000008</v>
      </c>
    </row>
    <row r="217" spans="1:33" x14ac:dyDescent="0.35">
      <c r="A217" s="31">
        <v>52</v>
      </c>
      <c r="B217" s="31">
        <v>36.700000000000003</v>
      </c>
      <c r="C217" s="33">
        <v>0</v>
      </c>
      <c r="D217" s="33">
        <v>1</v>
      </c>
      <c r="E217" s="33">
        <v>0</v>
      </c>
      <c r="F217" s="33">
        <v>0</v>
      </c>
      <c r="G217" s="33">
        <v>1</v>
      </c>
      <c r="H217">
        <v>0</v>
      </c>
      <c r="I217">
        <v>0</v>
      </c>
      <c r="J217">
        <v>1</v>
      </c>
      <c r="K217">
        <v>0</v>
      </c>
      <c r="L217">
        <v>0</v>
      </c>
      <c r="M217">
        <v>0</v>
      </c>
      <c r="N217">
        <v>0</v>
      </c>
      <c r="O217">
        <v>1</v>
      </c>
      <c r="P217">
        <v>0</v>
      </c>
      <c r="Q217" s="32">
        <v>9144.5650000000005</v>
      </c>
      <c r="R217" s="110" t="e">
        <f>IF(Play[[#This Row],[southeast]]=1,Play[[#This Row],[medical_insurance_charges]],NA())</f>
        <v>#N/A</v>
      </c>
      <c r="S217" s="110">
        <f>IF(Play[[#This Row],[southwest]]=1,Play[[#This Row],[medical_insurance_charges]],NA())</f>
        <v>9144.5650000000005</v>
      </c>
      <c r="T217" s="111" t="e">
        <f>IF(Play[[#This Row],[northwest]]=1,Play[[#This Row],[medical_insurance_charges]],NA())</f>
        <v>#N/A</v>
      </c>
      <c r="U217" s="110" t="e">
        <f>IF(Play[[#This Row],[northeast]]=1,Play[[#This Row],[medical_insurance_charges]],NA())</f>
        <v>#N/A</v>
      </c>
      <c r="V217" s="114" t="e">
        <f>IF(AND(Play[[#This Row],[southeast]]&lt;&gt;0,Play[[#This Row],[Smoker]]&lt;&gt;0),Play[[#This Row],[medical_insurance_charges]],NA())</f>
        <v>#N/A</v>
      </c>
      <c r="W217" s="114" t="e">
        <f>IF(AND(Play[[#This Row],[southwest]]&lt;&gt;0,Play[[#This Row],[Smoker]]&lt;&gt;0),Play[[#This Row],[medical_insurance_charges]],NA())</f>
        <v>#N/A</v>
      </c>
      <c r="X217" s="114" t="e">
        <f>IF(AND(Play[[#This Row],[northwest]]&lt;&gt;0,Play[[#This Row],[Smoker]]&lt;&gt;0),Play[[#This Row],[medical_insurance_charges]],NA())</f>
        <v>#N/A</v>
      </c>
      <c r="Y217" s="114" t="e">
        <f>IF(AND(Play[[#This Row],[northeast]]&lt;&gt;0,Play[[#This Row],[Smoker]]&lt;&gt;0),Play[[#This Row],[medical_insurance_charges]],NA())</f>
        <v>#N/A</v>
      </c>
      <c r="Z217" s="115" t="e">
        <f>IF(AND(Play[[#This Row],[Biological Marker]]=0,Play[[#This Row],[Smoker]]=1),Play[[#This Row],[medical_insurance_charges]],NA())</f>
        <v>#N/A</v>
      </c>
      <c r="AA217" s="115" t="e">
        <f>IF(AND(Play[[#This Row],[Biological Marker]]=1,Play[[#This Row],[Smoker]]=1),Play[[#This Row],[medical_insurance_charges]],NA())</f>
        <v>#N/A</v>
      </c>
      <c r="AB217" s="144" t="e">
        <f>IF(AND(Play[[#This Row],[southeast]]&lt;&gt;0,Play[[#This Row],[Smoker]]=0),Play[[#This Row],[medical_insurance_charges]],NA())</f>
        <v>#N/A</v>
      </c>
      <c r="AC217" s="144">
        <f>IF(AND(Play[[#This Row],[southwest]]&lt;&gt;0,Play[[#This Row],[Smoker]]=0),Play[[#This Row],[medical_insurance_charges]],NA())</f>
        <v>9144.5650000000005</v>
      </c>
      <c r="AD217" s="144" t="e">
        <f>IF(AND(Play[[#This Row],[northwest]]&lt;&gt;0,Play[[#This Row],[Smoker]]=0),Play[[#This Row],[medical_insurance_charges]],NA())</f>
        <v>#N/A</v>
      </c>
      <c r="AE217" s="144" t="e">
        <f>IF(AND(Play[[#This Row],[northeast]]&lt;&gt;0,Play[[#This Row],[Smoker]]=0),Play[[#This Row],[medical_insurance_charges]],NA())</f>
        <v>#N/A</v>
      </c>
      <c r="AF217" s="115" t="e">
        <f>IF(AND(Play[[#This Row],[Biological Marker]]=0,Play[[#This Row],[Smoker]]=0),Play[[#This Row],[medical_insurance_charges]],NA())</f>
        <v>#N/A</v>
      </c>
      <c r="AG217" s="115">
        <f>IF(AND(Play[[#This Row],[Biological Marker]]=1,Play[[#This Row],[Smoker]]=0),Play[[#This Row],[medical_insurance_charges]],NA())</f>
        <v>9144.5650000000005</v>
      </c>
    </row>
    <row r="218" spans="1:33" x14ac:dyDescent="0.35">
      <c r="A218" s="31">
        <v>52</v>
      </c>
      <c r="B218" s="31">
        <v>30.2</v>
      </c>
      <c r="C218" s="33">
        <v>0</v>
      </c>
      <c r="D218" s="33">
        <v>1</v>
      </c>
      <c r="E218" s="33">
        <v>0</v>
      </c>
      <c r="F218" s="33">
        <v>0</v>
      </c>
      <c r="G218" s="33">
        <v>1</v>
      </c>
      <c r="H218">
        <v>0</v>
      </c>
      <c r="I218">
        <v>0</v>
      </c>
      <c r="J218">
        <v>1</v>
      </c>
      <c r="K218">
        <v>0</v>
      </c>
      <c r="L218">
        <v>0</v>
      </c>
      <c r="M218">
        <v>0</v>
      </c>
      <c r="N218">
        <v>0</v>
      </c>
      <c r="O218">
        <v>1</v>
      </c>
      <c r="P218">
        <v>0</v>
      </c>
      <c r="Q218" s="32">
        <v>9724.5300000000007</v>
      </c>
      <c r="R218" s="110" t="e">
        <f>IF(Play[[#This Row],[southeast]]=1,Play[[#This Row],[medical_insurance_charges]],NA())</f>
        <v>#N/A</v>
      </c>
      <c r="S218" s="110">
        <f>IF(Play[[#This Row],[southwest]]=1,Play[[#This Row],[medical_insurance_charges]],NA())</f>
        <v>9724.5300000000007</v>
      </c>
      <c r="T218" s="111" t="e">
        <f>IF(Play[[#This Row],[northwest]]=1,Play[[#This Row],[medical_insurance_charges]],NA())</f>
        <v>#N/A</v>
      </c>
      <c r="U218" s="110" t="e">
        <f>IF(Play[[#This Row],[northeast]]=1,Play[[#This Row],[medical_insurance_charges]],NA())</f>
        <v>#N/A</v>
      </c>
      <c r="V218" s="114" t="e">
        <f>IF(AND(Play[[#This Row],[southeast]]&lt;&gt;0,Play[[#This Row],[Smoker]]&lt;&gt;0),Play[[#This Row],[medical_insurance_charges]],NA())</f>
        <v>#N/A</v>
      </c>
      <c r="W218" s="114" t="e">
        <f>IF(AND(Play[[#This Row],[southwest]]&lt;&gt;0,Play[[#This Row],[Smoker]]&lt;&gt;0),Play[[#This Row],[medical_insurance_charges]],NA())</f>
        <v>#N/A</v>
      </c>
      <c r="X218" s="114" t="e">
        <f>IF(AND(Play[[#This Row],[northwest]]&lt;&gt;0,Play[[#This Row],[Smoker]]&lt;&gt;0),Play[[#This Row],[medical_insurance_charges]],NA())</f>
        <v>#N/A</v>
      </c>
      <c r="Y218" s="114" t="e">
        <f>IF(AND(Play[[#This Row],[northeast]]&lt;&gt;0,Play[[#This Row],[Smoker]]&lt;&gt;0),Play[[#This Row],[medical_insurance_charges]],NA())</f>
        <v>#N/A</v>
      </c>
      <c r="Z218" s="115" t="e">
        <f>IF(AND(Play[[#This Row],[Biological Marker]]=0,Play[[#This Row],[Smoker]]=1),Play[[#This Row],[medical_insurance_charges]],NA())</f>
        <v>#N/A</v>
      </c>
      <c r="AA218" s="115" t="e">
        <f>IF(AND(Play[[#This Row],[Biological Marker]]=1,Play[[#This Row],[Smoker]]=1),Play[[#This Row],[medical_insurance_charges]],NA())</f>
        <v>#N/A</v>
      </c>
      <c r="AB218" s="144" t="e">
        <f>IF(AND(Play[[#This Row],[southeast]]&lt;&gt;0,Play[[#This Row],[Smoker]]=0),Play[[#This Row],[medical_insurance_charges]],NA())</f>
        <v>#N/A</v>
      </c>
      <c r="AC218" s="144">
        <f>IF(AND(Play[[#This Row],[southwest]]&lt;&gt;0,Play[[#This Row],[Smoker]]=0),Play[[#This Row],[medical_insurance_charges]],NA())</f>
        <v>9724.5300000000007</v>
      </c>
      <c r="AD218" s="144" t="e">
        <f>IF(AND(Play[[#This Row],[northwest]]&lt;&gt;0,Play[[#This Row],[Smoker]]=0),Play[[#This Row],[medical_insurance_charges]],NA())</f>
        <v>#N/A</v>
      </c>
      <c r="AE218" s="144" t="e">
        <f>IF(AND(Play[[#This Row],[northeast]]&lt;&gt;0,Play[[#This Row],[Smoker]]=0),Play[[#This Row],[medical_insurance_charges]],NA())</f>
        <v>#N/A</v>
      </c>
      <c r="AF218" s="115" t="e">
        <f>IF(AND(Play[[#This Row],[Biological Marker]]=0,Play[[#This Row],[Smoker]]=0),Play[[#This Row],[medical_insurance_charges]],NA())</f>
        <v>#N/A</v>
      </c>
      <c r="AG218" s="115">
        <f>IF(AND(Play[[#This Row],[Biological Marker]]=1,Play[[#This Row],[Smoker]]=0),Play[[#This Row],[medical_insurance_charges]],NA())</f>
        <v>9724.5300000000007</v>
      </c>
    </row>
    <row r="219" spans="1:33" x14ac:dyDescent="0.35">
      <c r="A219" s="31">
        <v>52</v>
      </c>
      <c r="B219" s="31">
        <v>38.6</v>
      </c>
      <c r="C219" s="33">
        <v>0</v>
      </c>
      <c r="D219" s="33">
        <v>1</v>
      </c>
      <c r="E219" s="33">
        <v>0</v>
      </c>
      <c r="F219" s="33">
        <v>0</v>
      </c>
      <c r="G219" s="33">
        <v>1</v>
      </c>
      <c r="H219">
        <v>0</v>
      </c>
      <c r="I219">
        <v>0</v>
      </c>
      <c r="J219">
        <v>1</v>
      </c>
      <c r="K219">
        <v>0</v>
      </c>
      <c r="L219">
        <v>0</v>
      </c>
      <c r="M219">
        <v>0</v>
      </c>
      <c r="N219">
        <v>0</v>
      </c>
      <c r="O219">
        <v>1</v>
      </c>
      <c r="P219">
        <v>0</v>
      </c>
      <c r="Q219" s="32">
        <v>10325.206</v>
      </c>
      <c r="R219" s="110" t="e">
        <f>IF(Play[[#This Row],[southeast]]=1,Play[[#This Row],[medical_insurance_charges]],NA())</f>
        <v>#N/A</v>
      </c>
      <c r="S219" s="110">
        <f>IF(Play[[#This Row],[southwest]]=1,Play[[#This Row],[medical_insurance_charges]],NA())</f>
        <v>10325.206</v>
      </c>
      <c r="T219" s="111" t="e">
        <f>IF(Play[[#This Row],[northwest]]=1,Play[[#This Row],[medical_insurance_charges]],NA())</f>
        <v>#N/A</v>
      </c>
      <c r="U219" s="110" t="e">
        <f>IF(Play[[#This Row],[northeast]]=1,Play[[#This Row],[medical_insurance_charges]],NA())</f>
        <v>#N/A</v>
      </c>
      <c r="V219" s="114" t="e">
        <f>IF(AND(Play[[#This Row],[southeast]]&lt;&gt;0,Play[[#This Row],[Smoker]]&lt;&gt;0),Play[[#This Row],[medical_insurance_charges]],NA())</f>
        <v>#N/A</v>
      </c>
      <c r="W219" s="114" t="e">
        <f>IF(AND(Play[[#This Row],[southwest]]&lt;&gt;0,Play[[#This Row],[Smoker]]&lt;&gt;0),Play[[#This Row],[medical_insurance_charges]],NA())</f>
        <v>#N/A</v>
      </c>
      <c r="X219" s="114" t="e">
        <f>IF(AND(Play[[#This Row],[northwest]]&lt;&gt;0,Play[[#This Row],[Smoker]]&lt;&gt;0),Play[[#This Row],[medical_insurance_charges]],NA())</f>
        <v>#N/A</v>
      </c>
      <c r="Y219" s="114" t="e">
        <f>IF(AND(Play[[#This Row],[northeast]]&lt;&gt;0,Play[[#This Row],[Smoker]]&lt;&gt;0),Play[[#This Row],[medical_insurance_charges]],NA())</f>
        <v>#N/A</v>
      </c>
      <c r="Z219" s="115" t="e">
        <f>IF(AND(Play[[#This Row],[Biological Marker]]=0,Play[[#This Row],[Smoker]]=1),Play[[#This Row],[medical_insurance_charges]],NA())</f>
        <v>#N/A</v>
      </c>
      <c r="AA219" s="115" t="e">
        <f>IF(AND(Play[[#This Row],[Biological Marker]]=1,Play[[#This Row],[Smoker]]=1),Play[[#This Row],[medical_insurance_charges]],NA())</f>
        <v>#N/A</v>
      </c>
      <c r="AB219" s="144" t="e">
        <f>IF(AND(Play[[#This Row],[southeast]]&lt;&gt;0,Play[[#This Row],[Smoker]]=0),Play[[#This Row],[medical_insurance_charges]],NA())</f>
        <v>#N/A</v>
      </c>
      <c r="AC219" s="144">
        <f>IF(AND(Play[[#This Row],[southwest]]&lt;&gt;0,Play[[#This Row],[Smoker]]=0),Play[[#This Row],[medical_insurance_charges]],NA())</f>
        <v>10325.206</v>
      </c>
      <c r="AD219" s="144" t="e">
        <f>IF(AND(Play[[#This Row],[northwest]]&lt;&gt;0,Play[[#This Row],[Smoker]]=0),Play[[#This Row],[medical_insurance_charges]],NA())</f>
        <v>#N/A</v>
      </c>
      <c r="AE219" s="144" t="e">
        <f>IF(AND(Play[[#This Row],[northeast]]&lt;&gt;0,Play[[#This Row],[Smoker]]=0),Play[[#This Row],[medical_insurance_charges]],NA())</f>
        <v>#N/A</v>
      </c>
      <c r="AF219" s="115" t="e">
        <f>IF(AND(Play[[#This Row],[Biological Marker]]=0,Play[[#This Row],[Smoker]]=0),Play[[#This Row],[medical_insurance_charges]],NA())</f>
        <v>#N/A</v>
      </c>
      <c r="AG219" s="115">
        <f>IF(AND(Play[[#This Row],[Biological Marker]]=1,Play[[#This Row],[Smoker]]=0),Play[[#This Row],[medical_insurance_charges]],NA())</f>
        <v>10325.206</v>
      </c>
    </row>
    <row r="220" spans="1:33" x14ac:dyDescent="0.35">
      <c r="A220" s="31">
        <v>53</v>
      </c>
      <c r="B220" s="31">
        <v>36.1</v>
      </c>
      <c r="C220" s="33">
        <v>0</v>
      </c>
      <c r="D220" s="33">
        <v>1</v>
      </c>
      <c r="E220" s="33">
        <v>0</v>
      </c>
      <c r="F220" s="33">
        <v>0</v>
      </c>
      <c r="G220" s="33">
        <v>1</v>
      </c>
      <c r="H220">
        <v>0</v>
      </c>
      <c r="I220">
        <v>0</v>
      </c>
      <c r="J220">
        <v>1</v>
      </c>
      <c r="K220">
        <v>0</v>
      </c>
      <c r="L220">
        <v>0</v>
      </c>
      <c r="M220">
        <v>0</v>
      </c>
      <c r="N220">
        <v>0</v>
      </c>
      <c r="O220">
        <v>1</v>
      </c>
      <c r="P220">
        <v>0</v>
      </c>
      <c r="Q220" s="32">
        <v>10085.846</v>
      </c>
      <c r="R220" s="110" t="e">
        <f>IF(Play[[#This Row],[southeast]]=1,Play[[#This Row],[medical_insurance_charges]],NA())</f>
        <v>#N/A</v>
      </c>
      <c r="S220" s="110">
        <f>IF(Play[[#This Row],[southwest]]=1,Play[[#This Row],[medical_insurance_charges]],NA())</f>
        <v>10085.846</v>
      </c>
      <c r="T220" s="111" t="e">
        <f>IF(Play[[#This Row],[northwest]]=1,Play[[#This Row],[medical_insurance_charges]],NA())</f>
        <v>#N/A</v>
      </c>
      <c r="U220" s="110" t="e">
        <f>IF(Play[[#This Row],[northeast]]=1,Play[[#This Row],[medical_insurance_charges]],NA())</f>
        <v>#N/A</v>
      </c>
      <c r="V220" s="114" t="e">
        <f>IF(AND(Play[[#This Row],[southeast]]&lt;&gt;0,Play[[#This Row],[Smoker]]&lt;&gt;0),Play[[#This Row],[medical_insurance_charges]],NA())</f>
        <v>#N/A</v>
      </c>
      <c r="W220" s="114" t="e">
        <f>IF(AND(Play[[#This Row],[southwest]]&lt;&gt;0,Play[[#This Row],[Smoker]]&lt;&gt;0),Play[[#This Row],[medical_insurance_charges]],NA())</f>
        <v>#N/A</v>
      </c>
      <c r="X220" s="114" t="e">
        <f>IF(AND(Play[[#This Row],[northwest]]&lt;&gt;0,Play[[#This Row],[Smoker]]&lt;&gt;0),Play[[#This Row],[medical_insurance_charges]],NA())</f>
        <v>#N/A</v>
      </c>
      <c r="Y220" s="114" t="e">
        <f>IF(AND(Play[[#This Row],[northeast]]&lt;&gt;0,Play[[#This Row],[Smoker]]&lt;&gt;0),Play[[#This Row],[medical_insurance_charges]],NA())</f>
        <v>#N/A</v>
      </c>
      <c r="Z220" s="115" t="e">
        <f>IF(AND(Play[[#This Row],[Biological Marker]]=0,Play[[#This Row],[Smoker]]=1),Play[[#This Row],[medical_insurance_charges]],NA())</f>
        <v>#N/A</v>
      </c>
      <c r="AA220" s="115" t="e">
        <f>IF(AND(Play[[#This Row],[Biological Marker]]=1,Play[[#This Row],[Smoker]]=1),Play[[#This Row],[medical_insurance_charges]],NA())</f>
        <v>#N/A</v>
      </c>
      <c r="AB220" s="144" t="e">
        <f>IF(AND(Play[[#This Row],[southeast]]&lt;&gt;0,Play[[#This Row],[Smoker]]=0),Play[[#This Row],[medical_insurance_charges]],NA())</f>
        <v>#N/A</v>
      </c>
      <c r="AC220" s="144">
        <f>IF(AND(Play[[#This Row],[southwest]]&lt;&gt;0,Play[[#This Row],[Smoker]]=0),Play[[#This Row],[medical_insurance_charges]],NA())</f>
        <v>10085.846</v>
      </c>
      <c r="AD220" s="144" t="e">
        <f>IF(AND(Play[[#This Row],[northwest]]&lt;&gt;0,Play[[#This Row],[Smoker]]=0),Play[[#This Row],[medical_insurance_charges]],NA())</f>
        <v>#N/A</v>
      </c>
      <c r="AE220" s="144" t="e">
        <f>IF(AND(Play[[#This Row],[northeast]]&lt;&gt;0,Play[[#This Row],[Smoker]]=0),Play[[#This Row],[medical_insurance_charges]],NA())</f>
        <v>#N/A</v>
      </c>
      <c r="AF220" s="115" t="e">
        <f>IF(AND(Play[[#This Row],[Biological Marker]]=0,Play[[#This Row],[Smoker]]=0),Play[[#This Row],[medical_insurance_charges]],NA())</f>
        <v>#N/A</v>
      </c>
      <c r="AG220" s="115">
        <f>IF(AND(Play[[#This Row],[Biological Marker]]=1,Play[[#This Row],[Smoker]]=0),Play[[#This Row],[medical_insurance_charges]],NA())</f>
        <v>10085.846</v>
      </c>
    </row>
    <row r="221" spans="1:33" x14ac:dyDescent="0.35">
      <c r="A221" s="31">
        <v>53</v>
      </c>
      <c r="B221" s="31">
        <v>36.6</v>
      </c>
      <c r="C221" s="33">
        <v>0</v>
      </c>
      <c r="D221" s="33">
        <v>1</v>
      </c>
      <c r="E221" s="33">
        <v>0</v>
      </c>
      <c r="F221" s="33">
        <v>0</v>
      </c>
      <c r="G221" s="33">
        <v>1</v>
      </c>
      <c r="H221">
        <v>0</v>
      </c>
      <c r="I221">
        <v>0</v>
      </c>
      <c r="J221">
        <v>1</v>
      </c>
      <c r="K221">
        <v>0</v>
      </c>
      <c r="L221">
        <v>0</v>
      </c>
      <c r="M221">
        <v>0</v>
      </c>
      <c r="N221">
        <v>0</v>
      </c>
      <c r="O221">
        <v>1</v>
      </c>
      <c r="P221">
        <v>0</v>
      </c>
      <c r="Q221" s="32">
        <v>11264.540999999999</v>
      </c>
      <c r="R221" s="110" t="e">
        <f>IF(Play[[#This Row],[southeast]]=1,Play[[#This Row],[medical_insurance_charges]],NA())</f>
        <v>#N/A</v>
      </c>
      <c r="S221" s="110">
        <f>IF(Play[[#This Row],[southwest]]=1,Play[[#This Row],[medical_insurance_charges]],NA())</f>
        <v>11264.540999999999</v>
      </c>
      <c r="T221" s="111" t="e">
        <f>IF(Play[[#This Row],[northwest]]=1,Play[[#This Row],[medical_insurance_charges]],NA())</f>
        <v>#N/A</v>
      </c>
      <c r="U221" s="110" t="e">
        <f>IF(Play[[#This Row],[northeast]]=1,Play[[#This Row],[medical_insurance_charges]],NA())</f>
        <v>#N/A</v>
      </c>
      <c r="V221" s="114" t="e">
        <f>IF(AND(Play[[#This Row],[southeast]]&lt;&gt;0,Play[[#This Row],[Smoker]]&lt;&gt;0),Play[[#This Row],[medical_insurance_charges]],NA())</f>
        <v>#N/A</v>
      </c>
      <c r="W221" s="114" t="e">
        <f>IF(AND(Play[[#This Row],[southwest]]&lt;&gt;0,Play[[#This Row],[Smoker]]&lt;&gt;0),Play[[#This Row],[medical_insurance_charges]],NA())</f>
        <v>#N/A</v>
      </c>
      <c r="X221" s="114" t="e">
        <f>IF(AND(Play[[#This Row],[northwest]]&lt;&gt;0,Play[[#This Row],[Smoker]]&lt;&gt;0),Play[[#This Row],[medical_insurance_charges]],NA())</f>
        <v>#N/A</v>
      </c>
      <c r="Y221" s="114" t="e">
        <f>IF(AND(Play[[#This Row],[northeast]]&lt;&gt;0,Play[[#This Row],[Smoker]]&lt;&gt;0),Play[[#This Row],[medical_insurance_charges]],NA())</f>
        <v>#N/A</v>
      </c>
      <c r="Z221" s="115" t="e">
        <f>IF(AND(Play[[#This Row],[Biological Marker]]=0,Play[[#This Row],[Smoker]]=1),Play[[#This Row],[medical_insurance_charges]],NA())</f>
        <v>#N/A</v>
      </c>
      <c r="AA221" s="115" t="e">
        <f>IF(AND(Play[[#This Row],[Biological Marker]]=1,Play[[#This Row],[Smoker]]=1),Play[[#This Row],[medical_insurance_charges]],NA())</f>
        <v>#N/A</v>
      </c>
      <c r="AB221" s="144" t="e">
        <f>IF(AND(Play[[#This Row],[southeast]]&lt;&gt;0,Play[[#This Row],[Smoker]]=0),Play[[#This Row],[medical_insurance_charges]],NA())</f>
        <v>#N/A</v>
      </c>
      <c r="AC221" s="144">
        <f>IF(AND(Play[[#This Row],[southwest]]&lt;&gt;0,Play[[#This Row],[Smoker]]=0),Play[[#This Row],[medical_insurance_charges]],NA())</f>
        <v>11264.540999999999</v>
      </c>
      <c r="AD221" s="144" t="e">
        <f>IF(AND(Play[[#This Row],[northwest]]&lt;&gt;0,Play[[#This Row],[Smoker]]=0),Play[[#This Row],[medical_insurance_charges]],NA())</f>
        <v>#N/A</v>
      </c>
      <c r="AE221" s="144" t="e">
        <f>IF(AND(Play[[#This Row],[northeast]]&lt;&gt;0,Play[[#This Row],[Smoker]]=0),Play[[#This Row],[medical_insurance_charges]],NA())</f>
        <v>#N/A</v>
      </c>
      <c r="AF221" s="115" t="e">
        <f>IF(AND(Play[[#This Row],[Biological Marker]]=0,Play[[#This Row],[Smoker]]=0),Play[[#This Row],[medical_insurance_charges]],NA())</f>
        <v>#N/A</v>
      </c>
      <c r="AG221" s="115">
        <f>IF(AND(Play[[#This Row],[Biological Marker]]=1,Play[[#This Row],[Smoker]]=0),Play[[#This Row],[medical_insurance_charges]],NA())</f>
        <v>11264.540999999999</v>
      </c>
    </row>
    <row r="222" spans="1:33" x14ac:dyDescent="0.35">
      <c r="A222" s="31">
        <v>54</v>
      </c>
      <c r="B222" s="31">
        <v>39.6</v>
      </c>
      <c r="C222" s="33">
        <v>0</v>
      </c>
      <c r="D222" s="33">
        <v>1</v>
      </c>
      <c r="E222" s="33">
        <v>0</v>
      </c>
      <c r="F222" s="33">
        <v>0</v>
      </c>
      <c r="G222" s="33">
        <v>1</v>
      </c>
      <c r="H222">
        <v>0</v>
      </c>
      <c r="I222">
        <v>0</v>
      </c>
      <c r="J222">
        <v>1</v>
      </c>
      <c r="K222">
        <v>0</v>
      </c>
      <c r="L222">
        <v>0</v>
      </c>
      <c r="M222">
        <v>0</v>
      </c>
      <c r="N222">
        <v>0</v>
      </c>
      <c r="O222">
        <v>1</v>
      </c>
      <c r="P222">
        <v>0</v>
      </c>
      <c r="Q222" s="32">
        <v>10450.552</v>
      </c>
      <c r="R222" s="110" t="e">
        <f>IF(Play[[#This Row],[southeast]]=1,Play[[#This Row],[medical_insurance_charges]],NA())</f>
        <v>#N/A</v>
      </c>
      <c r="S222" s="110">
        <f>IF(Play[[#This Row],[southwest]]=1,Play[[#This Row],[medical_insurance_charges]],NA())</f>
        <v>10450.552</v>
      </c>
      <c r="T222" s="111" t="e">
        <f>IF(Play[[#This Row],[northwest]]=1,Play[[#This Row],[medical_insurance_charges]],NA())</f>
        <v>#N/A</v>
      </c>
      <c r="U222" s="110" t="e">
        <f>IF(Play[[#This Row],[northeast]]=1,Play[[#This Row],[medical_insurance_charges]],NA())</f>
        <v>#N/A</v>
      </c>
      <c r="V222" s="114" t="e">
        <f>IF(AND(Play[[#This Row],[southeast]]&lt;&gt;0,Play[[#This Row],[Smoker]]&lt;&gt;0),Play[[#This Row],[medical_insurance_charges]],NA())</f>
        <v>#N/A</v>
      </c>
      <c r="W222" s="114" t="e">
        <f>IF(AND(Play[[#This Row],[southwest]]&lt;&gt;0,Play[[#This Row],[Smoker]]&lt;&gt;0),Play[[#This Row],[medical_insurance_charges]],NA())</f>
        <v>#N/A</v>
      </c>
      <c r="X222" s="114" t="e">
        <f>IF(AND(Play[[#This Row],[northwest]]&lt;&gt;0,Play[[#This Row],[Smoker]]&lt;&gt;0),Play[[#This Row],[medical_insurance_charges]],NA())</f>
        <v>#N/A</v>
      </c>
      <c r="Y222" s="114" t="e">
        <f>IF(AND(Play[[#This Row],[northeast]]&lt;&gt;0,Play[[#This Row],[Smoker]]&lt;&gt;0),Play[[#This Row],[medical_insurance_charges]],NA())</f>
        <v>#N/A</v>
      </c>
      <c r="Z222" s="115" t="e">
        <f>IF(AND(Play[[#This Row],[Biological Marker]]=0,Play[[#This Row],[Smoker]]=1),Play[[#This Row],[medical_insurance_charges]],NA())</f>
        <v>#N/A</v>
      </c>
      <c r="AA222" s="115" t="e">
        <f>IF(AND(Play[[#This Row],[Biological Marker]]=1,Play[[#This Row],[Smoker]]=1),Play[[#This Row],[medical_insurance_charges]],NA())</f>
        <v>#N/A</v>
      </c>
      <c r="AB222" s="144" t="e">
        <f>IF(AND(Play[[#This Row],[southeast]]&lt;&gt;0,Play[[#This Row],[Smoker]]=0),Play[[#This Row],[medical_insurance_charges]],NA())</f>
        <v>#N/A</v>
      </c>
      <c r="AC222" s="144">
        <f>IF(AND(Play[[#This Row],[southwest]]&lt;&gt;0,Play[[#This Row],[Smoker]]=0),Play[[#This Row],[medical_insurance_charges]],NA())</f>
        <v>10450.552</v>
      </c>
      <c r="AD222" s="144" t="e">
        <f>IF(AND(Play[[#This Row],[northwest]]&lt;&gt;0,Play[[#This Row],[Smoker]]=0),Play[[#This Row],[medical_insurance_charges]],NA())</f>
        <v>#N/A</v>
      </c>
      <c r="AE222" s="144" t="e">
        <f>IF(AND(Play[[#This Row],[northeast]]&lt;&gt;0,Play[[#This Row],[Smoker]]=0),Play[[#This Row],[medical_insurance_charges]],NA())</f>
        <v>#N/A</v>
      </c>
      <c r="AF222" s="115" t="e">
        <f>IF(AND(Play[[#This Row],[Biological Marker]]=0,Play[[#This Row],[Smoker]]=0),Play[[#This Row],[medical_insurance_charges]],NA())</f>
        <v>#N/A</v>
      </c>
      <c r="AG222" s="115">
        <f>IF(AND(Play[[#This Row],[Biological Marker]]=1,Play[[#This Row],[Smoker]]=0),Play[[#This Row],[medical_insurance_charges]],NA())</f>
        <v>10450.552</v>
      </c>
    </row>
    <row r="223" spans="1:33" x14ac:dyDescent="0.35">
      <c r="A223" s="31">
        <v>54</v>
      </c>
      <c r="B223" s="31">
        <v>31.6</v>
      </c>
      <c r="C223" s="33">
        <v>0</v>
      </c>
      <c r="D223" s="33">
        <v>1</v>
      </c>
      <c r="E223" s="33">
        <v>0</v>
      </c>
      <c r="F223" s="33">
        <v>0</v>
      </c>
      <c r="G223" s="33">
        <v>1</v>
      </c>
      <c r="H223">
        <v>0</v>
      </c>
      <c r="I223">
        <v>0</v>
      </c>
      <c r="J223">
        <v>1</v>
      </c>
      <c r="K223">
        <v>0</v>
      </c>
      <c r="L223">
        <v>0</v>
      </c>
      <c r="M223">
        <v>0</v>
      </c>
      <c r="N223">
        <v>0</v>
      </c>
      <c r="O223">
        <v>1</v>
      </c>
      <c r="P223">
        <v>0</v>
      </c>
      <c r="Q223" s="32">
        <v>9850.4320000000007</v>
      </c>
      <c r="R223" s="110" t="e">
        <f>IF(Play[[#This Row],[southeast]]=1,Play[[#This Row],[medical_insurance_charges]],NA())</f>
        <v>#N/A</v>
      </c>
      <c r="S223" s="110">
        <f>IF(Play[[#This Row],[southwest]]=1,Play[[#This Row],[medical_insurance_charges]],NA())</f>
        <v>9850.4320000000007</v>
      </c>
      <c r="T223" s="111" t="e">
        <f>IF(Play[[#This Row],[northwest]]=1,Play[[#This Row],[medical_insurance_charges]],NA())</f>
        <v>#N/A</v>
      </c>
      <c r="U223" s="110" t="e">
        <f>IF(Play[[#This Row],[northeast]]=1,Play[[#This Row],[medical_insurance_charges]],NA())</f>
        <v>#N/A</v>
      </c>
      <c r="V223" s="114" t="e">
        <f>IF(AND(Play[[#This Row],[southeast]]&lt;&gt;0,Play[[#This Row],[Smoker]]&lt;&gt;0),Play[[#This Row],[medical_insurance_charges]],NA())</f>
        <v>#N/A</v>
      </c>
      <c r="W223" s="114" t="e">
        <f>IF(AND(Play[[#This Row],[southwest]]&lt;&gt;0,Play[[#This Row],[Smoker]]&lt;&gt;0),Play[[#This Row],[medical_insurance_charges]],NA())</f>
        <v>#N/A</v>
      </c>
      <c r="X223" s="114" t="e">
        <f>IF(AND(Play[[#This Row],[northwest]]&lt;&gt;0,Play[[#This Row],[Smoker]]&lt;&gt;0),Play[[#This Row],[medical_insurance_charges]],NA())</f>
        <v>#N/A</v>
      </c>
      <c r="Y223" s="114" t="e">
        <f>IF(AND(Play[[#This Row],[northeast]]&lt;&gt;0,Play[[#This Row],[Smoker]]&lt;&gt;0),Play[[#This Row],[medical_insurance_charges]],NA())</f>
        <v>#N/A</v>
      </c>
      <c r="Z223" s="115" t="e">
        <f>IF(AND(Play[[#This Row],[Biological Marker]]=0,Play[[#This Row],[Smoker]]=1),Play[[#This Row],[medical_insurance_charges]],NA())</f>
        <v>#N/A</v>
      </c>
      <c r="AA223" s="115" t="e">
        <f>IF(AND(Play[[#This Row],[Biological Marker]]=1,Play[[#This Row],[Smoker]]=1),Play[[#This Row],[medical_insurance_charges]],NA())</f>
        <v>#N/A</v>
      </c>
      <c r="AB223" s="144" t="e">
        <f>IF(AND(Play[[#This Row],[southeast]]&lt;&gt;0,Play[[#This Row],[Smoker]]=0),Play[[#This Row],[medical_insurance_charges]],NA())</f>
        <v>#N/A</v>
      </c>
      <c r="AC223" s="144">
        <f>IF(AND(Play[[#This Row],[southwest]]&lt;&gt;0,Play[[#This Row],[Smoker]]=0),Play[[#This Row],[medical_insurance_charges]],NA())</f>
        <v>9850.4320000000007</v>
      </c>
      <c r="AD223" s="144" t="e">
        <f>IF(AND(Play[[#This Row],[northwest]]&lt;&gt;0,Play[[#This Row],[Smoker]]=0),Play[[#This Row],[medical_insurance_charges]],NA())</f>
        <v>#N/A</v>
      </c>
      <c r="AE223" s="144" t="e">
        <f>IF(AND(Play[[#This Row],[northeast]]&lt;&gt;0,Play[[#This Row],[Smoker]]=0),Play[[#This Row],[medical_insurance_charges]],NA())</f>
        <v>#N/A</v>
      </c>
      <c r="AF223" s="115" t="e">
        <f>IF(AND(Play[[#This Row],[Biological Marker]]=0,Play[[#This Row],[Smoker]]=0),Play[[#This Row],[medical_insurance_charges]],NA())</f>
        <v>#N/A</v>
      </c>
      <c r="AG223" s="115">
        <f>IF(AND(Play[[#This Row],[Biological Marker]]=1,Play[[#This Row],[Smoker]]=0),Play[[#This Row],[medical_insurance_charges]],NA())</f>
        <v>9850.4320000000007</v>
      </c>
    </row>
    <row r="224" spans="1:33" x14ac:dyDescent="0.35">
      <c r="A224" s="31">
        <v>55</v>
      </c>
      <c r="B224" s="31">
        <v>37.299999999999997</v>
      </c>
      <c r="C224" s="33">
        <v>0</v>
      </c>
      <c r="D224" s="33">
        <v>1</v>
      </c>
      <c r="E224" s="33">
        <v>0</v>
      </c>
      <c r="F224" s="33">
        <v>0</v>
      </c>
      <c r="G224" s="33">
        <v>1</v>
      </c>
      <c r="H224">
        <v>0</v>
      </c>
      <c r="I224">
        <v>0</v>
      </c>
      <c r="J224">
        <v>1</v>
      </c>
      <c r="K224">
        <v>0</v>
      </c>
      <c r="L224">
        <v>0</v>
      </c>
      <c r="M224">
        <v>0</v>
      </c>
      <c r="N224">
        <v>0</v>
      </c>
      <c r="O224">
        <v>1</v>
      </c>
      <c r="P224">
        <v>0</v>
      </c>
      <c r="Q224" s="32">
        <v>20630.283510000001</v>
      </c>
      <c r="R224" s="110" t="e">
        <f>IF(Play[[#This Row],[southeast]]=1,Play[[#This Row],[medical_insurance_charges]],NA())</f>
        <v>#N/A</v>
      </c>
      <c r="S224" s="110">
        <f>IF(Play[[#This Row],[southwest]]=1,Play[[#This Row],[medical_insurance_charges]],NA())</f>
        <v>20630.283510000001</v>
      </c>
      <c r="T224" s="111" t="e">
        <f>IF(Play[[#This Row],[northwest]]=1,Play[[#This Row],[medical_insurance_charges]],NA())</f>
        <v>#N/A</v>
      </c>
      <c r="U224" s="110" t="e">
        <f>IF(Play[[#This Row],[northeast]]=1,Play[[#This Row],[medical_insurance_charges]],NA())</f>
        <v>#N/A</v>
      </c>
      <c r="V224" s="114" t="e">
        <f>IF(AND(Play[[#This Row],[southeast]]&lt;&gt;0,Play[[#This Row],[Smoker]]&lt;&gt;0),Play[[#This Row],[medical_insurance_charges]],NA())</f>
        <v>#N/A</v>
      </c>
      <c r="W224" s="114" t="e">
        <f>IF(AND(Play[[#This Row],[southwest]]&lt;&gt;0,Play[[#This Row],[Smoker]]&lt;&gt;0),Play[[#This Row],[medical_insurance_charges]],NA())</f>
        <v>#N/A</v>
      </c>
      <c r="X224" s="114" t="e">
        <f>IF(AND(Play[[#This Row],[northwest]]&lt;&gt;0,Play[[#This Row],[Smoker]]&lt;&gt;0),Play[[#This Row],[medical_insurance_charges]],NA())</f>
        <v>#N/A</v>
      </c>
      <c r="Y224" s="114" t="e">
        <f>IF(AND(Play[[#This Row],[northeast]]&lt;&gt;0,Play[[#This Row],[Smoker]]&lt;&gt;0),Play[[#This Row],[medical_insurance_charges]],NA())</f>
        <v>#N/A</v>
      </c>
      <c r="Z224" s="115" t="e">
        <f>IF(AND(Play[[#This Row],[Biological Marker]]=0,Play[[#This Row],[Smoker]]=1),Play[[#This Row],[medical_insurance_charges]],NA())</f>
        <v>#N/A</v>
      </c>
      <c r="AA224" s="115" t="e">
        <f>IF(AND(Play[[#This Row],[Biological Marker]]=1,Play[[#This Row],[Smoker]]=1),Play[[#This Row],[medical_insurance_charges]],NA())</f>
        <v>#N/A</v>
      </c>
      <c r="AB224" s="144" t="e">
        <f>IF(AND(Play[[#This Row],[southeast]]&lt;&gt;0,Play[[#This Row],[Smoker]]=0),Play[[#This Row],[medical_insurance_charges]],NA())</f>
        <v>#N/A</v>
      </c>
      <c r="AC224" s="144">
        <f>IF(AND(Play[[#This Row],[southwest]]&lt;&gt;0,Play[[#This Row],[Smoker]]=0),Play[[#This Row],[medical_insurance_charges]],NA())</f>
        <v>20630.283510000001</v>
      </c>
      <c r="AD224" s="144" t="e">
        <f>IF(AND(Play[[#This Row],[northwest]]&lt;&gt;0,Play[[#This Row],[Smoker]]=0),Play[[#This Row],[medical_insurance_charges]],NA())</f>
        <v>#N/A</v>
      </c>
      <c r="AE224" s="144" t="e">
        <f>IF(AND(Play[[#This Row],[northeast]]&lt;&gt;0,Play[[#This Row],[Smoker]]=0),Play[[#This Row],[medical_insurance_charges]],NA())</f>
        <v>#N/A</v>
      </c>
      <c r="AF224" s="115" t="e">
        <f>IF(AND(Play[[#This Row],[Biological Marker]]=0,Play[[#This Row],[Smoker]]=0),Play[[#This Row],[medical_insurance_charges]],NA())</f>
        <v>#N/A</v>
      </c>
      <c r="AG224" s="115">
        <f>IF(AND(Play[[#This Row],[Biological Marker]]=1,Play[[#This Row],[Smoker]]=0),Play[[#This Row],[medical_insurance_charges]],NA())</f>
        <v>20630.283510000001</v>
      </c>
    </row>
    <row r="225" spans="1:33" x14ac:dyDescent="0.35">
      <c r="A225" s="31">
        <v>56</v>
      </c>
      <c r="B225" s="31">
        <v>40.299999999999997</v>
      </c>
      <c r="C225" s="33">
        <v>0</v>
      </c>
      <c r="D225" s="33">
        <v>1</v>
      </c>
      <c r="E225" s="33">
        <v>0</v>
      </c>
      <c r="F225" s="33">
        <v>0</v>
      </c>
      <c r="G225" s="33">
        <v>1</v>
      </c>
      <c r="H225">
        <v>0</v>
      </c>
      <c r="I225">
        <v>0</v>
      </c>
      <c r="J225">
        <v>1</v>
      </c>
      <c r="K225">
        <v>0</v>
      </c>
      <c r="L225">
        <v>0</v>
      </c>
      <c r="M225">
        <v>0</v>
      </c>
      <c r="N225">
        <v>0</v>
      </c>
      <c r="O225">
        <v>1</v>
      </c>
      <c r="P225">
        <v>0</v>
      </c>
      <c r="Q225" s="32">
        <v>10602.385</v>
      </c>
      <c r="R225" s="110" t="e">
        <f>IF(Play[[#This Row],[southeast]]=1,Play[[#This Row],[medical_insurance_charges]],NA())</f>
        <v>#N/A</v>
      </c>
      <c r="S225" s="110">
        <f>IF(Play[[#This Row],[southwest]]=1,Play[[#This Row],[medical_insurance_charges]],NA())</f>
        <v>10602.385</v>
      </c>
      <c r="T225" s="111" t="e">
        <f>IF(Play[[#This Row],[northwest]]=1,Play[[#This Row],[medical_insurance_charges]],NA())</f>
        <v>#N/A</v>
      </c>
      <c r="U225" s="110" t="e">
        <f>IF(Play[[#This Row],[northeast]]=1,Play[[#This Row],[medical_insurance_charges]],NA())</f>
        <v>#N/A</v>
      </c>
      <c r="V225" s="114" t="e">
        <f>IF(AND(Play[[#This Row],[southeast]]&lt;&gt;0,Play[[#This Row],[Smoker]]&lt;&gt;0),Play[[#This Row],[medical_insurance_charges]],NA())</f>
        <v>#N/A</v>
      </c>
      <c r="W225" s="114" t="e">
        <f>IF(AND(Play[[#This Row],[southwest]]&lt;&gt;0,Play[[#This Row],[Smoker]]&lt;&gt;0),Play[[#This Row],[medical_insurance_charges]],NA())</f>
        <v>#N/A</v>
      </c>
      <c r="X225" s="114" t="e">
        <f>IF(AND(Play[[#This Row],[northwest]]&lt;&gt;0,Play[[#This Row],[Smoker]]&lt;&gt;0),Play[[#This Row],[medical_insurance_charges]],NA())</f>
        <v>#N/A</v>
      </c>
      <c r="Y225" s="114" t="e">
        <f>IF(AND(Play[[#This Row],[northeast]]&lt;&gt;0,Play[[#This Row],[Smoker]]&lt;&gt;0),Play[[#This Row],[medical_insurance_charges]],NA())</f>
        <v>#N/A</v>
      </c>
      <c r="Z225" s="115" t="e">
        <f>IF(AND(Play[[#This Row],[Biological Marker]]=0,Play[[#This Row],[Smoker]]=1),Play[[#This Row],[medical_insurance_charges]],NA())</f>
        <v>#N/A</v>
      </c>
      <c r="AA225" s="115" t="e">
        <f>IF(AND(Play[[#This Row],[Biological Marker]]=1,Play[[#This Row],[Smoker]]=1),Play[[#This Row],[medical_insurance_charges]],NA())</f>
        <v>#N/A</v>
      </c>
      <c r="AB225" s="144" t="e">
        <f>IF(AND(Play[[#This Row],[southeast]]&lt;&gt;0,Play[[#This Row],[Smoker]]=0),Play[[#This Row],[medical_insurance_charges]],NA())</f>
        <v>#N/A</v>
      </c>
      <c r="AC225" s="144">
        <f>IF(AND(Play[[#This Row],[southwest]]&lt;&gt;0,Play[[#This Row],[Smoker]]=0),Play[[#This Row],[medical_insurance_charges]],NA())</f>
        <v>10602.385</v>
      </c>
      <c r="AD225" s="144" t="e">
        <f>IF(AND(Play[[#This Row],[northwest]]&lt;&gt;0,Play[[#This Row],[Smoker]]=0),Play[[#This Row],[medical_insurance_charges]],NA())</f>
        <v>#N/A</v>
      </c>
      <c r="AE225" s="144" t="e">
        <f>IF(AND(Play[[#This Row],[northeast]]&lt;&gt;0,Play[[#This Row],[Smoker]]=0),Play[[#This Row],[medical_insurance_charges]],NA())</f>
        <v>#N/A</v>
      </c>
      <c r="AF225" s="115" t="e">
        <f>IF(AND(Play[[#This Row],[Biological Marker]]=0,Play[[#This Row],[Smoker]]=0),Play[[#This Row],[medical_insurance_charges]],NA())</f>
        <v>#N/A</v>
      </c>
      <c r="AG225" s="115">
        <f>IF(AND(Play[[#This Row],[Biological Marker]]=1,Play[[#This Row],[Smoker]]=0),Play[[#This Row],[medical_insurance_charges]],NA())</f>
        <v>10602.385</v>
      </c>
    </row>
    <row r="226" spans="1:33" x14ac:dyDescent="0.35">
      <c r="A226" s="31">
        <v>56</v>
      </c>
      <c r="B226" s="31">
        <v>39.6</v>
      </c>
      <c r="C226" s="33">
        <v>0</v>
      </c>
      <c r="D226" s="33">
        <v>1</v>
      </c>
      <c r="E226" s="33">
        <v>0</v>
      </c>
      <c r="F226" s="33">
        <v>0</v>
      </c>
      <c r="G226" s="33">
        <v>1</v>
      </c>
      <c r="H226">
        <v>0</v>
      </c>
      <c r="I226">
        <v>0</v>
      </c>
      <c r="J226">
        <v>1</v>
      </c>
      <c r="K226">
        <v>0</v>
      </c>
      <c r="L226">
        <v>0</v>
      </c>
      <c r="M226">
        <v>0</v>
      </c>
      <c r="N226">
        <v>0</v>
      </c>
      <c r="O226">
        <v>1</v>
      </c>
      <c r="P226">
        <v>0</v>
      </c>
      <c r="Q226" s="32">
        <v>10601.412</v>
      </c>
      <c r="R226" s="110" t="e">
        <f>IF(Play[[#This Row],[southeast]]=1,Play[[#This Row],[medical_insurance_charges]],NA())</f>
        <v>#N/A</v>
      </c>
      <c r="S226" s="110">
        <f>IF(Play[[#This Row],[southwest]]=1,Play[[#This Row],[medical_insurance_charges]],NA())</f>
        <v>10601.412</v>
      </c>
      <c r="T226" s="111" t="e">
        <f>IF(Play[[#This Row],[northwest]]=1,Play[[#This Row],[medical_insurance_charges]],NA())</f>
        <v>#N/A</v>
      </c>
      <c r="U226" s="110" t="e">
        <f>IF(Play[[#This Row],[northeast]]=1,Play[[#This Row],[medical_insurance_charges]],NA())</f>
        <v>#N/A</v>
      </c>
      <c r="V226" s="114" t="e">
        <f>IF(AND(Play[[#This Row],[southeast]]&lt;&gt;0,Play[[#This Row],[Smoker]]&lt;&gt;0),Play[[#This Row],[medical_insurance_charges]],NA())</f>
        <v>#N/A</v>
      </c>
      <c r="W226" s="114" t="e">
        <f>IF(AND(Play[[#This Row],[southwest]]&lt;&gt;0,Play[[#This Row],[Smoker]]&lt;&gt;0),Play[[#This Row],[medical_insurance_charges]],NA())</f>
        <v>#N/A</v>
      </c>
      <c r="X226" s="114" t="e">
        <f>IF(AND(Play[[#This Row],[northwest]]&lt;&gt;0,Play[[#This Row],[Smoker]]&lt;&gt;0),Play[[#This Row],[medical_insurance_charges]],NA())</f>
        <v>#N/A</v>
      </c>
      <c r="Y226" s="114" t="e">
        <f>IF(AND(Play[[#This Row],[northeast]]&lt;&gt;0,Play[[#This Row],[Smoker]]&lt;&gt;0),Play[[#This Row],[medical_insurance_charges]],NA())</f>
        <v>#N/A</v>
      </c>
      <c r="Z226" s="115" t="e">
        <f>IF(AND(Play[[#This Row],[Biological Marker]]=0,Play[[#This Row],[Smoker]]=1),Play[[#This Row],[medical_insurance_charges]],NA())</f>
        <v>#N/A</v>
      </c>
      <c r="AA226" s="115" t="e">
        <f>IF(AND(Play[[#This Row],[Biological Marker]]=1,Play[[#This Row],[Smoker]]=1),Play[[#This Row],[medical_insurance_charges]],NA())</f>
        <v>#N/A</v>
      </c>
      <c r="AB226" s="144" t="e">
        <f>IF(AND(Play[[#This Row],[southeast]]&lt;&gt;0,Play[[#This Row],[Smoker]]=0),Play[[#This Row],[medical_insurance_charges]],NA())</f>
        <v>#N/A</v>
      </c>
      <c r="AC226" s="144">
        <f>IF(AND(Play[[#This Row],[southwest]]&lt;&gt;0,Play[[#This Row],[Smoker]]=0),Play[[#This Row],[medical_insurance_charges]],NA())</f>
        <v>10601.412</v>
      </c>
      <c r="AD226" s="144" t="e">
        <f>IF(AND(Play[[#This Row],[northwest]]&lt;&gt;0,Play[[#This Row],[Smoker]]=0),Play[[#This Row],[medical_insurance_charges]],NA())</f>
        <v>#N/A</v>
      </c>
      <c r="AE226" s="144" t="e">
        <f>IF(AND(Play[[#This Row],[northeast]]&lt;&gt;0,Play[[#This Row],[Smoker]]=0),Play[[#This Row],[medical_insurance_charges]],NA())</f>
        <v>#N/A</v>
      </c>
      <c r="AF226" s="115" t="e">
        <f>IF(AND(Play[[#This Row],[Biological Marker]]=0,Play[[#This Row],[Smoker]]=0),Play[[#This Row],[medical_insurance_charges]],NA())</f>
        <v>#N/A</v>
      </c>
      <c r="AG226" s="115">
        <f>IF(AND(Play[[#This Row],[Biological Marker]]=1,Play[[#This Row],[Smoker]]=0),Play[[#This Row],[medical_insurance_charges]],NA())</f>
        <v>10601.412</v>
      </c>
    </row>
    <row r="227" spans="1:33" x14ac:dyDescent="0.35">
      <c r="A227" s="31">
        <v>56</v>
      </c>
      <c r="B227" s="31">
        <v>36.1</v>
      </c>
      <c r="C227" s="33">
        <v>0</v>
      </c>
      <c r="D227" s="33">
        <v>1</v>
      </c>
      <c r="E227" s="33">
        <v>0</v>
      </c>
      <c r="F227" s="33">
        <v>0</v>
      </c>
      <c r="G227" s="33">
        <v>1</v>
      </c>
      <c r="H227">
        <v>0</v>
      </c>
      <c r="I227">
        <v>0</v>
      </c>
      <c r="J227">
        <v>1</v>
      </c>
      <c r="K227">
        <v>0</v>
      </c>
      <c r="L227">
        <v>0</v>
      </c>
      <c r="M227">
        <v>0</v>
      </c>
      <c r="N227">
        <v>0</v>
      </c>
      <c r="O227">
        <v>1</v>
      </c>
      <c r="P227">
        <v>0</v>
      </c>
      <c r="Q227" s="32">
        <v>12363.547</v>
      </c>
      <c r="R227" s="110" t="e">
        <f>IF(Play[[#This Row],[southeast]]=1,Play[[#This Row],[medical_insurance_charges]],NA())</f>
        <v>#N/A</v>
      </c>
      <c r="S227" s="110">
        <f>IF(Play[[#This Row],[southwest]]=1,Play[[#This Row],[medical_insurance_charges]],NA())</f>
        <v>12363.547</v>
      </c>
      <c r="T227" s="111" t="e">
        <f>IF(Play[[#This Row],[northwest]]=1,Play[[#This Row],[medical_insurance_charges]],NA())</f>
        <v>#N/A</v>
      </c>
      <c r="U227" s="110" t="e">
        <f>IF(Play[[#This Row],[northeast]]=1,Play[[#This Row],[medical_insurance_charges]],NA())</f>
        <v>#N/A</v>
      </c>
      <c r="V227" s="114" t="e">
        <f>IF(AND(Play[[#This Row],[southeast]]&lt;&gt;0,Play[[#This Row],[Smoker]]&lt;&gt;0),Play[[#This Row],[medical_insurance_charges]],NA())</f>
        <v>#N/A</v>
      </c>
      <c r="W227" s="114" t="e">
        <f>IF(AND(Play[[#This Row],[southwest]]&lt;&gt;0,Play[[#This Row],[Smoker]]&lt;&gt;0),Play[[#This Row],[medical_insurance_charges]],NA())</f>
        <v>#N/A</v>
      </c>
      <c r="X227" s="114" t="e">
        <f>IF(AND(Play[[#This Row],[northwest]]&lt;&gt;0,Play[[#This Row],[Smoker]]&lt;&gt;0),Play[[#This Row],[medical_insurance_charges]],NA())</f>
        <v>#N/A</v>
      </c>
      <c r="Y227" s="114" t="e">
        <f>IF(AND(Play[[#This Row],[northeast]]&lt;&gt;0,Play[[#This Row],[Smoker]]&lt;&gt;0),Play[[#This Row],[medical_insurance_charges]],NA())</f>
        <v>#N/A</v>
      </c>
      <c r="Z227" s="115" t="e">
        <f>IF(AND(Play[[#This Row],[Biological Marker]]=0,Play[[#This Row],[Smoker]]=1),Play[[#This Row],[medical_insurance_charges]],NA())</f>
        <v>#N/A</v>
      </c>
      <c r="AA227" s="115" t="e">
        <f>IF(AND(Play[[#This Row],[Biological Marker]]=1,Play[[#This Row],[Smoker]]=1),Play[[#This Row],[medical_insurance_charges]],NA())</f>
        <v>#N/A</v>
      </c>
      <c r="AB227" s="144" t="e">
        <f>IF(AND(Play[[#This Row],[southeast]]&lt;&gt;0,Play[[#This Row],[Smoker]]=0),Play[[#This Row],[medical_insurance_charges]],NA())</f>
        <v>#N/A</v>
      </c>
      <c r="AC227" s="144">
        <f>IF(AND(Play[[#This Row],[southwest]]&lt;&gt;0,Play[[#This Row],[Smoker]]=0),Play[[#This Row],[medical_insurance_charges]],NA())</f>
        <v>12363.547</v>
      </c>
      <c r="AD227" s="144" t="e">
        <f>IF(AND(Play[[#This Row],[northwest]]&lt;&gt;0,Play[[#This Row],[Smoker]]=0),Play[[#This Row],[medical_insurance_charges]],NA())</f>
        <v>#N/A</v>
      </c>
      <c r="AE227" s="144" t="e">
        <f>IF(AND(Play[[#This Row],[northeast]]&lt;&gt;0,Play[[#This Row],[Smoker]]=0),Play[[#This Row],[medical_insurance_charges]],NA())</f>
        <v>#N/A</v>
      </c>
      <c r="AF227" s="115" t="e">
        <f>IF(AND(Play[[#This Row],[Biological Marker]]=0,Play[[#This Row],[Smoker]]=0),Play[[#This Row],[medical_insurance_charges]],NA())</f>
        <v>#N/A</v>
      </c>
      <c r="AG227" s="115">
        <f>IF(AND(Play[[#This Row],[Biological Marker]]=1,Play[[#This Row],[Smoker]]=0),Play[[#This Row],[medical_insurance_charges]],NA())</f>
        <v>12363.547</v>
      </c>
    </row>
    <row r="228" spans="1:33" x14ac:dyDescent="0.35">
      <c r="A228" s="31">
        <v>57</v>
      </c>
      <c r="B228" s="31">
        <v>43.7</v>
      </c>
      <c r="C228" s="33">
        <v>0</v>
      </c>
      <c r="D228" s="33">
        <v>1</v>
      </c>
      <c r="E228" s="33">
        <v>0</v>
      </c>
      <c r="F228" s="33">
        <v>0</v>
      </c>
      <c r="G228" s="33">
        <v>1</v>
      </c>
      <c r="H228">
        <v>0</v>
      </c>
      <c r="I228">
        <v>0</v>
      </c>
      <c r="J228">
        <v>1</v>
      </c>
      <c r="K228">
        <v>0</v>
      </c>
      <c r="L228">
        <v>0</v>
      </c>
      <c r="M228">
        <v>0</v>
      </c>
      <c r="N228">
        <v>0</v>
      </c>
      <c r="O228">
        <v>1</v>
      </c>
      <c r="P228">
        <v>0</v>
      </c>
      <c r="Q228" s="32">
        <v>11576.13</v>
      </c>
      <c r="R228" s="110" t="e">
        <f>IF(Play[[#This Row],[southeast]]=1,Play[[#This Row],[medical_insurance_charges]],NA())</f>
        <v>#N/A</v>
      </c>
      <c r="S228" s="110">
        <f>IF(Play[[#This Row],[southwest]]=1,Play[[#This Row],[medical_insurance_charges]],NA())</f>
        <v>11576.13</v>
      </c>
      <c r="T228" s="111" t="e">
        <f>IF(Play[[#This Row],[northwest]]=1,Play[[#This Row],[medical_insurance_charges]],NA())</f>
        <v>#N/A</v>
      </c>
      <c r="U228" s="110" t="e">
        <f>IF(Play[[#This Row],[northeast]]=1,Play[[#This Row],[medical_insurance_charges]],NA())</f>
        <v>#N/A</v>
      </c>
      <c r="V228" s="114" t="e">
        <f>IF(AND(Play[[#This Row],[southeast]]&lt;&gt;0,Play[[#This Row],[Smoker]]&lt;&gt;0),Play[[#This Row],[medical_insurance_charges]],NA())</f>
        <v>#N/A</v>
      </c>
      <c r="W228" s="114" t="e">
        <f>IF(AND(Play[[#This Row],[southwest]]&lt;&gt;0,Play[[#This Row],[Smoker]]&lt;&gt;0),Play[[#This Row],[medical_insurance_charges]],NA())</f>
        <v>#N/A</v>
      </c>
      <c r="X228" s="114" t="e">
        <f>IF(AND(Play[[#This Row],[northwest]]&lt;&gt;0,Play[[#This Row],[Smoker]]&lt;&gt;0),Play[[#This Row],[medical_insurance_charges]],NA())</f>
        <v>#N/A</v>
      </c>
      <c r="Y228" s="114" t="e">
        <f>IF(AND(Play[[#This Row],[northeast]]&lt;&gt;0,Play[[#This Row],[Smoker]]&lt;&gt;0),Play[[#This Row],[medical_insurance_charges]],NA())</f>
        <v>#N/A</v>
      </c>
      <c r="Z228" s="115" t="e">
        <f>IF(AND(Play[[#This Row],[Biological Marker]]=0,Play[[#This Row],[Smoker]]=1),Play[[#This Row],[medical_insurance_charges]],NA())</f>
        <v>#N/A</v>
      </c>
      <c r="AA228" s="115" t="e">
        <f>IF(AND(Play[[#This Row],[Biological Marker]]=1,Play[[#This Row],[Smoker]]=1),Play[[#This Row],[medical_insurance_charges]],NA())</f>
        <v>#N/A</v>
      </c>
      <c r="AB228" s="144" t="e">
        <f>IF(AND(Play[[#This Row],[southeast]]&lt;&gt;0,Play[[#This Row],[Smoker]]=0),Play[[#This Row],[medical_insurance_charges]],NA())</f>
        <v>#N/A</v>
      </c>
      <c r="AC228" s="144">
        <f>IF(AND(Play[[#This Row],[southwest]]&lt;&gt;0,Play[[#This Row],[Smoker]]=0),Play[[#This Row],[medical_insurance_charges]],NA())</f>
        <v>11576.13</v>
      </c>
      <c r="AD228" s="144" t="e">
        <f>IF(AND(Play[[#This Row],[northwest]]&lt;&gt;0,Play[[#This Row],[Smoker]]=0),Play[[#This Row],[medical_insurance_charges]],NA())</f>
        <v>#N/A</v>
      </c>
      <c r="AE228" s="144" t="e">
        <f>IF(AND(Play[[#This Row],[northeast]]&lt;&gt;0,Play[[#This Row],[Smoker]]=0),Play[[#This Row],[medical_insurance_charges]],NA())</f>
        <v>#N/A</v>
      </c>
      <c r="AF228" s="115" t="e">
        <f>IF(AND(Play[[#This Row],[Biological Marker]]=0,Play[[#This Row],[Smoker]]=0),Play[[#This Row],[medical_insurance_charges]],NA())</f>
        <v>#N/A</v>
      </c>
      <c r="AG228" s="115">
        <f>IF(AND(Play[[#This Row],[Biological Marker]]=1,Play[[#This Row],[Smoker]]=0),Play[[#This Row],[medical_insurance_charges]],NA())</f>
        <v>11576.13</v>
      </c>
    </row>
    <row r="229" spans="1:33" x14ac:dyDescent="0.35">
      <c r="A229" s="31">
        <v>58</v>
      </c>
      <c r="B229" s="31">
        <v>35.700000000000003</v>
      </c>
      <c r="C229" s="33">
        <v>0</v>
      </c>
      <c r="D229" s="33">
        <v>1</v>
      </c>
      <c r="E229" s="33">
        <v>0</v>
      </c>
      <c r="F229" s="33">
        <v>0</v>
      </c>
      <c r="G229" s="33">
        <v>1</v>
      </c>
      <c r="H229">
        <v>0</v>
      </c>
      <c r="I229">
        <v>0</v>
      </c>
      <c r="J229">
        <v>1</v>
      </c>
      <c r="K229">
        <v>0</v>
      </c>
      <c r="L229">
        <v>0</v>
      </c>
      <c r="M229">
        <v>0</v>
      </c>
      <c r="N229">
        <v>0</v>
      </c>
      <c r="O229">
        <v>1</v>
      </c>
      <c r="P229">
        <v>0</v>
      </c>
      <c r="Q229" s="32">
        <v>11362.754999999999</v>
      </c>
      <c r="R229" s="110" t="e">
        <f>IF(Play[[#This Row],[southeast]]=1,Play[[#This Row],[medical_insurance_charges]],NA())</f>
        <v>#N/A</v>
      </c>
      <c r="S229" s="110">
        <f>IF(Play[[#This Row],[southwest]]=1,Play[[#This Row],[medical_insurance_charges]],NA())</f>
        <v>11362.754999999999</v>
      </c>
      <c r="T229" s="111" t="e">
        <f>IF(Play[[#This Row],[northwest]]=1,Play[[#This Row],[medical_insurance_charges]],NA())</f>
        <v>#N/A</v>
      </c>
      <c r="U229" s="110" t="e">
        <f>IF(Play[[#This Row],[northeast]]=1,Play[[#This Row],[medical_insurance_charges]],NA())</f>
        <v>#N/A</v>
      </c>
      <c r="V229" s="114" t="e">
        <f>IF(AND(Play[[#This Row],[southeast]]&lt;&gt;0,Play[[#This Row],[Smoker]]&lt;&gt;0),Play[[#This Row],[medical_insurance_charges]],NA())</f>
        <v>#N/A</v>
      </c>
      <c r="W229" s="114" t="e">
        <f>IF(AND(Play[[#This Row],[southwest]]&lt;&gt;0,Play[[#This Row],[Smoker]]&lt;&gt;0),Play[[#This Row],[medical_insurance_charges]],NA())</f>
        <v>#N/A</v>
      </c>
      <c r="X229" s="114" t="e">
        <f>IF(AND(Play[[#This Row],[northwest]]&lt;&gt;0,Play[[#This Row],[Smoker]]&lt;&gt;0),Play[[#This Row],[medical_insurance_charges]],NA())</f>
        <v>#N/A</v>
      </c>
      <c r="Y229" s="114" t="e">
        <f>IF(AND(Play[[#This Row],[northeast]]&lt;&gt;0,Play[[#This Row],[Smoker]]&lt;&gt;0),Play[[#This Row],[medical_insurance_charges]],NA())</f>
        <v>#N/A</v>
      </c>
      <c r="Z229" s="115" t="e">
        <f>IF(AND(Play[[#This Row],[Biological Marker]]=0,Play[[#This Row],[Smoker]]=1),Play[[#This Row],[medical_insurance_charges]],NA())</f>
        <v>#N/A</v>
      </c>
      <c r="AA229" s="115" t="e">
        <f>IF(AND(Play[[#This Row],[Biological Marker]]=1,Play[[#This Row],[Smoker]]=1),Play[[#This Row],[medical_insurance_charges]],NA())</f>
        <v>#N/A</v>
      </c>
      <c r="AB229" s="144" t="e">
        <f>IF(AND(Play[[#This Row],[southeast]]&lt;&gt;0,Play[[#This Row],[Smoker]]=0),Play[[#This Row],[medical_insurance_charges]],NA())</f>
        <v>#N/A</v>
      </c>
      <c r="AC229" s="144">
        <f>IF(AND(Play[[#This Row],[southwest]]&lt;&gt;0,Play[[#This Row],[Smoker]]=0),Play[[#This Row],[medical_insurance_charges]],NA())</f>
        <v>11362.754999999999</v>
      </c>
      <c r="AD229" s="144" t="e">
        <f>IF(AND(Play[[#This Row],[northwest]]&lt;&gt;0,Play[[#This Row],[Smoker]]=0),Play[[#This Row],[medical_insurance_charges]],NA())</f>
        <v>#N/A</v>
      </c>
      <c r="AE229" s="144" t="e">
        <f>IF(AND(Play[[#This Row],[northeast]]&lt;&gt;0,Play[[#This Row],[Smoker]]=0),Play[[#This Row],[medical_insurance_charges]],NA())</f>
        <v>#N/A</v>
      </c>
      <c r="AF229" s="115" t="e">
        <f>IF(AND(Play[[#This Row],[Biological Marker]]=0,Play[[#This Row],[Smoker]]=0),Play[[#This Row],[medical_insurance_charges]],NA())</f>
        <v>#N/A</v>
      </c>
      <c r="AG229" s="115">
        <f>IF(AND(Play[[#This Row],[Biological Marker]]=1,Play[[#This Row],[Smoker]]=0),Play[[#This Row],[medical_insurance_charges]],NA())</f>
        <v>11362.754999999999</v>
      </c>
    </row>
    <row r="230" spans="1:33" x14ac:dyDescent="0.35">
      <c r="A230" s="31">
        <v>58</v>
      </c>
      <c r="B230" s="31">
        <v>38</v>
      </c>
      <c r="C230" s="33">
        <v>0</v>
      </c>
      <c r="D230" s="33">
        <v>1</v>
      </c>
      <c r="E230" s="33">
        <v>0</v>
      </c>
      <c r="F230" s="33">
        <v>0</v>
      </c>
      <c r="G230" s="33">
        <v>1</v>
      </c>
      <c r="H230">
        <v>0</v>
      </c>
      <c r="I230">
        <v>0</v>
      </c>
      <c r="J230">
        <v>1</v>
      </c>
      <c r="K230">
        <v>0</v>
      </c>
      <c r="L230">
        <v>0</v>
      </c>
      <c r="M230">
        <v>0</v>
      </c>
      <c r="N230">
        <v>0</v>
      </c>
      <c r="O230">
        <v>1</v>
      </c>
      <c r="P230">
        <v>0</v>
      </c>
      <c r="Q230" s="32">
        <v>11365.951999999999</v>
      </c>
      <c r="R230" s="110" t="e">
        <f>IF(Play[[#This Row],[southeast]]=1,Play[[#This Row],[medical_insurance_charges]],NA())</f>
        <v>#N/A</v>
      </c>
      <c r="S230" s="110">
        <f>IF(Play[[#This Row],[southwest]]=1,Play[[#This Row],[medical_insurance_charges]],NA())</f>
        <v>11365.951999999999</v>
      </c>
      <c r="T230" s="111" t="e">
        <f>IF(Play[[#This Row],[northwest]]=1,Play[[#This Row],[medical_insurance_charges]],NA())</f>
        <v>#N/A</v>
      </c>
      <c r="U230" s="110" t="e">
        <f>IF(Play[[#This Row],[northeast]]=1,Play[[#This Row],[medical_insurance_charges]],NA())</f>
        <v>#N/A</v>
      </c>
      <c r="V230" s="114" t="e">
        <f>IF(AND(Play[[#This Row],[southeast]]&lt;&gt;0,Play[[#This Row],[Smoker]]&lt;&gt;0),Play[[#This Row],[medical_insurance_charges]],NA())</f>
        <v>#N/A</v>
      </c>
      <c r="W230" s="114" t="e">
        <f>IF(AND(Play[[#This Row],[southwest]]&lt;&gt;0,Play[[#This Row],[Smoker]]&lt;&gt;0),Play[[#This Row],[medical_insurance_charges]],NA())</f>
        <v>#N/A</v>
      </c>
      <c r="X230" s="114" t="e">
        <f>IF(AND(Play[[#This Row],[northwest]]&lt;&gt;0,Play[[#This Row],[Smoker]]&lt;&gt;0),Play[[#This Row],[medical_insurance_charges]],NA())</f>
        <v>#N/A</v>
      </c>
      <c r="Y230" s="114" t="e">
        <f>IF(AND(Play[[#This Row],[northeast]]&lt;&gt;0,Play[[#This Row],[Smoker]]&lt;&gt;0),Play[[#This Row],[medical_insurance_charges]],NA())</f>
        <v>#N/A</v>
      </c>
      <c r="Z230" s="115" t="e">
        <f>IF(AND(Play[[#This Row],[Biological Marker]]=0,Play[[#This Row],[Smoker]]=1),Play[[#This Row],[medical_insurance_charges]],NA())</f>
        <v>#N/A</v>
      </c>
      <c r="AA230" s="115" t="e">
        <f>IF(AND(Play[[#This Row],[Biological Marker]]=1,Play[[#This Row],[Smoker]]=1),Play[[#This Row],[medical_insurance_charges]],NA())</f>
        <v>#N/A</v>
      </c>
      <c r="AB230" s="144" t="e">
        <f>IF(AND(Play[[#This Row],[southeast]]&lt;&gt;0,Play[[#This Row],[Smoker]]=0),Play[[#This Row],[medical_insurance_charges]],NA())</f>
        <v>#N/A</v>
      </c>
      <c r="AC230" s="144">
        <f>IF(AND(Play[[#This Row],[southwest]]&lt;&gt;0,Play[[#This Row],[Smoker]]=0),Play[[#This Row],[medical_insurance_charges]],NA())</f>
        <v>11365.951999999999</v>
      </c>
      <c r="AD230" s="144" t="e">
        <f>IF(AND(Play[[#This Row],[northwest]]&lt;&gt;0,Play[[#This Row],[Smoker]]=0),Play[[#This Row],[medical_insurance_charges]],NA())</f>
        <v>#N/A</v>
      </c>
      <c r="AE230" s="144" t="e">
        <f>IF(AND(Play[[#This Row],[northeast]]&lt;&gt;0,Play[[#This Row],[Smoker]]=0),Play[[#This Row],[medical_insurance_charges]],NA())</f>
        <v>#N/A</v>
      </c>
      <c r="AF230" s="115" t="e">
        <f>IF(AND(Play[[#This Row],[Biological Marker]]=0,Play[[#This Row],[Smoker]]=0),Play[[#This Row],[medical_insurance_charges]],NA())</f>
        <v>#N/A</v>
      </c>
      <c r="AG230" s="115">
        <f>IF(AND(Play[[#This Row],[Biological Marker]]=1,Play[[#This Row],[Smoker]]=0),Play[[#This Row],[medical_insurance_charges]],NA())</f>
        <v>11365.951999999999</v>
      </c>
    </row>
    <row r="231" spans="1:33" x14ac:dyDescent="0.35">
      <c r="A231" s="31">
        <v>59</v>
      </c>
      <c r="B231" s="31">
        <v>37.4</v>
      </c>
      <c r="C231" s="33">
        <v>0</v>
      </c>
      <c r="D231" s="33">
        <v>1</v>
      </c>
      <c r="E231" s="33">
        <v>0</v>
      </c>
      <c r="F231" s="33">
        <v>0</v>
      </c>
      <c r="G231" s="33">
        <v>1</v>
      </c>
      <c r="H231">
        <v>0</v>
      </c>
      <c r="I231">
        <v>0</v>
      </c>
      <c r="J231">
        <v>1</v>
      </c>
      <c r="K231">
        <v>0</v>
      </c>
      <c r="L231">
        <v>0</v>
      </c>
      <c r="M231">
        <v>0</v>
      </c>
      <c r="N231">
        <v>0</v>
      </c>
      <c r="O231">
        <v>1</v>
      </c>
      <c r="P231">
        <v>0</v>
      </c>
      <c r="Q231" s="32">
        <v>21797.000400000001</v>
      </c>
      <c r="R231" s="110" t="e">
        <f>IF(Play[[#This Row],[southeast]]=1,Play[[#This Row],[medical_insurance_charges]],NA())</f>
        <v>#N/A</v>
      </c>
      <c r="S231" s="110">
        <f>IF(Play[[#This Row],[southwest]]=1,Play[[#This Row],[medical_insurance_charges]],NA())</f>
        <v>21797.000400000001</v>
      </c>
      <c r="T231" s="111" t="e">
        <f>IF(Play[[#This Row],[northwest]]=1,Play[[#This Row],[medical_insurance_charges]],NA())</f>
        <v>#N/A</v>
      </c>
      <c r="U231" s="110" t="e">
        <f>IF(Play[[#This Row],[northeast]]=1,Play[[#This Row],[medical_insurance_charges]],NA())</f>
        <v>#N/A</v>
      </c>
      <c r="V231" s="114" t="e">
        <f>IF(AND(Play[[#This Row],[southeast]]&lt;&gt;0,Play[[#This Row],[Smoker]]&lt;&gt;0),Play[[#This Row],[medical_insurance_charges]],NA())</f>
        <v>#N/A</v>
      </c>
      <c r="W231" s="114" t="e">
        <f>IF(AND(Play[[#This Row],[southwest]]&lt;&gt;0,Play[[#This Row],[Smoker]]&lt;&gt;0),Play[[#This Row],[medical_insurance_charges]],NA())</f>
        <v>#N/A</v>
      </c>
      <c r="X231" s="114" t="e">
        <f>IF(AND(Play[[#This Row],[northwest]]&lt;&gt;0,Play[[#This Row],[Smoker]]&lt;&gt;0),Play[[#This Row],[medical_insurance_charges]],NA())</f>
        <v>#N/A</v>
      </c>
      <c r="Y231" s="114" t="e">
        <f>IF(AND(Play[[#This Row],[northeast]]&lt;&gt;0,Play[[#This Row],[Smoker]]&lt;&gt;0),Play[[#This Row],[medical_insurance_charges]],NA())</f>
        <v>#N/A</v>
      </c>
      <c r="Z231" s="115" t="e">
        <f>IF(AND(Play[[#This Row],[Biological Marker]]=0,Play[[#This Row],[Smoker]]=1),Play[[#This Row],[medical_insurance_charges]],NA())</f>
        <v>#N/A</v>
      </c>
      <c r="AA231" s="115" t="e">
        <f>IF(AND(Play[[#This Row],[Biological Marker]]=1,Play[[#This Row],[Smoker]]=1),Play[[#This Row],[medical_insurance_charges]],NA())</f>
        <v>#N/A</v>
      </c>
      <c r="AB231" s="144" t="e">
        <f>IF(AND(Play[[#This Row],[southeast]]&lt;&gt;0,Play[[#This Row],[Smoker]]=0),Play[[#This Row],[medical_insurance_charges]],NA())</f>
        <v>#N/A</v>
      </c>
      <c r="AC231" s="144">
        <f>IF(AND(Play[[#This Row],[southwest]]&lt;&gt;0,Play[[#This Row],[Smoker]]=0),Play[[#This Row],[medical_insurance_charges]],NA())</f>
        <v>21797.000400000001</v>
      </c>
      <c r="AD231" s="144" t="e">
        <f>IF(AND(Play[[#This Row],[northwest]]&lt;&gt;0,Play[[#This Row],[Smoker]]=0),Play[[#This Row],[medical_insurance_charges]],NA())</f>
        <v>#N/A</v>
      </c>
      <c r="AE231" s="144" t="e">
        <f>IF(AND(Play[[#This Row],[northeast]]&lt;&gt;0,Play[[#This Row],[Smoker]]=0),Play[[#This Row],[medical_insurance_charges]],NA())</f>
        <v>#N/A</v>
      </c>
      <c r="AF231" s="115" t="e">
        <f>IF(AND(Play[[#This Row],[Biological Marker]]=0,Play[[#This Row],[Smoker]]=0),Play[[#This Row],[medical_insurance_charges]],NA())</f>
        <v>#N/A</v>
      </c>
      <c r="AG231" s="115">
        <f>IF(AND(Play[[#This Row],[Biological Marker]]=1,Play[[#This Row],[Smoker]]=0),Play[[#This Row],[medical_insurance_charges]],NA())</f>
        <v>21797.000400000001</v>
      </c>
    </row>
    <row r="232" spans="1:33" x14ac:dyDescent="0.35">
      <c r="A232" s="31">
        <v>59</v>
      </c>
      <c r="B232" s="31">
        <v>37.1</v>
      </c>
      <c r="C232" s="33">
        <v>0</v>
      </c>
      <c r="D232" s="33">
        <v>1</v>
      </c>
      <c r="E232" s="33">
        <v>0</v>
      </c>
      <c r="F232" s="33">
        <v>0</v>
      </c>
      <c r="G232" s="33">
        <v>1</v>
      </c>
      <c r="H232">
        <v>0</v>
      </c>
      <c r="I232">
        <v>0</v>
      </c>
      <c r="J232">
        <v>1</v>
      </c>
      <c r="K232">
        <v>0</v>
      </c>
      <c r="L232">
        <v>0</v>
      </c>
      <c r="M232">
        <v>0</v>
      </c>
      <c r="N232">
        <v>0</v>
      </c>
      <c r="O232">
        <v>1</v>
      </c>
      <c r="P232">
        <v>0</v>
      </c>
      <c r="Q232" s="32">
        <v>12347.172</v>
      </c>
      <c r="R232" s="110" t="e">
        <f>IF(Play[[#This Row],[southeast]]=1,Play[[#This Row],[medical_insurance_charges]],NA())</f>
        <v>#N/A</v>
      </c>
      <c r="S232" s="110">
        <f>IF(Play[[#This Row],[southwest]]=1,Play[[#This Row],[medical_insurance_charges]],NA())</f>
        <v>12347.172</v>
      </c>
      <c r="T232" s="111" t="e">
        <f>IF(Play[[#This Row],[northwest]]=1,Play[[#This Row],[medical_insurance_charges]],NA())</f>
        <v>#N/A</v>
      </c>
      <c r="U232" s="110" t="e">
        <f>IF(Play[[#This Row],[northeast]]=1,Play[[#This Row],[medical_insurance_charges]],NA())</f>
        <v>#N/A</v>
      </c>
      <c r="V232" s="114" t="e">
        <f>IF(AND(Play[[#This Row],[southeast]]&lt;&gt;0,Play[[#This Row],[Smoker]]&lt;&gt;0),Play[[#This Row],[medical_insurance_charges]],NA())</f>
        <v>#N/A</v>
      </c>
      <c r="W232" s="114" t="e">
        <f>IF(AND(Play[[#This Row],[southwest]]&lt;&gt;0,Play[[#This Row],[Smoker]]&lt;&gt;0),Play[[#This Row],[medical_insurance_charges]],NA())</f>
        <v>#N/A</v>
      </c>
      <c r="X232" s="114" t="e">
        <f>IF(AND(Play[[#This Row],[northwest]]&lt;&gt;0,Play[[#This Row],[Smoker]]&lt;&gt;0),Play[[#This Row],[medical_insurance_charges]],NA())</f>
        <v>#N/A</v>
      </c>
      <c r="Y232" s="114" t="e">
        <f>IF(AND(Play[[#This Row],[northeast]]&lt;&gt;0,Play[[#This Row],[Smoker]]&lt;&gt;0),Play[[#This Row],[medical_insurance_charges]],NA())</f>
        <v>#N/A</v>
      </c>
      <c r="Z232" s="115" t="e">
        <f>IF(AND(Play[[#This Row],[Biological Marker]]=0,Play[[#This Row],[Smoker]]=1),Play[[#This Row],[medical_insurance_charges]],NA())</f>
        <v>#N/A</v>
      </c>
      <c r="AA232" s="115" t="e">
        <f>IF(AND(Play[[#This Row],[Biological Marker]]=1,Play[[#This Row],[Smoker]]=1),Play[[#This Row],[medical_insurance_charges]],NA())</f>
        <v>#N/A</v>
      </c>
      <c r="AB232" s="144" t="e">
        <f>IF(AND(Play[[#This Row],[southeast]]&lt;&gt;0,Play[[#This Row],[Smoker]]=0),Play[[#This Row],[medical_insurance_charges]],NA())</f>
        <v>#N/A</v>
      </c>
      <c r="AC232" s="144">
        <f>IF(AND(Play[[#This Row],[southwest]]&lt;&gt;0,Play[[#This Row],[Smoker]]=0),Play[[#This Row],[medical_insurance_charges]],NA())</f>
        <v>12347.172</v>
      </c>
      <c r="AD232" s="144" t="e">
        <f>IF(AND(Play[[#This Row],[northwest]]&lt;&gt;0,Play[[#This Row],[Smoker]]=0),Play[[#This Row],[medical_insurance_charges]],NA())</f>
        <v>#N/A</v>
      </c>
      <c r="AE232" s="144" t="e">
        <f>IF(AND(Play[[#This Row],[northeast]]&lt;&gt;0,Play[[#This Row],[Smoker]]=0),Play[[#This Row],[medical_insurance_charges]],NA())</f>
        <v>#N/A</v>
      </c>
      <c r="AF232" s="115" t="e">
        <f>IF(AND(Play[[#This Row],[Biological Marker]]=0,Play[[#This Row],[Smoker]]=0),Play[[#This Row],[medical_insurance_charges]],NA())</f>
        <v>#N/A</v>
      </c>
      <c r="AG232" s="115">
        <f>IF(AND(Play[[#This Row],[Biological Marker]]=1,Play[[#This Row],[Smoker]]=0),Play[[#This Row],[medical_insurance_charges]],NA())</f>
        <v>12347.172</v>
      </c>
    </row>
    <row r="233" spans="1:33" x14ac:dyDescent="0.35">
      <c r="A233" s="31">
        <v>61</v>
      </c>
      <c r="B233" s="31">
        <v>43.4</v>
      </c>
      <c r="C233" s="33">
        <v>0</v>
      </c>
      <c r="D233" s="33">
        <v>1</v>
      </c>
      <c r="E233" s="33">
        <v>0</v>
      </c>
      <c r="F233" s="33">
        <v>0</v>
      </c>
      <c r="G233" s="33">
        <v>1</v>
      </c>
      <c r="H233">
        <v>0</v>
      </c>
      <c r="I233">
        <v>0</v>
      </c>
      <c r="J233">
        <v>1</v>
      </c>
      <c r="K233">
        <v>0</v>
      </c>
      <c r="L233">
        <v>0</v>
      </c>
      <c r="M233">
        <v>0</v>
      </c>
      <c r="N233">
        <v>0</v>
      </c>
      <c r="O233">
        <v>0</v>
      </c>
      <c r="P233">
        <v>1</v>
      </c>
      <c r="Q233" s="32">
        <v>12574.049000000001</v>
      </c>
      <c r="R233" s="110" t="e">
        <f>IF(Play[[#This Row],[southeast]]=1,Play[[#This Row],[medical_insurance_charges]],NA())</f>
        <v>#N/A</v>
      </c>
      <c r="S233" s="110">
        <f>IF(Play[[#This Row],[southwest]]=1,Play[[#This Row],[medical_insurance_charges]],NA())</f>
        <v>12574.049000000001</v>
      </c>
      <c r="T233" s="111" t="e">
        <f>IF(Play[[#This Row],[northwest]]=1,Play[[#This Row],[medical_insurance_charges]],NA())</f>
        <v>#N/A</v>
      </c>
      <c r="U233" s="110" t="e">
        <f>IF(Play[[#This Row],[northeast]]=1,Play[[#This Row],[medical_insurance_charges]],NA())</f>
        <v>#N/A</v>
      </c>
      <c r="V233" s="114" t="e">
        <f>IF(AND(Play[[#This Row],[southeast]]&lt;&gt;0,Play[[#This Row],[Smoker]]&lt;&gt;0),Play[[#This Row],[medical_insurance_charges]],NA())</f>
        <v>#N/A</v>
      </c>
      <c r="W233" s="114" t="e">
        <f>IF(AND(Play[[#This Row],[southwest]]&lt;&gt;0,Play[[#This Row],[Smoker]]&lt;&gt;0),Play[[#This Row],[medical_insurance_charges]],NA())</f>
        <v>#N/A</v>
      </c>
      <c r="X233" s="114" t="e">
        <f>IF(AND(Play[[#This Row],[northwest]]&lt;&gt;0,Play[[#This Row],[Smoker]]&lt;&gt;0),Play[[#This Row],[medical_insurance_charges]],NA())</f>
        <v>#N/A</v>
      </c>
      <c r="Y233" s="114" t="e">
        <f>IF(AND(Play[[#This Row],[northeast]]&lt;&gt;0,Play[[#This Row],[Smoker]]&lt;&gt;0),Play[[#This Row],[medical_insurance_charges]],NA())</f>
        <v>#N/A</v>
      </c>
      <c r="Z233" s="115" t="e">
        <f>IF(AND(Play[[#This Row],[Biological Marker]]=0,Play[[#This Row],[Smoker]]=1),Play[[#This Row],[medical_insurance_charges]],NA())</f>
        <v>#N/A</v>
      </c>
      <c r="AA233" s="115" t="e">
        <f>IF(AND(Play[[#This Row],[Biological Marker]]=1,Play[[#This Row],[Smoker]]=1),Play[[#This Row],[medical_insurance_charges]],NA())</f>
        <v>#N/A</v>
      </c>
      <c r="AB233" s="144" t="e">
        <f>IF(AND(Play[[#This Row],[southeast]]&lt;&gt;0,Play[[#This Row],[Smoker]]=0),Play[[#This Row],[medical_insurance_charges]],NA())</f>
        <v>#N/A</v>
      </c>
      <c r="AC233" s="144">
        <f>IF(AND(Play[[#This Row],[southwest]]&lt;&gt;0,Play[[#This Row],[Smoker]]=0),Play[[#This Row],[medical_insurance_charges]],NA())</f>
        <v>12574.049000000001</v>
      </c>
      <c r="AD233" s="144" t="e">
        <f>IF(AND(Play[[#This Row],[northwest]]&lt;&gt;0,Play[[#This Row],[Smoker]]=0),Play[[#This Row],[medical_insurance_charges]],NA())</f>
        <v>#N/A</v>
      </c>
      <c r="AE233" s="144" t="e">
        <f>IF(AND(Play[[#This Row],[northeast]]&lt;&gt;0,Play[[#This Row],[Smoker]]=0),Play[[#This Row],[medical_insurance_charges]],NA())</f>
        <v>#N/A</v>
      </c>
      <c r="AF233" s="115" t="e">
        <f>IF(AND(Play[[#This Row],[Biological Marker]]=0,Play[[#This Row],[Smoker]]=0),Play[[#This Row],[medical_insurance_charges]],NA())</f>
        <v>#N/A</v>
      </c>
      <c r="AG233" s="115">
        <f>IF(AND(Play[[#This Row],[Biological Marker]]=1,Play[[#This Row],[Smoker]]=0),Play[[#This Row],[medical_insurance_charges]],NA())</f>
        <v>12574.049000000001</v>
      </c>
    </row>
    <row r="234" spans="1:33" x14ac:dyDescent="0.35">
      <c r="A234" s="31">
        <v>61</v>
      </c>
      <c r="B234" s="31">
        <v>36.1</v>
      </c>
      <c r="C234" s="33">
        <v>0</v>
      </c>
      <c r="D234" s="33">
        <v>1</v>
      </c>
      <c r="E234" s="33">
        <v>0</v>
      </c>
      <c r="F234" s="33">
        <v>0</v>
      </c>
      <c r="G234" s="33">
        <v>1</v>
      </c>
      <c r="H234">
        <v>0</v>
      </c>
      <c r="I234">
        <v>0</v>
      </c>
      <c r="J234">
        <v>1</v>
      </c>
      <c r="K234">
        <v>0</v>
      </c>
      <c r="L234">
        <v>0</v>
      </c>
      <c r="M234">
        <v>0</v>
      </c>
      <c r="N234">
        <v>0</v>
      </c>
      <c r="O234">
        <v>0</v>
      </c>
      <c r="P234">
        <v>1</v>
      </c>
      <c r="Q234" s="32">
        <v>27941.28758</v>
      </c>
      <c r="R234" s="110" t="e">
        <f>IF(Play[[#This Row],[southeast]]=1,Play[[#This Row],[medical_insurance_charges]],NA())</f>
        <v>#N/A</v>
      </c>
      <c r="S234" s="110">
        <f>IF(Play[[#This Row],[southwest]]=1,Play[[#This Row],[medical_insurance_charges]],NA())</f>
        <v>27941.28758</v>
      </c>
      <c r="T234" s="111" t="e">
        <f>IF(Play[[#This Row],[northwest]]=1,Play[[#This Row],[medical_insurance_charges]],NA())</f>
        <v>#N/A</v>
      </c>
      <c r="U234" s="110" t="e">
        <f>IF(Play[[#This Row],[northeast]]=1,Play[[#This Row],[medical_insurance_charges]],NA())</f>
        <v>#N/A</v>
      </c>
      <c r="V234" s="114" t="e">
        <f>IF(AND(Play[[#This Row],[southeast]]&lt;&gt;0,Play[[#This Row],[Smoker]]&lt;&gt;0),Play[[#This Row],[medical_insurance_charges]],NA())</f>
        <v>#N/A</v>
      </c>
      <c r="W234" s="114" t="e">
        <f>IF(AND(Play[[#This Row],[southwest]]&lt;&gt;0,Play[[#This Row],[Smoker]]&lt;&gt;0),Play[[#This Row],[medical_insurance_charges]],NA())</f>
        <v>#N/A</v>
      </c>
      <c r="X234" s="114" t="e">
        <f>IF(AND(Play[[#This Row],[northwest]]&lt;&gt;0,Play[[#This Row],[Smoker]]&lt;&gt;0),Play[[#This Row],[medical_insurance_charges]],NA())</f>
        <v>#N/A</v>
      </c>
      <c r="Y234" s="114" t="e">
        <f>IF(AND(Play[[#This Row],[northeast]]&lt;&gt;0,Play[[#This Row],[Smoker]]&lt;&gt;0),Play[[#This Row],[medical_insurance_charges]],NA())</f>
        <v>#N/A</v>
      </c>
      <c r="Z234" s="115" t="e">
        <f>IF(AND(Play[[#This Row],[Biological Marker]]=0,Play[[#This Row],[Smoker]]=1),Play[[#This Row],[medical_insurance_charges]],NA())</f>
        <v>#N/A</v>
      </c>
      <c r="AA234" s="115" t="e">
        <f>IF(AND(Play[[#This Row],[Biological Marker]]=1,Play[[#This Row],[Smoker]]=1),Play[[#This Row],[medical_insurance_charges]],NA())</f>
        <v>#N/A</v>
      </c>
      <c r="AB234" s="144" t="e">
        <f>IF(AND(Play[[#This Row],[southeast]]&lt;&gt;0,Play[[#This Row],[Smoker]]=0),Play[[#This Row],[medical_insurance_charges]],NA())</f>
        <v>#N/A</v>
      </c>
      <c r="AC234" s="144">
        <f>IF(AND(Play[[#This Row],[southwest]]&lt;&gt;0,Play[[#This Row],[Smoker]]=0),Play[[#This Row],[medical_insurance_charges]],NA())</f>
        <v>27941.28758</v>
      </c>
      <c r="AD234" s="144" t="e">
        <f>IF(AND(Play[[#This Row],[northwest]]&lt;&gt;0,Play[[#This Row],[Smoker]]=0),Play[[#This Row],[medical_insurance_charges]],NA())</f>
        <v>#N/A</v>
      </c>
      <c r="AE234" s="144" t="e">
        <f>IF(AND(Play[[#This Row],[northeast]]&lt;&gt;0,Play[[#This Row],[Smoker]]=0),Play[[#This Row],[medical_insurance_charges]],NA())</f>
        <v>#N/A</v>
      </c>
      <c r="AF234" s="115" t="e">
        <f>IF(AND(Play[[#This Row],[Biological Marker]]=0,Play[[#This Row],[Smoker]]=0),Play[[#This Row],[medical_insurance_charges]],NA())</f>
        <v>#N/A</v>
      </c>
      <c r="AG234" s="115">
        <f>IF(AND(Play[[#This Row],[Biological Marker]]=1,Play[[#This Row],[Smoker]]=0),Play[[#This Row],[medical_insurance_charges]],NA())</f>
        <v>27941.28758</v>
      </c>
    </row>
    <row r="235" spans="1:33" x14ac:dyDescent="0.35">
      <c r="A235" s="31">
        <v>62</v>
      </c>
      <c r="B235" s="31">
        <v>37.4</v>
      </c>
      <c r="C235" s="33">
        <v>0</v>
      </c>
      <c r="D235" s="33">
        <v>1</v>
      </c>
      <c r="E235" s="33">
        <v>0</v>
      </c>
      <c r="F235" s="33">
        <v>0</v>
      </c>
      <c r="G235" s="33">
        <v>1</v>
      </c>
      <c r="H235">
        <v>0</v>
      </c>
      <c r="I235">
        <v>0</v>
      </c>
      <c r="J235">
        <v>1</v>
      </c>
      <c r="K235">
        <v>0</v>
      </c>
      <c r="L235">
        <v>0</v>
      </c>
      <c r="M235">
        <v>0</v>
      </c>
      <c r="N235">
        <v>0</v>
      </c>
      <c r="O235">
        <v>0</v>
      </c>
      <c r="P235">
        <v>1</v>
      </c>
      <c r="Q235" s="32">
        <v>12979.358</v>
      </c>
      <c r="R235" s="110" t="e">
        <f>IF(Play[[#This Row],[southeast]]=1,Play[[#This Row],[medical_insurance_charges]],NA())</f>
        <v>#N/A</v>
      </c>
      <c r="S235" s="110">
        <f>IF(Play[[#This Row],[southwest]]=1,Play[[#This Row],[medical_insurance_charges]],NA())</f>
        <v>12979.358</v>
      </c>
      <c r="T235" s="111" t="e">
        <f>IF(Play[[#This Row],[northwest]]=1,Play[[#This Row],[medical_insurance_charges]],NA())</f>
        <v>#N/A</v>
      </c>
      <c r="U235" s="110" t="e">
        <f>IF(Play[[#This Row],[northeast]]=1,Play[[#This Row],[medical_insurance_charges]],NA())</f>
        <v>#N/A</v>
      </c>
      <c r="V235" s="114" t="e">
        <f>IF(AND(Play[[#This Row],[southeast]]&lt;&gt;0,Play[[#This Row],[Smoker]]&lt;&gt;0),Play[[#This Row],[medical_insurance_charges]],NA())</f>
        <v>#N/A</v>
      </c>
      <c r="W235" s="114" t="e">
        <f>IF(AND(Play[[#This Row],[southwest]]&lt;&gt;0,Play[[#This Row],[Smoker]]&lt;&gt;0),Play[[#This Row],[medical_insurance_charges]],NA())</f>
        <v>#N/A</v>
      </c>
      <c r="X235" s="114" t="e">
        <f>IF(AND(Play[[#This Row],[northwest]]&lt;&gt;0,Play[[#This Row],[Smoker]]&lt;&gt;0),Play[[#This Row],[medical_insurance_charges]],NA())</f>
        <v>#N/A</v>
      </c>
      <c r="Y235" s="114" t="e">
        <f>IF(AND(Play[[#This Row],[northeast]]&lt;&gt;0,Play[[#This Row],[Smoker]]&lt;&gt;0),Play[[#This Row],[medical_insurance_charges]],NA())</f>
        <v>#N/A</v>
      </c>
      <c r="Z235" s="115" t="e">
        <f>IF(AND(Play[[#This Row],[Biological Marker]]=0,Play[[#This Row],[Smoker]]=1),Play[[#This Row],[medical_insurance_charges]],NA())</f>
        <v>#N/A</v>
      </c>
      <c r="AA235" s="115" t="e">
        <f>IF(AND(Play[[#This Row],[Biological Marker]]=1,Play[[#This Row],[Smoker]]=1),Play[[#This Row],[medical_insurance_charges]],NA())</f>
        <v>#N/A</v>
      </c>
      <c r="AB235" s="144" t="e">
        <f>IF(AND(Play[[#This Row],[southeast]]&lt;&gt;0,Play[[#This Row],[Smoker]]=0),Play[[#This Row],[medical_insurance_charges]],NA())</f>
        <v>#N/A</v>
      </c>
      <c r="AC235" s="144">
        <f>IF(AND(Play[[#This Row],[southwest]]&lt;&gt;0,Play[[#This Row],[Smoker]]=0),Play[[#This Row],[medical_insurance_charges]],NA())</f>
        <v>12979.358</v>
      </c>
      <c r="AD235" s="144" t="e">
        <f>IF(AND(Play[[#This Row],[northwest]]&lt;&gt;0,Play[[#This Row],[Smoker]]=0),Play[[#This Row],[medical_insurance_charges]],NA())</f>
        <v>#N/A</v>
      </c>
      <c r="AE235" s="144" t="e">
        <f>IF(AND(Play[[#This Row],[northeast]]&lt;&gt;0,Play[[#This Row],[Smoker]]=0),Play[[#This Row],[medical_insurance_charges]],NA())</f>
        <v>#N/A</v>
      </c>
      <c r="AF235" s="115" t="e">
        <f>IF(AND(Play[[#This Row],[Biological Marker]]=0,Play[[#This Row],[Smoker]]=0),Play[[#This Row],[medical_insurance_charges]],NA())</f>
        <v>#N/A</v>
      </c>
      <c r="AG235" s="115">
        <f>IF(AND(Play[[#This Row],[Biological Marker]]=1,Play[[#This Row],[Smoker]]=0),Play[[#This Row],[medical_insurance_charges]],NA())</f>
        <v>12979.358</v>
      </c>
    </row>
    <row r="236" spans="1:33" x14ac:dyDescent="0.35">
      <c r="A236" s="31">
        <v>63</v>
      </c>
      <c r="B236" s="31">
        <v>30.8</v>
      </c>
      <c r="C236" s="33">
        <v>0</v>
      </c>
      <c r="D236" s="33">
        <v>1</v>
      </c>
      <c r="E236" s="33">
        <v>0</v>
      </c>
      <c r="F236" s="33">
        <v>0</v>
      </c>
      <c r="G236" s="33">
        <v>1</v>
      </c>
      <c r="H236">
        <v>0</v>
      </c>
      <c r="I236">
        <v>0</v>
      </c>
      <c r="J236">
        <v>1</v>
      </c>
      <c r="K236">
        <v>0</v>
      </c>
      <c r="L236">
        <v>0</v>
      </c>
      <c r="M236">
        <v>0</v>
      </c>
      <c r="N236">
        <v>0</v>
      </c>
      <c r="O236">
        <v>0</v>
      </c>
      <c r="P236">
        <v>1</v>
      </c>
      <c r="Q236" s="32">
        <v>13390.558999999999</v>
      </c>
      <c r="R236" s="110" t="e">
        <f>IF(Play[[#This Row],[southeast]]=1,Play[[#This Row],[medical_insurance_charges]],NA())</f>
        <v>#N/A</v>
      </c>
      <c r="S236" s="110">
        <f>IF(Play[[#This Row],[southwest]]=1,Play[[#This Row],[medical_insurance_charges]],NA())</f>
        <v>13390.558999999999</v>
      </c>
      <c r="T236" s="111" t="e">
        <f>IF(Play[[#This Row],[northwest]]=1,Play[[#This Row],[medical_insurance_charges]],NA())</f>
        <v>#N/A</v>
      </c>
      <c r="U236" s="110" t="e">
        <f>IF(Play[[#This Row],[northeast]]=1,Play[[#This Row],[medical_insurance_charges]],NA())</f>
        <v>#N/A</v>
      </c>
      <c r="V236" s="114" t="e">
        <f>IF(AND(Play[[#This Row],[southeast]]&lt;&gt;0,Play[[#This Row],[Smoker]]&lt;&gt;0),Play[[#This Row],[medical_insurance_charges]],NA())</f>
        <v>#N/A</v>
      </c>
      <c r="W236" s="114" t="e">
        <f>IF(AND(Play[[#This Row],[southwest]]&lt;&gt;0,Play[[#This Row],[Smoker]]&lt;&gt;0),Play[[#This Row],[medical_insurance_charges]],NA())</f>
        <v>#N/A</v>
      </c>
      <c r="X236" s="114" t="e">
        <f>IF(AND(Play[[#This Row],[northwest]]&lt;&gt;0,Play[[#This Row],[Smoker]]&lt;&gt;0),Play[[#This Row],[medical_insurance_charges]],NA())</f>
        <v>#N/A</v>
      </c>
      <c r="Y236" s="114" t="e">
        <f>IF(AND(Play[[#This Row],[northeast]]&lt;&gt;0,Play[[#This Row],[Smoker]]&lt;&gt;0),Play[[#This Row],[medical_insurance_charges]],NA())</f>
        <v>#N/A</v>
      </c>
      <c r="Z236" s="115" t="e">
        <f>IF(AND(Play[[#This Row],[Biological Marker]]=0,Play[[#This Row],[Smoker]]=1),Play[[#This Row],[medical_insurance_charges]],NA())</f>
        <v>#N/A</v>
      </c>
      <c r="AA236" s="115" t="e">
        <f>IF(AND(Play[[#This Row],[Biological Marker]]=1,Play[[#This Row],[Smoker]]=1),Play[[#This Row],[medical_insurance_charges]],NA())</f>
        <v>#N/A</v>
      </c>
      <c r="AB236" s="144" t="e">
        <f>IF(AND(Play[[#This Row],[southeast]]&lt;&gt;0,Play[[#This Row],[Smoker]]=0),Play[[#This Row],[medical_insurance_charges]],NA())</f>
        <v>#N/A</v>
      </c>
      <c r="AC236" s="144">
        <f>IF(AND(Play[[#This Row],[southwest]]&lt;&gt;0,Play[[#This Row],[Smoker]]=0),Play[[#This Row],[medical_insurance_charges]],NA())</f>
        <v>13390.558999999999</v>
      </c>
      <c r="AD236" s="144" t="e">
        <f>IF(AND(Play[[#This Row],[northwest]]&lt;&gt;0,Play[[#This Row],[Smoker]]=0),Play[[#This Row],[medical_insurance_charges]],NA())</f>
        <v>#N/A</v>
      </c>
      <c r="AE236" s="144" t="e">
        <f>IF(AND(Play[[#This Row],[northeast]]&lt;&gt;0,Play[[#This Row],[Smoker]]=0),Play[[#This Row],[medical_insurance_charges]],NA())</f>
        <v>#N/A</v>
      </c>
      <c r="AF236" s="115" t="e">
        <f>IF(AND(Play[[#This Row],[Biological Marker]]=0,Play[[#This Row],[Smoker]]=0),Play[[#This Row],[medical_insurance_charges]],NA())</f>
        <v>#N/A</v>
      </c>
      <c r="AG236" s="115">
        <f>IF(AND(Play[[#This Row],[Biological Marker]]=1,Play[[#This Row],[Smoker]]=0),Play[[#This Row],[medical_insurance_charges]],NA())</f>
        <v>13390.558999999999</v>
      </c>
    </row>
    <row r="237" spans="1:33" x14ac:dyDescent="0.35">
      <c r="A237" s="31">
        <v>63</v>
      </c>
      <c r="B237" s="31">
        <v>33.1</v>
      </c>
      <c r="C237" s="33">
        <v>0</v>
      </c>
      <c r="D237" s="33">
        <v>1</v>
      </c>
      <c r="E237" s="33">
        <v>0</v>
      </c>
      <c r="F237" s="33">
        <v>0</v>
      </c>
      <c r="G237" s="33">
        <v>1</v>
      </c>
      <c r="H237">
        <v>0</v>
      </c>
      <c r="I237">
        <v>0</v>
      </c>
      <c r="J237">
        <v>1</v>
      </c>
      <c r="K237">
        <v>0</v>
      </c>
      <c r="L237">
        <v>0</v>
      </c>
      <c r="M237">
        <v>0</v>
      </c>
      <c r="N237">
        <v>0</v>
      </c>
      <c r="O237">
        <v>0</v>
      </c>
      <c r="P237">
        <v>1</v>
      </c>
      <c r="Q237" s="32">
        <v>13393.755999999999</v>
      </c>
      <c r="R237" s="110" t="e">
        <f>IF(Play[[#This Row],[southeast]]=1,Play[[#This Row],[medical_insurance_charges]],NA())</f>
        <v>#N/A</v>
      </c>
      <c r="S237" s="110">
        <f>IF(Play[[#This Row],[southwest]]=1,Play[[#This Row],[medical_insurance_charges]],NA())</f>
        <v>13393.755999999999</v>
      </c>
      <c r="T237" s="111" t="e">
        <f>IF(Play[[#This Row],[northwest]]=1,Play[[#This Row],[medical_insurance_charges]],NA())</f>
        <v>#N/A</v>
      </c>
      <c r="U237" s="110" t="e">
        <f>IF(Play[[#This Row],[northeast]]=1,Play[[#This Row],[medical_insurance_charges]],NA())</f>
        <v>#N/A</v>
      </c>
      <c r="V237" s="114" t="e">
        <f>IF(AND(Play[[#This Row],[southeast]]&lt;&gt;0,Play[[#This Row],[Smoker]]&lt;&gt;0),Play[[#This Row],[medical_insurance_charges]],NA())</f>
        <v>#N/A</v>
      </c>
      <c r="W237" s="114" t="e">
        <f>IF(AND(Play[[#This Row],[southwest]]&lt;&gt;0,Play[[#This Row],[Smoker]]&lt;&gt;0),Play[[#This Row],[medical_insurance_charges]],NA())</f>
        <v>#N/A</v>
      </c>
      <c r="X237" s="114" t="e">
        <f>IF(AND(Play[[#This Row],[northwest]]&lt;&gt;0,Play[[#This Row],[Smoker]]&lt;&gt;0),Play[[#This Row],[medical_insurance_charges]],NA())</f>
        <v>#N/A</v>
      </c>
      <c r="Y237" s="114" t="e">
        <f>IF(AND(Play[[#This Row],[northeast]]&lt;&gt;0,Play[[#This Row],[Smoker]]&lt;&gt;0),Play[[#This Row],[medical_insurance_charges]],NA())</f>
        <v>#N/A</v>
      </c>
      <c r="Z237" s="115" t="e">
        <f>IF(AND(Play[[#This Row],[Biological Marker]]=0,Play[[#This Row],[Smoker]]=1),Play[[#This Row],[medical_insurance_charges]],NA())</f>
        <v>#N/A</v>
      </c>
      <c r="AA237" s="115" t="e">
        <f>IF(AND(Play[[#This Row],[Biological Marker]]=1,Play[[#This Row],[Smoker]]=1),Play[[#This Row],[medical_insurance_charges]],NA())</f>
        <v>#N/A</v>
      </c>
      <c r="AB237" s="144" t="e">
        <f>IF(AND(Play[[#This Row],[southeast]]&lt;&gt;0,Play[[#This Row],[Smoker]]=0),Play[[#This Row],[medical_insurance_charges]],NA())</f>
        <v>#N/A</v>
      </c>
      <c r="AC237" s="144">
        <f>IF(AND(Play[[#This Row],[southwest]]&lt;&gt;0,Play[[#This Row],[Smoker]]=0),Play[[#This Row],[medical_insurance_charges]],NA())</f>
        <v>13393.755999999999</v>
      </c>
      <c r="AD237" s="144" t="e">
        <f>IF(AND(Play[[#This Row],[northwest]]&lt;&gt;0,Play[[#This Row],[Smoker]]=0),Play[[#This Row],[medical_insurance_charges]],NA())</f>
        <v>#N/A</v>
      </c>
      <c r="AE237" s="144" t="e">
        <f>IF(AND(Play[[#This Row],[northeast]]&lt;&gt;0,Play[[#This Row],[Smoker]]=0),Play[[#This Row],[medical_insurance_charges]],NA())</f>
        <v>#N/A</v>
      </c>
      <c r="AF237" s="115" t="e">
        <f>IF(AND(Play[[#This Row],[Biological Marker]]=0,Play[[#This Row],[Smoker]]=0),Play[[#This Row],[medical_insurance_charges]],NA())</f>
        <v>#N/A</v>
      </c>
      <c r="AG237" s="115">
        <f>IF(AND(Play[[#This Row],[Biological Marker]]=1,Play[[#This Row],[Smoker]]=0),Play[[#This Row],[medical_insurance_charges]],NA())</f>
        <v>13393.755999999999</v>
      </c>
    </row>
    <row r="238" spans="1:33" x14ac:dyDescent="0.35">
      <c r="A238" s="31">
        <v>63</v>
      </c>
      <c r="B238" s="31">
        <v>39.799999999999997</v>
      </c>
      <c r="C238" s="33">
        <v>0</v>
      </c>
      <c r="D238" s="33">
        <v>1</v>
      </c>
      <c r="E238" s="33">
        <v>0</v>
      </c>
      <c r="F238" s="33">
        <v>0</v>
      </c>
      <c r="G238" s="33">
        <v>1</v>
      </c>
      <c r="H238">
        <v>0</v>
      </c>
      <c r="I238">
        <v>0</v>
      </c>
      <c r="J238">
        <v>1</v>
      </c>
      <c r="K238">
        <v>0</v>
      </c>
      <c r="L238">
        <v>0</v>
      </c>
      <c r="M238">
        <v>0</v>
      </c>
      <c r="N238">
        <v>0</v>
      </c>
      <c r="O238">
        <v>0</v>
      </c>
      <c r="P238">
        <v>1</v>
      </c>
      <c r="Q238" s="32">
        <v>15170.069</v>
      </c>
      <c r="R238" s="110" t="e">
        <f>IF(Play[[#This Row],[southeast]]=1,Play[[#This Row],[medical_insurance_charges]],NA())</f>
        <v>#N/A</v>
      </c>
      <c r="S238" s="110">
        <f>IF(Play[[#This Row],[southwest]]=1,Play[[#This Row],[medical_insurance_charges]],NA())</f>
        <v>15170.069</v>
      </c>
      <c r="T238" s="111" t="e">
        <f>IF(Play[[#This Row],[northwest]]=1,Play[[#This Row],[medical_insurance_charges]],NA())</f>
        <v>#N/A</v>
      </c>
      <c r="U238" s="110" t="e">
        <f>IF(Play[[#This Row],[northeast]]=1,Play[[#This Row],[medical_insurance_charges]],NA())</f>
        <v>#N/A</v>
      </c>
      <c r="V238" s="114" t="e">
        <f>IF(AND(Play[[#This Row],[southeast]]&lt;&gt;0,Play[[#This Row],[Smoker]]&lt;&gt;0),Play[[#This Row],[medical_insurance_charges]],NA())</f>
        <v>#N/A</v>
      </c>
      <c r="W238" s="114" t="e">
        <f>IF(AND(Play[[#This Row],[southwest]]&lt;&gt;0,Play[[#This Row],[Smoker]]&lt;&gt;0),Play[[#This Row],[medical_insurance_charges]],NA())</f>
        <v>#N/A</v>
      </c>
      <c r="X238" s="114" t="e">
        <f>IF(AND(Play[[#This Row],[northwest]]&lt;&gt;0,Play[[#This Row],[Smoker]]&lt;&gt;0),Play[[#This Row],[medical_insurance_charges]],NA())</f>
        <v>#N/A</v>
      </c>
      <c r="Y238" s="114" t="e">
        <f>IF(AND(Play[[#This Row],[northeast]]&lt;&gt;0,Play[[#This Row],[Smoker]]&lt;&gt;0),Play[[#This Row],[medical_insurance_charges]],NA())</f>
        <v>#N/A</v>
      </c>
      <c r="Z238" s="115" t="e">
        <f>IF(AND(Play[[#This Row],[Biological Marker]]=0,Play[[#This Row],[Smoker]]=1),Play[[#This Row],[medical_insurance_charges]],NA())</f>
        <v>#N/A</v>
      </c>
      <c r="AA238" s="115" t="e">
        <f>IF(AND(Play[[#This Row],[Biological Marker]]=1,Play[[#This Row],[Smoker]]=1),Play[[#This Row],[medical_insurance_charges]],NA())</f>
        <v>#N/A</v>
      </c>
      <c r="AB238" s="144" t="e">
        <f>IF(AND(Play[[#This Row],[southeast]]&lt;&gt;0,Play[[#This Row],[Smoker]]=0),Play[[#This Row],[medical_insurance_charges]],NA())</f>
        <v>#N/A</v>
      </c>
      <c r="AC238" s="144">
        <f>IF(AND(Play[[#This Row],[southwest]]&lt;&gt;0,Play[[#This Row],[Smoker]]=0),Play[[#This Row],[medical_insurance_charges]],NA())</f>
        <v>15170.069</v>
      </c>
      <c r="AD238" s="144" t="e">
        <f>IF(AND(Play[[#This Row],[northwest]]&lt;&gt;0,Play[[#This Row],[Smoker]]=0),Play[[#This Row],[medical_insurance_charges]],NA())</f>
        <v>#N/A</v>
      </c>
      <c r="AE238" s="144" t="e">
        <f>IF(AND(Play[[#This Row],[northeast]]&lt;&gt;0,Play[[#This Row],[Smoker]]=0),Play[[#This Row],[medical_insurance_charges]],NA())</f>
        <v>#N/A</v>
      </c>
      <c r="AF238" s="115" t="e">
        <f>IF(AND(Play[[#This Row],[Biological Marker]]=0,Play[[#This Row],[Smoker]]=0),Play[[#This Row],[medical_insurance_charges]],NA())</f>
        <v>#N/A</v>
      </c>
      <c r="AG238" s="115">
        <f>IF(AND(Play[[#This Row],[Biological Marker]]=1,Play[[#This Row],[Smoker]]=0),Play[[#This Row],[medical_insurance_charges]],NA())</f>
        <v>15170.069</v>
      </c>
    </row>
    <row r="239" spans="1:33" x14ac:dyDescent="0.35">
      <c r="A239" s="31">
        <v>64</v>
      </c>
      <c r="B239" s="31">
        <v>34.5</v>
      </c>
      <c r="C239" s="33">
        <v>0</v>
      </c>
      <c r="D239" s="33">
        <v>1</v>
      </c>
      <c r="E239" s="33">
        <v>0</v>
      </c>
      <c r="F239" s="33">
        <v>0</v>
      </c>
      <c r="G239" s="33">
        <v>1</v>
      </c>
      <c r="H239">
        <v>0</v>
      </c>
      <c r="I239">
        <v>0</v>
      </c>
      <c r="J239">
        <v>1</v>
      </c>
      <c r="K239">
        <v>0</v>
      </c>
      <c r="L239">
        <v>0</v>
      </c>
      <c r="M239">
        <v>0</v>
      </c>
      <c r="N239">
        <v>0</v>
      </c>
      <c r="O239">
        <v>0</v>
      </c>
      <c r="P239">
        <v>1</v>
      </c>
      <c r="Q239" s="32">
        <v>13822.803</v>
      </c>
      <c r="R239" s="110" t="e">
        <f>IF(Play[[#This Row],[southeast]]=1,Play[[#This Row],[medical_insurance_charges]],NA())</f>
        <v>#N/A</v>
      </c>
      <c r="S239" s="110">
        <f>IF(Play[[#This Row],[southwest]]=1,Play[[#This Row],[medical_insurance_charges]],NA())</f>
        <v>13822.803</v>
      </c>
      <c r="T239" s="111" t="e">
        <f>IF(Play[[#This Row],[northwest]]=1,Play[[#This Row],[medical_insurance_charges]],NA())</f>
        <v>#N/A</v>
      </c>
      <c r="U239" s="110" t="e">
        <f>IF(Play[[#This Row],[northeast]]=1,Play[[#This Row],[medical_insurance_charges]],NA())</f>
        <v>#N/A</v>
      </c>
      <c r="V239" s="114" t="e">
        <f>IF(AND(Play[[#This Row],[southeast]]&lt;&gt;0,Play[[#This Row],[Smoker]]&lt;&gt;0),Play[[#This Row],[medical_insurance_charges]],NA())</f>
        <v>#N/A</v>
      </c>
      <c r="W239" s="114" t="e">
        <f>IF(AND(Play[[#This Row],[southwest]]&lt;&gt;0,Play[[#This Row],[Smoker]]&lt;&gt;0),Play[[#This Row],[medical_insurance_charges]],NA())</f>
        <v>#N/A</v>
      </c>
      <c r="X239" s="114" t="e">
        <f>IF(AND(Play[[#This Row],[northwest]]&lt;&gt;0,Play[[#This Row],[Smoker]]&lt;&gt;0),Play[[#This Row],[medical_insurance_charges]],NA())</f>
        <v>#N/A</v>
      </c>
      <c r="Y239" s="114" t="e">
        <f>IF(AND(Play[[#This Row],[northeast]]&lt;&gt;0,Play[[#This Row],[Smoker]]&lt;&gt;0),Play[[#This Row],[medical_insurance_charges]],NA())</f>
        <v>#N/A</v>
      </c>
      <c r="Z239" s="115" t="e">
        <f>IF(AND(Play[[#This Row],[Biological Marker]]=0,Play[[#This Row],[Smoker]]=1),Play[[#This Row],[medical_insurance_charges]],NA())</f>
        <v>#N/A</v>
      </c>
      <c r="AA239" s="115" t="e">
        <f>IF(AND(Play[[#This Row],[Biological Marker]]=1,Play[[#This Row],[Smoker]]=1),Play[[#This Row],[medical_insurance_charges]],NA())</f>
        <v>#N/A</v>
      </c>
      <c r="AB239" s="144" t="e">
        <f>IF(AND(Play[[#This Row],[southeast]]&lt;&gt;0,Play[[#This Row],[Smoker]]=0),Play[[#This Row],[medical_insurance_charges]],NA())</f>
        <v>#N/A</v>
      </c>
      <c r="AC239" s="144">
        <f>IF(AND(Play[[#This Row],[southwest]]&lt;&gt;0,Play[[#This Row],[Smoker]]=0),Play[[#This Row],[medical_insurance_charges]],NA())</f>
        <v>13822.803</v>
      </c>
      <c r="AD239" s="144" t="e">
        <f>IF(AND(Play[[#This Row],[northwest]]&lt;&gt;0,Play[[#This Row],[Smoker]]=0),Play[[#This Row],[medical_insurance_charges]],NA())</f>
        <v>#N/A</v>
      </c>
      <c r="AE239" s="144" t="e">
        <f>IF(AND(Play[[#This Row],[northeast]]&lt;&gt;0,Play[[#This Row],[Smoker]]=0),Play[[#This Row],[medical_insurance_charges]],NA())</f>
        <v>#N/A</v>
      </c>
      <c r="AF239" s="115" t="e">
        <f>IF(AND(Play[[#This Row],[Biological Marker]]=0,Play[[#This Row],[Smoker]]=0),Play[[#This Row],[medical_insurance_charges]],NA())</f>
        <v>#N/A</v>
      </c>
      <c r="AG239" s="115">
        <f>IF(AND(Play[[#This Row],[Biological Marker]]=1,Play[[#This Row],[Smoker]]=0),Play[[#This Row],[medical_insurance_charges]],NA())</f>
        <v>13822.803</v>
      </c>
    </row>
    <row r="240" spans="1:33" x14ac:dyDescent="0.35">
      <c r="A240" s="31">
        <v>19</v>
      </c>
      <c r="B240" s="31">
        <v>28.6</v>
      </c>
      <c r="C240" s="33">
        <v>0</v>
      </c>
      <c r="D240" s="33">
        <v>0</v>
      </c>
      <c r="E240" s="33">
        <v>1</v>
      </c>
      <c r="F240" s="33">
        <v>0</v>
      </c>
      <c r="G240" s="33">
        <v>0</v>
      </c>
      <c r="H240">
        <v>0</v>
      </c>
      <c r="I240">
        <v>0</v>
      </c>
      <c r="J240">
        <v>1</v>
      </c>
      <c r="K240">
        <v>0</v>
      </c>
      <c r="L240">
        <v>0</v>
      </c>
      <c r="M240">
        <v>1</v>
      </c>
      <c r="N240">
        <v>0</v>
      </c>
      <c r="O240">
        <v>0</v>
      </c>
      <c r="P240">
        <v>0</v>
      </c>
      <c r="Q240" s="32">
        <v>4687.7969999999996</v>
      </c>
      <c r="R240" s="110" t="e">
        <f>IF(Play[[#This Row],[southeast]]=1,Play[[#This Row],[medical_insurance_charges]],NA())</f>
        <v>#N/A</v>
      </c>
      <c r="S240" s="110">
        <f>IF(Play[[#This Row],[southwest]]=1,Play[[#This Row],[medical_insurance_charges]],NA())</f>
        <v>4687.7969999999996</v>
      </c>
      <c r="T240" s="111" t="e">
        <f>IF(Play[[#This Row],[northwest]]=1,Play[[#This Row],[medical_insurance_charges]],NA())</f>
        <v>#N/A</v>
      </c>
      <c r="U240" s="110" t="e">
        <f>IF(Play[[#This Row],[northeast]]=1,Play[[#This Row],[medical_insurance_charges]],NA())</f>
        <v>#N/A</v>
      </c>
      <c r="V240" s="114" t="e">
        <f>IF(AND(Play[[#This Row],[southeast]]&lt;&gt;0,Play[[#This Row],[Smoker]]&lt;&gt;0),Play[[#This Row],[medical_insurance_charges]],NA())</f>
        <v>#N/A</v>
      </c>
      <c r="W240" s="114" t="e">
        <f>IF(AND(Play[[#This Row],[southwest]]&lt;&gt;0,Play[[#This Row],[Smoker]]&lt;&gt;0),Play[[#This Row],[medical_insurance_charges]],NA())</f>
        <v>#N/A</v>
      </c>
      <c r="X240" s="114" t="e">
        <f>IF(AND(Play[[#This Row],[northwest]]&lt;&gt;0,Play[[#This Row],[Smoker]]&lt;&gt;0),Play[[#This Row],[medical_insurance_charges]],NA())</f>
        <v>#N/A</v>
      </c>
      <c r="Y240" s="114" t="e">
        <f>IF(AND(Play[[#This Row],[northeast]]&lt;&gt;0,Play[[#This Row],[Smoker]]&lt;&gt;0),Play[[#This Row],[medical_insurance_charges]],NA())</f>
        <v>#N/A</v>
      </c>
      <c r="Z240" s="115" t="e">
        <f>IF(AND(Play[[#This Row],[Biological Marker]]=0,Play[[#This Row],[Smoker]]=1),Play[[#This Row],[medical_insurance_charges]],NA())</f>
        <v>#N/A</v>
      </c>
      <c r="AA240" s="115" t="e">
        <f>IF(AND(Play[[#This Row],[Biological Marker]]=1,Play[[#This Row],[Smoker]]=1),Play[[#This Row],[medical_insurance_charges]],NA())</f>
        <v>#N/A</v>
      </c>
      <c r="AB240" s="144" t="e">
        <f>IF(AND(Play[[#This Row],[southeast]]&lt;&gt;0,Play[[#This Row],[Smoker]]=0),Play[[#This Row],[medical_insurance_charges]],NA())</f>
        <v>#N/A</v>
      </c>
      <c r="AC240" s="144">
        <f>IF(AND(Play[[#This Row],[southwest]]&lt;&gt;0,Play[[#This Row],[Smoker]]=0),Play[[#This Row],[medical_insurance_charges]],NA())</f>
        <v>4687.7969999999996</v>
      </c>
      <c r="AD240" s="144" t="e">
        <f>IF(AND(Play[[#This Row],[northwest]]&lt;&gt;0,Play[[#This Row],[Smoker]]=0),Play[[#This Row],[medical_insurance_charges]],NA())</f>
        <v>#N/A</v>
      </c>
      <c r="AE240" s="144" t="e">
        <f>IF(AND(Play[[#This Row],[northeast]]&lt;&gt;0,Play[[#This Row],[Smoker]]=0),Play[[#This Row],[medical_insurance_charges]],NA())</f>
        <v>#N/A</v>
      </c>
      <c r="AF240" s="115">
        <f>IF(AND(Play[[#This Row],[Biological Marker]]=0,Play[[#This Row],[Smoker]]=0),Play[[#This Row],[medical_insurance_charges]],NA())</f>
        <v>4687.7969999999996</v>
      </c>
      <c r="AG240" s="115" t="e">
        <f>IF(AND(Play[[#This Row],[Biological Marker]]=1,Play[[#This Row],[Smoker]]=0),Play[[#This Row],[medical_insurance_charges]],NA())</f>
        <v>#N/A</v>
      </c>
    </row>
    <row r="241" spans="1:33" x14ac:dyDescent="0.35">
      <c r="A241" s="31">
        <v>19</v>
      </c>
      <c r="B241" s="31">
        <v>28.9</v>
      </c>
      <c r="C241" s="33">
        <v>0</v>
      </c>
      <c r="D241" s="33">
        <v>0</v>
      </c>
      <c r="E241" s="33">
        <v>1</v>
      </c>
      <c r="F241" s="33">
        <v>0</v>
      </c>
      <c r="G241" s="33">
        <v>0</v>
      </c>
      <c r="H241">
        <v>0</v>
      </c>
      <c r="I241">
        <v>0</v>
      </c>
      <c r="J241">
        <v>1</v>
      </c>
      <c r="K241">
        <v>0</v>
      </c>
      <c r="L241">
        <v>0</v>
      </c>
      <c r="M241">
        <v>1</v>
      </c>
      <c r="N241">
        <v>0</v>
      </c>
      <c r="O241">
        <v>0</v>
      </c>
      <c r="P241">
        <v>0</v>
      </c>
      <c r="Q241" s="32">
        <v>1743.2139999999999</v>
      </c>
      <c r="R241" s="110" t="e">
        <f>IF(Play[[#This Row],[southeast]]=1,Play[[#This Row],[medical_insurance_charges]],NA())</f>
        <v>#N/A</v>
      </c>
      <c r="S241" s="110">
        <f>IF(Play[[#This Row],[southwest]]=1,Play[[#This Row],[medical_insurance_charges]],NA())</f>
        <v>1743.2139999999999</v>
      </c>
      <c r="T241" s="111" t="e">
        <f>IF(Play[[#This Row],[northwest]]=1,Play[[#This Row],[medical_insurance_charges]],NA())</f>
        <v>#N/A</v>
      </c>
      <c r="U241" s="110" t="e">
        <f>IF(Play[[#This Row],[northeast]]=1,Play[[#This Row],[medical_insurance_charges]],NA())</f>
        <v>#N/A</v>
      </c>
      <c r="V241" s="114" t="e">
        <f>IF(AND(Play[[#This Row],[southeast]]&lt;&gt;0,Play[[#This Row],[Smoker]]&lt;&gt;0),Play[[#This Row],[medical_insurance_charges]],NA())</f>
        <v>#N/A</v>
      </c>
      <c r="W241" s="114" t="e">
        <f>IF(AND(Play[[#This Row],[southwest]]&lt;&gt;0,Play[[#This Row],[Smoker]]&lt;&gt;0),Play[[#This Row],[medical_insurance_charges]],NA())</f>
        <v>#N/A</v>
      </c>
      <c r="X241" s="114" t="e">
        <f>IF(AND(Play[[#This Row],[northwest]]&lt;&gt;0,Play[[#This Row],[Smoker]]&lt;&gt;0),Play[[#This Row],[medical_insurance_charges]],NA())</f>
        <v>#N/A</v>
      </c>
      <c r="Y241" s="114" t="e">
        <f>IF(AND(Play[[#This Row],[northeast]]&lt;&gt;0,Play[[#This Row],[Smoker]]&lt;&gt;0),Play[[#This Row],[medical_insurance_charges]],NA())</f>
        <v>#N/A</v>
      </c>
      <c r="Z241" s="115" t="e">
        <f>IF(AND(Play[[#This Row],[Biological Marker]]=0,Play[[#This Row],[Smoker]]=1),Play[[#This Row],[medical_insurance_charges]],NA())</f>
        <v>#N/A</v>
      </c>
      <c r="AA241" s="115" t="e">
        <f>IF(AND(Play[[#This Row],[Biological Marker]]=1,Play[[#This Row],[Smoker]]=1),Play[[#This Row],[medical_insurance_charges]],NA())</f>
        <v>#N/A</v>
      </c>
      <c r="AB241" s="144" t="e">
        <f>IF(AND(Play[[#This Row],[southeast]]&lt;&gt;0,Play[[#This Row],[Smoker]]=0),Play[[#This Row],[medical_insurance_charges]],NA())</f>
        <v>#N/A</v>
      </c>
      <c r="AC241" s="144">
        <f>IF(AND(Play[[#This Row],[southwest]]&lt;&gt;0,Play[[#This Row],[Smoker]]=0),Play[[#This Row],[medical_insurance_charges]],NA())</f>
        <v>1743.2139999999999</v>
      </c>
      <c r="AD241" s="144" t="e">
        <f>IF(AND(Play[[#This Row],[northwest]]&lt;&gt;0,Play[[#This Row],[Smoker]]=0),Play[[#This Row],[medical_insurance_charges]],NA())</f>
        <v>#N/A</v>
      </c>
      <c r="AE241" s="144" t="e">
        <f>IF(AND(Play[[#This Row],[northeast]]&lt;&gt;0,Play[[#This Row],[Smoker]]=0),Play[[#This Row],[medical_insurance_charges]],NA())</f>
        <v>#N/A</v>
      </c>
      <c r="AF241" s="115">
        <f>IF(AND(Play[[#This Row],[Biological Marker]]=0,Play[[#This Row],[Smoker]]=0),Play[[#This Row],[medical_insurance_charges]],NA())</f>
        <v>1743.2139999999999</v>
      </c>
      <c r="AG241" s="115" t="e">
        <f>IF(AND(Play[[#This Row],[Biological Marker]]=1,Play[[#This Row],[Smoker]]=0),Play[[#This Row],[medical_insurance_charges]],NA())</f>
        <v>#N/A</v>
      </c>
    </row>
    <row r="242" spans="1:33" x14ac:dyDescent="0.35">
      <c r="A242" s="31">
        <v>19</v>
      </c>
      <c r="B242" s="31">
        <v>28.4</v>
      </c>
      <c r="C242" s="33">
        <v>0</v>
      </c>
      <c r="D242" s="33">
        <v>0</v>
      </c>
      <c r="E242" s="33">
        <v>1</v>
      </c>
      <c r="F242" s="33">
        <v>0</v>
      </c>
      <c r="G242" s="33">
        <v>0</v>
      </c>
      <c r="H242">
        <v>0</v>
      </c>
      <c r="I242">
        <v>0</v>
      </c>
      <c r="J242">
        <v>1</v>
      </c>
      <c r="K242">
        <v>0</v>
      </c>
      <c r="L242">
        <v>0</v>
      </c>
      <c r="M242">
        <v>1</v>
      </c>
      <c r="N242">
        <v>0</v>
      </c>
      <c r="O242">
        <v>0</v>
      </c>
      <c r="P242">
        <v>0</v>
      </c>
      <c r="Q242" s="32">
        <v>2331.5189999999998</v>
      </c>
      <c r="R242" s="110" t="e">
        <f>IF(Play[[#This Row],[southeast]]=1,Play[[#This Row],[medical_insurance_charges]],NA())</f>
        <v>#N/A</v>
      </c>
      <c r="S242" s="110">
        <f>IF(Play[[#This Row],[southwest]]=1,Play[[#This Row],[medical_insurance_charges]],NA())</f>
        <v>2331.5189999999998</v>
      </c>
      <c r="T242" s="111" t="e">
        <f>IF(Play[[#This Row],[northwest]]=1,Play[[#This Row],[medical_insurance_charges]],NA())</f>
        <v>#N/A</v>
      </c>
      <c r="U242" s="110" t="e">
        <f>IF(Play[[#This Row],[northeast]]=1,Play[[#This Row],[medical_insurance_charges]],NA())</f>
        <v>#N/A</v>
      </c>
      <c r="V242" s="114" t="e">
        <f>IF(AND(Play[[#This Row],[southeast]]&lt;&gt;0,Play[[#This Row],[Smoker]]&lt;&gt;0),Play[[#This Row],[medical_insurance_charges]],NA())</f>
        <v>#N/A</v>
      </c>
      <c r="W242" s="114" t="e">
        <f>IF(AND(Play[[#This Row],[southwest]]&lt;&gt;0,Play[[#This Row],[Smoker]]&lt;&gt;0),Play[[#This Row],[medical_insurance_charges]],NA())</f>
        <v>#N/A</v>
      </c>
      <c r="X242" s="114" t="e">
        <f>IF(AND(Play[[#This Row],[northwest]]&lt;&gt;0,Play[[#This Row],[Smoker]]&lt;&gt;0),Play[[#This Row],[medical_insurance_charges]],NA())</f>
        <v>#N/A</v>
      </c>
      <c r="Y242" s="114" t="e">
        <f>IF(AND(Play[[#This Row],[northeast]]&lt;&gt;0,Play[[#This Row],[Smoker]]&lt;&gt;0),Play[[#This Row],[medical_insurance_charges]],NA())</f>
        <v>#N/A</v>
      </c>
      <c r="Z242" s="115" t="e">
        <f>IF(AND(Play[[#This Row],[Biological Marker]]=0,Play[[#This Row],[Smoker]]=1),Play[[#This Row],[medical_insurance_charges]],NA())</f>
        <v>#N/A</v>
      </c>
      <c r="AA242" s="115" t="e">
        <f>IF(AND(Play[[#This Row],[Biological Marker]]=1,Play[[#This Row],[Smoker]]=1),Play[[#This Row],[medical_insurance_charges]],NA())</f>
        <v>#N/A</v>
      </c>
      <c r="AB242" s="144" t="e">
        <f>IF(AND(Play[[#This Row],[southeast]]&lt;&gt;0,Play[[#This Row],[Smoker]]=0),Play[[#This Row],[medical_insurance_charges]],NA())</f>
        <v>#N/A</v>
      </c>
      <c r="AC242" s="144">
        <f>IF(AND(Play[[#This Row],[southwest]]&lt;&gt;0,Play[[#This Row],[Smoker]]=0),Play[[#This Row],[medical_insurance_charges]],NA())</f>
        <v>2331.5189999999998</v>
      </c>
      <c r="AD242" s="144" t="e">
        <f>IF(AND(Play[[#This Row],[northwest]]&lt;&gt;0,Play[[#This Row],[Smoker]]=0),Play[[#This Row],[medical_insurance_charges]],NA())</f>
        <v>#N/A</v>
      </c>
      <c r="AE242" s="144" t="e">
        <f>IF(AND(Play[[#This Row],[northeast]]&lt;&gt;0,Play[[#This Row],[Smoker]]=0),Play[[#This Row],[medical_insurance_charges]],NA())</f>
        <v>#N/A</v>
      </c>
      <c r="AF242" s="115">
        <f>IF(AND(Play[[#This Row],[Biological Marker]]=0,Play[[#This Row],[Smoker]]=0),Play[[#This Row],[medical_insurance_charges]],NA())</f>
        <v>2331.5189999999998</v>
      </c>
      <c r="AG242" s="115" t="e">
        <f>IF(AND(Play[[#This Row],[Biological Marker]]=1,Play[[#This Row],[Smoker]]=0),Play[[#This Row],[medical_insurance_charges]],NA())</f>
        <v>#N/A</v>
      </c>
    </row>
    <row r="243" spans="1:33" x14ac:dyDescent="0.35">
      <c r="A243" s="31">
        <v>19</v>
      </c>
      <c r="B243" s="31">
        <v>29.8</v>
      </c>
      <c r="C243" s="33">
        <v>0</v>
      </c>
      <c r="D243" s="33">
        <v>0</v>
      </c>
      <c r="E243" s="33">
        <v>1</v>
      </c>
      <c r="F243" s="33">
        <v>0</v>
      </c>
      <c r="G243" s="33">
        <v>0</v>
      </c>
      <c r="H243">
        <v>0</v>
      </c>
      <c r="I243">
        <v>0</v>
      </c>
      <c r="J243">
        <v>1</v>
      </c>
      <c r="K243">
        <v>0</v>
      </c>
      <c r="L243">
        <v>0</v>
      </c>
      <c r="M243">
        <v>1</v>
      </c>
      <c r="N243">
        <v>0</v>
      </c>
      <c r="O243">
        <v>0</v>
      </c>
      <c r="P243">
        <v>0</v>
      </c>
      <c r="Q243" s="32">
        <v>1744.4649999999999</v>
      </c>
      <c r="R243" s="110" t="e">
        <f>IF(Play[[#This Row],[southeast]]=1,Play[[#This Row],[medical_insurance_charges]],NA())</f>
        <v>#N/A</v>
      </c>
      <c r="S243" s="110">
        <f>IF(Play[[#This Row],[southwest]]=1,Play[[#This Row],[medical_insurance_charges]],NA())</f>
        <v>1744.4649999999999</v>
      </c>
      <c r="T243" s="111" t="e">
        <f>IF(Play[[#This Row],[northwest]]=1,Play[[#This Row],[medical_insurance_charges]],NA())</f>
        <v>#N/A</v>
      </c>
      <c r="U243" s="110" t="e">
        <f>IF(Play[[#This Row],[northeast]]=1,Play[[#This Row],[medical_insurance_charges]],NA())</f>
        <v>#N/A</v>
      </c>
      <c r="V243" s="114" t="e">
        <f>IF(AND(Play[[#This Row],[southeast]]&lt;&gt;0,Play[[#This Row],[Smoker]]&lt;&gt;0),Play[[#This Row],[medical_insurance_charges]],NA())</f>
        <v>#N/A</v>
      </c>
      <c r="W243" s="114" t="e">
        <f>IF(AND(Play[[#This Row],[southwest]]&lt;&gt;0,Play[[#This Row],[Smoker]]&lt;&gt;0),Play[[#This Row],[medical_insurance_charges]],NA())</f>
        <v>#N/A</v>
      </c>
      <c r="X243" s="114" t="e">
        <f>IF(AND(Play[[#This Row],[northwest]]&lt;&gt;0,Play[[#This Row],[Smoker]]&lt;&gt;0),Play[[#This Row],[medical_insurance_charges]],NA())</f>
        <v>#N/A</v>
      </c>
      <c r="Y243" s="114" t="e">
        <f>IF(AND(Play[[#This Row],[northeast]]&lt;&gt;0,Play[[#This Row],[Smoker]]&lt;&gt;0),Play[[#This Row],[medical_insurance_charges]],NA())</f>
        <v>#N/A</v>
      </c>
      <c r="Z243" s="115" t="e">
        <f>IF(AND(Play[[#This Row],[Biological Marker]]=0,Play[[#This Row],[Smoker]]=1),Play[[#This Row],[medical_insurance_charges]],NA())</f>
        <v>#N/A</v>
      </c>
      <c r="AA243" s="115" t="e">
        <f>IF(AND(Play[[#This Row],[Biological Marker]]=1,Play[[#This Row],[Smoker]]=1),Play[[#This Row],[medical_insurance_charges]],NA())</f>
        <v>#N/A</v>
      </c>
      <c r="AB243" s="144" t="e">
        <f>IF(AND(Play[[#This Row],[southeast]]&lt;&gt;0,Play[[#This Row],[Smoker]]=0),Play[[#This Row],[medical_insurance_charges]],NA())</f>
        <v>#N/A</v>
      </c>
      <c r="AC243" s="144">
        <f>IF(AND(Play[[#This Row],[southwest]]&lt;&gt;0,Play[[#This Row],[Smoker]]=0),Play[[#This Row],[medical_insurance_charges]],NA())</f>
        <v>1744.4649999999999</v>
      </c>
      <c r="AD243" s="144" t="e">
        <f>IF(AND(Play[[#This Row],[northwest]]&lt;&gt;0,Play[[#This Row],[Smoker]]=0),Play[[#This Row],[medical_insurance_charges]],NA())</f>
        <v>#N/A</v>
      </c>
      <c r="AE243" s="144" t="e">
        <f>IF(AND(Play[[#This Row],[northeast]]&lt;&gt;0,Play[[#This Row],[Smoker]]=0),Play[[#This Row],[medical_insurance_charges]],NA())</f>
        <v>#N/A</v>
      </c>
      <c r="AF243" s="115">
        <f>IF(AND(Play[[#This Row],[Biological Marker]]=0,Play[[#This Row],[Smoker]]=0),Play[[#This Row],[medical_insurance_charges]],NA())</f>
        <v>1744.4649999999999</v>
      </c>
      <c r="AG243" s="115" t="e">
        <f>IF(AND(Play[[#This Row],[Biological Marker]]=1,Play[[#This Row],[Smoker]]=0),Play[[#This Row],[medical_insurance_charges]],NA())</f>
        <v>#N/A</v>
      </c>
    </row>
    <row r="244" spans="1:33" x14ac:dyDescent="0.35">
      <c r="A244" s="31">
        <v>20</v>
      </c>
      <c r="B244" s="31">
        <v>29.6</v>
      </c>
      <c r="C244" s="33">
        <v>0</v>
      </c>
      <c r="D244" s="33">
        <v>0</v>
      </c>
      <c r="E244" s="33">
        <v>1</v>
      </c>
      <c r="F244" s="33">
        <v>0</v>
      </c>
      <c r="G244" s="33">
        <v>0</v>
      </c>
      <c r="H244">
        <v>0</v>
      </c>
      <c r="I244">
        <v>0</v>
      </c>
      <c r="J244">
        <v>1</v>
      </c>
      <c r="K244">
        <v>0</v>
      </c>
      <c r="L244">
        <v>0</v>
      </c>
      <c r="M244">
        <v>1</v>
      </c>
      <c r="N244">
        <v>0</v>
      </c>
      <c r="O244">
        <v>0</v>
      </c>
      <c r="P244">
        <v>0</v>
      </c>
      <c r="Q244" s="32">
        <v>1875.3440000000001</v>
      </c>
      <c r="R244" s="110" t="e">
        <f>IF(Play[[#This Row],[southeast]]=1,Play[[#This Row],[medical_insurance_charges]],NA())</f>
        <v>#N/A</v>
      </c>
      <c r="S244" s="110">
        <f>IF(Play[[#This Row],[southwest]]=1,Play[[#This Row],[medical_insurance_charges]],NA())</f>
        <v>1875.3440000000001</v>
      </c>
      <c r="T244" s="111" t="e">
        <f>IF(Play[[#This Row],[northwest]]=1,Play[[#This Row],[medical_insurance_charges]],NA())</f>
        <v>#N/A</v>
      </c>
      <c r="U244" s="110" t="e">
        <f>IF(Play[[#This Row],[northeast]]=1,Play[[#This Row],[medical_insurance_charges]],NA())</f>
        <v>#N/A</v>
      </c>
      <c r="V244" s="114" t="e">
        <f>IF(AND(Play[[#This Row],[southeast]]&lt;&gt;0,Play[[#This Row],[Smoker]]&lt;&gt;0),Play[[#This Row],[medical_insurance_charges]],NA())</f>
        <v>#N/A</v>
      </c>
      <c r="W244" s="114" t="e">
        <f>IF(AND(Play[[#This Row],[southwest]]&lt;&gt;0,Play[[#This Row],[Smoker]]&lt;&gt;0),Play[[#This Row],[medical_insurance_charges]],NA())</f>
        <v>#N/A</v>
      </c>
      <c r="X244" s="114" t="e">
        <f>IF(AND(Play[[#This Row],[northwest]]&lt;&gt;0,Play[[#This Row],[Smoker]]&lt;&gt;0),Play[[#This Row],[medical_insurance_charges]],NA())</f>
        <v>#N/A</v>
      </c>
      <c r="Y244" s="114" t="e">
        <f>IF(AND(Play[[#This Row],[northeast]]&lt;&gt;0,Play[[#This Row],[Smoker]]&lt;&gt;0),Play[[#This Row],[medical_insurance_charges]],NA())</f>
        <v>#N/A</v>
      </c>
      <c r="Z244" s="115" t="e">
        <f>IF(AND(Play[[#This Row],[Biological Marker]]=0,Play[[#This Row],[Smoker]]=1),Play[[#This Row],[medical_insurance_charges]],NA())</f>
        <v>#N/A</v>
      </c>
      <c r="AA244" s="115" t="e">
        <f>IF(AND(Play[[#This Row],[Biological Marker]]=1,Play[[#This Row],[Smoker]]=1),Play[[#This Row],[medical_insurance_charges]],NA())</f>
        <v>#N/A</v>
      </c>
      <c r="AB244" s="144" t="e">
        <f>IF(AND(Play[[#This Row],[southeast]]&lt;&gt;0,Play[[#This Row],[Smoker]]=0),Play[[#This Row],[medical_insurance_charges]],NA())</f>
        <v>#N/A</v>
      </c>
      <c r="AC244" s="144">
        <f>IF(AND(Play[[#This Row],[southwest]]&lt;&gt;0,Play[[#This Row],[Smoker]]=0),Play[[#This Row],[medical_insurance_charges]],NA())</f>
        <v>1875.3440000000001</v>
      </c>
      <c r="AD244" s="144" t="e">
        <f>IF(AND(Play[[#This Row],[northwest]]&lt;&gt;0,Play[[#This Row],[Smoker]]=0),Play[[#This Row],[medical_insurance_charges]],NA())</f>
        <v>#N/A</v>
      </c>
      <c r="AE244" s="144" t="e">
        <f>IF(AND(Play[[#This Row],[northeast]]&lt;&gt;0,Play[[#This Row],[Smoker]]=0),Play[[#This Row],[medical_insurance_charges]],NA())</f>
        <v>#N/A</v>
      </c>
      <c r="AF244" s="115">
        <f>IF(AND(Play[[#This Row],[Biological Marker]]=0,Play[[#This Row],[Smoker]]=0),Play[[#This Row],[medical_insurance_charges]],NA())</f>
        <v>1875.3440000000001</v>
      </c>
      <c r="AG244" s="115" t="e">
        <f>IF(AND(Play[[#This Row],[Biological Marker]]=1,Play[[#This Row],[Smoker]]=0),Play[[#This Row],[medical_insurance_charges]],NA())</f>
        <v>#N/A</v>
      </c>
    </row>
    <row r="245" spans="1:33" x14ac:dyDescent="0.35">
      <c r="A245" s="31">
        <v>21</v>
      </c>
      <c r="B245" s="31">
        <v>26.4</v>
      </c>
      <c r="C245" s="33">
        <v>0</v>
      </c>
      <c r="D245" s="33">
        <v>0</v>
      </c>
      <c r="E245" s="33">
        <v>1</v>
      </c>
      <c r="F245" s="33">
        <v>0</v>
      </c>
      <c r="G245" s="33">
        <v>0</v>
      </c>
      <c r="H245">
        <v>0</v>
      </c>
      <c r="I245">
        <v>0</v>
      </c>
      <c r="J245">
        <v>1</v>
      </c>
      <c r="K245">
        <v>0</v>
      </c>
      <c r="L245">
        <v>0</v>
      </c>
      <c r="M245">
        <v>1</v>
      </c>
      <c r="N245">
        <v>0</v>
      </c>
      <c r="O245">
        <v>0</v>
      </c>
      <c r="P245">
        <v>0</v>
      </c>
      <c r="Q245" s="32">
        <v>2597.779</v>
      </c>
      <c r="R245" s="110" t="e">
        <f>IF(Play[[#This Row],[southeast]]=1,Play[[#This Row],[medical_insurance_charges]],NA())</f>
        <v>#N/A</v>
      </c>
      <c r="S245" s="110">
        <f>IF(Play[[#This Row],[southwest]]=1,Play[[#This Row],[medical_insurance_charges]],NA())</f>
        <v>2597.779</v>
      </c>
      <c r="T245" s="111" t="e">
        <f>IF(Play[[#This Row],[northwest]]=1,Play[[#This Row],[medical_insurance_charges]],NA())</f>
        <v>#N/A</v>
      </c>
      <c r="U245" s="110" t="e">
        <f>IF(Play[[#This Row],[northeast]]=1,Play[[#This Row],[medical_insurance_charges]],NA())</f>
        <v>#N/A</v>
      </c>
      <c r="V245" s="114" t="e">
        <f>IF(AND(Play[[#This Row],[southeast]]&lt;&gt;0,Play[[#This Row],[Smoker]]&lt;&gt;0),Play[[#This Row],[medical_insurance_charges]],NA())</f>
        <v>#N/A</v>
      </c>
      <c r="W245" s="114" t="e">
        <f>IF(AND(Play[[#This Row],[southwest]]&lt;&gt;0,Play[[#This Row],[Smoker]]&lt;&gt;0),Play[[#This Row],[medical_insurance_charges]],NA())</f>
        <v>#N/A</v>
      </c>
      <c r="X245" s="114" t="e">
        <f>IF(AND(Play[[#This Row],[northwest]]&lt;&gt;0,Play[[#This Row],[Smoker]]&lt;&gt;0),Play[[#This Row],[medical_insurance_charges]],NA())</f>
        <v>#N/A</v>
      </c>
      <c r="Y245" s="114" t="e">
        <f>IF(AND(Play[[#This Row],[northeast]]&lt;&gt;0,Play[[#This Row],[Smoker]]&lt;&gt;0),Play[[#This Row],[medical_insurance_charges]],NA())</f>
        <v>#N/A</v>
      </c>
      <c r="Z245" s="115" t="e">
        <f>IF(AND(Play[[#This Row],[Biological Marker]]=0,Play[[#This Row],[Smoker]]=1),Play[[#This Row],[medical_insurance_charges]],NA())</f>
        <v>#N/A</v>
      </c>
      <c r="AA245" s="115" t="e">
        <f>IF(AND(Play[[#This Row],[Biological Marker]]=1,Play[[#This Row],[Smoker]]=1),Play[[#This Row],[medical_insurance_charges]],NA())</f>
        <v>#N/A</v>
      </c>
      <c r="AB245" s="144" t="e">
        <f>IF(AND(Play[[#This Row],[southeast]]&lt;&gt;0,Play[[#This Row],[Smoker]]=0),Play[[#This Row],[medical_insurance_charges]],NA())</f>
        <v>#N/A</v>
      </c>
      <c r="AC245" s="144">
        <f>IF(AND(Play[[#This Row],[southwest]]&lt;&gt;0,Play[[#This Row],[Smoker]]=0),Play[[#This Row],[medical_insurance_charges]],NA())</f>
        <v>2597.779</v>
      </c>
      <c r="AD245" s="144" t="e">
        <f>IF(AND(Play[[#This Row],[northwest]]&lt;&gt;0,Play[[#This Row],[Smoker]]=0),Play[[#This Row],[medical_insurance_charges]],NA())</f>
        <v>#N/A</v>
      </c>
      <c r="AE245" s="144" t="e">
        <f>IF(AND(Play[[#This Row],[northeast]]&lt;&gt;0,Play[[#This Row],[Smoker]]=0),Play[[#This Row],[medical_insurance_charges]],NA())</f>
        <v>#N/A</v>
      </c>
      <c r="AF245" s="115">
        <f>IF(AND(Play[[#This Row],[Biological Marker]]=0,Play[[#This Row],[Smoker]]=0),Play[[#This Row],[medical_insurance_charges]],NA())</f>
        <v>2597.779</v>
      </c>
      <c r="AG245" s="115" t="e">
        <f>IF(AND(Play[[#This Row],[Biological Marker]]=1,Play[[#This Row],[Smoker]]=0),Play[[#This Row],[medical_insurance_charges]],NA())</f>
        <v>#N/A</v>
      </c>
    </row>
    <row r="246" spans="1:33" x14ac:dyDescent="0.35">
      <c r="A246" s="31">
        <v>21</v>
      </c>
      <c r="B246" s="31">
        <v>25.8</v>
      </c>
      <c r="C246" s="33">
        <v>0</v>
      </c>
      <c r="D246" s="33">
        <v>0</v>
      </c>
      <c r="E246" s="33">
        <v>1</v>
      </c>
      <c r="F246" s="33">
        <v>0</v>
      </c>
      <c r="G246" s="33">
        <v>0</v>
      </c>
      <c r="H246">
        <v>0</v>
      </c>
      <c r="I246">
        <v>0</v>
      </c>
      <c r="J246">
        <v>1</v>
      </c>
      <c r="K246">
        <v>0</v>
      </c>
      <c r="L246">
        <v>0</v>
      </c>
      <c r="M246">
        <v>1</v>
      </c>
      <c r="N246">
        <v>0</v>
      </c>
      <c r="O246">
        <v>0</v>
      </c>
      <c r="P246">
        <v>0</v>
      </c>
      <c r="Q246" s="32">
        <v>2007.9449999999999</v>
      </c>
      <c r="R246" s="110" t="e">
        <f>IF(Play[[#This Row],[southeast]]=1,Play[[#This Row],[medical_insurance_charges]],NA())</f>
        <v>#N/A</v>
      </c>
      <c r="S246" s="110">
        <f>IF(Play[[#This Row],[southwest]]=1,Play[[#This Row],[medical_insurance_charges]],NA())</f>
        <v>2007.9449999999999</v>
      </c>
      <c r="T246" s="111" t="e">
        <f>IF(Play[[#This Row],[northwest]]=1,Play[[#This Row],[medical_insurance_charges]],NA())</f>
        <v>#N/A</v>
      </c>
      <c r="U246" s="110" t="e">
        <f>IF(Play[[#This Row],[northeast]]=1,Play[[#This Row],[medical_insurance_charges]],NA())</f>
        <v>#N/A</v>
      </c>
      <c r="V246" s="114" t="e">
        <f>IF(AND(Play[[#This Row],[southeast]]&lt;&gt;0,Play[[#This Row],[Smoker]]&lt;&gt;0),Play[[#This Row],[medical_insurance_charges]],NA())</f>
        <v>#N/A</v>
      </c>
      <c r="W246" s="114" t="e">
        <f>IF(AND(Play[[#This Row],[southwest]]&lt;&gt;0,Play[[#This Row],[Smoker]]&lt;&gt;0),Play[[#This Row],[medical_insurance_charges]],NA())</f>
        <v>#N/A</v>
      </c>
      <c r="X246" s="114" t="e">
        <f>IF(AND(Play[[#This Row],[northwest]]&lt;&gt;0,Play[[#This Row],[Smoker]]&lt;&gt;0),Play[[#This Row],[medical_insurance_charges]],NA())</f>
        <v>#N/A</v>
      </c>
      <c r="Y246" s="114" t="e">
        <f>IF(AND(Play[[#This Row],[northeast]]&lt;&gt;0,Play[[#This Row],[Smoker]]&lt;&gt;0),Play[[#This Row],[medical_insurance_charges]],NA())</f>
        <v>#N/A</v>
      </c>
      <c r="Z246" s="115" t="e">
        <f>IF(AND(Play[[#This Row],[Biological Marker]]=0,Play[[#This Row],[Smoker]]=1),Play[[#This Row],[medical_insurance_charges]],NA())</f>
        <v>#N/A</v>
      </c>
      <c r="AA246" s="115" t="e">
        <f>IF(AND(Play[[#This Row],[Biological Marker]]=1,Play[[#This Row],[Smoker]]=1),Play[[#This Row],[medical_insurance_charges]],NA())</f>
        <v>#N/A</v>
      </c>
      <c r="AB246" s="144" t="e">
        <f>IF(AND(Play[[#This Row],[southeast]]&lt;&gt;0,Play[[#This Row],[Smoker]]=0),Play[[#This Row],[medical_insurance_charges]],NA())</f>
        <v>#N/A</v>
      </c>
      <c r="AC246" s="144">
        <f>IF(AND(Play[[#This Row],[southwest]]&lt;&gt;0,Play[[#This Row],[Smoker]]=0),Play[[#This Row],[medical_insurance_charges]],NA())</f>
        <v>2007.9449999999999</v>
      </c>
      <c r="AD246" s="144" t="e">
        <f>IF(AND(Play[[#This Row],[northwest]]&lt;&gt;0,Play[[#This Row],[Smoker]]=0),Play[[#This Row],[medical_insurance_charges]],NA())</f>
        <v>#N/A</v>
      </c>
      <c r="AE246" s="144" t="e">
        <f>IF(AND(Play[[#This Row],[northeast]]&lt;&gt;0,Play[[#This Row],[Smoker]]=0),Play[[#This Row],[medical_insurance_charges]],NA())</f>
        <v>#N/A</v>
      </c>
      <c r="AF246" s="115">
        <f>IF(AND(Play[[#This Row],[Biological Marker]]=0,Play[[#This Row],[Smoker]]=0),Play[[#This Row],[medical_insurance_charges]],NA())</f>
        <v>2007.9449999999999</v>
      </c>
      <c r="AG246" s="115" t="e">
        <f>IF(AND(Play[[#This Row],[Biological Marker]]=1,Play[[#This Row],[Smoker]]=0),Play[[#This Row],[medical_insurance_charges]],NA())</f>
        <v>#N/A</v>
      </c>
    </row>
    <row r="247" spans="1:33" x14ac:dyDescent="0.35">
      <c r="A247" s="31">
        <v>22</v>
      </c>
      <c r="B247" s="31">
        <v>27.1</v>
      </c>
      <c r="C247" s="33">
        <v>0</v>
      </c>
      <c r="D247" s="33">
        <v>0</v>
      </c>
      <c r="E247" s="33">
        <v>1</v>
      </c>
      <c r="F247" s="33">
        <v>0</v>
      </c>
      <c r="G247" s="33">
        <v>0</v>
      </c>
      <c r="H247">
        <v>0</v>
      </c>
      <c r="I247">
        <v>0</v>
      </c>
      <c r="J247">
        <v>1</v>
      </c>
      <c r="K247">
        <v>0</v>
      </c>
      <c r="L247">
        <v>0</v>
      </c>
      <c r="M247">
        <v>1</v>
      </c>
      <c r="N247">
        <v>0</v>
      </c>
      <c r="O247">
        <v>0</v>
      </c>
      <c r="P247">
        <v>0</v>
      </c>
      <c r="Q247" s="32">
        <v>2154.3609999999999</v>
      </c>
      <c r="R247" s="110" t="e">
        <f>IF(Play[[#This Row],[southeast]]=1,Play[[#This Row],[medical_insurance_charges]],NA())</f>
        <v>#N/A</v>
      </c>
      <c r="S247" s="110">
        <f>IF(Play[[#This Row],[southwest]]=1,Play[[#This Row],[medical_insurance_charges]],NA())</f>
        <v>2154.3609999999999</v>
      </c>
      <c r="T247" s="111" t="e">
        <f>IF(Play[[#This Row],[northwest]]=1,Play[[#This Row],[medical_insurance_charges]],NA())</f>
        <v>#N/A</v>
      </c>
      <c r="U247" s="110" t="e">
        <f>IF(Play[[#This Row],[northeast]]=1,Play[[#This Row],[medical_insurance_charges]],NA())</f>
        <v>#N/A</v>
      </c>
      <c r="V247" s="114" t="e">
        <f>IF(AND(Play[[#This Row],[southeast]]&lt;&gt;0,Play[[#This Row],[Smoker]]&lt;&gt;0),Play[[#This Row],[medical_insurance_charges]],NA())</f>
        <v>#N/A</v>
      </c>
      <c r="W247" s="114" t="e">
        <f>IF(AND(Play[[#This Row],[southwest]]&lt;&gt;0,Play[[#This Row],[Smoker]]&lt;&gt;0),Play[[#This Row],[medical_insurance_charges]],NA())</f>
        <v>#N/A</v>
      </c>
      <c r="X247" s="114" t="e">
        <f>IF(AND(Play[[#This Row],[northwest]]&lt;&gt;0,Play[[#This Row],[Smoker]]&lt;&gt;0),Play[[#This Row],[medical_insurance_charges]],NA())</f>
        <v>#N/A</v>
      </c>
      <c r="Y247" s="114" t="e">
        <f>IF(AND(Play[[#This Row],[northeast]]&lt;&gt;0,Play[[#This Row],[Smoker]]&lt;&gt;0),Play[[#This Row],[medical_insurance_charges]],NA())</f>
        <v>#N/A</v>
      </c>
      <c r="Z247" s="115" t="e">
        <f>IF(AND(Play[[#This Row],[Biological Marker]]=0,Play[[#This Row],[Smoker]]=1),Play[[#This Row],[medical_insurance_charges]],NA())</f>
        <v>#N/A</v>
      </c>
      <c r="AA247" s="115" t="e">
        <f>IF(AND(Play[[#This Row],[Biological Marker]]=1,Play[[#This Row],[Smoker]]=1),Play[[#This Row],[medical_insurance_charges]],NA())</f>
        <v>#N/A</v>
      </c>
      <c r="AB247" s="144" t="e">
        <f>IF(AND(Play[[#This Row],[southeast]]&lt;&gt;0,Play[[#This Row],[Smoker]]=0),Play[[#This Row],[medical_insurance_charges]],NA())</f>
        <v>#N/A</v>
      </c>
      <c r="AC247" s="144">
        <f>IF(AND(Play[[#This Row],[southwest]]&lt;&gt;0,Play[[#This Row],[Smoker]]=0),Play[[#This Row],[medical_insurance_charges]],NA())</f>
        <v>2154.3609999999999</v>
      </c>
      <c r="AD247" s="144" t="e">
        <f>IF(AND(Play[[#This Row],[northwest]]&lt;&gt;0,Play[[#This Row],[Smoker]]=0),Play[[#This Row],[medical_insurance_charges]],NA())</f>
        <v>#N/A</v>
      </c>
      <c r="AE247" s="144" t="e">
        <f>IF(AND(Play[[#This Row],[northeast]]&lt;&gt;0,Play[[#This Row],[Smoker]]=0),Play[[#This Row],[medical_insurance_charges]],NA())</f>
        <v>#N/A</v>
      </c>
      <c r="AF247" s="115">
        <f>IF(AND(Play[[#This Row],[Biological Marker]]=0,Play[[#This Row],[Smoker]]=0),Play[[#This Row],[medical_insurance_charges]],NA())</f>
        <v>2154.3609999999999</v>
      </c>
      <c r="AG247" s="115" t="e">
        <f>IF(AND(Play[[#This Row],[Biological Marker]]=1,Play[[#This Row],[Smoker]]=0),Play[[#This Row],[medical_insurance_charges]],NA())</f>
        <v>#N/A</v>
      </c>
    </row>
    <row r="248" spans="1:33" x14ac:dyDescent="0.35">
      <c r="A248" s="31">
        <v>23</v>
      </c>
      <c r="B248" s="31">
        <v>28</v>
      </c>
      <c r="C248" s="33">
        <v>0</v>
      </c>
      <c r="D248" s="33">
        <v>0</v>
      </c>
      <c r="E248" s="33">
        <v>1</v>
      </c>
      <c r="F248" s="33">
        <v>0</v>
      </c>
      <c r="G248" s="33">
        <v>0</v>
      </c>
      <c r="H248">
        <v>0</v>
      </c>
      <c r="I248">
        <v>0</v>
      </c>
      <c r="J248">
        <v>1</v>
      </c>
      <c r="K248">
        <v>0</v>
      </c>
      <c r="L248">
        <v>0</v>
      </c>
      <c r="M248">
        <v>1</v>
      </c>
      <c r="N248">
        <v>0</v>
      </c>
      <c r="O248">
        <v>0</v>
      </c>
      <c r="P248">
        <v>0</v>
      </c>
      <c r="Q248" s="32">
        <v>13126.677449999999</v>
      </c>
      <c r="R248" s="110" t="e">
        <f>IF(Play[[#This Row],[southeast]]=1,Play[[#This Row],[medical_insurance_charges]],NA())</f>
        <v>#N/A</v>
      </c>
      <c r="S248" s="110">
        <f>IF(Play[[#This Row],[southwest]]=1,Play[[#This Row],[medical_insurance_charges]],NA())</f>
        <v>13126.677449999999</v>
      </c>
      <c r="T248" s="111" t="e">
        <f>IF(Play[[#This Row],[northwest]]=1,Play[[#This Row],[medical_insurance_charges]],NA())</f>
        <v>#N/A</v>
      </c>
      <c r="U248" s="110" t="e">
        <f>IF(Play[[#This Row],[northeast]]=1,Play[[#This Row],[medical_insurance_charges]],NA())</f>
        <v>#N/A</v>
      </c>
      <c r="V248" s="114" t="e">
        <f>IF(AND(Play[[#This Row],[southeast]]&lt;&gt;0,Play[[#This Row],[Smoker]]&lt;&gt;0),Play[[#This Row],[medical_insurance_charges]],NA())</f>
        <v>#N/A</v>
      </c>
      <c r="W248" s="114" t="e">
        <f>IF(AND(Play[[#This Row],[southwest]]&lt;&gt;0,Play[[#This Row],[Smoker]]&lt;&gt;0),Play[[#This Row],[medical_insurance_charges]],NA())</f>
        <v>#N/A</v>
      </c>
      <c r="X248" s="114" t="e">
        <f>IF(AND(Play[[#This Row],[northwest]]&lt;&gt;0,Play[[#This Row],[Smoker]]&lt;&gt;0),Play[[#This Row],[medical_insurance_charges]],NA())</f>
        <v>#N/A</v>
      </c>
      <c r="Y248" s="114" t="e">
        <f>IF(AND(Play[[#This Row],[northeast]]&lt;&gt;0,Play[[#This Row],[Smoker]]&lt;&gt;0),Play[[#This Row],[medical_insurance_charges]],NA())</f>
        <v>#N/A</v>
      </c>
      <c r="Z248" s="115" t="e">
        <f>IF(AND(Play[[#This Row],[Biological Marker]]=0,Play[[#This Row],[Smoker]]=1),Play[[#This Row],[medical_insurance_charges]],NA())</f>
        <v>#N/A</v>
      </c>
      <c r="AA248" s="115" t="e">
        <f>IF(AND(Play[[#This Row],[Biological Marker]]=1,Play[[#This Row],[Smoker]]=1),Play[[#This Row],[medical_insurance_charges]],NA())</f>
        <v>#N/A</v>
      </c>
      <c r="AB248" s="144" t="e">
        <f>IF(AND(Play[[#This Row],[southeast]]&lt;&gt;0,Play[[#This Row],[Smoker]]=0),Play[[#This Row],[medical_insurance_charges]],NA())</f>
        <v>#N/A</v>
      </c>
      <c r="AC248" s="144">
        <f>IF(AND(Play[[#This Row],[southwest]]&lt;&gt;0,Play[[#This Row],[Smoker]]=0),Play[[#This Row],[medical_insurance_charges]],NA())</f>
        <v>13126.677449999999</v>
      </c>
      <c r="AD248" s="144" t="e">
        <f>IF(AND(Play[[#This Row],[northwest]]&lt;&gt;0,Play[[#This Row],[Smoker]]=0),Play[[#This Row],[medical_insurance_charges]],NA())</f>
        <v>#N/A</v>
      </c>
      <c r="AE248" s="144" t="e">
        <f>IF(AND(Play[[#This Row],[northeast]]&lt;&gt;0,Play[[#This Row],[Smoker]]=0),Play[[#This Row],[medical_insurance_charges]],NA())</f>
        <v>#N/A</v>
      </c>
      <c r="AF248" s="115">
        <f>IF(AND(Play[[#This Row],[Biological Marker]]=0,Play[[#This Row],[Smoker]]=0),Play[[#This Row],[medical_insurance_charges]],NA())</f>
        <v>13126.677449999999</v>
      </c>
      <c r="AG248" s="115" t="e">
        <f>IF(AND(Play[[#This Row],[Biological Marker]]=1,Play[[#This Row],[Smoker]]=0),Play[[#This Row],[medical_insurance_charges]],NA())</f>
        <v>#N/A</v>
      </c>
    </row>
    <row r="249" spans="1:33" x14ac:dyDescent="0.35">
      <c r="A249" s="31">
        <v>24</v>
      </c>
      <c r="B249" s="31">
        <v>27.6</v>
      </c>
      <c r="C249" s="33">
        <v>0</v>
      </c>
      <c r="D249" s="33">
        <v>0</v>
      </c>
      <c r="E249" s="33">
        <v>1</v>
      </c>
      <c r="F249" s="33">
        <v>0</v>
      </c>
      <c r="G249" s="33">
        <v>0</v>
      </c>
      <c r="H249">
        <v>0</v>
      </c>
      <c r="I249">
        <v>0</v>
      </c>
      <c r="J249">
        <v>1</v>
      </c>
      <c r="K249">
        <v>0</v>
      </c>
      <c r="L249">
        <v>0</v>
      </c>
      <c r="M249">
        <v>1</v>
      </c>
      <c r="N249">
        <v>0</v>
      </c>
      <c r="O249">
        <v>0</v>
      </c>
      <c r="P249">
        <v>0</v>
      </c>
      <c r="Q249" s="32">
        <v>18955.220170000001</v>
      </c>
      <c r="R249" s="110" t="e">
        <f>IF(Play[[#This Row],[southeast]]=1,Play[[#This Row],[medical_insurance_charges]],NA())</f>
        <v>#N/A</v>
      </c>
      <c r="S249" s="110">
        <f>IF(Play[[#This Row],[southwest]]=1,Play[[#This Row],[medical_insurance_charges]],NA())</f>
        <v>18955.220170000001</v>
      </c>
      <c r="T249" s="111" t="e">
        <f>IF(Play[[#This Row],[northwest]]=1,Play[[#This Row],[medical_insurance_charges]],NA())</f>
        <v>#N/A</v>
      </c>
      <c r="U249" s="110" t="e">
        <f>IF(Play[[#This Row],[northeast]]=1,Play[[#This Row],[medical_insurance_charges]],NA())</f>
        <v>#N/A</v>
      </c>
      <c r="V249" s="114" t="e">
        <f>IF(AND(Play[[#This Row],[southeast]]&lt;&gt;0,Play[[#This Row],[Smoker]]&lt;&gt;0),Play[[#This Row],[medical_insurance_charges]],NA())</f>
        <v>#N/A</v>
      </c>
      <c r="W249" s="114" t="e">
        <f>IF(AND(Play[[#This Row],[southwest]]&lt;&gt;0,Play[[#This Row],[Smoker]]&lt;&gt;0),Play[[#This Row],[medical_insurance_charges]],NA())</f>
        <v>#N/A</v>
      </c>
      <c r="X249" s="114" t="e">
        <f>IF(AND(Play[[#This Row],[northwest]]&lt;&gt;0,Play[[#This Row],[Smoker]]&lt;&gt;0),Play[[#This Row],[medical_insurance_charges]],NA())</f>
        <v>#N/A</v>
      </c>
      <c r="Y249" s="114" t="e">
        <f>IF(AND(Play[[#This Row],[northeast]]&lt;&gt;0,Play[[#This Row],[Smoker]]&lt;&gt;0),Play[[#This Row],[medical_insurance_charges]],NA())</f>
        <v>#N/A</v>
      </c>
      <c r="Z249" s="115" t="e">
        <f>IF(AND(Play[[#This Row],[Biological Marker]]=0,Play[[#This Row],[Smoker]]=1),Play[[#This Row],[medical_insurance_charges]],NA())</f>
        <v>#N/A</v>
      </c>
      <c r="AA249" s="115" t="e">
        <f>IF(AND(Play[[#This Row],[Biological Marker]]=1,Play[[#This Row],[Smoker]]=1),Play[[#This Row],[medical_insurance_charges]],NA())</f>
        <v>#N/A</v>
      </c>
      <c r="AB249" s="144" t="e">
        <f>IF(AND(Play[[#This Row],[southeast]]&lt;&gt;0,Play[[#This Row],[Smoker]]=0),Play[[#This Row],[medical_insurance_charges]],NA())</f>
        <v>#N/A</v>
      </c>
      <c r="AC249" s="144">
        <f>IF(AND(Play[[#This Row],[southwest]]&lt;&gt;0,Play[[#This Row],[Smoker]]=0),Play[[#This Row],[medical_insurance_charges]],NA())</f>
        <v>18955.220170000001</v>
      </c>
      <c r="AD249" s="144" t="e">
        <f>IF(AND(Play[[#This Row],[northwest]]&lt;&gt;0,Play[[#This Row],[Smoker]]=0),Play[[#This Row],[medical_insurance_charges]],NA())</f>
        <v>#N/A</v>
      </c>
      <c r="AE249" s="144" t="e">
        <f>IF(AND(Play[[#This Row],[northeast]]&lt;&gt;0,Play[[#This Row],[Smoker]]=0),Play[[#This Row],[medical_insurance_charges]],NA())</f>
        <v>#N/A</v>
      </c>
      <c r="AF249" s="115">
        <f>IF(AND(Play[[#This Row],[Biological Marker]]=0,Play[[#This Row],[Smoker]]=0),Play[[#This Row],[medical_insurance_charges]],NA())</f>
        <v>18955.220170000001</v>
      </c>
      <c r="AG249" s="115" t="e">
        <f>IF(AND(Play[[#This Row],[Biological Marker]]=1,Play[[#This Row],[Smoker]]=0),Play[[#This Row],[medical_insurance_charges]],NA())</f>
        <v>#N/A</v>
      </c>
    </row>
    <row r="250" spans="1:33" x14ac:dyDescent="0.35">
      <c r="A250" s="31">
        <v>28</v>
      </c>
      <c r="B250" s="31">
        <v>27.5</v>
      </c>
      <c r="C250" s="33">
        <v>0</v>
      </c>
      <c r="D250" s="33">
        <v>0</v>
      </c>
      <c r="E250" s="33">
        <v>1</v>
      </c>
      <c r="F250" s="33">
        <v>0</v>
      </c>
      <c r="G250" s="33">
        <v>0</v>
      </c>
      <c r="H250">
        <v>0</v>
      </c>
      <c r="I250">
        <v>0</v>
      </c>
      <c r="J250">
        <v>1</v>
      </c>
      <c r="K250">
        <v>0</v>
      </c>
      <c r="L250">
        <v>0</v>
      </c>
      <c r="M250">
        <v>0</v>
      </c>
      <c r="N250">
        <v>1</v>
      </c>
      <c r="O250">
        <v>0</v>
      </c>
      <c r="P250">
        <v>0</v>
      </c>
      <c r="Q250" s="32">
        <v>20177.671129999999</v>
      </c>
      <c r="R250" s="110" t="e">
        <f>IF(Play[[#This Row],[southeast]]=1,Play[[#This Row],[medical_insurance_charges]],NA())</f>
        <v>#N/A</v>
      </c>
      <c r="S250" s="110">
        <f>IF(Play[[#This Row],[southwest]]=1,Play[[#This Row],[medical_insurance_charges]],NA())</f>
        <v>20177.671129999999</v>
      </c>
      <c r="T250" s="111" t="e">
        <f>IF(Play[[#This Row],[northwest]]=1,Play[[#This Row],[medical_insurance_charges]],NA())</f>
        <v>#N/A</v>
      </c>
      <c r="U250" s="110" t="e">
        <f>IF(Play[[#This Row],[northeast]]=1,Play[[#This Row],[medical_insurance_charges]],NA())</f>
        <v>#N/A</v>
      </c>
      <c r="V250" s="114" t="e">
        <f>IF(AND(Play[[#This Row],[southeast]]&lt;&gt;0,Play[[#This Row],[Smoker]]&lt;&gt;0),Play[[#This Row],[medical_insurance_charges]],NA())</f>
        <v>#N/A</v>
      </c>
      <c r="W250" s="114" t="e">
        <f>IF(AND(Play[[#This Row],[southwest]]&lt;&gt;0,Play[[#This Row],[Smoker]]&lt;&gt;0),Play[[#This Row],[medical_insurance_charges]],NA())</f>
        <v>#N/A</v>
      </c>
      <c r="X250" s="114" t="e">
        <f>IF(AND(Play[[#This Row],[northwest]]&lt;&gt;0,Play[[#This Row],[Smoker]]&lt;&gt;0),Play[[#This Row],[medical_insurance_charges]],NA())</f>
        <v>#N/A</v>
      </c>
      <c r="Y250" s="114" t="e">
        <f>IF(AND(Play[[#This Row],[northeast]]&lt;&gt;0,Play[[#This Row],[Smoker]]&lt;&gt;0),Play[[#This Row],[medical_insurance_charges]],NA())</f>
        <v>#N/A</v>
      </c>
      <c r="Z250" s="115" t="e">
        <f>IF(AND(Play[[#This Row],[Biological Marker]]=0,Play[[#This Row],[Smoker]]=1),Play[[#This Row],[medical_insurance_charges]],NA())</f>
        <v>#N/A</v>
      </c>
      <c r="AA250" s="115" t="e">
        <f>IF(AND(Play[[#This Row],[Biological Marker]]=1,Play[[#This Row],[Smoker]]=1),Play[[#This Row],[medical_insurance_charges]],NA())</f>
        <v>#N/A</v>
      </c>
      <c r="AB250" s="144" t="e">
        <f>IF(AND(Play[[#This Row],[southeast]]&lt;&gt;0,Play[[#This Row],[Smoker]]=0),Play[[#This Row],[medical_insurance_charges]],NA())</f>
        <v>#N/A</v>
      </c>
      <c r="AC250" s="144">
        <f>IF(AND(Play[[#This Row],[southwest]]&lt;&gt;0,Play[[#This Row],[Smoker]]=0),Play[[#This Row],[medical_insurance_charges]],NA())</f>
        <v>20177.671129999999</v>
      </c>
      <c r="AD250" s="144" t="e">
        <f>IF(AND(Play[[#This Row],[northwest]]&lt;&gt;0,Play[[#This Row],[Smoker]]=0),Play[[#This Row],[medical_insurance_charges]],NA())</f>
        <v>#N/A</v>
      </c>
      <c r="AE250" s="144" t="e">
        <f>IF(AND(Play[[#This Row],[northeast]]&lt;&gt;0,Play[[#This Row],[Smoker]]=0),Play[[#This Row],[medical_insurance_charges]],NA())</f>
        <v>#N/A</v>
      </c>
      <c r="AF250" s="115">
        <f>IF(AND(Play[[#This Row],[Biological Marker]]=0,Play[[#This Row],[Smoker]]=0),Play[[#This Row],[medical_insurance_charges]],NA())</f>
        <v>20177.671129999999</v>
      </c>
      <c r="AG250" s="115" t="e">
        <f>IF(AND(Play[[#This Row],[Biological Marker]]=1,Play[[#This Row],[Smoker]]=0),Play[[#This Row],[medical_insurance_charges]],NA())</f>
        <v>#N/A</v>
      </c>
    </row>
    <row r="251" spans="1:33" x14ac:dyDescent="0.35">
      <c r="A251" s="31">
        <v>28</v>
      </c>
      <c r="B251" s="31">
        <v>25.8</v>
      </c>
      <c r="C251" s="33">
        <v>0</v>
      </c>
      <c r="D251" s="33">
        <v>0</v>
      </c>
      <c r="E251" s="33">
        <v>1</v>
      </c>
      <c r="F251" s="33">
        <v>0</v>
      </c>
      <c r="G251" s="33">
        <v>0</v>
      </c>
      <c r="H251">
        <v>0</v>
      </c>
      <c r="I251">
        <v>0</v>
      </c>
      <c r="J251">
        <v>1</v>
      </c>
      <c r="K251">
        <v>0</v>
      </c>
      <c r="L251">
        <v>0</v>
      </c>
      <c r="M251">
        <v>0</v>
      </c>
      <c r="N251">
        <v>1</v>
      </c>
      <c r="O251">
        <v>0</v>
      </c>
      <c r="P251">
        <v>0</v>
      </c>
      <c r="Q251" s="32">
        <v>3161.4540000000002</v>
      </c>
      <c r="R251" s="110" t="e">
        <f>IF(Play[[#This Row],[southeast]]=1,Play[[#This Row],[medical_insurance_charges]],NA())</f>
        <v>#N/A</v>
      </c>
      <c r="S251" s="110">
        <f>IF(Play[[#This Row],[southwest]]=1,Play[[#This Row],[medical_insurance_charges]],NA())</f>
        <v>3161.4540000000002</v>
      </c>
      <c r="T251" s="111" t="e">
        <f>IF(Play[[#This Row],[northwest]]=1,Play[[#This Row],[medical_insurance_charges]],NA())</f>
        <v>#N/A</v>
      </c>
      <c r="U251" s="110" t="e">
        <f>IF(Play[[#This Row],[northeast]]=1,Play[[#This Row],[medical_insurance_charges]],NA())</f>
        <v>#N/A</v>
      </c>
      <c r="V251" s="114" t="e">
        <f>IF(AND(Play[[#This Row],[southeast]]&lt;&gt;0,Play[[#This Row],[Smoker]]&lt;&gt;0),Play[[#This Row],[medical_insurance_charges]],NA())</f>
        <v>#N/A</v>
      </c>
      <c r="W251" s="114" t="e">
        <f>IF(AND(Play[[#This Row],[southwest]]&lt;&gt;0,Play[[#This Row],[Smoker]]&lt;&gt;0),Play[[#This Row],[medical_insurance_charges]],NA())</f>
        <v>#N/A</v>
      </c>
      <c r="X251" s="114" t="e">
        <f>IF(AND(Play[[#This Row],[northwest]]&lt;&gt;0,Play[[#This Row],[Smoker]]&lt;&gt;0),Play[[#This Row],[medical_insurance_charges]],NA())</f>
        <v>#N/A</v>
      </c>
      <c r="Y251" s="114" t="e">
        <f>IF(AND(Play[[#This Row],[northeast]]&lt;&gt;0,Play[[#This Row],[Smoker]]&lt;&gt;0),Play[[#This Row],[medical_insurance_charges]],NA())</f>
        <v>#N/A</v>
      </c>
      <c r="Z251" s="115" t="e">
        <f>IF(AND(Play[[#This Row],[Biological Marker]]=0,Play[[#This Row],[Smoker]]=1),Play[[#This Row],[medical_insurance_charges]],NA())</f>
        <v>#N/A</v>
      </c>
      <c r="AA251" s="115" t="e">
        <f>IF(AND(Play[[#This Row],[Biological Marker]]=1,Play[[#This Row],[Smoker]]=1),Play[[#This Row],[medical_insurance_charges]],NA())</f>
        <v>#N/A</v>
      </c>
      <c r="AB251" s="144" t="e">
        <f>IF(AND(Play[[#This Row],[southeast]]&lt;&gt;0,Play[[#This Row],[Smoker]]=0),Play[[#This Row],[medical_insurance_charges]],NA())</f>
        <v>#N/A</v>
      </c>
      <c r="AC251" s="144">
        <f>IF(AND(Play[[#This Row],[southwest]]&lt;&gt;0,Play[[#This Row],[Smoker]]=0),Play[[#This Row],[medical_insurance_charges]],NA())</f>
        <v>3161.4540000000002</v>
      </c>
      <c r="AD251" s="144" t="e">
        <f>IF(AND(Play[[#This Row],[northwest]]&lt;&gt;0,Play[[#This Row],[Smoker]]=0),Play[[#This Row],[medical_insurance_charges]],NA())</f>
        <v>#N/A</v>
      </c>
      <c r="AE251" s="144" t="e">
        <f>IF(AND(Play[[#This Row],[northeast]]&lt;&gt;0,Play[[#This Row],[Smoker]]=0),Play[[#This Row],[medical_insurance_charges]],NA())</f>
        <v>#N/A</v>
      </c>
      <c r="AF251" s="115">
        <f>IF(AND(Play[[#This Row],[Biological Marker]]=0,Play[[#This Row],[Smoker]]=0),Play[[#This Row],[medical_insurance_charges]],NA())</f>
        <v>3161.4540000000002</v>
      </c>
      <c r="AG251" s="115" t="e">
        <f>IF(AND(Play[[#This Row],[Biological Marker]]=1,Play[[#This Row],[Smoker]]=0),Play[[#This Row],[medical_insurance_charges]],NA())</f>
        <v>#N/A</v>
      </c>
    </row>
    <row r="252" spans="1:33" x14ac:dyDescent="0.35">
      <c r="A252" s="31">
        <v>29</v>
      </c>
      <c r="B252" s="31">
        <v>25.9</v>
      </c>
      <c r="C252" s="33">
        <v>0</v>
      </c>
      <c r="D252" s="33">
        <v>0</v>
      </c>
      <c r="E252" s="33">
        <v>1</v>
      </c>
      <c r="F252" s="33">
        <v>0</v>
      </c>
      <c r="G252" s="33">
        <v>0</v>
      </c>
      <c r="H252">
        <v>0</v>
      </c>
      <c r="I252">
        <v>0</v>
      </c>
      <c r="J252">
        <v>1</v>
      </c>
      <c r="K252">
        <v>0</v>
      </c>
      <c r="L252">
        <v>0</v>
      </c>
      <c r="M252">
        <v>0</v>
      </c>
      <c r="N252">
        <v>1</v>
      </c>
      <c r="O252">
        <v>0</v>
      </c>
      <c r="P252">
        <v>0</v>
      </c>
      <c r="Q252" s="32">
        <v>3353.2840000000001</v>
      </c>
      <c r="R252" s="110" t="e">
        <f>IF(Play[[#This Row],[southeast]]=1,Play[[#This Row],[medical_insurance_charges]],NA())</f>
        <v>#N/A</v>
      </c>
      <c r="S252" s="110">
        <f>IF(Play[[#This Row],[southwest]]=1,Play[[#This Row],[medical_insurance_charges]],NA())</f>
        <v>3353.2840000000001</v>
      </c>
      <c r="T252" s="111" t="e">
        <f>IF(Play[[#This Row],[northwest]]=1,Play[[#This Row],[medical_insurance_charges]],NA())</f>
        <v>#N/A</v>
      </c>
      <c r="U252" s="110" t="e">
        <f>IF(Play[[#This Row],[northeast]]=1,Play[[#This Row],[medical_insurance_charges]],NA())</f>
        <v>#N/A</v>
      </c>
      <c r="V252" s="114" t="e">
        <f>IF(AND(Play[[#This Row],[southeast]]&lt;&gt;0,Play[[#This Row],[Smoker]]&lt;&gt;0),Play[[#This Row],[medical_insurance_charges]],NA())</f>
        <v>#N/A</v>
      </c>
      <c r="W252" s="114" t="e">
        <f>IF(AND(Play[[#This Row],[southwest]]&lt;&gt;0,Play[[#This Row],[Smoker]]&lt;&gt;0),Play[[#This Row],[medical_insurance_charges]],NA())</f>
        <v>#N/A</v>
      </c>
      <c r="X252" s="114" t="e">
        <f>IF(AND(Play[[#This Row],[northwest]]&lt;&gt;0,Play[[#This Row],[Smoker]]&lt;&gt;0),Play[[#This Row],[medical_insurance_charges]],NA())</f>
        <v>#N/A</v>
      </c>
      <c r="Y252" s="114" t="e">
        <f>IF(AND(Play[[#This Row],[northeast]]&lt;&gt;0,Play[[#This Row],[Smoker]]&lt;&gt;0),Play[[#This Row],[medical_insurance_charges]],NA())</f>
        <v>#N/A</v>
      </c>
      <c r="Z252" s="115" t="e">
        <f>IF(AND(Play[[#This Row],[Biological Marker]]=0,Play[[#This Row],[Smoker]]=1),Play[[#This Row],[medical_insurance_charges]],NA())</f>
        <v>#N/A</v>
      </c>
      <c r="AA252" s="115" t="e">
        <f>IF(AND(Play[[#This Row],[Biological Marker]]=1,Play[[#This Row],[Smoker]]=1),Play[[#This Row],[medical_insurance_charges]],NA())</f>
        <v>#N/A</v>
      </c>
      <c r="AB252" s="144" t="e">
        <f>IF(AND(Play[[#This Row],[southeast]]&lt;&gt;0,Play[[#This Row],[Smoker]]=0),Play[[#This Row],[medical_insurance_charges]],NA())</f>
        <v>#N/A</v>
      </c>
      <c r="AC252" s="144">
        <f>IF(AND(Play[[#This Row],[southwest]]&lt;&gt;0,Play[[#This Row],[Smoker]]=0),Play[[#This Row],[medical_insurance_charges]],NA())</f>
        <v>3353.2840000000001</v>
      </c>
      <c r="AD252" s="144" t="e">
        <f>IF(AND(Play[[#This Row],[northwest]]&lt;&gt;0,Play[[#This Row],[Smoker]]=0),Play[[#This Row],[medical_insurance_charges]],NA())</f>
        <v>#N/A</v>
      </c>
      <c r="AE252" s="144" t="e">
        <f>IF(AND(Play[[#This Row],[northeast]]&lt;&gt;0,Play[[#This Row],[Smoker]]=0),Play[[#This Row],[medical_insurance_charges]],NA())</f>
        <v>#N/A</v>
      </c>
      <c r="AF252" s="115">
        <f>IF(AND(Play[[#This Row],[Biological Marker]]=0,Play[[#This Row],[Smoker]]=0),Play[[#This Row],[medical_insurance_charges]],NA())</f>
        <v>3353.2840000000001</v>
      </c>
      <c r="AG252" s="115" t="e">
        <f>IF(AND(Play[[#This Row],[Biological Marker]]=1,Play[[#This Row],[Smoker]]=0),Play[[#This Row],[medical_insurance_charges]],NA())</f>
        <v>#N/A</v>
      </c>
    </row>
    <row r="253" spans="1:33" x14ac:dyDescent="0.35">
      <c r="A253" s="31">
        <v>29</v>
      </c>
      <c r="B253" s="31">
        <v>25.6</v>
      </c>
      <c r="C253" s="33">
        <v>0</v>
      </c>
      <c r="D253" s="33">
        <v>0</v>
      </c>
      <c r="E253" s="33">
        <v>1</v>
      </c>
      <c r="F253" s="33">
        <v>0</v>
      </c>
      <c r="G253" s="33">
        <v>0</v>
      </c>
      <c r="H253">
        <v>0</v>
      </c>
      <c r="I253">
        <v>0</v>
      </c>
      <c r="J253">
        <v>1</v>
      </c>
      <c r="K253">
        <v>0</v>
      </c>
      <c r="L253">
        <v>0</v>
      </c>
      <c r="M253">
        <v>0</v>
      </c>
      <c r="N253">
        <v>1</v>
      </c>
      <c r="O253">
        <v>0</v>
      </c>
      <c r="P253">
        <v>0</v>
      </c>
      <c r="Q253" s="32">
        <v>5708.8670000000002</v>
      </c>
      <c r="R253" s="110" t="e">
        <f>IF(Play[[#This Row],[southeast]]=1,Play[[#This Row],[medical_insurance_charges]],NA())</f>
        <v>#N/A</v>
      </c>
      <c r="S253" s="110">
        <f>IF(Play[[#This Row],[southwest]]=1,Play[[#This Row],[medical_insurance_charges]],NA())</f>
        <v>5708.8670000000002</v>
      </c>
      <c r="T253" s="111" t="e">
        <f>IF(Play[[#This Row],[northwest]]=1,Play[[#This Row],[medical_insurance_charges]],NA())</f>
        <v>#N/A</v>
      </c>
      <c r="U253" s="110" t="e">
        <f>IF(Play[[#This Row],[northeast]]=1,Play[[#This Row],[medical_insurance_charges]],NA())</f>
        <v>#N/A</v>
      </c>
      <c r="V253" s="114" t="e">
        <f>IF(AND(Play[[#This Row],[southeast]]&lt;&gt;0,Play[[#This Row],[Smoker]]&lt;&gt;0),Play[[#This Row],[medical_insurance_charges]],NA())</f>
        <v>#N/A</v>
      </c>
      <c r="W253" s="114" t="e">
        <f>IF(AND(Play[[#This Row],[southwest]]&lt;&gt;0,Play[[#This Row],[Smoker]]&lt;&gt;0),Play[[#This Row],[medical_insurance_charges]],NA())</f>
        <v>#N/A</v>
      </c>
      <c r="X253" s="114" t="e">
        <f>IF(AND(Play[[#This Row],[northwest]]&lt;&gt;0,Play[[#This Row],[Smoker]]&lt;&gt;0),Play[[#This Row],[medical_insurance_charges]],NA())</f>
        <v>#N/A</v>
      </c>
      <c r="Y253" s="114" t="e">
        <f>IF(AND(Play[[#This Row],[northeast]]&lt;&gt;0,Play[[#This Row],[Smoker]]&lt;&gt;0),Play[[#This Row],[medical_insurance_charges]],NA())</f>
        <v>#N/A</v>
      </c>
      <c r="Z253" s="115" t="e">
        <f>IF(AND(Play[[#This Row],[Biological Marker]]=0,Play[[#This Row],[Smoker]]=1),Play[[#This Row],[medical_insurance_charges]],NA())</f>
        <v>#N/A</v>
      </c>
      <c r="AA253" s="115" t="e">
        <f>IF(AND(Play[[#This Row],[Biological Marker]]=1,Play[[#This Row],[Smoker]]=1),Play[[#This Row],[medical_insurance_charges]],NA())</f>
        <v>#N/A</v>
      </c>
      <c r="AB253" s="144" t="e">
        <f>IF(AND(Play[[#This Row],[southeast]]&lt;&gt;0,Play[[#This Row],[Smoker]]=0),Play[[#This Row],[medical_insurance_charges]],NA())</f>
        <v>#N/A</v>
      </c>
      <c r="AC253" s="144">
        <f>IF(AND(Play[[#This Row],[southwest]]&lt;&gt;0,Play[[#This Row],[Smoker]]=0),Play[[#This Row],[medical_insurance_charges]],NA())</f>
        <v>5708.8670000000002</v>
      </c>
      <c r="AD253" s="144" t="e">
        <f>IF(AND(Play[[#This Row],[northwest]]&lt;&gt;0,Play[[#This Row],[Smoker]]=0),Play[[#This Row],[medical_insurance_charges]],NA())</f>
        <v>#N/A</v>
      </c>
      <c r="AE253" s="144" t="e">
        <f>IF(AND(Play[[#This Row],[northeast]]&lt;&gt;0,Play[[#This Row],[Smoker]]=0),Play[[#This Row],[medical_insurance_charges]],NA())</f>
        <v>#N/A</v>
      </c>
      <c r="AF253" s="115">
        <f>IF(AND(Play[[#This Row],[Biological Marker]]=0,Play[[#This Row],[Smoker]]=0),Play[[#This Row],[medical_insurance_charges]],NA())</f>
        <v>5708.8670000000002</v>
      </c>
      <c r="AG253" s="115" t="e">
        <f>IF(AND(Play[[#This Row],[Biological Marker]]=1,Play[[#This Row],[Smoker]]=0),Play[[#This Row],[medical_insurance_charges]],NA())</f>
        <v>#N/A</v>
      </c>
    </row>
    <row r="254" spans="1:33" x14ac:dyDescent="0.35">
      <c r="A254" s="31">
        <v>30</v>
      </c>
      <c r="B254" s="31">
        <v>27.7</v>
      </c>
      <c r="C254" s="33">
        <v>0</v>
      </c>
      <c r="D254" s="33">
        <v>0</v>
      </c>
      <c r="E254" s="33">
        <v>1</v>
      </c>
      <c r="F254" s="33">
        <v>0</v>
      </c>
      <c r="G254" s="33">
        <v>0</v>
      </c>
      <c r="H254">
        <v>0</v>
      </c>
      <c r="I254">
        <v>0</v>
      </c>
      <c r="J254">
        <v>1</v>
      </c>
      <c r="K254">
        <v>0</v>
      </c>
      <c r="L254">
        <v>0</v>
      </c>
      <c r="M254">
        <v>0</v>
      </c>
      <c r="N254">
        <v>1</v>
      </c>
      <c r="O254">
        <v>0</v>
      </c>
      <c r="P254">
        <v>0</v>
      </c>
      <c r="Q254" s="32">
        <v>3554.203</v>
      </c>
      <c r="R254" s="110" t="e">
        <f>IF(Play[[#This Row],[southeast]]=1,Play[[#This Row],[medical_insurance_charges]],NA())</f>
        <v>#N/A</v>
      </c>
      <c r="S254" s="110">
        <f>IF(Play[[#This Row],[southwest]]=1,Play[[#This Row],[medical_insurance_charges]],NA())</f>
        <v>3554.203</v>
      </c>
      <c r="T254" s="111" t="e">
        <f>IF(Play[[#This Row],[northwest]]=1,Play[[#This Row],[medical_insurance_charges]],NA())</f>
        <v>#N/A</v>
      </c>
      <c r="U254" s="110" t="e">
        <f>IF(Play[[#This Row],[northeast]]=1,Play[[#This Row],[medical_insurance_charges]],NA())</f>
        <v>#N/A</v>
      </c>
      <c r="V254" s="114" t="e">
        <f>IF(AND(Play[[#This Row],[southeast]]&lt;&gt;0,Play[[#This Row],[Smoker]]&lt;&gt;0),Play[[#This Row],[medical_insurance_charges]],NA())</f>
        <v>#N/A</v>
      </c>
      <c r="W254" s="114" t="e">
        <f>IF(AND(Play[[#This Row],[southwest]]&lt;&gt;0,Play[[#This Row],[Smoker]]&lt;&gt;0),Play[[#This Row],[medical_insurance_charges]],NA())</f>
        <v>#N/A</v>
      </c>
      <c r="X254" s="114" t="e">
        <f>IF(AND(Play[[#This Row],[northwest]]&lt;&gt;0,Play[[#This Row],[Smoker]]&lt;&gt;0),Play[[#This Row],[medical_insurance_charges]],NA())</f>
        <v>#N/A</v>
      </c>
      <c r="Y254" s="114" t="e">
        <f>IF(AND(Play[[#This Row],[northeast]]&lt;&gt;0,Play[[#This Row],[Smoker]]&lt;&gt;0),Play[[#This Row],[medical_insurance_charges]],NA())</f>
        <v>#N/A</v>
      </c>
      <c r="Z254" s="115" t="e">
        <f>IF(AND(Play[[#This Row],[Biological Marker]]=0,Play[[#This Row],[Smoker]]=1),Play[[#This Row],[medical_insurance_charges]],NA())</f>
        <v>#N/A</v>
      </c>
      <c r="AA254" s="115" t="e">
        <f>IF(AND(Play[[#This Row],[Biological Marker]]=1,Play[[#This Row],[Smoker]]=1),Play[[#This Row],[medical_insurance_charges]],NA())</f>
        <v>#N/A</v>
      </c>
      <c r="AB254" s="144" t="e">
        <f>IF(AND(Play[[#This Row],[southeast]]&lt;&gt;0,Play[[#This Row],[Smoker]]=0),Play[[#This Row],[medical_insurance_charges]],NA())</f>
        <v>#N/A</v>
      </c>
      <c r="AC254" s="144">
        <f>IF(AND(Play[[#This Row],[southwest]]&lt;&gt;0,Play[[#This Row],[Smoker]]=0),Play[[#This Row],[medical_insurance_charges]],NA())</f>
        <v>3554.203</v>
      </c>
      <c r="AD254" s="144" t="e">
        <f>IF(AND(Play[[#This Row],[northwest]]&lt;&gt;0,Play[[#This Row],[Smoker]]=0),Play[[#This Row],[medical_insurance_charges]],NA())</f>
        <v>#N/A</v>
      </c>
      <c r="AE254" s="144" t="e">
        <f>IF(AND(Play[[#This Row],[northeast]]&lt;&gt;0,Play[[#This Row],[Smoker]]=0),Play[[#This Row],[medical_insurance_charges]],NA())</f>
        <v>#N/A</v>
      </c>
      <c r="AF254" s="115">
        <f>IF(AND(Play[[#This Row],[Biological Marker]]=0,Play[[#This Row],[Smoker]]=0),Play[[#This Row],[medical_insurance_charges]],NA())</f>
        <v>3554.203</v>
      </c>
      <c r="AG254" s="115" t="e">
        <f>IF(AND(Play[[#This Row],[Biological Marker]]=1,Play[[#This Row],[Smoker]]=0),Play[[#This Row],[medical_insurance_charges]],NA())</f>
        <v>#N/A</v>
      </c>
    </row>
    <row r="255" spans="1:33" x14ac:dyDescent="0.35">
      <c r="A255" s="31">
        <v>31</v>
      </c>
      <c r="B255" s="31">
        <v>29.1</v>
      </c>
      <c r="C255" s="33">
        <v>0</v>
      </c>
      <c r="D255" s="33">
        <v>0</v>
      </c>
      <c r="E255" s="33">
        <v>1</v>
      </c>
      <c r="F255" s="33">
        <v>0</v>
      </c>
      <c r="G255" s="33">
        <v>0</v>
      </c>
      <c r="H255">
        <v>0</v>
      </c>
      <c r="I255">
        <v>0</v>
      </c>
      <c r="J255">
        <v>1</v>
      </c>
      <c r="K255">
        <v>0</v>
      </c>
      <c r="L255">
        <v>0</v>
      </c>
      <c r="M255">
        <v>0</v>
      </c>
      <c r="N255">
        <v>1</v>
      </c>
      <c r="O255">
        <v>0</v>
      </c>
      <c r="P255">
        <v>0</v>
      </c>
      <c r="Q255" s="32">
        <v>3761.2919999999999</v>
      </c>
      <c r="R255" s="110" t="e">
        <f>IF(Play[[#This Row],[southeast]]=1,Play[[#This Row],[medical_insurance_charges]],NA())</f>
        <v>#N/A</v>
      </c>
      <c r="S255" s="110">
        <f>IF(Play[[#This Row],[southwest]]=1,Play[[#This Row],[medical_insurance_charges]],NA())</f>
        <v>3761.2919999999999</v>
      </c>
      <c r="T255" s="111" t="e">
        <f>IF(Play[[#This Row],[northwest]]=1,Play[[#This Row],[medical_insurance_charges]],NA())</f>
        <v>#N/A</v>
      </c>
      <c r="U255" s="110" t="e">
        <f>IF(Play[[#This Row],[northeast]]=1,Play[[#This Row],[medical_insurance_charges]],NA())</f>
        <v>#N/A</v>
      </c>
      <c r="V255" s="114" t="e">
        <f>IF(AND(Play[[#This Row],[southeast]]&lt;&gt;0,Play[[#This Row],[Smoker]]&lt;&gt;0),Play[[#This Row],[medical_insurance_charges]],NA())</f>
        <v>#N/A</v>
      </c>
      <c r="W255" s="114" t="e">
        <f>IF(AND(Play[[#This Row],[southwest]]&lt;&gt;0,Play[[#This Row],[Smoker]]&lt;&gt;0),Play[[#This Row],[medical_insurance_charges]],NA())</f>
        <v>#N/A</v>
      </c>
      <c r="X255" s="114" t="e">
        <f>IF(AND(Play[[#This Row],[northwest]]&lt;&gt;0,Play[[#This Row],[Smoker]]&lt;&gt;0),Play[[#This Row],[medical_insurance_charges]],NA())</f>
        <v>#N/A</v>
      </c>
      <c r="Y255" s="114" t="e">
        <f>IF(AND(Play[[#This Row],[northeast]]&lt;&gt;0,Play[[#This Row],[Smoker]]&lt;&gt;0),Play[[#This Row],[medical_insurance_charges]],NA())</f>
        <v>#N/A</v>
      </c>
      <c r="Z255" s="115" t="e">
        <f>IF(AND(Play[[#This Row],[Biological Marker]]=0,Play[[#This Row],[Smoker]]=1),Play[[#This Row],[medical_insurance_charges]],NA())</f>
        <v>#N/A</v>
      </c>
      <c r="AA255" s="115" t="e">
        <f>IF(AND(Play[[#This Row],[Biological Marker]]=1,Play[[#This Row],[Smoker]]=1),Play[[#This Row],[medical_insurance_charges]],NA())</f>
        <v>#N/A</v>
      </c>
      <c r="AB255" s="144" t="e">
        <f>IF(AND(Play[[#This Row],[southeast]]&lt;&gt;0,Play[[#This Row],[Smoker]]=0),Play[[#This Row],[medical_insurance_charges]],NA())</f>
        <v>#N/A</v>
      </c>
      <c r="AC255" s="144">
        <f>IF(AND(Play[[#This Row],[southwest]]&lt;&gt;0,Play[[#This Row],[Smoker]]=0),Play[[#This Row],[medical_insurance_charges]],NA())</f>
        <v>3761.2919999999999</v>
      </c>
      <c r="AD255" s="144" t="e">
        <f>IF(AND(Play[[#This Row],[northwest]]&lt;&gt;0,Play[[#This Row],[Smoker]]=0),Play[[#This Row],[medical_insurance_charges]],NA())</f>
        <v>#N/A</v>
      </c>
      <c r="AE255" s="144" t="e">
        <f>IF(AND(Play[[#This Row],[northeast]]&lt;&gt;0,Play[[#This Row],[Smoker]]=0),Play[[#This Row],[medical_insurance_charges]],NA())</f>
        <v>#N/A</v>
      </c>
      <c r="AF255" s="115">
        <f>IF(AND(Play[[#This Row],[Biological Marker]]=0,Play[[#This Row],[Smoker]]=0),Play[[#This Row],[medical_insurance_charges]],NA())</f>
        <v>3761.2919999999999</v>
      </c>
      <c r="AG255" s="115" t="e">
        <f>IF(AND(Play[[#This Row],[Biological Marker]]=1,Play[[#This Row],[Smoker]]=0),Play[[#This Row],[medical_insurance_charges]],NA())</f>
        <v>#N/A</v>
      </c>
    </row>
    <row r="256" spans="1:33" x14ac:dyDescent="0.35">
      <c r="A256" s="31">
        <v>31</v>
      </c>
      <c r="B256" s="31">
        <v>25.8</v>
      </c>
      <c r="C256" s="33">
        <v>0</v>
      </c>
      <c r="D256" s="33">
        <v>0</v>
      </c>
      <c r="E256" s="33">
        <v>1</v>
      </c>
      <c r="F256" s="33">
        <v>0</v>
      </c>
      <c r="G256" s="33">
        <v>0</v>
      </c>
      <c r="H256">
        <v>0</v>
      </c>
      <c r="I256">
        <v>0</v>
      </c>
      <c r="J256">
        <v>1</v>
      </c>
      <c r="K256">
        <v>0</v>
      </c>
      <c r="L256">
        <v>0</v>
      </c>
      <c r="M256">
        <v>0</v>
      </c>
      <c r="N256">
        <v>1</v>
      </c>
      <c r="O256">
        <v>0</v>
      </c>
      <c r="P256">
        <v>0</v>
      </c>
      <c r="Q256" s="32">
        <v>4934.7049999999999</v>
      </c>
      <c r="R256" s="110" t="e">
        <f>IF(Play[[#This Row],[southeast]]=1,Play[[#This Row],[medical_insurance_charges]],NA())</f>
        <v>#N/A</v>
      </c>
      <c r="S256" s="110">
        <f>IF(Play[[#This Row],[southwest]]=1,Play[[#This Row],[medical_insurance_charges]],NA())</f>
        <v>4934.7049999999999</v>
      </c>
      <c r="T256" s="111" t="e">
        <f>IF(Play[[#This Row],[northwest]]=1,Play[[#This Row],[medical_insurance_charges]],NA())</f>
        <v>#N/A</v>
      </c>
      <c r="U256" s="110" t="e">
        <f>IF(Play[[#This Row],[northeast]]=1,Play[[#This Row],[medical_insurance_charges]],NA())</f>
        <v>#N/A</v>
      </c>
      <c r="V256" s="114" t="e">
        <f>IF(AND(Play[[#This Row],[southeast]]&lt;&gt;0,Play[[#This Row],[Smoker]]&lt;&gt;0),Play[[#This Row],[medical_insurance_charges]],NA())</f>
        <v>#N/A</v>
      </c>
      <c r="W256" s="114" t="e">
        <f>IF(AND(Play[[#This Row],[southwest]]&lt;&gt;0,Play[[#This Row],[Smoker]]&lt;&gt;0),Play[[#This Row],[medical_insurance_charges]],NA())</f>
        <v>#N/A</v>
      </c>
      <c r="X256" s="114" t="e">
        <f>IF(AND(Play[[#This Row],[northwest]]&lt;&gt;0,Play[[#This Row],[Smoker]]&lt;&gt;0),Play[[#This Row],[medical_insurance_charges]],NA())</f>
        <v>#N/A</v>
      </c>
      <c r="Y256" s="114" t="e">
        <f>IF(AND(Play[[#This Row],[northeast]]&lt;&gt;0,Play[[#This Row],[Smoker]]&lt;&gt;0),Play[[#This Row],[medical_insurance_charges]],NA())</f>
        <v>#N/A</v>
      </c>
      <c r="Z256" s="115" t="e">
        <f>IF(AND(Play[[#This Row],[Biological Marker]]=0,Play[[#This Row],[Smoker]]=1),Play[[#This Row],[medical_insurance_charges]],NA())</f>
        <v>#N/A</v>
      </c>
      <c r="AA256" s="115" t="e">
        <f>IF(AND(Play[[#This Row],[Biological Marker]]=1,Play[[#This Row],[Smoker]]=1),Play[[#This Row],[medical_insurance_charges]],NA())</f>
        <v>#N/A</v>
      </c>
      <c r="AB256" s="144" t="e">
        <f>IF(AND(Play[[#This Row],[southeast]]&lt;&gt;0,Play[[#This Row],[Smoker]]=0),Play[[#This Row],[medical_insurance_charges]],NA())</f>
        <v>#N/A</v>
      </c>
      <c r="AC256" s="144">
        <f>IF(AND(Play[[#This Row],[southwest]]&lt;&gt;0,Play[[#This Row],[Smoker]]=0),Play[[#This Row],[medical_insurance_charges]],NA())</f>
        <v>4934.7049999999999</v>
      </c>
      <c r="AD256" s="144" t="e">
        <f>IF(AND(Play[[#This Row],[northwest]]&lt;&gt;0,Play[[#This Row],[Smoker]]=0),Play[[#This Row],[medical_insurance_charges]],NA())</f>
        <v>#N/A</v>
      </c>
      <c r="AE256" s="144" t="e">
        <f>IF(AND(Play[[#This Row],[northeast]]&lt;&gt;0,Play[[#This Row],[Smoker]]=0),Play[[#This Row],[medical_insurance_charges]],NA())</f>
        <v>#N/A</v>
      </c>
      <c r="AF256" s="115">
        <f>IF(AND(Play[[#This Row],[Biological Marker]]=0,Play[[#This Row],[Smoker]]=0),Play[[#This Row],[medical_insurance_charges]],NA())</f>
        <v>4934.7049999999999</v>
      </c>
      <c r="AG256" s="115" t="e">
        <f>IF(AND(Play[[#This Row],[Biological Marker]]=1,Play[[#This Row],[Smoker]]=0),Play[[#This Row],[medical_insurance_charges]],NA())</f>
        <v>#N/A</v>
      </c>
    </row>
    <row r="257" spans="1:33" x14ac:dyDescent="0.35">
      <c r="A257" s="31">
        <v>32</v>
      </c>
      <c r="B257" s="31">
        <v>29.8</v>
      </c>
      <c r="C257" s="33">
        <v>0</v>
      </c>
      <c r="D257" s="33">
        <v>0</v>
      </c>
      <c r="E257" s="33">
        <v>1</v>
      </c>
      <c r="F257" s="33">
        <v>0</v>
      </c>
      <c r="G257" s="33">
        <v>0</v>
      </c>
      <c r="H257">
        <v>0</v>
      </c>
      <c r="I257">
        <v>0</v>
      </c>
      <c r="J257">
        <v>1</v>
      </c>
      <c r="K257">
        <v>0</v>
      </c>
      <c r="L257">
        <v>0</v>
      </c>
      <c r="M257">
        <v>0</v>
      </c>
      <c r="N257">
        <v>1</v>
      </c>
      <c r="O257">
        <v>0</v>
      </c>
      <c r="P257">
        <v>0</v>
      </c>
      <c r="Q257" s="32">
        <v>5152.134</v>
      </c>
      <c r="R257" s="110" t="e">
        <f>IF(Play[[#This Row],[southeast]]=1,Play[[#This Row],[medical_insurance_charges]],NA())</f>
        <v>#N/A</v>
      </c>
      <c r="S257" s="110">
        <f>IF(Play[[#This Row],[southwest]]=1,Play[[#This Row],[medical_insurance_charges]],NA())</f>
        <v>5152.134</v>
      </c>
      <c r="T257" s="111" t="e">
        <f>IF(Play[[#This Row],[northwest]]=1,Play[[#This Row],[medical_insurance_charges]],NA())</f>
        <v>#N/A</v>
      </c>
      <c r="U257" s="110" t="e">
        <f>IF(Play[[#This Row],[northeast]]=1,Play[[#This Row],[medical_insurance_charges]],NA())</f>
        <v>#N/A</v>
      </c>
      <c r="V257" s="114" t="e">
        <f>IF(AND(Play[[#This Row],[southeast]]&lt;&gt;0,Play[[#This Row],[Smoker]]&lt;&gt;0),Play[[#This Row],[medical_insurance_charges]],NA())</f>
        <v>#N/A</v>
      </c>
      <c r="W257" s="114" t="e">
        <f>IF(AND(Play[[#This Row],[southwest]]&lt;&gt;0,Play[[#This Row],[Smoker]]&lt;&gt;0),Play[[#This Row],[medical_insurance_charges]],NA())</f>
        <v>#N/A</v>
      </c>
      <c r="X257" s="114" t="e">
        <f>IF(AND(Play[[#This Row],[northwest]]&lt;&gt;0,Play[[#This Row],[Smoker]]&lt;&gt;0),Play[[#This Row],[medical_insurance_charges]],NA())</f>
        <v>#N/A</v>
      </c>
      <c r="Y257" s="114" t="e">
        <f>IF(AND(Play[[#This Row],[northeast]]&lt;&gt;0,Play[[#This Row],[Smoker]]&lt;&gt;0),Play[[#This Row],[medical_insurance_charges]],NA())</f>
        <v>#N/A</v>
      </c>
      <c r="Z257" s="115" t="e">
        <f>IF(AND(Play[[#This Row],[Biological Marker]]=0,Play[[#This Row],[Smoker]]=1),Play[[#This Row],[medical_insurance_charges]],NA())</f>
        <v>#N/A</v>
      </c>
      <c r="AA257" s="115" t="e">
        <f>IF(AND(Play[[#This Row],[Biological Marker]]=1,Play[[#This Row],[Smoker]]=1),Play[[#This Row],[medical_insurance_charges]],NA())</f>
        <v>#N/A</v>
      </c>
      <c r="AB257" s="144" t="e">
        <f>IF(AND(Play[[#This Row],[southeast]]&lt;&gt;0,Play[[#This Row],[Smoker]]=0),Play[[#This Row],[medical_insurance_charges]],NA())</f>
        <v>#N/A</v>
      </c>
      <c r="AC257" s="144">
        <f>IF(AND(Play[[#This Row],[southwest]]&lt;&gt;0,Play[[#This Row],[Smoker]]=0),Play[[#This Row],[medical_insurance_charges]],NA())</f>
        <v>5152.134</v>
      </c>
      <c r="AD257" s="144" t="e">
        <f>IF(AND(Play[[#This Row],[northwest]]&lt;&gt;0,Play[[#This Row],[Smoker]]=0),Play[[#This Row],[medical_insurance_charges]],NA())</f>
        <v>#N/A</v>
      </c>
      <c r="AE257" s="144" t="e">
        <f>IF(AND(Play[[#This Row],[northeast]]&lt;&gt;0,Play[[#This Row],[Smoker]]=0),Play[[#This Row],[medical_insurance_charges]],NA())</f>
        <v>#N/A</v>
      </c>
      <c r="AF257" s="115">
        <f>IF(AND(Play[[#This Row],[Biological Marker]]=0,Play[[#This Row],[Smoker]]=0),Play[[#This Row],[medical_insurance_charges]],NA())</f>
        <v>5152.134</v>
      </c>
      <c r="AG257" s="115" t="e">
        <f>IF(AND(Play[[#This Row],[Biological Marker]]=1,Play[[#This Row],[Smoker]]=0),Play[[#This Row],[medical_insurance_charges]],NA())</f>
        <v>#N/A</v>
      </c>
    </row>
    <row r="258" spans="1:33" x14ac:dyDescent="0.35">
      <c r="A258" s="31">
        <v>34</v>
      </c>
      <c r="B258" s="31">
        <v>27.5</v>
      </c>
      <c r="C258" s="33">
        <v>0</v>
      </c>
      <c r="D258" s="33">
        <v>0</v>
      </c>
      <c r="E258" s="33">
        <v>1</v>
      </c>
      <c r="F258" s="33">
        <v>0</v>
      </c>
      <c r="G258" s="33">
        <v>0</v>
      </c>
      <c r="H258">
        <v>0</v>
      </c>
      <c r="I258">
        <v>0</v>
      </c>
      <c r="J258">
        <v>1</v>
      </c>
      <c r="K258">
        <v>0</v>
      </c>
      <c r="L258">
        <v>0</v>
      </c>
      <c r="M258">
        <v>0</v>
      </c>
      <c r="N258">
        <v>1</v>
      </c>
      <c r="O258">
        <v>0</v>
      </c>
      <c r="P258">
        <v>0</v>
      </c>
      <c r="Q258" s="32">
        <v>5003.8530000000001</v>
      </c>
      <c r="R258" s="110" t="e">
        <f>IF(Play[[#This Row],[southeast]]=1,Play[[#This Row],[medical_insurance_charges]],NA())</f>
        <v>#N/A</v>
      </c>
      <c r="S258" s="110">
        <f>IF(Play[[#This Row],[southwest]]=1,Play[[#This Row],[medical_insurance_charges]],NA())</f>
        <v>5003.8530000000001</v>
      </c>
      <c r="T258" s="111" t="e">
        <f>IF(Play[[#This Row],[northwest]]=1,Play[[#This Row],[medical_insurance_charges]],NA())</f>
        <v>#N/A</v>
      </c>
      <c r="U258" s="110" t="e">
        <f>IF(Play[[#This Row],[northeast]]=1,Play[[#This Row],[medical_insurance_charges]],NA())</f>
        <v>#N/A</v>
      </c>
      <c r="V258" s="114" t="e">
        <f>IF(AND(Play[[#This Row],[southeast]]&lt;&gt;0,Play[[#This Row],[Smoker]]&lt;&gt;0),Play[[#This Row],[medical_insurance_charges]],NA())</f>
        <v>#N/A</v>
      </c>
      <c r="W258" s="114" t="e">
        <f>IF(AND(Play[[#This Row],[southwest]]&lt;&gt;0,Play[[#This Row],[Smoker]]&lt;&gt;0),Play[[#This Row],[medical_insurance_charges]],NA())</f>
        <v>#N/A</v>
      </c>
      <c r="X258" s="114" t="e">
        <f>IF(AND(Play[[#This Row],[northwest]]&lt;&gt;0,Play[[#This Row],[Smoker]]&lt;&gt;0),Play[[#This Row],[medical_insurance_charges]],NA())</f>
        <v>#N/A</v>
      </c>
      <c r="Y258" s="114" t="e">
        <f>IF(AND(Play[[#This Row],[northeast]]&lt;&gt;0,Play[[#This Row],[Smoker]]&lt;&gt;0),Play[[#This Row],[medical_insurance_charges]],NA())</f>
        <v>#N/A</v>
      </c>
      <c r="Z258" s="115" t="e">
        <f>IF(AND(Play[[#This Row],[Biological Marker]]=0,Play[[#This Row],[Smoker]]=1),Play[[#This Row],[medical_insurance_charges]],NA())</f>
        <v>#N/A</v>
      </c>
      <c r="AA258" s="115" t="e">
        <f>IF(AND(Play[[#This Row],[Biological Marker]]=1,Play[[#This Row],[Smoker]]=1),Play[[#This Row],[medical_insurance_charges]],NA())</f>
        <v>#N/A</v>
      </c>
      <c r="AB258" s="144" t="e">
        <f>IF(AND(Play[[#This Row],[southeast]]&lt;&gt;0,Play[[#This Row],[Smoker]]=0),Play[[#This Row],[medical_insurance_charges]],NA())</f>
        <v>#N/A</v>
      </c>
      <c r="AC258" s="144">
        <f>IF(AND(Play[[#This Row],[southwest]]&lt;&gt;0,Play[[#This Row],[Smoker]]=0),Play[[#This Row],[medical_insurance_charges]],NA())</f>
        <v>5003.8530000000001</v>
      </c>
      <c r="AD258" s="144" t="e">
        <f>IF(AND(Play[[#This Row],[northwest]]&lt;&gt;0,Play[[#This Row],[Smoker]]=0),Play[[#This Row],[medical_insurance_charges]],NA())</f>
        <v>#N/A</v>
      </c>
      <c r="AE258" s="144" t="e">
        <f>IF(AND(Play[[#This Row],[northeast]]&lt;&gt;0,Play[[#This Row],[Smoker]]=0),Play[[#This Row],[medical_insurance_charges]],NA())</f>
        <v>#N/A</v>
      </c>
      <c r="AF258" s="115">
        <f>IF(AND(Play[[#This Row],[Biological Marker]]=0,Play[[#This Row],[Smoker]]=0),Play[[#This Row],[medical_insurance_charges]],NA())</f>
        <v>5003.8530000000001</v>
      </c>
      <c r="AG258" s="115" t="e">
        <f>IF(AND(Play[[#This Row],[Biological Marker]]=1,Play[[#This Row],[Smoker]]=0),Play[[#This Row],[medical_insurance_charges]],NA())</f>
        <v>#N/A</v>
      </c>
    </row>
    <row r="259" spans="1:33" x14ac:dyDescent="0.35">
      <c r="A259" s="31">
        <v>35</v>
      </c>
      <c r="B259" s="31">
        <v>27.7</v>
      </c>
      <c r="C259" s="33">
        <v>0</v>
      </c>
      <c r="D259" s="33">
        <v>0</v>
      </c>
      <c r="E259" s="33">
        <v>1</v>
      </c>
      <c r="F259" s="33">
        <v>0</v>
      </c>
      <c r="G259" s="33">
        <v>0</v>
      </c>
      <c r="H259">
        <v>0</v>
      </c>
      <c r="I259">
        <v>0</v>
      </c>
      <c r="J259">
        <v>1</v>
      </c>
      <c r="K259">
        <v>0</v>
      </c>
      <c r="L259">
        <v>0</v>
      </c>
      <c r="M259">
        <v>0</v>
      </c>
      <c r="N259">
        <v>1</v>
      </c>
      <c r="O259">
        <v>0</v>
      </c>
      <c r="P259">
        <v>0</v>
      </c>
      <c r="Q259" s="32">
        <v>6414.1779999999999</v>
      </c>
      <c r="R259" s="110" t="e">
        <f>IF(Play[[#This Row],[southeast]]=1,Play[[#This Row],[medical_insurance_charges]],NA())</f>
        <v>#N/A</v>
      </c>
      <c r="S259" s="110">
        <f>IF(Play[[#This Row],[southwest]]=1,Play[[#This Row],[medical_insurance_charges]],NA())</f>
        <v>6414.1779999999999</v>
      </c>
      <c r="T259" s="111" t="e">
        <f>IF(Play[[#This Row],[northwest]]=1,Play[[#This Row],[medical_insurance_charges]],NA())</f>
        <v>#N/A</v>
      </c>
      <c r="U259" s="110" t="e">
        <f>IF(Play[[#This Row],[northeast]]=1,Play[[#This Row],[medical_insurance_charges]],NA())</f>
        <v>#N/A</v>
      </c>
      <c r="V259" s="114" t="e">
        <f>IF(AND(Play[[#This Row],[southeast]]&lt;&gt;0,Play[[#This Row],[Smoker]]&lt;&gt;0),Play[[#This Row],[medical_insurance_charges]],NA())</f>
        <v>#N/A</v>
      </c>
      <c r="W259" s="114" t="e">
        <f>IF(AND(Play[[#This Row],[southwest]]&lt;&gt;0,Play[[#This Row],[Smoker]]&lt;&gt;0),Play[[#This Row],[medical_insurance_charges]],NA())</f>
        <v>#N/A</v>
      </c>
      <c r="X259" s="114" t="e">
        <f>IF(AND(Play[[#This Row],[northwest]]&lt;&gt;0,Play[[#This Row],[Smoker]]&lt;&gt;0),Play[[#This Row],[medical_insurance_charges]],NA())</f>
        <v>#N/A</v>
      </c>
      <c r="Y259" s="114" t="e">
        <f>IF(AND(Play[[#This Row],[northeast]]&lt;&gt;0,Play[[#This Row],[Smoker]]&lt;&gt;0),Play[[#This Row],[medical_insurance_charges]],NA())</f>
        <v>#N/A</v>
      </c>
      <c r="Z259" s="115" t="e">
        <f>IF(AND(Play[[#This Row],[Biological Marker]]=0,Play[[#This Row],[Smoker]]=1),Play[[#This Row],[medical_insurance_charges]],NA())</f>
        <v>#N/A</v>
      </c>
      <c r="AA259" s="115" t="e">
        <f>IF(AND(Play[[#This Row],[Biological Marker]]=1,Play[[#This Row],[Smoker]]=1),Play[[#This Row],[medical_insurance_charges]],NA())</f>
        <v>#N/A</v>
      </c>
      <c r="AB259" s="144" t="e">
        <f>IF(AND(Play[[#This Row],[southeast]]&lt;&gt;0,Play[[#This Row],[Smoker]]=0),Play[[#This Row],[medical_insurance_charges]],NA())</f>
        <v>#N/A</v>
      </c>
      <c r="AC259" s="144">
        <f>IF(AND(Play[[#This Row],[southwest]]&lt;&gt;0,Play[[#This Row],[Smoker]]=0),Play[[#This Row],[medical_insurance_charges]],NA())</f>
        <v>6414.1779999999999</v>
      </c>
      <c r="AD259" s="144" t="e">
        <f>IF(AND(Play[[#This Row],[northwest]]&lt;&gt;0,Play[[#This Row],[Smoker]]=0),Play[[#This Row],[medical_insurance_charges]],NA())</f>
        <v>#N/A</v>
      </c>
      <c r="AE259" s="144" t="e">
        <f>IF(AND(Play[[#This Row],[northeast]]&lt;&gt;0,Play[[#This Row],[Smoker]]=0),Play[[#This Row],[medical_insurance_charges]],NA())</f>
        <v>#N/A</v>
      </c>
      <c r="AF259" s="115">
        <f>IF(AND(Play[[#This Row],[Biological Marker]]=0,Play[[#This Row],[Smoker]]=0),Play[[#This Row],[medical_insurance_charges]],NA())</f>
        <v>6414.1779999999999</v>
      </c>
      <c r="AG259" s="115" t="e">
        <f>IF(AND(Play[[#This Row],[Biological Marker]]=1,Play[[#This Row],[Smoker]]=0),Play[[#This Row],[medical_insurance_charges]],NA())</f>
        <v>#N/A</v>
      </c>
    </row>
    <row r="260" spans="1:33" x14ac:dyDescent="0.35">
      <c r="A260" s="31">
        <v>36</v>
      </c>
      <c r="B260" s="31">
        <v>26.2</v>
      </c>
      <c r="C260" s="33">
        <v>0</v>
      </c>
      <c r="D260" s="33">
        <v>0</v>
      </c>
      <c r="E260" s="33">
        <v>1</v>
      </c>
      <c r="F260" s="33">
        <v>0</v>
      </c>
      <c r="G260" s="33">
        <v>0</v>
      </c>
      <c r="H260">
        <v>0</v>
      </c>
      <c r="I260">
        <v>0</v>
      </c>
      <c r="J260">
        <v>1</v>
      </c>
      <c r="K260">
        <v>0</v>
      </c>
      <c r="L260">
        <v>0</v>
      </c>
      <c r="M260">
        <v>0</v>
      </c>
      <c r="N260">
        <v>0</v>
      </c>
      <c r="O260">
        <v>1</v>
      </c>
      <c r="P260">
        <v>0</v>
      </c>
      <c r="Q260" s="32">
        <v>4883.866</v>
      </c>
      <c r="R260" s="110" t="e">
        <f>IF(Play[[#This Row],[southeast]]=1,Play[[#This Row],[medical_insurance_charges]],NA())</f>
        <v>#N/A</v>
      </c>
      <c r="S260" s="110">
        <f>IF(Play[[#This Row],[southwest]]=1,Play[[#This Row],[medical_insurance_charges]],NA())</f>
        <v>4883.866</v>
      </c>
      <c r="T260" s="111" t="e">
        <f>IF(Play[[#This Row],[northwest]]=1,Play[[#This Row],[medical_insurance_charges]],NA())</f>
        <v>#N/A</v>
      </c>
      <c r="U260" s="110" t="e">
        <f>IF(Play[[#This Row],[northeast]]=1,Play[[#This Row],[medical_insurance_charges]],NA())</f>
        <v>#N/A</v>
      </c>
      <c r="V260" s="114" t="e">
        <f>IF(AND(Play[[#This Row],[southeast]]&lt;&gt;0,Play[[#This Row],[Smoker]]&lt;&gt;0),Play[[#This Row],[medical_insurance_charges]],NA())</f>
        <v>#N/A</v>
      </c>
      <c r="W260" s="114" t="e">
        <f>IF(AND(Play[[#This Row],[southwest]]&lt;&gt;0,Play[[#This Row],[Smoker]]&lt;&gt;0),Play[[#This Row],[medical_insurance_charges]],NA())</f>
        <v>#N/A</v>
      </c>
      <c r="X260" s="114" t="e">
        <f>IF(AND(Play[[#This Row],[northwest]]&lt;&gt;0,Play[[#This Row],[Smoker]]&lt;&gt;0),Play[[#This Row],[medical_insurance_charges]],NA())</f>
        <v>#N/A</v>
      </c>
      <c r="Y260" s="114" t="e">
        <f>IF(AND(Play[[#This Row],[northeast]]&lt;&gt;0,Play[[#This Row],[Smoker]]&lt;&gt;0),Play[[#This Row],[medical_insurance_charges]],NA())</f>
        <v>#N/A</v>
      </c>
      <c r="Z260" s="115" t="e">
        <f>IF(AND(Play[[#This Row],[Biological Marker]]=0,Play[[#This Row],[Smoker]]=1),Play[[#This Row],[medical_insurance_charges]],NA())</f>
        <v>#N/A</v>
      </c>
      <c r="AA260" s="115" t="e">
        <f>IF(AND(Play[[#This Row],[Biological Marker]]=1,Play[[#This Row],[Smoker]]=1),Play[[#This Row],[medical_insurance_charges]],NA())</f>
        <v>#N/A</v>
      </c>
      <c r="AB260" s="144" t="e">
        <f>IF(AND(Play[[#This Row],[southeast]]&lt;&gt;0,Play[[#This Row],[Smoker]]=0),Play[[#This Row],[medical_insurance_charges]],NA())</f>
        <v>#N/A</v>
      </c>
      <c r="AC260" s="144">
        <f>IF(AND(Play[[#This Row],[southwest]]&lt;&gt;0,Play[[#This Row],[Smoker]]=0),Play[[#This Row],[medical_insurance_charges]],NA())</f>
        <v>4883.866</v>
      </c>
      <c r="AD260" s="144" t="e">
        <f>IF(AND(Play[[#This Row],[northwest]]&lt;&gt;0,Play[[#This Row],[Smoker]]=0),Play[[#This Row],[medical_insurance_charges]],NA())</f>
        <v>#N/A</v>
      </c>
      <c r="AE260" s="144" t="e">
        <f>IF(AND(Play[[#This Row],[northeast]]&lt;&gt;0,Play[[#This Row],[Smoker]]=0),Play[[#This Row],[medical_insurance_charges]],NA())</f>
        <v>#N/A</v>
      </c>
      <c r="AF260" s="115">
        <f>IF(AND(Play[[#This Row],[Biological Marker]]=0,Play[[#This Row],[Smoker]]=0),Play[[#This Row],[medical_insurance_charges]],NA())</f>
        <v>4883.866</v>
      </c>
      <c r="AG260" s="115" t="e">
        <f>IF(AND(Play[[#This Row],[Biological Marker]]=1,Play[[#This Row],[Smoker]]=0),Play[[#This Row],[medical_insurance_charges]],NA())</f>
        <v>#N/A</v>
      </c>
    </row>
    <row r="261" spans="1:33" x14ac:dyDescent="0.35">
      <c r="A261" s="31">
        <v>36</v>
      </c>
      <c r="B261" s="31">
        <v>25.9</v>
      </c>
      <c r="C261" s="33">
        <v>0</v>
      </c>
      <c r="D261" s="33">
        <v>0</v>
      </c>
      <c r="E261" s="33">
        <v>1</v>
      </c>
      <c r="F261" s="33">
        <v>0</v>
      </c>
      <c r="G261" s="33">
        <v>0</v>
      </c>
      <c r="H261">
        <v>0</v>
      </c>
      <c r="I261">
        <v>0</v>
      </c>
      <c r="J261">
        <v>1</v>
      </c>
      <c r="K261">
        <v>0</v>
      </c>
      <c r="L261">
        <v>0</v>
      </c>
      <c r="M261">
        <v>0</v>
      </c>
      <c r="N261">
        <v>0</v>
      </c>
      <c r="O261">
        <v>1</v>
      </c>
      <c r="P261">
        <v>0</v>
      </c>
      <c r="Q261" s="32">
        <v>5472.4489999999996</v>
      </c>
      <c r="R261" s="110" t="e">
        <f>IF(Play[[#This Row],[southeast]]=1,Play[[#This Row],[medical_insurance_charges]],NA())</f>
        <v>#N/A</v>
      </c>
      <c r="S261" s="110">
        <f>IF(Play[[#This Row],[southwest]]=1,Play[[#This Row],[medical_insurance_charges]],NA())</f>
        <v>5472.4489999999996</v>
      </c>
      <c r="T261" s="111" t="e">
        <f>IF(Play[[#This Row],[northwest]]=1,Play[[#This Row],[medical_insurance_charges]],NA())</f>
        <v>#N/A</v>
      </c>
      <c r="U261" s="110" t="e">
        <f>IF(Play[[#This Row],[northeast]]=1,Play[[#This Row],[medical_insurance_charges]],NA())</f>
        <v>#N/A</v>
      </c>
      <c r="V261" s="114" t="e">
        <f>IF(AND(Play[[#This Row],[southeast]]&lt;&gt;0,Play[[#This Row],[Smoker]]&lt;&gt;0),Play[[#This Row],[medical_insurance_charges]],NA())</f>
        <v>#N/A</v>
      </c>
      <c r="W261" s="114" t="e">
        <f>IF(AND(Play[[#This Row],[southwest]]&lt;&gt;0,Play[[#This Row],[Smoker]]&lt;&gt;0),Play[[#This Row],[medical_insurance_charges]],NA())</f>
        <v>#N/A</v>
      </c>
      <c r="X261" s="114" t="e">
        <f>IF(AND(Play[[#This Row],[northwest]]&lt;&gt;0,Play[[#This Row],[Smoker]]&lt;&gt;0),Play[[#This Row],[medical_insurance_charges]],NA())</f>
        <v>#N/A</v>
      </c>
      <c r="Y261" s="114" t="e">
        <f>IF(AND(Play[[#This Row],[northeast]]&lt;&gt;0,Play[[#This Row],[Smoker]]&lt;&gt;0),Play[[#This Row],[medical_insurance_charges]],NA())</f>
        <v>#N/A</v>
      </c>
      <c r="Z261" s="115" t="e">
        <f>IF(AND(Play[[#This Row],[Biological Marker]]=0,Play[[#This Row],[Smoker]]=1),Play[[#This Row],[medical_insurance_charges]],NA())</f>
        <v>#N/A</v>
      </c>
      <c r="AA261" s="115" t="e">
        <f>IF(AND(Play[[#This Row],[Biological Marker]]=1,Play[[#This Row],[Smoker]]=1),Play[[#This Row],[medical_insurance_charges]],NA())</f>
        <v>#N/A</v>
      </c>
      <c r="AB261" s="144" t="e">
        <f>IF(AND(Play[[#This Row],[southeast]]&lt;&gt;0,Play[[#This Row],[Smoker]]=0),Play[[#This Row],[medical_insurance_charges]],NA())</f>
        <v>#N/A</v>
      </c>
      <c r="AC261" s="144">
        <f>IF(AND(Play[[#This Row],[southwest]]&lt;&gt;0,Play[[#This Row],[Smoker]]=0),Play[[#This Row],[medical_insurance_charges]],NA())</f>
        <v>5472.4489999999996</v>
      </c>
      <c r="AD261" s="144" t="e">
        <f>IF(AND(Play[[#This Row],[northwest]]&lt;&gt;0,Play[[#This Row],[Smoker]]=0),Play[[#This Row],[medical_insurance_charges]],NA())</f>
        <v>#N/A</v>
      </c>
      <c r="AE261" s="144" t="e">
        <f>IF(AND(Play[[#This Row],[northeast]]&lt;&gt;0,Play[[#This Row],[Smoker]]=0),Play[[#This Row],[medical_insurance_charges]],NA())</f>
        <v>#N/A</v>
      </c>
      <c r="AF261" s="115">
        <f>IF(AND(Play[[#This Row],[Biological Marker]]=0,Play[[#This Row],[Smoker]]=0),Play[[#This Row],[medical_insurance_charges]],NA())</f>
        <v>5472.4489999999996</v>
      </c>
      <c r="AG261" s="115" t="e">
        <f>IF(AND(Play[[#This Row],[Biological Marker]]=1,Play[[#This Row],[Smoker]]=0),Play[[#This Row],[medical_insurance_charges]],NA())</f>
        <v>#N/A</v>
      </c>
    </row>
    <row r="262" spans="1:33" x14ac:dyDescent="0.35">
      <c r="A262" s="31">
        <v>37</v>
      </c>
      <c r="B262" s="31">
        <v>29.5</v>
      </c>
      <c r="C262" s="33">
        <v>0</v>
      </c>
      <c r="D262" s="33">
        <v>0</v>
      </c>
      <c r="E262" s="33">
        <v>1</v>
      </c>
      <c r="F262" s="33">
        <v>0</v>
      </c>
      <c r="G262" s="33">
        <v>0</v>
      </c>
      <c r="H262">
        <v>0</v>
      </c>
      <c r="I262">
        <v>0</v>
      </c>
      <c r="J262">
        <v>1</v>
      </c>
      <c r="K262">
        <v>0</v>
      </c>
      <c r="L262">
        <v>0</v>
      </c>
      <c r="M262">
        <v>0</v>
      </c>
      <c r="N262">
        <v>0</v>
      </c>
      <c r="O262">
        <v>1</v>
      </c>
      <c r="P262">
        <v>0</v>
      </c>
      <c r="Q262" s="32">
        <v>6311.9520000000002</v>
      </c>
      <c r="R262" s="110" t="e">
        <f>IF(Play[[#This Row],[southeast]]=1,Play[[#This Row],[medical_insurance_charges]],NA())</f>
        <v>#N/A</v>
      </c>
      <c r="S262" s="110">
        <f>IF(Play[[#This Row],[southwest]]=1,Play[[#This Row],[medical_insurance_charges]],NA())</f>
        <v>6311.9520000000002</v>
      </c>
      <c r="T262" s="111" t="e">
        <f>IF(Play[[#This Row],[northwest]]=1,Play[[#This Row],[medical_insurance_charges]],NA())</f>
        <v>#N/A</v>
      </c>
      <c r="U262" s="110" t="e">
        <f>IF(Play[[#This Row],[northeast]]=1,Play[[#This Row],[medical_insurance_charges]],NA())</f>
        <v>#N/A</v>
      </c>
      <c r="V262" s="114" t="e">
        <f>IF(AND(Play[[#This Row],[southeast]]&lt;&gt;0,Play[[#This Row],[Smoker]]&lt;&gt;0),Play[[#This Row],[medical_insurance_charges]],NA())</f>
        <v>#N/A</v>
      </c>
      <c r="W262" s="114" t="e">
        <f>IF(AND(Play[[#This Row],[southwest]]&lt;&gt;0,Play[[#This Row],[Smoker]]&lt;&gt;0),Play[[#This Row],[medical_insurance_charges]],NA())</f>
        <v>#N/A</v>
      </c>
      <c r="X262" s="114" t="e">
        <f>IF(AND(Play[[#This Row],[northwest]]&lt;&gt;0,Play[[#This Row],[Smoker]]&lt;&gt;0),Play[[#This Row],[medical_insurance_charges]],NA())</f>
        <v>#N/A</v>
      </c>
      <c r="Y262" s="114" t="e">
        <f>IF(AND(Play[[#This Row],[northeast]]&lt;&gt;0,Play[[#This Row],[Smoker]]&lt;&gt;0),Play[[#This Row],[medical_insurance_charges]],NA())</f>
        <v>#N/A</v>
      </c>
      <c r="Z262" s="115" t="e">
        <f>IF(AND(Play[[#This Row],[Biological Marker]]=0,Play[[#This Row],[Smoker]]=1),Play[[#This Row],[medical_insurance_charges]],NA())</f>
        <v>#N/A</v>
      </c>
      <c r="AA262" s="115" t="e">
        <f>IF(AND(Play[[#This Row],[Biological Marker]]=1,Play[[#This Row],[Smoker]]=1),Play[[#This Row],[medical_insurance_charges]],NA())</f>
        <v>#N/A</v>
      </c>
      <c r="AB262" s="144" t="e">
        <f>IF(AND(Play[[#This Row],[southeast]]&lt;&gt;0,Play[[#This Row],[Smoker]]=0),Play[[#This Row],[medical_insurance_charges]],NA())</f>
        <v>#N/A</v>
      </c>
      <c r="AC262" s="144">
        <f>IF(AND(Play[[#This Row],[southwest]]&lt;&gt;0,Play[[#This Row],[Smoker]]=0),Play[[#This Row],[medical_insurance_charges]],NA())</f>
        <v>6311.9520000000002</v>
      </c>
      <c r="AD262" s="144" t="e">
        <f>IF(AND(Play[[#This Row],[northwest]]&lt;&gt;0,Play[[#This Row],[Smoker]]=0),Play[[#This Row],[medical_insurance_charges]],NA())</f>
        <v>#N/A</v>
      </c>
      <c r="AE262" s="144" t="e">
        <f>IF(AND(Play[[#This Row],[northeast]]&lt;&gt;0,Play[[#This Row],[Smoker]]=0),Play[[#This Row],[medical_insurance_charges]],NA())</f>
        <v>#N/A</v>
      </c>
      <c r="AF262" s="115">
        <f>IF(AND(Play[[#This Row],[Biological Marker]]=0,Play[[#This Row],[Smoker]]=0),Play[[#This Row],[medical_insurance_charges]],NA())</f>
        <v>6311.9520000000002</v>
      </c>
      <c r="AG262" s="115" t="e">
        <f>IF(AND(Play[[#This Row],[Biological Marker]]=1,Play[[#This Row],[Smoker]]=0),Play[[#This Row],[medical_insurance_charges]],NA())</f>
        <v>#N/A</v>
      </c>
    </row>
    <row r="263" spans="1:33" x14ac:dyDescent="0.35">
      <c r="A263" s="31">
        <v>38</v>
      </c>
      <c r="B263" s="31">
        <v>28</v>
      </c>
      <c r="C263" s="33">
        <v>0</v>
      </c>
      <c r="D263" s="33">
        <v>0</v>
      </c>
      <c r="E263" s="33">
        <v>1</v>
      </c>
      <c r="F263" s="33">
        <v>0</v>
      </c>
      <c r="G263" s="33">
        <v>0</v>
      </c>
      <c r="H263">
        <v>0</v>
      </c>
      <c r="I263">
        <v>0</v>
      </c>
      <c r="J263">
        <v>1</v>
      </c>
      <c r="K263">
        <v>0</v>
      </c>
      <c r="L263">
        <v>0</v>
      </c>
      <c r="M263">
        <v>0</v>
      </c>
      <c r="N263">
        <v>0</v>
      </c>
      <c r="O263">
        <v>1</v>
      </c>
      <c r="P263">
        <v>0</v>
      </c>
      <c r="Q263" s="32">
        <v>7151.0919999999996</v>
      </c>
      <c r="R263" s="110" t="e">
        <f>IF(Play[[#This Row],[southeast]]=1,Play[[#This Row],[medical_insurance_charges]],NA())</f>
        <v>#N/A</v>
      </c>
      <c r="S263" s="110">
        <f>IF(Play[[#This Row],[southwest]]=1,Play[[#This Row],[medical_insurance_charges]],NA())</f>
        <v>7151.0919999999996</v>
      </c>
      <c r="T263" s="111" t="e">
        <f>IF(Play[[#This Row],[northwest]]=1,Play[[#This Row],[medical_insurance_charges]],NA())</f>
        <v>#N/A</v>
      </c>
      <c r="U263" s="110" t="e">
        <f>IF(Play[[#This Row],[northeast]]=1,Play[[#This Row],[medical_insurance_charges]],NA())</f>
        <v>#N/A</v>
      </c>
      <c r="V263" s="114" t="e">
        <f>IF(AND(Play[[#This Row],[southeast]]&lt;&gt;0,Play[[#This Row],[Smoker]]&lt;&gt;0),Play[[#This Row],[medical_insurance_charges]],NA())</f>
        <v>#N/A</v>
      </c>
      <c r="W263" s="114" t="e">
        <f>IF(AND(Play[[#This Row],[southwest]]&lt;&gt;0,Play[[#This Row],[Smoker]]&lt;&gt;0),Play[[#This Row],[medical_insurance_charges]],NA())</f>
        <v>#N/A</v>
      </c>
      <c r="X263" s="114" t="e">
        <f>IF(AND(Play[[#This Row],[northwest]]&lt;&gt;0,Play[[#This Row],[Smoker]]&lt;&gt;0),Play[[#This Row],[medical_insurance_charges]],NA())</f>
        <v>#N/A</v>
      </c>
      <c r="Y263" s="114" t="e">
        <f>IF(AND(Play[[#This Row],[northeast]]&lt;&gt;0,Play[[#This Row],[Smoker]]&lt;&gt;0),Play[[#This Row],[medical_insurance_charges]],NA())</f>
        <v>#N/A</v>
      </c>
      <c r="Z263" s="115" t="e">
        <f>IF(AND(Play[[#This Row],[Biological Marker]]=0,Play[[#This Row],[Smoker]]=1),Play[[#This Row],[medical_insurance_charges]],NA())</f>
        <v>#N/A</v>
      </c>
      <c r="AA263" s="115" t="e">
        <f>IF(AND(Play[[#This Row],[Biological Marker]]=1,Play[[#This Row],[Smoker]]=1),Play[[#This Row],[medical_insurance_charges]],NA())</f>
        <v>#N/A</v>
      </c>
      <c r="AB263" s="144" t="e">
        <f>IF(AND(Play[[#This Row],[southeast]]&lt;&gt;0,Play[[#This Row],[Smoker]]=0),Play[[#This Row],[medical_insurance_charges]],NA())</f>
        <v>#N/A</v>
      </c>
      <c r="AC263" s="144">
        <f>IF(AND(Play[[#This Row],[southwest]]&lt;&gt;0,Play[[#This Row],[Smoker]]=0),Play[[#This Row],[medical_insurance_charges]],NA())</f>
        <v>7151.0919999999996</v>
      </c>
      <c r="AD263" s="144" t="e">
        <f>IF(AND(Play[[#This Row],[northwest]]&lt;&gt;0,Play[[#This Row],[Smoker]]=0),Play[[#This Row],[medical_insurance_charges]],NA())</f>
        <v>#N/A</v>
      </c>
      <c r="AE263" s="144" t="e">
        <f>IF(AND(Play[[#This Row],[northeast]]&lt;&gt;0,Play[[#This Row],[Smoker]]=0),Play[[#This Row],[medical_insurance_charges]],NA())</f>
        <v>#N/A</v>
      </c>
      <c r="AF263" s="115">
        <f>IF(AND(Play[[#This Row],[Biological Marker]]=0,Play[[#This Row],[Smoker]]=0),Play[[#This Row],[medical_insurance_charges]],NA())</f>
        <v>7151.0919999999996</v>
      </c>
      <c r="AG263" s="115" t="e">
        <f>IF(AND(Play[[#This Row],[Biological Marker]]=1,Play[[#This Row],[Smoker]]=0),Play[[#This Row],[medical_insurance_charges]],NA())</f>
        <v>#N/A</v>
      </c>
    </row>
    <row r="264" spans="1:33" x14ac:dyDescent="0.35">
      <c r="A264" s="31">
        <v>38</v>
      </c>
      <c r="B264" s="31">
        <v>27.6</v>
      </c>
      <c r="C264" s="33">
        <v>0</v>
      </c>
      <c r="D264" s="33">
        <v>0</v>
      </c>
      <c r="E264" s="33">
        <v>1</v>
      </c>
      <c r="F264" s="33">
        <v>0</v>
      </c>
      <c r="G264" s="33">
        <v>0</v>
      </c>
      <c r="H264">
        <v>0</v>
      </c>
      <c r="I264">
        <v>0</v>
      </c>
      <c r="J264">
        <v>1</v>
      </c>
      <c r="K264">
        <v>0</v>
      </c>
      <c r="L264">
        <v>0</v>
      </c>
      <c r="M264">
        <v>0</v>
      </c>
      <c r="N264">
        <v>0</v>
      </c>
      <c r="O264">
        <v>1</v>
      </c>
      <c r="P264">
        <v>0</v>
      </c>
      <c r="Q264" s="32">
        <v>5383.5360000000001</v>
      </c>
      <c r="R264" s="110" t="e">
        <f>IF(Play[[#This Row],[southeast]]=1,Play[[#This Row],[medical_insurance_charges]],NA())</f>
        <v>#N/A</v>
      </c>
      <c r="S264" s="110">
        <f>IF(Play[[#This Row],[southwest]]=1,Play[[#This Row],[medical_insurance_charges]],NA())</f>
        <v>5383.5360000000001</v>
      </c>
      <c r="T264" s="111" t="e">
        <f>IF(Play[[#This Row],[northwest]]=1,Play[[#This Row],[medical_insurance_charges]],NA())</f>
        <v>#N/A</v>
      </c>
      <c r="U264" s="110" t="e">
        <f>IF(Play[[#This Row],[northeast]]=1,Play[[#This Row],[medical_insurance_charges]],NA())</f>
        <v>#N/A</v>
      </c>
      <c r="V264" s="114" t="e">
        <f>IF(AND(Play[[#This Row],[southeast]]&lt;&gt;0,Play[[#This Row],[Smoker]]&lt;&gt;0),Play[[#This Row],[medical_insurance_charges]],NA())</f>
        <v>#N/A</v>
      </c>
      <c r="W264" s="114" t="e">
        <f>IF(AND(Play[[#This Row],[southwest]]&lt;&gt;0,Play[[#This Row],[Smoker]]&lt;&gt;0),Play[[#This Row],[medical_insurance_charges]],NA())</f>
        <v>#N/A</v>
      </c>
      <c r="X264" s="114" t="e">
        <f>IF(AND(Play[[#This Row],[northwest]]&lt;&gt;0,Play[[#This Row],[Smoker]]&lt;&gt;0),Play[[#This Row],[medical_insurance_charges]],NA())</f>
        <v>#N/A</v>
      </c>
      <c r="Y264" s="114" t="e">
        <f>IF(AND(Play[[#This Row],[northeast]]&lt;&gt;0,Play[[#This Row],[Smoker]]&lt;&gt;0),Play[[#This Row],[medical_insurance_charges]],NA())</f>
        <v>#N/A</v>
      </c>
      <c r="Z264" s="115" t="e">
        <f>IF(AND(Play[[#This Row],[Biological Marker]]=0,Play[[#This Row],[Smoker]]=1),Play[[#This Row],[medical_insurance_charges]],NA())</f>
        <v>#N/A</v>
      </c>
      <c r="AA264" s="115" t="e">
        <f>IF(AND(Play[[#This Row],[Biological Marker]]=1,Play[[#This Row],[Smoker]]=1),Play[[#This Row],[medical_insurance_charges]],NA())</f>
        <v>#N/A</v>
      </c>
      <c r="AB264" s="144" t="e">
        <f>IF(AND(Play[[#This Row],[southeast]]&lt;&gt;0,Play[[#This Row],[Smoker]]=0),Play[[#This Row],[medical_insurance_charges]],NA())</f>
        <v>#N/A</v>
      </c>
      <c r="AC264" s="144">
        <f>IF(AND(Play[[#This Row],[southwest]]&lt;&gt;0,Play[[#This Row],[Smoker]]=0),Play[[#This Row],[medical_insurance_charges]],NA())</f>
        <v>5383.5360000000001</v>
      </c>
      <c r="AD264" s="144" t="e">
        <f>IF(AND(Play[[#This Row],[northwest]]&lt;&gt;0,Play[[#This Row],[Smoker]]=0),Play[[#This Row],[medical_insurance_charges]],NA())</f>
        <v>#N/A</v>
      </c>
      <c r="AE264" s="144" t="e">
        <f>IF(AND(Play[[#This Row],[northeast]]&lt;&gt;0,Play[[#This Row],[Smoker]]=0),Play[[#This Row],[medical_insurance_charges]],NA())</f>
        <v>#N/A</v>
      </c>
      <c r="AF264" s="115">
        <f>IF(AND(Play[[#This Row],[Biological Marker]]=0,Play[[#This Row],[Smoker]]=0),Play[[#This Row],[medical_insurance_charges]],NA())</f>
        <v>5383.5360000000001</v>
      </c>
      <c r="AG264" s="115" t="e">
        <f>IF(AND(Play[[#This Row],[Biological Marker]]=1,Play[[#This Row],[Smoker]]=0),Play[[#This Row],[medical_insurance_charges]],NA())</f>
        <v>#N/A</v>
      </c>
    </row>
    <row r="265" spans="1:33" x14ac:dyDescent="0.35">
      <c r="A265" s="31">
        <v>40</v>
      </c>
      <c r="B265" s="31">
        <v>29.6</v>
      </c>
      <c r="C265" s="33">
        <v>0</v>
      </c>
      <c r="D265" s="33">
        <v>0</v>
      </c>
      <c r="E265" s="33">
        <v>1</v>
      </c>
      <c r="F265" s="33">
        <v>0</v>
      </c>
      <c r="G265" s="33">
        <v>0</v>
      </c>
      <c r="H265">
        <v>0</v>
      </c>
      <c r="I265">
        <v>0</v>
      </c>
      <c r="J265">
        <v>1</v>
      </c>
      <c r="K265">
        <v>0</v>
      </c>
      <c r="L265">
        <v>0</v>
      </c>
      <c r="M265">
        <v>0</v>
      </c>
      <c r="N265">
        <v>0</v>
      </c>
      <c r="O265">
        <v>1</v>
      </c>
      <c r="P265">
        <v>0</v>
      </c>
      <c r="Q265" s="32">
        <v>5910.9440000000004</v>
      </c>
      <c r="R265" s="110" t="e">
        <f>IF(Play[[#This Row],[southeast]]=1,Play[[#This Row],[medical_insurance_charges]],NA())</f>
        <v>#N/A</v>
      </c>
      <c r="S265" s="110">
        <f>IF(Play[[#This Row],[southwest]]=1,Play[[#This Row],[medical_insurance_charges]],NA())</f>
        <v>5910.9440000000004</v>
      </c>
      <c r="T265" s="111" t="e">
        <f>IF(Play[[#This Row],[northwest]]=1,Play[[#This Row],[medical_insurance_charges]],NA())</f>
        <v>#N/A</v>
      </c>
      <c r="U265" s="110" t="e">
        <f>IF(Play[[#This Row],[northeast]]=1,Play[[#This Row],[medical_insurance_charges]],NA())</f>
        <v>#N/A</v>
      </c>
      <c r="V265" s="114" t="e">
        <f>IF(AND(Play[[#This Row],[southeast]]&lt;&gt;0,Play[[#This Row],[Smoker]]&lt;&gt;0),Play[[#This Row],[medical_insurance_charges]],NA())</f>
        <v>#N/A</v>
      </c>
      <c r="W265" s="114" t="e">
        <f>IF(AND(Play[[#This Row],[southwest]]&lt;&gt;0,Play[[#This Row],[Smoker]]&lt;&gt;0),Play[[#This Row],[medical_insurance_charges]],NA())</f>
        <v>#N/A</v>
      </c>
      <c r="X265" s="114" t="e">
        <f>IF(AND(Play[[#This Row],[northwest]]&lt;&gt;0,Play[[#This Row],[Smoker]]&lt;&gt;0),Play[[#This Row],[medical_insurance_charges]],NA())</f>
        <v>#N/A</v>
      </c>
      <c r="Y265" s="114" t="e">
        <f>IF(AND(Play[[#This Row],[northeast]]&lt;&gt;0,Play[[#This Row],[Smoker]]&lt;&gt;0),Play[[#This Row],[medical_insurance_charges]],NA())</f>
        <v>#N/A</v>
      </c>
      <c r="Z265" s="115" t="e">
        <f>IF(AND(Play[[#This Row],[Biological Marker]]=0,Play[[#This Row],[Smoker]]=1),Play[[#This Row],[medical_insurance_charges]],NA())</f>
        <v>#N/A</v>
      </c>
      <c r="AA265" s="115" t="e">
        <f>IF(AND(Play[[#This Row],[Biological Marker]]=1,Play[[#This Row],[Smoker]]=1),Play[[#This Row],[medical_insurance_charges]],NA())</f>
        <v>#N/A</v>
      </c>
      <c r="AB265" s="144" t="e">
        <f>IF(AND(Play[[#This Row],[southeast]]&lt;&gt;0,Play[[#This Row],[Smoker]]=0),Play[[#This Row],[medical_insurance_charges]],NA())</f>
        <v>#N/A</v>
      </c>
      <c r="AC265" s="144">
        <f>IF(AND(Play[[#This Row],[southwest]]&lt;&gt;0,Play[[#This Row],[Smoker]]=0),Play[[#This Row],[medical_insurance_charges]],NA())</f>
        <v>5910.9440000000004</v>
      </c>
      <c r="AD265" s="144" t="e">
        <f>IF(AND(Play[[#This Row],[northwest]]&lt;&gt;0,Play[[#This Row],[Smoker]]=0),Play[[#This Row],[medical_insurance_charges]],NA())</f>
        <v>#N/A</v>
      </c>
      <c r="AE265" s="144" t="e">
        <f>IF(AND(Play[[#This Row],[northeast]]&lt;&gt;0,Play[[#This Row],[Smoker]]=0),Play[[#This Row],[medical_insurance_charges]],NA())</f>
        <v>#N/A</v>
      </c>
      <c r="AF265" s="115">
        <f>IF(AND(Play[[#This Row],[Biological Marker]]=0,Play[[#This Row],[Smoker]]=0),Play[[#This Row],[medical_insurance_charges]],NA())</f>
        <v>5910.9440000000004</v>
      </c>
      <c r="AG265" s="115" t="e">
        <f>IF(AND(Play[[#This Row],[Biological Marker]]=1,Play[[#This Row],[Smoker]]=0),Play[[#This Row],[medical_insurance_charges]],NA())</f>
        <v>#N/A</v>
      </c>
    </row>
    <row r="266" spans="1:33" x14ac:dyDescent="0.35">
      <c r="A266" s="31">
        <v>40</v>
      </c>
      <c r="B266" s="31">
        <v>27.4</v>
      </c>
      <c r="C266" s="33">
        <v>0</v>
      </c>
      <c r="D266" s="33">
        <v>0</v>
      </c>
      <c r="E266" s="33">
        <v>1</v>
      </c>
      <c r="F266" s="33">
        <v>0</v>
      </c>
      <c r="G266" s="33">
        <v>0</v>
      </c>
      <c r="H266">
        <v>0</v>
      </c>
      <c r="I266">
        <v>0</v>
      </c>
      <c r="J266">
        <v>1</v>
      </c>
      <c r="K266">
        <v>0</v>
      </c>
      <c r="L266">
        <v>0</v>
      </c>
      <c r="M266">
        <v>0</v>
      </c>
      <c r="N266">
        <v>0</v>
      </c>
      <c r="O266">
        <v>1</v>
      </c>
      <c r="P266">
        <v>0</v>
      </c>
      <c r="Q266" s="32">
        <v>6496.8860000000004</v>
      </c>
      <c r="R266" s="110" t="e">
        <f>IF(Play[[#This Row],[southeast]]=1,Play[[#This Row],[medical_insurance_charges]],NA())</f>
        <v>#N/A</v>
      </c>
      <c r="S266" s="110">
        <f>IF(Play[[#This Row],[southwest]]=1,Play[[#This Row],[medical_insurance_charges]],NA())</f>
        <v>6496.8860000000004</v>
      </c>
      <c r="T266" s="111" t="e">
        <f>IF(Play[[#This Row],[northwest]]=1,Play[[#This Row],[medical_insurance_charges]],NA())</f>
        <v>#N/A</v>
      </c>
      <c r="U266" s="110" t="e">
        <f>IF(Play[[#This Row],[northeast]]=1,Play[[#This Row],[medical_insurance_charges]],NA())</f>
        <v>#N/A</v>
      </c>
      <c r="V266" s="114" t="e">
        <f>IF(AND(Play[[#This Row],[southeast]]&lt;&gt;0,Play[[#This Row],[Smoker]]&lt;&gt;0),Play[[#This Row],[medical_insurance_charges]],NA())</f>
        <v>#N/A</v>
      </c>
      <c r="W266" s="114" t="e">
        <f>IF(AND(Play[[#This Row],[southwest]]&lt;&gt;0,Play[[#This Row],[Smoker]]&lt;&gt;0),Play[[#This Row],[medical_insurance_charges]],NA())</f>
        <v>#N/A</v>
      </c>
      <c r="X266" s="114" t="e">
        <f>IF(AND(Play[[#This Row],[northwest]]&lt;&gt;0,Play[[#This Row],[Smoker]]&lt;&gt;0),Play[[#This Row],[medical_insurance_charges]],NA())</f>
        <v>#N/A</v>
      </c>
      <c r="Y266" s="114" t="e">
        <f>IF(AND(Play[[#This Row],[northeast]]&lt;&gt;0,Play[[#This Row],[Smoker]]&lt;&gt;0),Play[[#This Row],[medical_insurance_charges]],NA())</f>
        <v>#N/A</v>
      </c>
      <c r="Z266" s="115" t="e">
        <f>IF(AND(Play[[#This Row],[Biological Marker]]=0,Play[[#This Row],[Smoker]]=1),Play[[#This Row],[medical_insurance_charges]],NA())</f>
        <v>#N/A</v>
      </c>
      <c r="AA266" s="115" t="e">
        <f>IF(AND(Play[[#This Row],[Biological Marker]]=1,Play[[#This Row],[Smoker]]=1),Play[[#This Row],[medical_insurance_charges]],NA())</f>
        <v>#N/A</v>
      </c>
      <c r="AB266" s="144" t="e">
        <f>IF(AND(Play[[#This Row],[southeast]]&lt;&gt;0,Play[[#This Row],[Smoker]]=0),Play[[#This Row],[medical_insurance_charges]],NA())</f>
        <v>#N/A</v>
      </c>
      <c r="AC266" s="144">
        <f>IF(AND(Play[[#This Row],[southwest]]&lt;&gt;0,Play[[#This Row],[Smoker]]=0),Play[[#This Row],[medical_insurance_charges]],NA())</f>
        <v>6496.8860000000004</v>
      </c>
      <c r="AD266" s="144" t="e">
        <f>IF(AND(Play[[#This Row],[northwest]]&lt;&gt;0,Play[[#This Row],[Smoker]]=0),Play[[#This Row],[medical_insurance_charges]],NA())</f>
        <v>#N/A</v>
      </c>
      <c r="AE266" s="144" t="e">
        <f>IF(AND(Play[[#This Row],[northeast]]&lt;&gt;0,Play[[#This Row],[Smoker]]=0),Play[[#This Row],[medical_insurance_charges]],NA())</f>
        <v>#N/A</v>
      </c>
      <c r="AF266" s="115">
        <f>IF(AND(Play[[#This Row],[Biological Marker]]=0,Play[[#This Row],[Smoker]]=0),Play[[#This Row],[medical_insurance_charges]],NA())</f>
        <v>6496.8860000000004</v>
      </c>
      <c r="AG266" s="115" t="e">
        <f>IF(AND(Play[[#This Row],[Biological Marker]]=1,Play[[#This Row],[Smoker]]=0),Play[[#This Row],[medical_insurance_charges]],NA())</f>
        <v>#N/A</v>
      </c>
    </row>
    <row r="267" spans="1:33" x14ac:dyDescent="0.35">
      <c r="A267" s="31">
        <v>40</v>
      </c>
      <c r="B267" s="31">
        <v>29.3</v>
      </c>
      <c r="C267" s="33">
        <v>0</v>
      </c>
      <c r="D267" s="33">
        <v>0</v>
      </c>
      <c r="E267" s="33">
        <v>1</v>
      </c>
      <c r="F267" s="33">
        <v>0</v>
      </c>
      <c r="G267" s="33">
        <v>0</v>
      </c>
      <c r="H267">
        <v>0</v>
      </c>
      <c r="I267">
        <v>0</v>
      </c>
      <c r="J267">
        <v>1</v>
      </c>
      <c r="K267">
        <v>0</v>
      </c>
      <c r="L267">
        <v>0</v>
      </c>
      <c r="M267">
        <v>0</v>
      </c>
      <c r="N267">
        <v>0</v>
      </c>
      <c r="O267">
        <v>1</v>
      </c>
      <c r="P267">
        <v>0</v>
      </c>
      <c r="Q267" s="32">
        <v>15828.82173</v>
      </c>
      <c r="R267" s="110" t="e">
        <f>IF(Play[[#This Row],[southeast]]=1,Play[[#This Row],[medical_insurance_charges]],NA())</f>
        <v>#N/A</v>
      </c>
      <c r="S267" s="110">
        <f>IF(Play[[#This Row],[southwest]]=1,Play[[#This Row],[medical_insurance_charges]],NA())</f>
        <v>15828.82173</v>
      </c>
      <c r="T267" s="111" t="e">
        <f>IF(Play[[#This Row],[northwest]]=1,Play[[#This Row],[medical_insurance_charges]],NA())</f>
        <v>#N/A</v>
      </c>
      <c r="U267" s="110" t="e">
        <f>IF(Play[[#This Row],[northeast]]=1,Play[[#This Row],[medical_insurance_charges]],NA())</f>
        <v>#N/A</v>
      </c>
      <c r="V267" s="114" t="e">
        <f>IF(AND(Play[[#This Row],[southeast]]&lt;&gt;0,Play[[#This Row],[Smoker]]&lt;&gt;0),Play[[#This Row],[medical_insurance_charges]],NA())</f>
        <v>#N/A</v>
      </c>
      <c r="W267" s="114" t="e">
        <f>IF(AND(Play[[#This Row],[southwest]]&lt;&gt;0,Play[[#This Row],[Smoker]]&lt;&gt;0),Play[[#This Row],[medical_insurance_charges]],NA())</f>
        <v>#N/A</v>
      </c>
      <c r="X267" s="114" t="e">
        <f>IF(AND(Play[[#This Row],[northwest]]&lt;&gt;0,Play[[#This Row],[Smoker]]&lt;&gt;0),Play[[#This Row],[medical_insurance_charges]],NA())</f>
        <v>#N/A</v>
      </c>
      <c r="Y267" s="114" t="e">
        <f>IF(AND(Play[[#This Row],[northeast]]&lt;&gt;0,Play[[#This Row],[Smoker]]&lt;&gt;0),Play[[#This Row],[medical_insurance_charges]],NA())</f>
        <v>#N/A</v>
      </c>
      <c r="Z267" s="115" t="e">
        <f>IF(AND(Play[[#This Row],[Biological Marker]]=0,Play[[#This Row],[Smoker]]=1),Play[[#This Row],[medical_insurance_charges]],NA())</f>
        <v>#N/A</v>
      </c>
      <c r="AA267" s="115" t="e">
        <f>IF(AND(Play[[#This Row],[Biological Marker]]=1,Play[[#This Row],[Smoker]]=1),Play[[#This Row],[medical_insurance_charges]],NA())</f>
        <v>#N/A</v>
      </c>
      <c r="AB267" s="144" t="e">
        <f>IF(AND(Play[[#This Row],[southeast]]&lt;&gt;0,Play[[#This Row],[Smoker]]=0),Play[[#This Row],[medical_insurance_charges]],NA())</f>
        <v>#N/A</v>
      </c>
      <c r="AC267" s="144">
        <f>IF(AND(Play[[#This Row],[southwest]]&lt;&gt;0,Play[[#This Row],[Smoker]]=0),Play[[#This Row],[medical_insurance_charges]],NA())</f>
        <v>15828.82173</v>
      </c>
      <c r="AD267" s="144" t="e">
        <f>IF(AND(Play[[#This Row],[northwest]]&lt;&gt;0,Play[[#This Row],[Smoker]]=0),Play[[#This Row],[medical_insurance_charges]],NA())</f>
        <v>#N/A</v>
      </c>
      <c r="AE267" s="144" t="e">
        <f>IF(AND(Play[[#This Row],[northeast]]&lt;&gt;0,Play[[#This Row],[Smoker]]=0),Play[[#This Row],[medical_insurance_charges]],NA())</f>
        <v>#N/A</v>
      </c>
      <c r="AF267" s="115">
        <f>IF(AND(Play[[#This Row],[Biological Marker]]=0,Play[[#This Row],[Smoker]]=0),Play[[#This Row],[medical_insurance_charges]],NA())</f>
        <v>15828.82173</v>
      </c>
      <c r="AG267" s="115" t="e">
        <f>IF(AND(Play[[#This Row],[Biological Marker]]=1,Play[[#This Row],[Smoker]]=0),Play[[#This Row],[medical_insurance_charges]],NA())</f>
        <v>#N/A</v>
      </c>
    </row>
    <row r="268" spans="1:33" x14ac:dyDescent="0.35">
      <c r="A268" s="31">
        <v>42</v>
      </c>
      <c r="B268" s="31">
        <v>29</v>
      </c>
      <c r="C268" s="33">
        <v>0</v>
      </c>
      <c r="D268" s="33">
        <v>0</v>
      </c>
      <c r="E268" s="33">
        <v>1</v>
      </c>
      <c r="F268" s="33">
        <v>0</v>
      </c>
      <c r="G268" s="33">
        <v>0</v>
      </c>
      <c r="H268">
        <v>0</v>
      </c>
      <c r="I268">
        <v>0</v>
      </c>
      <c r="J268">
        <v>1</v>
      </c>
      <c r="K268">
        <v>0</v>
      </c>
      <c r="L268">
        <v>0</v>
      </c>
      <c r="M268">
        <v>0</v>
      </c>
      <c r="N268">
        <v>0</v>
      </c>
      <c r="O268">
        <v>1</v>
      </c>
      <c r="P268">
        <v>0</v>
      </c>
      <c r="Q268" s="32">
        <v>7050.6419999999998</v>
      </c>
      <c r="R268" s="110" t="e">
        <f>IF(Play[[#This Row],[southeast]]=1,Play[[#This Row],[medical_insurance_charges]],NA())</f>
        <v>#N/A</v>
      </c>
      <c r="S268" s="110">
        <f>IF(Play[[#This Row],[southwest]]=1,Play[[#This Row],[medical_insurance_charges]],NA())</f>
        <v>7050.6419999999998</v>
      </c>
      <c r="T268" s="111" t="e">
        <f>IF(Play[[#This Row],[northwest]]=1,Play[[#This Row],[medical_insurance_charges]],NA())</f>
        <v>#N/A</v>
      </c>
      <c r="U268" s="110" t="e">
        <f>IF(Play[[#This Row],[northeast]]=1,Play[[#This Row],[medical_insurance_charges]],NA())</f>
        <v>#N/A</v>
      </c>
      <c r="V268" s="114" t="e">
        <f>IF(AND(Play[[#This Row],[southeast]]&lt;&gt;0,Play[[#This Row],[Smoker]]&lt;&gt;0),Play[[#This Row],[medical_insurance_charges]],NA())</f>
        <v>#N/A</v>
      </c>
      <c r="W268" s="114" t="e">
        <f>IF(AND(Play[[#This Row],[southwest]]&lt;&gt;0,Play[[#This Row],[Smoker]]&lt;&gt;0),Play[[#This Row],[medical_insurance_charges]],NA())</f>
        <v>#N/A</v>
      </c>
      <c r="X268" s="114" t="e">
        <f>IF(AND(Play[[#This Row],[northwest]]&lt;&gt;0,Play[[#This Row],[Smoker]]&lt;&gt;0),Play[[#This Row],[medical_insurance_charges]],NA())</f>
        <v>#N/A</v>
      </c>
      <c r="Y268" s="114" t="e">
        <f>IF(AND(Play[[#This Row],[northeast]]&lt;&gt;0,Play[[#This Row],[Smoker]]&lt;&gt;0),Play[[#This Row],[medical_insurance_charges]],NA())</f>
        <v>#N/A</v>
      </c>
      <c r="Z268" s="115" t="e">
        <f>IF(AND(Play[[#This Row],[Biological Marker]]=0,Play[[#This Row],[Smoker]]=1),Play[[#This Row],[medical_insurance_charges]],NA())</f>
        <v>#N/A</v>
      </c>
      <c r="AA268" s="115" t="e">
        <f>IF(AND(Play[[#This Row],[Biological Marker]]=1,Play[[#This Row],[Smoker]]=1),Play[[#This Row],[medical_insurance_charges]],NA())</f>
        <v>#N/A</v>
      </c>
      <c r="AB268" s="144" t="e">
        <f>IF(AND(Play[[#This Row],[southeast]]&lt;&gt;0,Play[[#This Row],[Smoker]]=0),Play[[#This Row],[medical_insurance_charges]],NA())</f>
        <v>#N/A</v>
      </c>
      <c r="AC268" s="144">
        <f>IF(AND(Play[[#This Row],[southwest]]&lt;&gt;0,Play[[#This Row],[Smoker]]=0),Play[[#This Row],[medical_insurance_charges]],NA())</f>
        <v>7050.6419999999998</v>
      </c>
      <c r="AD268" s="144" t="e">
        <f>IF(AND(Play[[#This Row],[northwest]]&lt;&gt;0,Play[[#This Row],[Smoker]]=0),Play[[#This Row],[medical_insurance_charges]],NA())</f>
        <v>#N/A</v>
      </c>
      <c r="AE268" s="144" t="e">
        <f>IF(AND(Play[[#This Row],[northeast]]&lt;&gt;0,Play[[#This Row],[Smoker]]=0),Play[[#This Row],[medical_insurance_charges]],NA())</f>
        <v>#N/A</v>
      </c>
      <c r="AF268" s="115">
        <f>IF(AND(Play[[#This Row],[Biological Marker]]=0,Play[[#This Row],[Smoker]]=0),Play[[#This Row],[medical_insurance_charges]],NA())</f>
        <v>7050.6419999999998</v>
      </c>
      <c r="AG268" s="115" t="e">
        <f>IF(AND(Play[[#This Row],[Biological Marker]]=1,Play[[#This Row],[Smoker]]=0),Play[[#This Row],[medical_insurance_charges]],NA())</f>
        <v>#N/A</v>
      </c>
    </row>
    <row r="269" spans="1:33" x14ac:dyDescent="0.35">
      <c r="A269" s="31">
        <v>42</v>
      </c>
      <c r="B269" s="31">
        <v>25.3</v>
      </c>
      <c r="C269" s="33">
        <v>0</v>
      </c>
      <c r="D269" s="33">
        <v>0</v>
      </c>
      <c r="E269" s="33">
        <v>1</v>
      </c>
      <c r="F269" s="33">
        <v>0</v>
      </c>
      <c r="G269" s="33">
        <v>0</v>
      </c>
      <c r="H269">
        <v>0</v>
      </c>
      <c r="I269">
        <v>0</v>
      </c>
      <c r="J269">
        <v>1</v>
      </c>
      <c r="K269">
        <v>0</v>
      </c>
      <c r="L269">
        <v>0</v>
      </c>
      <c r="M269">
        <v>0</v>
      </c>
      <c r="N269">
        <v>0</v>
      </c>
      <c r="O269">
        <v>1</v>
      </c>
      <c r="P269">
        <v>0</v>
      </c>
      <c r="Q269" s="32">
        <v>7045.4989999999998</v>
      </c>
      <c r="R269" s="110" t="e">
        <f>IF(Play[[#This Row],[southeast]]=1,Play[[#This Row],[medical_insurance_charges]],NA())</f>
        <v>#N/A</v>
      </c>
      <c r="S269" s="110">
        <f>IF(Play[[#This Row],[southwest]]=1,Play[[#This Row],[medical_insurance_charges]],NA())</f>
        <v>7045.4989999999998</v>
      </c>
      <c r="T269" s="111" t="e">
        <f>IF(Play[[#This Row],[northwest]]=1,Play[[#This Row],[medical_insurance_charges]],NA())</f>
        <v>#N/A</v>
      </c>
      <c r="U269" s="110" t="e">
        <f>IF(Play[[#This Row],[northeast]]=1,Play[[#This Row],[medical_insurance_charges]],NA())</f>
        <v>#N/A</v>
      </c>
      <c r="V269" s="114" t="e">
        <f>IF(AND(Play[[#This Row],[southeast]]&lt;&gt;0,Play[[#This Row],[Smoker]]&lt;&gt;0),Play[[#This Row],[medical_insurance_charges]],NA())</f>
        <v>#N/A</v>
      </c>
      <c r="W269" s="114" t="e">
        <f>IF(AND(Play[[#This Row],[southwest]]&lt;&gt;0,Play[[#This Row],[Smoker]]&lt;&gt;0),Play[[#This Row],[medical_insurance_charges]],NA())</f>
        <v>#N/A</v>
      </c>
      <c r="X269" s="114" t="e">
        <f>IF(AND(Play[[#This Row],[northwest]]&lt;&gt;0,Play[[#This Row],[Smoker]]&lt;&gt;0),Play[[#This Row],[medical_insurance_charges]],NA())</f>
        <v>#N/A</v>
      </c>
      <c r="Y269" s="114" t="e">
        <f>IF(AND(Play[[#This Row],[northeast]]&lt;&gt;0,Play[[#This Row],[Smoker]]&lt;&gt;0),Play[[#This Row],[medical_insurance_charges]],NA())</f>
        <v>#N/A</v>
      </c>
      <c r="Z269" s="115" t="e">
        <f>IF(AND(Play[[#This Row],[Biological Marker]]=0,Play[[#This Row],[Smoker]]=1),Play[[#This Row],[medical_insurance_charges]],NA())</f>
        <v>#N/A</v>
      </c>
      <c r="AA269" s="115" t="e">
        <f>IF(AND(Play[[#This Row],[Biological Marker]]=1,Play[[#This Row],[Smoker]]=1),Play[[#This Row],[medical_insurance_charges]],NA())</f>
        <v>#N/A</v>
      </c>
      <c r="AB269" s="144" t="e">
        <f>IF(AND(Play[[#This Row],[southeast]]&lt;&gt;0,Play[[#This Row],[Smoker]]=0),Play[[#This Row],[medical_insurance_charges]],NA())</f>
        <v>#N/A</v>
      </c>
      <c r="AC269" s="144">
        <f>IF(AND(Play[[#This Row],[southwest]]&lt;&gt;0,Play[[#This Row],[Smoker]]=0),Play[[#This Row],[medical_insurance_charges]],NA())</f>
        <v>7045.4989999999998</v>
      </c>
      <c r="AD269" s="144" t="e">
        <f>IF(AND(Play[[#This Row],[northwest]]&lt;&gt;0,Play[[#This Row],[Smoker]]=0),Play[[#This Row],[medical_insurance_charges]],NA())</f>
        <v>#N/A</v>
      </c>
      <c r="AE269" s="144" t="e">
        <f>IF(AND(Play[[#This Row],[northeast]]&lt;&gt;0,Play[[#This Row],[Smoker]]=0),Play[[#This Row],[medical_insurance_charges]],NA())</f>
        <v>#N/A</v>
      </c>
      <c r="AF269" s="115">
        <f>IF(AND(Play[[#This Row],[Biological Marker]]=0,Play[[#This Row],[Smoker]]=0),Play[[#This Row],[medical_insurance_charges]],NA())</f>
        <v>7045.4989999999998</v>
      </c>
      <c r="AG269" s="115" t="e">
        <f>IF(AND(Play[[#This Row],[Biological Marker]]=1,Play[[#This Row],[Smoker]]=0),Play[[#This Row],[medical_insurance_charges]],NA())</f>
        <v>#N/A</v>
      </c>
    </row>
    <row r="270" spans="1:33" x14ac:dyDescent="0.35">
      <c r="A270" s="31">
        <v>43</v>
      </c>
      <c r="B270" s="31">
        <v>29.9</v>
      </c>
      <c r="C270" s="33">
        <v>0</v>
      </c>
      <c r="D270" s="33">
        <v>0</v>
      </c>
      <c r="E270" s="33">
        <v>1</v>
      </c>
      <c r="F270" s="33">
        <v>0</v>
      </c>
      <c r="G270" s="33">
        <v>0</v>
      </c>
      <c r="H270">
        <v>0</v>
      </c>
      <c r="I270">
        <v>0</v>
      </c>
      <c r="J270">
        <v>1</v>
      </c>
      <c r="K270">
        <v>0</v>
      </c>
      <c r="L270">
        <v>0</v>
      </c>
      <c r="M270">
        <v>0</v>
      </c>
      <c r="N270">
        <v>0</v>
      </c>
      <c r="O270">
        <v>1</v>
      </c>
      <c r="P270">
        <v>0</v>
      </c>
      <c r="Q270" s="32">
        <v>7337.7479999999996</v>
      </c>
      <c r="R270" s="110" t="e">
        <f>IF(Play[[#This Row],[southeast]]=1,Play[[#This Row],[medical_insurance_charges]],NA())</f>
        <v>#N/A</v>
      </c>
      <c r="S270" s="110">
        <f>IF(Play[[#This Row],[southwest]]=1,Play[[#This Row],[medical_insurance_charges]],NA())</f>
        <v>7337.7479999999996</v>
      </c>
      <c r="T270" s="111" t="e">
        <f>IF(Play[[#This Row],[northwest]]=1,Play[[#This Row],[medical_insurance_charges]],NA())</f>
        <v>#N/A</v>
      </c>
      <c r="U270" s="110" t="e">
        <f>IF(Play[[#This Row],[northeast]]=1,Play[[#This Row],[medical_insurance_charges]],NA())</f>
        <v>#N/A</v>
      </c>
      <c r="V270" s="114" t="e">
        <f>IF(AND(Play[[#This Row],[southeast]]&lt;&gt;0,Play[[#This Row],[Smoker]]&lt;&gt;0),Play[[#This Row],[medical_insurance_charges]],NA())</f>
        <v>#N/A</v>
      </c>
      <c r="W270" s="114" t="e">
        <f>IF(AND(Play[[#This Row],[southwest]]&lt;&gt;0,Play[[#This Row],[Smoker]]&lt;&gt;0),Play[[#This Row],[medical_insurance_charges]],NA())</f>
        <v>#N/A</v>
      </c>
      <c r="X270" s="114" t="e">
        <f>IF(AND(Play[[#This Row],[northwest]]&lt;&gt;0,Play[[#This Row],[Smoker]]&lt;&gt;0),Play[[#This Row],[medical_insurance_charges]],NA())</f>
        <v>#N/A</v>
      </c>
      <c r="Y270" s="114" t="e">
        <f>IF(AND(Play[[#This Row],[northeast]]&lt;&gt;0,Play[[#This Row],[Smoker]]&lt;&gt;0),Play[[#This Row],[medical_insurance_charges]],NA())</f>
        <v>#N/A</v>
      </c>
      <c r="Z270" s="115" t="e">
        <f>IF(AND(Play[[#This Row],[Biological Marker]]=0,Play[[#This Row],[Smoker]]=1),Play[[#This Row],[medical_insurance_charges]],NA())</f>
        <v>#N/A</v>
      </c>
      <c r="AA270" s="115" t="e">
        <f>IF(AND(Play[[#This Row],[Biological Marker]]=1,Play[[#This Row],[Smoker]]=1),Play[[#This Row],[medical_insurance_charges]],NA())</f>
        <v>#N/A</v>
      </c>
      <c r="AB270" s="144" t="e">
        <f>IF(AND(Play[[#This Row],[southeast]]&lt;&gt;0,Play[[#This Row],[Smoker]]=0),Play[[#This Row],[medical_insurance_charges]],NA())</f>
        <v>#N/A</v>
      </c>
      <c r="AC270" s="144">
        <f>IF(AND(Play[[#This Row],[southwest]]&lt;&gt;0,Play[[#This Row],[Smoker]]=0),Play[[#This Row],[medical_insurance_charges]],NA())</f>
        <v>7337.7479999999996</v>
      </c>
      <c r="AD270" s="144" t="e">
        <f>IF(AND(Play[[#This Row],[northwest]]&lt;&gt;0,Play[[#This Row],[Smoker]]=0),Play[[#This Row],[medical_insurance_charges]],NA())</f>
        <v>#N/A</v>
      </c>
      <c r="AE270" s="144" t="e">
        <f>IF(AND(Play[[#This Row],[northeast]]&lt;&gt;0,Play[[#This Row],[Smoker]]=0),Play[[#This Row],[medical_insurance_charges]],NA())</f>
        <v>#N/A</v>
      </c>
      <c r="AF270" s="115">
        <f>IF(AND(Play[[#This Row],[Biological Marker]]=0,Play[[#This Row],[Smoker]]=0),Play[[#This Row],[medical_insurance_charges]],NA())</f>
        <v>7337.7479999999996</v>
      </c>
      <c r="AG270" s="115" t="e">
        <f>IF(AND(Play[[#This Row],[Biological Marker]]=1,Play[[#This Row],[Smoker]]=0),Play[[#This Row],[medical_insurance_charges]],NA())</f>
        <v>#N/A</v>
      </c>
    </row>
    <row r="271" spans="1:33" x14ac:dyDescent="0.35">
      <c r="A271" s="31">
        <v>44</v>
      </c>
      <c r="B271" s="31">
        <v>27.5</v>
      </c>
      <c r="C271" s="33">
        <v>0</v>
      </c>
      <c r="D271" s="33">
        <v>0</v>
      </c>
      <c r="E271" s="33">
        <v>1</v>
      </c>
      <c r="F271" s="33">
        <v>0</v>
      </c>
      <c r="G271" s="33">
        <v>0</v>
      </c>
      <c r="H271">
        <v>0</v>
      </c>
      <c r="I271">
        <v>0</v>
      </c>
      <c r="J271">
        <v>1</v>
      </c>
      <c r="K271">
        <v>0</v>
      </c>
      <c r="L271">
        <v>0</v>
      </c>
      <c r="M271">
        <v>0</v>
      </c>
      <c r="N271">
        <v>0</v>
      </c>
      <c r="O271">
        <v>1</v>
      </c>
      <c r="P271">
        <v>0</v>
      </c>
      <c r="Q271" s="32">
        <v>7626.9930000000004</v>
      </c>
      <c r="R271" s="110" t="e">
        <f>IF(Play[[#This Row],[southeast]]=1,Play[[#This Row],[medical_insurance_charges]],NA())</f>
        <v>#N/A</v>
      </c>
      <c r="S271" s="110">
        <f>IF(Play[[#This Row],[southwest]]=1,Play[[#This Row],[medical_insurance_charges]],NA())</f>
        <v>7626.9930000000004</v>
      </c>
      <c r="T271" s="111" t="e">
        <f>IF(Play[[#This Row],[northwest]]=1,Play[[#This Row],[medical_insurance_charges]],NA())</f>
        <v>#N/A</v>
      </c>
      <c r="U271" s="110" t="e">
        <f>IF(Play[[#This Row],[northeast]]=1,Play[[#This Row],[medical_insurance_charges]],NA())</f>
        <v>#N/A</v>
      </c>
      <c r="V271" s="114" t="e">
        <f>IF(AND(Play[[#This Row],[southeast]]&lt;&gt;0,Play[[#This Row],[Smoker]]&lt;&gt;0),Play[[#This Row],[medical_insurance_charges]],NA())</f>
        <v>#N/A</v>
      </c>
      <c r="W271" s="114" t="e">
        <f>IF(AND(Play[[#This Row],[southwest]]&lt;&gt;0,Play[[#This Row],[Smoker]]&lt;&gt;0),Play[[#This Row],[medical_insurance_charges]],NA())</f>
        <v>#N/A</v>
      </c>
      <c r="X271" s="114" t="e">
        <f>IF(AND(Play[[#This Row],[northwest]]&lt;&gt;0,Play[[#This Row],[Smoker]]&lt;&gt;0),Play[[#This Row],[medical_insurance_charges]],NA())</f>
        <v>#N/A</v>
      </c>
      <c r="Y271" s="114" t="e">
        <f>IF(AND(Play[[#This Row],[northeast]]&lt;&gt;0,Play[[#This Row],[Smoker]]&lt;&gt;0),Play[[#This Row],[medical_insurance_charges]],NA())</f>
        <v>#N/A</v>
      </c>
      <c r="Z271" s="115" t="e">
        <f>IF(AND(Play[[#This Row],[Biological Marker]]=0,Play[[#This Row],[Smoker]]=1),Play[[#This Row],[medical_insurance_charges]],NA())</f>
        <v>#N/A</v>
      </c>
      <c r="AA271" s="115" t="e">
        <f>IF(AND(Play[[#This Row],[Biological Marker]]=1,Play[[#This Row],[Smoker]]=1),Play[[#This Row],[medical_insurance_charges]],NA())</f>
        <v>#N/A</v>
      </c>
      <c r="AB271" s="144" t="e">
        <f>IF(AND(Play[[#This Row],[southeast]]&lt;&gt;0,Play[[#This Row],[Smoker]]=0),Play[[#This Row],[medical_insurance_charges]],NA())</f>
        <v>#N/A</v>
      </c>
      <c r="AC271" s="144">
        <f>IF(AND(Play[[#This Row],[southwest]]&lt;&gt;0,Play[[#This Row],[Smoker]]=0),Play[[#This Row],[medical_insurance_charges]],NA())</f>
        <v>7626.9930000000004</v>
      </c>
      <c r="AD271" s="144" t="e">
        <f>IF(AND(Play[[#This Row],[northwest]]&lt;&gt;0,Play[[#This Row],[Smoker]]=0),Play[[#This Row],[medical_insurance_charges]],NA())</f>
        <v>#N/A</v>
      </c>
      <c r="AE271" s="144" t="e">
        <f>IF(AND(Play[[#This Row],[northeast]]&lt;&gt;0,Play[[#This Row],[Smoker]]=0),Play[[#This Row],[medical_insurance_charges]],NA())</f>
        <v>#N/A</v>
      </c>
      <c r="AF271" s="115">
        <f>IF(AND(Play[[#This Row],[Biological Marker]]=0,Play[[#This Row],[Smoker]]=0),Play[[#This Row],[medical_insurance_charges]],NA())</f>
        <v>7626.9930000000004</v>
      </c>
      <c r="AG271" s="115" t="e">
        <f>IF(AND(Play[[#This Row],[Biological Marker]]=1,Play[[#This Row],[Smoker]]=0),Play[[#This Row],[medical_insurance_charges]],NA())</f>
        <v>#N/A</v>
      </c>
    </row>
    <row r="272" spans="1:33" x14ac:dyDescent="0.35">
      <c r="A272" s="31">
        <v>44</v>
      </c>
      <c r="B272" s="31">
        <v>25.8</v>
      </c>
      <c r="C272" s="33">
        <v>0</v>
      </c>
      <c r="D272" s="33">
        <v>0</v>
      </c>
      <c r="E272" s="33">
        <v>1</v>
      </c>
      <c r="F272" s="33">
        <v>0</v>
      </c>
      <c r="G272" s="33">
        <v>0</v>
      </c>
      <c r="H272">
        <v>0</v>
      </c>
      <c r="I272">
        <v>0</v>
      </c>
      <c r="J272">
        <v>1</v>
      </c>
      <c r="K272">
        <v>0</v>
      </c>
      <c r="L272">
        <v>0</v>
      </c>
      <c r="M272">
        <v>0</v>
      </c>
      <c r="N272">
        <v>0</v>
      </c>
      <c r="O272">
        <v>1</v>
      </c>
      <c r="P272">
        <v>0</v>
      </c>
      <c r="Q272" s="32">
        <v>7624.63</v>
      </c>
      <c r="R272" s="110" t="e">
        <f>IF(Play[[#This Row],[southeast]]=1,Play[[#This Row],[medical_insurance_charges]],NA())</f>
        <v>#N/A</v>
      </c>
      <c r="S272" s="110">
        <f>IF(Play[[#This Row],[southwest]]=1,Play[[#This Row],[medical_insurance_charges]],NA())</f>
        <v>7624.63</v>
      </c>
      <c r="T272" s="111" t="e">
        <f>IF(Play[[#This Row],[northwest]]=1,Play[[#This Row],[medical_insurance_charges]],NA())</f>
        <v>#N/A</v>
      </c>
      <c r="U272" s="110" t="e">
        <f>IF(Play[[#This Row],[northeast]]=1,Play[[#This Row],[medical_insurance_charges]],NA())</f>
        <v>#N/A</v>
      </c>
      <c r="V272" s="114" t="e">
        <f>IF(AND(Play[[#This Row],[southeast]]&lt;&gt;0,Play[[#This Row],[Smoker]]&lt;&gt;0),Play[[#This Row],[medical_insurance_charges]],NA())</f>
        <v>#N/A</v>
      </c>
      <c r="W272" s="114" t="e">
        <f>IF(AND(Play[[#This Row],[southwest]]&lt;&gt;0,Play[[#This Row],[Smoker]]&lt;&gt;0),Play[[#This Row],[medical_insurance_charges]],NA())</f>
        <v>#N/A</v>
      </c>
      <c r="X272" s="114" t="e">
        <f>IF(AND(Play[[#This Row],[northwest]]&lt;&gt;0,Play[[#This Row],[Smoker]]&lt;&gt;0),Play[[#This Row],[medical_insurance_charges]],NA())</f>
        <v>#N/A</v>
      </c>
      <c r="Y272" s="114" t="e">
        <f>IF(AND(Play[[#This Row],[northeast]]&lt;&gt;0,Play[[#This Row],[Smoker]]&lt;&gt;0),Play[[#This Row],[medical_insurance_charges]],NA())</f>
        <v>#N/A</v>
      </c>
      <c r="Z272" s="115" t="e">
        <f>IF(AND(Play[[#This Row],[Biological Marker]]=0,Play[[#This Row],[Smoker]]=1),Play[[#This Row],[medical_insurance_charges]],NA())</f>
        <v>#N/A</v>
      </c>
      <c r="AA272" s="115" t="e">
        <f>IF(AND(Play[[#This Row],[Biological Marker]]=1,Play[[#This Row],[Smoker]]=1),Play[[#This Row],[medical_insurance_charges]],NA())</f>
        <v>#N/A</v>
      </c>
      <c r="AB272" s="144" t="e">
        <f>IF(AND(Play[[#This Row],[southeast]]&lt;&gt;0,Play[[#This Row],[Smoker]]=0),Play[[#This Row],[medical_insurance_charges]],NA())</f>
        <v>#N/A</v>
      </c>
      <c r="AC272" s="144">
        <f>IF(AND(Play[[#This Row],[southwest]]&lt;&gt;0,Play[[#This Row],[Smoker]]=0),Play[[#This Row],[medical_insurance_charges]],NA())</f>
        <v>7624.63</v>
      </c>
      <c r="AD272" s="144" t="e">
        <f>IF(AND(Play[[#This Row],[northwest]]&lt;&gt;0,Play[[#This Row],[Smoker]]=0),Play[[#This Row],[medical_insurance_charges]],NA())</f>
        <v>#N/A</v>
      </c>
      <c r="AE272" s="144" t="e">
        <f>IF(AND(Play[[#This Row],[northeast]]&lt;&gt;0,Play[[#This Row],[Smoker]]=0),Play[[#This Row],[medical_insurance_charges]],NA())</f>
        <v>#N/A</v>
      </c>
      <c r="AF272" s="115">
        <f>IF(AND(Play[[#This Row],[Biological Marker]]=0,Play[[#This Row],[Smoker]]=0),Play[[#This Row],[medical_insurance_charges]],NA())</f>
        <v>7624.63</v>
      </c>
      <c r="AG272" s="115" t="e">
        <f>IF(AND(Play[[#This Row],[Biological Marker]]=1,Play[[#This Row],[Smoker]]=0),Play[[#This Row],[medical_insurance_charges]],NA())</f>
        <v>#N/A</v>
      </c>
    </row>
    <row r="273" spans="1:33" x14ac:dyDescent="0.35">
      <c r="A273" s="31">
        <v>44</v>
      </c>
      <c r="B273" s="31">
        <v>25</v>
      </c>
      <c r="C273" s="33">
        <v>0</v>
      </c>
      <c r="D273" s="33">
        <v>0</v>
      </c>
      <c r="E273" s="33">
        <v>1</v>
      </c>
      <c r="F273" s="33">
        <v>0</v>
      </c>
      <c r="G273" s="33">
        <v>0</v>
      </c>
      <c r="H273">
        <v>0</v>
      </c>
      <c r="I273">
        <v>0</v>
      </c>
      <c r="J273">
        <v>1</v>
      </c>
      <c r="K273">
        <v>0</v>
      </c>
      <c r="L273">
        <v>0</v>
      </c>
      <c r="M273">
        <v>0</v>
      </c>
      <c r="N273">
        <v>0</v>
      </c>
      <c r="O273">
        <v>1</v>
      </c>
      <c r="P273">
        <v>0</v>
      </c>
      <c r="Q273" s="32">
        <v>7623.518</v>
      </c>
      <c r="R273" s="110" t="e">
        <f>IF(Play[[#This Row],[southeast]]=1,Play[[#This Row],[medical_insurance_charges]],NA())</f>
        <v>#N/A</v>
      </c>
      <c r="S273" s="110">
        <f>IF(Play[[#This Row],[southwest]]=1,Play[[#This Row],[medical_insurance_charges]],NA())</f>
        <v>7623.518</v>
      </c>
      <c r="T273" s="111" t="e">
        <f>IF(Play[[#This Row],[northwest]]=1,Play[[#This Row],[medical_insurance_charges]],NA())</f>
        <v>#N/A</v>
      </c>
      <c r="U273" s="110" t="e">
        <f>IF(Play[[#This Row],[northeast]]=1,Play[[#This Row],[medical_insurance_charges]],NA())</f>
        <v>#N/A</v>
      </c>
      <c r="V273" s="114" t="e">
        <f>IF(AND(Play[[#This Row],[southeast]]&lt;&gt;0,Play[[#This Row],[Smoker]]&lt;&gt;0),Play[[#This Row],[medical_insurance_charges]],NA())</f>
        <v>#N/A</v>
      </c>
      <c r="W273" s="114" t="e">
        <f>IF(AND(Play[[#This Row],[southwest]]&lt;&gt;0,Play[[#This Row],[Smoker]]&lt;&gt;0),Play[[#This Row],[medical_insurance_charges]],NA())</f>
        <v>#N/A</v>
      </c>
      <c r="X273" s="114" t="e">
        <f>IF(AND(Play[[#This Row],[northwest]]&lt;&gt;0,Play[[#This Row],[Smoker]]&lt;&gt;0),Play[[#This Row],[medical_insurance_charges]],NA())</f>
        <v>#N/A</v>
      </c>
      <c r="Y273" s="114" t="e">
        <f>IF(AND(Play[[#This Row],[northeast]]&lt;&gt;0,Play[[#This Row],[Smoker]]&lt;&gt;0),Play[[#This Row],[medical_insurance_charges]],NA())</f>
        <v>#N/A</v>
      </c>
      <c r="Z273" s="115" t="e">
        <f>IF(AND(Play[[#This Row],[Biological Marker]]=0,Play[[#This Row],[Smoker]]=1),Play[[#This Row],[medical_insurance_charges]],NA())</f>
        <v>#N/A</v>
      </c>
      <c r="AA273" s="115" t="e">
        <f>IF(AND(Play[[#This Row],[Biological Marker]]=1,Play[[#This Row],[Smoker]]=1),Play[[#This Row],[medical_insurance_charges]],NA())</f>
        <v>#N/A</v>
      </c>
      <c r="AB273" s="144" t="e">
        <f>IF(AND(Play[[#This Row],[southeast]]&lt;&gt;0,Play[[#This Row],[Smoker]]=0),Play[[#This Row],[medical_insurance_charges]],NA())</f>
        <v>#N/A</v>
      </c>
      <c r="AC273" s="144">
        <f>IF(AND(Play[[#This Row],[southwest]]&lt;&gt;0,Play[[#This Row],[Smoker]]=0),Play[[#This Row],[medical_insurance_charges]],NA())</f>
        <v>7623.518</v>
      </c>
      <c r="AD273" s="144" t="e">
        <f>IF(AND(Play[[#This Row],[northwest]]&lt;&gt;0,Play[[#This Row],[Smoker]]=0),Play[[#This Row],[medical_insurance_charges]],NA())</f>
        <v>#N/A</v>
      </c>
      <c r="AE273" s="144" t="e">
        <f>IF(AND(Play[[#This Row],[northeast]]&lt;&gt;0,Play[[#This Row],[Smoker]]=0),Play[[#This Row],[medical_insurance_charges]],NA())</f>
        <v>#N/A</v>
      </c>
      <c r="AF273" s="115">
        <f>IF(AND(Play[[#This Row],[Biological Marker]]=0,Play[[#This Row],[Smoker]]=0),Play[[#This Row],[medical_insurance_charges]],NA())</f>
        <v>7623.518</v>
      </c>
      <c r="AG273" s="115" t="e">
        <f>IF(AND(Play[[#This Row],[Biological Marker]]=1,Play[[#This Row],[Smoker]]=0),Play[[#This Row],[medical_insurance_charges]],NA())</f>
        <v>#N/A</v>
      </c>
    </row>
    <row r="274" spans="1:33" x14ac:dyDescent="0.35">
      <c r="A274" s="31">
        <v>45</v>
      </c>
      <c r="B274" s="31">
        <v>25.7</v>
      </c>
      <c r="C274" s="33">
        <v>0</v>
      </c>
      <c r="D274" s="33">
        <v>0</v>
      </c>
      <c r="E274" s="33">
        <v>1</v>
      </c>
      <c r="F274" s="33">
        <v>0</v>
      </c>
      <c r="G274" s="33">
        <v>0</v>
      </c>
      <c r="H274">
        <v>0</v>
      </c>
      <c r="I274">
        <v>0</v>
      </c>
      <c r="J274">
        <v>1</v>
      </c>
      <c r="K274">
        <v>0</v>
      </c>
      <c r="L274">
        <v>0</v>
      </c>
      <c r="M274">
        <v>0</v>
      </c>
      <c r="N274">
        <v>0</v>
      </c>
      <c r="O274">
        <v>1</v>
      </c>
      <c r="P274">
        <v>0</v>
      </c>
      <c r="Q274" s="32">
        <v>9101.7980000000007</v>
      </c>
      <c r="R274" s="110" t="e">
        <f>IF(Play[[#This Row],[southeast]]=1,Play[[#This Row],[medical_insurance_charges]],NA())</f>
        <v>#N/A</v>
      </c>
      <c r="S274" s="110">
        <f>IF(Play[[#This Row],[southwest]]=1,Play[[#This Row],[medical_insurance_charges]],NA())</f>
        <v>9101.7980000000007</v>
      </c>
      <c r="T274" s="111" t="e">
        <f>IF(Play[[#This Row],[northwest]]=1,Play[[#This Row],[medical_insurance_charges]],NA())</f>
        <v>#N/A</v>
      </c>
      <c r="U274" s="110" t="e">
        <f>IF(Play[[#This Row],[northeast]]=1,Play[[#This Row],[medical_insurance_charges]],NA())</f>
        <v>#N/A</v>
      </c>
      <c r="V274" s="114" t="e">
        <f>IF(AND(Play[[#This Row],[southeast]]&lt;&gt;0,Play[[#This Row],[Smoker]]&lt;&gt;0),Play[[#This Row],[medical_insurance_charges]],NA())</f>
        <v>#N/A</v>
      </c>
      <c r="W274" s="114" t="e">
        <f>IF(AND(Play[[#This Row],[southwest]]&lt;&gt;0,Play[[#This Row],[Smoker]]&lt;&gt;0),Play[[#This Row],[medical_insurance_charges]],NA())</f>
        <v>#N/A</v>
      </c>
      <c r="X274" s="114" t="e">
        <f>IF(AND(Play[[#This Row],[northwest]]&lt;&gt;0,Play[[#This Row],[Smoker]]&lt;&gt;0),Play[[#This Row],[medical_insurance_charges]],NA())</f>
        <v>#N/A</v>
      </c>
      <c r="Y274" s="114" t="e">
        <f>IF(AND(Play[[#This Row],[northeast]]&lt;&gt;0,Play[[#This Row],[Smoker]]&lt;&gt;0),Play[[#This Row],[medical_insurance_charges]],NA())</f>
        <v>#N/A</v>
      </c>
      <c r="Z274" s="115" t="e">
        <f>IF(AND(Play[[#This Row],[Biological Marker]]=0,Play[[#This Row],[Smoker]]=1),Play[[#This Row],[medical_insurance_charges]],NA())</f>
        <v>#N/A</v>
      </c>
      <c r="AA274" s="115" t="e">
        <f>IF(AND(Play[[#This Row],[Biological Marker]]=1,Play[[#This Row],[Smoker]]=1),Play[[#This Row],[medical_insurance_charges]],NA())</f>
        <v>#N/A</v>
      </c>
      <c r="AB274" s="144" t="e">
        <f>IF(AND(Play[[#This Row],[southeast]]&lt;&gt;0,Play[[#This Row],[Smoker]]=0),Play[[#This Row],[medical_insurance_charges]],NA())</f>
        <v>#N/A</v>
      </c>
      <c r="AC274" s="144">
        <f>IF(AND(Play[[#This Row],[southwest]]&lt;&gt;0,Play[[#This Row],[Smoker]]=0),Play[[#This Row],[medical_insurance_charges]],NA())</f>
        <v>9101.7980000000007</v>
      </c>
      <c r="AD274" s="144" t="e">
        <f>IF(AND(Play[[#This Row],[northwest]]&lt;&gt;0,Play[[#This Row],[Smoker]]=0),Play[[#This Row],[medical_insurance_charges]],NA())</f>
        <v>#N/A</v>
      </c>
      <c r="AE274" s="144" t="e">
        <f>IF(AND(Play[[#This Row],[northeast]]&lt;&gt;0,Play[[#This Row],[Smoker]]=0),Play[[#This Row],[medical_insurance_charges]],NA())</f>
        <v>#N/A</v>
      </c>
      <c r="AF274" s="115">
        <f>IF(AND(Play[[#This Row],[Biological Marker]]=0,Play[[#This Row],[Smoker]]=0),Play[[#This Row],[medical_insurance_charges]],NA())</f>
        <v>9101.7980000000007</v>
      </c>
      <c r="AG274" s="115" t="e">
        <f>IF(AND(Play[[#This Row],[Biological Marker]]=1,Play[[#This Row],[Smoker]]=0),Play[[#This Row],[medical_insurance_charges]],NA())</f>
        <v>#N/A</v>
      </c>
    </row>
    <row r="275" spans="1:33" x14ac:dyDescent="0.35">
      <c r="A275" s="31">
        <v>46</v>
      </c>
      <c r="B275" s="31">
        <v>28.9</v>
      </c>
      <c r="C275" s="33">
        <v>0</v>
      </c>
      <c r="D275" s="33">
        <v>0</v>
      </c>
      <c r="E275" s="33">
        <v>1</v>
      </c>
      <c r="F275" s="33">
        <v>0</v>
      </c>
      <c r="G275" s="33">
        <v>0</v>
      </c>
      <c r="H275">
        <v>0</v>
      </c>
      <c r="I275">
        <v>0</v>
      </c>
      <c r="J275">
        <v>1</v>
      </c>
      <c r="K275">
        <v>0</v>
      </c>
      <c r="L275">
        <v>0</v>
      </c>
      <c r="M275">
        <v>0</v>
      </c>
      <c r="N275">
        <v>0</v>
      </c>
      <c r="O275">
        <v>1</v>
      </c>
      <c r="P275">
        <v>0</v>
      </c>
      <c r="Q275" s="32">
        <v>8823.2790000000005</v>
      </c>
      <c r="R275" s="110" t="e">
        <f>IF(Play[[#This Row],[southeast]]=1,Play[[#This Row],[medical_insurance_charges]],NA())</f>
        <v>#N/A</v>
      </c>
      <c r="S275" s="110">
        <f>IF(Play[[#This Row],[southwest]]=1,Play[[#This Row],[medical_insurance_charges]],NA())</f>
        <v>8823.2790000000005</v>
      </c>
      <c r="T275" s="111" t="e">
        <f>IF(Play[[#This Row],[northwest]]=1,Play[[#This Row],[medical_insurance_charges]],NA())</f>
        <v>#N/A</v>
      </c>
      <c r="U275" s="110" t="e">
        <f>IF(Play[[#This Row],[northeast]]=1,Play[[#This Row],[medical_insurance_charges]],NA())</f>
        <v>#N/A</v>
      </c>
      <c r="V275" s="114" t="e">
        <f>IF(AND(Play[[#This Row],[southeast]]&lt;&gt;0,Play[[#This Row],[Smoker]]&lt;&gt;0),Play[[#This Row],[medical_insurance_charges]],NA())</f>
        <v>#N/A</v>
      </c>
      <c r="W275" s="114" t="e">
        <f>IF(AND(Play[[#This Row],[southwest]]&lt;&gt;0,Play[[#This Row],[Smoker]]&lt;&gt;0),Play[[#This Row],[medical_insurance_charges]],NA())</f>
        <v>#N/A</v>
      </c>
      <c r="X275" s="114" t="e">
        <f>IF(AND(Play[[#This Row],[northwest]]&lt;&gt;0,Play[[#This Row],[Smoker]]&lt;&gt;0),Play[[#This Row],[medical_insurance_charges]],NA())</f>
        <v>#N/A</v>
      </c>
      <c r="Y275" s="114" t="e">
        <f>IF(AND(Play[[#This Row],[northeast]]&lt;&gt;0,Play[[#This Row],[Smoker]]&lt;&gt;0),Play[[#This Row],[medical_insurance_charges]],NA())</f>
        <v>#N/A</v>
      </c>
      <c r="Z275" s="115" t="e">
        <f>IF(AND(Play[[#This Row],[Biological Marker]]=0,Play[[#This Row],[Smoker]]=1),Play[[#This Row],[medical_insurance_charges]],NA())</f>
        <v>#N/A</v>
      </c>
      <c r="AA275" s="115" t="e">
        <f>IF(AND(Play[[#This Row],[Biological Marker]]=1,Play[[#This Row],[Smoker]]=1),Play[[#This Row],[medical_insurance_charges]],NA())</f>
        <v>#N/A</v>
      </c>
      <c r="AB275" s="144" t="e">
        <f>IF(AND(Play[[#This Row],[southeast]]&lt;&gt;0,Play[[#This Row],[Smoker]]=0),Play[[#This Row],[medical_insurance_charges]],NA())</f>
        <v>#N/A</v>
      </c>
      <c r="AC275" s="144">
        <f>IF(AND(Play[[#This Row],[southwest]]&lt;&gt;0,Play[[#This Row],[Smoker]]=0),Play[[#This Row],[medical_insurance_charges]],NA())</f>
        <v>8823.2790000000005</v>
      </c>
      <c r="AD275" s="144" t="e">
        <f>IF(AND(Play[[#This Row],[northwest]]&lt;&gt;0,Play[[#This Row],[Smoker]]=0),Play[[#This Row],[medical_insurance_charges]],NA())</f>
        <v>#N/A</v>
      </c>
      <c r="AE275" s="144" t="e">
        <f>IF(AND(Play[[#This Row],[northeast]]&lt;&gt;0,Play[[#This Row],[Smoker]]=0),Play[[#This Row],[medical_insurance_charges]],NA())</f>
        <v>#N/A</v>
      </c>
      <c r="AF275" s="115">
        <f>IF(AND(Play[[#This Row],[Biological Marker]]=0,Play[[#This Row],[Smoker]]=0),Play[[#This Row],[medical_insurance_charges]],NA())</f>
        <v>8823.2790000000005</v>
      </c>
      <c r="AG275" s="115" t="e">
        <f>IF(AND(Play[[#This Row],[Biological Marker]]=1,Play[[#This Row],[Smoker]]=0),Play[[#This Row],[medical_insurance_charges]],NA())</f>
        <v>#N/A</v>
      </c>
    </row>
    <row r="276" spans="1:33" x14ac:dyDescent="0.35">
      <c r="A276" s="31">
        <v>48</v>
      </c>
      <c r="B276" s="31">
        <v>28.9</v>
      </c>
      <c r="C276" s="33">
        <v>0</v>
      </c>
      <c r="D276" s="33">
        <v>0</v>
      </c>
      <c r="E276" s="33">
        <v>1</v>
      </c>
      <c r="F276" s="33">
        <v>0</v>
      </c>
      <c r="G276" s="33">
        <v>0</v>
      </c>
      <c r="H276">
        <v>0</v>
      </c>
      <c r="I276">
        <v>0</v>
      </c>
      <c r="J276">
        <v>1</v>
      </c>
      <c r="K276">
        <v>0</v>
      </c>
      <c r="L276">
        <v>0</v>
      </c>
      <c r="M276">
        <v>0</v>
      </c>
      <c r="N276">
        <v>0</v>
      </c>
      <c r="O276">
        <v>1</v>
      </c>
      <c r="P276">
        <v>0</v>
      </c>
      <c r="Q276" s="32">
        <v>8277.5229999999992</v>
      </c>
      <c r="R276" s="110" t="e">
        <f>IF(Play[[#This Row],[southeast]]=1,Play[[#This Row],[medical_insurance_charges]],NA())</f>
        <v>#N/A</v>
      </c>
      <c r="S276" s="110">
        <f>IF(Play[[#This Row],[southwest]]=1,Play[[#This Row],[medical_insurance_charges]],NA())</f>
        <v>8277.5229999999992</v>
      </c>
      <c r="T276" s="111" t="e">
        <f>IF(Play[[#This Row],[northwest]]=1,Play[[#This Row],[medical_insurance_charges]],NA())</f>
        <v>#N/A</v>
      </c>
      <c r="U276" s="110" t="e">
        <f>IF(Play[[#This Row],[northeast]]=1,Play[[#This Row],[medical_insurance_charges]],NA())</f>
        <v>#N/A</v>
      </c>
      <c r="V276" s="114" t="e">
        <f>IF(AND(Play[[#This Row],[southeast]]&lt;&gt;0,Play[[#This Row],[Smoker]]&lt;&gt;0),Play[[#This Row],[medical_insurance_charges]],NA())</f>
        <v>#N/A</v>
      </c>
      <c r="W276" s="114" t="e">
        <f>IF(AND(Play[[#This Row],[southwest]]&lt;&gt;0,Play[[#This Row],[Smoker]]&lt;&gt;0),Play[[#This Row],[medical_insurance_charges]],NA())</f>
        <v>#N/A</v>
      </c>
      <c r="X276" s="114" t="e">
        <f>IF(AND(Play[[#This Row],[northwest]]&lt;&gt;0,Play[[#This Row],[Smoker]]&lt;&gt;0),Play[[#This Row],[medical_insurance_charges]],NA())</f>
        <v>#N/A</v>
      </c>
      <c r="Y276" s="114" t="e">
        <f>IF(AND(Play[[#This Row],[northeast]]&lt;&gt;0,Play[[#This Row],[Smoker]]&lt;&gt;0),Play[[#This Row],[medical_insurance_charges]],NA())</f>
        <v>#N/A</v>
      </c>
      <c r="Z276" s="115" t="e">
        <f>IF(AND(Play[[#This Row],[Biological Marker]]=0,Play[[#This Row],[Smoker]]=1),Play[[#This Row],[medical_insurance_charges]],NA())</f>
        <v>#N/A</v>
      </c>
      <c r="AA276" s="115" t="e">
        <f>IF(AND(Play[[#This Row],[Biological Marker]]=1,Play[[#This Row],[Smoker]]=1),Play[[#This Row],[medical_insurance_charges]],NA())</f>
        <v>#N/A</v>
      </c>
      <c r="AB276" s="144" t="e">
        <f>IF(AND(Play[[#This Row],[southeast]]&lt;&gt;0,Play[[#This Row],[Smoker]]=0),Play[[#This Row],[medical_insurance_charges]],NA())</f>
        <v>#N/A</v>
      </c>
      <c r="AC276" s="144">
        <f>IF(AND(Play[[#This Row],[southwest]]&lt;&gt;0,Play[[#This Row],[Smoker]]=0),Play[[#This Row],[medical_insurance_charges]],NA())</f>
        <v>8277.5229999999992</v>
      </c>
      <c r="AD276" s="144" t="e">
        <f>IF(AND(Play[[#This Row],[northwest]]&lt;&gt;0,Play[[#This Row],[Smoker]]=0),Play[[#This Row],[medical_insurance_charges]],NA())</f>
        <v>#N/A</v>
      </c>
      <c r="AE276" s="144" t="e">
        <f>IF(AND(Play[[#This Row],[northeast]]&lt;&gt;0,Play[[#This Row],[Smoker]]=0),Play[[#This Row],[medical_insurance_charges]],NA())</f>
        <v>#N/A</v>
      </c>
      <c r="AF276" s="115">
        <f>IF(AND(Play[[#This Row],[Biological Marker]]=0,Play[[#This Row],[Smoker]]=0),Play[[#This Row],[medical_insurance_charges]],NA())</f>
        <v>8277.5229999999992</v>
      </c>
      <c r="AG276" s="115" t="e">
        <f>IF(AND(Play[[#This Row],[Biological Marker]]=1,Play[[#This Row],[Smoker]]=0),Play[[#This Row],[medical_insurance_charges]],NA())</f>
        <v>#N/A</v>
      </c>
    </row>
    <row r="277" spans="1:33" x14ac:dyDescent="0.35">
      <c r="A277" s="31">
        <v>49</v>
      </c>
      <c r="B277" s="31">
        <v>27.1</v>
      </c>
      <c r="C277" s="33">
        <v>0</v>
      </c>
      <c r="D277" s="33">
        <v>0</v>
      </c>
      <c r="E277" s="33">
        <v>1</v>
      </c>
      <c r="F277" s="33">
        <v>0</v>
      </c>
      <c r="G277" s="33">
        <v>0</v>
      </c>
      <c r="H277">
        <v>0</v>
      </c>
      <c r="I277">
        <v>0</v>
      </c>
      <c r="J277">
        <v>1</v>
      </c>
      <c r="K277">
        <v>0</v>
      </c>
      <c r="L277">
        <v>0</v>
      </c>
      <c r="M277">
        <v>0</v>
      </c>
      <c r="N277">
        <v>0</v>
      </c>
      <c r="O277">
        <v>1</v>
      </c>
      <c r="P277">
        <v>0</v>
      </c>
      <c r="Q277" s="32">
        <v>26140.3603</v>
      </c>
      <c r="R277" s="110" t="e">
        <f>IF(Play[[#This Row],[southeast]]=1,Play[[#This Row],[medical_insurance_charges]],NA())</f>
        <v>#N/A</v>
      </c>
      <c r="S277" s="110">
        <f>IF(Play[[#This Row],[southwest]]=1,Play[[#This Row],[medical_insurance_charges]],NA())</f>
        <v>26140.3603</v>
      </c>
      <c r="T277" s="111" t="e">
        <f>IF(Play[[#This Row],[northwest]]=1,Play[[#This Row],[medical_insurance_charges]],NA())</f>
        <v>#N/A</v>
      </c>
      <c r="U277" s="110" t="e">
        <f>IF(Play[[#This Row],[northeast]]=1,Play[[#This Row],[medical_insurance_charges]],NA())</f>
        <v>#N/A</v>
      </c>
      <c r="V277" s="114" t="e">
        <f>IF(AND(Play[[#This Row],[southeast]]&lt;&gt;0,Play[[#This Row],[Smoker]]&lt;&gt;0),Play[[#This Row],[medical_insurance_charges]],NA())</f>
        <v>#N/A</v>
      </c>
      <c r="W277" s="114" t="e">
        <f>IF(AND(Play[[#This Row],[southwest]]&lt;&gt;0,Play[[#This Row],[Smoker]]&lt;&gt;0),Play[[#This Row],[medical_insurance_charges]],NA())</f>
        <v>#N/A</v>
      </c>
      <c r="X277" s="114" t="e">
        <f>IF(AND(Play[[#This Row],[northwest]]&lt;&gt;0,Play[[#This Row],[Smoker]]&lt;&gt;0),Play[[#This Row],[medical_insurance_charges]],NA())</f>
        <v>#N/A</v>
      </c>
      <c r="Y277" s="114" t="e">
        <f>IF(AND(Play[[#This Row],[northeast]]&lt;&gt;0,Play[[#This Row],[Smoker]]&lt;&gt;0),Play[[#This Row],[medical_insurance_charges]],NA())</f>
        <v>#N/A</v>
      </c>
      <c r="Z277" s="115" t="e">
        <f>IF(AND(Play[[#This Row],[Biological Marker]]=0,Play[[#This Row],[Smoker]]=1),Play[[#This Row],[medical_insurance_charges]],NA())</f>
        <v>#N/A</v>
      </c>
      <c r="AA277" s="115" t="e">
        <f>IF(AND(Play[[#This Row],[Biological Marker]]=1,Play[[#This Row],[Smoker]]=1),Play[[#This Row],[medical_insurance_charges]],NA())</f>
        <v>#N/A</v>
      </c>
      <c r="AB277" s="144" t="e">
        <f>IF(AND(Play[[#This Row],[southeast]]&lt;&gt;0,Play[[#This Row],[Smoker]]=0),Play[[#This Row],[medical_insurance_charges]],NA())</f>
        <v>#N/A</v>
      </c>
      <c r="AC277" s="144">
        <f>IF(AND(Play[[#This Row],[southwest]]&lt;&gt;0,Play[[#This Row],[Smoker]]=0),Play[[#This Row],[medical_insurance_charges]],NA())</f>
        <v>26140.3603</v>
      </c>
      <c r="AD277" s="144" t="e">
        <f>IF(AND(Play[[#This Row],[northwest]]&lt;&gt;0,Play[[#This Row],[Smoker]]=0),Play[[#This Row],[medical_insurance_charges]],NA())</f>
        <v>#N/A</v>
      </c>
      <c r="AE277" s="144" t="e">
        <f>IF(AND(Play[[#This Row],[northeast]]&lt;&gt;0,Play[[#This Row],[Smoker]]=0),Play[[#This Row],[medical_insurance_charges]],NA())</f>
        <v>#N/A</v>
      </c>
      <c r="AF277" s="115">
        <f>IF(AND(Play[[#This Row],[Biological Marker]]=0,Play[[#This Row],[Smoker]]=0),Play[[#This Row],[medical_insurance_charges]],NA())</f>
        <v>26140.3603</v>
      </c>
      <c r="AG277" s="115" t="e">
        <f>IF(AND(Play[[#This Row],[Biological Marker]]=1,Play[[#This Row],[Smoker]]=0),Play[[#This Row],[medical_insurance_charges]],NA())</f>
        <v>#N/A</v>
      </c>
    </row>
    <row r="278" spans="1:33" x14ac:dyDescent="0.35">
      <c r="A278" s="31">
        <v>50</v>
      </c>
      <c r="B278" s="31">
        <v>25.6</v>
      </c>
      <c r="C278" s="33">
        <v>0</v>
      </c>
      <c r="D278" s="33">
        <v>0</v>
      </c>
      <c r="E278" s="33">
        <v>1</v>
      </c>
      <c r="F278" s="33">
        <v>0</v>
      </c>
      <c r="G278" s="33">
        <v>0</v>
      </c>
      <c r="H278">
        <v>0</v>
      </c>
      <c r="I278">
        <v>0</v>
      </c>
      <c r="J278">
        <v>1</v>
      </c>
      <c r="K278">
        <v>0</v>
      </c>
      <c r="L278">
        <v>0</v>
      </c>
      <c r="M278">
        <v>0</v>
      </c>
      <c r="N278">
        <v>0</v>
      </c>
      <c r="O278">
        <v>1</v>
      </c>
      <c r="P278">
        <v>0</v>
      </c>
      <c r="Q278" s="32">
        <v>8932.0840000000007</v>
      </c>
      <c r="R278" s="110" t="e">
        <f>IF(Play[[#This Row],[southeast]]=1,Play[[#This Row],[medical_insurance_charges]],NA())</f>
        <v>#N/A</v>
      </c>
      <c r="S278" s="110">
        <f>IF(Play[[#This Row],[southwest]]=1,Play[[#This Row],[medical_insurance_charges]],NA())</f>
        <v>8932.0840000000007</v>
      </c>
      <c r="T278" s="111" t="e">
        <f>IF(Play[[#This Row],[northwest]]=1,Play[[#This Row],[medical_insurance_charges]],NA())</f>
        <v>#N/A</v>
      </c>
      <c r="U278" s="110" t="e">
        <f>IF(Play[[#This Row],[northeast]]=1,Play[[#This Row],[medical_insurance_charges]],NA())</f>
        <v>#N/A</v>
      </c>
      <c r="V278" s="114" t="e">
        <f>IF(AND(Play[[#This Row],[southeast]]&lt;&gt;0,Play[[#This Row],[Smoker]]&lt;&gt;0),Play[[#This Row],[medical_insurance_charges]],NA())</f>
        <v>#N/A</v>
      </c>
      <c r="W278" s="114" t="e">
        <f>IF(AND(Play[[#This Row],[southwest]]&lt;&gt;0,Play[[#This Row],[Smoker]]&lt;&gt;0),Play[[#This Row],[medical_insurance_charges]],NA())</f>
        <v>#N/A</v>
      </c>
      <c r="X278" s="114" t="e">
        <f>IF(AND(Play[[#This Row],[northwest]]&lt;&gt;0,Play[[#This Row],[Smoker]]&lt;&gt;0),Play[[#This Row],[medical_insurance_charges]],NA())</f>
        <v>#N/A</v>
      </c>
      <c r="Y278" s="114" t="e">
        <f>IF(AND(Play[[#This Row],[northeast]]&lt;&gt;0,Play[[#This Row],[Smoker]]&lt;&gt;0),Play[[#This Row],[medical_insurance_charges]],NA())</f>
        <v>#N/A</v>
      </c>
      <c r="Z278" s="115" t="e">
        <f>IF(AND(Play[[#This Row],[Biological Marker]]=0,Play[[#This Row],[Smoker]]=1),Play[[#This Row],[medical_insurance_charges]],NA())</f>
        <v>#N/A</v>
      </c>
      <c r="AA278" s="115" t="e">
        <f>IF(AND(Play[[#This Row],[Biological Marker]]=1,Play[[#This Row],[Smoker]]=1),Play[[#This Row],[medical_insurance_charges]],NA())</f>
        <v>#N/A</v>
      </c>
      <c r="AB278" s="144" t="e">
        <f>IF(AND(Play[[#This Row],[southeast]]&lt;&gt;0,Play[[#This Row],[Smoker]]=0),Play[[#This Row],[medical_insurance_charges]],NA())</f>
        <v>#N/A</v>
      </c>
      <c r="AC278" s="144">
        <f>IF(AND(Play[[#This Row],[southwest]]&lt;&gt;0,Play[[#This Row],[Smoker]]=0),Play[[#This Row],[medical_insurance_charges]],NA())</f>
        <v>8932.0840000000007</v>
      </c>
      <c r="AD278" s="144" t="e">
        <f>IF(AND(Play[[#This Row],[northwest]]&lt;&gt;0,Play[[#This Row],[Smoker]]=0),Play[[#This Row],[medical_insurance_charges]],NA())</f>
        <v>#N/A</v>
      </c>
      <c r="AE278" s="144" t="e">
        <f>IF(AND(Play[[#This Row],[northeast]]&lt;&gt;0,Play[[#This Row],[Smoker]]=0),Play[[#This Row],[medical_insurance_charges]],NA())</f>
        <v>#N/A</v>
      </c>
      <c r="AF278" s="115">
        <f>IF(AND(Play[[#This Row],[Biological Marker]]=0,Play[[#This Row],[Smoker]]=0),Play[[#This Row],[medical_insurance_charges]],NA())</f>
        <v>8932.0840000000007</v>
      </c>
      <c r="AG278" s="115" t="e">
        <f>IF(AND(Play[[#This Row],[Biological Marker]]=1,Play[[#This Row],[Smoker]]=0),Play[[#This Row],[medical_insurance_charges]],NA())</f>
        <v>#N/A</v>
      </c>
    </row>
    <row r="279" spans="1:33" x14ac:dyDescent="0.35">
      <c r="A279" s="31">
        <v>51</v>
      </c>
      <c r="B279" s="31">
        <v>25.8</v>
      </c>
      <c r="C279" s="33">
        <v>0</v>
      </c>
      <c r="D279" s="33">
        <v>0</v>
      </c>
      <c r="E279" s="33">
        <v>1</v>
      </c>
      <c r="F279" s="33">
        <v>0</v>
      </c>
      <c r="G279" s="33">
        <v>0</v>
      </c>
      <c r="H279">
        <v>0</v>
      </c>
      <c r="I279">
        <v>0</v>
      </c>
      <c r="J279">
        <v>1</v>
      </c>
      <c r="K279">
        <v>0</v>
      </c>
      <c r="L279">
        <v>0</v>
      </c>
      <c r="M279">
        <v>0</v>
      </c>
      <c r="N279">
        <v>0</v>
      </c>
      <c r="O279">
        <v>1</v>
      </c>
      <c r="P279">
        <v>0</v>
      </c>
      <c r="Q279" s="32">
        <v>9861.0249999999996</v>
      </c>
      <c r="R279" s="110" t="e">
        <f>IF(Play[[#This Row],[southeast]]=1,Play[[#This Row],[medical_insurance_charges]],NA())</f>
        <v>#N/A</v>
      </c>
      <c r="S279" s="110">
        <f>IF(Play[[#This Row],[southwest]]=1,Play[[#This Row],[medical_insurance_charges]],NA())</f>
        <v>9861.0249999999996</v>
      </c>
      <c r="T279" s="111" t="e">
        <f>IF(Play[[#This Row],[northwest]]=1,Play[[#This Row],[medical_insurance_charges]],NA())</f>
        <v>#N/A</v>
      </c>
      <c r="U279" s="110" t="e">
        <f>IF(Play[[#This Row],[northeast]]=1,Play[[#This Row],[medical_insurance_charges]],NA())</f>
        <v>#N/A</v>
      </c>
      <c r="V279" s="114" t="e">
        <f>IF(AND(Play[[#This Row],[southeast]]&lt;&gt;0,Play[[#This Row],[Smoker]]&lt;&gt;0),Play[[#This Row],[medical_insurance_charges]],NA())</f>
        <v>#N/A</v>
      </c>
      <c r="W279" s="114" t="e">
        <f>IF(AND(Play[[#This Row],[southwest]]&lt;&gt;0,Play[[#This Row],[Smoker]]&lt;&gt;0),Play[[#This Row],[medical_insurance_charges]],NA())</f>
        <v>#N/A</v>
      </c>
      <c r="X279" s="114" t="e">
        <f>IF(AND(Play[[#This Row],[northwest]]&lt;&gt;0,Play[[#This Row],[Smoker]]&lt;&gt;0),Play[[#This Row],[medical_insurance_charges]],NA())</f>
        <v>#N/A</v>
      </c>
      <c r="Y279" s="114" t="e">
        <f>IF(AND(Play[[#This Row],[northeast]]&lt;&gt;0,Play[[#This Row],[Smoker]]&lt;&gt;0),Play[[#This Row],[medical_insurance_charges]],NA())</f>
        <v>#N/A</v>
      </c>
      <c r="Z279" s="115" t="e">
        <f>IF(AND(Play[[#This Row],[Biological Marker]]=0,Play[[#This Row],[Smoker]]=1),Play[[#This Row],[medical_insurance_charges]],NA())</f>
        <v>#N/A</v>
      </c>
      <c r="AA279" s="115" t="e">
        <f>IF(AND(Play[[#This Row],[Biological Marker]]=1,Play[[#This Row],[Smoker]]=1),Play[[#This Row],[medical_insurance_charges]],NA())</f>
        <v>#N/A</v>
      </c>
      <c r="AB279" s="144" t="e">
        <f>IF(AND(Play[[#This Row],[southeast]]&lt;&gt;0,Play[[#This Row],[Smoker]]=0),Play[[#This Row],[medical_insurance_charges]],NA())</f>
        <v>#N/A</v>
      </c>
      <c r="AC279" s="144">
        <f>IF(AND(Play[[#This Row],[southwest]]&lt;&gt;0,Play[[#This Row],[Smoker]]=0),Play[[#This Row],[medical_insurance_charges]],NA())</f>
        <v>9861.0249999999996</v>
      </c>
      <c r="AD279" s="144" t="e">
        <f>IF(AND(Play[[#This Row],[northwest]]&lt;&gt;0,Play[[#This Row],[Smoker]]=0),Play[[#This Row],[medical_insurance_charges]],NA())</f>
        <v>#N/A</v>
      </c>
      <c r="AE279" s="144" t="e">
        <f>IF(AND(Play[[#This Row],[northeast]]&lt;&gt;0,Play[[#This Row],[Smoker]]=0),Play[[#This Row],[medical_insurance_charges]],NA())</f>
        <v>#N/A</v>
      </c>
      <c r="AF279" s="115">
        <f>IF(AND(Play[[#This Row],[Biological Marker]]=0,Play[[#This Row],[Smoker]]=0),Play[[#This Row],[medical_insurance_charges]],NA())</f>
        <v>9861.0249999999996</v>
      </c>
      <c r="AG279" s="115" t="e">
        <f>IF(AND(Play[[#This Row],[Biological Marker]]=1,Play[[#This Row],[Smoker]]=0),Play[[#This Row],[medical_insurance_charges]],NA())</f>
        <v>#N/A</v>
      </c>
    </row>
    <row r="280" spans="1:33" x14ac:dyDescent="0.35">
      <c r="A280" s="31">
        <v>53</v>
      </c>
      <c r="B280" s="31">
        <v>28.1</v>
      </c>
      <c r="C280" s="33">
        <v>0</v>
      </c>
      <c r="D280" s="33">
        <v>0</v>
      </c>
      <c r="E280" s="33">
        <v>1</v>
      </c>
      <c r="F280" s="33">
        <v>0</v>
      </c>
      <c r="G280" s="33">
        <v>0</v>
      </c>
      <c r="H280">
        <v>0</v>
      </c>
      <c r="I280">
        <v>0</v>
      </c>
      <c r="J280">
        <v>1</v>
      </c>
      <c r="K280">
        <v>0</v>
      </c>
      <c r="L280">
        <v>0</v>
      </c>
      <c r="M280">
        <v>0</v>
      </c>
      <c r="N280">
        <v>0</v>
      </c>
      <c r="O280">
        <v>1</v>
      </c>
      <c r="P280">
        <v>0</v>
      </c>
      <c r="Q280" s="32">
        <v>11741.726000000001</v>
      </c>
      <c r="R280" s="110" t="e">
        <f>IF(Play[[#This Row],[southeast]]=1,Play[[#This Row],[medical_insurance_charges]],NA())</f>
        <v>#N/A</v>
      </c>
      <c r="S280" s="110">
        <f>IF(Play[[#This Row],[southwest]]=1,Play[[#This Row],[medical_insurance_charges]],NA())</f>
        <v>11741.726000000001</v>
      </c>
      <c r="T280" s="111" t="e">
        <f>IF(Play[[#This Row],[northwest]]=1,Play[[#This Row],[medical_insurance_charges]],NA())</f>
        <v>#N/A</v>
      </c>
      <c r="U280" s="110" t="e">
        <f>IF(Play[[#This Row],[northeast]]=1,Play[[#This Row],[medical_insurance_charges]],NA())</f>
        <v>#N/A</v>
      </c>
      <c r="V280" s="114" t="e">
        <f>IF(AND(Play[[#This Row],[southeast]]&lt;&gt;0,Play[[#This Row],[Smoker]]&lt;&gt;0),Play[[#This Row],[medical_insurance_charges]],NA())</f>
        <v>#N/A</v>
      </c>
      <c r="W280" s="114" t="e">
        <f>IF(AND(Play[[#This Row],[southwest]]&lt;&gt;0,Play[[#This Row],[Smoker]]&lt;&gt;0),Play[[#This Row],[medical_insurance_charges]],NA())</f>
        <v>#N/A</v>
      </c>
      <c r="X280" s="114" t="e">
        <f>IF(AND(Play[[#This Row],[northwest]]&lt;&gt;0,Play[[#This Row],[Smoker]]&lt;&gt;0),Play[[#This Row],[medical_insurance_charges]],NA())</f>
        <v>#N/A</v>
      </c>
      <c r="Y280" s="114" t="e">
        <f>IF(AND(Play[[#This Row],[northeast]]&lt;&gt;0,Play[[#This Row],[Smoker]]&lt;&gt;0),Play[[#This Row],[medical_insurance_charges]],NA())</f>
        <v>#N/A</v>
      </c>
      <c r="Z280" s="115" t="e">
        <f>IF(AND(Play[[#This Row],[Biological Marker]]=0,Play[[#This Row],[Smoker]]=1),Play[[#This Row],[medical_insurance_charges]],NA())</f>
        <v>#N/A</v>
      </c>
      <c r="AA280" s="115" t="e">
        <f>IF(AND(Play[[#This Row],[Biological Marker]]=1,Play[[#This Row],[Smoker]]=1),Play[[#This Row],[medical_insurance_charges]],NA())</f>
        <v>#N/A</v>
      </c>
      <c r="AB280" s="144" t="e">
        <f>IF(AND(Play[[#This Row],[southeast]]&lt;&gt;0,Play[[#This Row],[Smoker]]=0),Play[[#This Row],[medical_insurance_charges]],NA())</f>
        <v>#N/A</v>
      </c>
      <c r="AC280" s="144">
        <f>IF(AND(Play[[#This Row],[southwest]]&lt;&gt;0,Play[[#This Row],[Smoker]]=0),Play[[#This Row],[medical_insurance_charges]],NA())</f>
        <v>11741.726000000001</v>
      </c>
      <c r="AD280" s="144" t="e">
        <f>IF(AND(Play[[#This Row],[northwest]]&lt;&gt;0,Play[[#This Row],[Smoker]]=0),Play[[#This Row],[medical_insurance_charges]],NA())</f>
        <v>#N/A</v>
      </c>
      <c r="AE280" s="144" t="e">
        <f>IF(AND(Play[[#This Row],[northeast]]&lt;&gt;0,Play[[#This Row],[Smoker]]=0),Play[[#This Row],[medical_insurance_charges]],NA())</f>
        <v>#N/A</v>
      </c>
      <c r="AF280" s="115">
        <f>IF(AND(Play[[#This Row],[Biological Marker]]=0,Play[[#This Row],[Smoker]]=0),Play[[#This Row],[medical_insurance_charges]],NA())</f>
        <v>11741.726000000001</v>
      </c>
      <c r="AG280" s="115" t="e">
        <f>IF(AND(Play[[#This Row],[Biological Marker]]=1,Play[[#This Row],[Smoker]]=0),Play[[#This Row],[medical_insurance_charges]],NA())</f>
        <v>#N/A</v>
      </c>
    </row>
    <row r="281" spans="1:33" x14ac:dyDescent="0.35">
      <c r="A281" s="31">
        <v>53</v>
      </c>
      <c r="B281" s="31">
        <v>26.7</v>
      </c>
      <c r="C281" s="33">
        <v>0</v>
      </c>
      <c r="D281" s="33">
        <v>0</v>
      </c>
      <c r="E281" s="33">
        <v>1</v>
      </c>
      <c r="F281" s="33">
        <v>0</v>
      </c>
      <c r="G281" s="33">
        <v>0</v>
      </c>
      <c r="H281">
        <v>0</v>
      </c>
      <c r="I281">
        <v>0</v>
      </c>
      <c r="J281">
        <v>1</v>
      </c>
      <c r="K281">
        <v>0</v>
      </c>
      <c r="L281">
        <v>0</v>
      </c>
      <c r="M281">
        <v>0</v>
      </c>
      <c r="N281">
        <v>0</v>
      </c>
      <c r="O281">
        <v>1</v>
      </c>
      <c r="P281">
        <v>0</v>
      </c>
      <c r="Q281" s="32">
        <v>11150.78</v>
      </c>
      <c r="R281" s="110" t="e">
        <f>IF(Play[[#This Row],[southeast]]=1,Play[[#This Row],[medical_insurance_charges]],NA())</f>
        <v>#N/A</v>
      </c>
      <c r="S281" s="110">
        <f>IF(Play[[#This Row],[southwest]]=1,Play[[#This Row],[medical_insurance_charges]],NA())</f>
        <v>11150.78</v>
      </c>
      <c r="T281" s="111" t="e">
        <f>IF(Play[[#This Row],[northwest]]=1,Play[[#This Row],[medical_insurance_charges]],NA())</f>
        <v>#N/A</v>
      </c>
      <c r="U281" s="110" t="e">
        <f>IF(Play[[#This Row],[northeast]]=1,Play[[#This Row],[medical_insurance_charges]],NA())</f>
        <v>#N/A</v>
      </c>
      <c r="V281" s="114" t="e">
        <f>IF(AND(Play[[#This Row],[southeast]]&lt;&gt;0,Play[[#This Row],[Smoker]]&lt;&gt;0),Play[[#This Row],[medical_insurance_charges]],NA())</f>
        <v>#N/A</v>
      </c>
      <c r="W281" s="114" t="e">
        <f>IF(AND(Play[[#This Row],[southwest]]&lt;&gt;0,Play[[#This Row],[Smoker]]&lt;&gt;0),Play[[#This Row],[medical_insurance_charges]],NA())</f>
        <v>#N/A</v>
      </c>
      <c r="X281" s="114" t="e">
        <f>IF(AND(Play[[#This Row],[northwest]]&lt;&gt;0,Play[[#This Row],[Smoker]]&lt;&gt;0),Play[[#This Row],[medical_insurance_charges]],NA())</f>
        <v>#N/A</v>
      </c>
      <c r="Y281" s="114" t="e">
        <f>IF(AND(Play[[#This Row],[northeast]]&lt;&gt;0,Play[[#This Row],[Smoker]]&lt;&gt;0),Play[[#This Row],[medical_insurance_charges]],NA())</f>
        <v>#N/A</v>
      </c>
      <c r="Z281" s="115" t="e">
        <f>IF(AND(Play[[#This Row],[Biological Marker]]=0,Play[[#This Row],[Smoker]]=1),Play[[#This Row],[medical_insurance_charges]],NA())</f>
        <v>#N/A</v>
      </c>
      <c r="AA281" s="115" t="e">
        <f>IF(AND(Play[[#This Row],[Biological Marker]]=1,Play[[#This Row],[Smoker]]=1),Play[[#This Row],[medical_insurance_charges]],NA())</f>
        <v>#N/A</v>
      </c>
      <c r="AB281" s="144" t="e">
        <f>IF(AND(Play[[#This Row],[southeast]]&lt;&gt;0,Play[[#This Row],[Smoker]]=0),Play[[#This Row],[medical_insurance_charges]],NA())</f>
        <v>#N/A</v>
      </c>
      <c r="AC281" s="144">
        <f>IF(AND(Play[[#This Row],[southwest]]&lt;&gt;0,Play[[#This Row],[Smoker]]=0),Play[[#This Row],[medical_insurance_charges]],NA())</f>
        <v>11150.78</v>
      </c>
      <c r="AD281" s="144" t="e">
        <f>IF(AND(Play[[#This Row],[northwest]]&lt;&gt;0,Play[[#This Row],[Smoker]]=0),Play[[#This Row],[medical_insurance_charges]],NA())</f>
        <v>#N/A</v>
      </c>
      <c r="AE281" s="144" t="e">
        <f>IF(AND(Play[[#This Row],[northeast]]&lt;&gt;0,Play[[#This Row],[Smoker]]=0),Play[[#This Row],[medical_insurance_charges]],NA())</f>
        <v>#N/A</v>
      </c>
      <c r="AF281" s="115">
        <f>IF(AND(Play[[#This Row],[Biological Marker]]=0,Play[[#This Row],[Smoker]]=0),Play[[#This Row],[medical_insurance_charges]],NA())</f>
        <v>11150.78</v>
      </c>
      <c r="AG281" s="115" t="e">
        <f>IF(AND(Play[[#This Row],[Biological Marker]]=1,Play[[#This Row],[Smoker]]=0),Play[[#This Row],[medical_insurance_charges]],NA())</f>
        <v>#N/A</v>
      </c>
    </row>
    <row r="282" spans="1:33" x14ac:dyDescent="0.35">
      <c r="A282" s="31">
        <v>55</v>
      </c>
      <c r="B282" s="31">
        <v>29.7</v>
      </c>
      <c r="C282" s="33">
        <v>0</v>
      </c>
      <c r="D282" s="33">
        <v>0</v>
      </c>
      <c r="E282" s="33">
        <v>1</v>
      </c>
      <c r="F282" s="33">
        <v>0</v>
      </c>
      <c r="G282" s="33">
        <v>0</v>
      </c>
      <c r="H282">
        <v>0</v>
      </c>
      <c r="I282">
        <v>0</v>
      </c>
      <c r="J282">
        <v>1</v>
      </c>
      <c r="K282">
        <v>0</v>
      </c>
      <c r="L282">
        <v>0</v>
      </c>
      <c r="M282">
        <v>0</v>
      </c>
      <c r="N282">
        <v>0</v>
      </c>
      <c r="O282">
        <v>1</v>
      </c>
      <c r="P282">
        <v>0</v>
      </c>
      <c r="Q282" s="32">
        <v>11881.358</v>
      </c>
      <c r="R282" s="110" t="e">
        <f>IF(Play[[#This Row],[southeast]]=1,Play[[#This Row],[medical_insurance_charges]],NA())</f>
        <v>#N/A</v>
      </c>
      <c r="S282" s="110">
        <f>IF(Play[[#This Row],[southwest]]=1,Play[[#This Row],[medical_insurance_charges]],NA())</f>
        <v>11881.358</v>
      </c>
      <c r="T282" s="111" t="e">
        <f>IF(Play[[#This Row],[northwest]]=1,Play[[#This Row],[medical_insurance_charges]],NA())</f>
        <v>#N/A</v>
      </c>
      <c r="U282" s="110" t="e">
        <f>IF(Play[[#This Row],[northeast]]=1,Play[[#This Row],[medical_insurance_charges]],NA())</f>
        <v>#N/A</v>
      </c>
      <c r="V282" s="114" t="e">
        <f>IF(AND(Play[[#This Row],[southeast]]&lt;&gt;0,Play[[#This Row],[Smoker]]&lt;&gt;0),Play[[#This Row],[medical_insurance_charges]],NA())</f>
        <v>#N/A</v>
      </c>
      <c r="W282" s="114" t="e">
        <f>IF(AND(Play[[#This Row],[southwest]]&lt;&gt;0,Play[[#This Row],[Smoker]]&lt;&gt;0),Play[[#This Row],[medical_insurance_charges]],NA())</f>
        <v>#N/A</v>
      </c>
      <c r="X282" s="114" t="e">
        <f>IF(AND(Play[[#This Row],[northwest]]&lt;&gt;0,Play[[#This Row],[Smoker]]&lt;&gt;0),Play[[#This Row],[medical_insurance_charges]],NA())</f>
        <v>#N/A</v>
      </c>
      <c r="Y282" s="114" t="e">
        <f>IF(AND(Play[[#This Row],[northeast]]&lt;&gt;0,Play[[#This Row],[Smoker]]&lt;&gt;0),Play[[#This Row],[medical_insurance_charges]],NA())</f>
        <v>#N/A</v>
      </c>
      <c r="Z282" s="115" t="e">
        <f>IF(AND(Play[[#This Row],[Biological Marker]]=0,Play[[#This Row],[Smoker]]=1),Play[[#This Row],[medical_insurance_charges]],NA())</f>
        <v>#N/A</v>
      </c>
      <c r="AA282" s="115" t="e">
        <f>IF(AND(Play[[#This Row],[Biological Marker]]=1,Play[[#This Row],[Smoker]]=1),Play[[#This Row],[medical_insurance_charges]],NA())</f>
        <v>#N/A</v>
      </c>
      <c r="AB282" s="144" t="e">
        <f>IF(AND(Play[[#This Row],[southeast]]&lt;&gt;0,Play[[#This Row],[Smoker]]=0),Play[[#This Row],[medical_insurance_charges]],NA())</f>
        <v>#N/A</v>
      </c>
      <c r="AC282" s="144">
        <f>IF(AND(Play[[#This Row],[southwest]]&lt;&gt;0,Play[[#This Row],[Smoker]]=0),Play[[#This Row],[medical_insurance_charges]],NA())</f>
        <v>11881.358</v>
      </c>
      <c r="AD282" s="144" t="e">
        <f>IF(AND(Play[[#This Row],[northwest]]&lt;&gt;0,Play[[#This Row],[Smoker]]=0),Play[[#This Row],[medical_insurance_charges]],NA())</f>
        <v>#N/A</v>
      </c>
      <c r="AE282" s="144" t="e">
        <f>IF(AND(Play[[#This Row],[northeast]]&lt;&gt;0,Play[[#This Row],[Smoker]]=0),Play[[#This Row],[medical_insurance_charges]],NA())</f>
        <v>#N/A</v>
      </c>
      <c r="AF282" s="115">
        <f>IF(AND(Play[[#This Row],[Biological Marker]]=0,Play[[#This Row],[Smoker]]=0),Play[[#This Row],[medical_insurance_charges]],NA())</f>
        <v>11881.358</v>
      </c>
      <c r="AG282" s="115" t="e">
        <f>IF(AND(Play[[#This Row],[Biological Marker]]=1,Play[[#This Row],[Smoker]]=0),Play[[#This Row],[medical_insurance_charges]],NA())</f>
        <v>#N/A</v>
      </c>
    </row>
    <row r="283" spans="1:33" x14ac:dyDescent="0.35">
      <c r="A283" s="31">
        <v>55</v>
      </c>
      <c r="B283" s="31">
        <v>26.8</v>
      </c>
      <c r="C283" s="33">
        <v>0</v>
      </c>
      <c r="D283" s="33">
        <v>0</v>
      </c>
      <c r="E283" s="33">
        <v>1</v>
      </c>
      <c r="F283" s="33">
        <v>0</v>
      </c>
      <c r="G283" s="33">
        <v>0</v>
      </c>
      <c r="H283">
        <v>0</v>
      </c>
      <c r="I283">
        <v>0</v>
      </c>
      <c r="J283">
        <v>1</v>
      </c>
      <c r="K283">
        <v>0</v>
      </c>
      <c r="L283">
        <v>0</v>
      </c>
      <c r="M283">
        <v>0</v>
      </c>
      <c r="N283">
        <v>0</v>
      </c>
      <c r="O283">
        <v>1</v>
      </c>
      <c r="P283">
        <v>0</v>
      </c>
      <c r="Q283" s="32">
        <v>35160.134570000002</v>
      </c>
      <c r="R283" s="110" t="e">
        <f>IF(Play[[#This Row],[southeast]]=1,Play[[#This Row],[medical_insurance_charges]],NA())</f>
        <v>#N/A</v>
      </c>
      <c r="S283" s="110">
        <f>IF(Play[[#This Row],[southwest]]=1,Play[[#This Row],[medical_insurance_charges]],NA())</f>
        <v>35160.134570000002</v>
      </c>
      <c r="T283" s="111" t="e">
        <f>IF(Play[[#This Row],[northwest]]=1,Play[[#This Row],[medical_insurance_charges]],NA())</f>
        <v>#N/A</v>
      </c>
      <c r="U283" s="110" t="e">
        <f>IF(Play[[#This Row],[northeast]]=1,Play[[#This Row],[medical_insurance_charges]],NA())</f>
        <v>#N/A</v>
      </c>
      <c r="V283" s="114" t="e">
        <f>IF(AND(Play[[#This Row],[southeast]]&lt;&gt;0,Play[[#This Row],[Smoker]]&lt;&gt;0),Play[[#This Row],[medical_insurance_charges]],NA())</f>
        <v>#N/A</v>
      </c>
      <c r="W283" s="114" t="e">
        <f>IF(AND(Play[[#This Row],[southwest]]&lt;&gt;0,Play[[#This Row],[Smoker]]&lt;&gt;0),Play[[#This Row],[medical_insurance_charges]],NA())</f>
        <v>#N/A</v>
      </c>
      <c r="X283" s="114" t="e">
        <f>IF(AND(Play[[#This Row],[northwest]]&lt;&gt;0,Play[[#This Row],[Smoker]]&lt;&gt;0),Play[[#This Row],[medical_insurance_charges]],NA())</f>
        <v>#N/A</v>
      </c>
      <c r="Y283" s="114" t="e">
        <f>IF(AND(Play[[#This Row],[northeast]]&lt;&gt;0,Play[[#This Row],[Smoker]]&lt;&gt;0),Play[[#This Row],[medical_insurance_charges]],NA())</f>
        <v>#N/A</v>
      </c>
      <c r="Z283" s="115" t="e">
        <f>IF(AND(Play[[#This Row],[Biological Marker]]=0,Play[[#This Row],[Smoker]]=1),Play[[#This Row],[medical_insurance_charges]],NA())</f>
        <v>#N/A</v>
      </c>
      <c r="AA283" s="115" t="e">
        <f>IF(AND(Play[[#This Row],[Biological Marker]]=1,Play[[#This Row],[Smoker]]=1),Play[[#This Row],[medical_insurance_charges]],NA())</f>
        <v>#N/A</v>
      </c>
      <c r="AB283" s="144" t="e">
        <f>IF(AND(Play[[#This Row],[southeast]]&lt;&gt;0,Play[[#This Row],[Smoker]]=0),Play[[#This Row],[medical_insurance_charges]],NA())</f>
        <v>#N/A</v>
      </c>
      <c r="AC283" s="144">
        <f>IF(AND(Play[[#This Row],[southwest]]&lt;&gt;0,Play[[#This Row],[Smoker]]=0),Play[[#This Row],[medical_insurance_charges]],NA())</f>
        <v>35160.134570000002</v>
      </c>
      <c r="AD283" s="144" t="e">
        <f>IF(AND(Play[[#This Row],[northwest]]&lt;&gt;0,Play[[#This Row],[Smoker]]=0),Play[[#This Row],[medical_insurance_charges]],NA())</f>
        <v>#N/A</v>
      </c>
      <c r="AE283" s="144" t="e">
        <f>IF(AND(Play[[#This Row],[northeast]]&lt;&gt;0,Play[[#This Row],[Smoker]]=0),Play[[#This Row],[medical_insurance_charges]],NA())</f>
        <v>#N/A</v>
      </c>
      <c r="AF283" s="115">
        <f>IF(AND(Play[[#This Row],[Biological Marker]]=0,Play[[#This Row],[Smoker]]=0),Play[[#This Row],[medical_insurance_charges]],NA())</f>
        <v>35160.134570000002</v>
      </c>
      <c r="AG283" s="115" t="e">
        <f>IF(AND(Play[[#This Row],[Biological Marker]]=1,Play[[#This Row],[Smoker]]=0),Play[[#This Row],[medical_insurance_charges]],NA())</f>
        <v>#N/A</v>
      </c>
    </row>
    <row r="284" spans="1:33" x14ac:dyDescent="0.35">
      <c r="A284" s="31">
        <v>56</v>
      </c>
      <c r="B284" s="31">
        <v>27.2</v>
      </c>
      <c r="C284" s="33">
        <v>0</v>
      </c>
      <c r="D284" s="33">
        <v>0</v>
      </c>
      <c r="E284" s="33">
        <v>1</v>
      </c>
      <c r="F284" s="33">
        <v>0</v>
      </c>
      <c r="G284" s="33">
        <v>0</v>
      </c>
      <c r="H284">
        <v>0</v>
      </c>
      <c r="I284">
        <v>0</v>
      </c>
      <c r="J284">
        <v>1</v>
      </c>
      <c r="K284">
        <v>0</v>
      </c>
      <c r="L284">
        <v>0</v>
      </c>
      <c r="M284">
        <v>0</v>
      </c>
      <c r="N284">
        <v>0</v>
      </c>
      <c r="O284">
        <v>1</v>
      </c>
      <c r="P284">
        <v>0</v>
      </c>
      <c r="Q284" s="32">
        <v>11073.175999999999</v>
      </c>
      <c r="R284" s="110" t="e">
        <f>IF(Play[[#This Row],[southeast]]=1,Play[[#This Row],[medical_insurance_charges]],NA())</f>
        <v>#N/A</v>
      </c>
      <c r="S284" s="110">
        <f>IF(Play[[#This Row],[southwest]]=1,Play[[#This Row],[medical_insurance_charges]],NA())</f>
        <v>11073.175999999999</v>
      </c>
      <c r="T284" s="111" t="e">
        <f>IF(Play[[#This Row],[northwest]]=1,Play[[#This Row],[medical_insurance_charges]],NA())</f>
        <v>#N/A</v>
      </c>
      <c r="U284" s="110" t="e">
        <f>IF(Play[[#This Row],[northeast]]=1,Play[[#This Row],[medical_insurance_charges]],NA())</f>
        <v>#N/A</v>
      </c>
      <c r="V284" s="114" t="e">
        <f>IF(AND(Play[[#This Row],[southeast]]&lt;&gt;0,Play[[#This Row],[Smoker]]&lt;&gt;0),Play[[#This Row],[medical_insurance_charges]],NA())</f>
        <v>#N/A</v>
      </c>
      <c r="W284" s="114" t="e">
        <f>IF(AND(Play[[#This Row],[southwest]]&lt;&gt;0,Play[[#This Row],[Smoker]]&lt;&gt;0),Play[[#This Row],[medical_insurance_charges]],NA())</f>
        <v>#N/A</v>
      </c>
      <c r="X284" s="114" t="e">
        <f>IF(AND(Play[[#This Row],[northwest]]&lt;&gt;0,Play[[#This Row],[Smoker]]&lt;&gt;0),Play[[#This Row],[medical_insurance_charges]],NA())</f>
        <v>#N/A</v>
      </c>
      <c r="Y284" s="114" t="e">
        <f>IF(AND(Play[[#This Row],[northeast]]&lt;&gt;0,Play[[#This Row],[Smoker]]&lt;&gt;0),Play[[#This Row],[medical_insurance_charges]],NA())</f>
        <v>#N/A</v>
      </c>
      <c r="Z284" s="115" t="e">
        <f>IF(AND(Play[[#This Row],[Biological Marker]]=0,Play[[#This Row],[Smoker]]=1),Play[[#This Row],[medical_insurance_charges]],NA())</f>
        <v>#N/A</v>
      </c>
      <c r="AA284" s="115" t="e">
        <f>IF(AND(Play[[#This Row],[Biological Marker]]=1,Play[[#This Row],[Smoker]]=1),Play[[#This Row],[medical_insurance_charges]],NA())</f>
        <v>#N/A</v>
      </c>
      <c r="AB284" s="144" t="e">
        <f>IF(AND(Play[[#This Row],[southeast]]&lt;&gt;0,Play[[#This Row],[Smoker]]=0),Play[[#This Row],[medical_insurance_charges]],NA())</f>
        <v>#N/A</v>
      </c>
      <c r="AC284" s="144">
        <f>IF(AND(Play[[#This Row],[southwest]]&lt;&gt;0,Play[[#This Row],[Smoker]]=0),Play[[#This Row],[medical_insurance_charges]],NA())</f>
        <v>11073.175999999999</v>
      </c>
      <c r="AD284" s="144" t="e">
        <f>IF(AND(Play[[#This Row],[northwest]]&lt;&gt;0,Play[[#This Row],[Smoker]]=0),Play[[#This Row],[medical_insurance_charges]],NA())</f>
        <v>#N/A</v>
      </c>
      <c r="AE284" s="144" t="e">
        <f>IF(AND(Play[[#This Row],[northeast]]&lt;&gt;0,Play[[#This Row],[Smoker]]=0),Play[[#This Row],[medical_insurance_charges]],NA())</f>
        <v>#N/A</v>
      </c>
      <c r="AF284" s="115">
        <f>IF(AND(Play[[#This Row],[Biological Marker]]=0,Play[[#This Row],[Smoker]]=0),Play[[#This Row],[medical_insurance_charges]],NA())</f>
        <v>11073.175999999999</v>
      </c>
      <c r="AG284" s="115" t="e">
        <f>IF(AND(Play[[#This Row],[Biological Marker]]=1,Play[[#This Row],[Smoker]]=0),Play[[#This Row],[medical_insurance_charges]],NA())</f>
        <v>#N/A</v>
      </c>
    </row>
    <row r="285" spans="1:33" x14ac:dyDescent="0.35">
      <c r="A285" s="31">
        <v>56</v>
      </c>
      <c r="B285" s="31">
        <v>25.3</v>
      </c>
      <c r="C285" s="33">
        <v>0</v>
      </c>
      <c r="D285" s="33">
        <v>0</v>
      </c>
      <c r="E285" s="33">
        <v>1</v>
      </c>
      <c r="F285" s="33">
        <v>0</v>
      </c>
      <c r="G285" s="33">
        <v>0</v>
      </c>
      <c r="H285">
        <v>0</v>
      </c>
      <c r="I285">
        <v>0</v>
      </c>
      <c r="J285">
        <v>1</v>
      </c>
      <c r="K285">
        <v>0</v>
      </c>
      <c r="L285">
        <v>0</v>
      </c>
      <c r="M285">
        <v>0</v>
      </c>
      <c r="N285">
        <v>0</v>
      </c>
      <c r="O285">
        <v>1</v>
      </c>
      <c r="P285">
        <v>0</v>
      </c>
      <c r="Q285" s="32">
        <v>11070.535</v>
      </c>
      <c r="R285" s="110" t="e">
        <f>IF(Play[[#This Row],[southeast]]=1,Play[[#This Row],[medical_insurance_charges]],NA())</f>
        <v>#N/A</v>
      </c>
      <c r="S285" s="110">
        <f>IF(Play[[#This Row],[southwest]]=1,Play[[#This Row],[medical_insurance_charges]],NA())</f>
        <v>11070.535</v>
      </c>
      <c r="T285" s="111" t="e">
        <f>IF(Play[[#This Row],[northwest]]=1,Play[[#This Row],[medical_insurance_charges]],NA())</f>
        <v>#N/A</v>
      </c>
      <c r="U285" s="110" t="e">
        <f>IF(Play[[#This Row],[northeast]]=1,Play[[#This Row],[medical_insurance_charges]],NA())</f>
        <v>#N/A</v>
      </c>
      <c r="V285" s="114" t="e">
        <f>IF(AND(Play[[#This Row],[southeast]]&lt;&gt;0,Play[[#This Row],[Smoker]]&lt;&gt;0),Play[[#This Row],[medical_insurance_charges]],NA())</f>
        <v>#N/A</v>
      </c>
      <c r="W285" s="114" t="e">
        <f>IF(AND(Play[[#This Row],[southwest]]&lt;&gt;0,Play[[#This Row],[Smoker]]&lt;&gt;0),Play[[#This Row],[medical_insurance_charges]],NA())</f>
        <v>#N/A</v>
      </c>
      <c r="X285" s="114" t="e">
        <f>IF(AND(Play[[#This Row],[northwest]]&lt;&gt;0,Play[[#This Row],[Smoker]]&lt;&gt;0),Play[[#This Row],[medical_insurance_charges]],NA())</f>
        <v>#N/A</v>
      </c>
      <c r="Y285" s="114" t="e">
        <f>IF(AND(Play[[#This Row],[northeast]]&lt;&gt;0,Play[[#This Row],[Smoker]]&lt;&gt;0),Play[[#This Row],[medical_insurance_charges]],NA())</f>
        <v>#N/A</v>
      </c>
      <c r="Z285" s="115" t="e">
        <f>IF(AND(Play[[#This Row],[Biological Marker]]=0,Play[[#This Row],[Smoker]]=1),Play[[#This Row],[medical_insurance_charges]],NA())</f>
        <v>#N/A</v>
      </c>
      <c r="AA285" s="115" t="e">
        <f>IF(AND(Play[[#This Row],[Biological Marker]]=1,Play[[#This Row],[Smoker]]=1),Play[[#This Row],[medical_insurance_charges]],NA())</f>
        <v>#N/A</v>
      </c>
      <c r="AB285" s="144" t="e">
        <f>IF(AND(Play[[#This Row],[southeast]]&lt;&gt;0,Play[[#This Row],[Smoker]]=0),Play[[#This Row],[medical_insurance_charges]],NA())</f>
        <v>#N/A</v>
      </c>
      <c r="AC285" s="144">
        <f>IF(AND(Play[[#This Row],[southwest]]&lt;&gt;0,Play[[#This Row],[Smoker]]=0),Play[[#This Row],[medical_insurance_charges]],NA())</f>
        <v>11070.535</v>
      </c>
      <c r="AD285" s="144" t="e">
        <f>IF(AND(Play[[#This Row],[northwest]]&lt;&gt;0,Play[[#This Row],[Smoker]]=0),Play[[#This Row],[medical_insurance_charges]],NA())</f>
        <v>#N/A</v>
      </c>
      <c r="AE285" s="144" t="e">
        <f>IF(AND(Play[[#This Row],[northeast]]&lt;&gt;0,Play[[#This Row],[Smoker]]=0),Play[[#This Row],[medical_insurance_charges]],NA())</f>
        <v>#N/A</v>
      </c>
      <c r="AF285" s="115">
        <f>IF(AND(Play[[#This Row],[Biological Marker]]=0,Play[[#This Row],[Smoker]]=0),Play[[#This Row],[medical_insurance_charges]],NA())</f>
        <v>11070.535</v>
      </c>
      <c r="AG285" s="115" t="e">
        <f>IF(AND(Play[[#This Row],[Biological Marker]]=1,Play[[#This Row],[Smoker]]=0),Play[[#This Row],[medical_insurance_charges]],NA())</f>
        <v>#N/A</v>
      </c>
    </row>
    <row r="286" spans="1:33" x14ac:dyDescent="0.35">
      <c r="A286" s="31">
        <v>57</v>
      </c>
      <c r="B286" s="31">
        <v>28.7</v>
      </c>
      <c r="C286" s="33">
        <v>0</v>
      </c>
      <c r="D286" s="33">
        <v>0</v>
      </c>
      <c r="E286" s="33">
        <v>1</v>
      </c>
      <c r="F286" s="33">
        <v>0</v>
      </c>
      <c r="G286" s="33">
        <v>0</v>
      </c>
      <c r="H286">
        <v>0</v>
      </c>
      <c r="I286">
        <v>0</v>
      </c>
      <c r="J286">
        <v>1</v>
      </c>
      <c r="K286">
        <v>0</v>
      </c>
      <c r="L286">
        <v>0</v>
      </c>
      <c r="M286">
        <v>0</v>
      </c>
      <c r="N286">
        <v>0</v>
      </c>
      <c r="O286">
        <v>1</v>
      </c>
      <c r="P286">
        <v>0</v>
      </c>
      <c r="Q286" s="32">
        <v>11455.28</v>
      </c>
      <c r="R286" s="110" t="e">
        <f>IF(Play[[#This Row],[southeast]]=1,Play[[#This Row],[medical_insurance_charges]],NA())</f>
        <v>#N/A</v>
      </c>
      <c r="S286" s="110">
        <f>IF(Play[[#This Row],[southwest]]=1,Play[[#This Row],[medical_insurance_charges]],NA())</f>
        <v>11455.28</v>
      </c>
      <c r="T286" s="111" t="e">
        <f>IF(Play[[#This Row],[northwest]]=1,Play[[#This Row],[medical_insurance_charges]],NA())</f>
        <v>#N/A</v>
      </c>
      <c r="U286" s="110" t="e">
        <f>IF(Play[[#This Row],[northeast]]=1,Play[[#This Row],[medical_insurance_charges]],NA())</f>
        <v>#N/A</v>
      </c>
      <c r="V286" s="114" t="e">
        <f>IF(AND(Play[[#This Row],[southeast]]&lt;&gt;0,Play[[#This Row],[Smoker]]&lt;&gt;0),Play[[#This Row],[medical_insurance_charges]],NA())</f>
        <v>#N/A</v>
      </c>
      <c r="W286" s="114" t="e">
        <f>IF(AND(Play[[#This Row],[southwest]]&lt;&gt;0,Play[[#This Row],[Smoker]]&lt;&gt;0),Play[[#This Row],[medical_insurance_charges]],NA())</f>
        <v>#N/A</v>
      </c>
      <c r="X286" s="114" t="e">
        <f>IF(AND(Play[[#This Row],[northwest]]&lt;&gt;0,Play[[#This Row],[Smoker]]&lt;&gt;0),Play[[#This Row],[medical_insurance_charges]],NA())</f>
        <v>#N/A</v>
      </c>
      <c r="Y286" s="114" t="e">
        <f>IF(AND(Play[[#This Row],[northeast]]&lt;&gt;0,Play[[#This Row],[Smoker]]&lt;&gt;0),Play[[#This Row],[medical_insurance_charges]],NA())</f>
        <v>#N/A</v>
      </c>
      <c r="Z286" s="115" t="e">
        <f>IF(AND(Play[[#This Row],[Biological Marker]]=0,Play[[#This Row],[Smoker]]=1),Play[[#This Row],[medical_insurance_charges]],NA())</f>
        <v>#N/A</v>
      </c>
      <c r="AA286" s="115" t="e">
        <f>IF(AND(Play[[#This Row],[Biological Marker]]=1,Play[[#This Row],[Smoker]]=1),Play[[#This Row],[medical_insurance_charges]],NA())</f>
        <v>#N/A</v>
      </c>
      <c r="AB286" s="144" t="e">
        <f>IF(AND(Play[[#This Row],[southeast]]&lt;&gt;0,Play[[#This Row],[Smoker]]=0),Play[[#This Row],[medical_insurance_charges]],NA())</f>
        <v>#N/A</v>
      </c>
      <c r="AC286" s="144">
        <f>IF(AND(Play[[#This Row],[southwest]]&lt;&gt;0,Play[[#This Row],[Smoker]]=0),Play[[#This Row],[medical_insurance_charges]],NA())</f>
        <v>11455.28</v>
      </c>
      <c r="AD286" s="144" t="e">
        <f>IF(AND(Play[[#This Row],[northwest]]&lt;&gt;0,Play[[#This Row],[Smoker]]=0),Play[[#This Row],[medical_insurance_charges]],NA())</f>
        <v>#N/A</v>
      </c>
      <c r="AE286" s="144" t="e">
        <f>IF(AND(Play[[#This Row],[northeast]]&lt;&gt;0,Play[[#This Row],[Smoker]]=0),Play[[#This Row],[medical_insurance_charges]],NA())</f>
        <v>#N/A</v>
      </c>
      <c r="AF286" s="115">
        <f>IF(AND(Play[[#This Row],[Biological Marker]]=0,Play[[#This Row],[Smoker]]=0),Play[[#This Row],[medical_insurance_charges]],NA())</f>
        <v>11455.28</v>
      </c>
      <c r="AG286" s="115" t="e">
        <f>IF(AND(Play[[#This Row],[Biological Marker]]=1,Play[[#This Row],[Smoker]]=0),Play[[#This Row],[medical_insurance_charges]],NA())</f>
        <v>#N/A</v>
      </c>
    </row>
    <row r="287" spans="1:33" x14ac:dyDescent="0.35">
      <c r="A287" s="31">
        <v>58</v>
      </c>
      <c r="B287" s="31">
        <v>25.2</v>
      </c>
      <c r="C287" s="33">
        <v>0</v>
      </c>
      <c r="D287" s="33">
        <v>0</v>
      </c>
      <c r="E287" s="33">
        <v>1</v>
      </c>
      <c r="F287" s="33">
        <v>0</v>
      </c>
      <c r="G287" s="33">
        <v>0</v>
      </c>
      <c r="H287">
        <v>0</v>
      </c>
      <c r="I287">
        <v>0</v>
      </c>
      <c r="J287">
        <v>1</v>
      </c>
      <c r="K287">
        <v>0</v>
      </c>
      <c r="L287">
        <v>0</v>
      </c>
      <c r="M287">
        <v>0</v>
      </c>
      <c r="N287">
        <v>0</v>
      </c>
      <c r="O287">
        <v>1</v>
      </c>
      <c r="P287">
        <v>0</v>
      </c>
      <c r="Q287" s="32">
        <v>11837.16</v>
      </c>
      <c r="R287" s="110" t="e">
        <f>IF(Play[[#This Row],[southeast]]=1,Play[[#This Row],[medical_insurance_charges]],NA())</f>
        <v>#N/A</v>
      </c>
      <c r="S287" s="110">
        <f>IF(Play[[#This Row],[southwest]]=1,Play[[#This Row],[medical_insurance_charges]],NA())</f>
        <v>11837.16</v>
      </c>
      <c r="T287" s="111" t="e">
        <f>IF(Play[[#This Row],[northwest]]=1,Play[[#This Row],[medical_insurance_charges]],NA())</f>
        <v>#N/A</v>
      </c>
      <c r="U287" s="110" t="e">
        <f>IF(Play[[#This Row],[northeast]]=1,Play[[#This Row],[medical_insurance_charges]],NA())</f>
        <v>#N/A</v>
      </c>
      <c r="V287" s="114" t="e">
        <f>IF(AND(Play[[#This Row],[southeast]]&lt;&gt;0,Play[[#This Row],[Smoker]]&lt;&gt;0),Play[[#This Row],[medical_insurance_charges]],NA())</f>
        <v>#N/A</v>
      </c>
      <c r="W287" s="114" t="e">
        <f>IF(AND(Play[[#This Row],[southwest]]&lt;&gt;0,Play[[#This Row],[Smoker]]&lt;&gt;0),Play[[#This Row],[medical_insurance_charges]],NA())</f>
        <v>#N/A</v>
      </c>
      <c r="X287" s="114" t="e">
        <f>IF(AND(Play[[#This Row],[northwest]]&lt;&gt;0,Play[[#This Row],[Smoker]]&lt;&gt;0),Play[[#This Row],[medical_insurance_charges]],NA())</f>
        <v>#N/A</v>
      </c>
      <c r="Y287" s="114" t="e">
        <f>IF(AND(Play[[#This Row],[northeast]]&lt;&gt;0,Play[[#This Row],[Smoker]]&lt;&gt;0),Play[[#This Row],[medical_insurance_charges]],NA())</f>
        <v>#N/A</v>
      </c>
      <c r="Z287" s="115" t="e">
        <f>IF(AND(Play[[#This Row],[Biological Marker]]=0,Play[[#This Row],[Smoker]]=1),Play[[#This Row],[medical_insurance_charges]],NA())</f>
        <v>#N/A</v>
      </c>
      <c r="AA287" s="115" t="e">
        <f>IF(AND(Play[[#This Row],[Biological Marker]]=1,Play[[#This Row],[Smoker]]=1),Play[[#This Row],[medical_insurance_charges]],NA())</f>
        <v>#N/A</v>
      </c>
      <c r="AB287" s="144" t="e">
        <f>IF(AND(Play[[#This Row],[southeast]]&lt;&gt;0,Play[[#This Row],[Smoker]]=0),Play[[#This Row],[medical_insurance_charges]],NA())</f>
        <v>#N/A</v>
      </c>
      <c r="AC287" s="144">
        <f>IF(AND(Play[[#This Row],[southwest]]&lt;&gt;0,Play[[#This Row],[Smoker]]=0),Play[[#This Row],[medical_insurance_charges]],NA())</f>
        <v>11837.16</v>
      </c>
      <c r="AD287" s="144" t="e">
        <f>IF(AND(Play[[#This Row],[northwest]]&lt;&gt;0,Play[[#This Row],[Smoker]]=0),Play[[#This Row],[medical_insurance_charges]],NA())</f>
        <v>#N/A</v>
      </c>
      <c r="AE287" s="144" t="e">
        <f>IF(AND(Play[[#This Row],[northeast]]&lt;&gt;0,Play[[#This Row],[Smoker]]=0),Play[[#This Row],[medical_insurance_charges]],NA())</f>
        <v>#N/A</v>
      </c>
      <c r="AF287" s="115">
        <f>IF(AND(Play[[#This Row],[Biological Marker]]=0,Play[[#This Row],[Smoker]]=0),Play[[#This Row],[medical_insurance_charges]],NA())</f>
        <v>11837.16</v>
      </c>
      <c r="AG287" s="115" t="e">
        <f>IF(AND(Play[[#This Row],[Biological Marker]]=1,Play[[#This Row],[Smoker]]=0),Play[[#This Row],[medical_insurance_charges]],NA())</f>
        <v>#N/A</v>
      </c>
    </row>
    <row r="288" spans="1:33" x14ac:dyDescent="0.35">
      <c r="A288" s="31">
        <v>58</v>
      </c>
      <c r="B288" s="31">
        <v>29</v>
      </c>
      <c r="C288" s="33">
        <v>0</v>
      </c>
      <c r="D288" s="33">
        <v>0</v>
      </c>
      <c r="E288" s="33">
        <v>1</v>
      </c>
      <c r="F288" s="33">
        <v>0</v>
      </c>
      <c r="G288" s="33">
        <v>0</v>
      </c>
      <c r="H288">
        <v>0</v>
      </c>
      <c r="I288">
        <v>0</v>
      </c>
      <c r="J288">
        <v>1</v>
      </c>
      <c r="K288">
        <v>0</v>
      </c>
      <c r="L288">
        <v>0</v>
      </c>
      <c r="M288">
        <v>0</v>
      </c>
      <c r="N288">
        <v>0</v>
      </c>
      <c r="O288">
        <v>1</v>
      </c>
      <c r="P288">
        <v>0</v>
      </c>
      <c r="Q288" s="32">
        <v>11842.441999999999</v>
      </c>
      <c r="R288" s="110" t="e">
        <f>IF(Play[[#This Row],[southeast]]=1,Play[[#This Row],[medical_insurance_charges]],NA())</f>
        <v>#N/A</v>
      </c>
      <c r="S288" s="110">
        <f>IF(Play[[#This Row],[southwest]]=1,Play[[#This Row],[medical_insurance_charges]],NA())</f>
        <v>11842.441999999999</v>
      </c>
      <c r="T288" s="111" t="e">
        <f>IF(Play[[#This Row],[northwest]]=1,Play[[#This Row],[medical_insurance_charges]],NA())</f>
        <v>#N/A</v>
      </c>
      <c r="U288" s="110" t="e">
        <f>IF(Play[[#This Row],[northeast]]=1,Play[[#This Row],[medical_insurance_charges]],NA())</f>
        <v>#N/A</v>
      </c>
      <c r="V288" s="114" t="e">
        <f>IF(AND(Play[[#This Row],[southeast]]&lt;&gt;0,Play[[#This Row],[Smoker]]&lt;&gt;0),Play[[#This Row],[medical_insurance_charges]],NA())</f>
        <v>#N/A</v>
      </c>
      <c r="W288" s="114" t="e">
        <f>IF(AND(Play[[#This Row],[southwest]]&lt;&gt;0,Play[[#This Row],[Smoker]]&lt;&gt;0),Play[[#This Row],[medical_insurance_charges]],NA())</f>
        <v>#N/A</v>
      </c>
      <c r="X288" s="114" t="e">
        <f>IF(AND(Play[[#This Row],[northwest]]&lt;&gt;0,Play[[#This Row],[Smoker]]&lt;&gt;0),Play[[#This Row],[medical_insurance_charges]],NA())</f>
        <v>#N/A</v>
      </c>
      <c r="Y288" s="114" t="e">
        <f>IF(AND(Play[[#This Row],[northeast]]&lt;&gt;0,Play[[#This Row],[Smoker]]&lt;&gt;0),Play[[#This Row],[medical_insurance_charges]],NA())</f>
        <v>#N/A</v>
      </c>
      <c r="Z288" s="115" t="e">
        <f>IF(AND(Play[[#This Row],[Biological Marker]]=0,Play[[#This Row],[Smoker]]=1),Play[[#This Row],[medical_insurance_charges]],NA())</f>
        <v>#N/A</v>
      </c>
      <c r="AA288" s="115" t="e">
        <f>IF(AND(Play[[#This Row],[Biological Marker]]=1,Play[[#This Row],[Smoker]]=1),Play[[#This Row],[medical_insurance_charges]],NA())</f>
        <v>#N/A</v>
      </c>
      <c r="AB288" s="144" t="e">
        <f>IF(AND(Play[[#This Row],[southeast]]&lt;&gt;0,Play[[#This Row],[Smoker]]=0),Play[[#This Row],[medical_insurance_charges]],NA())</f>
        <v>#N/A</v>
      </c>
      <c r="AC288" s="144">
        <f>IF(AND(Play[[#This Row],[southwest]]&lt;&gt;0,Play[[#This Row],[Smoker]]=0),Play[[#This Row],[medical_insurance_charges]],NA())</f>
        <v>11842.441999999999</v>
      </c>
      <c r="AD288" s="144" t="e">
        <f>IF(AND(Play[[#This Row],[northwest]]&lt;&gt;0,Play[[#This Row],[Smoker]]=0),Play[[#This Row],[medical_insurance_charges]],NA())</f>
        <v>#N/A</v>
      </c>
      <c r="AE288" s="144" t="e">
        <f>IF(AND(Play[[#This Row],[northeast]]&lt;&gt;0,Play[[#This Row],[Smoker]]=0),Play[[#This Row],[medical_insurance_charges]],NA())</f>
        <v>#N/A</v>
      </c>
      <c r="AF288" s="115">
        <f>IF(AND(Play[[#This Row],[Biological Marker]]=0,Play[[#This Row],[Smoker]]=0),Play[[#This Row],[medical_insurance_charges]],NA())</f>
        <v>11842.441999999999</v>
      </c>
      <c r="AG288" s="115" t="e">
        <f>IF(AND(Play[[#This Row],[Biological Marker]]=1,Play[[#This Row],[Smoker]]=0),Play[[#This Row],[medical_insurance_charges]],NA())</f>
        <v>#N/A</v>
      </c>
    </row>
    <row r="289" spans="1:33" x14ac:dyDescent="0.35">
      <c r="A289" s="31">
        <v>59</v>
      </c>
      <c r="B289" s="31">
        <v>27.5</v>
      </c>
      <c r="C289" s="33">
        <v>0</v>
      </c>
      <c r="D289" s="33">
        <v>0</v>
      </c>
      <c r="E289" s="33">
        <v>1</v>
      </c>
      <c r="F289" s="33">
        <v>0</v>
      </c>
      <c r="G289" s="33">
        <v>0</v>
      </c>
      <c r="H289">
        <v>0</v>
      </c>
      <c r="I289">
        <v>0</v>
      </c>
      <c r="J289">
        <v>1</v>
      </c>
      <c r="K289">
        <v>0</v>
      </c>
      <c r="L289">
        <v>0</v>
      </c>
      <c r="M289">
        <v>0</v>
      </c>
      <c r="N289">
        <v>0</v>
      </c>
      <c r="O289">
        <v>1</v>
      </c>
      <c r="P289">
        <v>0</v>
      </c>
      <c r="Q289" s="32">
        <v>12233.828</v>
      </c>
      <c r="R289" s="110" t="e">
        <f>IF(Play[[#This Row],[southeast]]=1,Play[[#This Row],[medical_insurance_charges]],NA())</f>
        <v>#N/A</v>
      </c>
      <c r="S289" s="110">
        <f>IF(Play[[#This Row],[southwest]]=1,Play[[#This Row],[medical_insurance_charges]],NA())</f>
        <v>12233.828</v>
      </c>
      <c r="T289" s="111" t="e">
        <f>IF(Play[[#This Row],[northwest]]=1,Play[[#This Row],[medical_insurance_charges]],NA())</f>
        <v>#N/A</v>
      </c>
      <c r="U289" s="110" t="e">
        <f>IF(Play[[#This Row],[northeast]]=1,Play[[#This Row],[medical_insurance_charges]],NA())</f>
        <v>#N/A</v>
      </c>
      <c r="V289" s="114" t="e">
        <f>IF(AND(Play[[#This Row],[southeast]]&lt;&gt;0,Play[[#This Row],[Smoker]]&lt;&gt;0),Play[[#This Row],[medical_insurance_charges]],NA())</f>
        <v>#N/A</v>
      </c>
      <c r="W289" s="114" t="e">
        <f>IF(AND(Play[[#This Row],[southwest]]&lt;&gt;0,Play[[#This Row],[Smoker]]&lt;&gt;0),Play[[#This Row],[medical_insurance_charges]],NA())</f>
        <v>#N/A</v>
      </c>
      <c r="X289" s="114" t="e">
        <f>IF(AND(Play[[#This Row],[northwest]]&lt;&gt;0,Play[[#This Row],[Smoker]]&lt;&gt;0),Play[[#This Row],[medical_insurance_charges]],NA())</f>
        <v>#N/A</v>
      </c>
      <c r="Y289" s="114" t="e">
        <f>IF(AND(Play[[#This Row],[northeast]]&lt;&gt;0,Play[[#This Row],[Smoker]]&lt;&gt;0),Play[[#This Row],[medical_insurance_charges]],NA())</f>
        <v>#N/A</v>
      </c>
      <c r="Z289" s="115" t="e">
        <f>IF(AND(Play[[#This Row],[Biological Marker]]=0,Play[[#This Row],[Smoker]]=1),Play[[#This Row],[medical_insurance_charges]],NA())</f>
        <v>#N/A</v>
      </c>
      <c r="AA289" s="115" t="e">
        <f>IF(AND(Play[[#This Row],[Biological Marker]]=1,Play[[#This Row],[Smoker]]=1),Play[[#This Row],[medical_insurance_charges]],NA())</f>
        <v>#N/A</v>
      </c>
      <c r="AB289" s="144" t="e">
        <f>IF(AND(Play[[#This Row],[southeast]]&lt;&gt;0,Play[[#This Row],[Smoker]]=0),Play[[#This Row],[medical_insurance_charges]],NA())</f>
        <v>#N/A</v>
      </c>
      <c r="AC289" s="144">
        <f>IF(AND(Play[[#This Row],[southwest]]&lt;&gt;0,Play[[#This Row],[Smoker]]=0),Play[[#This Row],[medical_insurance_charges]],NA())</f>
        <v>12233.828</v>
      </c>
      <c r="AD289" s="144" t="e">
        <f>IF(AND(Play[[#This Row],[northwest]]&lt;&gt;0,Play[[#This Row],[Smoker]]=0),Play[[#This Row],[medical_insurance_charges]],NA())</f>
        <v>#N/A</v>
      </c>
      <c r="AE289" s="144" t="e">
        <f>IF(AND(Play[[#This Row],[northeast]]&lt;&gt;0,Play[[#This Row],[Smoker]]=0),Play[[#This Row],[medical_insurance_charges]],NA())</f>
        <v>#N/A</v>
      </c>
      <c r="AF289" s="115">
        <f>IF(AND(Play[[#This Row],[Biological Marker]]=0,Play[[#This Row],[Smoker]]=0),Play[[#This Row],[medical_insurance_charges]],NA())</f>
        <v>12233.828</v>
      </c>
      <c r="AG289" s="115" t="e">
        <f>IF(AND(Play[[#This Row],[Biological Marker]]=1,Play[[#This Row],[Smoker]]=0),Play[[#This Row],[medical_insurance_charges]],NA())</f>
        <v>#N/A</v>
      </c>
    </row>
    <row r="290" spans="1:33" x14ac:dyDescent="0.35">
      <c r="A290" s="31">
        <v>60</v>
      </c>
      <c r="B290" s="31">
        <v>28.7</v>
      </c>
      <c r="C290" s="33">
        <v>0</v>
      </c>
      <c r="D290" s="33">
        <v>0</v>
      </c>
      <c r="E290" s="33">
        <v>1</v>
      </c>
      <c r="F290" s="33">
        <v>0</v>
      </c>
      <c r="G290" s="33">
        <v>0</v>
      </c>
      <c r="H290">
        <v>0</v>
      </c>
      <c r="I290">
        <v>0</v>
      </c>
      <c r="J290">
        <v>1</v>
      </c>
      <c r="K290">
        <v>0</v>
      </c>
      <c r="L290">
        <v>0</v>
      </c>
      <c r="M290">
        <v>0</v>
      </c>
      <c r="N290">
        <v>0</v>
      </c>
      <c r="O290">
        <v>0</v>
      </c>
      <c r="P290">
        <v>1</v>
      </c>
      <c r="Q290" s="32">
        <v>13224.692999999999</v>
      </c>
      <c r="R290" s="110" t="e">
        <f>IF(Play[[#This Row],[southeast]]=1,Play[[#This Row],[medical_insurance_charges]],NA())</f>
        <v>#N/A</v>
      </c>
      <c r="S290" s="110">
        <f>IF(Play[[#This Row],[southwest]]=1,Play[[#This Row],[medical_insurance_charges]],NA())</f>
        <v>13224.692999999999</v>
      </c>
      <c r="T290" s="111" t="e">
        <f>IF(Play[[#This Row],[northwest]]=1,Play[[#This Row],[medical_insurance_charges]],NA())</f>
        <v>#N/A</v>
      </c>
      <c r="U290" s="110" t="e">
        <f>IF(Play[[#This Row],[northeast]]=1,Play[[#This Row],[medical_insurance_charges]],NA())</f>
        <v>#N/A</v>
      </c>
      <c r="V290" s="114" t="e">
        <f>IF(AND(Play[[#This Row],[southeast]]&lt;&gt;0,Play[[#This Row],[Smoker]]&lt;&gt;0),Play[[#This Row],[medical_insurance_charges]],NA())</f>
        <v>#N/A</v>
      </c>
      <c r="W290" s="114" t="e">
        <f>IF(AND(Play[[#This Row],[southwest]]&lt;&gt;0,Play[[#This Row],[Smoker]]&lt;&gt;0),Play[[#This Row],[medical_insurance_charges]],NA())</f>
        <v>#N/A</v>
      </c>
      <c r="X290" s="114" t="e">
        <f>IF(AND(Play[[#This Row],[northwest]]&lt;&gt;0,Play[[#This Row],[Smoker]]&lt;&gt;0),Play[[#This Row],[medical_insurance_charges]],NA())</f>
        <v>#N/A</v>
      </c>
      <c r="Y290" s="114" t="e">
        <f>IF(AND(Play[[#This Row],[northeast]]&lt;&gt;0,Play[[#This Row],[Smoker]]&lt;&gt;0),Play[[#This Row],[medical_insurance_charges]],NA())</f>
        <v>#N/A</v>
      </c>
      <c r="Z290" s="115" t="e">
        <f>IF(AND(Play[[#This Row],[Biological Marker]]=0,Play[[#This Row],[Smoker]]=1),Play[[#This Row],[medical_insurance_charges]],NA())</f>
        <v>#N/A</v>
      </c>
      <c r="AA290" s="115" t="e">
        <f>IF(AND(Play[[#This Row],[Biological Marker]]=1,Play[[#This Row],[Smoker]]=1),Play[[#This Row],[medical_insurance_charges]],NA())</f>
        <v>#N/A</v>
      </c>
      <c r="AB290" s="144" t="e">
        <f>IF(AND(Play[[#This Row],[southeast]]&lt;&gt;0,Play[[#This Row],[Smoker]]=0),Play[[#This Row],[medical_insurance_charges]],NA())</f>
        <v>#N/A</v>
      </c>
      <c r="AC290" s="144">
        <f>IF(AND(Play[[#This Row],[southwest]]&lt;&gt;0,Play[[#This Row],[Smoker]]=0),Play[[#This Row],[medical_insurance_charges]],NA())</f>
        <v>13224.692999999999</v>
      </c>
      <c r="AD290" s="144" t="e">
        <f>IF(AND(Play[[#This Row],[northwest]]&lt;&gt;0,Play[[#This Row],[Smoker]]=0),Play[[#This Row],[medical_insurance_charges]],NA())</f>
        <v>#N/A</v>
      </c>
      <c r="AE290" s="144" t="e">
        <f>IF(AND(Play[[#This Row],[northeast]]&lt;&gt;0,Play[[#This Row],[Smoker]]=0),Play[[#This Row],[medical_insurance_charges]],NA())</f>
        <v>#N/A</v>
      </c>
      <c r="AF290" s="115">
        <f>IF(AND(Play[[#This Row],[Biological Marker]]=0,Play[[#This Row],[Smoker]]=0),Play[[#This Row],[medical_insurance_charges]],NA())</f>
        <v>13224.692999999999</v>
      </c>
      <c r="AG290" s="115" t="e">
        <f>IF(AND(Play[[#This Row],[Biological Marker]]=1,Play[[#This Row],[Smoker]]=0),Play[[#This Row],[medical_insurance_charges]],NA())</f>
        <v>#N/A</v>
      </c>
    </row>
    <row r="291" spans="1:33" x14ac:dyDescent="0.35">
      <c r="A291" s="31">
        <v>61</v>
      </c>
      <c r="B291" s="31">
        <v>28.2</v>
      </c>
      <c r="C291" s="33">
        <v>0</v>
      </c>
      <c r="D291" s="33">
        <v>0</v>
      </c>
      <c r="E291" s="33">
        <v>1</v>
      </c>
      <c r="F291" s="33">
        <v>0</v>
      </c>
      <c r="G291" s="33">
        <v>0</v>
      </c>
      <c r="H291">
        <v>0</v>
      </c>
      <c r="I291">
        <v>0</v>
      </c>
      <c r="J291">
        <v>1</v>
      </c>
      <c r="K291">
        <v>0</v>
      </c>
      <c r="L291">
        <v>0</v>
      </c>
      <c r="M291">
        <v>0</v>
      </c>
      <c r="N291">
        <v>0</v>
      </c>
      <c r="O291">
        <v>0</v>
      </c>
      <c r="P291">
        <v>1</v>
      </c>
      <c r="Q291" s="32">
        <v>13041.921</v>
      </c>
      <c r="R291" s="110" t="e">
        <f>IF(Play[[#This Row],[southeast]]=1,Play[[#This Row],[medical_insurance_charges]],NA())</f>
        <v>#N/A</v>
      </c>
      <c r="S291" s="110">
        <f>IF(Play[[#This Row],[southwest]]=1,Play[[#This Row],[medical_insurance_charges]],NA())</f>
        <v>13041.921</v>
      </c>
      <c r="T291" s="111" t="e">
        <f>IF(Play[[#This Row],[northwest]]=1,Play[[#This Row],[medical_insurance_charges]],NA())</f>
        <v>#N/A</v>
      </c>
      <c r="U291" s="110" t="e">
        <f>IF(Play[[#This Row],[northeast]]=1,Play[[#This Row],[medical_insurance_charges]],NA())</f>
        <v>#N/A</v>
      </c>
      <c r="V291" s="114" t="e">
        <f>IF(AND(Play[[#This Row],[southeast]]&lt;&gt;0,Play[[#This Row],[Smoker]]&lt;&gt;0),Play[[#This Row],[medical_insurance_charges]],NA())</f>
        <v>#N/A</v>
      </c>
      <c r="W291" s="114" t="e">
        <f>IF(AND(Play[[#This Row],[southwest]]&lt;&gt;0,Play[[#This Row],[Smoker]]&lt;&gt;0),Play[[#This Row],[medical_insurance_charges]],NA())</f>
        <v>#N/A</v>
      </c>
      <c r="X291" s="114" t="e">
        <f>IF(AND(Play[[#This Row],[northwest]]&lt;&gt;0,Play[[#This Row],[Smoker]]&lt;&gt;0),Play[[#This Row],[medical_insurance_charges]],NA())</f>
        <v>#N/A</v>
      </c>
      <c r="Y291" s="114" t="e">
        <f>IF(AND(Play[[#This Row],[northeast]]&lt;&gt;0,Play[[#This Row],[Smoker]]&lt;&gt;0),Play[[#This Row],[medical_insurance_charges]],NA())</f>
        <v>#N/A</v>
      </c>
      <c r="Z291" s="115" t="e">
        <f>IF(AND(Play[[#This Row],[Biological Marker]]=0,Play[[#This Row],[Smoker]]=1),Play[[#This Row],[medical_insurance_charges]],NA())</f>
        <v>#N/A</v>
      </c>
      <c r="AA291" s="115" t="e">
        <f>IF(AND(Play[[#This Row],[Biological Marker]]=1,Play[[#This Row],[Smoker]]=1),Play[[#This Row],[medical_insurance_charges]],NA())</f>
        <v>#N/A</v>
      </c>
      <c r="AB291" s="144" t="e">
        <f>IF(AND(Play[[#This Row],[southeast]]&lt;&gt;0,Play[[#This Row],[Smoker]]=0),Play[[#This Row],[medical_insurance_charges]],NA())</f>
        <v>#N/A</v>
      </c>
      <c r="AC291" s="144">
        <f>IF(AND(Play[[#This Row],[southwest]]&lt;&gt;0,Play[[#This Row],[Smoker]]=0),Play[[#This Row],[medical_insurance_charges]],NA())</f>
        <v>13041.921</v>
      </c>
      <c r="AD291" s="144" t="e">
        <f>IF(AND(Play[[#This Row],[northwest]]&lt;&gt;0,Play[[#This Row],[Smoker]]=0),Play[[#This Row],[medical_insurance_charges]],NA())</f>
        <v>#N/A</v>
      </c>
      <c r="AE291" s="144" t="e">
        <f>IF(AND(Play[[#This Row],[northeast]]&lt;&gt;0,Play[[#This Row],[Smoker]]=0),Play[[#This Row],[medical_insurance_charges]],NA())</f>
        <v>#N/A</v>
      </c>
      <c r="AF291" s="115">
        <f>IF(AND(Play[[#This Row],[Biological Marker]]=0,Play[[#This Row],[Smoker]]=0),Play[[#This Row],[medical_insurance_charges]],NA())</f>
        <v>13041.921</v>
      </c>
      <c r="AG291" s="115" t="e">
        <f>IF(AND(Play[[#This Row],[Biological Marker]]=1,Play[[#This Row],[Smoker]]=0),Play[[#This Row],[medical_insurance_charges]],NA())</f>
        <v>#N/A</v>
      </c>
    </row>
    <row r="292" spans="1:33" x14ac:dyDescent="0.35">
      <c r="A292" s="31">
        <v>62</v>
      </c>
      <c r="B292" s="31">
        <v>25</v>
      </c>
      <c r="C292" s="33">
        <v>0</v>
      </c>
      <c r="D292" s="33">
        <v>0</v>
      </c>
      <c r="E292" s="33">
        <v>1</v>
      </c>
      <c r="F292" s="33">
        <v>0</v>
      </c>
      <c r="G292" s="33">
        <v>0</v>
      </c>
      <c r="H292">
        <v>0</v>
      </c>
      <c r="I292">
        <v>0</v>
      </c>
      <c r="J292">
        <v>1</v>
      </c>
      <c r="K292">
        <v>0</v>
      </c>
      <c r="L292">
        <v>0</v>
      </c>
      <c r="M292">
        <v>0</v>
      </c>
      <c r="N292">
        <v>0</v>
      </c>
      <c r="O292">
        <v>0</v>
      </c>
      <c r="P292">
        <v>1</v>
      </c>
      <c r="Q292" s="32">
        <v>13451.121999999999</v>
      </c>
      <c r="R292" s="110" t="e">
        <f>IF(Play[[#This Row],[southeast]]=1,Play[[#This Row],[medical_insurance_charges]],NA())</f>
        <v>#N/A</v>
      </c>
      <c r="S292" s="110">
        <f>IF(Play[[#This Row],[southwest]]=1,Play[[#This Row],[medical_insurance_charges]],NA())</f>
        <v>13451.121999999999</v>
      </c>
      <c r="T292" s="111" t="e">
        <f>IF(Play[[#This Row],[northwest]]=1,Play[[#This Row],[medical_insurance_charges]],NA())</f>
        <v>#N/A</v>
      </c>
      <c r="U292" s="110" t="e">
        <f>IF(Play[[#This Row],[northeast]]=1,Play[[#This Row],[medical_insurance_charges]],NA())</f>
        <v>#N/A</v>
      </c>
      <c r="V292" s="114" t="e">
        <f>IF(AND(Play[[#This Row],[southeast]]&lt;&gt;0,Play[[#This Row],[Smoker]]&lt;&gt;0),Play[[#This Row],[medical_insurance_charges]],NA())</f>
        <v>#N/A</v>
      </c>
      <c r="W292" s="114" t="e">
        <f>IF(AND(Play[[#This Row],[southwest]]&lt;&gt;0,Play[[#This Row],[Smoker]]&lt;&gt;0),Play[[#This Row],[medical_insurance_charges]],NA())</f>
        <v>#N/A</v>
      </c>
      <c r="X292" s="114" t="e">
        <f>IF(AND(Play[[#This Row],[northwest]]&lt;&gt;0,Play[[#This Row],[Smoker]]&lt;&gt;0),Play[[#This Row],[medical_insurance_charges]],NA())</f>
        <v>#N/A</v>
      </c>
      <c r="Y292" s="114" t="e">
        <f>IF(AND(Play[[#This Row],[northeast]]&lt;&gt;0,Play[[#This Row],[Smoker]]&lt;&gt;0),Play[[#This Row],[medical_insurance_charges]],NA())</f>
        <v>#N/A</v>
      </c>
      <c r="Z292" s="115" t="e">
        <f>IF(AND(Play[[#This Row],[Biological Marker]]=0,Play[[#This Row],[Smoker]]=1),Play[[#This Row],[medical_insurance_charges]],NA())</f>
        <v>#N/A</v>
      </c>
      <c r="AA292" s="115" t="e">
        <f>IF(AND(Play[[#This Row],[Biological Marker]]=1,Play[[#This Row],[Smoker]]=1),Play[[#This Row],[medical_insurance_charges]],NA())</f>
        <v>#N/A</v>
      </c>
      <c r="AB292" s="144" t="e">
        <f>IF(AND(Play[[#This Row],[southeast]]&lt;&gt;0,Play[[#This Row],[Smoker]]=0),Play[[#This Row],[medical_insurance_charges]],NA())</f>
        <v>#N/A</v>
      </c>
      <c r="AC292" s="144">
        <f>IF(AND(Play[[#This Row],[southwest]]&lt;&gt;0,Play[[#This Row],[Smoker]]=0),Play[[#This Row],[medical_insurance_charges]],NA())</f>
        <v>13451.121999999999</v>
      </c>
      <c r="AD292" s="144" t="e">
        <f>IF(AND(Play[[#This Row],[northwest]]&lt;&gt;0,Play[[#This Row],[Smoker]]=0),Play[[#This Row],[medical_insurance_charges]],NA())</f>
        <v>#N/A</v>
      </c>
      <c r="AE292" s="144" t="e">
        <f>IF(AND(Play[[#This Row],[northeast]]&lt;&gt;0,Play[[#This Row],[Smoker]]=0),Play[[#This Row],[medical_insurance_charges]],NA())</f>
        <v>#N/A</v>
      </c>
      <c r="AF292" s="115">
        <f>IF(AND(Play[[#This Row],[Biological Marker]]=0,Play[[#This Row],[Smoker]]=0),Play[[#This Row],[medical_insurance_charges]],NA())</f>
        <v>13451.121999999999</v>
      </c>
      <c r="AG292" s="115" t="e">
        <f>IF(AND(Play[[#This Row],[Biological Marker]]=1,Play[[#This Row],[Smoker]]=0),Play[[#This Row],[medical_insurance_charges]],NA())</f>
        <v>#N/A</v>
      </c>
    </row>
    <row r="293" spans="1:33" x14ac:dyDescent="0.35">
      <c r="A293" s="31">
        <v>19</v>
      </c>
      <c r="B293" s="31">
        <v>28.4</v>
      </c>
      <c r="C293" s="33">
        <v>0</v>
      </c>
      <c r="D293" s="33">
        <v>0</v>
      </c>
      <c r="E293" s="33">
        <v>1</v>
      </c>
      <c r="F293" s="33">
        <v>0</v>
      </c>
      <c r="G293" s="33">
        <v>1</v>
      </c>
      <c r="H293">
        <v>0</v>
      </c>
      <c r="I293">
        <v>0</v>
      </c>
      <c r="J293">
        <v>1</v>
      </c>
      <c r="K293">
        <v>0</v>
      </c>
      <c r="L293">
        <v>0</v>
      </c>
      <c r="M293">
        <v>1</v>
      </c>
      <c r="N293">
        <v>0</v>
      </c>
      <c r="O293">
        <v>0</v>
      </c>
      <c r="P293">
        <v>0</v>
      </c>
      <c r="Q293" s="32">
        <v>1842.519</v>
      </c>
      <c r="R293" s="110" t="e">
        <f>IF(Play[[#This Row],[southeast]]=1,Play[[#This Row],[medical_insurance_charges]],NA())</f>
        <v>#N/A</v>
      </c>
      <c r="S293" s="110">
        <f>IF(Play[[#This Row],[southwest]]=1,Play[[#This Row],[medical_insurance_charges]],NA())</f>
        <v>1842.519</v>
      </c>
      <c r="T293" s="111" t="e">
        <f>IF(Play[[#This Row],[northwest]]=1,Play[[#This Row],[medical_insurance_charges]],NA())</f>
        <v>#N/A</v>
      </c>
      <c r="U293" s="110" t="e">
        <f>IF(Play[[#This Row],[northeast]]=1,Play[[#This Row],[medical_insurance_charges]],NA())</f>
        <v>#N/A</v>
      </c>
      <c r="V293" s="114" t="e">
        <f>IF(AND(Play[[#This Row],[southeast]]&lt;&gt;0,Play[[#This Row],[Smoker]]&lt;&gt;0),Play[[#This Row],[medical_insurance_charges]],NA())</f>
        <v>#N/A</v>
      </c>
      <c r="W293" s="114" t="e">
        <f>IF(AND(Play[[#This Row],[southwest]]&lt;&gt;0,Play[[#This Row],[Smoker]]&lt;&gt;0),Play[[#This Row],[medical_insurance_charges]],NA())</f>
        <v>#N/A</v>
      </c>
      <c r="X293" s="114" t="e">
        <f>IF(AND(Play[[#This Row],[northwest]]&lt;&gt;0,Play[[#This Row],[Smoker]]&lt;&gt;0),Play[[#This Row],[medical_insurance_charges]],NA())</f>
        <v>#N/A</v>
      </c>
      <c r="Y293" s="114" t="e">
        <f>IF(AND(Play[[#This Row],[northeast]]&lt;&gt;0,Play[[#This Row],[Smoker]]&lt;&gt;0),Play[[#This Row],[medical_insurance_charges]],NA())</f>
        <v>#N/A</v>
      </c>
      <c r="Z293" s="115" t="e">
        <f>IF(AND(Play[[#This Row],[Biological Marker]]=0,Play[[#This Row],[Smoker]]=1),Play[[#This Row],[medical_insurance_charges]],NA())</f>
        <v>#N/A</v>
      </c>
      <c r="AA293" s="115" t="e">
        <f>IF(AND(Play[[#This Row],[Biological Marker]]=1,Play[[#This Row],[Smoker]]=1),Play[[#This Row],[medical_insurance_charges]],NA())</f>
        <v>#N/A</v>
      </c>
      <c r="AB293" s="144" t="e">
        <f>IF(AND(Play[[#This Row],[southeast]]&lt;&gt;0,Play[[#This Row],[Smoker]]=0),Play[[#This Row],[medical_insurance_charges]],NA())</f>
        <v>#N/A</v>
      </c>
      <c r="AC293" s="144">
        <f>IF(AND(Play[[#This Row],[southwest]]&lt;&gt;0,Play[[#This Row],[Smoker]]=0),Play[[#This Row],[medical_insurance_charges]],NA())</f>
        <v>1842.519</v>
      </c>
      <c r="AD293" s="144" t="e">
        <f>IF(AND(Play[[#This Row],[northwest]]&lt;&gt;0,Play[[#This Row],[Smoker]]=0),Play[[#This Row],[medical_insurance_charges]],NA())</f>
        <v>#N/A</v>
      </c>
      <c r="AE293" s="144" t="e">
        <f>IF(AND(Play[[#This Row],[northeast]]&lt;&gt;0,Play[[#This Row],[Smoker]]=0),Play[[#This Row],[medical_insurance_charges]],NA())</f>
        <v>#N/A</v>
      </c>
      <c r="AF293" s="115" t="e">
        <f>IF(AND(Play[[#This Row],[Biological Marker]]=0,Play[[#This Row],[Smoker]]=0),Play[[#This Row],[medical_insurance_charges]],NA())</f>
        <v>#N/A</v>
      </c>
      <c r="AG293" s="115">
        <f>IF(AND(Play[[#This Row],[Biological Marker]]=1,Play[[#This Row],[Smoker]]=0),Play[[#This Row],[medical_insurance_charges]],NA())</f>
        <v>1842.519</v>
      </c>
    </row>
    <row r="294" spans="1:33" x14ac:dyDescent="0.35">
      <c r="A294" s="31">
        <v>19</v>
      </c>
      <c r="B294" s="31">
        <v>28.7</v>
      </c>
      <c r="C294" s="33">
        <v>0</v>
      </c>
      <c r="D294" s="33">
        <v>0</v>
      </c>
      <c r="E294" s="33">
        <v>1</v>
      </c>
      <c r="F294" s="33">
        <v>0</v>
      </c>
      <c r="G294" s="33">
        <v>1</v>
      </c>
      <c r="H294">
        <v>0</v>
      </c>
      <c r="I294">
        <v>0</v>
      </c>
      <c r="J294">
        <v>1</v>
      </c>
      <c r="K294">
        <v>0</v>
      </c>
      <c r="L294">
        <v>0</v>
      </c>
      <c r="M294">
        <v>1</v>
      </c>
      <c r="N294">
        <v>0</v>
      </c>
      <c r="O294">
        <v>0</v>
      </c>
      <c r="P294">
        <v>0</v>
      </c>
      <c r="Q294" s="32">
        <v>1253.9359999999999</v>
      </c>
      <c r="R294" s="110" t="e">
        <f>IF(Play[[#This Row],[southeast]]=1,Play[[#This Row],[medical_insurance_charges]],NA())</f>
        <v>#N/A</v>
      </c>
      <c r="S294" s="110">
        <f>IF(Play[[#This Row],[southwest]]=1,Play[[#This Row],[medical_insurance_charges]],NA())</f>
        <v>1253.9359999999999</v>
      </c>
      <c r="T294" s="111" t="e">
        <f>IF(Play[[#This Row],[northwest]]=1,Play[[#This Row],[medical_insurance_charges]],NA())</f>
        <v>#N/A</v>
      </c>
      <c r="U294" s="110" t="e">
        <f>IF(Play[[#This Row],[northeast]]=1,Play[[#This Row],[medical_insurance_charges]],NA())</f>
        <v>#N/A</v>
      </c>
      <c r="V294" s="114" t="e">
        <f>IF(AND(Play[[#This Row],[southeast]]&lt;&gt;0,Play[[#This Row],[Smoker]]&lt;&gt;0),Play[[#This Row],[medical_insurance_charges]],NA())</f>
        <v>#N/A</v>
      </c>
      <c r="W294" s="114" t="e">
        <f>IF(AND(Play[[#This Row],[southwest]]&lt;&gt;0,Play[[#This Row],[Smoker]]&lt;&gt;0),Play[[#This Row],[medical_insurance_charges]],NA())</f>
        <v>#N/A</v>
      </c>
      <c r="X294" s="114" t="e">
        <f>IF(AND(Play[[#This Row],[northwest]]&lt;&gt;0,Play[[#This Row],[Smoker]]&lt;&gt;0),Play[[#This Row],[medical_insurance_charges]],NA())</f>
        <v>#N/A</v>
      </c>
      <c r="Y294" s="114" t="e">
        <f>IF(AND(Play[[#This Row],[northeast]]&lt;&gt;0,Play[[#This Row],[Smoker]]&lt;&gt;0),Play[[#This Row],[medical_insurance_charges]],NA())</f>
        <v>#N/A</v>
      </c>
      <c r="Z294" s="115" t="e">
        <f>IF(AND(Play[[#This Row],[Biological Marker]]=0,Play[[#This Row],[Smoker]]=1),Play[[#This Row],[medical_insurance_charges]],NA())</f>
        <v>#N/A</v>
      </c>
      <c r="AA294" s="115" t="e">
        <f>IF(AND(Play[[#This Row],[Biological Marker]]=1,Play[[#This Row],[Smoker]]=1),Play[[#This Row],[medical_insurance_charges]],NA())</f>
        <v>#N/A</v>
      </c>
      <c r="AB294" s="144" t="e">
        <f>IF(AND(Play[[#This Row],[southeast]]&lt;&gt;0,Play[[#This Row],[Smoker]]=0),Play[[#This Row],[medical_insurance_charges]],NA())</f>
        <v>#N/A</v>
      </c>
      <c r="AC294" s="144">
        <f>IF(AND(Play[[#This Row],[southwest]]&lt;&gt;0,Play[[#This Row],[Smoker]]=0),Play[[#This Row],[medical_insurance_charges]],NA())</f>
        <v>1253.9359999999999</v>
      </c>
      <c r="AD294" s="144" t="e">
        <f>IF(AND(Play[[#This Row],[northwest]]&lt;&gt;0,Play[[#This Row],[Smoker]]=0),Play[[#This Row],[medical_insurance_charges]],NA())</f>
        <v>#N/A</v>
      </c>
      <c r="AE294" s="144" t="e">
        <f>IF(AND(Play[[#This Row],[northeast]]&lt;&gt;0,Play[[#This Row],[Smoker]]=0),Play[[#This Row],[medical_insurance_charges]],NA())</f>
        <v>#N/A</v>
      </c>
      <c r="AF294" s="115" t="e">
        <f>IF(AND(Play[[#This Row],[Biological Marker]]=0,Play[[#This Row],[Smoker]]=0),Play[[#This Row],[medical_insurance_charges]],NA())</f>
        <v>#N/A</v>
      </c>
      <c r="AG294" s="115">
        <f>IF(AND(Play[[#This Row],[Biological Marker]]=1,Play[[#This Row],[Smoker]]=0),Play[[#This Row],[medical_insurance_charges]],NA())</f>
        <v>1253.9359999999999</v>
      </c>
    </row>
    <row r="295" spans="1:33" x14ac:dyDescent="0.35">
      <c r="A295" s="31">
        <v>19</v>
      </c>
      <c r="B295" s="31">
        <v>27.6</v>
      </c>
      <c r="C295" s="33">
        <v>0</v>
      </c>
      <c r="D295" s="33">
        <v>0</v>
      </c>
      <c r="E295" s="33">
        <v>1</v>
      </c>
      <c r="F295" s="33">
        <v>0</v>
      </c>
      <c r="G295" s="33">
        <v>1</v>
      </c>
      <c r="H295">
        <v>0</v>
      </c>
      <c r="I295">
        <v>0</v>
      </c>
      <c r="J295">
        <v>1</v>
      </c>
      <c r="K295">
        <v>0</v>
      </c>
      <c r="L295">
        <v>0</v>
      </c>
      <c r="M295">
        <v>1</v>
      </c>
      <c r="N295">
        <v>0</v>
      </c>
      <c r="O295">
        <v>0</v>
      </c>
      <c r="P295">
        <v>0</v>
      </c>
      <c r="Q295" s="32">
        <v>1252.4069999999999</v>
      </c>
      <c r="R295" s="110" t="e">
        <f>IF(Play[[#This Row],[southeast]]=1,Play[[#This Row],[medical_insurance_charges]],NA())</f>
        <v>#N/A</v>
      </c>
      <c r="S295" s="110">
        <f>IF(Play[[#This Row],[southwest]]=1,Play[[#This Row],[medical_insurance_charges]],NA())</f>
        <v>1252.4069999999999</v>
      </c>
      <c r="T295" s="111" t="e">
        <f>IF(Play[[#This Row],[northwest]]=1,Play[[#This Row],[medical_insurance_charges]],NA())</f>
        <v>#N/A</v>
      </c>
      <c r="U295" s="110" t="e">
        <f>IF(Play[[#This Row],[northeast]]=1,Play[[#This Row],[medical_insurance_charges]],NA())</f>
        <v>#N/A</v>
      </c>
      <c r="V295" s="114" t="e">
        <f>IF(AND(Play[[#This Row],[southeast]]&lt;&gt;0,Play[[#This Row],[Smoker]]&lt;&gt;0),Play[[#This Row],[medical_insurance_charges]],NA())</f>
        <v>#N/A</v>
      </c>
      <c r="W295" s="114" t="e">
        <f>IF(AND(Play[[#This Row],[southwest]]&lt;&gt;0,Play[[#This Row],[Smoker]]&lt;&gt;0),Play[[#This Row],[medical_insurance_charges]],NA())</f>
        <v>#N/A</v>
      </c>
      <c r="X295" s="114" t="e">
        <f>IF(AND(Play[[#This Row],[northwest]]&lt;&gt;0,Play[[#This Row],[Smoker]]&lt;&gt;0),Play[[#This Row],[medical_insurance_charges]],NA())</f>
        <v>#N/A</v>
      </c>
      <c r="Y295" s="114" t="e">
        <f>IF(AND(Play[[#This Row],[northeast]]&lt;&gt;0,Play[[#This Row],[Smoker]]&lt;&gt;0),Play[[#This Row],[medical_insurance_charges]],NA())</f>
        <v>#N/A</v>
      </c>
      <c r="Z295" s="115" t="e">
        <f>IF(AND(Play[[#This Row],[Biological Marker]]=0,Play[[#This Row],[Smoker]]=1),Play[[#This Row],[medical_insurance_charges]],NA())</f>
        <v>#N/A</v>
      </c>
      <c r="AA295" s="115" t="e">
        <f>IF(AND(Play[[#This Row],[Biological Marker]]=1,Play[[#This Row],[Smoker]]=1),Play[[#This Row],[medical_insurance_charges]],NA())</f>
        <v>#N/A</v>
      </c>
      <c r="AB295" s="144" t="e">
        <f>IF(AND(Play[[#This Row],[southeast]]&lt;&gt;0,Play[[#This Row],[Smoker]]=0),Play[[#This Row],[medical_insurance_charges]],NA())</f>
        <v>#N/A</v>
      </c>
      <c r="AC295" s="144">
        <f>IF(AND(Play[[#This Row],[southwest]]&lt;&gt;0,Play[[#This Row],[Smoker]]=0),Play[[#This Row],[medical_insurance_charges]],NA())</f>
        <v>1252.4069999999999</v>
      </c>
      <c r="AD295" s="144" t="e">
        <f>IF(AND(Play[[#This Row],[northwest]]&lt;&gt;0,Play[[#This Row],[Smoker]]=0),Play[[#This Row],[medical_insurance_charges]],NA())</f>
        <v>#N/A</v>
      </c>
      <c r="AE295" s="144" t="e">
        <f>IF(AND(Play[[#This Row],[northeast]]&lt;&gt;0,Play[[#This Row],[Smoker]]=0),Play[[#This Row],[medical_insurance_charges]],NA())</f>
        <v>#N/A</v>
      </c>
      <c r="AF295" s="115" t="e">
        <f>IF(AND(Play[[#This Row],[Biological Marker]]=0,Play[[#This Row],[Smoker]]=0),Play[[#This Row],[medical_insurance_charges]],NA())</f>
        <v>#N/A</v>
      </c>
      <c r="AG295" s="115">
        <f>IF(AND(Play[[#This Row],[Biological Marker]]=1,Play[[#This Row],[Smoker]]=0),Play[[#This Row],[medical_insurance_charges]],NA())</f>
        <v>1252.4069999999999</v>
      </c>
    </row>
    <row r="296" spans="1:33" x14ac:dyDescent="0.35">
      <c r="A296" s="31">
        <v>24</v>
      </c>
      <c r="B296" s="31">
        <v>29.3</v>
      </c>
      <c r="C296" s="33">
        <v>0</v>
      </c>
      <c r="D296" s="33">
        <v>0</v>
      </c>
      <c r="E296" s="33">
        <v>1</v>
      </c>
      <c r="F296" s="33">
        <v>0</v>
      </c>
      <c r="G296" s="33">
        <v>1</v>
      </c>
      <c r="H296">
        <v>0</v>
      </c>
      <c r="I296">
        <v>0</v>
      </c>
      <c r="J296">
        <v>1</v>
      </c>
      <c r="K296">
        <v>0</v>
      </c>
      <c r="L296">
        <v>0</v>
      </c>
      <c r="M296">
        <v>1</v>
      </c>
      <c r="N296">
        <v>0</v>
      </c>
      <c r="O296">
        <v>0</v>
      </c>
      <c r="P296">
        <v>0</v>
      </c>
      <c r="Q296" s="32">
        <v>1977.8150000000001</v>
      </c>
      <c r="R296" s="110" t="e">
        <f>IF(Play[[#This Row],[southeast]]=1,Play[[#This Row],[medical_insurance_charges]],NA())</f>
        <v>#N/A</v>
      </c>
      <c r="S296" s="110">
        <f>IF(Play[[#This Row],[southwest]]=1,Play[[#This Row],[medical_insurance_charges]],NA())</f>
        <v>1977.8150000000001</v>
      </c>
      <c r="T296" s="111" t="e">
        <f>IF(Play[[#This Row],[northwest]]=1,Play[[#This Row],[medical_insurance_charges]],NA())</f>
        <v>#N/A</v>
      </c>
      <c r="U296" s="110" t="e">
        <f>IF(Play[[#This Row],[northeast]]=1,Play[[#This Row],[medical_insurance_charges]],NA())</f>
        <v>#N/A</v>
      </c>
      <c r="V296" s="114" t="e">
        <f>IF(AND(Play[[#This Row],[southeast]]&lt;&gt;0,Play[[#This Row],[Smoker]]&lt;&gt;0),Play[[#This Row],[medical_insurance_charges]],NA())</f>
        <v>#N/A</v>
      </c>
      <c r="W296" s="114" t="e">
        <f>IF(AND(Play[[#This Row],[southwest]]&lt;&gt;0,Play[[#This Row],[Smoker]]&lt;&gt;0),Play[[#This Row],[medical_insurance_charges]],NA())</f>
        <v>#N/A</v>
      </c>
      <c r="X296" s="114" t="e">
        <f>IF(AND(Play[[#This Row],[northwest]]&lt;&gt;0,Play[[#This Row],[Smoker]]&lt;&gt;0),Play[[#This Row],[medical_insurance_charges]],NA())</f>
        <v>#N/A</v>
      </c>
      <c r="Y296" s="114" t="e">
        <f>IF(AND(Play[[#This Row],[northeast]]&lt;&gt;0,Play[[#This Row],[Smoker]]&lt;&gt;0),Play[[#This Row],[medical_insurance_charges]],NA())</f>
        <v>#N/A</v>
      </c>
      <c r="Z296" s="115" t="e">
        <f>IF(AND(Play[[#This Row],[Biological Marker]]=0,Play[[#This Row],[Smoker]]=1),Play[[#This Row],[medical_insurance_charges]],NA())</f>
        <v>#N/A</v>
      </c>
      <c r="AA296" s="115" t="e">
        <f>IF(AND(Play[[#This Row],[Biological Marker]]=1,Play[[#This Row],[Smoker]]=1),Play[[#This Row],[medical_insurance_charges]],NA())</f>
        <v>#N/A</v>
      </c>
      <c r="AB296" s="144" t="e">
        <f>IF(AND(Play[[#This Row],[southeast]]&lt;&gt;0,Play[[#This Row],[Smoker]]=0),Play[[#This Row],[medical_insurance_charges]],NA())</f>
        <v>#N/A</v>
      </c>
      <c r="AC296" s="144">
        <f>IF(AND(Play[[#This Row],[southwest]]&lt;&gt;0,Play[[#This Row],[Smoker]]=0),Play[[#This Row],[medical_insurance_charges]],NA())</f>
        <v>1977.8150000000001</v>
      </c>
      <c r="AD296" s="144" t="e">
        <f>IF(AND(Play[[#This Row],[northwest]]&lt;&gt;0,Play[[#This Row],[Smoker]]=0),Play[[#This Row],[medical_insurance_charges]],NA())</f>
        <v>#N/A</v>
      </c>
      <c r="AE296" s="144" t="e">
        <f>IF(AND(Play[[#This Row],[northeast]]&lt;&gt;0,Play[[#This Row],[Smoker]]=0),Play[[#This Row],[medical_insurance_charges]],NA())</f>
        <v>#N/A</v>
      </c>
      <c r="AF296" s="115" t="e">
        <f>IF(AND(Play[[#This Row],[Biological Marker]]=0,Play[[#This Row],[Smoker]]=0),Play[[#This Row],[medical_insurance_charges]],NA())</f>
        <v>#N/A</v>
      </c>
      <c r="AG296" s="115">
        <f>IF(AND(Play[[#This Row],[Biological Marker]]=1,Play[[#This Row],[Smoker]]=0),Play[[#This Row],[medical_insurance_charges]],NA())</f>
        <v>1977.8150000000001</v>
      </c>
    </row>
    <row r="297" spans="1:33" x14ac:dyDescent="0.35">
      <c r="A297" s="31">
        <v>24</v>
      </c>
      <c r="B297" s="31">
        <v>25.8</v>
      </c>
      <c r="C297" s="33">
        <v>0</v>
      </c>
      <c r="D297" s="33">
        <v>0</v>
      </c>
      <c r="E297" s="33">
        <v>1</v>
      </c>
      <c r="F297" s="33">
        <v>0</v>
      </c>
      <c r="G297" s="33">
        <v>1</v>
      </c>
      <c r="H297">
        <v>0</v>
      </c>
      <c r="I297">
        <v>0</v>
      </c>
      <c r="J297">
        <v>1</v>
      </c>
      <c r="K297">
        <v>0</v>
      </c>
      <c r="L297">
        <v>0</v>
      </c>
      <c r="M297">
        <v>1</v>
      </c>
      <c r="N297">
        <v>0</v>
      </c>
      <c r="O297">
        <v>0</v>
      </c>
      <c r="P297">
        <v>0</v>
      </c>
      <c r="Q297" s="32">
        <v>1972.95</v>
      </c>
      <c r="R297" s="110" t="e">
        <f>IF(Play[[#This Row],[southeast]]=1,Play[[#This Row],[medical_insurance_charges]],NA())</f>
        <v>#N/A</v>
      </c>
      <c r="S297" s="110">
        <f>IF(Play[[#This Row],[southwest]]=1,Play[[#This Row],[medical_insurance_charges]],NA())</f>
        <v>1972.95</v>
      </c>
      <c r="T297" s="111" t="e">
        <f>IF(Play[[#This Row],[northwest]]=1,Play[[#This Row],[medical_insurance_charges]],NA())</f>
        <v>#N/A</v>
      </c>
      <c r="U297" s="110" t="e">
        <f>IF(Play[[#This Row],[northeast]]=1,Play[[#This Row],[medical_insurance_charges]],NA())</f>
        <v>#N/A</v>
      </c>
      <c r="V297" s="114" t="e">
        <f>IF(AND(Play[[#This Row],[southeast]]&lt;&gt;0,Play[[#This Row],[Smoker]]&lt;&gt;0),Play[[#This Row],[medical_insurance_charges]],NA())</f>
        <v>#N/A</v>
      </c>
      <c r="W297" s="114" t="e">
        <f>IF(AND(Play[[#This Row],[southwest]]&lt;&gt;0,Play[[#This Row],[Smoker]]&lt;&gt;0),Play[[#This Row],[medical_insurance_charges]],NA())</f>
        <v>#N/A</v>
      </c>
      <c r="X297" s="114" t="e">
        <f>IF(AND(Play[[#This Row],[northwest]]&lt;&gt;0,Play[[#This Row],[Smoker]]&lt;&gt;0),Play[[#This Row],[medical_insurance_charges]],NA())</f>
        <v>#N/A</v>
      </c>
      <c r="Y297" s="114" t="e">
        <f>IF(AND(Play[[#This Row],[northeast]]&lt;&gt;0,Play[[#This Row],[Smoker]]&lt;&gt;0),Play[[#This Row],[medical_insurance_charges]],NA())</f>
        <v>#N/A</v>
      </c>
      <c r="Z297" s="115" t="e">
        <f>IF(AND(Play[[#This Row],[Biological Marker]]=0,Play[[#This Row],[Smoker]]=1),Play[[#This Row],[medical_insurance_charges]],NA())</f>
        <v>#N/A</v>
      </c>
      <c r="AA297" s="115" t="e">
        <f>IF(AND(Play[[#This Row],[Biological Marker]]=1,Play[[#This Row],[Smoker]]=1),Play[[#This Row],[medical_insurance_charges]],NA())</f>
        <v>#N/A</v>
      </c>
      <c r="AB297" s="144" t="e">
        <f>IF(AND(Play[[#This Row],[southeast]]&lt;&gt;0,Play[[#This Row],[Smoker]]=0),Play[[#This Row],[medical_insurance_charges]],NA())</f>
        <v>#N/A</v>
      </c>
      <c r="AC297" s="144">
        <f>IF(AND(Play[[#This Row],[southwest]]&lt;&gt;0,Play[[#This Row],[Smoker]]=0),Play[[#This Row],[medical_insurance_charges]],NA())</f>
        <v>1972.95</v>
      </c>
      <c r="AD297" s="144" t="e">
        <f>IF(AND(Play[[#This Row],[northwest]]&lt;&gt;0,Play[[#This Row],[Smoker]]=0),Play[[#This Row],[medical_insurance_charges]],NA())</f>
        <v>#N/A</v>
      </c>
      <c r="AE297" s="144" t="e">
        <f>IF(AND(Play[[#This Row],[northeast]]&lt;&gt;0,Play[[#This Row],[Smoker]]=0),Play[[#This Row],[medical_insurance_charges]],NA())</f>
        <v>#N/A</v>
      </c>
      <c r="AF297" s="115" t="e">
        <f>IF(AND(Play[[#This Row],[Biological Marker]]=0,Play[[#This Row],[Smoker]]=0),Play[[#This Row],[medical_insurance_charges]],NA())</f>
        <v>#N/A</v>
      </c>
      <c r="AG297" s="115">
        <f>IF(AND(Play[[#This Row],[Biological Marker]]=1,Play[[#This Row],[Smoker]]=0),Play[[#This Row],[medical_insurance_charges]],NA())</f>
        <v>1972.95</v>
      </c>
    </row>
    <row r="298" spans="1:33" x14ac:dyDescent="0.35">
      <c r="A298" s="31">
        <v>25</v>
      </c>
      <c r="B298" s="31">
        <v>26.8</v>
      </c>
      <c r="C298" s="33">
        <v>0</v>
      </c>
      <c r="D298" s="33">
        <v>0</v>
      </c>
      <c r="E298" s="33">
        <v>1</v>
      </c>
      <c r="F298" s="33">
        <v>0</v>
      </c>
      <c r="G298" s="33">
        <v>1</v>
      </c>
      <c r="H298">
        <v>0</v>
      </c>
      <c r="I298">
        <v>0</v>
      </c>
      <c r="J298">
        <v>1</v>
      </c>
      <c r="K298">
        <v>0</v>
      </c>
      <c r="L298">
        <v>0</v>
      </c>
      <c r="M298">
        <v>1</v>
      </c>
      <c r="N298">
        <v>0</v>
      </c>
      <c r="O298">
        <v>0</v>
      </c>
      <c r="P298">
        <v>0</v>
      </c>
      <c r="Q298" s="32">
        <v>3906.127</v>
      </c>
      <c r="R298" s="110" t="e">
        <f>IF(Play[[#This Row],[southeast]]=1,Play[[#This Row],[medical_insurance_charges]],NA())</f>
        <v>#N/A</v>
      </c>
      <c r="S298" s="110">
        <f>IF(Play[[#This Row],[southwest]]=1,Play[[#This Row],[medical_insurance_charges]],NA())</f>
        <v>3906.127</v>
      </c>
      <c r="T298" s="111" t="e">
        <f>IF(Play[[#This Row],[northwest]]=1,Play[[#This Row],[medical_insurance_charges]],NA())</f>
        <v>#N/A</v>
      </c>
      <c r="U298" s="110" t="e">
        <f>IF(Play[[#This Row],[northeast]]=1,Play[[#This Row],[medical_insurance_charges]],NA())</f>
        <v>#N/A</v>
      </c>
      <c r="V298" s="114" t="e">
        <f>IF(AND(Play[[#This Row],[southeast]]&lt;&gt;0,Play[[#This Row],[Smoker]]&lt;&gt;0),Play[[#This Row],[medical_insurance_charges]],NA())</f>
        <v>#N/A</v>
      </c>
      <c r="W298" s="114" t="e">
        <f>IF(AND(Play[[#This Row],[southwest]]&lt;&gt;0,Play[[#This Row],[Smoker]]&lt;&gt;0),Play[[#This Row],[medical_insurance_charges]],NA())</f>
        <v>#N/A</v>
      </c>
      <c r="X298" s="114" t="e">
        <f>IF(AND(Play[[#This Row],[northwest]]&lt;&gt;0,Play[[#This Row],[Smoker]]&lt;&gt;0),Play[[#This Row],[medical_insurance_charges]],NA())</f>
        <v>#N/A</v>
      </c>
      <c r="Y298" s="114" t="e">
        <f>IF(AND(Play[[#This Row],[northeast]]&lt;&gt;0,Play[[#This Row],[Smoker]]&lt;&gt;0),Play[[#This Row],[medical_insurance_charges]],NA())</f>
        <v>#N/A</v>
      </c>
      <c r="Z298" s="115" t="e">
        <f>IF(AND(Play[[#This Row],[Biological Marker]]=0,Play[[#This Row],[Smoker]]=1),Play[[#This Row],[medical_insurance_charges]],NA())</f>
        <v>#N/A</v>
      </c>
      <c r="AA298" s="115" t="e">
        <f>IF(AND(Play[[#This Row],[Biological Marker]]=1,Play[[#This Row],[Smoker]]=1),Play[[#This Row],[medical_insurance_charges]],NA())</f>
        <v>#N/A</v>
      </c>
      <c r="AB298" s="144" t="e">
        <f>IF(AND(Play[[#This Row],[southeast]]&lt;&gt;0,Play[[#This Row],[Smoker]]=0),Play[[#This Row],[medical_insurance_charges]],NA())</f>
        <v>#N/A</v>
      </c>
      <c r="AC298" s="144">
        <f>IF(AND(Play[[#This Row],[southwest]]&lt;&gt;0,Play[[#This Row],[Smoker]]=0),Play[[#This Row],[medical_insurance_charges]],NA())</f>
        <v>3906.127</v>
      </c>
      <c r="AD298" s="144" t="e">
        <f>IF(AND(Play[[#This Row],[northwest]]&lt;&gt;0,Play[[#This Row],[Smoker]]=0),Play[[#This Row],[medical_insurance_charges]],NA())</f>
        <v>#N/A</v>
      </c>
      <c r="AE298" s="144" t="e">
        <f>IF(AND(Play[[#This Row],[northeast]]&lt;&gt;0,Play[[#This Row],[Smoker]]=0),Play[[#This Row],[medical_insurance_charges]],NA())</f>
        <v>#N/A</v>
      </c>
      <c r="AF298" s="115" t="e">
        <f>IF(AND(Play[[#This Row],[Biological Marker]]=0,Play[[#This Row],[Smoker]]=0),Play[[#This Row],[medical_insurance_charges]],NA())</f>
        <v>#N/A</v>
      </c>
      <c r="AG298" s="115">
        <f>IF(AND(Play[[#This Row],[Biological Marker]]=1,Play[[#This Row],[Smoker]]=0),Play[[#This Row],[medical_insurance_charges]],NA())</f>
        <v>3906.127</v>
      </c>
    </row>
    <row r="299" spans="1:33" x14ac:dyDescent="0.35">
      <c r="A299" s="31">
        <v>29</v>
      </c>
      <c r="B299" s="31">
        <v>27.2</v>
      </c>
      <c r="C299" s="33">
        <v>0</v>
      </c>
      <c r="D299" s="33">
        <v>0</v>
      </c>
      <c r="E299" s="33">
        <v>1</v>
      </c>
      <c r="F299" s="33">
        <v>0</v>
      </c>
      <c r="G299" s="33">
        <v>1</v>
      </c>
      <c r="H299">
        <v>0</v>
      </c>
      <c r="I299">
        <v>0</v>
      </c>
      <c r="J299">
        <v>1</v>
      </c>
      <c r="K299">
        <v>0</v>
      </c>
      <c r="L299">
        <v>0</v>
      </c>
      <c r="M299">
        <v>0</v>
      </c>
      <c r="N299">
        <v>1</v>
      </c>
      <c r="O299">
        <v>0</v>
      </c>
      <c r="P299">
        <v>0</v>
      </c>
      <c r="Q299" s="32">
        <v>2866.0909999999999</v>
      </c>
      <c r="R299" s="110" t="e">
        <f>IF(Play[[#This Row],[southeast]]=1,Play[[#This Row],[medical_insurance_charges]],NA())</f>
        <v>#N/A</v>
      </c>
      <c r="S299" s="110">
        <f>IF(Play[[#This Row],[southwest]]=1,Play[[#This Row],[medical_insurance_charges]],NA())</f>
        <v>2866.0909999999999</v>
      </c>
      <c r="T299" s="111" t="e">
        <f>IF(Play[[#This Row],[northwest]]=1,Play[[#This Row],[medical_insurance_charges]],NA())</f>
        <v>#N/A</v>
      </c>
      <c r="U299" s="110" t="e">
        <f>IF(Play[[#This Row],[northeast]]=1,Play[[#This Row],[medical_insurance_charges]],NA())</f>
        <v>#N/A</v>
      </c>
      <c r="V299" s="114" t="e">
        <f>IF(AND(Play[[#This Row],[southeast]]&lt;&gt;0,Play[[#This Row],[Smoker]]&lt;&gt;0),Play[[#This Row],[medical_insurance_charges]],NA())</f>
        <v>#N/A</v>
      </c>
      <c r="W299" s="114" t="e">
        <f>IF(AND(Play[[#This Row],[southwest]]&lt;&gt;0,Play[[#This Row],[Smoker]]&lt;&gt;0),Play[[#This Row],[medical_insurance_charges]],NA())</f>
        <v>#N/A</v>
      </c>
      <c r="X299" s="114" t="e">
        <f>IF(AND(Play[[#This Row],[northwest]]&lt;&gt;0,Play[[#This Row],[Smoker]]&lt;&gt;0),Play[[#This Row],[medical_insurance_charges]],NA())</f>
        <v>#N/A</v>
      </c>
      <c r="Y299" s="114" t="e">
        <f>IF(AND(Play[[#This Row],[northeast]]&lt;&gt;0,Play[[#This Row],[Smoker]]&lt;&gt;0),Play[[#This Row],[medical_insurance_charges]],NA())</f>
        <v>#N/A</v>
      </c>
      <c r="Z299" s="115" t="e">
        <f>IF(AND(Play[[#This Row],[Biological Marker]]=0,Play[[#This Row],[Smoker]]=1),Play[[#This Row],[medical_insurance_charges]],NA())</f>
        <v>#N/A</v>
      </c>
      <c r="AA299" s="115" t="e">
        <f>IF(AND(Play[[#This Row],[Biological Marker]]=1,Play[[#This Row],[Smoker]]=1),Play[[#This Row],[medical_insurance_charges]],NA())</f>
        <v>#N/A</v>
      </c>
      <c r="AB299" s="144" t="e">
        <f>IF(AND(Play[[#This Row],[southeast]]&lt;&gt;0,Play[[#This Row],[Smoker]]=0),Play[[#This Row],[medical_insurance_charges]],NA())</f>
        <v>#N/A</v>
      </c>
      <c r="AC299" s="144">
        <f>IF(AND(Play[[#This Row],[southwest]]&lt;&gt;0,Play[[#This Row],[Smoker]]=0),Play[[#This Row],[medical_insurance_charges]],NA())</f>
        <v>2866.0909999999999</v>
      </c>
      <c r="AD299" s="144" t="e">
        <f>IF(AND(Play[[#This Row],[northwest]]&lt;&gt;0,Play[[#This Row],[Smoker]]=0),Play[[#This Row],[medical_insurance_charges]],NA())</f>
        <v>#N/A</v>
      </c>
      <c r="AE299" s="144" t="e">
        <f>IF(AND(Play[[#This Row],[northeast]]&lt;&gt;0,Play[[#This Row],[Smoker]]=0),Play[[#This Row],[medical_insurance_charges]],NA())</f>
        <v>#N/A</v>
      </c>
      <c r="AF299" s="115" t="e">
        <f>IF(AND(Play[[#This Row],[Biological Marker]]=0,Play[[#This Row],[Smoker]]=0),Play[[#This Row],[medical_insurance_charges]],NA())</f>
        <v>#N/A</v>
      </c>
      <c r="AG299" s="115">
        <f>IF(AND(Play[[#This Row],[Biological Marker]]=1,Play[[#This Row],[Smoker]]=0),Play[[#This Row],[medical_insurance_charges]],NA())</f>
        <v>2866.0909999999999</v>
      </c>
    </row>
    <row r="300" spans="1:33" x14ac:dyDescent="0.35">
      <c r="A300" s="31">
        <v>33</v>
      </c>
      <c r="B300" s="31">
        <v>29.4</v>
      </c>
      <c r="C300" s="33">
        <v>0</v>
      </c>
      <c r="D300" s="33">
        <v>0</v>
      </c>
      <c r="E300" s="33">
        <v>1</v>
      </c>
      <c r="F300" s="33">
        <v>0</v>
      </c>
      <c r="G300" s="33">
        <v>1</v>
      </c>
      <c r="H300">
        <v>0</v>
      </c>
      <c r="I300">
        <v>0</v>
      </c>
      <c r="J300">
        <v>1</v>
      </c>
      <c r="K300">
        <v>0</v>
      </c>
      <c r="L300">
        <v>0</v>
      </c>
      <c r="M300">
        <v>0</v>
      </c>
      <c r="N300">
        <v>1</v>
      </c>
      <c r="O300">
        <v>0</v>
      </c>
      <c r="P300">
        <v>0</v>
      </c>
      <c r="Q300" s="32">
        <v>6059.1729999999998</v>
      </c>
      <c r="R300" s="110" t="e">
        <f>IF(Play[[#This Row],[southeast]]=1,Play[[#This Row],[medical_insurance_charges]],NA())</f>
        <v>#N/A</v>
      </c>
      <c r="S300" s="110">
        <f>IF(Play[[#This Row],[southwest]]=1,Play[[#This Row],[medical_insurance_charges]],NA())</f>
        <v>6059.1729999999998</v>
      </c>
      <c r="T300" s="111" t="e">
        <f>IF(Play[[#This Row],[northwest]]=1,Play[[#This Row],[medical_insurance_charges]],NA())</f>
        <v>#N/A</v>
      </c>
      <c r="U300" s="110" t="e">
        <f>IF(Play[[#This Row],[northeast]]=1,Play[[#This Row],[medical_insurance_charges]],NA())</f>
        <v>#N/A</v>
      </c>
      <c r="V300" s="114" t="e">
        <f>IF(AND(Play[[#This Row],[southeast]]&lt;&gt;0,Play[[#This Row],[Smoker]]&lt;&gt;0),Play[[#This Row],[medical_insurance_charges]],NA())</f>
        <v>#N/A</v>
      </c>
      <c r="W300" s="114" t="e">
        <f>IF(AND(Play[[#This Row],[southwest]]&lt;&gt;0,Play[[#This Row],[Smoker]]&lt;&gt;0),Play[[#This Row],[medical_insurance_charges]],NA())</f>
        <v>#N/A</v>
      </c>
      <c r="X300" s="114" t="e">
        <f>IF(AND(Play[[#This Row],[northwest]]&lt;&gt;0,Play[[#This Row],[Smoker]]&lt;&gt;0),Play[[#This Row],[medical_insurance_charges]],NA())</f>
        <v>#N/A</v>
      </c>
      <c r="Y300" s="114" t="e">
        <f>IF(AND(Play[[#This Row],[northeast]]&lt;&gt;0,Play[[#This Row],[Smoker]]&lt;&gt;0),Play[[#This Row],[medical_insurance_charges]],NA())</f>
        <v>#N/A</v>
      </c>
      <c r="Z300" s="115" t="e">
        <f>IF(AND(Play[[#This Row],[Biological Marker]]=0,Play[[#This Row],[Smoker]]=1),Play[[#This Row],[medical_insurance_charges]],NA())</f>
        <v>#N/A</v>
      </c>
      <c r="AA300" s="115" t="e">
        <f>IF(AND(Play[[#This Row],[Biological Marker]]=1,Play[[#This Row],[Smoker]]=1),Play[[#This Row],[medical_insurance_charges]],NA())</f>
        <v>#N/A</v>
      </c>
      <c r="AB300" s="144" t="e">
        <f>IF(AND(Play[[#This Row],[southeast]]&lt;&gt;0,Play[[#This Row],[Smoker]]=0),Play[[#This Row],[medical_insurance_charges]],NA())</f>
        <v>#N/A</v>
      </c>
      <c r="AC300" s="144">
        <f>IF(AND(Play[[#This Row],[southwest]]&lt;&gt;0,Play[[#This Row],[Smoker]]=0),Play[[#This Row],[medical_insurance_charges]],NA())</f>
        <v>6059.1729999999998</v>
      </c>
      <c r="AD300" s="144" t="e">
        <f>IF(AND(Play[[#This Row],[northwest]]&lt;&gt;0,Play[[#This Row],[Smoker]]=0),Play[[#This Row],[medical_insurance_charges]],NA())</f>
        <v>#N/A</v>
      </c>
      <c r="AE300" s="144" t="e">
        <f>IF(AND(Play[[#This Row],[northeast]]&lt;&gt;0,Play[[#This Row],[Smoker]]=0),Play[[#This Row],[medical_insurance_charges]],NA())</f>
        <v>#N/A</v>
      </c>
      <c r="AF300" s="115" t="e">
        <f>IF(AND(Play[[#This Row],[Biological Marker]]=0,Play[[#This Row],[Smoker]]=0),Play[[#This Row],[medical_insurance_charges]],NA())</f>
        <v>#N/A</v>
      </c>
      <c r="AG300" s="115">
        <f>IF(AND(Play[[#This Row],[Biological Marker]]=1,Play[[#This Row],[Smoker]]=0),Play[[#This Row],[medical_insurance_charges]],NA())</f>
        <v>6059.1729999999998</v>
      </c>
    </row>
    <row r="301" spans="1:33" x14ac:dyDescent="0.35">
      <c r="A301" s="31">
        <v>34</v>
      </c>
      <c r="B301" s="31">
        <v>27</v>
      </c>
      <c r="C301" s="33">
        <v>0</v>
      </c>
      <c r="D301" s="33">
        <v>0</v>
      </c>
      <c r="E301" s="33">
        <v>1</v>
      </c>
      <c r="F301" s="33">
        <v>0</v>
      </c>
      <c r="G301" s="33">
        <v>1</v>
      </c>
      <c r="H301">
        <v>0</v>
      </c>
      <c r="I301">
        <v>0</v>
      </c>
      <c r="J301">
        <v>1</v>
      </c>
      <c r="K301">
        <v>0</v>
      </c>
      <c r="L301">
        <v>0</v>
      </c>
      <c r="M301">
        <v>0</v>
      </c>
      <c r="N301">
        <v>1</v>
      </c>
      <c r="O301">
        <v>0</v>
      </c>
      <c r="P301">
        <v>0</v>
      </c>
      <c r="Q301" s="32">
        <v>11737.848840000001</v>
      </c>
      <c r="R301" s="110" t="e">
        <f>IF(Play[[#This Row],[southeast]]=1,Play[[#This Row],[medical_insurance_charges]],NA())</f>
        <v>#N/A</v>
      </c>
      <c r="S301" s="110">
        <f>IF(Play[[#This Row],[southwest]]=1,Play[[#This Row],[medical_insurance_charges]],NA())</f>
        <v>11737.848840000001</v>
      </c>
      <c r="T301" s="111" t="e">
        <f>IF(Play[[#This Row],[northwest]]=1,Play[[#This Row],[medical_insurance_charges]],NA())</f>
        <v>#N/A</v>
      </c>
      <c r="U301" s="110" t="e">
        <f>IF(Play[[#This Row],[northeast]]=1,Play[[#This Row],[medical_insurance_charges]],NA())</f>
        <v>#N/A</v>
      </c>
      <c r="V301" s="114" t="e">
        <f>IF(AND(Play[[#This Row],[southeast]]&lt;&gt;0,Play[[#This Row],[Smoker]]&lt;&gt;0),Play[[#This Row],[medical_insurance_charges]],NA())</f>
        <v>#N/A</v>
      </c>
      <c r="W301" s="114" t="e">
        <f>IF(AND(Play[[#This Row],[southwest]]&lt;&gt;0,Play[[#This Row],[Smoker]]&lt;&gt;0),Play[[#This Row],[medical_insurance_charges]],NA())</f>
        <v>#N/A</v>
      </c>
      <c r="X301" s="114" t="e">
        <f>IF(AND(Play[[#This Row],[northwest]]&lt;&gt;0,Play[[#This Row],[Smoker]]&lt;&gt;0),Play[[#This Row],[medical_insurance_charges]],NA())</f>
        <v>#N/A</v>
      </c>
      <c r="Y301" s="114" t="e">
        <f>IF(AND(Play[[#This Row],[northeast]]&lt;&gt;0,Play[[#This Row],[Smoker]]&lt;&gt;0),Play[[#This Row],[medical_insurance_charges]],NA())</f>
        <v>#N/A</v>
      </c>
      <c r="Z301" s="115" t="e">
        <f>IF(AND(Play[[#This Row],[Biological Marker]]=0,Play[[#This Row],[Smoker]]=1),Play[[#This Row],[medical_insurance_charges]],NA())</f>
        <v>#N/A</v>
      </c>
      <c r="AA301" s="115" t="e">
        <f>IF(AND(Play[[#This Row],[Biological Marker]]=1,Play[[#This Row],[Smoker]]=1),Play[[#This Row],[medical_insurance_charges]],NA())</f>
        <v>#N/A</v>
      </c>
      <c r="AB301" s="144" t="e">
        <f>IF(AND(Play[[#This Row],[southeast]]&lt;&gt;0,Play[[#This Row],[Smoker]]=0),Play[[#This Row],[medical_insurance_charges]],NA())</f>
        <v>#N/A</v>
      </c>
      <c r="AC301" s="144">
        <f>IF(AND(Play[[#This Row],[southwest]]&lt;&gt;0,Play[[#This Row],[Smoker]]=0),Play[[#This Row],[medical_insurance_charges]],NA())</f>
        <v>11737.848840000001</v>
      </c>
      <c r="AD301" s="144" t="e">
        <f>IF(AND(Play[[#This Row],[northwest]]&lt;&gt;0,Play[[#This Row],[Smoker]]=0),Play[[#This Row],[medical_insurance_charges]],NA())</f>
        <v>#N/A</v>
      </c>
      <c r="AE301" s="144" t="e">
        <f>IF(AND(Play[[#This Row],[northeast]]&lt;&gt;0,Play[[#This Row],[Smoker]]=0),Play[[#This Row],[medical_insurance_charges]],NA())</f>
        <v>#N/A</v>
      </c>
      <c r="AF301" s="115" t="e">
        <f>IF(AND(Play[[#This Row],[Biological Marker]]=0,Play[[#This Row],[Smoker]]=0),Play[[#This Row],[medical_insurance_charges]],NA())</f>
        <v>#N/A</v>
      </c>
      <c r="AG301" s="115">
        <f>IF(AND(Play[[#This Row],[Biological Marker]]=1,Play[[#This Row],[Smoker]]=0),Play[[#This Row],[medical_insurance_charges]],NA())</f>
        <v>11737.848840000001</v>
      </c>
    </row>
    <row r="302" spans="1:33" x14ac:dyDescent="0.35">
      <c r="A302" s="31">
        <v>35</v>
      </c>
      <c r="B302" s="31">
        <v>28.9</v>
      </c>
      <c r="C302" s="33">
        <v>0</v>
      </c>
      <c r="D302" s="33">
        <v>0</v>
      </c>
      <c r="E302" s="33">
        <v>1</v>
      </c>
      <c r="F302" s="33">
        <v>0</v>
      </c>
      <c r="G302" s="33">
        <v>1</v>
      </c>
      <c r="H302">
        <v>0</v>
      </c>
      <c r="I302">
        <v>0</v>
      </c>
      <c r="J302">
        <v>1</v>
      </c>
      <c r="K302">
        <v>0</v>
      </c>
      <c r="L302">
        <v>0</v>
      </c>
      <c r="M302">
        <v>0</v>
      </c>
      <c r="N302">
        <v>1</v>
      </c>
      <c r="O302">
        <v>0</v>
      </c>
      <c r="P302">
        <v>0</v>
      </c>
      <c r="Q302" s="32">
        <v>5926.8459999999995</v>
      </c>
      <c r="R302" s="110" t="e">
        <f>IF(Play[[#This Row],[southeast]]=1,Play[[#This Row],[medical_insurance_charges]],NA())</f>
        <v>#N/A</v>
      </c>
      <c r="S302" s="110">
        <f>IF(Play[[#This Row],[southwest]]=1,Play[[#This Row],[medical_insurance_charges]],NA())</f>
        <v>5926.8459999999995</v>
      </c>
      <c r="T302" s="111" t="e">
        <f>IF(Play[[#This Row],[northwest]]=1,Play[[#This Row],[medical_insurance_charges]],NA())</f>
        <v>#N/A</v>
      </c>
      <c r="U302" s="110" t="e">
        <f>IF(Play[[#This Row],[northeast]]=1,Play[[#This Row],[medical_insurance_charges]],NA())</f>
        <v>#N/A</v>
      </c>
      <c r="V302" s="114" t="e">
        <f>IF(AND(Play[[#This Row],[southeast]]&lt;&gt;0,Play[[#This Row],[Smoker]]&lt;&gt;0),Play[[#This Row],[medical_insurance_charges]],NA())</f>
        <v>#N/A</v>
      </c>
      <c r="W302" s="114" t="e">
        <f>IF(AND(Play[[#This Row],[southwest]]&lt;&gt;0,Play[[#This Row],[Smoker]]&lt;&gt;0),Play[[#This Row],[medical_insurance_charges]],NA())</f>
        <v>#N/A</v>
      </c>
      <c r="X302" s="114" t="e">
        <f>IF(AND(Play[[#This Row],[northwest]]&lt;&gt;0,Play[[#This Row],[Smoker]]&lt;&gt;0),Play[[#This Row],[medical_insurance_charges]],NA())</f>
        <v>#N/A</v>
      </c>
      <c r="Y302" s="114" t="e">
        <f>IF(AND(Play[[#This Row],[northeast]]&lt;&gt;0,Play[[#This Row],[Smoker]]&lt;&gt;0),Play[[#This Row],[medical_insurance_charges]],NA())</f>
        <v>#N/A</v>
      </c>
      <c r="Z302" s="115" t="e">
        <f>IF(AND(Play[[#This Row],[Biological Marker]]=0,Play[[#This Row],[Smoker]]=1),Play[[#This Row],[medical_insurance_charges]],NA())</f>
        <v>#N/A</v>
      </c>
      <c r="AA302" s="115" t="e">
        <f>IF(AND(Play[[#This Row],[Biological Marker]]=1,Play[[#This Row],[Smoker]]=1),Play[[#This Row],[medical_insurance_charges]],NA())</f>
        <v>#N/A</v>
      </c>
      <c r="AB302" s="144" t="e">
        <f>IF(AND(Play[[#This Row],[southeast]]&lt;&gt;0,Play[[#This Row],[Smoker]]=0),Play[[#This Row],[medical_insurance_charges]],NA())</f>
        <v>#N/A</v>
      </c>
      <c r="AC302" s="144">
        <f>IF(AND(Play[[#This Row],[southwest]]&lt;&gt;0,Play[[#This Row],[Smoker]]=0),Play[[#This Row],[medical_insurance_charges]],NA())</f>
        <v>5926.8459999999995</v>
      </c>
      <c r="AD302" s="144" t="e">
        <f>IF(AND(Play[[#This Row],[northwest]]&lt;&gt;0,Play[[#This Row],[Smoker]]=0),Play[[#This Row],[medical_insurance_charges]],NA())</f>
        <v>#N/A</v>
      </c>
      <c r="AE302" s="144" t="e">
        <f>IF(AND(Play[[#This Row],[northeast]]&lt;&gt;0,Play[[#This Row],[Smoker]]=0),Play[[#This Row],[medical_insurance_charges]],NA())</f>
        <v>#N/A</v>
      </c>
      <c r="AF302" s="115" t="e">
        <f>IF(AND(Play[[#This Row],[Biological Marker]]=0,Play[[#This Row],[Smoker]]=0),Play[[#This Row],[medical_insurance_charges]],NA())</f>
        <v>#N/A</v>
      </c>
      <c r="AG302" s="115">
        <f>IF(AND(Play[[#This Row],[Biological Marker]]=1,Play[[#This Row],[Smoker]]=0),Play[[#This Row],[medical_insurance_charges]],NA())</f>
        <v>5926.8459999999995</v>
      </c>
    </row>
    <row r="303" spans="1:33" x14ac:dyDescent="0.35">
      <c r="A303" s="31">
        <v>35</v>
      </c>
      <c r="B303" s="31">
        <v>27.1</v>
      </c>
      <c r="C303" s="33">
        <v>0</v>
      </c>
      <c r="D303" s="33">
        <v>0</v>
      </c>
      <c r="E303" s="33">
        <v>1</v>
      </c>
      <c r="F303" s="33">
        <v>0</v>
      </c>
      <c r="G303" s="33">
        <v>1</v>
      </c>
      <c r="H303">
        <v>0</v>
      </c>
      <c r="I303">
        <v>0</v>
      </c>
      <c r="J303">
        <v>1</v>
      </c>
      <c r="K303">
        <v>0</v>
      </c>
      <c r="L303">
        <v>0</v>
      </c>
      <c r="M303">
        <v>0</v>
      </c>
      <c r="N303">
        <v>1</v>
      </c>
      <c r="O303">
        <v>0</v>
      </c>
      <c r="P303">
        <v>0</v>
      </c>
      <c r="Q303" s="32">
        <v>4746.3440000000001</v>
      </c>
      <c r="R303" s="110" t="e">
        <f>IF(Play[[#This Row],[southeast]]=1,Play[[#This Row],[medical_insurance_charges]],NA())</f>
        <v>#N/A</v>
      </c>
      <c r="S303" s="110">
        <f>IF(Play[[#This Row],[southwest]]=1,Play[[#This Row],[medical_insurance_charges]],NA())</f>
        <v>4746.3440000000001</v>
      </c>
      <c r="T303" s="111" t="e">
        <f>IF(Play[[#This Row],[northwest]]=1,Play[[#This Row],[medical_insurance_charges]],NA())</f>
        <v>#N/A</v>
      </c>
      <c r="U303" s="110" t="e">
        <f>IF(Play[[#This Row],[northeast]]=1,Play[[#This Row],[medical_insurance_charges]],NA())</f>
        <v>#N/A</v>
      </c>
      <c r="V303" s="114" t="e">
        <f>IF(AND(Play[[#This Row],[southeast]]&lt;&gt;0,Play[[#This Row],[Smoker]]&lt;&gt;0),Play[[#This Row],[medical_insurance_charges]],NA())</f>
        <v>#N/A</v>
      </c>
      <c r="W303" s="114" t="e">
        <f>IF(AND(Play[[#This Row],[southwest]]&lt;&gt;0,Play[[#This Row],[Smoker]]&lt;&gt;0),Play[[#This Row],[medical_insurance_charges]],NA())</f>
        <v>#N/A</v>
      </c>
      <c r="X303" s="114" t="e">
        <f>IF(AND(Play[[#This Row],[northwest]]&lt;&gt;0,Play[[#This Row],[Smoker]]&lt;&gt;0),Play[[#This Row],[medical_insurance_charges]],NA())</f>
        <v>#N/A</v>
      </c>
      <c r="Y303" s="114" t="e">
        <f>IF(AND(Play[[#This Row],[northeast]]&lt;&gt;0,Play[[#This Row],[Smoker]]&lt;&gt;0),Play[[#This Row],[medical_insurance_charges]],NA())</f>
        <v>#N/A</v>
      </c>
      <c r="Z303" s="115" t="e">
        <f>IF(AND(Play[[#This Row],[Biological Marker]]=0,Play[[#This Row],[Smoker]]=1),Play[[#This Row],[medical_insurance_charges]],NA())</f>
        <v>#N/A</v>
      </c>
      <c r="AA303" s="115" t="e">
        <f>IF(AND(Play[[#This Row],[Biological Marker]]=1,Play[[#This Row],[Smoker]]=1),Play[[#This Row],[medical_insurance_charges]],NA())</f>
        <v>#N/A</v>
      </c>
      <c r="AB303" s="144" t="e">
        <f>IF(AND(Play[[#This Row],[southeast]]&lt;&gt;0,Play[[#This Row],[Smoker]]=0),Play[[#This Row],[medical_insurance_charges]],NA())</f>
        <v>#N/A</v>
      </c>
      <c r="AC303" s="144">
        <f>IF(AND(Play[[#This Row],[southwest]]&lt;&gt;0,Play[[#This Row],[Smoker]]=0),Play[[#This Row],[medical_insurance_charges]],NA())</f>
        <v>4746.3440000000001</v>
      </c>
      <c r="AD303" s="144" t="e">
        <f>IF(AND(Play[[#This Row],[northwest]]&lt;&gt;0,Play[[#This Row],[Smoker]]=0),Play[[#This Row],[medical_insurance_charges]],NA())</f>
        <v>#N/A</v>
      </c>
      <c r="AE303" s="144" t="e">
        <f>IF(AND(Play[[#This Row],[northeast]]&lt;&gt;0,Play[[#This Row],[Smoker]]=0),Play[[#This Row],[medical_insurance_charges]],NA())</f>
        <v>#N/A</v>
      </c>
      <c r="AF303" s="115" t="e">
        <f>IF(AND(Play[[#This Row],[Biological Marker]]=0,Play[[#This Row],[Smoker]]=0),Play[[#This Row],[medical_insurance_charges]],NA())</f>
        <v>#N/A</v>
      </c>
      <c r="AG303" s="115">
        <f>IF(AND(Play[[#This Row],[Biological Marker]]=1,Play[[#This Row],[Smoker]]=0),Play[[#This Row],[medical_insurance_charges]],NA())</f>
        <v>4746.3440000000001</v>
      </c>
    </row>
    <row r="304" spans="1:33" x14ac:dyDescent="0.35">
      <c r="A304" s="31">
        <v>37</v>
      </c>
      <c r="B304" s="31">
        <v>29.8</v>
      </c>
      <c r="C304" s="33">
        <v>0</v>
      </c>
      <c r="D304" s="33">
        <v>0</v>
      </c>
      <c r="E304" s="33">
        <v>1</v>
      </c>
      <c r="F304" s="33">
        <v>0</v>
      </c>
      <c r="G304" s="33">
        <v>1</v>
      </c>
      <c r="H304">
        <v>0</v>
      </c>
      <c r="I304">
        <v>0</v>
      </c>
      <c r="J304">
        <v>1</v>
      </c>
      <c r="K304">
        <v>0</v>
      </c>
      <c r="L304">
        <v>0</v>
      </c>
      <c r="M304">
        <v>0</v>
      </c>
      <c r="N304">
        <v>0</v>
      </c>
      <c r="O304">
        <v>1</v>
      </c>
      <c r="P304">
        <v>0</v>
      </c>
      <c r="Q304" s="32">
        <v>20420.604650000001</v>
      </c>
      <c r="R304" s="110" t="e">
        <f>IF(Play[[#This Row],[southeast]]=1,Play[[#This Row],[medical_insurance_charges]],NA())</f>
        <v>#N/A</v>
      </c>
      <c r="S304" s="110">
        <f>IF(Play[[#This Row],[southwest]]=1,Play[[#This Row],[medical_insurance_charges]],NA())</f>
        <v>20420.604650000001</v>
      </c>
      <c r="T304" s="111" t="e">
        <f>IF(Play[[#This Row],[northwest]]=1,Play[[#This Row],[medical_insurance_charges]],NA())</f>
        <v>#N/A</v>
      </c>
      <c r="U304" s="110" t="e">
        <f>IF(Play[[#This Row],[northeast]]=1,Play[[#This Row],[medical_insurance_charges]],NA())</f>
        <v>#N/A</v>
      </c>
      <c r="V304" s="114" t="e">
        <f>IF(AND(Play[[#This Row],[southeast]]&lt;&gt;0,Play[[#This Row],[Smoker]]&lt;&gt;0),Play[[#This Row],[medical_insurance_charges]],NA())</f>
        <v>#N/A</v>
      </c>
      <c r="W304" s="114" t="e">
        <f>IF(AND(Play[[#This Row],[southwest]]&lt;&gt;0,Play[[#This Row],[Smoker]]&lt;&gt;0),Play[[#This Row],[medical_insurance_charges]],NA())</f>
        <v>#N/A</v>
      </c>
      <c r="X304" s="114" t="e">
        <f>IF(AND(Play[[#This Row],[northwest]]&lt;&gt;0,Play[[#This Row],[Smoker]]&lt;&gt;0),Play[[#This Row],[medical_insurance_charges]],NA())</f>
        <v>#N/A</v>
      </c>
      <c r="Y304" s="114" t="e">
        <f>IF(AND(Play[[#This Row],[northeast]]&lt;&gt;0,Play[[#This Row],[Smoker]]&lt;&gt;0),Play[[#This Row],[medical_insurance_charges]],NA())</f>
        <v>#N/A</v>
      </c>
      <c r="Z304" s="115" t="e">
        <f>IF(AND(Play[[#This Row],[Biological Marker]]=0,Play[[#This Row],[Smoker]]=1),Play[[#This Row],[medical_insurance_charges]],NA())</f>
        <v>#N/A</v>
      </c>
      <c r="AA304" s="115" t="e">
        <f>IF(AND(Play[[#This Row],[Biological Marker]]=1,Play[[#This Row],[Smoker]]=1),Play[[#This Row],[medical_insurance_charges]],NA())</f>
        <v>#N/A</v>
      </c>
      <c r="AB304" s="144" t="e">
        <f>IF(AND(Play[[#This Row],[southeast]]&lt;&gt;0,Play[[#This Row],[Smoker]]=0),Play[[#This Row],[medical_insurance_charges]],NA())</f>
        <v>#N/A</v>
      </c>
      <c r="AC304" s="144">
        <f>IF(AND(Play[[#This Row],[southwest]]&lt;&gt;0,Play[[#This Row],[Smoker]]=0),Play[[#This Row],[medical_insurance_charges]],NA())</f>
        <v>20420.604650000001</v>
      </c>
      <c r="AD304" s="144" t="e">
        <f>IF(AND(Play[[#This Row],[northwest]]&lt;&gt;0,Play[[#This Row],[Smoker]]=0),Play[[#This Row],[medical_insurance_charges]],NA())</f>
        <v>#N/A</v>
      </c>
      <c r="AE304" s="144" t="e">
        <f>IF(AND(Play[[#This Row],[northeast]]&lt;&gt;0,Play[[#This Row],[Smoker]]=0),Play[[#This Row],[medical_insurance_charges]],NA())</f>
        <v>#N/A</v>
      </c>
      <c r="AF304" s="115" t="e">
        <f>IF(AND(Play[[#This Row],[Biological Marker]]=0,Play[[#This Row],[Smoker]]=0),Play[[#This Row],[medical_insurance_charges]],NA())</f>
        <v>#N/A</v>
      </c>
      <c r="AG304" s="115">
        <f>IF(AND(Play[[#This Row],[Biological Marker]]=1,Play[[#This Row],[Smoker]]=0),Play[[#This Row],[medical_insurance_charges]],NA())</f>
        <v>20420.604650000001</v>
      </c>
    </row>
    <row r="305" spans="1:33" x14ac:dyDescent="0.35">
      <c r="A305" s="31">
        <v>39</v>
      </c>
      <c r="B305" s="31">
        <v>29.6</v>
      </c>
      <c r="C305" s="33">
        <v>0</v>
      </c>
      <c r="D305" s="33">
        <v>0</v>
      </c>
      <c r="E305" s="33">
        <v>1</v>
      </c>
      <c r="F305" s="33">
        <v>0</v>
      </c>
      <c r="G305" s="33">
        <v>1</v>
      </c>
      <c r="H305">
        <v>0</v>
      </c>
      <c r="I305">
        <v>0</v>
      </c>
      <c r="J305">
        <v>1</v>
      </c>
      <c r="K305">
        <v>0</v>
      </c>
      <c r="L305">
        <v>0</v>
      </c>
      <c r="M305">
        <v>0</v>
      </c>
      <c r="N305">
        <v>0</v>
      </c>
      <c r="O305">
        <v>1</v>
      </c>
      <c r="P305">
        <v>0</v>
      </c>
      <c r="Q305" s="32">
        <v>7512.2669999999998</v>
      </c>
      <c r="R305" s="110" t="e">
        <f>IF(Play[[#This Row],[southeast]]=1,Play[[#This Row],[medical_insurance_charges]],NA())</f>
        <v>#N/A</v>
      </c>
      <c r="S305" s="110">
        <f>IF(Play[[#This Row],[southwest]]=1,Play[[#This Row],[medical_insurance_charges]],NA())</f>
        <v>7512.2669999999998</v>
      </c>
      <c r="T305" s="111" t="e">
        <f>IF(Play[[#This Row],[northwest]]=1,Play[[#This Row],[medical_insurance_charges]],NA())</f>
        <v>#N/A</v>
      </c>
      <c r="U305" s="110" t="e">
        <f>IF(Play[[#This Row],[northeast]]=1,Play[[#This Row],[medical_insurance_charges]],NA())</f>
        <v>#N/A</v>
      </c>
      <c r="V305" s="114" t="e">
        <f>IF(AND(Play[[#This Row],[southeast]]&lt;&gt;0,Play[[#This Row],[Smoker]]&lt;&gt;0),Play[[#This Row],[medical_insurance_charges]],NA())</f>
        <v>#N/A</v>
      </c>
      <c r="W305" s="114" t="e">
        <f>IF(AND(Play[[#This Row],[southwest]]&lt;&gt;0,Play[[#This Row],[Smoker]]&lt;&gt;0),Play[[#This Row],[medical_insurance_charges]],NA())</f>
        <v>#N/A</v>
      </c>
      <c r="X305" s="114" t="e">
        <f>IF(AND(Play[[#This Row],[northwest]]&lt;&gt;0,Play[[#This Row],[Smoker]]&lt;&gt;0),Play[[#This Row],[medical_insurance_charges]],NA())</f>
        <v>#N/A</v>
      </c>
      <c r="Y305" s="114" t="e">
        <f>IF(AND(Play[[#This Row],[northeast]]&lt;&gt;0,Play[[#This Row],[Smoker]]&lt;&gt;0),Play[[#This Row],[medical_insurance_charges]],NA())</f>
        <v>#N/A</v>
      </c>
      <c r="Z305" s="115" t="e">
        <f>IF(AND(Play[[#This Row],[Biological Marker]]=0,Play[[#This Row],[Smoker]]=1),Play[[#This Row],[medical_insurance_charges]],NA())</f>
        <v>#N/A</v>
      </c>
      <c r="AA305" s="115" t="e">
        <f>IF(AND(Play[[#This Row],[Biological Marker]]=1,Play[[#This Row],[Smoker]]=1),Play[[#This Row],[medical_insurance_charges]],NA())</f>
        <v>#N/A</v>
      </c>
      <c r="AB305" s="144" t="e">
        <f>IF(AND(Play[[#This Row],[southeast]]&lt;&gt;0,Play[[#This Row],[Smoker]]=0),Play[[#This Row],[medical_insurance_charges]],NA())</f>
        <v>#N/A</v>
      </c>
      <c r="AC305" s="144">
        <f>IF(AND(Play[[#This Row],[southwest]]&lt;&gt;0,Play[[#This Row],[Smoker]]=0),Play[[#This Row],[medical_insurance_charges]],NA())</f>
        <v>7512.2669999999998</v>
      </c>
      <c r="AD305" s="144" t="e">
        <f>IF(AND(Play[[#This Row],[northwest]]&lt;&gt;0,Play[[#This Row],[Smoker]]=0),Play[[#This Row],[medical_insurance_charges]],NA())</f>
        <v>#N/A</v>
      </c>
      <c r="AE305" s="144" t="e">
        <f>IF(AND(Play[[#This Row],[northeast]]&lt;&gt;0,Play[[#This Row],[Smoker]]=0),Play[[#This Row],[medical_insurance_charges]],NA())</f>
        <v>#N/A</v>
      </c>
      <c r="AF305" s="115" t="e">
        <f>IF(AND(Play[[#This Row],[Biological Marker]]=0,Play[[#This Row],[Smoker]]=0),Play[[#This Row],[medical_insurance_charges]],NA())</f>
        <v>#N/A</v>
      </c>
      <c r="AG305" s="115">
        <f>IF(AND(Play[[#This Row],[Biological Marker]]=1,Play[[#This Row],[Smoker]]=0),Play[[#This Row],[medical_insurance_charges]],NA())</f>
        <v>7512.2669999999998</v>
      </c>
    </row>
    <row r="306" spans="1:33" x14ac:dyDescent="0.35">
      <c r="A306" s="31">
        <v>40</v>
      </c>
      <c r="B306" s="31">
        <v>29.9</v>
      </c>
      <c r="C306" s="33">
        <v>0</v>
      </c>
      <c r="D306" s="33">
        <v>0</v>
      </c>
      <c r="E306" s="33">
        <v>1</v>
      </c>
      <c r="F306" s="33">
        <v>0</v>
      </c>
      <c r="G306" s="33">
        <v>1</v>
      </c>
      <c r="H306">
        <v>0</v>
      </c>
      <c r="I306">
        <v>0</v>
      </c>
      <c r="J306">
        <v>1</v>
      </c>
      <c r="K306">
        <v>0</v>
      </c>
      <c r="L306">
        <v>0</v>
      </c>
      <c r="M306">
        <v>0</v>
      </c>
      <c r="N306">
        <v>0</v>
      </c>
      <c r="O306">
        <v>1</v>
      </c>
      <c r="P306">
        <v>0</v>
      </c>
      <c r="Q306" s="32">
        <v>6600.3609999999999</v>
      </c>
      <c r="R306" s="110" t="e">
        <f>IF(Play[[#This Row],[southeast]]=1,Play[[#This Row],[medical_insurance_charges]],NA())</f>
        <v>#N/A</v>
      </c>
      <c r="S306" s="110">
        <f>IF(Play[[#This Row],[southwest]]=1,Play[[#This Row],[medical_insurance_charges]],NA())</f>
        <v>6600.3609999999999</v>
      </c>
      <c r="T306" s="111" t="e">
        <f>IF(Play[[#This Row],[northwest]]=1,Play[[#This Row],[medical_insurance_charges]],NA())</f>
        <v>#N/A</v>
      </c>
      <c r="U306" s="110" t="e">
        <f>IF(Play[[#This Row],[northeast]]=1,Play[[#This Row],[medical_insurance_charges]],NA())</f>
        <v>#N/A</v>
      </c>
      <c r="V306" s="114" t="e">
        <f>IF(AND(Play[[#This Row],[southeast]]&lt;&gt;0,Play[[#This Row],[Smoker]]&lt;&gt;0),Play[[#This Row],[medical_insurance_charges]],NA())</f>
        <v>#N/A</v>
      </c>
      <c r="W306" s="114" t="e">
        <f>IF(AND(Play[[#This Row],[southwest]]&lt;&gt;0,Play[[#This Row],[Smoker]]&lt;&gt;0),Play[[#This Row],[medical_insurance_charges]],NA())</f>
        <v>#N/A</v>
      </c>
      <c r="X306" s="114" t="e">
        <f>IF(AND(Play[[#This Row],[northwest]]&lt;&gt;0,Play[[#This Row],[Smoker]]&lt;&gt;0),Play[[#This Row],[medical_insurance_charges]],NA())</f>
        <v>#N/A</v>
      </c>
      <c r="Y306" s="114" t="e">
        <f>IF(AND(Play[[#This Row],[northeast]]&lt;&gt;0,Play[[#This Row],[Smoker]]&lt;&gt;0),Play[[#This Row],[medical_insurance_charges]],NA())</f>
        <v>#N/A</v>
      </c>
      <c r="Z306" s="115" t="e">
        <f>IF(AND(Play[[#This Row],[Biological Marker]]=0,Play[[#This Row],[Smoker]]=1),Play[[#This Row],[medical_insurance_charges]],NA())</f>
        <v>#N/A</v>
      </c>
      <c r="AA306" s="115" t="e">
        <f>IF(AND(Play[[#This Row],[Biological Marker]]=1,Play[[#This Row],[Smoker]]=1),Play[[#This Row],[medical_insurance_charges]],NA())</f>
        <v>#N/A</v>
      </c>
      <c r="AB306" s="144" t="e">
        <f>IF(AND(Play[[#This Row],[southeast]]&lt;&gt;0,Play[[#This Row],[Smoker]]=0),Play[[#This Row],[medical_insurance_charges]],NA())</f>
        <v>#N/A</v>
      </c>
      <c r="AC306" s="144">
        <f>IF(AND(Play[[#This Row],[southwest]]&lt;&gt;0,Play[[#This Row],[Smoker]]=0),Play[[#This Row],[medical_insurance_charges]],NA())</f>
        <v>6600.3609999999999</v>
      </c>
      <c r="AD306" s="144" t="e">
        <f>IF(AND(Play[[#This Row],[northwest]]&lt;&gt;0,Play[[#This Row],[Smoker]]=0),Play[[#This Row],[medical_insurance_charges]],NA())</f>
        <v>#N/A</v>
      </c>
      <c r="AE306" s="144" t="e">
        <f>IF(AND(Play[[#This Row],[northeast]]&lt;&gt;0,Play[[#This Row],[Smoker]]=0),Play[[#This Row],[medical_insurance_charges]],NA())</f>
        <v>#N/A</v>
      </c>
      <c r="AF306" s="115" t="e">
        <f>IF(AND(Play[[#This Row],[Biological Marker]]=0,Play[[#This Row],[Smoker]]=0),Play[[#This Row],[medical_insurance_charges]],NA())</f>
        <v>#N/A</v>
      </c>
      <c r="AG306" s="115">
        <f>IF(AND(Play[[#This Row],[Biological Marker]]=1,Play[[#This Row],[Smoker]]=0),Play[[#This Row],[medical_insurance_charges]],NA())</f>
        <v>6600.3609999999999</v>
      </c>
    </row>
    <row r="307" spans="1:33" x14ac:dyDescent="0.35">
      <c r="A307" s="31">
        <v>41</v>
      </c>
      <c r="B307" s="31">
        <v>28.8</v>
      </c>
      <c r="C307" s="33">
        <v>0</v>
      </c>
      <c r="D307" s="33">
        <v>0</v>
      </c>
      <c r="E307" s="33">
        <v>1</v>
      </c>
      <c r="F307" s="33">
        <v>0</v>
      </c>
      <c r="G307" s="33">
        <v>1</v>
      </c>
      <c r="H307">
        <v>0</v>
      </c>
      <c r="I307">
        <v>0</v>
      </c>
      <c r="J307">
        <v>1</v>
      </c>
      <c r="K307">
        <v>0</v>
      </c>
      <c r="L307">
        <v>0</v>
      </c>
      <c r="M307">
        <v>0</v>
      </c>
      <c r="N307">
        <v>0</v>
      </c>
      <c r="O307">
        <v>1</v>
      </c>
      <c r="P307">
        <v>0</v>
      </c>
      <c r="Q307" s="32">
        <v>6282.2349999999997</v>
      </c>
      <c r="R307" s="110" t="e">
        <f>IF(Play[[#This Row],[southeast]]=1,Play[[#This Row],[medical_insurance_charges]],NA())</f>
        <v>#N/A</v>
      </c>
      <c r="S307" s="110">
        <f>IF(Play[[#This Row],[southwest]]=1,Play[[#This Row],[medical_insurance_charges]],NA())</f>
        <v>6282.2349999999997</v>
      </c>
      <c r="T307" s="111" t="e">
        <f>IF(Play[[#This Row],[northwest]]=1,Play[[#This Row],[medical_insurance_charges]],NA())</f>
        <v>#N/A</v>
      </c>
      <c r="U307" s="110" t="e">
        <f>IF(Play[[#This Row],[northeast]]=1,Play[[#This Row],[medical_insurance_charges]],NA())</f>
        <v>#N/A</v>
      </c>
      <c r="V307" s="114" t="e">
        <f>IF(AND(Play[[#This Row],[southeast]]&lt;&gt;0,Play[[#This Row],[Smoker]]&lt;&gt;0),Play[[#This Row],[medical_insurance_charges]],NA())</f>
        <v>#N/A</v>
      </c>
      <c r="W307" s="114" t="e">
        <f>IF(AND(Play[[#This Row],[southwest]]&lt;&gt;0,Play[[#This Row],[Smoker]]&lt;&gt;0),Play[[#This Row],[medical_insurance_charges]],NA())</f>
        <v>#N/A</v>
      </c>
      <c r="X307" s="114" t="e">
        <f>IF(AND(Play[[#This Row],[northwest]]&lt;&gt;0,Play[[#This Row],[Smoker]]&lt;&gt;0),Play[[#This Row],[medical_insurance_charges]],NA())</f>
        <v>#N/A</v>
      </c>
      <c r="Y307" s="114" t="e">
        <f>IF(AND(Play[[#This Row],[northeast]]&lt;&gt;0,Play[[#This Row],[Smoker]]&lt;&gt;0),Play[[#This Row],[medical_insurance_charges]],NA())</f>
        <v>#N/A</v>
      </c>
      <c r="Z307" s="115" t="e">
        <f>IF(AND(Play[[#This Row],[Biological Marker]]=0,Play[[#This Row],[Smoker]]=1),Play[[#This Row],[medical_insurance_charges]],NA())</f>
        <v>#N/A</v>
      </c>
      <c r="AA307" s="115" t="e">
        <f>IF(AND(Play[[#This Row],[Biological Marker]]=1,Play[[#This Row],[Smoker]]=1),Play[[#This Row],[medical_insurance_charges]],NA())</f>
        <v>#N/A</v>
      </c>
      <c r="AB307" s="144" t="e">
        <f>IF(AND(Play[[#This Row],[southeast]]&lt;&gt;0,Play[[#This Row],[Smoker]]=0),Play[[#This Row],[medical_insurance_charges]],NA())</f>
        <v>#N/A</v>
      </c>
      <c r="AC307" s="144">
        <f>IF(AND(Play[[#This Row],[southwest]]&lt;&gt;0,Play[[#This Row],[Smoker]]=0),Play[[#This Row],[medical_insurance_charges]],NA())</f>
        <v>6282.2349999999997</v>
      </c>
      <c r="AD307" s="144" t="e">
        <f>IF(AND(Play[[#This Row],[northwest]]&lt;&gt;0,Play[[#This Row],[Smoker]]=0),Play[[#This Row],[medical_insurance_charges]],NA())</f>
        <v>#N/A</v>
      </c>
      <c r="AE307" s="144" t="e">
        <f>IF(AND(Play[[#This Row],[northeast]]&lt;&gt;0,Play[[#This Row],[Smoker]]=0),Play[[#This Row],[medical_insurance_charges]],NA())</f>
        <v>#N/A</v>
      </c>
      <c r="AF307" s="115" t="e">
        <f>IF(AND(Play[[#This Row],[Biological Marker]]=0,Play[[#This Row],[Smoker]]=0),Play[[#This Row],[medical_insurance_charges]],NA())</f>
        <v>#N/A</v>
      </c>
      <c r="AG307" s="115">
        <f>IF(AND(Play[[#This Row],[Biological Marker]]=1,Play[[#This Row],[Smoker]]=0),Play[[#This Row],[medical_insurance_charges]],NA())</f>
        <v>6282.2349999999997</v>
      </c>
    </row>
    <row r="308" spans="1:33" x14ac:dyDescent="0.35">
      <c r="A308" s="31">
        <v>42</v>
      </c>
      <c r="B308" s="31">
        <v>26.9</v>
      </c>
      <c r="C308" s="33">
        <v>0</v>
      </c>
      <c r="D308" s="33">
        <v>0</v>
      </c>
      <c r="E308" s="33">
        <v>1</v>
      </c>
      <c r="F308" s="33">
        <v>0</v>
      </c>
      <c r="G308" s="33">
        <v>1</v>
      </c>
      <c r="H308">
        <v>0</v>
      </c>
      <c r="I308">
        <v>0</v>
      </c>
      <c r="J308">
        <v>1</v>
      </c>
      <c r="K308">
        <v>0</v>
      </c>
      <c r="L308">
        <v>0</v>
      </c>
      <c r="M308">
        <v>0</v>
      </c>
      <c r="N308">
        <v>0</v>
      </c>
      <c r="O308">
        <v>1</v>
      </c>
      <c r="P308">
        <v>0</v>
      </c>
      <c r="Q308" s="32">
        <v>5969.723</v>
      </c>
      <c r="R308" s="110" t="e">
        <f>IF(Play[[#This Row],[southeast]]=1,Play[[#This Row],[medical_insurance_charges]],NA())</f>
        <v>#N/A</v>
      </c>
      <c r="S308" s="110">
        <f>IF(Play[[#This Row],[southwest]]=1,Play[[#This Row],[medical_insurance_charges]],NA())</f>
        <v>5969.723</v>
      </c>
      <c r="T308" s="111" t="e">
        <f>IF(Play[[#This Row],[northwest]]=1,Play[[#This Row],[medical_insurance_charges]],NA())</f>
        <v>#N/A</v>
      </c>
      <c r="U308" s="110" t="e">
        <f>IF(Play[[#This Row],[northeast]]=1,Play[[#This Row],[medical_insurance_charges]],NA())</f>
        <v>#N/A</v>
      </c>
      <c r="V308" s="114" t="e">
        <f>IF(AND(Play[[#This Row],[southeast]]&lt;&gt;0,Play[[#This Row],[Smoker]]&lt;&gt;0),Play[[#This Row],[medical_insurance_charges]],NA())</f>
        <v>#N/A</v>
      </c>
      <c r="W308" s="114" t="e">
        <f>IF(AND(Play[[#This Row],[southwest]]&lt;&gt;0,Play[[#This Row],[Smoker]]&lt;&gt;0),Play[[#This Row],[medical_insurance_charges]],NA())</f>
        <v>#N/A</v>
      </c>
      <c r="X308" s="114" t="e">
        <f>IF(AND(Play[[#This Row],[northwest]]&lt;&gt;0,Play[[#This Row],[Smoker]]&lt;&gt;0),Play[[#This Row],[medical_insurance_charges]],NA())</f>
        <v>#N/A</v>
      </c>
      <c r="Y308" s="114" t="e">
        <f>IF(AND(Play[[#This Row],[northeast]]&lt;&gt;0,Play[[#This Row],[Smoker]]&lt;&gt;0),Play[[#This Row],[medical_insurance_charges]],NA())</f>
        <v>#N/A</v>
      </c>
      <c r="Z308" s="115" t="e">
        <f>IF(AND(Play[[#This Row],[Biological Marker]]=0,Play[[#This Row],[Smoker]]=1),Play[[#This Row],[medical_insurance_charges]],NA())</f>
        <v>#N/A</v>
      </c>
      <c r="AA308" s="115" t="e">
        <f>IF(AND(Play[[#This Row],[Biological Marker]]=1,Play[[#This Row],[Smoker]]=1),Play[[#This Row],[medical_insurance_charges]],NA())</f>
        <v>#N/A</v>
      </c>
      <c r="AB308" s="144" t="e">
        <f>IF(AND(Play[[#This Row],[southeast]]&lt;&gt;0,Play[[#This Row],[Smoker]]=0),Play[[#This Row],[medical_insurance_charges]],NA())</f>
        <v>#N/A</v>
      </c>
      <c r="AC308" s="144">
        <f>IF(AND(Play[[#This Row],[southwest]]&lt;&gt;0,Play[[#This Row],[Smoker]]=0),Play[[#This Row],[medical_insurance_charges]],NA())</f>
        <v>5969.723</v>
      </c>
      <c r="AD308" s="144" t="e">
        <f>IF(AND(Play[[#This Row],[northwest]]&lt;&gt;0,Play[[#This Row],[Smoker]]=0),Play[[#This Row],[medical_insurance_charges]],NA())</f>
        <v>#N/A</v>
      </c>
      <c r="AE308" s="144" t="e">
        <f>IF(AND(Play[[#This Row],[northeast]]&lt;&gt;0,Play[[#This Row],[Smoker]]=0),Play[[#This Row],[medical_insurance_charges]],NA())</f>
        <v>#N/A</v>
      </c>
      <c r="AF308" s="115" t="e">
        <f>IF(AND(Play[[#This Row],[Biological Marker]]=0,Play[[#This Row],[Smoker]]=0),Play[[#This Row],[medical_insurance_charges]],NA())</f>
        <v>#N/A</v>
      </c>
      <c r="AG308" s="115">
        <f>IF(AND(Play[[#This Row],[Biological Marker]]=1,Play[[#This Row],[Smoker]]=0),Play[[#This Row],[medical_insurance_charges]],NA())</f>
        <v>5969.723</v>
      </c>
    </row>
    <row r="309" spans="1:33" x14ac:dyDescent="0.35">
      <c r="A309" s="31">
        <v>44</v>
      </c>
      <c r="B309" s="31">
        <v>27.4</v>
      </c>
      <c r="C309" s="33">
        <v>0</v>
      </c>
      <c r="D309" s="33">
        <v>0</v>
      </c>
      <c r="E309" s="33">
        <v>1</v>
      </c>
      <c r="F309" s="33">
        <v>0</v>
      </c>
      <c r="G309" s="33">
        <v>1</v>
      </c>
      <c r="H309">
        <v>0</v>
      </c>
      <c r="I309">
        <v>0</v>
      </c>
      <c r="J309">
        <v>1</v>
      </c>
      <c r="K309">
        <v>0</v>
      </c>
      <c r="L309">
        <v>0</v>
      </c>
      <c r="M309">
        <v>0</v>
      </c>
      <c r="N309">
        <v>0</v>
      </c>
      <c r="O309">
        <v>1</v>
      </c>
      <c r="P309">
        <v>0</v>
      </c>
      <c r="Q309" s="32">
        <v>7726.8540000000003</v>
      </c>
      <c r="R309" s="110" t="e">
        <f>IF(Play[[#This Row],[southeast]]=1,Play[[#This Row],[medical_insurance_charges]],NA())</f>
        <v>#N/A</v>
      </c>
      <c r="S309" s="110">
        <f>IF(Play[[#This Row],[southwest]]=1,Play[[#This Row],[medical_insurance_charges]],NA())</f>
        <v>7726.8540000000003</v>
      </c>
      <c r="T309" s="111" t="e">
        <f>IF(Play[[#This Row],[northwest]]=1,Play[[#This Row],[medical_insurance_charges]],NA())</f>
        <v>#N/A</v>
      </c>
      <c r="U309" s="110" t="e">
        <f>IF(Play[[#This Row],[northeast]]=1,Play[[#This Row],[medical_insurance_charges]],NA())</f>
        <v>#N/A</v>
      </c>
      <c r="V309" s="114" t="e">
        <f>IF(AND(Play[[#This Row],[southeast]]&lt;&gt;0,Play[[#This Row],[Smoker]]&lt;&gt;0),Play[[#This Row],[medical_insurance_charges]],NA())</f>
        <v>#N/A</v>
      </c>
      <c r="W309" s="114" t="e">
        <f>IF(AND(Play[[#This Row],[southwest]]&lt;&gt;0,Play[[#This Row],[Smoker]]&lt;&gt;0),Play[[#This Row],[medical_insurance_charges]],NA())</f>
        <v>#N/A</v>
      </c>
      <c r="X309" s="114" t="e">
        <f>IF(AND(Play[[#This Row],[northwest]]&lt;&gt;0,Play[[#This Row],[Smoker]]&lt;&gt;0),Play[[#This Row],[medical_insurance_charges]],NA())</f>
        <v>#N/A</v>
      </c>
      <c r="Y309" s="114" t="e">
        <f>IF(AND(Play[[#This Row],[northeast]]&lt;&gt;0,Play[[#This Row],[Smoker]]&lt;&gt;0),Play[[#This Row],[medical_insurance_charges]],NA())</f>
        <v>#N/A</v>
      </c>
      <c r="Z309" s="115" t="e">
        <f>IF(AND(Play[[#This Row],[Biological Marker]]=0,Play[[#This Row],[Smoker]]=1),Play[[#This Row],[medical_insurance_charges]],NA())</f>
        <v>#N/A</v>
      </c>
      <c r="AA309" s="115" t="e">
        <f>IF(AND(Play[[#This Row],[Biological Marker]]=1,Play[[#This Row],[Smoker]]=1),Play[[#This Row],[medical_insurance_charges]],NA())</f>
        <v>#N/A</v>
      </c>
      <c r="AB309" s="144" t="e">
        <f>IF(AND(Play[[#This Row],[southeast]]&lt;&gt;0,Play[[#This Row],[Smoker]]=0),Play[[#This Row],[medical_insurance_charges]],NA())</f>
        <v>#N/A</v>
      </c>
      <c r="AC309" s="144">
        <f>IF(AND(Play[[#This Row],[southwest]]&lt;&gt;0,Play[[#This Row],[Smoker]]=0),Play[[#This Row],[medical_insurance_charges]],NA())</f>
        <v>7726.8540000000003</v>
      </c>
      <c r="AD309" s="144" t="e">
        <f>IF(AND(Play[[#This Row],[northwest]]&lt;&gt;0,Play[[#This Row],[Smoker]]=0),Play[[#This Row],[medical_insurance_charges]],NA())</f>
        <v>#N/A</v>
      </c>
      <c r="AE309" s="144" t="e">
        <f>IF(AND(Play[[#This Row],[northeast]]&lt;&gt;0,Play[[#This Row],[Smoker]]=0),Play[[#This Row],[medical_insurance_charges]],NA())</f>
        <v>#N/A</v>
      </c>
      <c r="AF309" s="115" t="e">
        <f>IF(AND(Play[[#This Row],[Biological Marker]]=0,Play[[#This Row],[Smoker]]=0),Play[[#This Row],[medical_insurance_charges]],NA())</f>
        <v>#N/A</v>
      </c>
      <c r="AG309" s="115">
        <f>IF(AND(Play[[#This Row],[Biological Marker]]=1,Play[[#This Row],[Smoker]]=0),Play[[#This Row],[medical_insurance_charges]],NA())</f>
        <v>7726.8540000000003</v>
      </c>
    </row>
    <row r="310" spans="1:33" x14ac:dyDescent="0.35">
      <c r="A310" s="31">
        <v>45</v>
      </c>
      <c r="B310" s="31">
        <v>28.7</v>
      </c>
      <c r="C310" s="33">
        <v>0</v>
      </c>
      <c r="D310" s="33">
        <v>0</v>
      </c>
      <c r="E310" s="33">
        <v>1</v>
      </c>
      <c r="F310" s="33">
        <v>0</v>
      </c>
      <c r="G310" s="33">
        <v>1</v>
      </c>
      <c r="H310">
        <v>0</v>
      </c>
      <c r="I310">
        <v>0</v>
      </c>
      <c r="J310">
        <v>1</v>
      </c>
      <c r="K310">
        <v>0</v>
      </c>
      <c r="L310">
        <v>0</v>
      </c>
      <c r="M310">
        <v>0</v>
      </c>
      <c r="N310">
        <v>0</v>
      </c>
      <c r="O310">
        <v>1</v>
      </c>
      <c r="P310">
        <v>0</v>
      </c>
      <c r="Q310" s="32">
        <v>8027.9679999999998</v>
      </c>
      <c r="R310" s="110" t="e">
        <f>IF(Play[[#This Row],[southeast]]=1,Play[[#This Row],[medical_insurance_charges]],NA())</f>
        <v>#N/A</v>
      </c>
      <c r="S310" s="110">
        <f>IF(Play[[#This Row],[southwest]]=1,Play[[#This Row],[medical_insurance_charges]],NA())</f>
        <v>8027.9679999999998</v>
      </c>
      <c r="T310" s="111" t="e">
        <f>IF(Play[[#This Row],[northwest]]=1,Play[[#This Row],[medical_insurance_charges]],NA())</f>
        <v>#N/A</v>
      </c>
      <c r="U310" s="110" t="e">
        <f>IF(Play[[#This Row],[northeast]]=1,Play[[#This Row],[medical_insurance_charges]],NA())</f>
        <v>#N/A</v>
      </c>
      <c r="V310" s="114" t="e">
        <f>IF(AND(Play[[#This Row],[southeast]]&lt;&gt;0,Play[[#This Row],[Smoker]]&lt;&gt;0),Play[[#This Row],[medical_insurance_charges]],NA())</f>
        <v>#N/A</v>
      </c>
      <c r="W310" s="114" t="e">
        <f>IF(AND(Play[[#This Row],[southwest]]&lt;&gt;0,Play[[#This Row],[Smoker]]&lt;&gt;0),Play[[#This Row],[medical_insurance_charges]],NA())</f>
        <v>#N/A</v>
      </c>
      <c r="X310" s="114" t="e">
        <f>IF(AND(Play[[#This Row],[northwest]]&lt;&gt;0,Play[[#This Row],[Smoker]]&lt;&gt;0),Play[[#This Row],[medical_insurance_charges]],NA())</f>
        <v>#N/A</v>
      </c>
      <c r="Y310" s="114" t="e">
        <f>IF(AND(Play[[#This Row],[northeast]]&lt;&gt;0,Play[[#This Row],[Smoker]]&lt;&gt;0),Play[[#This Row],[medical_insurance_charges]],NA())</f>
        <v>#N/A</v>
      </c>
      <c r="Z310" s="115" t="e">
        <f>IF(AND(Play[[#This Row],[Biological Marker]]=0,Play[[#This Row],[Smoker]]=1),Play[[#This Row],[medical_insurance_charges]],NA())</f>
        <v>#N/A</v>
      </c>
      <c r="AA310" s="115" t="e">
        <f>IF(AND(Play[[#This Row],[Biological Marker]]=1,Play[[#This Row],[Smoker]]=1),Play[[#This Row],[medical_insurance_charges]],NA())</f>
        <v>#N/A</v>
      </c>
      <c r="AB310" s="144" t="e">
        <f>IF(AND(Play[[#This Row],[southeast]]&lt;&gt;0,Play[[#This Row],[Smoker]]=0),Play[[#This Row],[medical_insurance_charges]],NA())</f>
        <v>#N/A</v>
      </c>
      <c r="AC310" s="144">
        <f>IF(AND(Play[[#This Row],[southwest]]&lt;&gt;0,Play[[#This Row],[Smoker]]=0),Play[[#This Row],[medical_insurance_charges]],NA())</f>
        <v>8027.9679999999998</v>
      </c>
      <c r="AD310" s="144" t="e">
        <f>IF(AND(Play[[#This Row],[northwest]]&lt;&gt;0,Play[[#This Row],[Smoker]]=0),Play[[#This Row],[medical_insurance_charges]],NA())</f>
        <v>#N/A</v>
      </c>
      <c r="AE310" s="144" t="e">
        <f>IF(AND(Play[[#This Row],[northeast]]&lt;&gt;0,Play[[#This Row],[Smoker]]=0),Play[[#This Row],[medical_insurance_charges]],NA())</f>
        <v>#N/A</v>
      </c>
      <c r="AF310" s="115" t="e">
        <f>IF(AND(Play[[#This Row],[Biological Marker]]=0,Play[[#This Row],[Smoker]]=0),Play[[#This Row],[medical_insurance_charges]],NA())</f>
        <v>#N/A</v>
      </c>
      <c r="AG310" s="115">
        <f>IF(AND(Play[[#This Row],[Biological Marker]]=1,Play[[#This Row],[Smoker]]=0),Play[[#This Row],[medical_insurance_charges]],NA())</f>
        <v>8027.9679999999998</v>
      </c>
    </row>
    <row r="311" spans="1:33" x14ac:dyDescent="0.35">
      <c r="A311" s="31">
        <v>45</v>
      </c>
      <c r="B311" s="31">
        <v>27.5</v>
      </c>
      <c r="C311" s="33">
        <v>0</v>
      </c>
      <c r="D311" s="33">
        <v>0</v>
      </c>
      <c r="E311" s="33">
        <v>1</v>
      </c>
      <c r="F311" s="33">
        <v>0</v>
      </c>
      <c r="G311" s="33">
        <v>1</v>
      </c>
      <c r="H311">
        <v>0</v>
      </c>
      <c r="I311">
        <v>0</v>
      </c>
      <c r="J311">
        <v>1</v>
      </c>
      <c r="K311">
        <v>0</v>
      </c>
      <c r="L311">
        <v>0</v>
      </c>
      <c r="M311">
        <v>0</v>
      </c>
      <c r="N311">
        <v>0</v>
      </c>
      <c r="O311">
        <v>1</v>
      </c>
      <c r="P311">
        <v>0</v>
      </c>
      <c r="Q311" s="32">
        <v>8615.2999999999993</v>
      </c>
      <c r="R311" s="110" t="e">
        <f>IF(Play[[#This Row],[southeast]]=1,Play[[#This Row],[medical_insurance_charges]],NA())</f>
        <v>#N/A</v>
      </c>
      <c r="S311" s="110">
        <f>IF(Play[[#This Row],[southwest]]=1,Play[[#This Row],[medical_insurance_charges]],NA())</f>
        <v>8615.2999999999993</v>
      </c>
      <c r="T311" s="111" t="e">
        <f>IF(Play[[#This Row],[northwest]]=1,Play[[#This Row],[medical_insurance_charges]],NA())</f>
        <v>#N/A</v>
      </c>
      <c r="U311" s="110" t="e">
        <f>IF(Play[[#This Row],[northeast]]=1,Play[[#This Row],[medical_insurance_charges]],NA())</f>
        <v>#N/A</v>
      </c>
      <c r="V311" s="114" t="e">
        <f>IF(AND(Play[[#This Row],[southeast]]&lt;&gt;0,Play[[#This Row],[Smoker]]&lt;&gt;0),Play[[#This Row],[medical_insurance_charges]],NA())</f>
        <v>#N/A</v>
      </c>
      <c r="W311" s="114" t="e">
        <f>IF(AND(Play[[#This Row],[southwest]]&lt;&gt;0,Play[[#This Row],[Smoker]]&lt;&gt;0),Play[[#This Row],[medical_insurance_charges]],NA())</f>
        <v>#N/A</v>
      </c>
      <c r="X311" s="114" t="e">
        <f>IF(AND(Play[[#This Row],[northwest]]&lt;&gt;0,Play[[#This Row],[Smoker]]&lt;&gt;0),Play[[#This Row],[medical_insurance_charges]],NA())</f>
        <v>#N/A</v>
      </c>
      <c r="Y311" s="114" t="e">
        <f>IF(AND(Play[[#This Row],[northeast]]&lt;&gt;0,Play[[#This Row],[Smoker]]&lt;&gt;0),Play[[#This Row],[medical_insurance_charges]],NA())</f>
        <v>#N/A</v>
      </c>
      <c r="Z311" s="115" t="e">
        <f>IF(AND(Play[[#This Row],[Biological Marker]]=0,Play[[#This Row],[Smoker]]=1),Play[[#This Row],[medical_insurance_charges]],NA())</f>
        <v>#N/A</v>
      </c>
      <c r="AA311" s="115" t="e">
        <f>IF(AND(Play[[#This Row],[Biological Marker]]=1,Play[[#This Row],[Smoker]]=1),Play[[#This Row],[medical_insurance_charges]],NA())</f>
        <v>#N/A</v>
      </c>
      <c r="AB311" s="144" t="e">
        <f>IF(AND(Play[[#This Row],[southeast]]&lt;&gt;0,Play[[#This Row],[Smoker]]=0),Play[[#This Row],[medical_insurance_charges]],NA())</f>
        <v>#N/A</v>
      </c>
      <c r="AC311" s="144">
        <f>IF(AND(Play[[#This Row],[southwest]]&lt;&gt;0,Play[[#This Row],[Smoker]]=0),Play[[#This Row],[medical_insurance_charges]],NA())</f>
        <v>8615.2999999999993</v>
      </c>
      <c r="AD311" s="144" t="e">
        <f>IF(AND(Play[[#This Row],[northwest]]&lt;&gt;0,Play[[#This Row],[Smoker]]=0),Play[[#This Row],[medical_insurance_charges]],NA())</f>
        <v>#N/A</v>
      </c>
      <c r="AE311" s="144" t="e">
        <f>IF(AND(Play[[#This Row],[northeast]]&lt;&gt;0,Play[[#This Row],[Smoker]]=0),Play[[#This Row],[medical_insurance_charges]],NA())</f>
        <v>#N/A</v>
      </c>
      <c r="AF311" s="115" t="e">
        <f>IF(AND(Play[[#This Row],[Biological Marker]]=0,Play[[#This Row],[Smoker]]=0),Play[[#This Row],[medical_insurance_charges]],NA())</f>
        <v>#N/A</v>
      </c>
      <c r="AG311" s="115">
        <f>IF(AND(Play[[#This Row],[Biological Marker]]=1,Play[[#This Row],[Smoker]]=0),Play[[#This Row],[medical_insurance_charges]],NA())</f>
        <v>8615.2999999999993</v>
      </c>
    </row>
    <row r="312" spans="1:33" x14ac:dyDescent="0.35">
      <c r="A312" s="31">
        <v>46</v>
      </c>
      <c r="B312" s="31">
        <v>27.6</v>
      </c>
      <c r="C312" s="33">
        <v>0</v>
      </c>
      <c r="D312" s="33">
        <v>0</v>
      </c>
      <c r="E312" s="33">
        <v>1</v>
      </c>
      <c r="F312" s="33">
        <v>0</v>
      </c>
      <c r="G312" s="33">
        <v>1</v>
      </c>
      <c r="H312">
        <v>0</v>
      </c>
      <c r="I312">
        <v>0</v>
      </c>
      <c r="J312">
        <v>1</v>
      </c>
      <c r="K312">
        <v>0</v>
      </c>
      <c r="L312">
        <v>0</v>
      </c>
      <c r="M312">
        <v>0</v>
      </c>
      <c r="N312">
        <v>0</v>
      </c>
      <c r="O312">
        <v>1</v>
      </c>
      <c r="P312">
        <v>0</v>
      </c>
      <c r="Q312" s="32">
        <v>24603.04837</v>
      </c>
      <c r="R312" s="110" t="e">
        <f>IF(Play[[#This Row],[southeast]]=1,Play[[#This Row],[medical_insurance_charges]],NA())</f>
        <v>#N/A</v>
      </c>
      <c r="S312" s="110">
        <f>IF(Play[[#This Row],[southwest]]=1,Play[[#This Row],[medical_insurance_charges]],NA())</f>
        <v>24603.04837</v>
      </c>
      <c r="T312" s="111" t="e">
        <f>IF(Play[[#This Row],[northwest]]=1,Play[[#This Row],[medical_insurance_charges]],NA())</f>
        <v>#N/A</v>
      </c>
      <c r="U312" s="110" t="e">
        <f>IF(Play[[#This Row],[northeast]]=1,Play[[#This Row],[medical_insurance_charges]],NA())</f>
        <v>#N/A</v>
      </c>
      <c r="V312" s="114" t="e">
        <f>IF(AND(Play[[#This Row],[southeast]]&lt;&gt;0,Play[[#This Row],[Smoker]]&lt;&gt;0),Play[[#This Row],[medical_insurance_charges]],NA())</f>
        <v>#N/A</v>
      </c>
      <c r="W312" s="114" t="e">
        <f>IF(AND(Play[[#This Row],[southwest]]&lt;&gt;0,Play[[#This Row],[Smoker]]&lt;&gt;0),Play[[#This Row],[medical_insurance_charges]],NA())</f>
        <v>#N/A</v>
      </c>
      <c r="X312" s="114" t="e">
        <f>IF(AND(Play[[#This Row],[northwest]]&lt;&gt;0,Play[[#This Row],[Smoker]]&lt;&gt;0),Play[[#This Row],[medical_insurance_charges]],NA())</f>
        <v>#N/A</v>
      </c>
      <c r="Y312" s="114" t="e">
        <f>IF(AND(Play[[#This Row],[northeast]]&lt;&gt;0,Play[[#This Row],[Smoker]]&lt;&gt;0),Play[[#This Row],[medical_insurance_charges]],NA())</f>
        <v>#N/A</v>
      </c>
      <c r="Z312" s="115" t="e">
        <f>IF(AND(Play[[#This Row],[Biological Marker]]=0,Play[[#This Row],[Smoker]]=1),Play[[#This Row],[medical_insurance_charges]],NA())</f>
        <v>#N/A</v>
      </c>
      <c r="AA312" s="115" t="e">
        <f>IF(AND(Play[[#This Row],[Biological Marker]]=1,Play[[#This Row],[Smoker]]=1),Play[[#This Row],[medical_insurance_charges]],NA())</f>
        <v>#N/A</v>
      </c>
      <c r="AB312" s="144" t="e">
        <f>IF(AND(Play[[#This Row],[southeast]]&lt;&gt;0,Play[[#This Row],[Smoker]]=0),Play[[#This Row],[medical_insurance_charges]],NA())</f>
        <v>#N/A</v>
      </c>
      <c r="AC312" s="144">
        <f>IF(AND(Play[[#This Row],[southwest]]&lt;&gt;0,Play[[#This Row],[Smoker]]=0),Play[[#This Row],[medical_insurance_charges]],NA())</f>
        <v>24603.04837</v>
      </c>
      <c r="AD312" s="144" t="e">
        <f>IF(AND(Play[[#This Row],[northwest]]&lt;&gt;0,Play[[#This Row],[Smoker]]=0),Play[[#This Row],[medical_insurance_charges]],NA())</f>
        <v>#N/A</v>
      </c>
      <c r="AE312" s="144" t="e">
        <f>IF(AND(Play[[#This Row],[northeast]]&lt;&gt;0,Play[[#This Row],[Smoker]]=0),Play[[#This Row],[medical_insurance_charges]],NA())</f>
        <v>#N/A</v>
      </c>
      <c r="AF312" s="115" t="e">
        <f>IF(AND(Play[[#This Row],[Biological Marker]]=0,Play[[#This Row],[Smoker]]=0),Play[[#This Row],[medical_insurance_charges]],NA())</f>
        <v>#N/A</v>
      </c>
      <c r="AG312" s="115">
        <f>IF(AND(Play[[#This Row],[Biological Marker]]=1,Play[[#This Row],[Smoker]]=0),Play[[#This Row],[medical_insurance_charges]],NA())</f>
        <v>24603.04837</v>
      </c>
    </row>
    <row r="313" spans="1:33" x14ac:dyDescent="0.35">
      <c r="A313" s="31">
        <v>46</v>
      </c>
      <c r="B313" s="31">
        <v>25.8</v>
      </c>
      <c r="C313" s="33">
        <v>0</v>
      </c>
      <c r="D313" s="33">
        <v>0</v>
      </c>
      <c r="E313" s="33">
        <v>1</v>
      </c>
      <c r="F313" s="33">
        <v>0</v>
      </c>
      <c r="G313" s="33">
        <v>1</v>
      </c>
      <c r="H313">
        <v>0</v>
      </c>
      <c r="I313">
        <v>0</v>
      </c>
      <c r="J313">
        <v>1</v>
      </c>
      <c r="K313">
        <v>0</v>
      </c>
      <c r="L313">
        <v>0</v>
      </c>
      <c r="M313">
        <v>0</v>
      </c>
      <c r="N313">
        <v>0</v>
      </c>
      <c r="O313">
        <v>1</v>
      </c>
      <c r="P313">
        <v>0</v>
      </c>
      <c r="Q313" s="32">
        <v>10096.969999999999</v>
      </c>
      <c r="R313" s="110" t="e">
        <f>IF(Play[[#This Row],[southeast]]=1,Play[[#This Row],[medical_insurance_charges]],NA())</f>
        <v>#N/A</v>
      </c>
      <c r="S313" s="110">
        <f>IF(Play[[#This Row],[southwest]]=1,Play[[#This Row],[medical_insurance_charges]],NA())</f>
        <v>10096.969999999999</v>
      </c>
      <c r="T313" s="111" t="e">
        <f>IF(Play[[#This Row],[northwest]]=1,Play[[#This Row],[medical_insurance_charges]],NA())</f>
        <v>#N/A</v>
      </c>
      <c r="U313" s="110" t="e">
        <f>IF(Play[[#This Row],[northeast]]=1,Play[[#This Row],[medical_insurance_charges]],NA())</f>
        <v>#N/A</v>
      </c>
      <c r="V313" s="114" t="e">
        <f>IF(AND(Play[[#This Row],[southeast]]&lt;&gt;0,Play[[#This Row],[Smoker]]&lt;&gt;0),Play[[#This Row],[medical_insurance_charges]],NA())</f>
        <v>#N/A</v>
      </c>
      <c r="W313" s="114" t="e">
        <f>IF(AND(Play[[#This Row],[southwest]]&lt;&gt;0,Play[[#This Row],[Smoker]]&lt;&gt;0),Play[[#This Row],[medical_insurance_charges]],NA())</f>
        <v>#N/A</v>
      </c>
      <c r="X313" s="114" t="e">
        <f>IF(AND(Play[[#This Row],[northwest]]&lt;&gt;0,Play[[#This Row],[Smoker]]&lt;&gt;0),Play[[#This Row],[medical_insurance_charges]],NA())</f>
        <v>#N/A</v>
      </c>
      <c r="Y313" s="114" t="e">
        <f>IF(AND(Play[[#This Row],[northeast]]&lt;&gt;0,Play[[#This Row],[Smoker]]&lt;&gt;0),Play[[#This Row],[medical_insurance_charges]],NA())</f>
        <v>#N/A</v>
      </c>
      <c r="Z313" s="115" t="e">
        <f>IF(AND(Play[[#This Row],[Biological Marker]]=0,Play[[#This Row],[Smoker]]=1),Play[[#This Row],[medical_insurance_charges]],NA())</f>
        <v>#N/A</v>
      </c>
      <c r="AA313" s="115" t="e">
        <f>IF(AND(Play[[#This Row],[Biological Marker]]=1,Play[[#This Row],[Smoker]]=1),Play[[#This Row],[medical_insurance_charges]],NA())</f>
        <v>#N/A</v>
      </c>
      <c r="AB313" s="144" t="e">
        <f>IF(AND(Play[[#This Row],[southeast]]&lt;&gt;0,Play[[#This Row],[Smoker]]=0),Play[[#This Row],[medical_insurance_charges]],NA())</f>
        <v>#N/A</v>
      </c>
      <c r="AC313" s="144">
        <f>IF(AND(Play[[#This Row],[southwest]]&lt;&gt;0,Play[[#This Row],[Smoker]]=0),Play[[#This Row],[medical_insurance_charges]],NA())</f>
        <v>10096.969999999999</v>
      </c>
      <c r="AD313" s="144" t="e">
        <f>IF(AND(Play[[#This Row],[northwest]]&lt;&gt;0,Play[[#This Row],[Smoker]]=0),Play[[#This Row],[medical_insurance_charges]],NA())</f>
        <v>#N/A</v>
      </c>
      <c r="AE313" s="144" t="e">
        <f>IF(AND(Play[[#This Row],[northeast]]&lt;&gt;0,Play[[#This Row],[Smoker]]=0),Play[[#This Row],[medical_insurance_charges]],NA())</f>
        <v>#N/A</v>
      </c>
      <c r="AF313" s="115" t="e">
        <f>IF(AND(Play[[#This Row],[Biological Marker]]=0,Play[[#This Row],[Smoker]]=0),Play[[#This Row],[medical_insurance_charges]],NA())</f>
        <v>#N/A</v>
      </c>
      <c r="AG313" s="115">
        <f>IF(AND(Play[[#This Row],[Biological Marker]]=1,Play[[#This Row],[Smoker]]=0),Play[[#This Row],[medical_insurance_charges]],NA())</f>
        <v>10096.969999999999</v>
      </c>
    </row>
    <row r="314" spans="1:33" x14ac:dyDescent="0.35">
      <c r="A314" s="31">
        <v>48</v>
      </c>
      <c r="B314" s="31">
        <v>29.6</v>
      </c>
      <c r="C314" s="33">
        <v>0</v>
      </c>
      <c r="D314" s="33">
        <v>0</v>
      </c>
      <c r="E314" s="33">
        <v>1</v>
      </c>
      <c r="F314" s="33">
        <v>0</v>
      </c>
      <c r="G314" s="33">
        <v>1</v>
      </c>
      <c r="H314">
        <v>0</v>
      </c>
      <c r="I314">
        <v>0</v>
      </c>
      <c r="J314">
        <v>1</v>
      </c>
      <c r="K314">
        <v>0</v>
      </c>
      <c r="L314">
        <v>0</v>
      </c>
      <c r="M314">
        <v>0</v>
      </c>
      <c r="N314">
        <v>0</v>
      </c>
      <c r="O314">
        <v>1</v>
      </c>
      <c r="P314">
        <v>0</v>
      </c>
      <c r="Q314" s="32">
        <v>21232.182260000001</v>
      </c>
      <c r="R314" s="110" t="e">
        <f>IF(Play[[#This Row],[southeast]]=1,Play[[#This Row],[medical_insurance_charges]],NA())</f>
        <v>#N/A</v>
      </c>
      <c r="S314" s="110">
        <f>IF(Play[[#This Row],[southwest]]=1,Play[[#This Row],[medical_insurance_charges]],NA())</f>
        <v>21232.182260000001</v>
      </c>
      <c r="T314" s="111" t="e">
        <f>IF(Play[[#This Row],[northwest]]=1,Play[[#This Row],[medical_insurance_charges]],NA())</f>
        <v>#N/A</v>
      </c>
      <c r="U314" s="110" t="e">
        <f>IF(Play[[#This Row],[northeast]]=1,Play[[#This Row],[medical_insurance_charges]],NA())</f>
        <v>#N/A</v>
      </c>
      <c r="V314" s="114" t="e">
        <f>IF(AND(Play[[#This Row],[southeast]]&lt;&gt;0,Play[[#This Row],[Smoker]]&lt;&gt;0),Play[[#This Row],[medical_insurance_charges]],NA())</f>
        <v>#N/A</v>
      </c>
      <c r="W314" s="114" t="e">
        <f>IF(AND(Play[[#This Row],[southwest]]&lt;&gt;0,Play[[#This Row],[Smoker]]&lt;&gt;0),Play[[#This Row],[medical_insurance_charges]],NA())</f>
        <v>#N/A</v>
      </c>
      <c r="X314" s="114" t="e">
        <f>IF(AND(Play[[#This Row],[northwest]]&lt;&gt;0,Play[[#This Row],[Smoker]]&lt;&gt;0),Play[[#This Row],[medical_insurance_charges]],NA())</f>
        <v>#N/A</v>
      </c>
      <c r="Y314" s="114" t="e">
        <f>IF(AND(Play[[#This Row],[northeast]]&lt;&gt;0,Play[[#This Row],[Smoker]]&lt;&gt;0),Play[[#This Row],[medical_insurance_charges]],NA())</f>
        <v>#N/A</v>
      </c>
      <c r="Z314" s="115" t="e">
        <f>IF(AND(Play[[#This Row],[Biological Marker]]=0,Play[[#This Row],[Smoker]]=1),Play[[#This Row],[medical_insurance_charges]],NA())</f>
        <v>#N/A</v>
      </c>
      <c r="AA314" s="115" t="e">
        <f>IF(AND(Play[[#This Row],[Biological Marker]]=1,Play[[#This Row],[Smoker]]=1),Play[[#This Row],[medical_insurance_charges]],NA())</f>
        <v>#N/A</v>
      </c>
      <c r="AB314" s="144" t="e">
        <f>IF(AND(Play[[#This Row],[southeast]]&lt;&gt;0,Play[[#This Row],[Smoker]]=0),Play[[#This Row],[medical_insurance_charges]],NA())</f>
        <v>#N/A</v>
      </c>
      <c r="AC314" s="144">
        <f>IF(AND(Play[[#This Row],[southwest]]&lt;&gt;0,Play[[#This Row],[Smoker]]=0),Play[[#This Row],[medical_insurance_charges]],NA())</f>
        <v>21232.182260000001</v>
      </c>
      <c r="AD314" s="144" t="e">
        <f>IF(AND(Play[[#This Row],[northwest]]&lt;&gt;0,Play[[#This Row],[Smoker]]=0),Play[[#This Row],[medical_insurance_charges]],NA())</f>
        <v>#N/A</v>
      </c>
      <c r="AE314" s="144" t="e">
        <f>IF(AND(Play[[#This Row],[northeast]]&lt;&gt;0,Play[[#This Row],[Smoker]]=0),Play[[#This Row],[medical_insurance_charges]],NA())</f>
        <v>#N/A</v>
      </c>
      <c r="AF314" s="115" t="e">
        <f>IF(AND(Play[[#This Row],[Biological Marker]]=0,Play[[#This Row],[Smoker]]=0),Play[[#This Row],[medical_insurance_charges]],NA())</f>
        <v>#N/A</v>
      </c>
      <c r="AG314" s="115">
        <f>IF(AND(Play[[#This Row],[Biological Marker]]=1,Play[[#This Row],[Smoker]]=0),Play[[#This Row],[medical_insurance_charges]],NA())</f>
        <v>21232.182260000001</v>
      </c>
    </row>
    <row r="315" spans="1:33" x14ac:dyDescent="0.35">
      <c r="A315" s="31">
        <v>49</v>
      </c>
      <c r="B315" s="31">
        <v>28.7</v>
      </c>
      <c r="C315" s="33">
        <v>0</v>
      </c>
      <c r="D315" s="33">
        <v>0</v>
      </c>
      <c r="E315" s="33">
        <v>1</v>
      </c>
      <c r="F315" s="33">
        <v>0</v>
      </c>
      <c r="G315" s="33">
        <v>1</v>
      </c>
      <c r="H315">
        <v>0</v>
      </c>
      <c r="I315">
        <v>0</v>
      </c>
      <c r="J315">
        <v>1</v>
      </c>
      <c r="K315">
        <v>0</v>
      </c>
      <c r="L315">
        <v>0</v>
      </c>
      <c r="M315">
        <v>0</v>
      </c>
      <c r="N315">
        <v>0</v>
      </c>
      <c r="O315">
        <v>1</v>
      </c>
      <c r="P315">
        <v>0</v>
      </c>
      <c r="Q315" s="32">
        <v>8703.4560000000001</v>
      </c>
      <c r="R315" s="110" t="e">
        <f>IF(Play[[#This Row],[southeast]]=1,Play[[#This Row],[medical_insurance_charges]],NA())</f>
        <v>#N/A</v>
      </c>
      <c r="S315" s="110">
        <f>IF(Play[[#This Row],[southwest]]=1,Play[[#This Row],[medical_insurance_charges]],NA())</f>
        <v>8703.4560000000001</v>
      </c>
      <c r="T315" s="111" t="e">
        <f>IF(Play[[#This Row],[northwest]]=1,Play[[#This Row],[medical_insurance_charges]],NA())</f>
        <v>#N/A</v>
      </c>
      <c r="U315" s="110" t="e">
        <f>IF(Play[[#This Row],[northeast]]=1,Play[[#This Row],[medical_insurance_charges]],NA())</f>
        <v>#N/A</v>
      </c>
      <c r="V315" s="114" t="e">
        <f>IF(AND(Play[[#This Row],[southeast]]&lt;&gt;0,Play[[#This Row],[Smoker]]&lt;&gt;0),Play[[#This Row],[medical_insurance_charges]],NA())</f>
        <v>#N/A</v>
      </c>
      <c r="W315" s="114" t="e">
        <f>IF(AND(Play[[#This Row],[southwest]]&lt;&gt;0,Play[[#This Row],[Smoker]]&lt;&gt;0),Play[[#This Row],[medical_insurance_charges]],NA())</f>
        <v>#N/A</v>
      </c>
      <c r="X315" s="114" t="e">
        <f>IF(AND(Play[[#This Row],[northwest]]&lt;&gt;0,Play[[#This Row],[Smoker]]&lt;&gt;0),Play[[#This Row],[medical_insurance_charges]],NA())</f>
        <v>#N/A</v>
      </c>
      <c r="Y315" s="114" t="e">
        <f>IF(AND(Play[[#This Row],[northeast]]&lt;&gt;0,Play[[#This Row],[Smoker]]&lt;&gt;0),Play[[#This Row],[medical_insurance_charges]],NA())</f>
        <v>#N/A</v>
      </c>
      <c r="Z315" s="115" t="e">
        <f>IF(AND(Play[[#This Row],[Biological Marker]]=0,Play[[#This Row],[Smoker]]=1),Play[[#This Row],[medical_insurance_charges]],NA())</f>
        <v>#N/A</v>
      </c>
      <c r="AA315" s="115" t="e">
        <f>IF(AND(Play[[#This Row],[Biological Marker]]=1,Play[[#This Row],[Smoker]]=1),Play[[#This Row],[medical_insurance_charges]],NA())</f>
        <v>#N/A</v>
      </c>
      <c r="AB315" s="144" t="e">
        <f>IF(AND(Play[[#This Row],[southeast]]&lt;&gt;0,Play[[#This Row],[Smoker]]=0),Play[[#This Row],[medical_insurance_charges]],NA())</f>
        <v>#N/A</v>
      </c>
      <c r="AC315" s="144">
        <f>IF(AND(Play[[#This Row],[southwest]]&lt;&gt;0,Play[[#This Row],[Smoker]]=0),Play[[#This Row],[medical_insurance_charges]],NA())</f>
        <v>8703.4560000000001</v>
      </c>
      <c r="AD315" s="144" t="e">
        <f>IF(AND(Play[[#This Row],[northwest]]&lt;&gt;0,Play[[#This Row],[Smoker]]=0),Play[[#This Row],[medical_insurance_charges]],NA())</f>
        <v>#N/A</v>
      </c>
      <c r="AE315" s="144" t="e">
        <f>IF(AND(Play[[#This Row],[northeast]]&lt;&gt;0,Play[[#This Row],[Smoker]]=0),Play[[#This Row],[medical_insurance_charges]],NA())</f>
        <v>#N/A</v>
      </c>
      <c r="AF315" s="115" t="e">
        <f>IF(AND(Play[[#This Row],[Biological Marker]]=0,Play[[#This Row],[Smoker]]=0),Play[[#This Row],[medical_insurance_charges]],NA())</f>
        <v>#N/A</v>
      </c>
      <c r="AG315" s="115">
        <f>IF(AND(Play[[#This Row],[Biological Marker]]=1,Play[[#This Row],[Smoker]]=0),Play[[#This Row],[medical_insurance_charges]],NA())</f>
        <v>8703.4560000000001</v>
      </c>
    </row>
    <row r="316" spans="1:33" x14ac:dyDescent="0.35">
      <c r="A316" s="31">
        <v>50</v>
      </c>
      <c r="B316" s="31">
        <v>26.6</v>
      </c>
      <c r="C316" s="33">
        <v>0</v>
      </c>
      <c r="D316" s="33">
        <v>0</v>
      </c>
      <c r="E316" s="33">
        <v>1</v>
      </c>
      <c r="F316" s="33">
        <v>0</v>
      </c>
      <c r="G316" s="33">
        <v>1</v>
      </c>
      <c r="H316">
        <v>0</v>
      </c>
      <c r="I316">
        <v>0</v>
      </c>
      <c r="J316">
        <v>1</v>
      </c>
      <c r="K316">
        <v>0</v>
      </c>
      <c r="L316">
        <v>0</v>
      </c>
      <c r="M316">
        <v>0</v>
      </c>
      <c r="N316">
        <v>0</v>
      </c>
      <c r="O316">
        <v>1</v>
      </c>
      <c r="P316">
        <v>0</v>
      </c>
      <c r="Q316" s="32">
        <v>8444.4740000000002</v>
      </c>
      <c r="R316" s="110" t="e">
        <f>IF(Play[[#This Row],[southeast]]=1,Play[[#This Row],[medical_insurance_charges]],NA())</f>
        <v>#N/A</v>
      </c>
      <c r="S316" s="110">
        <f>IF(Play[[#This Row],[southwest]]=1,Play[[#This Row],[medical_insurance_charges]],NA())</f>
        <v>8444.4740000000002</v>
      </c>
      <c r="T316" s="111" t="e">
        <f>IF(Play[[#This Row],[northwest]]=1,Play[[#This Row],[medical_insurance_charges]],NA())</f>
        <v>#N/A</v>
      </c>
      <c r="U316" s="110" t="e">
        <f>IF(Play[[#This Row],[northeast]]=1,Play[[#This Row],[medical_insurance_charges]],NA())</f>
        <v>#N/A</v>
      </c>
      <c r="V316" s="114" t="e">
        <f>IF(AND(Play[[#This Row],[southeast]]&lt;&gt;0,Play[[#This Row],[Smoker]]&lt;&gt;0),Play[[#This Row],[medical_insurance_charges]],NA())</f>
        <v>#N/A</v>
      </c>
      <c r="W316" s="114" t="e">
        <f>IF(AND(Play[[#This Row],[southwest]]&lt;&gt;0,Play[[#This Row],[Smoker]]&lt;&gt;0),Play[[#This Row],[medical_insurance_charges]],NA())</f>
        <v>#N/A</v>
      </c>
      <c r="X316" s="114" t="e">
        <f>IF(AND(Play[[#This Row],[northwest]]&lt;&gt;0,Play[[#This Row],[Smoker]]&lt;&gt;0),Play[[#This Row],[medical_insurance_charges]],NA())</f>
        <v>#N/A</v>
      </c>
      <c r="Y316" s="114" t="e">
        <f>IF(AND(Play[[#This Row],[northeast]]&lt;&gt;0,Play[[#This Row],[Smoker]]&lt;&gt;0),Play[[#This Row],[medical_insurance_charges]],NA())</f>
        <v>#N/A</v>
      </c>
      <c r="Z316" s="115" t="e">
        <f>IF(AND(Play[[#This Row],[Biological Marker]]=0,Play[[#This Row],[Smoker]]=1),Play[[#This Row],[medical_insurance_charges]],NA())</f>
        <v>#N/A</v>
      </c>
      <c r="AA316" s="115" t="e">
        <f>IF(AND(Play[[#This Row],[Biological Marker]]=1,Play[[#This Row],[Smoker]]=1),Play[[#This Row],[medical_insurance_charges]],NA())</f>
        <v>#N/A</v>
      </c>
      <c r="AB316" s="144" t="e">
        <f>IF(AND(Play[[#This Row],[southeast]]&lt;&gt;0,Play[[#This Row],[Smoker]]=0),Play[[#This Row],[medical_insurance_charges]],NA())</f>
        <v>#N/A</v>
      </c>
      <c r="AC316" s="144">
        <f>IF(AND(Play[[#This Row],[southwest]]&lt;&gt;0,Play[[#This Row],[Smoker]]=0),Play[[#This Row],[medical_insurance_charges]],NA())</f>
        <v>8444.4740000000002</v>
      </c>
      <c r="AD316" s="144" t="e">
        <f>IF(AND(Play[[#This Row],[northwest]]&lt;&gt;0,Play[[#This Row],[Smoker]]=0),Play[[#This Row],[medical_insurance_charges]],NA())</f>
        <v>#N/A</v>
      </c>
      <c r="AE316" s="144" t="e">
        <f>IF(AND(Play[[#This Row],[northeast]]&lt;&gt;0,Play[[#This Row],[Smoker]]=0),Play[[#This Row],[medical_insurance_charges]],NA())</f>
        <v>#N/A</v>
      </c>
      <c r="AF316" s="115" t="e">
        <f>IF(AND(Play[[#This Row],[Biological Marker]]=0,Play[[#This Row],[Smoker]]=0),Play[[#This Row],[medical_insurance_charges]],NA())</f>
        <v>#N/A</v>
      </c>
      <c r="AG316" s="115">
        <f>IF(AND(Play[[#This Row],[Biological Marker]]=1,Play[[#This Row],[Smoker]]=0),Play[[#This Row],[medical_insurance_charges]],NA())</f>
        <v>8444.4740000000002</v>
      </c>
    </row>
    <row r="317" spans="1:33" x14ac:dyDescent="0.35">
      <c r="A317" s="31">
        <v>51</v>
      </c>
      <c r="B317" s="31">
        <v>25.4</v>
      </c>
      <c r="C317" s="33">
        <v>0</v>
      </c>
      <c r="D317" s="33">
        <v>0</v>
      </c>
      <c r="E317" s="33">
        <v>1</v>
      </c>
      <c r="F317" s="33">
        <v>0</v>
      </c>
      <c r="G317" s="33">
        <v>1</v>
      </c>
      <c r="H317">
        <v>0</v>
      </c>
      <c r="I317">
        <v>0</v>
      </c>
      <c r="J317">
        <v>1</v>
      </c>
      <c r="K317">
        <v>0</v>
      </c>
      <c r="L317">
        <v>0</v>
      </c>
      <c r="M317">
        <v>0</v>
      </c>
      <c r="N317">
        <v>0</v>
      </c>
      <c r="O317">
        <v>1</v>
      </c>
      <c r="P317">
        <v>0</v>
      </c>
      <c r="Q317" s="32">
        <v>8782.4689999999991</v>
      </c>
      <c r="R317" s="110" t="e">
        <f>IF(Play[[#This Row],[southeast]]=1,Play[[#This Row],[medical_insurance_charges]],NA())</f>
        <v>#N/A</v>
      </c>
      <c r="S317" s="110">
        <f>IF(Play[[#This Row],[southwest]]=1,Play[[#This Row],[medical_insurance_charges]],NA())</f>
        <v>8782.4689999999991</v>
      </c>
      <c r="T317" s="111" t="e">
        <f>IF(Play[[#This Row],[northwest]]=1,Play[[#This Row],[medical_insurance_charges]],NA())</f>
        <v>#N/A</v>
      </c>
      <c r="U317" s="110" t="e">
        <f>IF(Play[[#This Row],[northeast]]=1,Play[[#This Row],[medical_insurance_charges]],NA())</f>
        <v>#N/A</v>
      </c>
      <c r="V317" s="114" t="e">
        <f>IF(AND(Play[[#This Row],[southeast]]&lt;&gt;0,Play[[#This Row],[Smoker]]&lt;&gt;0),Play[[#This Row],[medical_insurance_charges]],NA())</f>
        <v>#N/A</v>
      </c>
      <c r="W317" s="114" t="e">
        <f>IF(AND(Play[[#This Row],[southwest]]&lt;&gt;0,Play[[#This Row],[Smoker]]&lt;&gt;0),Play[[#This Row],[medical_insurance_charges]],NA())</f>
        <v>#N/A</v>
      </c>
      <c r="X317" s="114" t="e">
        <f>IF(AND(Play[[#This Row],[northwest]]&lt;&gt;0,Play[[#This Row],[Smoker]]&lt;&gt;0),Play[[#This Row],[medical_insurance_charges]],NA())</f>
        <v>#N/A</v>
      </c>
      <c r="Y317" s="114" t="e">
        <f>IF(AND(Play[[#This Row],[northeast]]&lt;&gt;0,Play[[#This Row],[Smoker]]&lt;&gt;0),Play[[#This Row],[medical_insurance_charges]],NA())</f>
        <v>#N/A</v>
      </c>
      <c r="Z317" s="115" t="e">
        <f>IF(AND(Play[[#This Row],[Biological Marker]]=0,Play[[#This Row],[Smoker]]=1),Play[[#This Row],[medical_insurance_charges]],NA())</f>
        <v>#N/A</v>
      </c>
      <c r="AA317" s="115" t="e">
        <f>IF(AND(Play[[#This Row],[Biological Marker]]=1,Play[[#This Row],[Smoker]]=1),Play[[#This Row],[medical_insurance_charges]],NA())</f>
        <v>#N/A</v>
      </c>
      <c r="AB317" s="144" t="e">
        <f>IF(AND(Play[[#This Row],[southeast]]&lt;&gt;0,Play[[#This Row],[Smoker]]=0),Play[[#This Row],[medical_insurance_charges]],NA())</f>
        <v>#N/A</v>
      </c>
      <c r="AC317" s="144">
        <f>IF(AND(Play[[#This Row],[southwest]]&lt;&gt;0,Play[[#This Row],[Smoker]]=0),Play[[#This Row],[medical_insurance_charges]],NA())</f>
        <v>8782.4689999999991</v>
      </c>
      <c r="AD317" s="144" t="e">
        <f>IF(AND(Play[[#This Row],[northwest]]&lt;&gt;0,Play[[#This Row],[Smoker]]=0),Play[[#This Row],[medical_insurance_charges]],NA())</f>
        <v>#N/A</v>
      </c>
      <c r="AE317" s="144" t="e">
        <f>IF(AND(Play[[#This Row],[northeast]]&lt;&gt;0,Play[[#This Row],[Smoker]]=0),Play[[#This Row],[medical_insurance_charges]],NA())</f>
        <v>#N/A</v>
      </c>
      <c r="AF317" s="115" t="e">
        <f>IF(AND(Play[[#This Row],[Biological Marker]]=0,Play[[#This Row],[Smoker]]=0),Play[[#This Row],[medical_insurance_charges]],NA())</f>
        <v>#N/A</v>
      </c>
      <c r="AG317" s="115">
        <f>IF(AND(Play[[#This Row],[Biological Marker]]=1,Play[[#This Row],[Smoker]]=0),Play[[#This Row],[medical_insurance_charges]],NA())</f>
        <v>8782.4689999999991</v>
      </c>
    </row>
    <row r="318" spans="1:33" x14ac:dyDescent="0.35">
      <c r="A318" s="31">
        <v>53</v>
      </c>
      <c r="B318" s="31">
        <v>28.6</v>
      </c>
      <c r="C318" s="33">
        <v>0</v>
      </c>
      <c r="D318" s="33">
        <v>0</v>
      </c>
      <c r="E318" s="33">
        <v>1</v>
      </c>
      <c r="F318" s="33">
        <v>0</v>
      </c>
      <c r="G318" s="33">
        <v>1</v>
      </c>
      <c r="H318">
        <v>0</v>
      </c>
      <c r="I318">
        <v>0</v>
      </c>
      <c r="J318">
        <v>1</v>
      </c>
      <c r="K318">
        <v>0</v>
      </c>
      <c r="L318">
        <v>0</v>
      </c>
      <c r="M318">
        <v>0</v>
      </c>
      <c r="N318">
        <v>0</v>
      </c>
      <c r="O318">
        <v>1</v>
      </c>
      <c r="P318">
        <v>0</v>
      </c>
      <c r="Q318" s="32">
        <v>11253.421</v>
      </c>
      <c r="R318" s="110" t="e">
        <f>IF(Play[[#This Row],[southeast]]=1,Play[[#This Row],[medical_insurance_charges]],NA())</f>
        <v>#N/A</v>
      </c>
      <c r="S318" s="110">
        <f>IF(Play[[#This Row],[southwest]]=1,Play[[#This Row],[medical_insurance_charges]],NA())</f>
        <v>11253.421</v>
      </c>
      <c r="T318" s="111" t="e">
        <f>IF(Play[[#This Row],[northwest]]=1,Play[[#This Row],[medical_insurance_charges]],NA())</f>
        <v>#N/A</v>
      </c>
      <c r="U318" s="110" t="e">
        <f>IF(Play[[#This Row],[northeast]]=1,Play[[#This Row],[medical_insurance_charges]],NA())</f>
        <v>#N/A</v>
      </c>
      <c r="V318" s="114" t="e">
        <f>IF(AND(Play[[#This Row],[southeast]]&lt;&gt;0,Play[[#This Row],[Smoker]]&lt;&gt;0),Play[[#This Row],[medical_insurance_charges]],NA())</f>
        <v>#N/A</v>
      </c>
      <c r="W318" s="114" t="e">
        <f>IF(AND(Play[[#This Row],[southwest]]&lt;&gt;0,Play[[#This Row],[Smoker]]&lt;&gt;0),Play[[#This Row],[medical_insurance_charges]],NA())</f>
        <v>#N/A</v>
      </c>
      <c r="X318" s="114" t="e">
        <f>IF(AND(Play[[#This Row],[northwest]]&lt;&gt;0,Play[[#This Row],[Smoker]]&lt;&gt;0),Play[[#This Row],[medical_insurance_charges]],NA())</f>
        <v>#N/A</v>
      </c>
      <c r="Y318" s="114" t="e">
        <f>IF(AND(Play[[#This Row],[northeast]]&lt;&gt;0,Play[[#This Row],[Smoker]]&lt;&gt;0),Play[[#This Row],[medical_insurance_charges]],NA())</f>
        <v>#N/A</v>
      </c>
      <c r="Z318" s="115" t="e">
        <f>IF(AND(Play[[#This Row],[Biological Marker]]=0,Play[[#This Row],[Smoker]]=1),Play[[#This Row],[medical_insurance_charges]],NA())</f>
        <v>#N/A</v>
      </c>
      <c r="AA318" s="115" t="e">
        <f>IF(AND(Play[[#This Row],[Biological Marker]]=1,Play[[#This Row],[Smoker]]=1),Play[[#This Row],[medical_insurance_charges]],NA())</f>
        <v>#N/A</v>
      </c>
      <c r="AB318" s="144" t="e">
        <f>IF(AND(Play[[#This Row],[southeast]]&lt;&gt;0,Play[[#This Row],[Smoker]]=0),Play[[#This Row],[medical_insurance_charges]],NA())</f>
        <v>#N/A</v>
      </c>
      <c r="AC318" s="144">
        <f>IF(AND(Play[[#This Row],[southwest]]&lt;&gt;0,Play[[#This Row],[Smoker]]=0),Play[[#This Row],[medical_insurance_charges]],NA())</f>
        <v>11253.421</v>
      </c>
      <c r="AD318" s="144" t="e">
        <f>IF(AND(Play[[#This Row],[northwest]]&lt;&gt;0,Play[[#This Row],[Smoker]]=0),Play[[#This Row],[medical_insurance_charges]],NA())</f>
        <v>#N/A</v>
      </c>
      <c r="AE318" s="144" t="e">
        <f>IF(AND(Play[[#This Row],[northeast]]&lt;&gt;0,Play[[#This Row],[Smoker]]=0),Play[[#This Row],[medical_insurance_charges]],NA())</f>
        <v>#N/A</v>
      </c>
      <c r="AF318" s="115" t="e">
        <f>IF(AND(Play[[#This Row],[Biological Marker]]=0,Play[[#This Row],[Smoker]]=0),Play[[#This Row],[medical_insurance_charges]],NA())</f>
        <v>#N/A</v>
      </c>
      <c r="AG318" s="115">
        <f>IF(AND(Play[[#This Row],[Biological Marker]]=1,Play[[#This Row],[Smoker]]=0),Play[[#This Row],[medical_insurance_charges]],NA())</f>
        <v>11253.421</v>
      </c>
    </row>
    <row r="319" spans="1:33" x14ac:dyDescent="0.35">
      <c r="A319" s="31">
        <v>54</v>
      </c>
      <c r="B319" s="31">
        <v>29.2</v>
      </c>
      <c r="C319" s="33">
        <v>0</v>
      </c>
      <c r="D319" s="33">
        <v>0</v>
      </c>
      <c r="E319" s="33">
        <v>1</v>
      </c>
      <c r="F319" s="33">
        <v>0</v>
      </c>
      <c r="G319" s="33">
        <v>1</v>
      </c>
      <c r="H319">
        <v>0</v>
      </c>
      <c r="I319">
        <v>0</v>
      </c>
      <c r="J319">
        <v>1</v>
      </c>
      <c r="K319">
        <v>0</v>
      </c>
      <c r="L319">
        <v>0</v>
      </c>
      <c r="M319">
        <v>0</v>
      </c>
      <c r="N319">
        <v>0</v>
      </c>
      <c r="O319">
        <v>1</v>
      </c>
      <c r="P319">
        <v>0</v>
      </c>
      <c r="Q319" s="32">
        <v>10436.096</v>
      </c>
      <c r="R319" s="110" t="e">
        <f>IF(Play[[#This Row],[southeast]]=1,Play[[#This Row],[medical_insurance_charges]],NA())</f>
        <v>#N/A</v>
      </c>
      <c r="S319" s="110">
        <f>IF(Play[[#This Row],[southwest]]=1,Play[[#This Row],[medical_insurance_charges]],NA())</f>
        <v>10436.096</v>
      </c>
      <c r="T319" s="111" t="e">
        <f>IF(Play[[#This Row],[northwest]]=1,Play[[#This Row],[medical_insurance_charges]],NA())</f>
        <v>#N/A</v>
      </c>
      <c r="U319" s="110" t="e">
        <f>IF(Play[[#This Row],[northeast]]=1,Play[[#This Row],[medical_insurance_charges]],NA())</f>
        <v>#N/A</v>
      </c>
      <c r="V319" s="114" t="e">
        <f>IF(AND(Play[[#This Row],[southeast]]&lt;&gt;0,Play[[#This Row],[Smoker]]&lt;&gt;0),Play[[#This Row],[medical_insurance_charges]],NA())</f>
        <v>#N/A</v>
      </c>
      <c r="W319" s="114" t="e">
        <f>IF(AND(Play[[#This Row],[southwest]]&lt;&gt;0,Play[[#This Row],[Smoker]]&lt;&gt;0),Play[[#This Row],[medical_insurance_charges]],NA())</f>
        <v>#N/A</v>
      </c>
      <c r="X319" s="114" t="e">
        <f>IF(AND(Play[[#This Row],[northwest]]&lt;&gt;0,Play[[#This Row],[Smoker]]&lt;&gt;0),Play[[#This Row],[medical_insurance_charges]],NA())</f>
        <v>#N/A</v>
      </c>
      <c r="Y319" s="114" t="e">
        <f>IF(AND(Play[[#This Row],[northeast]]&lt;&gt;0,Play[[#This Row],[Smoker]]&lt;&gt;0),Play[[#This Row],[medical_insurance_charges]],NA())</f>
        <v>#N/A</v>
      </c>
      <c r="Z319" s="115" t="e">
        <f>IF(AND(Play[[#This Row],[Biological Marker]]=0,Play[[#This Row],[Smoker]]=1),Play[[#This Row],[medical_insurance_charges]],NA())</f>
        <v>#N/A</v>
      </c>
      <c r="AA319" s="115" t="e">
        <f>IF(AND(Play[[#This Row],[Biological Marker]]=1,Play[[#This Row],[Smoker]]=1),Play[[#This Row],[medical_insurance_charges]],NA())</f>
        <v>#N/A</v>
      </c>
      <c r="AB319" s="144" t="e">
        <f>IF(AND(Play[[#This Row],[southeast]]&lt;&gt;0,Play[[#This Row],[Smoker]]=0),Play[[#This Row],[medical_insurance_charges]],NA())</f>
        <v>#N/A</v>
      </c>
      <c r="AC319" s="144">
        <f>IF(AND(Play[[#This Row],[southwest]]&lt;&gt;0,Play[[#This Row],[Smoker]]=0),Play[[#This Row],[medical_insurance_charges]],NA())</f>
        <v>10436.096</v>
      </c>
      <c r="AD319" s="144" t="e">
        <f>IF(AND(Play[[#This Row],[northwest]]&lt;&gt;0,Play[[#This Row],[Smoker]]=0),Play[[#This Row],[medical_insurance_charges]],NA())</f>
        <v>#N/A</v>
      </c>
      <c r="AE319" s="144" t="e">
        <f>IF(AND(Play[[#This Row],[northeast]]&lt;&gt;0,Play[[#This Row],[Smoker]]=0),Play[[#This Row],[medical_insurance_charges]],NA())</f>
        <v>#N/A</v>
      </c>
      <c r="AF319" s="115" t="e">
        <f>IF(AND(Play[[#This Row],[Biological Marker]]=0,Play[[#This Row],[Smoker]]=0),Play[[#This Row],[medical_insurance_charges]],NA())</f>
        <v>#N/A</v>
      </c>
      <c r="AG319" s="115">
        <f>IF(AND(Play[[#This Row],[Biological Marker]]=1,Play[[#This Row],[Smoker]]=0),Play[[#This Row],[medical_insurance_charges]],NA())</f>
        <v>10436.096</v>
      </c>
    </row>
    <row r="320" spans="1:33" x14ac:dyDescent="0.35">
      <c r="A320" s="31">
        <v>55</v>
      </c>
      <c r="B320" s="31">
        <v>29.9</v>
      </c>
      <c r="C320" s="33">
        <v>0</v>
      </c>
      <c r="D320" s="33">
        <v>0</v>
      </c>
      <c r="E320" s="33">
        <v>1</v>
      </c>
      <c r="F320" s="33">
        <v>0</v>
      </c>
      <c r="G320" s="33">
        <v>1</v>
      </c>
      <c r="H320">
        <v>0</v>
      </c>
      <c r="I320">
        <v>0</v>
      </c>
      <c r="J320">
        <v>1</v>
      </c>
      <c r="K320">
        <v>0</v>
      </c>
      <c r="L320">
        <v>0</v>
      </c>
      <c r="M320">
        <v>0</v>
      </c>
      <c r="N320">
        <v>0</v>
      </c>
      <c r="O320">
        <v>1</v>
      </c>
      <c r="P320">
        <v>0</v>
      </c>
      <c r="Q320" s="32">
        <v>10214.636</v>
      </c>
      <c r="R320" s="110" t="e">
        <f>IF(Play[[#This Row],[southeast]]=1,Play[[#This Row],[medical_insurance_charges]],NA())</f>
        <v>#N/A</v>
      </c>
      <c r="S320" s="110">
        <f>IF(Play[[#This Row],[southwest]]=1,Play[[#This Row],[medical_insurance_charges]],NA())</f>
        <v>10214.636</v>
      </c>
      <c r="T320" s="111" t="e">
        <f>IF(Play[[#This Row],[northwest]]=1,Play[[#This Row],[medical_insurance_charges]],NA())</f>
        <v>#N/A</v>
      </c>
      <c r="U320" s="110" t="e">
        <f>IF(Play[[#This Row],[northeast]]=1,Play[[#This Row],[medical_insurance_charges]],NA())</f>
        <v>#N/A</v>
      </c>
      <c r="V320" s="114" t="e">
        <f>IF(AND(Play[[#This Row],[southeast]]&lt;&gt;0,Play[[#This Row],[Smoker]]&lt;&gt;0),Play[[#This Row],[medical_insurance_charges]],NA())</f>
        <v>#N/A</v>
      </c>
      <c r="W320" s="114" t="e">
        <f>IF(AND(Play[[#This Row],[southwest]]&lt;&gt;0,Play[[#This Row],[Smoker]]&lt;&gt;0),Play[[#This Row],[medical_insurance_charges]],NA())</f>
        <v>#N/A</v>
      </c>
      <c r="X320" s="114" t="e">
        <f>IF(AND(Play[[#This Row],[northwest]]&lt;&gt;0,Play[[#This Row],[Smoker]]&lt;&gt;0),Play[[#This Row],[medical_insurance_charges]],NA())</f>
        <v>#N/A</v>
      </c>
      <c r="Y320" s="114" t="e">
        <f>IF(AND(Play[[#This Row],[northeast]]&lt;&gt;0,Play[[#This Row],[Smoker]]&lt;&gt;0),Play[[#This Row],[medical_insurance_charges]],NA())</f>
        <v>#N/A</v>
      </c>
      <c r="Z320" s="115" t="e">
        <f>IF(AND(Play[[#This Row],[Biological Marker]]=0,Play[[#This Row],[Smoker]]=1),Play[[#This Row],[medical_insurance_charges]],NA())</f>
        <v>#N/A</v>
      </c>
      <c r="AA320" s="115" t="e">
        <f>IF(AND(Play[[#This Row],[Biological Marker]]=1,Play[[#This Row],[Smoker]]=1),Play[[#This Row],[medical_insurance_charges]],NA())</f>
        <v>#N/A</v>
      </c>
      <c r="AB320" s="144" t="e">
        <f>IF(AND(Play[[#This Row],[southeast]]&lt;&gt;0,Play[[#This Row],[Smoker]]=0),Play[[#This Row],[medical_insurance_charges]],NA())</f>
        <v>#N/A</v>
      </c>
      <c r="AC320" s="144">
        <f>IF(AND(Play[[#This Row],[southwest]]&lt;&gt;0,Play[[#This Row],[Smoker]]=0),Play[[#This Row],[medical_insurance_charges]],NA())</f>
        <v>10214.636</v>
      </c>
      <c r="AD320" s="144" t="e">
        <f>IF(AND(Play[[#This Row],[northwest]]&lt;&gt;0,Play[[#This Row],[Smoker]]=0),Play[[#This Row],[medical_insurance_charges]],NA())</f>
        <v>#N/A</v>
      </c>
      <c r="AE320" s="144" t="e">
        <f>IF(AND(Play[[#This Row],[northeast]]&lt;&gt;0,Play[[#This Row],[Smoker]]=0),Play[[#This Row],[medical_insurance_charges]],NA())</f>
        <v>#N/A</v>
      </c>
      <c r="AF320" s="115" t="e">
        <f>IF(AND(Play[[#This Row],[Biological Marker]]=0,Play[[#This Row],[Smoker]]=0),Play[[#This Row],[medical_insurance_charges]],NA())</f>
        <v>#N/A</v>
      </c>
      <c r="AG320" s="115">
        <f>IF(AND(Play[[#This Row],[Biological Marker]]=1,Play[[#This Row],[Smoker]]=0),Play[[#This Row],[medical_insurance_charges]],NA())</f>
        <v>10214.636</v>
      </c>
    </row>
    <row r="321" spans="1:33" x14ac:dyDescent="0.35">
      <c r="A321" s="31">
        <v>57</v>
      </c>
      <c r="B321" s="31">
        <v>28.1</v>
      </c>
      <c r="C321" s="33">
        <v>0</v>
      </c>
      <c r="D321" s="33">
        <v>0</v>
      </c>
      <c r="E321" s="33">
        <v>1</v>
      </c>
      <c r="F321" s="33">
        <v>0</v>
      </c>
      <c r="G321" s="33">
        <v>1</v>
      </c>
      <c r="H321">
        <v>0</v>
      </c>
      <c r="I321">
        <v>0</v>
      </c>
      <c r="J321">
        <v>1</v>
      </c>
      <c r="K321">
        <v>0</v>
      </c>
      <c r="L321">
        <v>0</v>
      </c>
      <c r="M321">
        <v>0</v>
      </c>
      <c r="N321">
        <v>0</v>
      </c>
      <c r="O321">
        <v>1</v>
      </c>
      <c r="P321">
        <v>0</v>
      </c>
      <c r="Q321" s="32">
        <v>10965.446</v>
      </c>
      <c r="R321" s="110" t="e">
        <f>IF(Play[[#This Row],[southeast]]=1,Play[[#This Row],[medical_insurance_charges]],NA())</f>
        <v>#N/A</v>
      </c>
      <c r="S321" s="110">
        <f>IF(Play[[#This Row],[southwest]]=1,Play[[#This Row],[medical_insurance_charges]],NA())</f>
        <v>10965.446</v>
      </c>
      <c r="T321" s="111" t="e">
        <f>IF(Play[[#This Row],[northwest]]=1,Play[[#This Row],[medical_insurance_charges]],NA())</f>
        <v>#N/A</v>
      </c>
      <c r="U321" s="110" t="e">
        <f>IF(Play[[#This Row],[northeast]]=1,Play[[#This Row],[medical_insurance_charges]],NA())</f>
        <v>#N/A</v>
      </c>
      <c r="V321" s="114" t="e">
        <f>IF(AND(Play[[#This Row],[southeast]]&lt;&gt;0,Play[[#This Row],[Smoker]]&lt;&gt;0),Play[[#This Row],[medical_insurance_charges]],NA())</f>
        <v>#N/A</v>
      </c>
      <c r="W321" s="114" t="e">
        <f>IF(AND(Play[[#This Row],[southwest]]&lt;&gt;0,Play[[#This Row],[Smoker]]&lt;&gt;0),Play[[#This Row],[medical_insurance_charges]],NA())</f>
        <v>#N/A</v>
      </c>
      <c r="X321" s="114" t="e">
        <f>IF(AND(Play[[#This Row],[northwest]]&lt;&gt;0,Play[[#This Row],[Smoker]]&lt;&gt;0),Play[[#This Row],[medical_insurance_charges]],NA())</f>
        <v>#N/A</v>
      </c>
      <c r="Y321" s="114" t="e">
        <f>IF(AND(Play[[#This Row],[northeast]]&lt;&gt;0,Play[[#This Row],[Smoker]]&lt;&gt;0),Play[[#This Row],[medical_insurance_charges]],NA())</f>
        <v>#N/A</v>
      </c>
      <c r="Z321" s="115" t="e">
        <f>IF(AND(Play[[#This Row],[Biological Marker]]=0,Play[[#This Row],[Smoker]]=1),Play[[#This Row],[medical_insurance_charges]],NA())</f>
        <v>#N/A</v>
      </c>
      <c r="AA321" s="115" t="e">
        <f>IF(AND(Play[[#This Row],[Biological Marker]]=1,Play[[#This Row],[Smoker]]=1),Play[[#This Row],[medical_insurance_charges]],NA())</f>
        <v>#N/A</v>
      </c>
      <c r="AB321" s="144" t="e">
        <f>IF(AND(Play[[#This Row],[southeast]]&lt;&gt;0,Play[[#This Row],[Smoker]]=0),Play[[#This Row],[medical_insurance_charges]],NA())</f>
        <v>#N/A</v>
      </c>
      <c r="AC321" s="144">
        <f>IF(AND(Play[[#This Row],[southwest]]&lt;&gt;0,Play[[#This Row],[Smoker]]=0),Play[[#This Row],[medical_insurance_charges]],NA())</f>
        <v>10965.446</v>
      </c>
      <c r="AD321" s="144" t="e">
        <f>IF(AND(Play[[#This Row],[northwest]]&lt;&gt;0,Play[[#This Row],[Smoker]]=0),Play[[#This Row],[medical_insurance_charges]],NA())</f>
        <v>#N/A</v>
      </c>
      <c r="AE321" s="144" t="e">
        <f>IF(AND(Play[[#This Row],[northeast]]&lt;&gt;0,Play[[#This Row],[Smoker]]=0),Play[[#This Row],[medical_insurance_charges]],NA())</f>
        <v>#N/A</v>
      </c>
      <c r="AF321" s="115" t="e">
        <f>IF(AND(Play[[#This Row],[Biological Marker]]=0,Play[[#This Row],[Smoker]]=0),Play[[#This Row],[medical_insurance_charges]],NA())</f>
        <v>#N/A</v>
      </c>
      <c r="AG321" s="115">
        <f>IF(AND(Play[[#This Row],[Biological Marker]]=1,Play[[#This Row],[Smoker]]=0),Play[[#This Row],[medical_insurance_charges]],NA())</f>
        <v>10965.446</v>
      </c>
    </row>
    <row r="322" spans="1:33" x14ac:dyDescent="0.35">
      <c r="A322" s="31">
        <v>59</v>
      </c>
      <c r="B322" s="31">
        <v>27.5</v>
      </c>
      <c r="C322" s="33">
        <v>0</v>
      </c>
      <c r="D322" s="33">
        <v>0</v>
      </c>
      <c r="E322" s="33">
        <v>1</v>
      </c>
      <c r="F322" s="33">
        <v>0</v>
      </c>
      <c r="G322" s="33">
        <v>1</v>
      </c>
      <c r="H322">
        <v>0</v>
      </c>
      <c r="I322">
        <v>0</v>
      </c>
      <c r="J322">
        <v>1</v>
      </c>
      <c r="K322">
        <v>0</v>
      </c>
      <c r="L322">
        <v>0</v>
      </c>
      <c r="M322">
        <v>0</v>
      </c>
      <c r="N322">
        <v>0</v>
      </c>
      <c r="O322">
        <v>1</v>
      </c>
      <c r="P322">
        <v>0</v>
      </c>
      <c r="Q322" s="32">
        <v>12333.828</v>
      </c>
      <c r="R322" s="110" t="e">
        <f>IF(Play[[#This Row],[southeast]]=1,Play[[#This Row],[medical_insurance_charges]],NA())</f>
        <v>#N/A</v>
      </c>
      <c r="S322" s="110">
        <f>IF(Play[[#This Row],[southwest]]=1,Play[[#This Row],[medical_insurance_charges]],NA())</f>
        <v>12333.828</v>
      </c>
      <c r="T322" s="111" t="e">
        <f>IF(Play[[#This Row],[northwest]]=1,Play[[#This Row],[medical_insurance_charges]],NA())</f>
        <v>#N/A</v>
      </c>
      <c r="U322" s="110" t="e">
        <f>IF(Play[[#This Row],[northeast]]=1,Play[[#This Row],[medical_insurance_charges]],NA())</f>
        <v>#N/A</v>
      </c>
      <c r="V322" s="114" t="e">
        <f>IF(AND(Play[[#This Row],[southeast]]&lt;&gt;0,Play[[#This Row],[Smoker]]&lt;&gt;0),Play[[#This Row],[medical_insurance_charges]],NA())</f>
        <v>#N/A</v>
      </c>
      <c r="W322" s="114" t="e">
        <f>IF(AND(Play[[#This Row],[southwest]]&lt;&gt;0,Play[[#This Row],[Smoker]]&lt;&gt;0),Play[[#This Row],[medical_insurance_charges]],NA())</f>
        <v>#N/A</v>
      </c>
      <c r="X322" s="114" t="e">
        <f>IF(AND(Play[[#This Row],[northwest]]&lt;&gt;0,Play[[#This Row],[Smoker]]&lt;&gt;0),Play[[#This Row],[medical_insurance_charges]],NA())</f>
        <v>#N/A</v>
      </c>
      <c r="Y322" s="114" t="e">
        <f>IF(AND(Play[[#This Row],[northeast]]&lt;&gt;0,Play[[#This Row],[Smoker]]&lt;&gt;0),Play[[#This Row],[medical_insurance_charges]],NA())</f>
        <v>#N/A</v>
      </c>
      <c r="Z322" s="115" t="e">
        <f>IF(AND(Play[[#This Row],[Biological Marker]]=0,Play[[#This Row],[Smoker]]=1),Play[[#This Row],[medical_insurance_charges]],NA())</f>
        <v>#N/A</v>
      </c>
      <c r="AA322" s="115" t="e">
        <f>IF(AND(Play[[#This Row],[Biological Marker]]=1,Play[[#This Row],[Smoker]]=1),Play[[#This Row],[medical_insurance_charges]],NA())</f>
        <v>#N/A</v>
      </c>
      <c r="AB322" s="144" t="e">
        <f>IF(AND(Play[[#This Row],[southeast]]&lt;&gt;0,Play[[#This Row],[Smoker]]=0),Play[[#This Row],[medical_insurance_charges]],NA())</f>
        <v>#N/A</v>
      </c>
      <c r="AC322" s="144">
        <f>IF(AND(Play[[#This Row],[southwest]]&lt;&gt;0,Play[[#This Row],[Smoker]]=0),Play[[#This Row],[medical_insurance_charges]],NA())</f>
        <v>12333.828</v>
      </c>
      <c r="AD322" s="144" t="e">
        <f>IF(AND(Play[[#This Row],[northwest]]&lt;&gt;0,Play[[#This Row],[Smoker]]=0),Play[[#This Row],[medical_insurance_charges]],NA())</f>
        <v>#N/A</v>
      </c>
      <c r="AE322" s="144" t="e">
        <f>IF(AND(Play[[#This Row],[northeast]]&lt;&gt;0,Play[[#This Row],[Smoker]]=0),Play[[#This Row],[medical_insurance_charges]],NA())</f>
        <v>#N/A</v>
      </c>
      <c r="AF322" s="115" t="e">
        <f>IF(AND(Play[[#This Row],[Biological Marker]]=0,Play[[#This Row],[Smoker]]=0),Play[[#This Row],[medical_insurance_charges]],NA())</f>
        <v>#N/A</v>
      </c>
      <c r="AG322" s="115">
        <f>IF(AND(Play[[#This Row],[Biological Marker]]=1,Play[[#This Row],[Smoker]]=0),Play[[#This Row],[medical_insurance_charges]],NA())</f>
        <v>12333.828</v>
      </c>
    </row>
    <row r="323" spans="1:33" x14ac:dyDescent="0.35">
      <c r="A323" s="31">
        <v>60</v>
      </c>
      <c r="B323" s="31">
        <v>28.9</v>
      </c>
      <c r="C323" s="33">
        <v>0</v>
      </c>
      <c r="D323" s="33">
        <v>0</v>
      </c>
      <c r="E323" s="33">
        <v>1</v>
      </c>
      <c r="F323" s="33">
        <v>0</v>
      </c>
      <c r="G323" s="33">
        <v>1</v>
      </c>
      <c r="H323">
        <v>0</v>
      </c>
      <c r="I323">
        <v>0</v>
      </c>
      <c r="J323">
        <v>1</v>
      </c>
      <c r="K323">
        <v>0</v>
      </c>
      <c r="L323">
        <v>0</v>
      </c>
      <c r="M323">
        <v>0</v>
      </c>
      <c r="N323">
        <v>0</v>
      </c>
      <c r="O323">
        <v>0</v>
      </c>
      <c r="P323">
        <v>1</v>
      </c>
      <c r="Q323" s="32">
        <v>12146.971</v>
      </c>
      <c r="R323" s="110" t="e">
        <f>IF(Play[[#This Row],[southeast]]=1,Play[[#This Row],[medical_insurance_charges]],NA())</f>
        <v>#N/A</v>
      </c>
      <c r="S323" s="110">
        <f>IF(Play[[#This Row],[southwest]]=1,Play[[#This Row],[medical_insurance_charges]],NA())</f>
        <v>12146.971</v>
      </c>
      <c r="T323" s="111" t="e">
        <f>IF(Play[[#This Row],[northwest]]=1,Play[[#This Row],[medical_insurance_charges]],NA())</f>
        <v>#N/A</v>
      </c>
      <c r="U323" s="110" t="e">
        <f>IF(Play[[#This Row],[northeast]]=1,Play[[#This Row],[medical_insurance_charges]],NA())</f>
        <v>#N/A</v>
      </c>
      <c r="V323" s="114" t="e">
        <f>IF(AND(Play[[#This Row],[southeast]]&lt;&gt;0,Play[[#This Row],[Smoker]]&lt;&gt;0),Play[[#This Row],[medical_insurance_charges]],NA())</f>
        <v>#N/A</v>
      </c>
      <c r="W323" s="114" t="e">
        <f>IF(AND(Play[[#This Row],[southwest]]&lt;&gt;0,Play[[#This Row],[Smoker]]&lt;&gt;0),Play[[#This Row],[medical_insurance_charges]],NA())</f>
        <v>#N/A</v>
      </c>
      <c r="X323" s="114" t="e">
        <f>IF(AND(Play[[#This Row],[northwest]]&lt;&gt;0,Play[[#This Row],[Smoker]]&lt;&gt;0),Play[[#This Row],[medical_insurance_charges]],NA())</f>
        <v>#N/A</v>
      </c>
      <c r="Y323" s="114" t="e">
        <f>IF(AND(Play[[#This Row],[northeast]]&lt;&gt;0,Play[[#This Row],[Smoker]]&lt;&gt;0),Play[[#This Row],[medical_insurance_charges]],NA())</f>
        <v>#N/A</v>
      </c>
      <c r="Z323" s="115" t="e">
        <f>IF(AND(Play[[#This Row],[Biological Marker]]=0,Play[[#This Row],[Smoker]]=1),Play[[#This Row],[medical_insurance_charges]],NA())</f>
        <v>#N/A</v>
      </c>
      <c r="AA323" s="115" t="e">
        <f>IF(AND(Play[[#This Row],[Biological Marker]]=1,Play[[#This Row],[Smoker]]=1),Play[[#This Row],[medical_insurance_charges]],NA())</f>
        <v>#N/A</v>
      </c>
      <c r="AB323" s="144" t="e">
        <f>IF(AND(Play[[#This Row],[southeast]]&lt;&gt;0,Play[[#This Row],[Smoker]]=0),Play[[#This Row],[medical_insurance_charges]],NA())</f>
        <v>#N/A</v>
      </c>
      <c r="AC323" s="144">
        <f>IF(AND(Play[[#This Row],[southwest]]&lt;&gt;0,Play[[#This Row],[Smoker]]=0),Play[[#This Row],[medical_insurance_charges]],NA())</f>
        <v>12146.971</v>
      </c>
      <c r="AD323" s="144" t="e">
        <f>IF(AND(Play[[#This Row],[northwest]]&lt;&gt;0,Play[[#This Row],[Smoker]]=0),Play[[#This Row],[medical_insurance_charges]],NA())</f>
        <v>#N/A</v>
      </c>
      <c r="AE323" s="144" t="e">
        <f>IF(AND(Play[[#This Row],[northeast]]&lt;&gt;0,Play[[#This Row],[Smoker]]=0),Play[[#This Row],[medical_insurance_charges]],NA())</f>
        <v>#N/A</v>
      </c>
      <c r="AF323" s="115" t="e">
        <f>IF(AND(Play[[#This Row],[Biological Marker]]=0,Play[[#This Row],[Smoker]]=0),Play[[#This Row],[medical_insurance_charges]],NA())</f>
        <v>#N/A</v>
      </c>
      <c r="AG323" s="115">
        <f>IF(AND(Play[[#This Row],[Biological Marker]]=1,Play[[#This Row],[Smoker]]=0),Play[[#This Row],[medical_insurance_charges]],NA())</f>
        <v>12146.971</v>
      </c>
    </row>
    <row r="324" spans="1:33" x14ac:dyDescent="0.35">
      <c r="A324" s="31">
        <v>64</v>
      </c>
      <c r="B324" s="31">
        <v>25.6</v>
      </c>
      <c r="C324" s="33">
        <v>0</v>
      </c>
      <c r="D324" s="33">
        <v>0</v>
      </c>
      <c r="E324" s="33">
        <v>1</v>
      </c>
      <c r="F324" s="33">
        <v>0</v>
      </c>
      <c r="G324" s="33">
        <v>1</v>
      </c>
      <c r="H324">
        <v>0</v>
      </c>
      <c r="I324">
        <v>0</v>
      </c>
      <c r="J324">
        <v>1</v>
      </c>
      <c r="K324">
        <v>0</v>
      </c>
      <c r="L324">
        <v>0</v>
      </c>
      <c r="M324">
        <v>0</v>
      </c>
      <c r="N324">
        <v>0</v>
      </c>
      <c r="O324">
        <v>0</v>
      </c>
      <c r="P324">
        <v>1</v>
      </c>
      <c r="Q324" s="32">
        <v>14988.432000000001</v>
      </c>
      <c r="R324" s="110" t="e">
        <f>IF(Play[[#This Row],[southeast]]=1,Play[[#This Row],[medical_insurance_charges]],NA())</f>
        <v>#N/A</v>
      </c>
      <c r="S324" s="110">
        <f>IF(Play[[#This Row],[southwest]]=1,Play[[#This Row],[medical_insurance_charges]],NA())</f>
        <v>14988.432000000001</v>
      </c>
      <c r="T324" s="111" t="e">
        <f>IF(Play[[#This Row],[northwest]]=1,Play[[#This Row],[medical_insurance_charges]],NA())</f>
        <v>#N/A</v>
      </c>
      <c r="U324" s="110" t="e">
        <f>IF(Play[[#This Row],[northeast]]=1,Play[[#This Row],[medical_insurance_charges]],NA())</f>
        <v>#N/A</v>
      </c>
      <c r="V324" s="114" t="e">
        <f>IF(AND(Play[[#This Row],[southeast]]&lt;&gt;0,Play[[#This Row],[Smoker]]&lt;&gt;0),Play[[#This Row],[medical_insurance_charges]],NA())</f>
        <v>#N/A</v>
      </c>
      <c r="W324" s="114" t="e">
        <f>IF(AND(Play[[#This Row],[southwest]]&lt;&gt;0,Play[[#This Row],[Smoker]]&lt;&gt;0),Play[[#This Row],[medical_insurance_charges]],NA())</f>
        <v>#N/A</v>
      </c>
      <c r="X324" s="114" t="e">
        <f>IF(AND(Play[[#This Row],[northwest]]&lt;&gt;0,Play[[#This Row],[Smoker]]&lt;&gt;0),Play[[#This Row],[medical_insurance_charges]],NA())</f>
        <v>#N/A</v>
      </c>
      <c r="Y324" s="114" t="e">
        <f>IF(AND(Play[[#This Row],[northeast]]&lt;&gt;0,Play[[#This Row],[Smoker]]&lt;&gt;0),Play[[#This Row],[medical_insurance_charges]],NA())</f>
        <v>#N/A</v>
      </c>
      <c r="Z324" s="115" t="e">
        <f>IF(AND(Play[[#This Row],[Biological Marker]]=0,Play[[#This Row],[Smoker]]=1),Play[[#This Row],[medical_insurance_charges]],NA())</f>
        <v>#N/A</v>
      </c>
      <c r="AA324" s="115" t="e">
        <f>IF(AND(Play[[#This Row],[Biological Marker]]=1,Play[[#This Row],[Smoker]]=1),Play[[#This Row],[medical_insurance_charges]],NA())</f>
        <v>#N/A</v>
      </c>
      <c r="AB324" s="144" t="e">
        <f>IF(AND(Play[[#This Row],[southeast]]&lt;&gt;0,Play[[#This Row],[Smoker]]=0),Play[[#This Row],[medical_insurance_charges]],NA())</f>
        <v>#N/A</v>
      </c>
      <c r="AC324" s="144">
        <f>IF(AND(Play[[#This Row],[southwest]]&lt;&gt;0,Play[[#This Row],[Smoker]]=0),Play[[#This Row],[medical_insurance_charges]],NA())</f>
        <v>14988.432000000001</v>
      </c>
      <c r="AD324" s="144" t="e">
        <f>IF(AND(Play[[#This Row],[northwest]]&lt;&gt;0,Play[[#This Row],[Smoker]]=0),Play[[#This Row],[medical_insurance_charges]],NA())</f>
        <v>#N/A</v>
      </c>
      <c r="AE324" s="144" t="e">
        <f>IF(AND(Play[[#This Row],[northeast]]&lt;&gt;0,Play[[#This Row],[Smoker]]=0),Play[[#This Row],[medical_insurance_charges]],NA())</f>
        <v>#N/A</v>
      </c>
      <c r="AF324" s="115" t="e">
        <f>IF(AND(Play[[#This Row],[Biological Marker]]=0,Play[[#This Row],[Smoker]]=0),Play[[#This Row],[medical_insurance_charges]],NA())</f>
        <v>#N/A</v>
      </c>
      <c r="AG324" s="115">
        <f>IF(AND(Play[[#This Row],[Biological Marker]]=1,Play[[#This Row],[Smoker]]=0),Play[[#This Row],[medical_insurance_charges]],NA())</f>
        <v>14988.432000000001</v>
      </c>
    </row>
    <row r="325" spans="1:33" x14ac:dyDescent="0.35">
      <c r="A325" s="31">
        <v>19</v>
      </c>
      <c r="B325" s="31">
        <v>17.8</v>
      </c>
      <c r="C325" s="33">
        <v>0</v>
      </c>
      <c r="D325" s="33">
        <v>0</v>
      </c>
      <c r="E325" s="33">
        <v>0</v>
      </c>
      <c r="F325" s="33">
        <v>1</v>
      </c>
      <c r="G325" s="33">
        <v>0</v>
      </c>
      <c r="H325">
        <v>0</v>
      </c>
      <c r="I325">
        <v>0</v>
      </c>
      <c r="J325">
        <v>1</v>
      </c>
      <c r="K325">
        <v>0</v>
      </c>
      <c r="L325">
        <v>0</v>
      </c>
      <c r="M325">
        <v>1</v>
      </c>
      <c r="N325">
        <v>0</v>
      </c>
      <c r="O325">
        <v>0</v>
      </c>
      <c r="P325">
        <v>0</v>
      </c>
      <c r="Q325" s="32">
        <v>1727.7850000000001</v>
      </c>
      <c r="R325" s="110" t="e">
        <f>IF(Play[[#This Row],[southeast]]=1,Play[[#This Row],[medical_insurance_charges]],NA())</f>
        <v>#N/A</v>
      </c>
      <c r="S325" s="110">
        <f>IF(Play[[#This Row],[southwest]]=1,Play[[#This Row],[medical_insurance_charges]],NA())</f>
        <v>1727.7850000000001</v>
      </c>
      <c r="T325" s="111" t="e">
        <f>IF(Play[[#This Row],[northwest]]=1,Play[[#This Row],[medical_insurance_charges]],NA())</f>
        <v>#N/A</v>
      </c>
      <c r="U325" s="110" t="e">
        <f>IF(Play[[#This Row],[northeast]]=1,Play[[#This Row],[medical_insurance_charges]],NA())</f>
        <v>#N/A</v>
      </c>
      <c r="V325" s="114" t="e">
        <f>IF(AND(Play[[#This Row],[southeast]]&lt;&gt;0,Play[[#This Row],[Smoker]]&lt;&gt;0),Play[[#This Row],[medical_insurance_charges]],NA())</f>
        <v>#N/A</v>
      </c>
      <c r="W325" s="114" t="e">
        <f>IF(AND(Play[[#This Row],[southwest]]&lt;&gt;0,Play[[#This Row],[Smoker]]&lt;&gt;0),Play[[#This Row],[medical_insurance_charges]],NA())</f>
        <v>#N/A</v>
      </c>
      <c r="X325" s="114" t="e">
        <f>IF(AND(Play[[#This Row],[northwest]]&lt;&gt;0,Play[[#This Row],[Smoker]]&lt;&gt;0),Play[[#This Row],[medical_insurance_charges]],NA())</f>
        <v>#N/A</v>
      </c>
      <c r="Y325" s="114" t="e">
        <f>IF(AND(Play[[#This Row],[northeast]]&lt;&gt;0,Play[[#This Row],[Smoker]]&lt;&gt;0),Play[[#This Row],[medical_insurance_charges]],NA())</f>
        <v>#N/A</v>
      </c>
      <c r="Z325" s="115" t="e">
        <f>IF(AND(Play[[#This Row],[Biological Marker]]=0,Play[[#This Row],[Smoker]]=1),Play[[#This Row],[medical_insurance_charges]],NA())</f>
        <v>#N/A</v>
      </c>
      <c r="AA325" s="115" t="e">
        <f>IF(AND(Play[[#This Row],[Biological Marker]]=1,Play[[#This Row],[Smoker]]=1),Play[[#This Row],[medical_insurance_charges]],NA())</f>
        <v>#N/A</v>
      </c>
      <c r="AB325" s="144" t="e">
        <f>IF(AND(Play[[#This Row],[southeast]]&lt;&gt;0,Play[[#This Row],[Smoker]]=0),Play[[#This Row],[medical_insurance_charges]],NA())</f>
        <v>#N/A</v>
      </c>
      <c r="AC325" s="144">
        <f>IF(AND(Play[[#This Row],[southwest]]&lt;&gt;0,Play[[#This Row],[Smoker]]=0),Play[[#This Row],[medical_insurance_charges]],NA())</f>
        <v>1727.7850000000001</v>
      </c>
      <c r="AD325" s="144" t="e">
        <f>IF(AND(Play[[#This Row],[northwest]]&lt;&gt;0,Play[[#This Row],[Smoker]]=0),Play[[#This Row],[medical_insurance_charges]],NA())</f>
        <v>#N/A</v>
      </c>
      <c r="AE325" s="144" t="e">
        <f>IF(AND(Play[[#This Row],[northeast]]&lt;&gt;0,Play[[#This Row],[Smoker]]=0),Play[[#This Row],[medical_insurance_charges]],NA())</f>
        <v>#N/A</v>
      </c>
      <c r="AF325" s="115">
        <f>IF(AND(Play[[#This Row],[Biological Marker]]=0,Play[[#This Row],[Smoker]]=0),Play[[#This Row],[medical_insurance_charges]],NA())</f>
        <v>1727.7850000000001</v>
      </c>
      <c r="AG325" s="115" t="e">
        <f>IF(AND(Play[[#This Row],[Biological Marker]]=1,Play[[#This Row],[Smoker]]=0),Play[[#This Row],[medical_insurance_charges]],NA())</f>
        <v>#N/A</v>
      </c>
    </row>
    <row r="326" spans="1:33" x14ac:dyDescent="0.35">
      <c r="A326" s="31">
        <v>21</v>
      </c>
      <c r="B326" s="31">
        <v>17.399999999999999</v>
      </c>
      <c r="C326" s="33">
        <v>0</v>
      </c>
      <c r="D326" s="33">
        <v>0</v>
      </c>
      <c r="E326" s="33">
        <v>0</v>
      </c>
      <c r="F326" s="33">
        <v>1</v>
      </c>
      <c r="G326" s="33">
        <v>0</v>
      </c>
      <c r="H326">
        <v>0</v>
      </c>
      <c r="I326">
        <v>0</v>
      </c>
      <c r="J326">
        <v>1</v>
      </c>
      <c r="K326">
        <v>0</v>
      </c>
      <c r="L326">
        <v>0</v>
      </c>
      <c r="M326">
        <v>1</v>
      </c>
      <c r="N326">
        <v>0</v>
      </c>
      <c r="O326">
        <v>0</v>
      </c>
      <c r="P326">
        <v>0</v>
      </c>
      <c r="Q326" s="32">
        <v>2585.2689999999998</v>
      </c>
      <c r="R326" s="110" t="e">
        <f>IF(Play[[#This Row],[southeast]]=1,Play[[#This Row],[medical_insurance_charges]],NA())</f>
        <v>#N/A</v>
      </c>
      <c r="S326" s="110">
        <f>IF(Play[[#This Row],[southwest]]=1,Play[[#This Row],[medical_insurance_charges]],NA())</f>
        <v>2585.2689999999998</v>
      </c>
      <c r="T326" s="111" t="e">
        <f>IF(Play[[#This Row],[northwest]]=1,Play[[#This Row],[medical_insurance_charges]],NA())</f>
        <v>#N/A</v>
      </c>
      <c r="U326" s="110" t="e">
        <f>IF(Play[[#This Row],[northeast]]=1,Play[[#This Row],[medical_insurance_charges]],NA())</f>
        <v>#N/A</v>
      </c>
      <c r="V326" s="114" t="e">
        <f>IF(AND(Play[[#This Row],[southeast]]&lt;&gt;0,Play[[#This Row],[Smoker]]&lt;&gt;0),Play[[#This Row],[medical_insurance_charges]],NA())</f>
        <v>#N/A</v>
      </c>
      <c r="W326" s="114" t="e">
        <f>IF(AND(Play[[#This Row],[southwest]]&lt;&gt;0,Play[[#This Row],[Smoker]]&lt;&gt;0),Play[[#This Row],[medical_insurance_charges]],NA())</f>
        <v>#N/A</v>
      </c>
      <c r="X326" s="114" t="e">
        <f>IF(AND(Play[[#This Row],[northwest]]&lt;&gt;0,Play[[#This Row],[Smoker]]&lt;&gt;0),Play[[#This Row],[medical_insurance_charges]],NA())</f>
        <v>#N/A</v>
      </c>
      <c r="Y326" s="114" t="e">
        <f>IF(AND(Play[[#This Row],[northeast]]&lt;&gt;0,Play[[#This Row],[Smoker]]&lt;&gt;0),Play[[#This Row],[medical_insurance_charges]],NA())</f>
        <v>#N/A</v>
      </c>
      <c r="Z326" s="115" t="e">
        <f>IF(AND(Play[[#This Row],[Biological Marker]]=0,Play[[#This Row],[Smoker]]=1),Play[[#This Row],[medical_insurance_charges]],NA())</f>
        <v>#N/A</v>
      </c>
      <c r="AA326" s="115" t="e">
        <f>IF(AND(Play[[#This Row],[Biological Marker]]=1,Play[[#This Row],[Smoker]]=1),Play[[#This Row],[medical_insurance_charges]],NA())</f>
        <v>#N/A</v>
      </c>
      <c r="AB326" s="144" t="e">
        <f>IF(AND(Play[[#This Row],[southeast]]&lt;&gt;0,Play[[#This Row],[Smoker]]=0),Play[[#This Row],[medical_insurance_charges]],NA())</f>
        <v>#N/A</v>
      </c>
      <c r="AC326" s="144">
        <f>IF(AND(Play[[#This Row],[southwest]]&lt;&gt;0,Play[[#This Row],[Smoker]]=0),Play[[#This Row],[medical_insurance_charges]],NA())</f>
        <v>2585.2689999999998</v>
      </c>
      <c r="AD326" s="144" t="e">
        <f>IF(AND(Play[[#This Row],[northwest]]&lt;&gt;0,Play[[#This Row],[Smoker]]=0),Play[[#This Row],[medical_insurance_charges]],NA())</f>
        <v>#N/A</v>
      </c>
      <c r="AE326" s="144" t="e">
        <f>IF(AND(Play[[#This Row],[northeast]]&lt;&gt;0,Play[[#This Row],[Smoker]]=0),Play[[#This Row],[medical_insurance_charges]],NA())</f>
        <v>#N/A</v>
      </c>
      <c r="AF326" s="115">
        <f>IF(AND(Play[[#This Row],[Biological Marker]]=0,Play[[#This Row],[Smoker]]=0),Play[[#This Row],[medical_insurance_charges]],NA())</f>
        <v>2585.2689999999998</v>
      </c>
      <c r="AG326" s="115" t="e">
        <f>IF(AND(Play[[#This Row],[Biological Marker]]=1,Play[[#This Row],[Smoker]]=0),Play[[#This Row],[medical_insurance_charges]],NA())</f>
        <v>#N/A</v>
      </c>
    </row>
    <row r="327" spans="1:33" x14ac:dyDescent="0.35">
      <c r="A327" s="31">
        <v>53</v>
      </c>
      <c r="B327" s="31">
        <v>22.88</v>
      </c>
      <c r="C327" s="33">
        <v>1</v>
      </c>
      <c r="D327" s="33">
        <v>0</v>
      </c>
      <c r="E327" s="33">
        <v>0</v>
      </c>
      <c r="F327" s="33">
        <v>0</v>
      </c>
      <c r="G327" s="33">
        <v>0</v>
      </c>
      <c r="H327">
        <v>1</v>
      </c>
      <c r="I327">
        <v>1</v>
      </c>
      <c r="J327">
        <v>0</v>
      </c>
      <c r="K327">
        <v>0</v>
      </c>
      <c r="L327">
        <v>0</v>
      </c>
      <c r="M327">
        <v>0</v>
      </c>
      <c r="N327">
        <v>0</v>
      </c>
      <c r="O327">
        <v>1</v>
      </c>
      <c r="P327">
        <v>0</v>
      </c>
      <c r="Q327" s="32">
        <v>23244.790199999999</v>
      </c>
      <c r="R327" s="110">
        <f>IF(Play[[#This Row],[southeast]]=1,Play[[#This Row],[medical_insurance_charges]],NA())</f>
        <v>23244.790199999999</v>
      </c>
      <c r="S327" s="110" t="e">
        <f>IF(Play[[#This Row],[southwest]]=1,Play[[#This Row],[medical_insurance_charges]],NA())</f>
        <v>#N/A</v>
      </c>
      <c r="T327" s="111" t="e">
        <f>IF(Play[[#This Row],[northwest]]=1,Play[[#This Row],[medical_insurance_charges]],NA())</f>
        <v>#N/A</v>
      </c>
      <c r="U327" s="110" t="e">
        <f>IF(Play[[#This Row],[northeast]]=1,Play[[#This Row],[medical_insurance_charges]],NA())</f>
        <v>#N/A</v>
      </c>
      <c r="V327" s="114">
        <f>IF(AND(Play[[#This Row],[southeast]]&lt;&gt;0,Play[[#This Row],[Smoker]]&lt;&gt;0),Play[[#This Row],[medical_insurance_charges]],NA())</f>
        <v>23244.790199999999</v>
      </c>
      <c r="W327" s="114" t="e">
        <f>IF(AND(Play[[#This Row],[southwest]]&lt;&gt;0,Play[[#This Row],[Smoker]]&lt;&gt;0),Play[[#This Row],[medical_insurance_charges]],NA())</f>
        <v>#N/A</v>
      </c>
      <c r="X327" s="114" t="e">
        <f>IF(AND(Play[[#This Row],[northwest]]&lt;&gt;0,Play[[#This Row],[Smoker]]&lt;&gt;0),Play[[#This Row],[medical_insurance_charges]],NA())</f>
        <v>#N/A</v>
      </c>
      <c r="Y327" s="114" t="e">
        <f>IF(AND(Play[[#This Row],[northeast]]&lt;&gt;0,Play[[#This Row],[Smoker]]&lt;&gt;0),Play[[#This Row],[medical_insurance_charges]],NA())</f>
        <v>#N/A</v>
      </c>
      <c r="Z327" s="115">
        <f>IF(AND(Play[[#This Row],[Biological Marker]]=0,Play[[#This Row],[Smoker]]=1),Play[[#This Row],[medical_insurance_charges]],NA())</f>
        <v>23244.790199999999</v>
      </c>
      <c r="AA327" s="115" t="e">
        <f>IF(AND(Play[[#This Row],[Biological Marker]]=1,Play[[#This Row],[Smoker]]=1),Play[[#This Row],[medical_insurance_charges]],NA())</f>
        <v>#N/A</v>
      </c>
      <c r="AB327" s="144" t="e">
        <f>IF(AND(Play[[#This Row],[southeast]]&lt;&gt;0,Play[[#This Row],[Smoker]]=0),Play[[#This Row],[medical_insurance_charges]],NA())</f>
        <v>#N/A</v>
      </c>
      <c r="AC327" s="144" t="e">
        <f>IF(AND(Play[[#This Row],[southwest]]&lt;&gt;0,Play[[#This Row],[Smoker]]=0),Play[[#This Row],[medical_insurance_charges]],NA())</f>
        <v>#N/A</v>
      </c>
      <c r="AD327" s="144" t="e">
        <f>IF(AND(Play[[#This Row],[northwest]]&lt;&gt;0,Play[[#This Row],[Smoker]]=0),Play[[#This Row],[medical_insurance_charges]],NA())</f>
        <v>#N/A</v>
      </c>
      <c r="AE327" s="144" t="e">
        <f>IF(AND(Play[[#This Row],[northeast]]&lt;&gt;0,Play[[#This Row],[Smoker]]=0),Play[[#This Row],[medical_insurance_charges]],NA())</f>
        <v>#N/A</v>
      </c>
      <c r="AF327" s="115" t="e">
        <f>IF(AND(Play[[#This Row],[Biological Marker]]=0,Play[[#This Row],[Smoker]]=0),Play[[#This Row],[medical_insurance_charges]],NA())</f>
        <v>#N/A</v>
      </c>
      <c r="AG327" s="115" t="e">
        <f>IF(AND(Play[[#This Row],[Biological Marker]]=1,Play[[#This Row],[Smoker]]=0),Play[[#This Row],[medical_insurance_charges]],NA())</f>
        <v>#N/A</v>
      </c>
    </row>
    <row r="328" spans="1:33" x14ac:dyDescent="0.35">
      <c r="A328" s="31">
        <v>27</v>
      </c>
      <c r="B328" s="31">
        <v>24.75</v>
      </c>
      <c r="C328" s="33">
        <v>1</v>
      </c>
      <c r="D328" s="33">
        <v>0</v>
      </c>
      <c r="E328" s="33">
        <v>0</v>
      </c>
      <c r="F328" s="33">
        <v>0</v>
      </c>
      <c r="G328" s="33">
        <v>0</v>
      </c>
      <c r="H328">
        <v>1</v>
      </c>
      <c r="I328">
        <v>1</v>
      </c>
      <c r="J328">
        <v>0</v>
      </c>
      <c r="K328">
        <v>0</v>
      </c>
      <c r="L328">
        <v>0</v>
      </c>
      <c r="M328">
        <v>0</v>
      </c>
      <c r="N328">
        <v>1</v>
      </c>
      <c r="O328">
        <v>0</v>
      </c>
      <c r="P328">
        <v>0</v>
      </c>
      <c r="Q328" s="32">
        <v>16577.779500000001</v>
      </c>
      <c r="R328" s="110">
        <f>IF(Play[[#This Row],[southeast]]=1,Play[[#This Row],[medical_insurance_charges]],NA())</f>
        <v>16577.779500000001</v>
      </c>
      <c r="S328" s="110" t="e">
        <f>IF(Play[[#This Row],[southwest]]=1,Play[[#This Row],[medical_insurance_charges]],NA())</f>
        <v>#N/A</v>
      </c>
      <c r="T328" s="111" t="e">
        <f>IF(Play[[#This Row],[northwest]]=1,Play[[#This Row],[medical_insurance_charges]],NA())</f>
        <v>#N/A</v>
      </c>
      <c r="U328" s="110" t="e">
        <f>IF(Play[[#This Row],[northeast]]=1,Play[[#This Row],[medical_insurance_charges]],NA())</f>
        <v>#N/A</v>
      </c>
      <c r="V328" s="114">
        <f>IF(AND(Play[[#This Row],[southeast]]&lt;&gt;0,Play[[#This Row],[Smoker]]&lt;&gt;0),Play[[#This Row],[medical_insurance_charges]],NA())</f>
        <v>16577.779500000001</v>
      </c>
      <c r="W328" s="114" t="e">
        <f>IF(AND(Play[[#This Row],[southwest]]&lt;&gt;0,Play[[#This Row],[Smoker]]&lt;&gt;0),Play[[#This Row],[medical_insurance_charges]],NA())</f>
        <v>#N/A</v>
      </c>
      <c r="X328" s="114" t="e">
        <f>IF(AND(Play[[#This Row],[northwest]]&lt;&gt;0,Play[[#This Row],[Smoker]]&lt;&gt;0),Play[[#This Row],[medical_insurance_charges]],NA())</f>
        <v>#N/A</v>
      </c>
      <c r="Y328" s="114" t="e">
        <f>IF(AND(Play[[#This Row],[northeast]]&lt;&gt;0,Play[[#This Row],[Smoker]]&lt;&gt;0),Play[[#This Row],[medical_insurance_charges]],NA())</f>
        <v>#N/A</v>
      </c>
      <c r="Z328" s="115">
        <f>IF(AND(Play[[#This Row],[Biological Marker]]=0,Play[[#This Row],[Smoker]]=1),Play[[#This Row],[medical_insurance_charges]],NA())</f>
        <v>16577.779500000001</v>
      </c>
      <c r="AA328" s="115" t="e">
        <f>IF(AND(Play[[#This Row],[Biological Marker]]=1,Play[[#This Row],[Smoker]]=1),Play[[#This Row],[medical_insurance_charges]],NA())</f>
        <v>#N/A</v>
      </c>
      <c r="AB328" s="144" t="e">
        <f>IF(AND(Play[[#This Row],[southeast]]&lt;&gt;0,Play[[#This Row],[Smoker]]=0),Play[[#This Row],[medical_insurance_charges]],NA())</f>
        <v>#N/A</v>
      </c>
      <c r="AC328" s="144" t="e">
        <f>IF(AND(Play[[#This Row],[southwest]]&lt;&gt;0,Play[[#This Row],[Smoker]]=0),Play[[#This Row],[medical_insurance_charges]],NA())</f>
        <v>#N/A</v>
      </c>
      <c r="AD328" s="144" t="e">
        <f>IF(AND(Play[[#This Row],[northwest]]&lt;&gt;0,Play[[#This Row],[Smoker]]=0),Play[[#This Row],[medical_insurance_charges]],NA())</f>
        <v>#N/A</v>
      </c>
      <c r="AE328" s="144" t="e">
        <f>IF(AND(Play[[#This Row],[northeast]]&lt;&gt;0,Play[[#This Row],[Smoker]]=0),Play[[#This Row],[medical_insurance_charges]],NA())</f>
        <v>#N/A</v>
      </c>
      <c r="AF328" s="115" t="e">
        <f>IF(AND(Play[[#This Row],[Biological Marker]]=0,Play[[#This Row],[Smoker]]=0),Play[[#This Row],[medical_insurance_charges]],NA())</f>
        <v>#N/A</v>
      </c>
      <c r="AG328" s="115" t="e">
        <f>IF(AND(Play[[#This Row],[Biological Marker]]=1,Play[[#This Row],[Smoker]]=0),Play[[#This Row],[medical_insurance_charges]],NA())</f>
        <v>#N/A</v>
      </c>
    </row>
    <row r="329" spans="1:33" x14ac:dyDescent="0.35">
      <c r="A329" s="31">
        <v>40</v>
      </c>
      <c r="B329" s="31">
        <v>22.22</v>
      </c>
      <c r="C329" s="33">
        <v>1</v>
      </c>
      <c r="D329" s="33">
        <v>0</v>
      </c>
      <c r="E329" s="33">
        <v>0</v>
      </c>
      <c r="F329" s="33">
        <v>0</v>
      </c>
      <c r="G329" s="33">
        <v>0</v>
      </c>
      <c r="H329">
        <v>1</v>
      </c>
      <c r="I329">
        <v>1</v>
      </c>
      <c r="J329">
        <v>0</v>
      </c>
      <c r="K329">
        <v>0</v>
      </c>
      <c r="L329">
        <v>0</v>
      </c>
      <c r="M329">
        <v>0</v>
      </c>
      <c r="N329">
        <v>0</v>
      </c>
      <c r="O329">
        <v>1</v>
      </c>
      <c r="P329">
        <v>0</v>
      </c>
      <c r="Q329" s="32">
        <v>19444.265800000001</v>
      </c>
      <c r="R329" s="110">
        <f>IF(Play[[#This Row],[southeast]]=1,Play[[#This Row],[medical_insurance_charges]],NA())</f>
        <v>19444.265800000001</v>
      </c>
      <c r="S329" s="110" t="e">
        <f>IF(Play[[#This Row],[southwest]]=1,Play[[#This Row],[medical_insurance_charges]],NA())</f>
        <v>#N/A</v>
      </c>
      <c r="T329" s="111" t="e">
        <f>IF(Play[[#This Row],[northwest]]=1,Play[[#This Row],[medical_insurance_charges]],NA())</f>
        <v>#N/A</v>
      </c>
      <c r="U329" s="110" t="e">
        <f>IF(Play[[#This Row],[northeast]]=1,Play[[#This Row],[medical_insurance_charges]],NA())</f>
        <v>#N/A</v>
      </c>
      <c r="V329" s="114">
        <f>IF(AND(Play[[#This Row],[southeast]]&lt;&gt;0,Play[[#This Row],[Smoker]]&lt;&gt;0),Play[[#This Row],[medical_insurance_charges]],NA())</f>
        <v>19444.265800000001</v>
      </c>
      <c r="W329" s="114" t="e">
        <f>IF(AND(Play[[#This Row],[southwest]]&lt;&gt;0,Play[[#This Row],[Smoker]]&lt;&gt;0),Play[[#This Row],[medical_insurance_charges]],NA())</f>
        <v>#N/A</v>
      </c>
      <c r="X329" s="114" t="e">
        <f>IF(AND(Play[[#This Row],[northwest]]&lt;&gt;0,Play[[#This Row],[Smoker]]&lt;&gt;0),Play[[#This Row],[medical_insurance_charges]],NA())</f>
        <v>#N/A</v>
      </c>
      <c r="Y329" s="114" t="e">
        <f>IF(AND(Play[[#This Row],[northeast]]&lt;&gt;0,Play[[#This Row],[Smoker]]&lt;&gt;0),Play[[#This Row],[medical_insurance_charges]],NA())</f>
        <v>#N/A</v>
      </c>
      <c r="Z329" s="115">
        <f>IF(AND(Play[[#This Row],[Biological Marker]]=0,Play[[#This Row],[Smoker]]=1),Play[[#This Row],[medical_insurance_charges]],NA())</f>
        <v>19444.265800000001</v>
      </c>
      <c r="AA329" s="115" t="e">
        <f>IF(AND(Play[[#This Row],[Biological Marker]]=1,Play[[#This Row],[Smoker]]=1),Play[[#This Row],[medical_insurance_charges]],NA())</f>
        <v>#N/A</v>
      </c>
      <c r="AB329" s="144" t="e">
        <f>IF(AND(Play[[#This Row],[southeast]]&lt;&gt;0,Play[[#This Row],[Smoker]]=0),Play[[#This Row],[medical_insurance_charges]],NA())</f>
        <v>#N/A</v>
      </c>
      <c r="AC329" s="144" t="e">
        <f>IF(AND(Play[[#This Row],[southwest]]&lt;&gt;0,Play[[#This Row],[Smoker]]=0),Play[[#This Row],[medical_insurance_charges]],NA())</f>
        <v>#N/A</v>
      </c>
      <c r="AD329" s="144" t="e">
        <f>IF(AND(Play[[#This Row],[northwest]]&lt;&gt;0,Play[[#This Row],[Smoker]]=0),Play[[#This Row],[medical_insurance_charges]],NA())</f>
        <v>#N/A</v>
      </c>
      <c r="AE329" s="144" t="e">
        <f>IF(AND(Play[[#This Row],[northeast]]&lt;&gt;0,Play[[#This Row],[Smoker]]=0),Play[[#This Row],[medical_insurance_charges]],NA())</f>
        <v>#N/A</v>
      </c>
      <c r="AF329" s="115" t="e">
        <f>IF(AND(Play[[#This Row],[Biological Marker]]=0,Play[[#This Row],[Smoker]]=0),Play[[#This Row],[medical_insurance_charges]],NA())</f>
        <v>#N/A</v>
      </c>
      <c r="AG329" s="115" t="e">
        <f>IF(AND(Play[[#This Row],[Biological Marker]]=1,Play[[#This Row],[Smoker]]=0),Play[[#This Row],[medical_insurance_charges]],NA())</f>
        <v>#N/A</v>
      </c>
    </row>
    <row r="330" spans="1:33" x14ac:dyDescent="0.35">
      <c r="A330" s="31">
        <v>64</v>
      </c>
      <c r="B330" s="31">
        <v>22.99</v>
      </c>
      <c r="C330" s="33">
        <v>1</v>
      </c>
      <c r="D330" s="33">
        <v>0</v>
      </c>
      <c r="E330" s="33">
        <v>0</v>
      </c>
      <c r="F330" s="33">
        <v>0</v>
      </c>
      <c r="G330" s="33">
        <v>0</v>
      </c>
      <c r="H330">
        <v>1</v>
      </c>
      <c r="I330">
        <v>1</v>
      </c>
      <c r="J330">
        <v>0</v>
      </c>
      <c r="K330">
        <v>0</v>
      </c>
      <c r="L330">
        <v>0</v>
      </c>
      <c r="M330">
        <v>0</v>
      </c>
      <c r="N330">
        <v>0</v>
      </c>
      <c r="O330">
        <v>0</v>
      </c>
      <c r="P330">
        <v>1</v>
      </c>
      <c r="Q330" s="32">
        <v>27037.914100000002</v>
      </c>
      <c r="R330" s="110">
        <f>IF(Play[[#This Row],[southeast]]=1,Play[[#This Row],[medical_insurance_charges]],NA())</f>
        <v>27037.914100000002</v>
      </c>
      <c r="S330" s="110" t="e">
        <f>IF(Play[[#This Row],[southwest]]=1,Play[[#This Row],[medical_insurance_charges]],NA())</f>
        <v>#N/A</v>
      </c>
      <c r="T330" s="111" t="e">
        <f>IF(Play[[#This Row],[northwest]]=1,Play[[#This Row],[medical_insurance_charges]],NA())</f>
        <v>#N/A</v>
      </c>
      <c r="U330" s="110" t="e">
        <f>IF(Play[[#This Row],[northeast]]=1,Play[[#This Row],[medical_insurance_charges]],NA())</f>
        <v>#N/A</v>
      </c>
      <c r="V330" s="114">
        <f>IF(AND(Play[[#This Row],[southeast]]&lt;&gt;0,Play[[#This Row],[Smoker]]&lt;&gt;0),Play[[#This Row],[medical_insurance_charges]],NA())</f>
        <v>27037.914100000002</v>
      </c>
      <c r="W330" s="114" t="e">
        <f>IF(AND(Play[[#This Row],[southwest]]&lt;&gt;0,Play[[#This Row],[Smoker]]&lt;&gt;0),Play[[#This Row],[medical_insurance_charges]],NA())</f>
        <v>#N/A</v>
      </c>
      <c r="X330" s="114" t="e">
        <f>IF(AND(Play[[#This Row],[northwest]]&lt;&gt;0,Play[[#This Row],[Smoker]]&lt;&gt;0),Play[[#This Row],[medical_insurance_charges]],NA())</f>
        <v>#N/A</v>
      </c>
      <c r="Y330" s="114" t="e">
        <f>IF(AND(Play[[#This Row],[northeast]]&lt;&gt;0,Play[[#This Row],[Smoker]]&lt;&gt;0),Play[[#This Row],[medical_insurance_charges]],NA())</f>
        <v>#N/A</v>
      </c>
      <c r="Z330" s="115">
        <f>IF(AND(Play[[#This Row],[Biological Marker]]=0,Play[[#This Row],[Smoker]]=1),Play[[#This Row],[medical_insurance_charges]],NA())</f>
        <v>27037.914100000002</v>
      </c>
      <c r="AA330" s="115" t="e">
        <f>IF(AND(Play[[#This Row],[Biological Marker]]=1,Play[[#This Row],[Smoker]]=1),Play[[#This Row],[medical_insurance_charges]],NA())</f>
        <v>#N/A</v>
      </c>
      <c r="AB330" s="144" t="e">
        <f>IF(AND(Play[[#This Row],[southeast]]&lt;&gt;0,Play[[#This Row],[Smoker]]=0),Play[[#This Row],[medical_insurance_charges]],NA())</f>
        <v>#N/A</v>
      </c>
      <c r="AC330" s="144" t="e">
        <f>IF(AND(Play[[#This Row],[southwest]]&lt;&gt;0,Play[[#This Row],[Smoker]]=0),Play[[#This Row],[medical_insurance_charges]],NA())</f>
        <v>#N/A</v>
      </c>
      <c r="AD330" s="144" t="e">
        <f>IF(AND(Play[[#This Row],[northwest]]&lt;&gt;0,Play[[#This Row],[Smoker]]=0),Play[[#This Row],[medical_insurance_charges]],NA())</f>
        <v>#N/A</v>
      </c>
      <c r="AE330" s="144" t="e">
        <f>IF(AND(Play[[#This Row],[northeast]]&lt;&gt;0,Play[[#This Row],[Smoker]]=0),Play[[#This Row],[medical_insurance_charges]],NA())</f>
        <v>#N/A</v>
      </c>
      <c r="AF330" s="115" t="e">
        <f>IF(AND(Play[[#This Row],[Biological Marker]]=0,Play[[#This Row],[Smoker]]=0),Play[[#This Row],[medical_insurance_charges]],NA())</f>
        <v>#N/A</v>
      </c>
      <c r="AG330" s="115" t="e">
        <f>IF(AND(Play[[#This Row],[Biological Marker]]=1,Play[[#This Row],[Smoker]]=0),Play[[#This Row],[medical_insurance_charges]],NA())</f>
        <v>#N/A</v>
      </c>
    </row>
    <row r="331" spans="1:33" x14ac:dyDescent="0.35">
      <c r="A331" s="31">
        <v>20</v>
      </c>
      <c r="B331" s="31">
        <v>24.42</v>
      </c>
      <c r="C331" s="33">
        <v>1</v>
      </c>
      <c r="D331" s="33">
        <v>0</v>
      </c>
      <c r="E331" s="33">
        <v>0</v>
      </c>
      <c r="F331" s="33">
        <v>0</v>
      </c>
      <c r="G331" s="33">
        <v>0</v>
      </c>
      <c r="H331">
        <v>1</v>
      </c>
      <c r="I331">
        <v>1</v>
      </c>
      <c r="J331">
        <v>0</v>
      </c>
      <c r="K331">
        <v>0</v>
      </c>
      <c r="L331">
        <v>0</v>
      </c>
      <c r="M331">
        <v>1</v>
      </c>
      <c r="N331">
        <v>0</v>
      </c>
      <c r="O331">
        <v>0</v>
      </c>
      <c r="P331">
        <v>0</v>
      </c>
      <c r="Q331" s="32">
        <v>26125.674770000001</v>
      </c>
      <c r="R331" s="110">
        <f>IF(Play[[#This Row],[southeast]]=1,Play[[#This Row],[medical_insurance_charges]],NA())</f>
        <v>26125.674770000001</v>
      </c>
      <c r="S331" s="110" t="e">
        <f>IF(Play[[#This Row],[southwest]]=1,Play[[#This Row],[medical_insurance_charges]],NA())</f>
        <v>#N/A</v>
      </c>
      <c r="T331" s="111" t="e">
        <f>IF(Play[[#This Row],[northwest]]=1,Play[[#This Row],[medical_insurance_charges]],NA())</f>
        <v>#N/A</v>
      </c>
      <c r="U331" s="110" t="e">
        <f>IF(Play[[#This Row],[northeast]]=1,Play[[#This Row],[medical_insurance_charges]],NA())</f>
        <v>#N/A</v>
      </c>
      <c r="V331" s="114">
        <f>IF(AND(Play[[#This Row],[southeast]]&lt;&gt;0,Play[[#This Row],[Smoker]]&lt;&gt;0),Play[[#This Row],[medical_insurance_charges]],NA())</f>
        <v>26125.674770000001</v>
      </c>
      <c r="W331" s="114" t="e">
        <f>IF(AND(Play[[#This Row],[southwest]]&lt;&gt;0,Play[[#This Row],[Smoker]]&lt;&gt;0),Play[[#This Row],[medical_insurance_charges]],NA())</f>
        <v>#N/A</v>
      </c>
      <c r="X331" s="114" t="e">
        <f>IF(AND(Play[[#This Row],[northwest]]&lt;&gt;0,Play[[#This Row],[Smoker]]&lt;&gt;0),Play[[#This Row],[medical_insurance_charges]],NA())</f>
        <v>#N/A</v>
      </c>
      <c r="Y331" s="114" t="e">
        <f>IF(AND(Play[[#This Row],[northeast]]&lt;&gt;0,Play[[#This Row],[Smoker]]&lt;&gt;0),Play[[#This Row],[medical_insurance_charges]],NA())</f>
        <v>#N/A</v>
      </c>
      <c r="Z331" s="115">
        <f>IF(AND(Play[[#This Row],[Biological Marker]]=0,Play[[#This Row],[Smoker]]=1),Play[[#This Row],[medical_insurance_charges]],NA())</f>
        <v>26125.674770000001</v>
      </c>
      <c r="AA331" s="115" t="e">
        <f>IF(AND(Play[[#This Row],[Biological Marker]]=1,Play[[#This Row],[Smoker]]=1),Play[[#This Row],[medical_insurance_charges]],NA())</f>
        <v>#N/A</v>
      </c>
      <c r="AB331" s="144" t="e">
        <f>IF(AND(Play[[#This Row],[southeast]]&lt;&gt;0,Play[[#This Row],[Smoker]]=0),Play[[#This Row],[medical_insurance_charges]],NA())</f>
        <v>#N/A</v>
      </c>
      <c r="AC331" s="144" t="e">
        <f>IF(AND(Play[[#This Row],[southwest]]&lt;&gt;0,Play[[#This Row],[Smoker]]=0),Play[[#This Row],[medical_insurance_charges]],NA())</f>
        <v>#N/A</v>
      </c>
      <c r="AD331" s="144" t="e">
        <f>IF(AND(Play[[#This Row],[northwest]]&lt;&gt;0,Play[[#This Row],[Smoker]]=0),Play[[#This Row],[medical_insurance_charges]],NA())</f>
        <v>#N/A</v>
      </c>
      <c r="AE331" s="144" t="e">
        <f>IF(AND(Play[[#This Row],[northeast]]&lt;&gt;0,Play[[#This Row],[Smoker]]=0),Play[[#This Row],[medical_insurance_charges]],NA())</f>
        <v>#N/A</v>
      </c>
      <c r="AF331" s="115" t="e">
        <f>IF(AND(Play[[#This Row],[Biological Marker]]=0,Play[[#This Row],[Smoker]]=0),Play[[#This Row],[medical_insurance_charges]],NA())</f>
        <v>#N/A</v>
      </c>
      <c r="AG331" s="115" t="e">
        <f>IF(AND(Play[[#This Row],[Biological Marker]]=1,Play[[#This Row],[Smoker]]=0),Play[[#This Row],[medical_insurance_charges]],NA())</f>
        <v>#N/A</v>
      </c>
    </row>
    <row r="332" spans="1:33" x14ac:dyDescent="0.35">
      <c r="A332" s="31">
        <v>28</v>
      </c>
      <c r="B332" s="31">
        <v>23.98</v>
      </c>
      <c r="C332" s="33">
        <v>1</v>
      </c>
      <c r="D332" s="33">
        <v>0</v>
      </c>
      <c r="E332" s="33">
        <v>0</v>
      </c>
      <c r="F332" s="33">
        <v>0</v>
      </c>
      <c r="G332" s="33">
        <v>1</v>
      </c>
      <c r="H332">
        <v>1</v>
      </c>
      <c r="I332">
        <v>1</v>
      </c>
      <c r="J332">
        <v>0</v>
      </c>
      <c r="K332">
        <v>0</v>
      </c>
      <c r="L332">
        <v>0</v>
      </c>
      <c r="M332">
        <v>0</v>
      </c>
      <c r="N332">
        <v>1</v>
      </c>
      <c r="O332">
        <v>0</v>
      </c>
      <c r="P332">
        <v>0</v>
      </c>
      <c r="Q332" s="32">
        <v>17663.144199999999</v>
      </c>
      <c r="R332" s="110">
        <f>IF(Play[[#This Row],[southeast]]=1,Play[[#This Row],[medical_insurance_charges]],NA())</f>
        <v>17663.144199999999</v>
      </c>
      <c r="S332" s="110" t="e">
        <f>IF(Play[[#This Row],[southwest]]=1,Play[[#This Row],[medical_insurance_charges]],NA())</f>
        <v>#N/A</v>
      </c>
      <c r="T332" s="111" t="e">
        <f>IF(Play[[#This Row],[northwest]]=1,Play[[#This Row],[medical_insurance_charges]],NA())</f>
        <v>#N/A</v>
      </c>
      <c r="U332" s="110" t="e">
        <f>IF(Play[[#This Row],[northeast]]=1,Play[[#This Row],[medical_insurance_charges]],NA())</f>
        <v>#N/A</v>
      </c>
      <c r="V332" s="114">
        <f>IF(AND(Play[[#This Row],[southeast]]&lt;&gt;0,Play[[#This Row],[Smoker]]&lt;&gt;0),Play[[#This Row],[medical_insurance_charges]],NA())</f>
        <v>17663.144199999999</v>
      </c>
      <c r="W332" s="114" t="e">
        <f>IF(AND(Play[[#This Row],[southwest]]&lt;&gt;0,Play[[#This Row],[Smoker]]&lt;&gt;0),Play[[#This Row],[medical_insurance_charges]],NA())</f>
        <v>#N/A</v>
      </c>
      <c r="X332" s="114" t="e">
        <f>IF(AND(Play[[#This Row],[northwest]]&lt;&gt;0,Play[[#This Row],[Smoker]]&lt;&gt;0),Play[[#This Row],[medical_insurance_charges]],NA())</f>
        <v>#N/A</v>
      </c>
      <c r="Y332" s="114" t="e">
        <f>IF(AND(Play[[#This Row],[northeast]]&lt;&gt;0,Play[[#This Row],[Smoker]]&lt;&gt;0),Play[[#This Row],[medical_insurance_charges]],NA())</f>
        <v>#N/A</v>
      </c>
      <c r="Z332" s="115" t="e">
        <f>IF(AND(Play[[#This Row],[Biological Marker]]=0,Play[[#This Row],[Smoker]]=1),Play[[#This Row],[medical_insurance_charges]],NA())</f>
        <v>#N/A</v>
      </c>
      <c r="AA332" s="115">
        <f>IF(AND(Play[[#This Row],[Biological Marker]]=1,Play[[#This Row],[Smoker]]=1),Play[[#This Row],[medical_insurance_charges]],NA())</f>
        <v>17663.144199999999</v>
      </c>
      <c r="AB332" s="144" t="e">
        <f>IF(AND(Play[[#This Row],[southeast]]&lt;&gt;0,Play[[#This Row],[Smoker]]=0),Play[[#This Row],[medical_insurance_charges]],NA())</f>
        <v>#N/A</v>
      </c>
      <c r="AC332" s="144" t="e">
        <f>IF(AND(Play[[#This Row],[southwest]]&lt;&gt;0,Play[[#This Row],[Smoker]]=0),Play[[#This Row],[medical_insurance_charges]],NA())</f>
        <v>#N/A</v>
      </c>
      <c r="AD332" s="144" t="e">
        <f>IF(AND(Play[[#This Row],[northwest]]&lt;&gt;0,Play[[#This Row],[Smoker]]=0),Play[[#This Row],[medical_insurance_charges]],NA())</f>
        <v>#N/A</v>
      </c>
      <c r="AE332" s="144" t="e">
        <f>IF(AND(Play[[#This Row],[northeast]]&lt;&gt;0,Play[[#This Row],[Smoker]]=0),Play[[#This Row],[medical_insurance_charges]],NA())</f>
        <v>#N/A</v>
      </c>
      <c r="AF332" s="115" t="e">
        <f>IF(AND(Play[[#This Row],[Biological Marker]]=0,Play[[#This Row],[Smoker]]=0),Play[[#This Row],[medical_insurance_charges]],NA())</f>
        <v>#N/A</v>
      </c>
      <c r="AG332" s="115" t="e">
        <f>IF(AND(Play[[#This Row],[Biological Marker]]=1,Play[[#This Row],[Smoker]]=0),Play[[#This Row],[medical_insurance_charges]],NA())</f>
        <v>#N/A</v>
      </c>
    </row>
    <row r="333" spans="1:33" x14ac:dyDescent="0.35">
      <c r="A333" s="31">
        <v>48</v>
      </c>
      <c r="B333" s="31">
        <v>24.42</v>
      </c>
      <c r="C333" s="33">
        <v>1</v>
      </c>
      <c r="D333" s="33">
        <v>0</v>
      </c>
      <c r="E333" s="33">
        <v>0</v>
      </c>
      <c r="F333" s="33">
        <v>0</v>
      </c>
      <c r="G333" s="33">
        <v>1</v>
      </c>
      <c r="H333">
        <v>1</v>
      </c>
      <c r="I333">
        <v>1</v>
      </c>
      <c r="J333">
        <v>0</v>
      </c>
      <c r="K333">
        <v>0</v>
      </c>
      <c r="L333">
        <v>0</v>
      </c>
      <c r="M333">
        <v>0</v>
      </c>
      <c r="N333">
        <v>0</v>
      </c>
      <c r="O333">
        <v>1</v>
      </c>
      <c r="P333">
        <v>0</v>
      </c>
      <c r="Q333" s="32">
        <v>21223.675800000001</v>
      </c>
      <c r="R333" s="110">
        <f>IF(Play[[#This Row],[southeast]]=1,Play[[#This Row],[medical_insurance_charges]],NA())</f>
        <v>21223.675800000001</v>
      </c>
      <c r="S333" s="110" t="e">
        <f>IF(Play[[#This Row],[southwest]]=1,Play[[#This Row],[medical_insurance_charges]],NA())</f>
        <v>#N/A</v>
      </c>
      <c r="T333" s="111" t="e">
        <f>IF(Play[[#This Row],[northwest]]=1,Play[[#This Row],[medical_insurance_charges]],NA())</f>
        <v>#N/A</v>
      </c>
      <c r="U333" s="110" t="e">
        <f>IF(Play[[#This Row],[northeast]]=1,Play[[#This Row],[medical_insurance_charges]],NA())</f>
        <v>#N/A</v>
      </c>
      <c r="V333" s="114">
        <f>IF(AND(Play[[#This Row],[southeast]]&lt;&gt;0,Play[[#This Row],[Smoker]]&lt;&gt;0),Play[[#This Row],[medical_insurance_charges]],NA())</f>
        <v>21223.675800000001</v>
      </c>
      <c r="W333" s="114" t="e">
        <f>IF(AND(Play[[#This Row],[southwest]]&lt;&gt;0,Play[[#This Row],[Smoker]]&lt;&gt;0),Play[[#This Row],[medical_insurance_charges]],NA())</f>
        <v>#N/A</v>
      </c>
      <c r="X333" s="114" t="e">
        <f>IF(AND(Play[[#This Row],[northwest]]&lt;&gt;0,Play[[#This Row],[Smoker]]&lt;&gt;0),Play[[#This Row],[medical_insurance_charges]],NA())</f>
        <v>#N/A</v>
      </c>
      <c r="Y333" s="114" t="e">
        <f>IF(AND(Play[[#This Row],[northeast]]&lt;&gt;0,Play[[#This Row],[Smoker]]&lt;&gt;0),Play[[#This Row],[medical_insurance_charges]],NA())</f>
        <v>#N/A</v>
      </c>
      <c r="Z333" s="115" t="e">
        <f>IF(AND(Play[[#This Row],[Biological Marker]]=0,Play[[#This Row],[Smoker]]=1),Play[[#This Row],[medical_insurance_charges]],NA())</f>
        <v>#N/A</v>
      </c>
      <c r="AA333" s="115">
        <f>IF(AND(Play[[#This Row],[Biological Marker]]=1,Play[[#This Row],[Smoker]]=1),Play[[#This Row],[medical_insurance_charges]],NA())</f>
        <v>21223.675800000001</v>
      </c>
      <c r="AB333" s="144" t="e">
        <f>IF(AND(Play[[#This Row],[southeast]]&lt;&gt;0,Play[[#This Row],[Smoker]]=0),Play[[#This Row],[medical_insurance_charges]],NA())</f>
        <v>#N/A</v>
      </c>
      <c r="AC333" s="144" t="e">
        <f>IF(AND(Play[[#This Row],[southwest]]&lt;&gt;0,Play[[#This Row],[Smoker]]=0),Play[[#This Row],[medical_insurance_charges]],NA())</f>
        <v>#N/A</v>
      </c>
      <c r="AD333" s="144" t="e">
        <f>IF(AND(Play[[#This Row],[northwest]]&lt;&gt;0,Play[[#This Row],[Smoker]]=0),Play[[#This Row],[medical_insurance_charges]],NA())</f>
        <v>#N/A</v>
      </c>
      <c r="AE333" s="144" t="e">
        <f>IF(AND(Play[[#This Row],[northeast]]&lt;&gt;0,Play[[#This Row],[Smoker]]=0),Play[[#This Row],[medical_insurance_charges]],NA())</f>
        <v>#N/A</v>
      </c>
      <c r="AF333" s="115" t="e">
        <f>IF(AND(Play[[#This Row],[Biological Marker]]=0,Play[[#This Row],[Smoker]]=0),Play[[#This Row],[medical_insurance_charges]],NA())</f>
        <v>#N/A</v>
      </c>
      <c r="AG333" s="115" t="e">
        <f>IF(AND(Play[[#This Row],[Biological Marker]]=1,Play[[#This Row],[Smoker]]=0),Play[[#This Row],[medical_insurance_charges]],NA())</f>
        <v>#N/A</v>
      </c>
    </row>
    <row r="334" spans="1:33" x14ac:dyDescent="0.35">
      <c r="A334" s="31">
        <v>42</v>
      </c>
      <c r="B334" s="31">
        <v>24.64</v>
      </c>
      <c r="C334" s="33">
        <v>1</v>
      </c>
      <c r="D334" s="33">
        <v>0</v>
      </c>
      <c r="E334" s="33">
        <v>0</v>
      </c>
      <c r="F334" s="33">
        <v>0</v>
      </c>
      <c r="G334" s="33">
        <v>1</v>
      </c>
      <c r="H334">
        <v>1</v>
      </c>
      <c r="I334">
        <v>1</v>
      </c>
      <c r="J334">
        <v>0</v>
      </c>
      <c r="K334">
        <v>0</v>
      </c>
      <c r="L334">
        <v>0</v>
      </c>
      <c r="M334">
        <v>0</v>
      </c>
      <c r="N334">
        <v>0</v>
      </c>
      <c r="O334">
        <v>1</v>
      </c>
      <c r="P334">
        <v>0</v>
      </c>
      <c r="Q334" s="32">
        <v>19515.5416</v>
      </c>
      <c r="R334" s="110">
        <f>IF(Play[[#This Row],[southeast]]=1,Play[[#This Row],[medical_insurance_charges]],NA())</f>
        <v>19515.5416</v>
      </c>
      <c r="S334" s="110" t="e">
        <f>IF(Play[[#This Row],[southwest]]=1,Play[[#This Row],[medical_insurance_charges]],NA())</f>
        <v>#N/A</v>
      </c>
      <c r="T334" s="111" t="e">
        <f>IF(Play[[#This Row],[northwest]]=1,Play[[#This Row],[medical_insurance_charges]],NA())</f>
        <v>#N/A</v>
      </c>
      <c r="U334" s="110" t="e">
        <f>IF(Play[[#This Row],[northeast]]=1,Play[[#This Row],[medical_insurance_charges]],NA())</f>
        <v>#N/A</v>
      </c>
      <c r="V334" s="114">
        <f>IF(AND(Play[[#This Row],[southeast]]&lt;&gt;0,Play[[#This Row],[Smoker]]&lt;&gt;0),Play[[#This Row],[medical_insurance_charges]],NA())</f>
        <v>19515.5416</v>
      </c>
      <c r="W334" s="114" t="e">
        <f>IF(AND(Play[[#This Row],[southwest]]&lt;&gt;0,Play[[#This Row],[Smoker]]&lt;&gt;0),Play[[#This Row],[medical_insurance_charges]],NA())</f>
        <v>#N/A</v>
      </c>
      <c r="X334" s="114" t="e">
        <f>IF(AND(Play[[#This Row],[northwest]]&lt;&gt;0,Play[[#This Row],[Smoker]]&lt;&gt;0),Play[[#This Row],[medical_insurance_charges]],NA())</f>
        <v>#N/A</v>
      </c>
      <c r="Y334" s="114" t="e">
        <f>IF(AND(Play[[#This Row],[northeast]]&lt;&gt;0,Play[[#This Row],[Smoker]]&lt;&gt;0),Play[[#This Row],[medical_insurance_charges]],NA())</f>
        <v>#N/A</v>
      </c>
      <c r="Z334" s="115" t="e">
        <f>IF(AND(Play[[#This Row],[Biological Marker]]=0,Play[[#This Row],[Smoker]]=1),Play[[#This Row],[medical_insurance_charges]],NA())</f>
        <v>#N/A</v>
      </c>
      <c r="AA334" s="115">
        <f>IF(AND(Play[[#This Row],[Biological Marker]]=1,Play[[#This Row],[Smoker]]=1),Play[[#This Row],[medical_insurance_charges]],NA())</f>
        <v>19515.5416</v>
      </c>
      <c r="AB334" s="144" t="e">
        <f>IF(AND(Play[[#This Row],[southeast]]&lt;&gt;0,Play[[#This Row],[Smoker]]=0),Play[[#This Row],[medical_insurance_charges]],NA())</f>
        <v>#N/A</v>
      </c>
      <c r="AC334" s="144" t="e">
        <f>IF(AND(Play[[#This Row],[southwest]]&lt;&gt;0,Play[[#This Row],[Smoker]]=0),Play[[#This Row],[medical_insurance_charges]],NA())</f>
        <v>#N/A</v>
      </c>
      <c r="AD334" s="144" t="e">
        <f>IF(AND(Play[[#This Row],[northwest]]&lt;&gt;0,Play[[#This Row],[Smoker]]=0),Play[[#This Row],[medical_insurance_charges]],NA())</f>
        <v>#N/A</v>
      </c>
      <c r="AE334" s="144" t="e">
        <f>IF(AND(Play[[#This Row],[northeast]]&lt;&gt;0,Play[[#This Row],[Smoker]]=0),Play[[#This Row],[medical_insurance_charges]],NA())</f>
        <v>#N/A</v>
      </c>
      <c r="AF334" s="115" t="e">
        <f>IF(AND(Play[[#This Row],[Biological Marker]]=0,Play[[#This Row],[Smoker]]=0),Play[[#This Row],[medical_insurance_charges]],NA())</f>
        <v>#N/A</v>
      </c>
      <c r="AG334" s="115" t="e">
        <f>IF(AND(Play[[#This Row],[Biological Marker]]=1,Play[[#This Row],[Smoker]]=0),Play[[#This Row],[medical_insurance_charges]],NA())</f>
        <v>#N/A</v>
      </c>
    </row>
    <row r="335" spans="1:33" x14ac:dyDescent="0.35">
      <c r="A335" s="31">
        <v>40</v>
      </c>
      <c r="B335" s="31">
        <v>19.8</v>
      </c>
      <c r="C335" s="33">
        <v>1</v>
      </c>
      <c r="D335" s="33">
        <v>0</v>
      </c>
      <c r="E335" s="33">
        <v>0</v>
      </c>
      <c r="F335" s="33">
        <v>0</v>
      </c>
      <c r="G335" s="33">
        <v>1</v>
      </c>
      <c r="H335">
        <v>1</v>
      </c>
      <c r="I335">
        <v>1</v>
      </c>
      <c r="J335">
        <v>0</v>
      </c>
      <c r="K335">
        <v>0</v>
      </c>
      <c r="L335">
        <v>0</v>
      </c>
      <c r="M335">
        <v>0</v>
      </c>
      <c r="N335">
        <v>0</v>
      </c>
      <c r="O335">
        <v>1</v>
      </c>
      <c r="P335">
        <v>0</v>
      </c>
      <c r="Q335" s="32">
        <v>17179.522000000001</v>
      </c>
      <c r="R335" s="110">
        <f>IF(Play[[#This Row],[southeast]]=1,Play[[#This Row],[medical_insurance_charges]],NA())</f>
        <v>17179.522000000001</v>
      </c>
      <c r="S335" s="110" t="e">
        <f>IF(Play[[#This Row],[southwest]]=1,Play[[#This Row],[medical_insurance_charges]],NA())</f>
        <v>#N/A</v>
      </c>
      <c r="T335" s="111" t="e">
        <f>IF(Play[[#This Row],[northwest]]=1,Play[[#This Row],[medical_insurance_charges]],NA())</f>
        <v>#N/A</v>
      </c>
      <c r="U335" s="110" t="e">
        <f>IF(Play[[#This Row],[northeast]]=1,Play[[#This Row],[medical_insurance_charges]],NA())</f>
        <v>#N/A</v>
      </c>
      <c r="V335" s="114">
        <f>IF(AND(Play[[#This Row],[southeast]]&lt;&gt;0,Play[[#This Row],[Smoker]]&lt;&gt;0),Play[[#This Row],[medical_insurance_charges]],NA())</f>
        <v>17179.522000000001</v>
      </c>
      <c r="W335" s="114" t="e">
        <f>IF(AND(Play[[#This Row],[southwest]]&lt;&gt;0,Play[[#This Row],[Smoker]]&lt;&gt;0),Play[[#This Row],[medical_insurance_charges]],NA())</f>
        <v>#N/A</v>
      </c>
      <c r="X335" s="114" t="e">
        <f>IF(AND(Play[[#This Row],[northwest]]&lt;&gt;0,Play[[#This Row],[Smoker]]&lt;&gt;0),Play[[#This Row],[medical_insurance_charges]],NA())</f>
        <v>#N/A</v>
      </c>
      <c r="Y335" s="114" t="e">
        <f>IF(AND(Play[[#This Row],[northeast]]&lt;&gt;0,Play[[#This Row],[Smoker]]&lt;&gt;0),Play[[#This Row],[medical_insurance_charges]],NA())</f>
        <v>#N/A</v>
      </c>
      <c r="Z335" s="115" t="e">
        <f>IF(AND(Play[[#This Row],[Biological Marker]]=0,Play[[#This Row],[Smoker]]=1),Play[[#This Row],[medical_insurance_charges]],NA())</f>
        <v>#N/A</v>
      </c>
      <c r="AA335" s="115">
        <f>IF(AND(Play[[#This Row],[Biological Marker]]=1,Play[[#This Row],[Smoker]]=1),Play[[#This Row],[medical_insurance_charges]],NA())</f>
        <v>17179.522000000001</v>
      </c>
      <c r="AB335" s="144" t="e">
        <f>IF(AND(Play[[#This Row],[southeast]]&lt;&gt;0,Play[[#This Row],[Smoker]]=0),Play[[#This Row],[medical_insurance_charges]],NA())</f>
        <v>#N/A</v>
      </c>
      <c r="AC335" s="144" t="e">
        <f>IF(AND(Play[[#This Row],[southwest]]&lt;&gt;0,Play[[#This Row],[Smoker]]=0),Play[[#This Row],[medical_insurance_charges]],NA())</f>
        <v>#N/A</v>
      </c>
      <c r="AD335" s="144" t="e">
        <f>IF(AND(Play[[#This Row],[northwest]]&lt;&gt;0,Play[[#This Row],[Smoker]]=0),Play[[#This Row],[medical_insurance_charges]],NA())</f>
        <v>#N/A</v>
      </c>
      <c r="AE335" s="144" t="e">
        <f>IF(AND(Play[[#This Row],[northeast]]&lt;&gt;0,Play[[#This Row],[Smoker]]=0),Play[[#This Row],[medical_insurance_charges]],NA())</f>
        <v>#N/A</v>
      </c>
      <c r="AF335" s="115" t="e">
        <f>IF(AND(Play[[#This Row],[Biological Marker]]=0,Play[[#This Row],[Smoker]]=0),Play[[#This Row],[medical_insurance_charges]],NA())</f>
        <v>#N/A</v>
      </c>
      <c r="AG335" s="115" t="e">
        <f>IF(AND(Play[[#This Row],[Biological Marker]]=1,Play[[#This Row],[Smoker]]=0),Play[[#This Row],[medical_insurance_charges]],NA())</f>
        <v>#N/A</v>
      </c>
    </row>
    <row r="336" spans="1:33" x14ac:dyDescent="0.35">
      <c r="A336" s="31">
        <v>51</v>
      </c>
      <c r="B336" s="31">
        <v>23.21</v>
      </c>
      <c r="C336" s="33">
        <v>1</v>
      </c>
      <c r="D336" s="33">
        <v>0</v>
      </c>
      <c r="E336" s="33">
        <v>0</v>
      </c>
      <c r="F336" s="33">
        <v>0</v>
      </c>
      <c r="G336" s="33">
        <v>1</v>
      </c>
      <c r="H336">
        <v>1</v>
      </c>
      <c r="I336">
        <v>1</v>
      </c>
      <c r="J336">
        <v>0</v>
      </c>
      <c r="K336">
        <v>0</v>
      </c>
      <c r="L336">
        <v>0</v>
      </c>
      <c r="M336">
        <v>0</v>
      </c>
      <c r="N336">
        <v>0</v>
      </c>
      <c r="O336">
        <v>1</v>
      </c>
      <c r="P336">
        <v>0</v>
      </c>
      <c r="Q336" s="32">
        <v>22218.1149</v>
      </c>
      <c r="R336" s="110">
        <f>IF(Play[[#This Row],[southeast]]=1,Play[[#This Row],[medical_insurance_charges]],NA())</f>
        <v>22218.1149</v>
      </c>
      <c r="S336" s="110" t="e">
        <f>IF(Play[[#This Row],[southwest]]=1,Play[[#This Row],[medical_insurance_charges]],NA())</f>
        <v>#N/A</v>
      </c>
      <c r="T336" s="111" t="e">
        <f>IF(Play[[#This Row],[northwest]]=1,Play[[#This Row],[medical_insurance_charges]],NA())</f>
        <v>#N/A</v>
      </c>
      <c r="U336" s="110" t="e">
        <f>IF(Play[[#This Row],[northeast]]=1,Play[[#This Row],[medical_insurance_charges]],NA())</f>
        <v>#N/A</v>
      </c>
      <c r="V336" s="114">
        <f>IF(AND(Play[[#This Row],[southeast]]&lt;&gt;0,Play[[#This Row],[Smoker]]&lt;&gt;0),Play[[#This Row],[medical_insurance_charges]],NA())</f>
        <v>22218.1149</v>
      </c>
      <c r="W336" s="114" t="e">
        <f>IF(AND(Play[[#This Row],[southwest]]&lt;&gt;0,Play[[#This Row],[Smoker]]&lt;&gt;0),Play[[#This Row],[medical_insurance_charges]],NA())</f>
        <v>#N/A</v>
      </c>
      <c r="X336" s="114" t="e">
        <f>IF(AND(Play[[#This Row],[northwest]]&lt;&gt;0,Play[[#This Row],[Smoker]]&lt;&gt;0),Play[[#This Row],[medical_insurance_charges]],NA())</f>
        <v>#N/A</v>
      </c>
      <c r="Y336" s="114" t="e">
        <f>IF(AND(Play[[#This Row],[northeast]]&lt;&gt;0,Play[[#This Row],[Smoker]]&lt;&gt;0),Play[[#This Row],[medical_insurance_charges]],NA())</f>
        <v>#N/A</v>
      </c>
      <c r="Z336" s="115" t="e">
        <f>IF(AND(Play[[#This Row],[Biological Marker]]=0,Play[[#This Row],[Smoker]]=1),Play[[#This Row],[medical_insurance_charges]],NA())</f>
        <v>#N/A</v>
      </c>
      <c r="AA336" s="115">
        <f>IF(AND(Play[[#This Row],[Biological Marker]]=1,Play[[#This Row],[Smoker]]=1),Play[[#This Row],[medical_insurance_charges]],NA())</f>
        <v>22218.1149</v>
      </c>
      <c r="AB336" s="144" t="e">
        <f>IF(AND(Play[[#This Row],[southeast]]&lt;&gt;0,Play[[#This Row],[Smoker]]=0),Play[[#This Row],[medical_insurance_charges]],NA())</f>
        <v>#N/A</v>
      </c>
      <c r="AC336" s="144" t="e">
        <f>IF(AND(Play[[#This Row],[southwest]]&lt;&gt;0,Play[[#This Row],[Smoker]]=0),Play[[#This Row],[medical_insurance_charges]],NA())</f>
        <v>#N/A</v>
      </c>
      <c r="AD336" s="144" t="e">
        <f>IF(AND(Play[[#This Row],[northwest]]&lt;&gt;0,Play[[#This Row],[Smoker]]=0),Play[[#This Row],[medical_insurance_charges]],NA())</f>
        <v>#N/A</v>
      </c>
      <c r="AE336" s="144" t="e">
        <f>IF(AND(Play[[#This Row],[northeast]]&lt;&gt;0,Play[[#This Row],[Smoker]]=0),Play[[#This Row],[medical_insurance_charges]],NA())</f>
        <v>#N/A</v>
      </c>
      <c r="AF336" s="115" t="e">
        <f>IF(AND(Play[[#This Row],[Biological Marker]]=0,Play[[#This Row],[Smoker]]=0),Play[[#This Row],[medical_insurance_charges]],NA())</f>
        <v>#N/A</v>
      </c>
      <c r="AG336" s="115" t="e">
        <f>IF(AND(Play[[#This Row],[Biological Marker]]=1,Play[[#This Row],[Smoker]]=0),Play[[#This Row],[medical_insurance_charges]],NA())</f>
        <v>#N/A</v>
      </c>
    </row>
    <row r="337" spans="1:33" x14ac:dyDescent="0.35">
      <c r="A337" s="31">
        <v>35</v>
      </c>
      <c r="B337" s="31">
        <v>24.42</v>
      </c>
      <c r="C337" s="33">
        <v>1</v>
      </c>
      <c r="D337" s="33">
        <v>0</v>
      </c>
      <c r="E337" s="33">
        <v>0</v>
      </c>
      <c r="F337" s="33">
        <v>0</v>
      </c>
      <c r="G337" s="33">
        <v>1</v>
      </c>
      <c r="H337">
        <v>1</v>
      </c>
      <c r="I337">
        <v>1</v>
      </c>
      <c r="J337">
        <v>0</v>
      </c>
      <c r="K337">
        <v>0</v>
      </c>
      <c r="L337">
        <v>0</v>
      </c>
      <c r="M337">
        <v>0</v>
      </c>
      <c r="N337">
        <v>1</v>
      </c>
      <c r="O337">
        <v>0</v>
      </c>
      <c r="P337">
        <v>0</v>
      </c>
      <c r="Q337" s="32">
        <v>19361.998800000001</v>
      </c>
      <c r="R337" s="110">
        <f>IF(Play[[#This Row],[southeast]]=1,Play[[#This Row],[medical_insurance_charges]],NA())</f>
        <v>19361.998800000001</v>
      </c>
      <c r="S337" s="110" t="e">
        <f>IF(Play[[#This Row],[southwest]]=1,Play[[#This Row],[medical_insurance_charges]],NA())</f>
        <v>#N/A</v>
      </c>
      <c r="T337" s="111" t="e">
        <f>IF(Play[[#This Row],[northwest]]=1,Play[[#This Row],[medical_insurance_charges]],NA())</f>
        <v>#N/A</v>
      </c>
      <c r="U337" s="110" t="e">
        <f>IF(Play[[#This Row],[northeast]]=1,Play[[#This Row],[medical_insurance_charges]],NA())</f>
        <v>#N/A</v>
      </c>
      <c r="V337" s="114">
        <f>IF(AND(Play[[#This Row],[southeast]]&lt;&gt;0,Play[[#This Row],[Smoker]]&lt;&gt;0),Play[[#This Row],[medical_insurance_charges]],NA())</f>
        <v>19361.998800000001</v>
      </c>
      <c r="W337" s="114" t="e">
        <f>IF(AND(Play[[#This Row],[southwest]]&lt;&gt;0,Play[[#This Row],[Smoker]]&lt;&gt;0),Play[[#This Row],[medical_insurance_charges]],NA())</f>
        <v>#N/A</v>
      </c>
      <c r="X337" s="114" t="e">
        <f>IF(AND(Play[[#This Row],[northwest]]&lt;&gt;0,Play[[#This Row],[Smoker]]&lt;&gt;0),Play[[#This Row],[medical_insurance_charges]],NA())</f>
        <v>#N/A</v>
      </c>
      <c r="Y337" s="114" t="e">
        <f>IF(AND(Play[[#This Row],[northeast]]&lt;&gt;0,Play[[#This Row],[Smoker]]&lt;&gt;0),Play[[#This Row],[medical_insurance_charges]],NA())</f>
        <v>#N/A</v>
      </c>
      <c r="Z337" s="115" t="e">
        <f>IF(AND(Play[[#This Row],[Biological Marker]]=0,Play[[#This Row],[Smoker]]=1),Play[[#This Row],[medical_insurance_charges]],NA())</f>
        <v>#N/A</v>
      </c>
      <c r="AA337" s="115">
        <f>IF(AND(Play[[#This Row],[Biological Marker]]=1,Play[[#This Row],[Smoker]]=1),Play[[#This Row],[medical_insurance_charges]],NA())</f>
        <v>19361.998800000001</v>
      </c>
      <c r="AB337" s="144" t="e">
        <f>IF(AND(Play[[#This Row],[southeast]]&lt;&gt;0,Play[[#This Row],[Smoker]]=0),Play[[#This Row],[medical_insurance_charges]],NA())</f>
        <v>#N/A</v>
      </c>
      <c r="AC337" s="144" t="e">
        <f>IF(AND(Play[[#This Row],[southwest]]&lt;&gt;0,Play[[#This Row],[Smoker]]=0),Play[[#This Row],[medical_insurance_charges]],NA())</f>
        <v>#N/A</v>
      </c>
      <c r="AD337" s="144" t="e">
        <f>IF(AND(Play[[#This Row],[northwest]]&lt;&gt;0,Play[[#This Row],[Smoker]]=0),Play[[#This Row],[medical_insurance_charges]],NA())</f>
        <v>#N/A</v>
      </c>
      <c r="AE337" s="144" t="e">
        <f>IF(AND(Play[[#This Row],[northeast]]&lt;&gt;0,Play[[#This Row],[Smoker]]=0),Play[[#This Row],[medical_insurance_charges]],NA())</f>
        <v>#N/A</v>
      </c>
      <c r="AF337" s="115" t="e">
        <f>IF(AND(Play[[#This Row],[Biological Marker]]=0,Play[[#This Row],[Smoker]]=0),Play[[#This Row],[medical_insurance_charges]],NA())</f>
        <v>#N/A</v>
      </c>
      <c r="AG337" s="115" t="e">
        <f>IF(AND(Play[[#This Row],[Biological Marker]]=1,Play[[#This Row],[Smoker]]=0),Play[[#This Row],[medical_insurance_charges]],NA())</f>
        <v>#N/A</v>
      </c>
    </row>
    <row r="338" spans="1:33" x14ac:dyDescent="0.35">
      <c r="A338" s="31">
        <v>53</v>
      </c>
      <c r="B338" s="31">
        <v>20.9</v>
      </c>
      <c r="C338" s="33">
        <v>1</v>
      </c>
      <c r="D338" s="33">
        <v>0</v>
      </c>
      <c r="E338" s="33">
        <v>0</v>
      </c>
      <c r="F338" s="33">
        <v>0</v>
      </c>
      <c r="G338" s="33">
        <v>1</v>
      </c>
      <c r="H338">
        <v>1</v>
      </c>
      <c r="I338">
        <v>1</v>
      </c>
      <c r="J338">
        <v>0</v>
      </c>
      <c r="K338">
        <v>0</v>
      </c>
      <c r="L338">
        <v>0</v>
      </c>
      <c r="M338">
        <v>0</v>
      </c>
      <c r="N338">
        <v>0</v>
      </c>
      <c r="O338">
        <v>1</v>
      </c>
      <c r="P338">
        <v>0</v>
      </c>
      <c r="Q338" s="32">
        <v>21195.817999999999</v>
      </c>
      <c r="R338" s="110">
        <f>IF(Play[[#This Row],[southeast]]=1,Play[[#This Row],[medical_insurance_charges]],NA())</f>
        <v>21195.817999999999</v>
      </c>
      <c r="S338" s="110" t="e">
        <f>IF(Play[[#This Row],[southwest]]=1,Play[[#This Row],[medical_insurance_charges]],NA())</f>
        <v>#N/A</v>
      </c>
      <c r="T338" s="111" t="e">
        <f>IF(Play[[#This Row],[northwest]]=1,Play[[#This Row],[medical_insurance_charges]],NA())</f>
        <v>#N/A</v>
      </c>
      <c r="U338" s="110" t="e">
        <f>IF(Play[[#This Row],[northeast]]=1,Play[[#This Row],[medical_insurance_charges]],NA())</f>
        <v>#N/A</v>
      </c>
      <c r="V338" s="114">
        <f>IF(AND(Play[[#This Row],[southeast]]&lt;&gt;0,Play[[#This Row],[Smoker]]&lt;&gt;0),Play[[#This Row],[medical_insurance_charges]],NA())</f>
        <v>21195.817999999999</v>
      </c>
      <c r="W338" s="114" t="e">
        <f>IF(AND(Play[[#This Row],[southwest]]&lt;&gt;0,Play[[#This Row],[Smoker]]&lt;&gt;0),Play[[#This Row],[medical_insurance_charges]],NA())</f>
        <v>#N/A</v>
      </c>
      <c r="X338" s="114" t="e">
        <f>IF(AND(Play[[#This Row],[northwest]]&lt;&gt;0,Play[[#This Row],[Smoker]]&lt;&gt;0),Play[[#This Row],[medical_insurance_charges]],NA())</f>
        <v>#N/A</v>
      </c>
      <c r="Y338" s="114" t="e">
        <f>IF(AND(Play[[#This Row],[northeast]]&lt;&gt;0,Play[[#This Row],[Smoker]]&lt;&gt;0),Play[[#This Row],[medical_insurance_charges]],NA())</f>
        <v>#N/A</v>
      </c>
      <c r="Z338" s="115" t="e">
        <f>IF(AND(Play[[#This Row],[Biological Marker]]=0,Play[[#This Row],[Smoker]]=1),Play[[#This Row],[medical_insurance_charges]],NA())</f>
        <v>#N/A</v>
      </c>
      <c r="AA338" s="115">
        <f>IF(AND(Play[[#This Row],[Biological Marker]]=1,Play[[#This Row],[Smoker]]=1),Play[[#This Row],[medical_insurance_charges]],NA())</f>
        <v>21195.817999999999</v>
      </c>
      <c r="AB338" s="144" t="e">
        <f>IF(AND(Play[[#This Row],[southeast]]&lt;&gt;0,Play[[#This Row],[Smoker]]=0),Play[[#This Row],[medical_insurance_charges]],NA())</f>
        <v>#N/A</v>
      </c>
      <c r="AC338" s="144" t="e">
        <f>IF(AND(Play[[#This Row],[southwest]]&lt;&gt;0,Play[[#This Row],[Smoker]]=0),Play[[#This Row],[medical_insurance_charges]],NA())</f>
        <v>#N/A</v>
      </c>
      <c r="AD338" s="144" t="e">
        <f>IF(AND(Play[[#This Row],[northwest]]&lt;&gt;0,Play[[#This Row],[Smoker]]=0),Play[[#This Row],[medical_insurance_charges]],NA())</f>
        <v>#N/A</v>
      </c>
      <c r="AE338" s="144" t="e">
        <f>IF(AND(Play[[#This Row],[northeast]]&lt;&gt;0,Play[[#This Row],[Smoker]]=0),Play[[#This Row],[medical_insurance_charges]],NA())</f>
        <v>#N/A</v>
      </c>
      <c r="AF338" s="115" t="e">
        <f>IF(AND(Play[[#This Row],[Biological Marker]]=0,Play[[#This Row],[Smoker]]=0),Play[[#This Row],[medical_insurance_charges]],NA())</f>
        <v>#N/A</v>
      </c>
      <c r="AG338" s="115" t="e">
        <f>IF(AND(Play[[#This Row],[Biological Marker]]=1,Play[[#This Row],[Smoker]]=0),Play[[#This Row],[medical_insurance_charges]],NA())</f>
        <v>#N/A</v>
      </c>
    </row>
    <row r="339" spans="1:33" x14ac:dyDescent="0.35">
      <c r="A339" s="31">
        <v>43</v>
      </c>
      <c r="B339" s="31">
        <v>20.13</v>
      </c>
      <c r="C339" s="33">
        <v>1</v>
      </c>
      <c r="D339" s="33">
        <v>0</v>
      </c>
      <c r="E339" s="33">
        <v>0</v>
      </c>
      <c r="F339" s="33">
        <v>0</v>
      </c>
      <c r="G339" s="33">
        <v>1</v>
      </c>
      <c r="H339">
        <v>1</v>
      </c>
      <c r="I339">
        <v>1</v>
      </c>
      <c r="J339">
        <v>0</v>
      </c>
      <c r="K339">
        <v>0</v>
      </c>
      <c r="L339">
        <v>0</v>
      </c>
      <c r="M339">
        <v>0</v>
      </c>
      <c r="N339">
        <v>0</v>
      </c>
      <c r="O339">
        <v>1</v>
      </c>
      <c r="P339">
        <v>0</v>
      </c>
      <c r="Q339" s="32">
        <v>18767.737700000001</v>
      </c>
      <c r="R339" s="110">
        <f>IF(Play[[#This Row],[southeast]]=1,Play[[#This Row],[medical_insurance_charges]],NA())</f>
        <v>18767.737700000001</v>
      </c>
      <c r="S339" s="110" t="e">
        <f>IF(Play[[#This Row],[southwest]]=1,Play[[#This Row],[medical_insurance_charges]],NA())</f>
        <v>#N/A</v>
      </c>
      <c r="T339" s="111" t="e">
        <f>IF(Play[[#This Row],[northwest]]=1,Play[[#This Row],[medical_insurance_charges]],NA())</f>
        <v>#N/A</v>
      </c>
      <c r="U339" s="110" t="e">
        <f>IF(Play[[#This Row],[northeast]]=1,Play[[#This Row],[medical_insurance_charges]],NA())</f>
        <v>#N/A</v>
      </c>
      <c r="V339" s="114">
        <f>IF(AND(Play[[#This Row],[southeast]]&lt;&gt;0,Play[[#This Row],[Smoker]]&lt;&gt;0),Play[[#This Row],[medical_insurance_charges]],NA())</f>
        <v>18767.737700000001</v>
      </c>
      <c r="W339" s="114" t="e">
        <f>IF(AND(Play[[#This Row],[southwest]]&lt;&gt;0,Play[[#This Row],[Smoker]]&lt;&gt;0),Play[[#This Row],[medical_insurance_charges]],NA())</f>
        <v>#N/A</v>
      </c>
      <c r="X339" s="114" t="e">
        <f>IF(AND(Play[[#This Row],[northwest]]&lt;&gt;0,Play[[#This Row],[Smoker]]&lt;&gt;0),Play[[#This Row],[medical_insurance_charges]],NA())</f>
        <v>#N/A</v>
      </c>
      <c r="Y339" s="114" t="e">
        <f>IF(AND(Play[[#This Row],[northeast]]&lt;&gt;0,Play[[#This Row],[Smoker]]&lt;&gt;0),Play[[#This Row],[medical_insurance_charges]],NA())</f>
        <v>#N/A</v>
      </c>
      <c r="Z339" s="115" t="e">
        <f>IF(AND(Play[[#This Row],[Biological Marker]]=0,Play[[#This Row],[Smoker]]=1),Play[[#This Row],[medical_insurance_charges]],NA())</f>
        <v>#N/A</v>
      </c>
      <c r="AA339" s="115">
        <f>IF(AND(Play[[#This Row],[Biological Marker]]=1,Play[[#This Row],[Smoker]]=1),Play[[#This Row],[medical_insurance_charges]],NA())</f>
        <v>18767.737700000001</v>
      </c>
      <c r="AB339" s="144" t="e">
        <f>IF(AND(Play[[#This Row],[southeast]]&lt;&gt;0,Play[[#This Row],[Smoker]]=0),Play[[#This Row],[medical_insurance_charges]],NA())</f>
        <v>#N/A</v>
      </c>
      <c r="AC339" s="144" t="e">
        <f>IF(AND(Play[[#This Row],[southwest]]&lt;&gt;0,Play[[#This Row],[Smoker]]=0),Play[[#This Row],[medical_insurance_charges]],NA())</f>
        <v>#N/A</v>
      </c>
      <c r="AD339" s="144" t="e">
        <f>IF(AND(Play[[#This Row],[northwest]]&lt;&gt;0,Play[[#This Row],[Smoker]]=0),Play[[#This Row],[medical_insurance_charges]],NA())</f>
        <v>#N/A</v>
      </c>
      <c r="AE339" s="144" t="e">
        <f>IF(AND(Play[[#This Row],[northeast]]&lt;&gt;0,Play[[#This Row],[Smoker]]=0),Play[[#This Row],[medical_insurance_charges]],NA())</f>
        <v>#N/A</v>
      </c>
      <c r="AF339" s="115" t="e">
        <f>IF(AND(Play[[#This Row],[Biological Marker]]=0,Play[[#This Row],[Smoker]]=0),Play[[#This Row],[medical_insurance_charges]],NA())</f>
        <v>#N/A</v>
      </c>
      <c r="AG339" s="115" t="e">
        <f>IF(AND(Play[[#This Row],[Biological Marker]]=1,Play[[#This Row],[Smoker]]=0),Play[[#This Row],[medical_insurance_charges]],NA())</f>
        <v>#N/A</v>
      </c>
    </row>
    <row r="340" spans="1:33" x14ac:dyDescent="0.35">
      <c r="A340" s="31">
        <v>64</v>
      </c>
      <c r="B340" s="31">
        <v>23.76</v>
      </c>
      <c r="C340" s="33">
        <v>1</v>
      </c>
      <c r="D340" s="33">
        <v>0</v>
      </c>
      <c r="E340" s="33">
        <v>0</v>
      </c>
      <c r="F340" s="33">
        <v>0</v>
      </c>
      <c r="G340" s="33">
        <v>1</v>
      </c>
      <c r="H340">
        <v>1</v>
      </c>
      <c r="I340">
        <v>1</v>
      </c>
      <c r="J340">
        <v>0</v>
      </c>
      <c r="K340">
        <v>0</v>
      </c>
      <c r="L340">
        <v>0</v>
      </c>
      <c r="M340">
        <v>0</v>
      </c>
      <c r="N340">
        <v>0</v>
      </c>
      <c r="O340">
        <v>0</v>
      </c>
      <c r="P340">
        <v>1</v>
      </c>
      <c r="Q340" s="32">
        <v>26926.5144</v>
      </c>
      <c r="R340" s="110">
        <f>IF(Play[[#This Row],[southeast]]=1,Play[[#This Row],[medical_insurance_charges]],NA())</f>
        <v>26926.5144</v>
      </c>
      <c r="S340" s="110" t="e">
        <f>IF(Play[[#This Row],[southwest]]=1,Play[[#This Row],[medical_insurance_charges]],NA())</f>
        <v>#N/A</v>
      </c>
      <c r="T340" s="111" t="e">
        <f>IF(Play[[#This Row],[northwest]]=1,Play[[#This Row],[medical_insurance_charges]],NA())</f>
        <v>#N/A</v>
      </c>
      <c r="U340" s="110" t="e">
        <f>IF(Play[[#This Row],[northeast]]=1,Play[[#This Row],[medical_insurance_charges]],NA())</f>
        <v>#N/A</v>
      </c>
      <c r="V340" s="114">
        <f>IF(AND(Play[[#This Row],[southeast]]&lt;&gt;0,Play[[#This Row],[Smoker]]&lt;&gt;0),Play[[#This Row],[medical_insurance_charges]],NA())</f>
        <v>26926.5144</v>
      </c>
      <c r="W340" s="114" t="e">
        <f>IF(AND(Play[[#This Row],[southwest]]&lt;&gt;0,Play[[#This Row],[Smoker]]&lt;&gt;0),Play[[#This Row],[medical_insurance_charges]],NA())</f>
        <v>#N/A</v>
      </c>
      <c r="X340" s="114" t="e">
        <f>IF(AND(Play[[#This Row],[northwest]]&lt;&gt;0,Play[[#This Row],[Smoker]]&lt;&gt;0),Play[[#This Row],[medical_insurance_charges]],NA())</f>
        <v>#N/A</v>
      </c>
      <c r="Y340" s="114" t="e">
        <f>IF(AND(Play[[#This Row],[northeast]]&lt;&gt;0,Play[[#This Row],[Smoker]]&lt;&gt;0),Play[[#This Row],[medical_insurance_charges]],NA())</f>
        <v>#N/A</v>
      </c>
      <c r="Z340" s="115" t="e">
        <f>IF(AND(Play[[#This Row],[Biological Marker]]=0,Play[[#This Row],[Smoker]]=1),Play[[#This Row],[medical_insurance_charges]],NA())</f>
        <v>#N/A</v>
      </c>
      <c r="AA340" s="115">
        <f>IF(AND(Play[[#This Row],[Biological Marker]]=1,Play[[#This Row],[Smoker]]=1),Play[[#This Row],[medical_insurance_charges]],NA())</f>
        <v>26926.5144</v>
      </c>
      <c r="AB340" s="144" t="e">
        <f>IF(AND(Play[[#This Row],[southeast]]&lt;&gt;0,Play[[#This Row],[Smoker]]=0),Play[[#This Row],[medical_insurance_charges]],NA())</f>
        <v>#N/A</v>
      </c>
      <c r="AC340" s="144" t="e">
        <f>IF(AND(Play[[#This Row],[southwest]]&lt;&gt;0,Play[[#This Row],[Smoker]]=0),Play[[#This Row],[medical_insurance_charges]],NA())</f>
        <v>#N/A</v>
      </c>
      <c r="AD340" s="144" t="e">
        <f>IF(AND(Play[[#This Row],[northwest]]&lt;&gt;0,Play[[#This Row],[Smoker]]=0),Play[[#This Row],[medical_insurance_charges]],NA())</f>
        <v>#N/A</v>
      </c>
      <c r="AE340" s="144" t="e">
        <f>IF(AND(Play[[#This Row],[northeast]]&lt;&gt;0,Play[[#This Row],[Smoker]]=0),Play[[#This Row],[medical_insurance_charges]],NA())</f>
        <v>#N/A</v>
      </c>
      <c r="AF340" s="115" t="e">
        <f>IF(AND(Play[[#This Row],[Biological Marker]]=0,Play[[#This Row],[Smoker]]=0),Play[[#This Row],[medical_insurance_charges]],NA())</f>
        <v>#N/A</v>
      </c>
      <c r="AG340" s="115" t="e">
        <f>IF(AND(Play[[#This Row],[Biological Marker]]=1,Play[[#This Row],[Smoker]]=0),Play[[#This Row],[medical_insurance_charges]],NA())</f>
        <v>#N/A</v>
      </c>
    </row>
    <row r="341" spans="1:33" x14ac:dyDescent="0.35">
      <c r="A341" s="31">
        <v>61</v>
      </c>
      <c r="B341" s="31">
        <v>29.92</v>
      </c>
      <c r="C341" s="33">
        <v>0</v>
      </c>
      <c r="D341" s="33">
        <v>1</v>
      </c>
      <c r="E341" s="33">
        <v>0</v>
      </c>
      <c r="F341" s="33">
        <v>0</v>
      </c>
      <c r="G341" s="33">
        <v>0</v>
      </c>
      <c r="H341">
        <v>1</v>
      </c>
      <c r="I341">
        <v>1</v>
      </c>
      <c r="J341">
        <v>0</v>
      </c>
      <c r="K341">
        <v>0</v>
      </c>
      <c r="L341">
        <v>0</v>
      </c>
      <c r="M341">
        <v>0</v>
      </c>
      <c r="N341">
        <v>0</v>
      </c>
      <c r="O341">
        <v>0</v>
      </c>
      <c r="P341">
        <v>1</v>
      </c>
      <c r="Q341" s="32">
        <v>30942.191800000001</v>
      </c>
      <c r="R341" s="110">
        <f>IF(Play[[#This Row],[southeast]]=1,Play[[#This Row],[medical_insurance_charges]],NA())</f>
        <v>30942.191800000001</v>
      </c>
      <c r="S341" s="110" t="e">
        <f>IF(Play[[#This Row],[southwest]]=1,Play[[#This Row],[medical_insurance_charges]],NA())</f>
        <v>#N/A</v>
      </c>
      <c r="T341" s="111" t="e">
        <f>IF(Play[[#This Row],[northwest]]=1,Play[[#This Row],[medical_insurance_charges]],NA())</f>
        <v>#N/A</v>
      </c>
      <c r="U341" s="110" t="e">
        <f>IF(Play[[#This Row],[northeast]]=1,Play[[#This Row],[medical_insurance_charges]],NA())</f>
        <v>#N/A</v>
      </c>
      <c r="V341" s="114">
        <f>IF(AND(Play[[#This Row],[southeast]]&lt;&gt;0,Play[[#This Row],[Smoker]]&lt;&gt;0),Play[[#This Row],[medical_insurance_charges]],NA())</f>
        <v>30942.191800000001</v>
      </c>
      <c r="W341" s="114" t="e">
        <f>IF(AND(Play[[#This Row],[southwest]]&lt;&gt;0,Play[[#This Row],[Smoker]]&lt;&gt;0),Play[[#This Row],[medical_insurance_charges]],NA())</f>
        <v>#N/A</v>
      </c>
      <c r="X341" s="114" t="e">
        <f>IF(AND(Play[[#This Row],[northwest]]&lt;&gt;0,Play[[#This Row],[Smoker]]&lt;&gt;0),Play[[#This Row],[medical_insurance_charges]],NA())</f>
        <v>#N/A</v>
      </c>
      <c r="Y341" s="114" t="e">
        <f>IF(AND(Play[[#This Row],[northeast]]&lt;&gt;0,Play[[#This Row],[Smoker]]&lt;&gt;0),Play[[#This Row],[medical_insurance_charges]],NA())</f>
        <v>#N/A</v>
      </c>
      <c r="Z341" s="115">
        <f>IF(AND(Play[[#This Row],[Biological Marker]]=0,Play[[#This Row],[Smoker]]=1),Play[[#This Row],[medical_insurance_charges]],NA())</f>
        <v>30942.191800000001</v>
      </c>
      <c r="AA341" s="115" t="e">
        <f>IF(AND(Play[[#This Row],[Biological Marker]]=1,Play[[#This Row],[Smoker]]=1),Play[[#This Row],[medical_insurance_charges]],NA())</f>
        <v>#N/A</v>
      </c>
      <c r="AB341" s="144" t="e">
        <f>IF(AND(Play[[#This Row],[southeast]]&lt;&gt;0,Play[[#This Row],[Smoker]]=0),Play[[#This Row],[medical_insurance_charges]],NA())</f>
        <v>#N/A</v>
      </c>
      <c r="AC341" s="144" t="e">
        <f>IF(AND(Play[[#This Row],[southwest]]&lt;&gt;0,Play[[#This Row],[Smoker]]=0),Play[[#This Row],[medical_insurance_charges]],NA())</f>
        <v>#N/A</v>
      </c>
      <c r="AD341" s="144" t="e">
        <f>IF(AND(Play[[#This Row],[northwest]]&lt;&gt;0,Play[[#This Row],[Smoker]]=0),Play[[#This Row],[medical_insurance_charges]],NA())</f>
        <v>#N/A</v>
      </c>
      <c r="AE341" s="144" t="e">
        <f>IF(AND(Play[[#This Row],[northeast]]&lt;&gt;0,Play[[#This Row],[Smoker]]=0),Play[[#This Row],[medical_insurance_charges]],NA())</f>
        <v>#N/A</v>
      </c>
      <c r="AF341" s="115" t="e">
        <f>IF(AND(Play[[#This Row],[Biological Marker]]=0,Play[[#This Row],[Smoker]]=0),Play[[#This Row],[medical_insurance_charges]],NA())</f>
        <v>#N/A</v>
      </c>
      <c r="AG341" s="115" t="e">
        <f>IF(AND(Play[[#This Row],[Biological Marker]]=1,Play[[#This Row],[Smoker]]=0),Play[[#This Row],[medical_insurance_charges]],NA())</f>
        <v>#N/A</v>
      </c>
    </row>
    <row r="342" spans="1:33" x14ac:dyDescent="0.35">
      <c r="A342" s="31">
        <v>18</v>
      </c>
      <c r="B342" s="31">
        <v>36.85</v>
      </c>
      <c r="C342" s="33">
        <v>0</v>
      </c>
      <c r="D342" s="33">
        <v>1</v>
      </c>
      <c r="E342" s="33">
        <v>0</v>
      </c>
      <c r="F342" s="33">
        <v>0</v>
      </c>
      <c r="G342" s="33">
        <v>0</v>
      </c>
      <c r="H342">
        <v>1</v>
      </c>
      <c r="I342">
        <v>1</v>
      </c>
      <c r="J342">
        <v>0</v>
      </c>
      <c r="K342">
        <v>0</v>
      </c>
      <c r="L342">
        <v>0</v>
      </c>
      <c r="M342">
        <v>1</v>
      </c>
      <c r="N342">
        <v>0</v>
      </c>
      <c r="O342">
        <v>0</v>
      </c>
      <c r="P342">
        <v>0</v>
      </c>
      <c r="Q342" s="32">
        <v>36149.483500000002</v>
      </c>
      <c r="R342" s="110">
        <f>IF(Play[[#This Row],[southeast]]=1,Play[[#This Row],[medical_insurance_charges]],NA())</f>
        <v>36149.483500000002</v>
      </c>
      <c r="S342" s="110" t="e">
        <f>IF(Play[[#This Row],[southwest]]=1,Play[[#This Row],[medical_insurance_charges]],NA())</f>
        <v>#N/A</v>
      </c>
      <c r="T342" s="111" t="e">
        <f>IF(Play[[#This Row],[northwest]]=1,Play[[#This Row],[medical_insurance_charges]],NA())</f>
        <v>#N/A</v>
      </c>
      <c r="U342" s="110" t="e">
        <f>IF(Play[[#This Row],[northeast]]=1,Play[[#This Row],[medical_insurance_charges]],NA())</f>
        <v>#N/A</v>
      </c>
      <c r="V342" s="114">
        <f>IF(AND(Play[[#This Row],[southeast]]&lt;&gt;0,Play[[#This Row],[Smoker]]&lt;&gt;0),Play[[#This Row],[medical_insurance_charges]],NA())</f>
        <v>36149.483500000002</v>
      </c>
      <c r="W342" s="114" t="e">
        <f>IF(AND(Play[[#This Row],[southwest]]&lt;&gt;0,Play[[#This Row],[Smoker]]&lt;&gt;0),Play[[#This Row],[medical_insurance_charges]],NA())</f>
        <v>#N/A</v>
      </c>
      <c r="X342" s="114" t="e">
        <f>IF(AND(Play[[#This Row],[northwest]]&lt;&gt;0,Play[[#This Row],[Smoker]]&lt;&gt;0),Play[[#This Row],[medical_insurance_charges]],NA())</f>
        <v>#N/A</v>
      </c>
      <c r="Y342" s="114" t="e">
        <f>IF(AND(Play[[#This Row],[northeast]]&lt;&gt;0,Play[[#This Row],[Smoker]]&lt;&gt;0),Play[[#This Row],[medical_insurance_charges]],NA())</f>
        <v>#N/A</v>
      </c>
      <c r="Z342" s="115">
        <f>IF(AND(Play[[#This Row],[Biological Marker]]=0,Play[[#This Row],[Smoker]]=1),Play[[#This Row],[medical_insurance_charges]],NA())</f>
        <v>36149.483500000002</v>
      </c>
      <c r="AA342" s="115" t="e">
        <f>IF(AND(Play[[#This Row],[Biological Marker]]=1,Play[[#This Row],[Smoker]]=1),Play[[#This Row],[medical_insurance_charges]],NA())</f>
        <v>#N/A</v>
      </c>
      <c r="AB342" s="144" t="e">
        <f>IF(AND(Play[[#This Row],[southeast]]&lt;&gt;0,Play[[#This Row],[Smoker]]=0),Play[[#This Row],[medical_insurance_charges]],NA())</f>
        <v>#N/A</v>
      </c>
      <c r="AC342" s="144" t="e">
        <f>IF(AND(Play[[#This Row],[southwest]]&lt;&gt;0,Play[[#This Row],[Smoker]]=0),Play[[#This Row],[medical_insurance_charges]],NA())</f>
        <v>#N/A</v>
      </c>
      <c r="AD342" s="144" t="e">
        <f>IF(AND(Play[[#This Row],[northwest]]&lt;&gt;0,Play[[#This Row],[Smoker]]=0),Play[[#This Row],[medical_insurance_charges]],NA())</f>
        <v>#N/A</v>
      </c>
      <c r="AE342" s="144" t="e">
        <f>IF(AND(Play[[#This Row],[northeast]]&lt;&gt;0,Play[[#This Row],[Smoker]]=0),Play[[#This Row],[medical_insurance_charges]],NA())</f>
        <v>#N/A</v>
      </c>
      <c r="AF342" s="115" t="e">
        <f>IF(AND(Play[[#This Row],[Biological Marker]]=0,Play[[#This Row],[Smoker]]=0),Play[[#This Row],[medical_insurance_charges]],NA())</f>
        <v>#N/A</v>
      </c>
      <c r="AG342" s="115" t="e">
        <f>IF(AND(Play[[#This Row],[Biological Marker]]=1,Play[[#This Row],[Smoker]]=0),Play[[#This Row],[medical_insurance_charges]],NA())</f>
        <v>#N/A</v>
      </c>
    </row>
    <row r="343" spans="1:33" x14ac:dyDescent="0.35">
      <c r="A343" s="31">
        <v>27</v>
      </c>
      <c r="B343" s="31">
        <v>36.08</v>
      </c>
      <c r="C343" s="33">
        <v>0</v>
      </c>
      <c r="D343" s="33">
        <v>1</v>
      </c>
      <c r="E343" s="33">
        <v>0</v>
      </c>
      <c r="F343" s="33">
        <v>0</v>
      </c>
      <c r="G343" s="33">
        <v>0</v>
      </c>
      <c r="H343">
        <v>1</v>
      </c>
      <c r="I343">
        <v>1</v>
      </c>
      <c r="J343">
        <v>0</v>
      </c>
      <c r="K343">
        <v>0</v>
      </c>
      <c r="L343">
        <v>0</v>
      </c>
      <c r="M343">
        <v>0</v>
      </c>
      <c r="N343">
        <v>1</v>
      </c>
      <c r="O343">
        <v>0</v>
      </c>
      <c r="P343">
        <v>0</v>
      </c>
      <c r="Q343" s="32">
        <v>37133.898200000003</v>
      </c>
      <c r="R343" s="110">
        <f>IF(Play[[#This Row],[southeast]]=1,Play[[#This Row],[medical_insurance_charges]],NA())</f>
        <v>37133.898200000003</v>
      </c>
      <c r="S343" s="110" t="e">
        <f>IF(Play[[#This Row],[southwest]]=1,Play[[#This Row],[medical_insurance_charges]],NA())</f>
        <v>#N/A</v>
      </c>
      <c r="T343" s="111" t="e">
        <f>IF(Play[[#This Row],[northwest]]=1,Play[[#This Row],[medical_insurance_charges]],NA())</f>
        <v>#N/A</v>
      </c>
      <c r="U343" s="110" t="e">
        <f>IF(Play[[#This Row],[northeast]]=1,Play[[#This Row],[medical_insurance_charges]],NA())</f>
        <v>#N/A</v>
      </c>
      <c r="V343" s="114">
        <f>IF(AND(Play[[#This Row],[southeast]]&lt;&gt;0,Play[[#This Row],[Smoker]]&lt;&gt;0),Play[[#This Row],[medical_insurance_charges]],NA())</f>
        <v>37133.898200000003</v>
      </c>
      <c r="W343" s="114" t="e">
        <f>IF(AND(Play[[#This Row],[southwest]]&lt;&gt;0,Play[[#This Row],[Smoker]]&lt;&gt;0),Play[[#This Row],[medical_insurance_charges]],NA())</f>
        <v>#N/A</v>
      </c>
      <c r="X343" s="114" t="e">
        <f>IF(AND(Play[[#This Row],[northwest]]&lt;&gt;0,Play[[#This Row],[Smoker]]&lt;&gt;0),Play[[#This Row],[medical_insurance_charges]],NA())</f>
        <v>#N/A</v>
      </c>
      <c r="Y343" s="114" t="e">
        <f>IF(AND(Play[[#This Row],[northeast]]&lt;&gt;0,Play[[#This Row],[Smoker]]&lt;&gt;0),Play[[#This Row],[medical_insurance_charges]],NA())</f>
        <v>#N/A</v>
      </c>
      <c r="Z343" s="115">
        <f>IF(AND(Play[[#This Row],[Biological Marker]]=0,Play[[#This Row],[Smoker]]=1),Play[[#This Row],[medical_insurance_charges]],NA())</f>
        <v>37133.898200000003</v>
      </c>
      <c r="AA343" s="115" t="e">
        <f>IF(AND(Play[[#This Row],[Biological Marker]]=1,Play[[#This Row],[Smoker]]=1),Play[[#This Row],[medical_insurance_charges]],NA())</f>
        <v>#N/A</v>
      </c>
      <c r="AB343" s="144" t="e">
        <f>IF(AND(Play[[#This Row],[southeast]]&lt;&gt;0,Play[[#This Row],[Smoker]]=0),Play[[#This Row],[medical_insurance_charges]],NA())</f>
        <v>#N/A</v>
      </c>
      <c r="AC343" s="144" t="e">
        <f>IF(AND(Play[[#This Row],[southwest]]&lt;&gt;0,Play[[#This Row],[Smoker]]=0),Play[[#This Row],[medical_insurance_charges]],NA())</f>
        <v>#N/A</v>
      </c>
      <c r="AD343" s="144" t="e">
        <f>IF(AND(Play[[#This Row],[northwest]]&lt;&gt;0,Play[[#This Row],[Smoker]]=0),Play[[#This Row],[medical_insurance_charges]],NA())</f>
        <v>#N/A</v>
      </c>
      <c r="AE343" s="144" t="e">
        <f>IF(AND(Play[[#This Row],[northeast]]&lt;&gt;0,Play[[#This Row],[Smoker]]=0),Play[[#This Row],[medical_insurance_charges]],NA())</f>
        <v>#N/A</v>
      </c>
      <c r="AF343" s="115" t="e">
        <f>IF(AND(Play[[#This Row],[Biological Marker]]=0,Play[[#This Row],[Smoker]]=0),Play[[#This Row],[medical_insurance_charges]],NA())</f>
        <v>#N/A</v>
      </c>
      <c r="AG343" s="115" t="e">
        <f>IF(AND(Play[[#This Row],[Biological Marker]]=1,Play[[#This Row],[Smoker]]=0),Play[[#This Row],[medical_insurance_charges]],NA())</f>
        <v>#N/A</v>
      </c>
    </row>
    <row r="344" spans="1:33" x14ac:dyDescent="0.35">
      <c r="A344" s="31">
        <v>44</v>
      </c>
      <c r="B344" s="31">
        <v>38.06</v>
      </c>
      <c r="C344" s="33">
        <v>0</v>
      </c>
      <c r="D344" s="33">
        <v>1</v>
      </c>
      <c r="E344" s="33">
        <v>0</v>
      </c>
      <c r="F344" s="33">
        <v>0</v>
      </c>
      <c r="G344" s="33">
        <v>0</v>
      </c>
      <c r="H344">
        <v>1</v>
      </c>
      <c r="I344">
        <v>1</v>
      </c>
      <c r="J344">
        <v>0</v>
      </c>
      <c r="K344">
        <v>0</v>
      </c>
      <c r="L344">
        <v>0</v>
      </c>
      <c r="M344">
        <v>0</v>
      </c>
      <c r="N344">
        <v>0</v>
      </c>
      <c r="O344">
        <v>1</v>
      </c>
      <c r="P344">
        <v>0</v>
      </c>
      <c r="Q344" s="32">
        <v>48885.135609999998</v>
      </c>
      <c r="R344" s="110">
        <f>IF(Play[[#This Row],[southeast]]=1,Play[[#This Row],[medical_insurance_charges]],NA())</f>
        <v>48885.135609999998</v>
      </c>
      <c r="S344" s="110" t="e">
        <f>IF(Play[[#This Row],[southwest]]=1,Play[[#This Row],[medical_insurance_charges]],NA())</f>
        <v>#N/A</v>
      </c>
      <c r="T344" s="111" t="e">
        <f>IF(Play[[#This Row],[northwest]]=1,Play[[#This Row],[medical_insurance_charges]],NA())</f>
        <v>#N/A</v>
      </c>
      <c r="U344" s="110" t="e">
        <f>IF(Play[[#This Row],[northeast]]=1,Play[[#This Row],[medical_insurance_charges]],NA())</f>
        <v>#N/A</v>
      </c>
      <c r="V344" s="114">
        <f>IF(AND(Play[[#This Row],[southeast]]&lt;&gt;0,Play[[#This Row],[Smoker]]&lt;&gt;0),Play[[#This Row],[medical_insurance_charges]],NA())</f>
        <v>48885.135609999998</v>
      </c>
      <c r="W344" s="114" t="e">
        <f>IF(AND(Play[[#This Row],[southwest]]&lt;&gt;0,Play[[#This Row],[Smoker]]&lt;&gt;0),Play[[#This Row],[medical_insurance_charges]],NA())</f>
        <v>#N/A</v>
      </c>
      <c r="X344" s="114" t="e">
        <f>IF(AND(Play[[#This Row],[northwest]]&lt;&gt;0,Play[[#This Row],[Smoker]]&lt;&gt;0),Play[[#This Row],[medical_insurance_charges]],NA())</f>
        <v>#N/A</v>
      </c>
      <c r="Y344" s="114" t="e">
        <f>IF(AND(Play[[#This Row],[northeast]]&lt;&gt;0,Play[[#This Row],[Smoker]]&lt;&gt;0),Play[[#This Row],[medical_insurance_charges]],NA())</f>
        <v>#N/A</v>
      </c>
      <c r="Z344" s="115">
        <f>IF(AND(Play[[#This Row],[Biological Marker]]=0,Play[[#This Row],[Smoker]]=1),Play[[#This Row],[medical_insurance_charges]],NA())</f>
        <v>48885.135609999998</v>
      </c>
      <c r="AA344" s="115" t="e">
        <f>IF(AND(Play[[#This Row],[Biological Marker]]=1,Play[[#This Row],[Smoker]]=1),Play[[#This Row],[medical_insurance_charges]],NA())</f>
        <v>#N/A</v>
      </c>
      <c r="AB344" s="144" t="e">
        <f>IF(AND(Play[[#This Row],[southeast]]&lt;&gt;0,Play[[#This Row],[Smoker]]=0),Play[[#This Row],[medical_insurance_charges]],NA())</f>
        <v>#N/A</v>
      </c>
      <c r="AC344" s="144" t="e">
        <f>IF(AND(Play[[#This Row],[southwest]]&lt;&gt;0,Play[[#This Row],[Smoker]]=0),Play[[#This Row],[medical_insurance_charges]],NA())</f>
        <v>#N/A</v>
      </c>
      <c r="AD344" s="144" t="e">
        <f>IF(AND(Play[[#This Row],[northwest]]&lt;&gt;0,Play[[#This Row],[Smoker]]=0),Play[[#This Row],[medical_insurance_charges]],NA())</f>
        <v>#N/A</v>
      </c>
      <c r="AE344" s="144" t="e">
        <f>IF(AND(Play[[#This Row],[northeast]]&lt;&gt;0,Play[[#This Row],[Smoker]]=0),Play[[#This Row],[medical_insurance_charges]],NA())</f>
        <v>#N/A</v>
      </c>
      <c r="AF344" s="115" t="e">
        <f>IF(AND(Play[[#This Row],[Biological Marker]]=0,Play[[#This Row],[Smoker]]=0),Play[[#This Row],[medical_insurance_charges]],NA())</f>
        <v>#N/A</v>
      </c>
      <c r="AG344" s="115" t="e">
        <f>IF(AND(Play[[#This Row],[Biological Marker]]=1,Play[[#This Row],[Smoker]]=0),Play[[#This Row],[medical_insurance_charges]],NA())</f>
        <v>#N/A</v>
      </c>
    </row>
    <row r="345" spans="1:33" x14ac:dyDescent="0.35">
      <c r="A345" s="31">
        <v>54</v>
      </c>
      <c r="B345" s="31">
        <v>47.41</v>
      </c>
      <c r="C345" s="33">
        <v>0</v>
      </c>
      <c r="D345" s="33">
        <v>1</v>
      </c>
      <c r="E345" s="33">
        <v>0</v>
      </c>
      <c r="F345" s="33">
        <v>0</v>
      </c>
      <c r="G345" s="33">
        <v>0</v>
      </c>
      <c r="H345">
        <v>1</v>
      </c>
      <c r="I345">
        <v>1</v>
      </c>
      <c r="J345">
        <v>0</v>
      </c>
      <c r="K345">
        <v>0</v>
      </c>
      <c r="L345">
        <v>0</v>
      </c>
      <c r="M345">
        <v>0</v>
      </c>
      <c r="N345">
        <v>0</v>
      </c>
      <c r="O345">
        <v>1</v>
      </c>
      <c r="P345">
        <v>0</v>
      </c>
      <c r="Q345" s="32">
        <v>63770.428010000003</v>
      </c>
      <c r="R345" s="110">
        <f>IF(Play[[#This Row],[southeast]]=1,Play[[#This Row],[medical_insurance_charges]],NA())</f>
        <v>63770.428010000003</v>
      </c>
      <c r="S345" s="110" t="e">
        <f>IF(Play[[#This Row],[southwest]]=1,Play[[#This Row],[medical_insurance_charges]],NA())</f>
        <v>#N/A</v>
      </c>
      <c r="T345" s="111" t="e">
        <f>IF(Play[[#This Row],[northwest]]=1,Play[[#This Row],[medical_insurance_charges]],NA())</f>
        <v>#N/A</v>
      </c>
      <c r="U345" s="110" t="e">
        <f>IF(Play[[#This Row],[northeast]]=1,Play[[#This Row],[medical_insurance_charges]],NA())</f>
        <v>#N/A</v>
      </c>
      <c r="V345" s="114">
        <f>IF(AND(Play[[#This Row],[southeast]]&lt;&gt;0,Play[[#This Row],[Smoker]]&lt;&gt;0),Play[[#This Row],[medical_insurance_charges]],NA())</f>
        <v>63770.428010000003</v>
      </c>
      <c r="W345" s="114" t="e">
        <f>IF(AND(Play[[#This Row],[southwest]]&lt;&gt;0,Play[[#This Row],[Smoker]]&lt;&gt;0),Play[[#This Row],[medical_insurance_charges]],NA())</f>
        <v>#N/A</v>
      </c>
      <c r="X345" s="114" t="e">
        <f>IF(AND(Play[[#This Row],[northwest]]&lt;&gt;0,Play[[#This Row],[Smoker]]&lt;&gt;0),Play[[#This Row],[medical_insurance_charges]],NA())</f>
        <v>#N/A</v>
      </c>
      <c r="Y345" s="114" t="e">
        <f>IF(AND(Play[[#This Row],[northeast]]&lt;&gt;0,Play[[#This Row],[Smoker]]&lt;&gt;0),Play[[#This Row],[medical_insurance_charges]],NA())</f>
        <v>#N/A</v>
      </c>
      <c r="Z345" s="115">
        <f>IF(AND(Play[[#This Row],[Biological Marker]]=0,Play[[#This Row],[Smoker]]=1),Play[[#This Row],[medical_insurance_charges]],NA())</f>
        <v>63770.428010000003</v>
      </c>
      <c r="AA345" s="115" t="e">
        <f>IF(AND(Play[[#This Row],[Biological Marker]]=1,Play[[#This Row],[Smoker]]=1),Play[[#This Row],[medical_insurance_charges]],NA())</f>
        <v>#N/A</v>
      </c>
      <c r="AB345" s="144" t="e">
        <f>IF(AND(Play[[#This Row],[southeast]]&lt;&gt;0,Play[[#This Row],[Smoker]]=0),Play[[#This Row],[medical_insurance_charges]],NA())</f>
        <v>#N/A</v>
      </c>
      <c r="AC345" s="144" t="e">
        <f>IF(AND(Play[[#This Row],[southwest]]&lt;&gt;0,Play[[#This Row],[Smoker]]=0),Play[[#This Row],[medical_insurance_charges]],NA())</f>
        <v>#N/A</v>
      </c>
      <c r="AD345" s="144" t="e">
        <f>IF(AND(Play[[#This Row],[northwest]]&lt;&gt;0,Play[[#This Row],[Smoker]]=0),Play[[#This Row],[medical_insurance_charges]],NA())</f>
        <v>#N/A</v>
      </c>
      <c r="AE345" s="144" t="e">
        <f>IF(AND(Play[[#This Row],[northeast]]&lt;&gt;0,Play[[#This Row],[Smoker]]=0),Play[[#This Row],[medical_insurance_charges]],NA())</f>
        <v>#N/A</v>
      </c>
      <c r="AF345" s="115" t="e">
        <f>IF(AND(Play[[#This Row],[Biological Marker]]=0,Play[[#This Row],[Smoker]]=0),Play[[#This Row],[medical_insurance_charges]],NA())</f>
        <v>#N/A</v>
      </c>
      <c r="AG345" s="115" t="e">
        <f>IF(AND(Play[[#This Row],[Biological Marker]]=1,Play[[#This Row],[Smoker]]=0),Play[[#This Row],[medical_insurance_charges]],NA())</f>
        <v>#N/A</v>
      </c>
    </row>
    <row r="346" spans="1:33" x14ac:dyDescent="0.35">
      <c r="A346" s="31">
        <v>43</v>
      </c>
      <c r="B346" s="31">
        <v>46.2</v>
      </c>
      <c r="C346" s="33">
        <v>0</v>
      </c>
      <c r="D346" s="33">
        <v>1</v>
      </c>
      <c r="E346" s="33">
        <v>0</v>
      </c>
      <c r="F346" s="33">
        <v>0</v>
      </c>
      <c r="G346" s="33">
        <v>0</v>
      </c>
      <c r="H346">
        <v>1</v>
      </c>
      <c r="I346">
        <v>1</v>
      </c>
      <c r="J346">
        <v>0</v>
      </c>
      <c r="K346">
        <v>0</v>
      </c>
      <c r="L346">
        <v>0</v>
      </c>
      <c r="M346">
        <v>0</v>
      </c>
      <c r="N346">
        <v>0</v>
      </c>
      <c r="O346">
        <v>1</v>
      </c>
      <c r="P346">
        <v>0</v>
      </c>
      <c r="Q346" s="32">
        <v>45863.205000000002</v>
      </c>
      <c r="R346" s="110">
        <f>IF(Play[[#This Row],[southeast]]=1,Play[[#This Row],[medical_insurance_charges]],NA())</f>
        <v>45863.205000000002</v>
      </c>
      <c r="S346" s="110" t="e">
        <f>IF(Play[[#This Row],[southwest]]=1,Play[[#This Row],[medical_insurance_charges]],NA())</f>
        <v>#N/A</v>
      </c>
      <c r="T346" s="111" t="e">
        <f>IF(Play[[#This Row],[northwest]]=1,Play[[#This Row],[medical_insurance_charges]],NA())</f>
        <v>#N/A</v>
      </c>
      <c r="U346" s="110" t="e">
        <f>IF(Play[[#This Row],[northeast]]=1,Play[[#This Row],[medical_insurance_charges]],NA())</f>
        <v>#N/A</v>
      </c>
      <c r="V346" s="114">
        <f>IF(AND(Play[[#This Row],[southeast]]&lt;&gt;0,Play[[#This Row],[Smoker]]&lt;&gt;0),Play[[#This Row],[medical_insurance_charges]],NA())</f>
        <v>45863.205000000002</v>
      </c>
      <c r="W346" s="114" t="e">
        <f>IF(AND(Play[[#This Row],[southwest]]&lt;&gt;0,Play[[#This Row],[Smoker]]&lt;&gt;0),Play[[#This Row],[medical_insurance_charges]],NA())</f>
        <v>#N/A</v>
      </c>
      <c r="X346" s="114" t="e">
        <f>IF(AND(Play[[#This Row],[northwest]]&lt;&gt;0,Play[[#This Row],[Smoker]]&lt;&gt;0),Play[[#This Row],[medical_insurance_charges]],NA())</f>
        <v>#N/A</v>
      </c>
      <c r="Y346" s="114" t="e">
        <f>IF(AND(Play[[#This Row],[northeast]]&lt;&gt;0,Play[[#This Row],[Smoker]]&lt;&gt;0),Play[[#This Row],[medical_insurance_charges]],NA())</f>
        <v>#N/A</v>
      </c>
      <c r="Z346" s="115">
        <f>IF(AND(Play[[#This Row],[Biological Marker]]=0,Play[[#This Row],[Smoker]]=1),Play[[#This Row],[medical_insurance_charges]],NA())</f>
        <v>45863.205000000002</v>
      </c>
      <c r="AA346" s="115" t="e">
        <f>IF(AND(Play[[#This Row],[Biological Marker]]=1,Play[[#This Row],[Smoker]]=1),Play[[#This Row],[medical_insurance_charges]],NA())</f>
        <v>#N/A</v>
      </c>
      <c r="AB346" s="144" t="e">
        <f>IF(AND(Play[[#This Row],[southeast]]&lt;&gt;0,Play[[#This Row],[Smoker]]=0),Play[[#This Row],[medical_insurance_charges]],NA())</f>
        <v>#N/A</v>
      </c>
      <c r="AC346" s="144" t="e">
        <f>IF(AND(Play[[#This Row],[southwest]]&lt;&gt;0,Play[[#This Row],[Smoker]]=0),Play[[#This Row],[medical_insurance_charges]],NA())</f>
        <v>#N/A</v>
      </c>
      <c r="AD346" s="144" t="e">
        <f>IF(AND(Play[[#This Row],[northwest]]&lt;&gt;0,Play[[#This Row],[Smoker]]=0),Play[[#This Row],[medical_insurance_charges]],NA())</f>
        <v>#N/A</v>
      </c>
      <c r="AE346" s="144" t="e">
        <f>IF(AND(Play[[#This Row],[northeast]]&lt;&gt;0,Play[[#This Row],[Smoker]]=0),Play[[#This Row],[medical_insurance_charges]],NA())</f>
        <v>#N/A</v>
      </c>
      <c r="AF346" s="115" t="e">
        <f>IF(AND(Play[[#This Row],[Biological Marker]]=0,Play[[#This Row],[Smoker]]=0),Play[[#This Row],[medical_insurance_charges]],NA())</f>
        <v>#N/A</v>
      </c>
      <c r="AG346" s="115" t="e">
        <f>IF(AND(Play[[#This Row],[Biological Marker]]=1,Play[[#This Row],[Smoker]]=0),Play[[#This Row],[medical_insurance_charges]],NA())</f>
        <v>#N/A</v>
      </c>
    </row>
    <row r="347" spans="1:33" x14ac:dyDescent="0.35">
      <c r="A347" s="31">
        <v>47</v>
      </c>
      <c r="B347" s="31">
        <v>36.630000000000003</v>
      </c>
      <c r="C347" s="33">
        <v>0</v>
      </c>
      <c r="D347" s="33">
        <v>1</v>
      </c>
      <c r="E347" s="33">
        <v>0</v>
      </c>
      <c r="F347" s="33">
        <v>0</v>
      </c>
      <c r="G347" s="33">
        <v>0</v>
      </c>
      <c r="H347">
        <v>1</v>
      </c>
      <c r="I347">
        <v>1</v>
      </c>
      <c r="J347">
        <v>0</v>
      </c>
      <c r="K347">
        <v>0</v>
      </c>
      <c r="L347">
        <v>0</v>
      </c>
      <c r="M347">
        <v>0</v>
      </c>
      <c r="N347">
        <v>0</v>
      </c>
      <c r="O347">
        <v>1</v>
      </c>
      <c r="P347">
        <v>0</v>
      </c>
      <c r="Q347" s="32">
        <v>42969.852700000003</v>
      </c>
      <c r="R347" s="110">
        <f>IF(Play[[#This Row],[southeast]]=1,Play[[#This Row],[medical_insurance_charges]],NA())</f>
        <v>42969.852700000003</v>
      </c>
      <c r="S347" s="110" t="e">
        <f>IF(Play[[#This Row],[southwest]]=1,Play[[#This Row],[medical_insurance_charges]],NA())</f>
        <v>#N/A</v>
      </c>
      <c r="T347" s="111" t="e">
        <f>IF(Play[[#This Row],[northwest]]=1,Play[[#This Row],[medical_insurance_charges]],NA())</f>
        <v>#N/A</v>
      </c>
      <c r="U347" s="110" t="e">
        <f>IF(Play[[#This Row],[northeast]]=1,Play[[#This Row],[medical_insurance_charges]],NA())</f>
        <v>#N/A</v>
      </c>
      <c r="V347" s="114">
        <f>IF(AND(Play[[#This Row],[southeast]]&lt;&gt;0,Play[[#This Row],[Smoker]]&lt;&gt;0),Play[[#This Row],[medical_insurance_charges]],NA())</f>
        <v>42969.852700000003</v>
      </c>
      <c r="W347" s="114" t="e">
        <f>IF(AND(Play[[#This Row],[southwest]]&lt;&gt;0,Play[[#This Row],[Smoker]]&lt;&gt;0),Play[[#This Row],[medical_insurance_charges]],NA())</f>
        <v>#N/A</v>
      </c>
      <c r="X347" s="114" t="e">
        <f>IF(AND(Play[[#This Row],[northwest]]&lt;&gt;0,Play[[#This Row],[Smoker]]&lt;&gt;0),Play[[#This Row],[medical_insurance_charges]],NA())</f>
        <v>#N/A</v>
      </c>
      <c r="Y347" s="114" t="e">
        <f>IF(AND(Play[[#This Row],[northeast]]&lt;&gt;0,Play[[#This Row],[Smoker]]&lt;&gt;0),Play[[#This Row],[medical_insurance_charges]],NA())</f>
        <v>#N/A</v>
      </c>
      <c r="Z347" s="115">
        <f>IF(AND(Play[[#This Row],[Biological Marker]]=0,Play[[#This Row],[Smoker]]=1),Play[[#This Row],[medical_insurance_charges]],NA())</f>
        <v>42969.852700000003</v>
      </c>
      <c r="AA347" s="115" t="e">
        <f>IF(AND(Play[[#This Row],[Biological Marker]]=1,Play[[#This Row],[Smoker]]=1),Play[[#This Row],[medical_insurance_charges]],NA())</f>
        <v>#N/A</v>
      </c>
      <c r="AB347" s="144" t="e">
        <f>IF(AND(Play[[#This Row],[southeast]]&lt;&gt;0,Play[[#This Row],[Smoker]]=0),Play[[#This Row],[medical_insurance_charges]],NA())</f>
        <v>#N/A</v>
      </c>
      <c r="AC347" s="144" t="e">
        <f>IF(AND(Play[[#This Row],[southwest]]&lt;&gt;0,Play[[#This Row],[Smoker]]=0),Play[[#This Row],[medical_insurance_charges]],NA())</f>
        <v>#N/A</v>
      </c>
      <c r="AD347" s="144" t="e">
        <f>IF(AND(Play[[#This Row],[northwest]]&lt;&gt;0,Play[[#This Row],[Smoker]]=0),Play[[#This Row],[medical_insurance_charges]],NA())</f>
        <v>#N/A</v>
      </c>
      <c r="AE347" s="144" t="e">
        <f>IF(AND(Play[[#This Row],[northeast]]&lt;&gt;0,Play[[#This Row],[Smoker]]=0),Play[[#This Row],[medical_insurance_charges]],NA())</f>
        <v>#N/A</v>
      </c>
      <c r="AF347" s="115" t="e">
        <f>IF(AND(Play[[#This Row],[Biological Marker]]=0,Play[[#This Row],[Smoker]]=0),Play[[#This Row],[medical_insurance_charges]],NA())</f>
        <v>#N/A</v>
      </c>
      <c r="AG347" s="115" t="e">
        <f>IF(AND(Play[[#This Row],[Biological Marker]]=1,Play[[#This Row],[Smoker]]=0),Play[[#This Row],[medical_insurance_charges]],NA())</f>
        <v>#N/A</v>
      </c>
    </row>
    <row r="348" spans="1:33" x14ac:dyDescent="0.35">
      <c r="A348" s="31">
        <v>19</v>
      </c>
      <c r="B348" s="31">
        <v>33.11</v>
      </c>
      <c r="C348" s="33">
        <v>0</v>
      </c>
      <c r="D348" s="33">
        <v>1</v>
      </c>
      <c r="E348" s="33">
        <v>0</v>
      </c>
      <c r="F348" s="33">
        <v>0</v>
      </c>
      <c r="G348" s="33">
        <v>0</v>
      </c>
      <c r="H348">
        <v>1</v>
      </c>
      <c r="I348">
        <v>1</v>
      </c>
      <c r="J348">
        <v>0</v>
      </c>
      <c r="K348">
        <v>0</v>
      </c>
      <c r="L348">
        <v>0</v>
      </c>
      <c r="M348">
        <v>1</v>
      </c>
      <c r="N348">
        <v>0</v>
      </c>
      <c r="O348">
        <v>0</v>
      </c>
      <c r="P348">
        <v>0</v>
      </c>
      <c r="Q348" s="32">
        <v>34439.855900000002</v>
      </c>
      <c r="R348" s="110">
        <f>IF(Play[[#This Row],[southeast]]=1,Play[[#This Row],[medical_insurance_charges]],NA())</f>
        <v>34439.855900000002</v>
      </c>
      <c r="S348" s="110" t="e">
        <f>IF(Play[[#This Row],[southwest]]=1,Play[[#This Row],[medical_insurance_charges]],NA())</f>
        <v>#N/A</v>
      </c>
      <c r="T348" s="111" t="e">
        <f>IF(Play[[#This Row],[northwest]]=1,Play[[#This Row],[medical_insurance_charges]],NA())</f>
        <v>#N/A</v>
      </c>
      <c r="U348" s="110" t="e">
        <f>IF(Play[[#This Row],[northeast]]=1,Play[[#This Row],[medical_insurance_charges]],NA())</f>
        <v>#N/A</v>
      </c>
      <c r="V348" s="114">
        <f>IF(AND(Play[[#This Row],[southeast]]&lt;&gt;0,Play[[#This Row],[Smoker]]&lt;&gt;0),Play[[#This Row],[medical_insurance_charges]],NA())</f>
        <v>34439.855900000002</v>
      </c>
      <c r="W348" s="114" t="e">
        <f>IF(AND(Play[[#This Row],[southwest]]&lt;&gt;0,Play[[#This Row],[Smoker]]&lt;&gt;0),Play[[#This Row],[medical_insurance_charges]],NA())</f>
        <v>#N/A</v>
      </c>
      <c r="X348" s="114" t="e">
        <f>IF(AND(Play[[#This Row],[northwest]]&lt;&gt;0,Play[[#This Row],[Smoker]]&lt;&gt;0),Play[[#This Row],[medical_insurance_charges]],NA())</f>
        <v>#N/A</v>
      </c>
      <c r="Y348" s="114" t="e">
        <f>IF(AND(Play[[#This Row],[northeast]]&lt;&gt;0,Play[[#This Row],[Smoker]]&lt;&gt;0),Play[[#This Row],[medical_insurance_charges]],NA())</f>
        <v>#N/A</v>
      </c>
      <c r="Z348" s="115">
        <f>IF(AND(Play[[#This Row],[Biological Marker]]=0,Play[[#This Row],[Smoker]]=1),Play[[#This Row],[medical_insurance_charges]],NA())</f>
        <v>34439.855900000002</v>
      </c>
      <c r="AA348" s="115" t="e">
        <f>IF(AND(Play[[#This Row],[Biological Marker]]=1,Play[[#This Row],[Smoker]]=1),Play[[#This Row],[medical_insurance_charges]],NA())</f>
        <v>#N/A</v>
      </c>
      <c r="AB348" s="144" t="e">
        <f>IF(AND(Play[[#This Row],[southeast]]&lt;&gt;0,Play[[#This Row],[Smoker]]=0),Play[[#This Row],[medical_insurance_charges]],NA())</f>
        <v>#N/A</v>
      </c>
      <c r="AC348" s="144" t="e">
        <f>IF(AND(Play[[#This Row],[southwest]]&lt;&gt;0,Play[[#This Row],[Smoker]]=0),Play[[#This Row],[medical_insurance_charges]],NA())</f>
        <v>#N/A</v>
      </c>
      <c r="AD348" s="144" t="e">
        <f>IF(AND(Play[[#This Row],[northwest]]&lt;&gt;0,Play[[#This Row],[Smoker]]=0),Play[[#This Row],[medical_insurance_charges]],NA())</f>
        <v>#N/A</v>
      </c>
      <c r="AE348" s="144" t="e">
        <f>IF(AND(Play[[#This Row],[northeast]]&lt;&gt;0,Play[[#This Row],[Smoker]]=0),Play[[#This Row],[medical_insurance_charges]],NA())</f>
        <v>#N/A</v>
      </c>
      <c r="AF348" s="115" t="e">
        <f>IF(AND(Play[[#This Row],[Biological Marker]]=0,Play[[#This Row],[Smoker]]=0),Play[[#This Row],[medical_insurance_charges]],NA())</f>
        <v>#N/A</v>
      </c>
      <c r="AG348" s="115" t="e">
        <f>IF(AND(Play[[#This Row],[Biological Marker]]=1,Play[[#This Row],[Smoker]]=0),Play[[#This Row],[medical_insurance_charges]],NA())</f>
        <v>#N/A</v>
      </c>
    </row>
    <row r="349" spans="1:33" x14ac:dyDescent="0.35">
      <c r="A349" s="31">
        <v>44</v>
      </c>
      <c r="B349" s="31">
        <v>43.89</v>
      </c>
      <c r="C349" s="33">
        <v>0</v>
      </c>
      <c r="D349" s="33">
        <v>1</v>
      </c>
      <c r="E349" s="33">
        <v>0</v>
      </c>
      <c r="F349" s="33">
        <v>0</v>
      </c>
      <c r="G349" s="33">
        <v>0</v>
      </c>
      <c r="H349">
        <v>1</v>
      </c>
      <c r="I349">
        <v>1</v>
      </c>
      <c r="J349">
        <v>0</v>
      </c>
      <c r="K349">
        <v>0</v>
      </c>
      <c r="L349">
        <v>0</v>
      </c>
      <c r="M349">
        <v>0</v>
      </c>
      <c r="N349">
        <v>0</v>
      </c>
      <c r="O349">
        <v>1</v>
      </c>
      <c r="P349">
        <v>0</v>
      </c>
      <c r="Q349" s="32">
        <v>46200.985099999998</v>
      </c>
      <c r="R349" s="110">
        <f>IF(Play[[#This Row],[southeast]]=1,Play[[#This Row],[medical_insurance_charges]],NA())</f>
        <v>46200.985099999998</v>
      </c>
      <c r="S349" s="110" t="e">
        <f>IF(Play[[#This Row],[southwest]]=1,Play[[#This Row],[medical_insurance_charges]],NA())</f>
        <v>#N/A</v>
      </c>
      <c r="T349" s="111" t="e">
        <f>IF(Play[[#This Row],[northwest]]=1,Play[[#This Row],[medical_insurance_charges]],NA())</f>
        <v>#N/A</v>
      </c>
      <c r="U349" s="110" t="e">
        <f>IF(Play[[#This Row],[northeast]]=1,Play[[#This Row],[medical_insurance_charges]],NA())</f>
        <v>#N/A</v>
      </c>
      <c r="V349" s="114">
        <f>IF(AND(Play[[#This Row],[southeast]]&lt;&gt;0,Play[[#This Row],[Smoker]]&lt;&gt;0),Play[[#This Row],[medical_insurance_charges]],NA())</f>
        <v>46200.985099999998</v>
      </c>
      <c r="W349" s="114" t="e">
        <f>IF(AND(Play[[#This Row],[southwest]]&lt;&gt;0,Play[[#This Row],[Smoker]]&lt;&gt;0),Play[[#This Row],[medical_insurance_charges]],NA())</f>
        <v>#N/A</v>
      </c>
      <c r="X349" s="114" t="e">
        <f>IF(AND(Play[[#This Row],[northwest]]&lt;&gt;0,Play[[#This Row],[Smoker]]&lt;&gt;0),Play[[#This Row],[medical_insurance_charges]],NA())</f>
        <v>#N/A</v>
      </c>
      <c r="Y349" s="114" t="e">
        <f>IF(AND(Play[[#This Row],[northeast]]&lt;&gt;0,Play[[#This Row],[Smoker]]&lt;&gt;0),Play[[#This Row],[medical_insurance_charges]],NA())</f>
        <v>#N/A</v>
      </c>
      <c r="Z349" s="115">
        <f>IF(AND(Play[[#This Row],[Biological Marker]]=0,Play[[#This Row],[Smoker]]=1),Play[[#This Row],[medical_insurance_charges]],NA())</f>
        <v>46200.985099999998</v>
      </c>
      <c r="AA349" s="115" t="e">
        <f>IF(AND(Play[[#This Row],[Biological Marker]]=1,Play[[#This Row],[Smoker]]=1),Play[[#This Row],[medical_insurance_charges]],NA())</f>
        <v>#N/A</v>
      </c>
      <c r="AB349" s="144" t="e">
        <f>IF(AND(Play[[#This Row],[southeast]]&lt;&gt;0,Play[[#This Row],[Smoker]]=0),Play[[#This Row],[medical_insurance_charges]],NA())</f>
        <v>#N/A</v>
      </c>
      <c r="AC349" s="144" t="e">
        <f>IF(AND(Play[[#This Row],[southwest]]&lt;&gt;0,Play[[#This Row],[Smoker]]=0),Play[[#This Row],[medical_insurance_charges]],NA())</f>
        <v>#N/A</v>
      </c>
      <c r="AD349" s="144" t="e">
        <f>IF(AND(Play[[#This Row],[northwest]]&lt;&gt;0,Play[[#This Row],[Smoker]]=0),Play[[#This Row],[medical_insurance_charges]],NA())</f>
        <v>#N/A</v>
      </c>
      <c r="AE349" s="144" t="e">
        <f>IF(AND(Play[[#This Row],[northeast]]&lt;&gt;0,Play[[#This Row],[Smoker]]=0),Play[[#This Row],[medical_insurance_charges]],NA())</f>
        <v>#N/A</v>
      </c>
      <c r="AF349" s="115" t="e">
        <f>IF(AND(Play[[#This Row],[Biological Marker]]=0,Play[[#This Row],[Smoker]]=0),Play[[#This Row],[medical_insurance_charges]],NA())</f>
        <v>#N/A</v>
      </c>
      <c r="AG349" s="115" t="e">
        <f>IF(AND(Play[[#This Row],[Biological Marker]]=1,Play[[#This Row],[Smoker]]=0),Play[[#This Row],[medical_insurance_charges]],NA())</f>
        <v>#N/A</v>
      </c>
    </row>
    <row r="350" spans="1:33" x14ac:dyDescent="0.35">
      <c r="A350" s="31">
        <v>51</v>
      </c>
      <c r="B350" s="31">
        <v>38.06</v>
      </c>
      <c r="C350" s="33">
        <v>0</v>
      </c>
      <c r="D350" s="33">
        <v>1</v>
      </c>
      <c r="E350" s="33">
        <v>0</v>
      </c>
      <c r="F350" s="33">
        <v>0</v>
      </c>
      <c r="G350" s="33">
        <v>0</v>
      </c>
      <c r="H350">
        <v>1</v>
      </c>
      <c r="I350">
        <v>1</v>
      </c>
      <c r="J350">
        <v>0</v>
      </c>
      <c r="K350">
        <v>0</v>
      </c>
      <c r="L350">
        <v>0</v>
      </c>
      <c r="M350">
        <v>0</v>
      </c>
      <c r="N350">
        <v>0</v>
      </c>
      <c r="O350">
        <v>1</v>
      </c>
      <c r="P350">
        <v>0</v>
      </c>
      <c r="Q350" s="32">
        <v>44400.4064</v>
      </c>
      <c r="R350" s="110">
        <f>IF(Play[[#This Row],[southeast]]=1,Play[[#This Row],[medical_insurance_charges]],NA())</f>
        <v>44400.4064</v>
      </c>
      <c r="S350" s="110" t="e">
        <f>IF(Play[[#This Row],[southwest]]=1,Play[[#This Row],[medical_insurance_charges]],NA())</f>
        <v>#N/A</v>
      </c>
      <c r="T350" s="111" t="e">
        <f>IF(Play[[#This Row],[northwest]]=1,Play[[#This Row],[medical_insurance_charges]],NA())</f>
        <v>#N/A</v>
      </c>
      <c r="U350" s="110" t="e">
        <f>IF(Play[[#This Row],[northeast]]=1,Play[[#This Row],[medical_insurance_charges]],NA())</f>
        <v>#N/A</v>
      </c>
      <c r="V350" s="114">
        <f>IF(AND(Play[[#This Row],[southeast]]&lt;&gt;0,Play[[#This Row],[Smoker]]&lt;&gt;0),Play[[#This Row],[medical_insurance_charges]],NA())</f>
        <v>44400.4064</v>
      </c>
      <c r="W350" s="114" t="e">
        <f>IF(AND(Play[[#This Row],[southwest]]&lt;&gt;0,Play[[#This Row],[Smoker]]&lt;&gt;0),Play[[#This Row],[medical_insurance_charges]],NA())</f>
        <v>#N/A</v>
      </c>
      <c r="X350" s="114" t="e">
        <f>IF(AND(Play[[#This Row],[northwest]]&lt;&gt;0,Play[[#This Row],[Smoker]]&lt;&gt;0),Play[[#This Row],[medical_insurance_charges]],NA())</f>
        <v>#N/A</v>
      </c>
      <c r="Y350" s="114" t="e">
        <f>IF(AND(Play[[#This Row],[northeast]]&lt;&gt;0,Play[[#This Row],[Smoker]]&lt;&gt;0),Play[[#This Row],[medical_insurance_charges]],NA())</f>
        <v>#N/A</v>
      </c>
      <c r="Z350" s="115">
        <f>IF(AND(Play[[#This Row],[Biological Marker]]=0,Play[[#This Row],[Smoker]]=1),Play[[#This Row],[medical_insurance_charges]],NA())</f>
        <v>44400.4064</v>
      </c>
      <c r="AA350" s="115" t="e">
        <f>IF(AND(Play[[#This Row],[Biological Marker]]=1,Play[[#This Row],[Smoker]]=1),Play[[#This Row],[medical_insurance_charges]],NA())</f>
        <v>#N/A</v>
      </c>
      <c r="AB350" s="144" t="e">
        <f>IF(AND(Play[[#This Row],[southeast]]&lt;&gt;0,Play[[#This Row],[Smoker]]=0),Play[[#This Row],[medical_insurance_charges]],NA())</f>
        <v>#N/A</v>
      </c>
      <c r="AC350" s="144" t="e">
        <f>IF(AND(Play[[#This Row],[southwest]]&lt;&gt;0,Play[[#This Row],[Smoker]]=0),Play[[#This Row],[medical_insurance_charges]],NA())</f>
        <v>#N/A</v>
      </c>
      <c r="AD350" s="144" t="e">
        <f>IF(AND(Play[[#This Row],[northwest]]&lt;&gt;0,Play[[#This Row],[Smoker]]=0),Play[[#This Row],[medical_insurance_charges]],NA())</f>
        <v>#N/A</v>
      </c>
      <c r="AE350" s="144" t="e">
        <f>IF(AND(Play[[#This Row],[northeast]]&lt;&gt;0,Play[[#This Row],[Smoker]]=0),Play[[#This Row],[medical_insurance_charges]],NA())</f>
        <v>#N/A</v>
      </c>
      <c r="AF350" s="115" t="e">
        <f>IF(AND(Play[[#This Row],[Biological Marker]]=0,Play[[#This Row],[Smoker]]=0),Play[[#This Row],[medical_insurance_charges]],NA())</f>
        <v>#N/A</v>
      </c>
      <c r="AG350" s="115" t="e">
        <f>IF(AND(Play[[#This Row],[Biological Marker]]=1,Play[[#This Row],[Smoker]]=0),Play[[#This Row],[medical_insurance_charges]],NA())</f>
        <v>#N/A</v>
      </c>
    </row>
    <row r="351" spans="1:33" x14ac:dyDescent="0.35">
      <c r="A351" s="31">
        <v>30</v>
      </c>
      <c r="B351" s="31">
        <v>39.049999999999997</v>
      </c>
      <c r="C351" s="33">
        <v>0</v>
      </c>
      <c r="D351" s="33">
        <v>1</v>
      </c>
      <c r="E351" s="33">
        <v>0</v>
      </c>
      <c r="F351" s="33">
        <v>0</v>
      </c>
      <c r="G351" s="33">
        <v>0</v>
      </c>
      <c r="H351">
        <v>1</v>
      </c>
      <c r="I351">
        <v>1</v>
      </c>
      <c r="J351">
        <v>0</v>
      </c>
      <c r="K351">
        <v>0</v>
      </c>
      <c r="L351">
        <v>0</v>
      </c>
      <c r="M351">
        <v>0</v>
      </c>
      <c r="N351">
        <v>1</v>
      </c>
      <c r="O351">
        <v>0</v>
      </c>
      <c r="P351">
        <v>0</v>
      </c>
      <c r="Q351" s="32">
        <v>40932.429499999998</v>
      </c>
      <c r="R351" s="110">
        <f>IF(Play[[#This Row],[southeast]]=1,Play[[#This Row],[medical_insurance_charges]],NA())</f>
        <v>40932.429499999998</v>
      </c>
      <c r="S351" s="110" t="e">
        <f>IF(Play[[#This Row],[southwest]]=1,Play[[#This Row],[medical_insurance_charges]],NA())</f>
        <v>#N/A</v>
      </c>
      <c r="T351" s="111" t="e">
        <f>IF(Play[[#This Row],[northwest]]=1,Play[[#This Row],[medical_insurance_charges]],NA())</f>
        <v>#N/A</v>
      </c>
      <c r="U351" s="110" t="e">
        <f>IF(Play[[#This Row],[northeast]]=1,Play[[#This Row],[medical_insurance_charges]],NA())</f>
        <v>#N/A</v>
      </c>
      <c r="V351" s="114">
        <f>IF(AND(Play[[#This Row],[southeast]]&lt;&gt;0,Play[[#This Row],[Smoker]]&lt;&gt;0),Play[[#This Row],[medical_insurance_charges]],NA())</f>
        <v>40932.429499999998</v>
      </c>
      <c r="W351" s="114" t="e">
        <f>IF(AND(Play[[#This Row],[southwest]]&lt;&gt;0,Play[[#This Row],[Smoker]]&lt;&gt;0),Play[[#This Row],[medical_insurance_charges]],NA())</f>
        <v>#N/A</v>
      </c>
      <c r="X351" s="114" t="e">
        <f>IF(AND(Play[[#This Row],[northwest]]&lt;&gt;0,Play[[#This Row],[Smoker]]&lt;&gt;0),Play[[#This Row],[medical_insurance_charges]],NA())</f>
        <v>#N/A</v>
      </c>
      <c r="Y351" s="114" t="e">
        <f>IF(AND(Play[[#This Row],[northeast]]&lt;&gt;0,Play[[#This Row],[Smoker]]&lt;&gt;0),Play[[#This Row],[medical_insurance_charges]],NA())</f>
        <v>#N/A</v>
      </c>
      <c r="Z351" s="115">
        <f>IF(AND(Play[[#This Row],[Biological Marker]]=0,Play[[#This Row],[Smoker]]=1),Play[[#This Row],[medical_insurance_charges]],NA())</f>
        <v>40932.429499999998</v>
      </c>
      <c r="AA351" s="115" t="e">
        <f>IF(AND(Play[[#This Row],[Biological Marker]]=1,Play[[#This Row],[Smoker]]=1),Play[[#This Row],[medical_insurance_charges]],NA())</f>
        <v>#N/A</v>
      </c>
      <c r="AB351" s="144" t="e">
        <f>IF(AND(Play[[#This Row],[southeast]]&lt;&gt;0,Play[[#This Row],[Smoker]]=0),Play[[#This Row],[medical_insurance_charges]],NA())</f>
        <v>#N/A</v>
      </c>
      <c r="AC351" s="144" t="e">
        <f>IF(AND(Play[[#This Row],[southwest]]&lt;&gt;0,Play[[#This Row],[Smoker]]=0),Play[[#This Row],[medical_insurance_charges]],NA())</f>
        <v>#N/A</v>
      </c>
      <c r="AD351" s="144" t="e">
        <f>IF(AND(Play[[#This Row],[northwest]]&lt;&gt;0,Play[[#This Row],[Smoker]]=0),Play[[#This Row],[medical_insurance_charges]],NA())</f>
        <v>#N/A</v>
      </c>
      <c r="AE351" s="144" t="e">
        <f>IF(AND(Play[[#This Row],[northeast]]&lt;&gt;0,Play[[#This Row],[Smoker]]=0),Play[[#This Row],[medical_insurance_charges]],NA())</f>
        <v>#N/A</v>
      </c>
      <c r="AF351" s="115" t="e">
        <f>IF(AND(Play[[#This Row],[Biological Marker]]=0,Play[[#This Row],[Smoker]]=0),Play[[#This Row],[medical_insurance_charges]],NA())</f>
        <v>#N/A</v>
      </c>
      <c r="AG351" s="115" t="e">
        <f>IF(AND(Play[[#This Row],[Biological Marker]]=1,Play[[#This Row],[Smoker]]=0),Play[[#This Row],[medical_insurance_charges]],NA())</f>
        <v>#N/A</v>
      </c>
    </row>
    <row r="352" spans="1:33" x14ac:dyDescent="0.35">
      <c r="A352" s="31">
        <v>37</v>
      </c>
      <c r="B352" s="31">
        <v>38.39</v>
      </c>
      <c r="C352" s="33">
        <v>0</v>
      </c>
      <c r="D352" s="33">
        <v>1</v>
      </c>
      <c r="E352" s="33">
        <v>0</v>
      </c>
      <c r="F352" s="33">
        <v>0</v>
      </c>
      <c r="G352" s="33">
        <v>0</v>
      </c>
      <c r="H352">
        <v>1</v>
      </c>
      <c r="I352">
        <v>1</v>
      </c>
      <c r="J352">
        <v>0</v>
      </c>
      <c r="K352">
        <v>0</v>
      </c>
      <c r="L352">
        <v>0</v>
      </c>
      <c r="M352">
        <v>0</v>
      </c>
      <c r="N352">
        <v>0</v>
      </c>
      <c r="O352">
        <v>1</v>
      </c>
      <c r="P352">
        <v>0</v>
      </c>
      <c r="Q352" s="32">
        <v>40419.019099999998</v>
      </c>
      <c r="R352" s="110">
        <f>IF(Play[[#This Row],[southeast]]=1,Play[[#This Row],[medical_insurance_charges]],NA())</f>
        <v>40419.019099999998</v>
      </c>
      <c r="S352" s="110" t="e">
        <f>IF(Play[[#This Row],[southwest]]=1,Play[[#This Row],[medical_insurance_charges]],NA())</f>
        <v>#N/A</v>
      </c>
      <c r="T352" s="111" t="e">
        <f>IF(Play[[#This Row],[northwest]]=1,Play[[#This Row],[medical_insurance_charges]],NA())</f>
        <v>#N/A</v>
      </c>
      <c r="U352" s="110" t="e">
        <f>IF(Play[[#This Row],[northeast]]=1,Play[[#This Row],[medical_insurance_charges]],NA())</f>
        <v>#N/A</v>
      </c>
      <c r="V352" s="114">
        <f>IF(AND(Play[[#This Row],[southeast]]&lt;&gt;0,Play[[#This Row],[Smoker]]&lt;&gt;0),Play[[#This Row],[medical_insurance_charges]],NA())</f>
        <v>40419.019099999998</v>
      </c>
      <c r="W352" s="114" t="e">
        <f>IF(AND(Play[[#This Row],[southwest]]&lt;&gt;0,Play[[#This Row],[Smoker]]&lt;&gt;0),Play[[#This Row],[medical_insurance_charges]],NA())</f>
        <v>#N/A</v>
      </c>
      <c r="X352" s="114" t="e">
        <f>IF(AND(Play[[#This Row],[northwest]]&lt;&gt;0,Play[[#This Row],[Smoker]]&lt;&gt;0),Play[[#This Row],[medical_insurance_charges]],NA())</f>
        <v>#N/A</v>
      </c>
      <c r="Y352" s="114" t="e">
        <f>IF(AND(Play[[#This Row],[northeast]]&lt;&gt;0,Play[[#This Row],[Smoker]]&lt;&gt;0),Play[[#This Row],[medical_insurance_charges]],NA())</f>
        <v>#N/A</v>
      </c>
      <c r="Z352" s="115">
        <f>IF(AND(Play[[#This Row],[Biological Marker]]=0,Play[[#This Row],[Smoker]]=1),Play[[#This Row],[medical_insurance_charges]],NA())</f>
        <v>40419.019099999998</v>
      </c>
      <c r="AA352" s="115" t="e">
        <f>IF(AND(Play[[#This Row],[Biological Marker]]=1,Play[[#This Row],[Smoker]]=1),Play[[#This Row],[medical_insurance_charges]],NA())</f>
        <v>#N/A</v>
      </c>
      <c r="AB352" s="144" t="e">
        <f>IF(AND(Play[[#This Row],[southeast]]&lt;&gt;0,Play[[#This Row],[Smoker]]=0),Play[[#This Row],[medical_insurance_charges]],NA())</f>
        <v>#N/A</v>
      </c>
      <c r="AC352" s="144" t="e">
        <f>IF(AND(Play[[#This Row],[southwest]]&lt;&gt;0,Play[[#This Row],[Smoker]]=0),Play[[#This Row],[medical_insurance_charges]],NA())</f>
        <v>#N/A</v>
      </c>
      <c r="AD352" s="144" t="e">
        <f>IF(AND(Play[[#This Row],[northwest]]&lt;&gt;0,Play[[#This Row],[Smoker]]=0),Play[[#This Row],[medical_insurance_charges]],NA())</f>
        <v>#N/A</v>
      </c>
      <c r="AE352" s="144" t="e">
        <f>IF(AND(Play[[#This Row],[northeast]]&lt;&gt;0,Play[[#This Row],[Smoker]]=0),Play[[#This Row],[medical_insurance_charges]],NA())</f>
        <v>#N/A</v>
      </c>
      <c r="AF352" s="115" t="e">
        <f>IF(AND(Play[[#This Row],[Biological Marker]]=0,Play[[#This Row],[Smoker]]=0),Play[[#This Row],[medical_insurance_charges]],NA())</f>
        <v>#N/A</v>
      </c>
      <c r="AG352" s="115" t="e">
        <f>IF(AND(Play[[#This Row],[Biological Marker]]=1,Play[[#This Row],[Smoker]]=0),Play[[#This Row],[medical_insurance_charges]],NA())</f>
        <v>#N/A</v>
      </c>
    </row>
    <row r="353" spans="1:33" x14ac:dyDescent="0.35">
      <c r="A353" s="31">
        <v>18</v>
      </c>
      <c r="B353" s="31">
        <v>42.24</v>
      </c>
      <c r="C353" s="33">
        <v>0</v>
      </c>
      <c r="D353" s="33">
        <v>1</v>
      </c>
      <c r="E353" s="33">
        <v>0</v>
      </c>
      <c r="F353" s="33">
        <v>0</v>
      </c>
      <c r="G353" s="33">
        <v>0</v>
      </c>
      <c r="H353">
        <v>1</v>
      </c>
      <c r="I353">
        <v>1</v>
      </c>
      <c r="J353">
        <v>0</v>
      </c>
      <c r="K353">
        <v>0</v>
      </c>
      <c r="L353">
        <v>0</v>
      </c>
      <c r="M353">
        <v>1</v>
      </c>
      <c r="N353">
        <v>0</v>
      </c>
      <c r="O353">
        <v>0</v>
      </c>
      <c r="P353">
        <v>0</v>
      </c>
      <c r="Q353" s="32">
        <v>38792.685599999997</v>
      </c>
      <c r="R353" s="110">
        <f>IF(Play[[#This Row],[southeast]]=1,Play[[#This Row],[medical_insurance_charges]],NA())</f>
        <v>38792.685599999997</v>
      </c>
      <c r="S353" s="110" t="e">
        <f>IF(Play[[#This Row],[southwest]]=1,Play[[#This Row],[medical_insurance_charges]],NA())</f>
        <v>#N/A</v>
      </c>
      <c r="T353" s="111" t="e">
        <f>IF(Play[[#This Row],[northwest]]=1,Play[[#This Row],[medical_insurance_charges]],NA())</f>
        <v>#N/A</v>
      </c>
      <c r="U353" s="110" t="e">
        <f>IF(Play[[#This Row],[northeast]]=1,Play[[#This Row],[medical_insurance_charges]],NA())</f>
        <v>#N/A</v>
      </c>
      <c r="V353" s="114">
        <f>IF(AND(Play[[#This Row],[southeast]]&lt;&gt;0,Play[[#This Row],[Smoker]]&lt;&gt;0),Play[[#This Row],[medical_insurance_charges]],NA())</f>
        <v>38792.685599999997</v>
      </c>
      <c r="W353" s="114" t="e">
        <f>IF(AND(Play[[#This Row],[southwest]]&lt;&gt;0,Play[[#This Row],[Smoker]]&lt;&gt;0),Play[[#This Row],[medical_insurance_charges]],NA())</f>
        <v>#N/A</v>
      </c>
      <c r="X353" s="114" t="e">
        <f>IF(AND(Play[[#This Row],[northwest]]&lt;&gt;0,Play[[#This Row],[Smoker]]&lt;&gt;0),Play[[#This Row],[medical_insurance_charges]],NA())</f>
        <v>#N/A</v>
      </c>
      <c r="Y353" s="114" t="e">
        <f>IF(AND(Play[[#This Row],[northeast]]&lt;&gt;0,Play[[#This Row],[Smoker]]&lt;&gt;0),Play[[#This Row],[medical_insurance_charges]],NA())</f>
        <v>#N/A</v>
      </c>
      <c r="Z353" s="115">
        <f>IF(AND(Play[[#This Row],[Biological Marker]]=0,Play[[#This Row],[Smoker]]=1),Play[[#This Row],[medical_insurance_charges]],NA())</f>
        <v>38792.685599999997</v>
      </c>
      <c r="AA353" s="115" t="e">
        <f>IF(AND(Play[[#This Row],[Biological Marker]]=1,Play[[#This Row],[Smoker]]=1),Play[[#This Row],[medical_insurance_charges]],NA())</f>
        <v>#N/A</v>
      </c>
      <c r="AB353" s="144" t="e">
        <f>IF(AND(Play[[#This Row],[southeast]]&lt;&gt;0,Play[[#This Row],[Smoker]]=0),Play[[#This Row],[medical_insurance_charges]],NA())</f>
        <v>#N/A</v>
      </c>
      <c r="AC353" s="144" t="e">
        <f>IF(AND(Play[[#This Row],[southwest]]&lt;&gt;0,Play[[#This Row],[Smoker]]=0),Play[[#This Row],[medical_insurance_charges]],NA())</f>
        <v>#N/A</v>
      </c>
      <c r="AD353" s="144" t="e">
        <f>IF(AND(Play[[#This Row],[northwest]]&lt;&gt;0,Play[[#This Row],[Smoker]]=0),Play[[#This Row],[medical_insurance_charges]],NA())</f>
        <v>#N/A</v>
      </c>
      <c r="AE353" s="144" t="e">
        <f>IF(AND(Play[[#This Row],[northeast]]&lt;&gt;0,Play[[#This Row],[Smoker]]=0),Play[[#This Row],[medical_insurance_charges]],NA())</f>
        <v>#N/A</v>
      </c>
      <c r="AF353" s="115" t="e">
        <f>IF(AND(Play[[#This Row],[Biological Marker]]=0,Play[[#This Row],[Smoker]]=0),Play[[#This Row],[medical_insurance_charges]],NA())</f>
        <v>#N/A</v>
      </c>
      <c r="AG353" s="115" t="e">
        <f>IF(AND(Play[[#This Row],[Biological Marker]]=1,Play[[#This Row],[Smoker]]=0),Play[[#This Row],[medical_insurance_charges]],NA())</f>
        <v>#N/A</v>
      </c>
    </row>
    <row r="354" spans="1:33" x14ac:dyDescent="0.35">
      <c r="A354" s="31">
        <v>23</v>
      </c>
      <c r="B354" s="31">
        <v>32.78</v>
      </c>
      <c r="C354" s="33">
        <v>0</v>
      </c>
      <c r="D354" s="33">
        <v>1</v>
      </c>
      <c r="E354" s="33">
        <v>0</v>
      </c>
      <c r="F354" s="33">
        <v>0</v>
      </c>
      <c r="G354" s="33">
        <v>0</v>
      </c>
      <c r="H354">
        <v>1</v>
      </c>
      <c r="I354">
        <v>1</v>
      </c>
      <c r="J354">
        <v>0</v>
      </c>
      <c r="K354">
        <v>0</v>
      </c>
      <c r="L354">
        <v>0</v>
      </c>
      <c r="M354">
        <v>1</v>
      </c>
      <c r="N354">
        <v>0</v>
      </c>
      <c r="O354">
        <v>0</v>
      </c>
      <c r="P354">
        <v>0</v>
      </c>
      <c r="Q354" s="32">
        <v>36021.011200000001</v>
      </c>
      <c r="R354" s="110">
        <f>IF(Play[[#This Row],[southeast]]=1,Play[[#This Row],[medical_insurance_charges]],NA())</f>
        <v>36021.011200000001</v>
      </c>
      <c r="S354" s="110" t="e">
        <f>IF(Play[[#This Row],[southwest]]=1,Play[[#This Row],[medical_insurance_charges]],NA())</f>
        <v>#N/A</v>
      </c>
      <c r="T354" s="111" t="e">
        <f>IF(Play[[#This Row],[northwest]]=1,Play[[#This Row],[medical_insurance_charges]],NA())</f>
        <v>#N/A</v>
      </c>
      <c r="U354" s="110" t="e">
        <f>IF(Play[[#This Row],[northeast]]=1,Play[[#This Row],[medical_insurance_charges]],NA())</f>
        <v>#N/A</v>
      </c>
      <c r="V354" s="114">
        <f>IF(AND(Play[[#This Row],[southeast]]&lt;&gt;0,Play[[#This Row],[Smoker]]&lt;&gt;0),Play[[#This Row],[medical_insurance_charges]],NA())</f>
        <v>36021.011200000001</v>
      </c>
      <c r="W354" s="114" t="e">
        <f>IF(AND(Play[[#This Row],[southwest]]&lt;&gt;0,Play[[#This Row],[Smoker]]&lt;&gt;0),Play[[#This Row],[medical_insurance_charges]],NA())</f>
        <v>#N/A</v>
      </c>
      <c r="X354" s="114" t="e">
        <f>IF(AND(Play[[#This Row],[northwest]]&lt;&gt;0,Play[[#This Row],[Smoker]]&lt;&gt;0),Play[[#This Row],[medical_insurance_charges]],NA())</f>
        <v>#N/A</v>
      </c>
      <c r="Y354" s="114" t="e">
        <f>IF(AND(Play[[#This Row],[northeast]]&lt;&gt;0,Play[[#This Row],[Smoker]]&lt;&gt;0),Play[[#This Row],[medical_insurance_charges]],NA())</f>
        <v>#N/A</v>
      </c>
      <c r="Z354" s="115">
        <f>IF(AND(Play[[#This Row],[Biological Marker]]=0,Play[[#This Row],[Smoker]]=1),Play[[#This Row],[medical_insurance_charges]],NA())</f>
        <v>36021.011200000001</v>
      </c>
      <c r="AA354" s="115" t="e">
        <f>IF(AND(Play[[#This Row],[Biological Marker]]=1,Play[[#This Row],[Smoker]]=1),Play[[#This Row],[medical_insurance_charges]],NA())</f>
        <v>#N/A</v>
      </c>
      <c r="AB354" s="144" t="e">
        <f>IF(AND(Play[[#This Row],[southeast]]&lt;&gt;0,Play[[#This Row],[Smoker]]=0),Play[[#This Row],[medical_insurance_charges]],NA())</f>
        <v>#N/A</v>
      </c>
      <c r="AC354" s="144" t="e">
        <f>IF(AND(Play[[#This Row],[southwest]]&lt;&gt;0,Play[[#This Row],[Smoker]]=0),Play[[#This Row],[medical_insurance_charges]],NA())</f>
        <v>#N/A</v>
      </c>
      <c r="AD354" s="144" t="e">
        <f>IF(AND(Play[[#This Row],[northwest]]&lt;&gt;0,Play[[#This Row],[Smoker]]=0),Play[[#This Row],[medical_insurance_charges]],NA())</f>
        <v>#N/A</v>
      </c>
      <c r="AE354" s="144" t="e">
        <f>IF(AND(Play[[#This Row],[northeast]]&lt;&gt;0,Play[[#This Row],[Smoker]]=0),Play[[#This Row],[medical_insurance_charges]],NA())</f>
        <v>#N/A</v>
      </c>
      <c r="AF354" s="115" t="e">
        <f>IF(AND(Play[[#This Row],[Biological Marker]]=0,Play[[#This Row],[Smoker]]=0),Play[[#This Row],[medical_insurance_charges]],NA())</f>
        <v>#N/A</v>
      </c>
      <c r="AG354" s="115" t="e">
        <f>IF(AND(Play[[#This Row],[Biological Marker]]=1,Play[[#This Row],[Smoker]]=0),Play[[#This Row],[medical_insurance_charges]],NA())</f>
        <v>#N/A</v>
      </c>
    </row>
    <row r="355" spans="1:33" x14ac:dyDescent="0.35">
      <c r="A355" s="31">
        <v>60</v>
      </c>
      <c r="B355" s="31">
        <v>32.450000000000003</v>
      </c>
      <c r="C355" s="33">
        <v>0</v>
      </c>
      <c r="D355" s="33">
        <v>1</v>
      </c>
      <c r="E355" s="33">
        <v>0</v>
      </c>
      <c r="F355" s="33">
        <v>0</v>
      </c>
      <c r="G355" s="33">
        <v>0</v>
      </c>
      <c r="H355">
        <v>1</v>
      </c>
      <c r="I355">
        <v>1</v>
      </c>
      <c r="J355">
        <v>0</v>
      </c>
      <c r="K355">
        <v>0</v>
      </c>
      <c r="L355">
        <v>0</v>
      </c>
      <c r="M355">
        <v>0</v>
      </c>
      <c r="N355">
        <v>0</v>
      </c>
      <c r="O355">
        <v>0</v>
      </c>
      <c r="P355">
        <v>1</v>
      </c>
      <c r="Q355" s="32">
        <v>45008.955499999996</v>
      </c>
      <c r="R355" s="110">
        <f>IF(Play[[#This Row],[southeast]]=1,Play[[#This Row],[medical_insurance_charges]],NA())</f>
        <v>45008.955499999996</v>
      </c>
      <c r="S355" s="110" t="e">
        <f>IF(Play[[#This Row],[southwest]]=1,Play[[#This Row],[medical_insurance_charges]],NA())</f>
        <v>#N/A</v>
      </c>
      <c r="T355" s="111" t="e">
        <f>IF(Play[[#This Row],[northwest]]=1,Play[[#This Row],[medical_insurance_charges]],NA())</f>
        <v>#N/A</v>
      </c>
      <c r="U355" s="110" t="e">
        <f>IF(Play[[#This Row],[northeast]]=1,Play[[#This Row],[medical_insurance_charges]],NA())</f>
        <v>#N/A</v>
      </c>
      <c r="V355" s="114">
        <f>IF(AND(Play[[#This Row],[southeast]]&lt;&gt;0,Play[[#This Row],[Smoker]]&lt;&gt;0),Play[[#This Row],[medical_insurance_charges]],NA())</f>
        <v>45008.955499999996</v>
      </c>
      <c r="W355" s="114" t="e">
        <f>IF(AND(Play[[#This Row],[southwest]]&lt;&gt;0,Play[[#This Row],[Smoker]]&lt;&gt;0),Play[[#This Row],[medical_insurance_charges]],NA())</f>
        <v>#N/A</v>
      </c>
      <c r="X355" s="114" t="e">
        <f>IF(AND(Play[[#This Row],[northwest]]&lt;&gt;0,Play[[#This Row],[Smoker]]&lt;&gt;0),Play[[#This Row],[medical_insurance_charges]],NA())</f>
        <v>#N/A</v>
      </c>
      <c r="Y355" s="114" t="e">
        <f>IF(AND(Play[[#This Row],[northeast]]&lt;&gt;0,Play[[#This Row],[Smoker]]&lt;&gt;0),Play[[#This Row],[medical_insurance_charges]],NA())</f>
        <v>#N/A</v>
      </c>
      <c r="Z355" s="115">
        <f>IF(AND(Play[[#This Row],[Biological Marker]]=0,Play[[#This Row],[Smoker]]=1),Play[[#This Row],[medical_insurance_charges]],NA())</f>
        <v>45008.955499999996</v>
      </c>
      <c r="AA355" s="115" t="e">
        <f>IF(AND(Play[[#This Row],[Biological Marker]]=1,Play[[#This Row],[Smoker]]=1),Play[[#This Row],[medical_insurance_charges]],NA())</f>
        <v>#N/A</v>
      </c>
      <c r="AB355" s="144" t="e">
        <f>IF(AND(Play[[#This Row],[southeast]]&lt;&gt;0,Play[[#This Row],[Smoker]]=0),Play[[#This Row],[medical_insurance_charges]],NA())</f>
        <v>#N/A</v>
      </c>
      <c r="AC355" s="144" t="e">
        <f>IF(AND(Play[[#This Row],[southwest]]&lt;&gt;0,Play[[#This Row],[Smoker]]=0),Play[[#This Row],[medical_insurance_charges]],NA())</f>
        <v>#N/A</v>
      </c>
      <c r="AD355" s="144" t="e">
        <f>IF(AND(Play[[#This Row],[northwest]]&lt;&gt;0,Play[[#This Row],[Smoker]]=0),Play[[#This Row],[medical_insurance_charges]],NA())</f>
        <v>#N/A</v>
      </c>
      <c r="AE355" s="144" t="e">
        <f>IF(AND(Play[[#This Row],[northeast]]&lt;&gt;0,Play[[#This Row],[Smoker]]=0),Play[[#This Row],[medical_insurance_charges]],NA())</f>
        <v>#N/A</v>
      </c>
      <c r="AF355" s="115" t="e">
        <f>IF(AND(Play[[#This Row],[Biological Marker]]=0,Play[[#This Row],[Smoker]]=0),Play[[#This Row],[medical_insurance_charges]],NA())</f>
        <v>#N/A</v>
      </c>
      <c r="AG355" s="115" t="e">
        <f>IF(AND(Play[[#This Row],[Biological Marker]]=1,Play[[#This Row],[Smoker]]=0),Play[[#This Row],[medical_insurance_charges]],NA())</f>
        <v>#N/A</v>
      </c>
    </row>
    <row r="356" spans="1:33" x14ac:dyDescent="0.35">
      <c r="A356" s="31">
        <v>48</v>
      </c>
      <c r="B356" s="31">
        <v>33.11</v>
      </c>
      <c r="C356" s="33">
        <v>0</v>
      </c>
      <c r="D356" s="33">
        <v>1</v>
      </c>
      <c r="E356" s="33">
        <v>0</v>
      </c>
      <c r="F356" s="33">
        <v>0</v>
      </c>
      <c r="G356" s="33">
        <v>0</v>
      </c>
      <c r="H356">
        <v>1</v>
      </c>
      <c r="I356">
        <v>1</v>
      </c>
      <c r="J356">
        <v>0</v>
      </c>
      <c r="K356">
        <v>0</v>
      </c>
      <c r="L356">
        <v>0</v>
      </c>
      <c r="M356">
        <v>0</v>
      </c>
      <c r="N356">
        <v>0</v>
      </c>
      <c r="O356">
        <v>1</v>
      </c>
      <c r="P356">
        <v>0</v>
      </c>
      <c r="Q356" s="32">
        <v>40974.164900000003</v>
      </c>
      <c r="R356" s="110">
        <f>IF(Play[[#This Row],[southeast]]=1,Play[[#This Row],[medical_insurance_charges]],NA())</f>
        <v>40974.164900000003</v>
      </c>
      <c r="S356" s="110" t="e">
        <f>IF(Play[[#This Row],[southwest]]=1,Play[[#This Row],[medical_insurance_charges]],NA())</f>
        <v>#N/A</v>
      </c>
      <c r="T356" s="111" t="e">
        <f>IF(Play[[#This Row],[northwest]]=1,Play[[#This Row],[medical_insurance_charges]],NA())</f>
        <v>#N/A</v>
      </c>
      <c r="U356" s="110" t="e">
        <f>IF(Play[[#This Row],[northeast]]=1,Play[[#This Row],[medical_insurance_charges]],NA())</f>
        <v>#N/A</v>
      </c>
      <c r="V356" s="114">
        <f>IF(AND(Play[[#This Row],[southeast]]&lt;&gt;0,Play[[#This Row],[Smoker]]&lt;&gt;0),Play[[#This Row],[medical_insurance_charges]],NA())</f>
        <v>40974.164900000003</v>
      </c>
      <c r="W356" s="114" t="e">
        <f>IF(AND(Play[[#This Row],[southwest]]&lt;&gt;0,Play[[#This Row],[Smoker]]&lt;&gt;0),Play[[#This Row],[medical_insurance_charges]],NA())</f>
        <v>#N/A</v>
      </c>
      <c r="X356" s="114" t="e">
        <f>IF(AND(Play[[#This Row],[northwest]]&lt;&gt;0,Play[[#This Row],[Smoker]]&lt;&gt;0),Play[[#This Row],[medical_insurance_charges]],NA())</f>
        <v>#N/A</v>
      </c>
      <c r="Y356" s="114" t="e">
        <f>IF(AND(Play[[#This Row],[northeast]]&lt;&gt;0,Play[[#This Row],[Smoker]]&lt;&gt;0),Play[[#This Row],[medical_insurance_charges]],NA())</f>
        <v>#N/A</v>
      </c>
      <c r="Z356" s="115">
        <f>IF(AND(Play[[#This Row],[Biological Marker]]=0,Play[[#This Row],[Smoker]]=1),Play[[#This Row],[medical_insurance_charges]],NA())</f>
        <v>40974.164900000003</v>
      </c>
      <c r="AA356" s="115" t="e">
        <f>IF(AND(Play[[#This Row],[Biological Marker]]=1,Play[[#This Row],[Smoker]]=1),Play[[#This Row],[medical_insurance_charges]],NA())</f>
        <v>#N/A</v>
      </c>
      <c r="AB356" s="144" t="e">
        <f>IF(AND(Play[[#This Row],[southeast]]&lt;&gt;0,Play[[#This Row],[Smoker]]=0),Play[[#This Row],[medical_insurance_charges]],NA())</f>
        <v>#N/A</v>
      </c>
      <c r="AC356" s="144" t="e">
        <f>IF(AND(Play[[#This Row],[southwest]]&lt;&gt;0,Play[[#This Row],[Smoker]]=0),Play[[#This Row],[medical_insurance_charges]],NA())</f>
        <v>#N/A</v>
      </c>
      <c r="AD356" s="144" t="e">
        <f>IF(AND(Play[[#This Row],[northwest]]&lt;&gt;0,Play[[#This Row],[Smoker]]=0),Play[[#This Row],[medical_insurance_charges]],NA())</f>
        <v>#N/A</v>
      </c>
      <c r="AE356" s="144" t="e">
        <f>IF(AND(Play[[#This Row],[northeast]]&lt;&gt;0,Play[[#This Row],[Smoker]]=0),Play[[#This Row],[medical_insurance_charges]],NA())</f>
        <v>#N/A</v>
      </c>
      <c r="AF356" s="115" t="e">
        <f>IF(AND(Play[[#This Row],[Biological Marker]]=0,Play[[#This Row],[Smoker]]=0),Play[[#This Row],[medical_insurance_charges]],NA())</f>
        <v>#N/A</v>
      </c>
      <c r="AG356" s="115" t="e">
        <f>IF(AND(Play[[#This Row],[Biological Marker]]=1,Play[[#This Row],[Smoker]]=0),Play[[#This Row],[medical_insurance_charges]],NA())</f>
        <v>#N/A</v>
      </c>
    </row>
    <row r="357" spans="1:33" x14ac:dyDescent="0.35">
      <c r="A357" s="31">
        <v>22</v>
      </c>
      <c r="B357" s="31">
        <v>31.02</v>
      </c>
      <c r="C357" s="33">
        <v>0</v>
      </c>
      <c r="D357" s="33">
        <v>1</v>
      </c>
      <c r="E357" s="33">
        <v>0</v>
      </c>
      <c r="F357" s="33">
        <v>0</v>
      </c>
      <c r="G357" s="33">
        <v>0</v>
      </c>
      <c r="H357">
        <v>1</v>
      </c>
      <c r="I357">
        <v>1</v>
      </c>
      <c r="J357">
        <v>0</v>
      </c>
      <c r="K357">
        <v>0</v>
      </c>
      <c r="L357">
        <v>0</v>
      </c>
      <c r="M357">
        <v>1</v>
      </c>
      <c r="N357">
        <v>0</v>
      </c>
      <c r="O357">
        <v>0</v>
      </c>
      <c r="P357">
        <v>0</v>
      </c>
      <c r="Q357" s="32">
        <v>35595.589800000002</v>
      </c>
      <c r="R357" s="110">
        <f>IF(Play[[#This Row],[southeast]]=1,Play[[#This Row],[medical_insurance_charges]],NA())</f>
        <v>35595.589800000002</v>
      </c>
      <c r="S357" s="110" t="e">
        <f>IF(Play[[#This Row],[southwest]]=1,Play[[#This Row],[medical_insurance_charges]],NA())</f>
        <v>#N/A</v>
      </c>
      <c r="T357" s="111" t="e">
        <f>IF(Play[[#This Row],[northwest]]=1,Play[[#This Row],[medical_insurance_charges]],NA())</f>
        <v>#N/A</v>
      </c>
      <c r="U357" s="110" t="e">
        <f>IF(Play[[#This Row],[northeast]]=1,Play[[#This Row],[medical_insurance_charges]],NA())</f>
        <v>#N/A</v>
      </c>
      <c r="V357" s="114">
        <f>IF(AND(Play[[#This Row],[southeast]]&lt;&gt;0,Play[[#This Row],[Smoker]]&lt;&gt;0),Play[[#This Row],[medical_insurance_charges]],NA())</f>
        <v>35595.589800000002</v>
      </c>
      <c r="W357" s="114" t="e">
        <f>IF(AND(Play[[#This Row],[southwest]]&lt;&gt;0,Play[[#This Row],[Smoker]]&lt;&gt;0),Play[[#This Row],[medical_insurance_charges]],NA())</f>
        <v>#N/A</v>
      </c>
      <c r="X357" s="114" t="e">
        <f>IF(AND(Play[[#This Row],[northwest]]&lt;&gt;0,Play[[#This Row],[Smoker]]&lt;&gt;0),Play[[#This Row],[medical_insurance_charges]],NA())</f>
        <v>#N/A</v>
      </c>
      <c r="Y357" s="114" t="e">
        <f>IF(AND(Play[[#This Row],[northeast]]&lt;&gt;0,Play[[#This Row],[Smoker]]&lt;&gt;0),Play[[#This Row],[medical_insurance_charges]],NA())</f>
        <v>#N/A</v>
      </c>
      <c r="Z357" s="115">
        <f>IF(AND(Play[[#This Row],[Biological Marker]]=0,Play[[#This Row],[Smoker]]=1),Play[[#This Row],[medical_insurance_charges]],NA())</f>
        <v>35595.589800000002</v>
      </c>
      <c r="AA357" s="115" t="e">
        <f>IF(AND(Play[[#This Row],[Biological Marker]]=1,Play[[#This Row],[Smoker]]=1),Play[[#This Row],[medical_insurance_charges]],NA())</f>
        <v>#N/A</v>
      </c>
      <c r="AB357" s="144" t="e">
        <f>IF(AND(Play[[#This Row],[southeast]]&lt;&gt;0,Play[[#This Row],[Smoker]]=0),Play[[#This Row],[medical_insurance_charges]],NA())</f>
        <v>#N/A</v>
      </c>
      <c r="AC357" s="144" t="e">
        <f>IF(AND(Play[[#This Row],[southwest]]&lt;&gt;0,Play[[#This Row],[Smoker]]=0),Play[[#This Row],[medical_insurance_charges]],NA())</f>
        <v>#N/A</v>
      </c>
      <c r="AD357" s="144" t="e">
        <f>IF(AND(Play[[#This Row],[northwest]]&lt;&gt;0,Play[[#This Row],[Smoker]]=0),Play[[#This Row],[medical_insurance_charges]],NA())</f>
        <v>#N/A</v>
      </c>
      <c r="AE357" s="144" t="e">
        <f>IF(AND(Play[[#This Row],[northeast]]&lt;&gt;0,Play[[#This Row],[Smoker]]=0),Play[[#This Row],[medical_insurance_charges]],NA())</f>
        <v>#N/A</v>
      </c>
      <c r="AF357" s="115" t="e">
        <f>IF(AND(Play[[#This Row],[Biological Marker]]=0,Play[[#This Row],[Smoker]]=0),Play[[#This Row],[medical_insurance_charges]],NA())</f>
        <v>#N/A</v>
      </c>
      <c r="AG357" s="115" t="e">
        <f>IF(AND(Play[[#This Row],[Biological Marker]]=1,Play[[#This Row],[Smoker]]=0),Play[[#This Row],[medical_insurance_charges]],NA())</f>
        <v>#N/A</v>
      </c>
    </row>
    <row r="358" spans="1:33" x14ac:dyDescent="0.35">
      <c r="A358" s="31">
        <v>55</v>
      </c>
      <c r="B358" s="31">
        <v>35.200000000000003</v>
      </c>
      <c r="C358" s="33">
        <v>0</v>
      </c>
      <c r="D358" s="33">
        <v>1</v>
      </c>
      <c r="E358" s="33">
        <v>0</v>
      </c>
      <c r="F358" s="33">
        <v>0</v>
      </c>
      <c r="G358" s="33">
        <v>0</v>
      </c>
      <c r="H358">
        <v>1</v>
      </c>
      <c r="I358">
        <v>1</v>
      </c>
      <c r="J358">
        <v>0</v>
      </c>
      <c r="K358">
        <v>0</v>
      </c>
      <c r="L358">
        <v>0</v>
      </c>
      <c r="M358">
        <v>0</v>
      </c>
      <c r="N358">
        <v>0</v>
      </c>
      <c r="O358">
        <v>1</v>
      </c>
      <c r="P358">
        <v>0</v>
      </c>
      <c r="Q358" s="32">
        <v>44423.803</v>
      </c>
      <c r="R358" s="110">
        <f>IF(Play[[#This Row],[southeast]]=1,Play[[#This Row],[medical_insurance_charges]],NA())</f>
        <v>44423.803</v>
      </c>
      <c r="S358" s="110" t="e">
        <f>IF(Play[[#This Row],[southwest]]=1,Play[[#This Row],[medical_insurance_charges]],NA())</f>
        <v>#N/A</v>
      </c>
      <c r="T358" s="111" t="e">
        <f>IF(Play[[#This Row],[northwest]]=1,Play[[#This Row],[medical_insurance_charges]],NA())</f>
        <v>#N/A</v>
      </c>
      <c r="U358" s="110" t="e">
        <f>IF(Play[[#This Row],[northeast]]=1,Play[[#This Row],[medical_insurance_charges]],NA())</f>
        <v>#N/A</v>
      </c>
      <c r="V358" s="114">
        <f>IF(AND(Play[[#This Row],[southeast]]&lt;&gt;0,Play[[#This Row],[Smoker]]&lt;&gt;0),Play[[#This Row],[medical_insurance_charges]],NA())</f>
        <v>44423.803</v>
      </c>
      <c r="W358" s="114" t="e">
        <f>IF(AND(Play[[#This Row],[southwest]]&lt;&gt;0,Play[[#This Row],[Smoker]]&lt;&gt;0),Play[[#This Row],[medical_insurance_charges]],NA())</f>
        <v>#N/A</v>
      </c>
      <c r="X358" s="114" t="e">
        <f>IF(AND(Play[[#This Row],[northwest]]&lt;&gt;0,Play[[#This Row],[Smoker]]&lt;&gt;0),Play[[#This Row],[medical_insurance_charges]],NA())</f>
        <v>#N/A</v>
      </c>
      <c r="Y358" s="114" t="e">
        <f>IF(AND(Play[[#This Row],[northeast]]&lt;&gt;0,Play[[#This Row],[Smoker]]&lt;&gt;0),Play[[#This Row],[medical_insurance_charges]],NA())</f>
        <v>#N/A</v>
      </c>
      <c r="Z358" s="115">
        <f>IF(AND(Play[[#This Row],[Biological Marker]]=0,Play[[#This Row],[Smoker]]=1),Play[[#This Row],[medical_insurance_charges]],NA())</f>
        <v>44423.803</v>
      </c>
      <c r="AA358" s="115" t="e">
        <f>IF(AND(Play[[#This Row],[Biological Marker]]=1,Play[[#This Row],[Smoker]]=1),Play[[#This Row],[medical_insurance_charges]],NA())</f>
        <v>#N/A</v>
      </c>
      <c r="AB358" s="144" t="e">
        <f>IF(AND(Play[[#This Row],[southeast]]&lt;&gt;0,Play[[#This Row],[Smoker]]=0),Play[[#This Row],[medical_insurance_charges]],NA())</f>
        <v>#N/A</v>
      </c>
      <c r="AC358" s="144" t="e">
        <f>IF(AND(Play[[#This Row],[southwest]]&lt;&gt;0,Play[[#This Row],[Smoker]]=0),Play[[#This Row],[medical_insurance_charges]],NA())</f>
        <v>#N/A</v>
      </c>
      <c r="AD358" s="144" t="e">
        <f>IF(AND(Play[[#This Row],[northwest]]&lt;&gt;0,Play[[#This Row],[Smoker]]=0),Play[[#This Row],[medical_insurance_charges]],NA())</f>
        <v>#N/A</v>
      </c>
      <c r="AE358" s="144" t="e">
        <f>IF(AND(Play[[#This Row],[northeast]]&lt;&gt;0,Play[[#This Row],[Smoker]]=0),Play[[#This Row],[medical_insurance_charges]],NA())</f>
        <v>#N/A</v>
      </c>
      <c r="AF358" s="115" t="e">
        <f>IF(AND(Play[[#This Row],[Biological Marker]]=0,Play[[#This Row],[Smoker]]=0),Play[[#This Row],[medical_insurance_charges]],NA())</f>
        <v>#N/A</v>
      </c>
      <c r="AG358" s="115" t="e">
        <f>IF(AND(Play[[#This Row],[Biological Marker]]=1,Play[[#This Row],[Smoker]]=0),Play[[#This Row],[medical_insurance_charges]],NA())</f>
        <v>#N/A</v>
      </c>
    </row>
    <row r="359" spans="1:33" x14ac:dyDescent="0.35">
      <c r="A359" s="31">
        <v>43</v>
      </c>
      <c r="B359" s="31">
        <v>32.56</v>
      </c>
      <c r="C359" s="33">
        <v>0</v>
      </c>
      <c r="D359" s="33">
        <v>1</v>
      </c>
      <c r="E359" s="33">
        <v>0</v>
      </c>
      <c r="F359" s="33">
        <v>0</v>
      </c>
      <c r="G359" s="33">
        <v>0</v>
      </c>
      <c r="H359">
        <v>1</v>
      </c>
      <c r="I359">
        <v>1</v>
      </c>
      <c r="J359">
        <v>0</v>
      </c>
      <c r="K359">
        <v>0</v>
      </c>
      <c r="L359">
        <v>0</v>
      </c>
      <c r="M359">
        <v>0</v>
      </c>
      <c r="N359">
        <v>0</v>
      </c>
      <c r="O359">
        <v>1</v>
      </c>
      <c r="P359">
        <v>0</v>
      </c>
      <c r="Q359" s="32">
        <v>40941.285400000001</v>
      </c>
      <c r="R359" s="110">
        <f>IF(Play[[#This Row],[southeast]]=1,Play[[#This Row],[medical_insurance_charges]],NA())</f>
        <v>40941.285400000001</v>
      </c>
      <c r="S359" s="110" t="e">
        <f>IF(Play[[#This Row],[southwest]]=1,Play[[#This Row],[medical_insurance_charges]],NA())</f>
        <v>#N/A</v>
      </c>
      <c r="T359" s="111" t="e">
        <f>IF(Play[[#This Row],[northwest]]=1,Play[[#This Row],[medical_insurance_charges]],NA())</f>
        <v>#N/A</v>
      </c>
      <c r="U359" s="110" t="e">
        <f>IF(Play[[#This Row],[northeast]]=1,Play[[#This Row],[medical_insurance_charges]],NA())</f>
        <v>#N/A</v>
      </c>
      <c r="V359" s="114">
        <f>IF(AND(Play[[#This Row],[southeast]]&lt;&gt;0,Play[[#This Row],[Smoker]]&lt;&gt;0),Play[[#This Row],[medical_insurance_charges]],NA())</f>
        <v>40941.285400000001</v>
      </c>
      <c r="W359" s="114" t="e">
        <f>IF(AND(Play[[#This Row],[southwest]]&lt;&gt;0,Play[[#This Row],[Smoker]]&lt;&gt;0),Play[[#This Row],[medical_insurance_charges]],NA())</f>
        <v>#N/A</v>
      </c>
      <c r="X359" s="114" t="e">
        <f>IF(AND(Play[[#This Row],[northwest]]&lt;&gt;0,Play[[#This Row],[Smoker]]&lt;&gt;0),Play[[#This Row],[medical_insurance_charges]],NA())</f>
        <v>#N/A</v>
      </c>
      <c r="Y359" s="114" t="e">
        <f>IF(AND(Play[[#This Row],[northeast]]&lt;&gt;0,Play[[#This Row],[Smoker]]&lt;&gt;0),Play[[#This Row],[medical_insurance_charges]],NA())</f>
        <v>#N/A</v>
      </c>
      <c r="Z359" s="115">
        <f>IF(AND(Play[[#This Row],[Biological Marker]]=0,Play[[#This Row],[Smoker]]=1),Play[[#This Row],[medical_insurance_charges]],NA())</f>
        <v>40941.285400000001</v>
      </c>
      <c r="AA359" s="115" t="e">
        <f>IF(AND(Play[[#This Row],[Biological Marker]]=1,Play[[#This Row],[Smoker]]=1),Play[[#This Row],[medical_insurance_charges]],NA())</f>
        <v>#N/A</v>
      </c>
      <c r="AB359" s="144" t="e">
        <f>IF(AND(Play[[#This Row],[southeast]]&lt;&gt;0,Play[[#This Row],[Smoker]]=0),Play[[#This Row],[medical_insurance_charges]],NA())</f>
        <v>#N/A</v>
      </c>
      <c r="AC359" s="144" t="e">
        <f>IF(AND(Play[[#This Row],[southwest]]&lt;&gt;0,Play[[#This Row],[Smoker]]=0),Play[[#This Row],[medical_insurance_charges]],NA())</f>
        <v>#N/A</v>
      </c>
      <c r="AD359" s="144" t="e">
        <f>IF(AND(Play[[#This Row],[northwest]]&lt;&gt;0,Play[[#This Row],[Smoker]]=0),Play[[#This Row],[medical_insurance_charges]],NA())</f>
        <v>#N/A</v>
      </c>
      <c r="AE359" s="144" t="e">
        <f>IF(AND(Play[[#This Row],[northeast]]&lt;&gt;0,Play[[#This Row],[Smoker]]=0),Play[[#This Row],[medical_insurance_charges]],NA())</f>
        <v>#N/A</v>
      </c>
      <c r="AF359" s="115" t="e">
        <f>IF(AND(Play[[#This Row],[Biological Marker]]=0,Play[[#This Row],[Smoker]]=0),Play[[#This Row],[medical_insurance_charges]],NA())</f>
        <v>#N/A</v>
      </c>
      <c r="AG359" s="115" t="e">
        <f>IF(AND(Play[[#This Row],[Biological Marker]]=1,Play[[#This Row],[Smoker]]=0),Play[[#This Row],[medical_insurance_charges]],NA())</f>
        <v>#N/A</v>
      </c>
    </row>
    <row r="360" spans="1:33" x14ac:dyDescent="0.35">
      <c r="A360" s="31">
        <v>42</v>
      </c>
      <c r="B360" s="31">
        <v>40.369999999999997</v>
      </c>
      <c r="C360" s="33">
        <v>0</v>
      </c>
      <c r="D360" s="33">
        <v>1</v>
      </c>
      <c r="E360" s="33">
        <v>0</v>
      </c>
      <c r="F360" s="33">
        <v>0</v>
      </c>
      <c r="G360" s="33">
        <v>0</v>
      </c>
      <c r="H360">
        <v>1</v>
      </c>
      <c r="I360">
        <v>1</v>
      </c>
      <c r="J360">
        <v>0</v>
      </c>
      <c r="K360">
        <v>0</v>
      </c>
      <c r="L360">
        <v>0</v>
      </c>
      <c r="M360">
        <v>0</v>
      </c>
      <c r="N360">
        <v>0</v>
      </c>
      <c r="O360">
        <v>1</v>
      </c>
      <c r="P360">
        <v>0</v>
      </c>
      <c r="Q360" s="32">
        <v>43896.376300000004</v>
      </c>
      <c r="R360" s="110">
        <f>IF(Play[[#This Row],[southeast]]=1,Play[[#This Row],[medical_insurance_charges]],NA())</f>
        <v>43896.376300000004</v>
      </c>
      <c r="S360" s="110" t="e">
        <f>IF(Play[[#This Row],[southwest]]=1,Play[[#This Row],[medical_insurance_charges]],NA())</f>
        <v>#N/A</v>
      </c>
      <c r="T360" s="111" t="e">
        <f>IF(Play[[#This Row],[northwest]]=1,Play[[#This Row],[medical_insurance_charges]],NA())</f>
        <v>#N/A</v>
      </c>
      <c r="U360" s="110" t="e">
        <f>IF(Play[[#This Row],[northeast]]=1,Play[[#This Row],[medical_insurance_charges]],NA())</f>
        <v>#N/A</v>
      </c>
      <c r="V360" s="114">
        <f>IF(AND(Play[[#This Row],[southeast]]&lt;&gt;0,Play[[#This Row],[Smoker]]&lt;&gt;0),Play[[#This Row],[medical_insurance_charges]],NA())</f>
        <v>43896.376300000004</v>
      </c>
      <c r="W360" s="114" t="e">
        <f>IF(AND(Play[[#This Row],[southwest]]&lt;&gt;0,Play[[#This Row],[Smoker]]&lt;&gt;0),Play[[#This Row],[medical_insurance_charges]],NA())</f>
        <v>#N/A</v>
      </c>
      <c r="X360" s="114" t="e">
        <f>IF(AND(Play[[#This Row],[northwest]]&lt;&gt;0,Play[[#This Row],[Smoker]]&lt;&gt;0),Play[[#This Row],[medical_insurance_charges]],NA())</f>
        <v>#N/A</v>
      </c>
      <c r="Y360" s="114" t="e">
        <f>IF(AND(Play[[#This Row],[northeast]]&lt;&gt;0,Play[[#This Row],[Smoker]]&lt;&gt;0),Play[[#This Row],[medical_insurance_charges]],NA())</f>
        <v>#N/A</v>
      </c>
      <c r="Z360" s="115">
        <f>IF(AND(Play[[#This Row],[Biological Marker]]=0,Play[[#This Row],[Smoker]]=1),Play[[#This Row],[medical_insurance_charges]],NA())</f>
        <v>43896.376300000004</v>
      </c>
      <c r="AA360" s="115" t="e">
        <f>IF(AND(Play[[#This Row],[Biological Marker]]=1,Play[[#This Row],[Smoker]]=1),Play[[#This Row],[medical_insurance_charges]],NA())</f>
        <v>#N/A</v>
      </c>
      <c r="AB360" s="144" t="e">
        <f>IF(AND(Play[[#This Row],[southeast]]&lt;&gt;0,Play[[#This Row],[Smoker]]=0),Play[[#This Row],[medical_insurance_charges]],NA())</f>
        <v>#N/A</v>
      </c>
      <c r="AC360" s="144" t="e">
        <f>IF(AND(Play[[#This Row],[southwest]]&lt;&gt;0,Play[[#This Row],[Smoker]]=0),Play[[#This Row],[medical_insurance_charges]],NA())</f>
        <v>#N/A</v>
      </c>
      <c r="AD360" s="144" t="e">
        <f>IF(AND(Play[[#This Row],[northwest]]&lt;&gt;0,Play[[#This Row],[Smoker]]=0),Play[[#This Row],[medical_insurance_charges]],NA())</f>
        <v>#N/A</v>
      </c>
      <c r="AE360" s="144" t="e">
        <f>IF(AND(Play[[#This Row],[northeast]]&lt;&gt;0,Play[[#This Row],[Smoker]]=0),Play[[#This Row],[medical_insurance_charges]],NA())</f>
        <v>#N/A</v>
      </c>
      <c r="AF360" s="115" t="e">
        <f>IF(AND(Play[[#This Row],[Biological Marker]]=0,Play[[#This Row],[Smoker]]=0),Play[[#This Row],[medical_insurance_charges]],NA())</f>
        <v>#N/A</v>
      </c>
      <c r="AG360" s="115" t="e">
        <f>IF(AND(Play[[#This Row],[Biological Marker]]=1,Play[[#This Row],[Smoker]]=0),Play[[#This Row],[medical_insurance_charges]],NA())</f>
        <v>#N/A</v>
      </c>
    </row>
    <row r="361" spans="1:33" x14ac:dyDescent="0.35">
      <c r="A361" s="31">
        <v>27</v>
      </c>
      <c r="B361" s="31">
        <v>42.13</v>
      </c>
      <c r="C361" s="33">
        <v>0</v>
      </c>
      <c r="D361" s="33">
        <v>1</v>
      </c>
      <c r="E361" s="33">
        <v>0</v>
      </c>
      <c r="F361" s="33">
        <v>0</v>
      </c>
      <c r="G361" s="33">
        <v>1</v>
      </c>
      <c r="H361">
        <v>1</v>
      </c>
      <c r="I361">
        <v>1</v>
      </c>
      <c r="J361">
        <v>0</v>
      </c>
      <c r="K361">
        <v>0</v>
      </c>
      <c r="L361">
        <v>0</v>
      </c>
      <c r="M361">
        <v>0</v>
      </c>
      <c r="N361">
        <v>1</v>
      </c>
      <c r="O361">
        <v>0</v>
      </c>
      <c r="P361">
        <v>0</v>
      </c>
      <c r="Q361" s="32">
        <v>39611.757700000002</v>
      </c>
      <c r="R361" s="110">
        <f>IF(Play[[#This Row],[southeast]]=1,Play[[#This Row],[medical_insurance_charges]],NA())</f>
        <v>39611.757700000002</v>
      </c>
      <c r="S361" s="110" t="e">
        <f>IF(Play[[#This Row],[southwest]]=1,Play[[#This Row],[medical_insurance_charges]],NA())</f>
        <v>#N/A</v>
      </c>
      <c r="T361" s="111" t="e">
        <f>IF(Play[[#This Row],[northwest]]=1,Play[[#This Row],[medical_insurance_charges]],NA())</f>
        <v>#N/A</v>
      </c>
      <c r="U361" s="110" t="e">
        <f>IF(Play[[#This Row],[northeast]]=1,Play[[#This Row],[medical_insurance_charges]],NA())</f>
        <v>#N/A</v>
      </c>
      <c r="V361" s="114">
        <f>IF(AND(Play[[#This Row],[southeast]]&lt;&gt;0,Play[[#This Row],[Smoker]]&lt;&gt;0),Play[[#This Row],[medical_insurance_charges]],NA())</f>
        <v>39611.757700000002</v>
      </c>
      <c r="W361" s="114" t="e">
        <f>IF(AND(Play[[#This Row],[southwest]]&lt;&gt;0,Play[[#This Row],[Smoker]]&lt;&gt;0),Play[[#This Row],[medical_insurance_charges]],NA())</f>
        <v>#N/A</v>
      </c>
      <c r="X361" s="114" t="e">
        <f>IF(AND(Play[[#This Row],[northwest]]&lt;&gt;0,Play[[#This Row],[Smoker]]&lt;&gt;0),Play[[#This Row],[medical_insurance_charges]],NA())</f>
        <v>#N/A</v>
      </c>
      <c r="Y361" s="114" t="e">
        <f>IF(AND(Play[[#This Row],[northeast]]&lt;&gt;0,Play[[#This Row],[Smoker]]&lt;&gt;0),Play[[#This Row],[medical_insurance_charges]],NA())</f>
        <v>#N/A</v>
      </c>
      <c r="Z361" s="115" t="e">
        <f>IF(AND(Play[[#This Row],[Biological Marker]]=0,Play[[#This Row],[Smoker]]=1),Play[[#This Row],[medical_insurance_charges]],NA())</f>
        <v>#N/A</v>
      </c>
      <c r="AA361" s="115">
        <f>IF(AND(Play[[#This Row],[Biological Marker]]=1,Play[[#This Row],[Smoker]]=1),Play[[#This Row],[medical_insurance_charges]],NA())</f>
        <v>39611.757700000002</v>
      </c>
      <c r="AB361" s="144" t="e">
        <f>IF(AND(Play[[#This Row],[southeast]]&lt;&gt;0,Play[[#This Row],[Smoker]]=0),Play[[#This Row],[medical_insurance_charges]],NA())</f>
        <v>#N/A</v>
      </c>
      <c r="AC361" s="144" t="e">
        <f>IF(AND(Play[[#This Row],[southwest]]&lt;&gt;0,Play[[#This Row],[Smoker]]=0),Play[[#This Row],[medical_insurance_charges]],NA())</f>
        <v>#N/A</v>
      </c>
      <c r="AD361" s="144" t="e">
        <f>IF(AND(Play[[#This Row],[northwest]]&lt;&gt;0,Play[[#This Row],[Smoker]]=0),Play[[#This Row],[medical_insurance_charges]],NA())</f>
        <v>#N/A</v>
      </c>
      <c r="AE361" s="144" t="e">
        <f>IF(AND(Play[[#This Row],[northeast]]&lt;&gt;0,Play[[#This Row],[Smoker]]=0),Play[[#This Row],[medical_insurance_charges]],NA())</f>
        <v>#N/A</v>
      </c>
      <c r="AF361" s="115" t="e">
        <f>IF(AND(Play[[#This Row],[Biological Marker]]=0,Play[[#This Row],[Smoker]]=0),Play[[#This Row],[medical_insurance_charges]],NA())</f>
        <v>#N/A</v>
      </c>
      <c r="AG361" s="115" t="e">
        <f>IF(AND(Play[[#This Row],[Biological Marker]]=1,Play[[#This Row],[Smoker]]=0),Play[[#This Row],[medical_insurance_charges]],NA())</f>
        <v>#N/A</v>
      </c>
    </row>
    <row r="362" spans="1:33" x14ac:dyDescent="0.35">
      <c r="A362" s="31">
        <v>36</v>
      </c>
      <c r="B362" s="31">
        <v>35.200000000000003</v>
      </c>
      <c r="C362" s="33">
        <v>0</v>
      </c>
      <c r="D362" s="33">
        <v>1</v>
      </c>
      <c r="E362" s="33">
        <v>0</v>
      </c>
      <c r="F362" s="33">
        <v>0</v>
      </c>
      <c r="G362" s="33">
        <v>1</v>
      </c>
      <c r="H362">
        <v>1</v>
      </c>
      <c r="I362">
        <v>1</v>
      </c>
      <c r="J362">
        <v>0</v>
      </c>
      <c r="K362">
        <v>0</v>
      </c>
      <c r="L362">
        <v>0</v>
      </c>
      <c r="M362">
        <v>0</v>
      </c>
      <c r="N362">
        <v>0</v>
      </c>
      <c r="O362">
        <v>1</v>
      </c>
      <c r="P362">
        <v>0</v>
      </c>
      <c r="Q362" s="32">
        <v>38709.175999999999</v>
      </c>
      <c r="R362" s="110">
        <f>IF(Play[[#This Row],[southeast]]=1,Play[[#This Row],[medical_insurance_charges]],NA())</f>
        <v>38709.175999999999</v>
      </c>
      <c r="S362" s="110" t="e">
        <f>IF(Play[[#This Row],[southwest]]=1,Play[[#This Row],[medical_insurance_charges]],NA())</f>
        <v>#N/A</v>
      </c>
      <c r="T362" s="111" t="e">
        <f>IF(Play[[#This Row],[northwest]]=1,Play[[#This Row],[medical_insurance_charges]],NA())</f>
        <v>#N/A</v>
      </c>
      <c r="U362" s="110" t="e">
        <f>IF(Play[[#This Row],[northeast]]=1,Play[[#This Row],[medical_insurance_charges]],NA())</f>
        <v>#N/A</v>
      </c>
      <c r="V362" s="114">
        <f>IF(AND(Play[[#This Row],[southeast]]&lt;&gt;0,Play[[#This Row],[Smoker]]&lt;&gt;0),Play[[#This Row],[medical_insurance_charges]],NA())</f>
        <v>38709.175999999999</v>
      </c>
      <c r="W362" s="114" t="e">
        <f>IF(AND(Play[[#This Row],[southwest]]&lt;&gt;0,Play[[#This Row],[Smoker]]&lt;&gt;0),Play[[#This Row],[medical_insurance_charges]],NA())</f>
        <v>#N/A</v>
      </c>
      <c r="X362" s="114" t="e">
        <f>IF(AND(Play[[#This Row],[northwest]]&lt;&gt;0,Play[[#This Row],[Smoker]]&lt;&gt;0),Play[[#This Row],[medical_insurance_charges]],NA())</f>
        <v>#N/A</v>
      </c>
      <c r="Y362" s="114" t="e">
        <f>IF(AND(Play[[#This Row],[northeast]]&lt;&gt;0,Play[[#This Row],[Smoker]]&lt;&gt;0),Play[[#This Row],[medical_insurance_charges]],NA())</f>
        <v>#N/A</v>
      </c>
      <c r="Z362" s="115" t="e">
        <f>IF(AND(Play[[#This Row],[Biological Marker]]=0,Play[[#This Row],[Smoker]]=1),Play[[#This Row],[medical_insurance_charges]],NA())</f>
        <v>#N/A</v>
      </c>
      <c r="AA362" s="115">
        <f>IF(AND(Play[[#This Row],[Biological Marker]]=1,Play[[#This Row],[Smoker]]=1),Play[[#This Row],[medical_insurance_charges]],NA())</f>
        <v>38709.175999999999</v>
      </c>
      <c r="AB362" s="144" t="e">
        <f>IF(AND(Play[[#This Row],[southeast]]&lt;&gt;0,Play[[#This Row],[Smoker]]=0),Play[[#This Row],[medical_insurance_charges]],NA())</f>
        <v>#N/A</v>
      </c>
      <c r="AC362" s="144" t="e">
        <f>IF(AND(Play[[#This Row],[southwest]]&lt;&gt;0,Play[[#This Row],[Smoker]]=0),Play[[#This Row],[medical_insurance_charges]],NA())</f>
        <v>#N/A</v>
      </c>
      <c r="AD362" s="144" t="e">
        <f>IF(AND(Play[[#This Row],[northwest]]&lt;&gt;0,Play[[#This Row],[Smoker]]=0),Play[[#This Row],[medical_insurance_charges]],NA())</f>
        <v>#N/A</v>
      </c>
      <c r="AE362" s="144" t="e">
        <f>IF(AND(Play[[#This Row],[northeast]]&lt;&gt;0,Play[[#This Row],[Smoker]]=0),Play[[#This Row],[medical_insurance_charges]],NA())</f>
        <v>#N/A</v>
      </c>
      <c r="AF362" s="115" t="e">
        <f>IF(AND(Play[[#This Row],[Biological Marker]]=0,Play[[#This Row],[Smoker]]=0),Play[[#This Row],[medical_insurance_charges]],NA())</f>
        <v>#N/A</v>
      </c>
      <c r="AG362" s="115" t="e">
        <f>IF(AND(Play[[#This Row],[Biological Marker]]=1,Play[[#This Row],[Smoker]]=0),Play[[#This Row],[medical_insurance_charges]],NA())</f>
        <v>#N/A</v>
      </c>
    </row>
    <row r="363" spans="1:33" x14ac:dyDescent="0.35">
      <c r="A363" s="31">
        <v>36</v>
      </c>
      <c r="B363" s="31">
        <v>34.43</v>
      </c>
      <c r="C363" s="33">
        <v>0</v>
      </c>
      <c r="D363" s="33">
        <v>1</v>
      </c>
      <c r="E363" s="33">
        <v>0</v>
      </c>
      <c r="F363" s="33">
        <v>0</v>
      </c>
      <c r="G363" s="33">
        <v>1</v>
      </c>
      <c r="H363">
        <v>1</v>
      </c>
      <c r="I363">
        <v>1</v>
      </c>
      <c r="J363">
        <v>0</v>
      </c>
      <c r="K363">
        <v>0</v>
      </c>
      <c r="L363">
        <v>0</v>
      </c>
      <c r="M363">
        <v>0</v>
      </c>
      <c r="N363">
        <v>0</v>
      </c>
      <c r="O363">
        <v>1</v>
      </c>
      <c r="P363">
        <v>0</v>
      </c>
      <c r="Q363" s="32">
        <v>37742.575700000001</v>
      </c>
      <c r="R363" s="110">
        <f>IF(Play[[#This Row],[southeast]]=1,Play[[#This Row],[medical_insurance_charges]],NA())</f>
        <v>37742.575700000001</v>
      </c>
      <c r="S363" s="110" t="e">
        <f>IF(Play[[#This Row],[southwest]]=1,Play[[#This Row],[medical_insurance_charges]],NA())</f>
        <v>#N/A</v>
      </c>
      <c r="T363" s="111" t="e">
        <f>IF(Play[[#This Row],[northwest]]=1,Play[[#This Row],[medical_insurance_charges]],NA())</f>
        <v>#N/A</v>
      </c>
      <c r="U363" s="110" t="e">
        <f>IF(Play[[#This Row],[northeast]]=1,Play[[#This Row],[medical_insurance_charges]],NA())</f>
        <v>#N/A</v>
      </c>
      <c r="V363" s="114">
        <f>IF(AND(Play[[#This Row],[southeast]]&lt;&gt;0,Play[[#This Row],[Smoker]]&lt;&gt;0),Play[[#This Row],[medical_insurance_charges]],NA())</f>
        <v>37742.575700000001</v>
      </c>
      <c r="W363" s="114" t="e">
        <f>IF(AND(Play[[#This Row],[southwest]]&lt;&gt;0,Play[[#This Row],[Smoker]]&lt;&gt;0),Play[[#This Row],[medical_insurance_charges]],NA())</f>
        <v>#N/A</v>
      </c>
      <c r="X363" s="114" t="e">
        <f>IF(AND(Play[[#This Row],[northwest]]&lt;&gt;0,Play[[#This Row],[Smoker]]&lt;&gt;0),Play[[#This Row],[medical_insurance_charges]],NA())</f>
        <v>#N/A</v>
      </c>
      <c r="Y363" s="114" t="e">
        <f>IF(AND(Play[[#This Row],[northeast]]&lt;&gt;0,Play[[#This Row],[Smoker]]&lt;&gt;0),Play[[#This Row],[medical_insurance_charges]],NA())</f>
        <v>#N/A</v>
      </c>
      <c r="Z363" s="115" t="e">
        <f>IF(AND(Play[[#This Row],[Biological Marker]]=0,Play[[#This Row],[Smoker]]=1),Play[[#This Row],[medical_insurance_charges]],NA())</f>
        <v>#N/A</v>
      </c>
      <c r="AA363" s="115">
        <f>IF(AND(Play[[#This Row],[Biological Marker]]=1,Play[[#This Row],[Smoker]]=1),Play[[#This Row],[medical_insurance_charges]],NA())</f>
        <v>37742.575700000001</v>
      </c>
      <c r="AB363" s="144" t="e">
        <f>IF(AND(Play[[#This Row],[southeast]]&lt;&gt;0,Play[[#This Row],[Smoker]]=0),Play[[#This Row],[medical_insurance_charges]],NA())</f>
        <v>#N/A</v>
      </c>
      <c r="AC363" s="144" t="e">
        <f>IF(AND(Play[[#This Row],[southwest]]&lt;&gt;0,Play[[#This Row],[Smoker]]=0),Play[[#This Row],[medical_insurance_charges]],NA())</f>
        <v>#N/A</v>
      </c>
      <c r="AD363" s="144" t="e">
        <f>IF(AND(Play[[#This Row],[northwest]]&lt;&gt;0,Play[[#This Row],[Smoker]]=0),Play[[#This Row],[medical_insurance_charges]],NA())</f>
        <v>#N/A</v>
      </c>
      <c r="AE363" s="144" t="e">
        <f>IF(AND(Play[[#This Row],[northeast]]&lt;&gt;0,Play[[#This Row],[Smoker]]=0),Play[[#This Row],[medical_insurance_charges]],NA())</f>
        <v>#N/A</v>
      </c>
      <c r="AF363" s="115" t="e">
        <f>IF(AND(Play[[#This Row],[Biological Marker]]=0,Play[[#This Row],[Smoker]]=0),Play[[#This Row],[medical_insurance_charges]],NA())</f>
        <v>#N/A</v>
      </c>
      <c r="AG363" s="115" t="e">
        <f>IF(AND(Play[[#This Row],[Biological Marker]]=1,Play[[#This Row],[Smoker]]=0),Play[[#This Row],[medical_insurance_charges]],NA())</f>
        <v>#N/A</v>
      </c>
    </row>
    <row r="364" spans="1:33" x14ac:dyDescent="0.35">
      <c r="A364" s="31">
        <v>18</v>
      </c>
      <c r="B364" s="31">
        <v>31.68</v>
      </c>
      <c r="C364" s="33">
        <v>0</v>
      </c>
      <c r="D364" s="33">
        <v>1</v>
      </c>
      <c r="E364" s="33">
        <v>0</v>
      </c>
      <c r="F364" s="33">
        <v>0</v>
      </c>
      <c r="G364" s="33">
        <v>1</v>
      </c>
      <c r="H364">
        <v>1</v>
      </c>
      <c r="I364">
        <v>1</v>
      </c>
      <c r="J364">
        <v>0</v>
      </c>
      <c r="K364">
        <v>0</v>
      </c>
      <c r="L364">
        <v>0</v>
      </c>
      <c r="M364">
        <v>1</v>
      </c>
      <c r="N364">
        <v>0</v>
      </c>
      <c r="O364">
        <v>0</v>
      </c>
      <c r="P364">
        <v>0</v>
      </c>
      <c r="Q364" s="32">
        <v>34303.167200000004</v>
      </c>
      <c r="R364" s="110">
        <f>IF(Play[[#This Row],[southeast]]=1,Play[[#This Row],[medical_insurance_charges]],NA())</f>
        <v>34303.167200000004</v>
      </c>
      <c r="S364" s="110" t="e">
        <f>IF(Play[[#This Row],[southwest]]=1,Play[[#This Row],[medical_insurance_charges]],NA())</f>
        <v>#N/A</v>
      </c>
      <c r="T364" s="111" t="e">
        <f>IF(Play[[#This Row],[northwest]]=1,Play[[#This Row],[medical_insurance_charges]],NA())</f>
        <v>#N/A</v>
      </c>
      <c r="U364" s="110" t="e">
        <f>IF(Play[[#This Row],[northeast]]=1,Play[[#This Row],[medical_insurance_charges]],NA())</f>
        <v>#N/A</v>
      </c>
      <c r="V364" s="114">
        <f>IF(AND(Play[[#This Row],[southeast]]&lt;&gt;0,Play[[#This Row],[Smoker]]&lt;&gt;0),Play[[#This Row],[medical_insurance_charges]],NA())</f>
        <v>34303.167200000004</v>
      </c>
      <c r="W364" s="114" t="e">
        <f>IF(AND(Play[[#This Row],[southwest]]&lt;&gt;0,Play[[#This Row],[Smoker]]&lt;&gt;0),Play[[#This Row],[medical_insurance_charges]],NA())</f>
        <v>#N/A</v>
      </c>
      <c r="X364" s="114" t="e">
        <f>IF(AND(Play[[#This Row],[northwest]]&lt;&gt;0,Play[[#This Row],[Smoker]]&lt;&gt;0),Play[[#This Row],[medical_insurance_charges]],NA())</f>
        <v>#N/A</v>
      </c>
      <c r="Y364" s="114" t="e">
        <f>IF(AND(Play[[#This Row],[northeast]]&lt;&gt;0,Play[[#This Row],[Smoker]]&lt;&gt;0),Play[[#This Row],[medical_insurance_charges]],NA())</f>
        <v>#N/A</v>
      </c>
      <c r="Z364" s="115" t="e">
        <f>IF(AND(Play[[#This Row],[Biological Marker]]=0,Play[[#This Row],[Smoker]]=1),Play[[#This Row],[medical_insurance_charges]],NA())</f>
        <v>#N/A</v>
      </c>
      <c r="AA364" s="115">
        <f>IF(AND(Play[[#This Row],[Biological Marker]]=1,Play[[#This Row],[Smoker]]=1),Play[[#This Row],[medical_insurance_charges]],NA())</f>
        <v>34303.167200000004</v>
      </c>
      <c r="AB364" s="144" t="e">
        <f>IF(AND(Play[[#This Row],[southeast]]&lt;&gt;0,Play[[#This Row],[Smoker]]=0),Play[[#This Row],[medical_insurance_charges]],NA())</f>
        <v>#N/A</v>
      </c>
      <c r="AC364" s="144" t="e">
        <f>IF(AND(Play[[#This Row],[southwest]]&lt;&gt;0,Play[[#This Row],[Smoker]]=0),Play[[#This Row],[medical_insurance_charges]],NA())</f>
        <v>#N/A</v>
      </c>
      <c r="AD364" s="144" t="e">
        <f>IF(AND(Play[[#This Row],[northwest]]&lt;&gt;0,Play[[#This Row],[Smoker]]=0),Play[[#This Row],[medical_insurance_charges]],NA())</f>
        <v>#N/A</v>
      </c>
      <c r="AE364" s="144" t="e">
        <f>IF(AND(Play[[#This Row],[northeast]]&lt;&gt;0,Play[[#This Row],[Smoker]]=0),Play[[#This Row],[medical_insurance_charges]],NA())</f>
        <v>#N/A</v>
      </c>
      <c r="AF364" s="115" t="e">
        <f>IF(AND(Play[[#This Row],[Biological Marker]]=0,Play[[#This Row],[Smoker]]=0),Play[[#This Row],[medical_insurance_charges]],NA())</f>
        <v>#N/A</v>
      </c>
      <c r="AG364" s="115" t="e">
        <f>IF(AND(Play[[#This Row],[Biological Marker]]=1,Play[[#This Row],[Smoker]]=0),Play[[#This Row],[medical_insurance_charges]],NA())</f>
        <v>#N/A</v>
      </c>
    </row>
    <row r="365" spans="1:33" x14ac:dyDescent="0.35">
      <c r="A365" s="31">
        <v>22</v>
      </c>
      <c r="B365" s="31">
        <v>37.619999999999997</v>
      </c>
      <c r="C365" s="33">
        <v>0</v>
      </c>
      <c r="D365" s="33">
        <v>1</v>
      </c>
      <c r="E365" s="33">
        <v>0</v>
      </c>
      <c r="F365" s="33">
        <v>0</v>
      </c>
      <c r="G365" s="33">
        <v>1</v>
      </c>
      <c r="H365">
        <v>1</v>
      </c>
      <c r="I365">
        <v>1</v>
      </c>
      <c r="J365">
        <v>0</v>
      </c>
      <c r="K365">
        <v>0</v>
      </c>
      <c r="L365">
        <v>0</v>
      </c>
      <c r="M365">
        <v>1</v>
      </c>
      <c r="N365">
        <v>0</v>
      </c>
      <c r="O365">
        <v>0</v>
      </c>
      <c r="P365">
        <v>0</v>
      </c>
      <c r="Q365" s="32">
        <v>37165.163800000002</v>
      </c>
      <c r="R365" s="110">
        <f>IF(Play[[#This Row],[southeast]]=1,Play[[#This Row],[medical_insurance_charges]],NA())</f>
        <v>37165.163800000002</v>
      </c>
      <c r="S365" s="110" t="e">
        <f>IF(Play[[#This Row],[southwest]]=1,Play[[#This Row],[medical_insurance_charges]],NA())</f>
        <v>#N/A</v>
      </c>
      <c r="T365" s="111" t="e">
        <f>IF(Play[[#This Row],[northwest]]=1,Play[[#This Row],[medical_insurance_charges]],NA())</f>
        <v>#N/A</v>
      </c>
      <c r="U365" s="110" t="e">
        <f>IF(Play[[#This Row],[northeast]]=1,Play[[#This Row],[medical_insurance_charges]],NA())</f>
        <v>#N/A</v>
      </c>
      <c r="V365" s="114">
        <f>IF(AND(Play[[#This Row],[southeast]]&lt;&gt;0,Play[[#This Row],[Smoker]]&lt;&gt;0),Play[[#This Row],[medical_insurance_charges]],NA())</f>
        <v>37165.163800000002</v>
      </c>
      <c r="W365" s="114" t="e">
        <f>IF(AND(Play[[#This Row],[southwest]]&lt;&gt;0,Play[[#This Row],[Smoker]]&lt;&gt;0),Play[[#This Row],[medical_insurance_charges]],NA())</f>
        <v>#N/A</v>
      </c>
      <c r="X365" s="114" t="e">
        <f>IF(AND(Play[[#This Row],[northwest]]&lt;&gt;0,Play[[#This Row],[Smoker]]&lt;&gt;0),Play[[#This Row],[medical_insurance_charges]],NA())</f>
        <v>#N/A</v>
      </c>
      <c r="Y365" s="114" t="e">
        <f>IF(AND(Play[[#This Row],[northeast]]&lt;&gt;0,Play[[#This Row],[Smoker]]&lt;&gt;0),Play[[#This Row],[medical_insurance_charges]],NA())</f>
        <v>#N/A</v>
      </c>
      <c r="Z365" s="115" t="e">
        <f>IF(AND(Play[[#This Row],[Biological Marker]]=0,Play[[#This Row],[Smoker]]=1),Play[[#This Row],[medical_insurance_charges]],NA())</f>
        <v>#N/A</v>
      </c>
      <c r="AA365" s="115">
        <f>IF(AND(Play[[#This Row],[Biological Marker]]=1,Play[[#This Row],[Smoker]]=1),Play[[#This Row],[medical_insurance_charges]],NA())</f>
        <v>37165.163800000002</v>
      </c>
      <c r="AB365" s="144" t="e">
        <f>IF(AND(Play[[#This Row],[southeast]]&lt;&gt;0,Play[[#This Row],[Smoker]]=0),Play[[#This Row],[medical_insurance_charges]],NA())</f>
        <v>#N/A</v>
      </c>
      <c r="AC365" s="144" t="e">
        <f>IF(AND(Play[[#This Row],[southwest]]&lt;&gt;0,Play[[#This Row],[Smoker]]=0),Play[[#This Row],[medical_insurance_charges]],NA())</f>
        <v>#N/A</v>
      </c>
      <c r="AD365" s="144" t="e">
        <f>IF(AND(Play[[#This Row],[northwest]]&lt;&gt;0,Play[[#This Row],[Smoker]]=0),Play[[#This Row],[medical_insurance_charges]],NA())</f>
        <v>#N/A</v>
      </c>
      <c r="AE365" s="144" t="e">
        <f>IF(AND(Play[[#This Row],[northeast]]&lt;&gt;0,Play[[#This Row],[Smoker]]=0),Play[[#This Row],[medical_insurance_charges]],NA())</f>
        <v>#N/A</v>
      </c>
      <c r="AF365" s="115" t="e">
        <f>IF(AND(Play[[#This Row],[Biological Marker]]=0,Play[[#This Row],[Smoker]]=0),Play[[#This Row],[medical_insurance_charges]],NA())</f>
        <v>#N/A</v>
      </c>
      <c r="AG365" s="115" t="e">
        <f>IF(AND(Play[[#This Row],[Biological Marker]]=1,Play[[#This Row],[Smoker]]=0),Play[[#This Row],[medical_insurance_charges]],NA())</f>
        <v>#N/A</v>
      </c>
    </row>
    <row r="366" spans="1:33" x14ac:dyDescent="0.35">
      <c r="A366" s="31">
        <v>63</v>
      </c>
      <c r="B366" s="31">
        <v>35.090000000000003</v>
      </c>
      <c r="C366" s="33">
        <v>0</v>
      </c>
      <c r="D366" s="33">
        <v>1</v>
      </c>
      <c r="E366" s="33">
        <v>0</v>
      </c>
      <c r="F366" s="33">
        <v>0</v>
      </c>
      <c r="G366" s="33">
        <v>1</v>
      </c>
      <c r="H366">
        <v>1</v>
      </c>
      <c r="I366">
        <v>1</v>
      </c>
      <c r="J366">
        <v>0</v>
      </c>
      <c r="K366">
        <v>0</v>
      </c>
      <c r="L366">
        <v>0</v>
      </c>
      <c r="M366">
        <v>0</v>
      </c>
      <c r="N366">
        <v>0</v>
      </c>
      <c r="O366">
        <v>0</v>
      </c>
      <c r="P366">
        <v>1</v>
      </c>
      <c r="Q366" s="32">
        <v>47055.532099999997</v>
      </c>
      <c r="R366" s="110">
        <f>IF(Play[[#This Row],[southeast]]=1,Play[[#This Row],[medical_insurance_charges]],NA())</f>
        <v>47055.532099999997</v>
      </c>
      <c r="S366" s="110" t="e">
        <f>IF(Play[[#This Row],[southwest]]=1,Play[[#This Row],[medical_insurance_charges]],NA())</f>
        <v>#N/A</v>
      </c>
      <c r="T366" s="111" t="e">
        <f>IF(Play[[#This Row],[northwest]]=1,Play[[#This Row],[medical_insurance_charges]],NA())</f>
        <v>#N/A</v>
      </c>
      <c r="U366" s="110" t="e">
        <f>IF(Play[[#This Row],[northeast]]=1,Play[[#This Row],[medical_insurance_charges]],NA())</f>
        <v>#N/A</v>
      </c>
      <c r="V366" s="114">
        <f>IF(AND(Play[[#This Row],[southeast]]&lt;&gt;0,Play[[#This Row],[Smoker]]&lt;&gt;0),Play[[#This Row],[medical_insurance_charges]],NA())</f>
        <v>47055.532099999997</v>
      </c>
      <c r="W366" s="114" t="e">
        <f>IF(AND(Play[[#This Row],[southwest]]&lt;&gt;0,Play[[#This Row],[Smoker]]&lt;&gt;0),Play[[#This Row],[medical_insurance_charges]],NA())</f>
        <v>#N/A</v>
      </c>
      <c r="X366" s="114" t="e">
        <f>IF(AND(Play[[#This Row],[northwest]]&lt;&gt;0,Play[[#This Row],[Smoker]]&lt;&gt;0),Play[[#This Row],[medical_insurance_charges]],NA())</f>
        <v>#N/A</v>
      </c>
      <c r="Y366" s="114" t="e">
        <f>IF(AND(Play[[#This Row],[northeast]]&lt;&gt;0,Play[[#This Row],[Smoker]]&lt;&gt;0),Play[[#This Row],[medical_insurance_charges]],NA())</f>
        <v>#N/A</v>
      </c>
      <c r="Z366" s="115" t="e">
        <f>IF(AND(Play[[#This Row],[Biological Marker]]=0,Play[[#This Row],[Smoker]]=1),Play[[#This Row],[medical_insurance_charges]],NA())</f>
        <v>#N/A</v>
      </c>
      <c r="AA366" s="115">
        <f>IF(AND(Play[[#This Row],[Biological Marker]]=1,Play[[#This Row],[Smoker]]=1),Play[[#This Row],[medical_insurance_charges]],NA())</f>
        <v>47055.532099999997</v>
      </c>
      <c r="AB366" s="144" t="e">
        <f>IF(AND(Play[[#This Row],[southeast]]&lt;&gt;0,Play[[#This Row],[Smoker]]=0),Play[[#This Row],[medical_insurance_charges]],NA())</f>
        <v>#N/A</v>
      </c>
      <c r="AC366" s="144" t="e">
        <f>IF(AND(Play[[#This Row],[southwest]]&lt;&gt;0,Play[[#This Row],[Smoker]]=0),Play[[#This Row],[medical_insurance_charges]],NA())</f>
        <v>#N/A</v>
      </c>
      <c r="AD366" s="144" t="e">
        <f>IF(AND(Play[[#This Row],[northwest]]&lt;&gt;0,Play[[#This Row],[Smoker]]=0),Play[[#This Row],[medical_insurance_charges]],NA())</f>
        <v>#N/A</v>
      </c>
      <c r="AE366" s="144" t="e">
        <f>IF(AND(Play[[#This Row],[northeast]]&lt;&gt;0,Play[[#This Row],[Smoker]]=0),Play[[#This Row],[medical_insurance_charges]],NA())</f>
        <v>#N/A</v>
      </c>
      <c r="AF366" s="115" t="e">
        <f>IF(AND(Play[[#This Row],[Biological Marker]]=0,Play[[#This Row],[Smoker]]=0),Play[[#This Row],[medical_insurance_charges]],NA())</f>
        <v>#N/A</v>
      </c>
      <c r="AG366" s="115" t="e">
        <f>IF(AND(Play[[#This Row],[Biological Marker]]=1,Play[[#This Row],[Smoker]]=0),Play[[#This Row],[medical_insurance_charges]],NA())</f>
        <v>#N/A</v>
      </c>
    </row>
    <row r="367" spans="1:33" x14ac:dyDescent="0.35">
      <c r="A367" s="31">
        <v>30</v>
      </c>
      <c r="B367" s="31">
        <v>35.53</v>
      </c>
      <c r="C367" s="33">
        <v>0</v>
      </c>
      <c r="D367" s="33">
        <v>1</v>
      </c>
      <c r="E367" s="33">
        <v>0</v>
      </c>
      <c r="F367" s="33">
        <v>0</v>
      </c>
      <c r="G367" s="33">
        <v>1</v>
      </c>
      <c r="H367">
        <v>1</v>
      </c>
      <c r="I367">
        <v>1</v>
      </c>
      <c r="J367">
        <v>0</v>
      </c>
      <c r="K367">
        <v>0</v>
      </c>
      <c r="L367">
        <v>0</v>
      </c>
      <c r="M367">
        <v>0</v>
      </c>
      <c r="N367">
        <v>1</v>
      </c>
      <c r="O367">
        <v>0</v>
      </c>
      <c r="P367">
        <v>0</v>
      </c>
      <c r="Q367" s="32">
        <v>36950.256699999998</v>
      </c>
      <c r="R367" s="110">
        <f>IF(Play[[#This Row],[southeast]]=1,Play[[#This Row],[medical_insurance_charges]],NA())</f>
        <v>36950.256699999998</v>
      </c>
      <c r="S367" s="110" t="e">
        <f>IF(Play[[#This Row],[southwest]]=1,Play[[#This Row],[medical_insurance_charges]],NA())</f>
        <v>#N/A</v>
      </c>
      <c r="T367" s="111" t="e">
        <f>IF(Play[[#This Row],[northwest]]=1,Play[[#This Row],[medical_insurance_charges]],NA())</f>
        <v>#N/A</v>
      </c>
      <c r="U367" s="110" t="e">
        <f>IF(Play[[#This Row],[northeast]]=1,Play[[#This Row],[medical_insurance_charges]],NA())</f>
        <v>#N/A</v>
      </c>
      <c r="V367" s="114">
        <f>IF(AND(Play[[#This Row],[southeast]]&lt;&gt;0,Play[[#This Row],[Smoker]]&lt;&gt;0),Play[[#This Row],[medical_insurance_charges]],NA())</f>
        <v>36950.256699999998</v>
      </c>
      <c r="W367" s="114" t="e">
        <f>IF(AND(Play[[#This Row],[southwest]]&lt;&gt;0,Play[[#This Row],[Smoker]]&lt;&gt;0),Play[[#This Row],[medical_insurance_charges]],NA())</f>
        <v>#N/A</v>
      </c>
      <c r="X367" s="114" t="e">
        <f>IF(AND(Play[[#This Row],[northwest]]&lt;&gt;0,Play[[#This Row],[Smoker]]&lt;&gt;0),Play[[#This Row],[medical_insurance_charges]],NA())</f>
        <v>#N/A</v>
      </c>
      <c r="Y367" s="114" t="e">
        <f>IF(AND(Play[[#This Row],[northeast]]&lt;&gt;0,Play[[#This Row],[Smoker]]&lt;&gt;0),Play[[#This Row],[medical_insurance_charges]],NA())</f>
        <v>#N/A</v>
      </c>
      <c r="Z367" s="115" t="e">
        <f>IF(AND(Play[[#This Row],[Biological Marker]]=0,Play[[#This Row],[Smoker]]=1),Play[[#This Row],[medical_insurance_charges]],NA())</f>
        <v>#N/A</v>
      </c>
      <c r="AA367" s="115">
        <f>IF(AND(Play[[#This Row],[Biological Marker]]=1,Play[[#This Row],[Smoker]]=1),Play[[#This Row],[medical_insurance_charges]],NA())</f>
        <v>36950.256699999998</v>
      </c>
      <c r="AB367" s="144" t="e">
        <f>IF(AND(Play[[#This Row],[southeast]]&lt;&gt;0,Play[[#This Row],[Smoker]]=0),Play[[#This Row],[medical_insurance_charges]],NA())</f>
        <v>#N/A</v>
      </c>
      <c r="AC367" s="144" t="e">
        <f>IF(AND(Play[[#This Row],[southwest]]&lt;&gt;0,Play[[#This Row],[Smoker]]=0),Play[[#This Row],[medical_insurance_charges]],NA())</f>
        <v>#N/A</v>
      </c>
      <c r="AD367" s="144" t="e">
        <f>IF(AND(Play[[#This Row],[northwest]]&lt;&gt;0,Play[[#This Row],[Smoker]]=0),Play[[#This Row],[medical_insurance_charges]],NA())</f>
        <v>#N/A</v>
      </c>
      <c r="AE367" s="144" t="e">
        <f>IF(AND(Play[[#This Row],[northeast]]&lt;&gt;0,Play[[#This Row],[Smoker]]=0),Play[[#This Row],[medical_insurance_charges]],NA())</f>
        <v>#N/A</v>
      </c>
      <c r="AF367" s="115" t="e">
        <f>IF(AND(Play[[#This Row],[Biological Marker]]=0,Play[[#This Row],[Smoker]]=0),Play[[#This Row],[medical_insurance_charges]],NA())</f>
        <v>#N/A</v>
      </c>
      <c r="AG367" s="115" t="e">
        <f>IF(AND(Play[[#This Row],[Biological Marker]]=1,Play[[#This Row],[Smoker]]=0),Play[[#This Row],[medical_insurance_charges]],NA())</f>
        <v>#N/A</v>
      </c>
    </row>
    <row r="368" spans="1:33" x14ac:dyDescent="0.35">
      <c r="A368" s="31">
        <v>54</v>
      </c>
      <c r="B368" s="31">
        <v>34.21</v>
      </c>
      <c r="C368" s="33">
        <v>0</v>
      </c>
      <c r="D368" s="33">
        <v>1</v>
      </c>
      <c r="E368" s="33">
        <v>0</v>
      </c>
      <c r="F368" s="33">
        <v>0</v>
      </c>
      <c r="G368" s="33">
        <v>1</v>
      </c>
      <c r="H368">
        <v>1</v>
      </c>
      <c r="I368">
        <v>1</v>
      </c>
      <c r="J368">
        <v>0</v>
      </c>
      <c r="K368">
        <v>0</v>
      </c>
      <c r="L368">
        <v>0</v>
      </c>
      <c r="M368">
        <v>0</v>
      </c>
      <c r="N368">
        <v>0</v>
      </c>
      <c r="O368">
        <v>1</v>
      </c>
      <c r="P368">
        <v>0</v>
      </c>
      <c r="Q368" s="32">
        <v>44260.749900000003</v>
      </c>
      <c r="R368" s="110">
        <f>IF(Play[[#This Row],[southeast]]=1,Play[[#This Row],[medical_insurance_charges]],NA())</f>
        <v>44260.749900000003</v>
      </c>
      <c r="S368" s="110" t="e">
        <f>IF(Play[[#This Row],[southwest]]=1,Play[[#This Row],[medical_insurance_charges]],NA())</f>
        <v>#N/A</v>
      </c>
      <c r="T368" s="111" t="e">
        <f>IF(Play[[#This Row],[northwest]]=1,Play[[#This Row],[medical_insurance_charges]],NA())</f>
        <v>#N/A</v>
      </c>
      <c r="U368" s="110" t="e">
        <f>IF(Play[[#This Row],[northeast]]=1,Play[[#This Row],[medical_insurance_charges]],NA())</f>
        <v>#N/A</v>
      </c>
      <c r="V368" s="114">
        <f>IF(AND(Play[[#This Row],[southeast]]&lt;&gt;0,Play[[#This Row],[Smoker]]&lt;&gt;0),Play[[#This Row],[medical_insurance_charges]],NA())</f>
        <v>44260.749900000003</v>
      </c>
      <c r="W368" s="114" t="e">
        <f>IF(AND(Play[[#This Row],[southwest]]&lt;&gt;0,Play[[#This Row],[Smoker]]&lt;&gt;0),Play[[#This Row],[medical_insurance_charges]],NA())</f>
        <v>#N/A</v>
      </c>
      <c r="X368" s="114" t="e">
        <f>IF(AND(Play[[#This Row],[northwest]]&lt;&gt;0,Play[[#This Row],[Smoker]]&lt;&gt;0),Play[[#This Row],[medical_insurance_charges]],NA())</f>
        <v>#N/A</v>
      </c>
      <c r="Y368" s="114" t="e">
        <f>IF(AND(Play[[#This Row],[northeast]]&lt;&gt;0,Play[[#This Row],[Smoker]]&lt;&gt;0),Play[[#This Row],[medical_insurance_charges]],NA())</f>
        <v>#N/A</v>
      </c>
      <c r="Z368" s="115" t="e">
        <f>IF(AND(Play[[#This Row],[Biological Marker]]=0,Play[[#This Row],[Smoker]]=1),Play[[#This Row],[medical_insurance_charges]],NA())</f>
        <v>#N/A</v>
      </c>
      <c r="AA368" s="115">
        <f>IF(AND(Play[[#This Row],[Biological Marker]]=1,Play[[#This Row],[Smoker]]=1),Play[[#This Row],[medical_insurance_charges]],NA())</f>
        <v>44260.749900000003</v>
      </c>
      <c r="AB368" s="144" t="e">
        <f>IF(AND(Play[[#This Row],[southeast]]&lt;&gt;0,Play[[#This Row],[Smoker]]=0),Play[[#This Row],[medical_insurance_charges]],NA())</f>
        <v>#N/A</v>
      </c>
      <c r="AC368" s="144" t="e">
        <f>IF(AND(Play[[#This Row],[southwest]]&lt;&gt;0,Play[[#This Row],[Smoker]]=0),Play[[#This Row],[medical_insurance_charges]],NA())</f>
        <v>#N/A</v>
      </c>
      <c r="AD368" s="144" t="e">
        <f>IF(AND(Play[[#This Row],[northwest]]&lt;&gt;0,Play[[#This Row],[Smoker]]=0),Play[[#This Row],[medical_insurance_charges]],NA())</f>
        <v>#N/A</v>
      </c>
      <c r="AE368" s="144" t="e">
        <f>IF(AND(Play[[#This Row],[northeast]]&lt;&gt;0,Play[[#This Row],[Smoker]]=0),Play[[#This Row],[medical_insurance_charges]],NA())</f>
        <v>#N/A</v>
      </c>
      <c r="AF368" s="115" t="e">
        <f>IF(AND(Play[[#This Row],[Biological Marker]]=0,Play[[#This Row],[Smoker]]=0),Play[[#This Row],[medical_insurance_charges]],NA())</f>
        <v>#N/A</v>
      </c>
      <c r="AG368" s="115" t="e">
        <f>IF(AND(Play[[#This Row],[Biological Marker]]=1,Play[[#This Row],[Smoker]]=0),Play[[#This Row],[medical_insurance_charges]],NA())</f>
        <v>#N/A</v>
      </c>
    </row>
    <row r="369" spans="1:33" x14ac:dyDescent="0.35">
      <c r="A369" s="31">
        <v>46</v>
      </c>
      <c r="B369" s="31">
        <v>42.35</v>
      </c>
      <c r="C369" s="33">
        <v>0</v>
      </c>
      <c r="D369" s="33">
        <v>1</v>
      </c>
      <c r="E369" s="33">
        <v>0</v>
      </c>
      <c r="F369" s="33">
        <v>0</v>
      </c>
      <c r="G369" s="33">
        <v>1</v>
      </c>
      <c r="H369">
        <v>1</v>
      </c>
      <c r="I369">
        <v>1</v>
      </c>
      <c r="J369">
        <v>0</v>
      </c>
      <c r="K369">
        <v>0</v>
      </c>
      <c r="L369">
        <v>0</v>
      </c>
      <c r="M369">
        <v>0</v>
      </c>
      <c r="N369">
        <v>0</v>
      </c>
      <c r="O369">
        <v>1</v>
      </c>
      <c r="P369">
        <v>0</v>
      </c>
      <c r="Q369" s="32">
        <v>46151.124499999998</v>
      </c>
      <c r="R369" s="110">
        <f>IF(Play[[#This Row],[southeast]]=1,Play[[#This Row],[medical_insurance_charges]],NA())</f>
        <v>46151.124499999998</v>
      </c>
      <c r="S369" s="110" t="e">
        <f>IF(Play[[#This Row],[southwest]]=1,Play[[#This Row],[medical_insurance_charges]],NA())</f>
        <v>#N/A</v>
      </c>
      <c r="T369" s="111" t="e">
        <f>IF(Play[[#This Row],[northwest]]=1,Play[[#This Row],[medical_insurance_charges]],NA())</f>
        <v>#N/A</v>
      </c>
      <c r="U369" s="110" t="e">
        <f>IF(Play[[#This Row],[northeast]]=1,Play[[#This Row],[medical_insurance_charges]],NA())</f>
        <v>#N/A</v>
      </c>
      <c r="V369" s="114">
        <f>IF(AND(Play[[#This Row],[southeast]]&lt;&gt;0,Play[[#This Row],[Smoker]]&lt;&gt;0),Play[[#This Row],[medical_insurance_charges]],NA())</f>
        <v>46151.124499999998</v>
      </c>
      <c r="W369" s="114" t="e">
        <f>IF(AND(Play[[#This Row],[southwest]]&lt;&gt;0,Play[[#This Row],[Smoker]]&lt;&gt;0),Play[[#This Row],[medical_insurance_charges]],NA())</f>
        <v>#N/A</v>
      </c>
      <c r="X369" s="114" t="e">
        <f>IF(AND(Play[[#This Row],[northwest]]&lt;&gt;0,Play[[#This Row],[Smoker]]&lt;&gt;0),Play[[#This Row],[medical_insurance_charges]],NA())</f>
        <v>#N/A</v>
      </c>
      <c r="Y369" s="114" t="e">
        <f>IF(AND(Play[[#This Row],[northeast]]&lt;&gt;0,Play[[#This Row],[Smoker]]&lt;&gt;0),Play[[#This Row],[medical_insurance_charges]],NA())</f>
        <v>#N/A</v>
      </c>
      <c r="Z369" s="115" t="e">
        <f>IF(AND(Play[[#This Row],[Biological Marker]]=0,Play[[#This Row],[Smoker]]=1),Play[[#This Row],[medical_insurance_charges]],NA())</f>
        <v>#N/A</v>
      </c>
      <c r="AA369" s="115">
        <f>IF(AND(Play[[#This Row],[Biological Marker]]=1,Play[[#This Row],[Smoker]]=1),Play[[#This Row],[medical_insurance_charges]],NA())</f>
        <v>46151.124499999998</v>
      </c>
      <c r="AB369" s="144" t="e">
        <f>IF(AND(Play[[#This Row],[southeast]]&lt;&gt;0,Play[[#This Row],[Smoker]]=0),Play[[#This Row],[medical_insurance_charges]],NA())</f>
        <v>#N/A</v>
      </c>
      <c r="AC369" s="144" t="e">
        <f>IF(AND(Play[[#This Row],[southwest]]&lt;&gt;0,Play[[#This Row],[Smoker]]=0),Play[[#This Row],[medical_insurance_charges]],NA())</f>
        <v>#N/A</v>
      </c>
      <c r="AD369" s="144" t="e">
        <f>IF(AND(Play[[#This Row],[northwest]]&lt;&gt;0,Play[[#This Row],[Smoker]]=0),Play[[#This Row],[medical_insurance_charges]],NA())</f>
        <v>#N/A</v>
      </c>
      <c r="AE369" s="144" t="e">
        <f>IF(AND(Play[[#This Row],[northeast]]&lt;&gt;0,Play[[#This Row],[Smoker]]=0),Play[[#This Row],[medical_insurance_charges]],NA())</f>
        <v>#N/A</v>
      </c>
      <c r="AF369" s="115" t="e">
        <f>IF(AND(Play[[#This Row],[Biological Marker]]=0,Play[[#This Row],[Smoker]]=0),Play[[#This Row],[medical_insurance_charges]],NA())</f>
        <v>#N/A</v>
      </c>
      <c r="AG369" s="115" t="e">
        <f>IF(AND(Play[[#This Row],[Biological Marker]]=1,Play[[#This Row],[Smoker]]=0),Play[[#This Row],[medical_insurance_charges]],NA())</f>
        <v>#N/A</v>
      </c>
    </row>
    <row r="370" spans="1:33" x14ac:dyDescent="0.35">
      <c r="A370" s="31">
        <v>25</v>
      </c>
      <c r="B370" s="31">
        <v>45.54</v>
      </c>
      <c r="C370" s="33">
        <v>0</v>
      </c>
      <c r="D370" s="33">
        <v>1</v>
      </c>
      <c r="E370" s="33">
        <v>0</v>
      </c>
      <c r="F370" s="33">
        <v>0</v>
      </c>
      <c r="G370" s="33">
        <v>1</v>
      </c>
      <c r="H370">
        <v>1</v>
      </c>
      <c r="I370">
        <v>1</v>
      </c>
      <c r="J370">
        <v>0</v>
      </c>
      <c r="K370">
        <v>0</v>
      </c>
      <c r="L370">
        <v>0</v>
      </c>
      <c r="M370">
        <v>1</v>
      </c>
      <c r="N370">
        <v>0</v>
      </c>
      <c r="O370">
        <v>0</v>
      </c>
      <c r="P370">
        <v>0</v>
      </c>
      <c r="Q370" s="32">
        <v>42112.2356</v>
      </c>
      <c r="R370" s="110">
        <f>IF(Play[[#This Row],[southeast]]=1,Play[[#This Row],[medical_insurance_charges]],NA())</f>
        <v>42112.2356</v>
      </c>
      <c r="S370" s="110" t="e">
        <f>IF(Play[[#This Row],[southwest]]=1,Play[[#This Row],[medical_insurance_charges]],NA())</f>
        <v>#N/A</v>
      </c>
      <c r="T370" s="111" t="e">
        <f>IF(Play[[#This Row],[northwest]]=1,Play[[#This Row],[medical_insurance_charges]],NA())</f>
        <v>#N/A</v>
      </c>
      <c r="U370" s="110" t="e">
        <f>IF(Play[[#This Row],[northeast]]=1,Play[[#This Row],[medical_insurance_charges]],NA())</f>
        <v>#N/A</v>
      </c>
      <c r="V370" s="114">
        <f>IF(AND(Play[[#This Row],[southeast]]&lt;&gt;0,Play[[#This Row],[Smoker]]&lt;&gt;0),Play[[#This Row],[medical_insurance_charges]],NA())</f>
        <v>42112.2356</v>
      </c>
      <c r="W370" s="114" t="e">
        <f>IF(AND(Play[[#This Row],[southwest]]&lt;&gt;0,Play[[#This Row],[Smoker]]&lt;&gt;0),Play[[#This Row],[medical_insurance_charges]],NA())</f>
        <v>#N/A</v>
      </c>
      <c r="X370" s="114" t="e">
        <f>IF(AND(Play[[#This Row],[northwest]]&lt;&gt;0,Play[[#This Row],[Smoker]]&lt;&gt;0),Play[[#This Row],[medical_insurance_charges]],NA())</f>
        <v>#N/A</v>
      </c>
      <c r="Y370" s="114" t="e">
        <f>IF(AND(Play[[#This Row],[northeast]]&lt;&gt;0,Play[[#This Row],[Smoker]]&lt;&gt;0),Play[[#This Row],[medical_insurance_charges]],NA())</f>
        <v>#N/A</v>
      </c>
      <c r="Z370" s="115" t="e">
        <f>IF(AND(Play[[#This Row],[Biological Marker]]=0,Play[[#This Row],[Smoker]]=1),Play[[#This Row],[medical_insurance_charges]],NA())</f>
        <v>#N/A</v>
      </c>
      <c r="AA370" s="115">
        <f>IF(AND(Play[[#This Row],[Biological Marker]]=1,Play[[#This Row],[Smoker]]=1),Play[[#This Row],[medical_insurance_charges]],NA())</f>
        <v>42112.2356</v>
      </c>
      <c r="AB370" s="144" t="e">
        <f>IF(AND(Play[[#This Row],[southeast]]&lt;&gt;0,Play[[#This Row],[Smoker]]=0),Play[[#This Row],[medical_insurance_charges]],NA())</f>
        <v>#N/A</v>
      </c>
      <c r="AC370" s="144" t="e">
        <f>IF(AND(Play[[#This Row],[southwest]]&lt;&gt;0,Play[[#This Row],[Smoker]]=0),Play[[#This Row],[medical_insurance_charges]],NA())</f>
        <v>#N/A</v>
      </c>
      <c r="AD370" s="144" t="e">
        <f>IF(AND(Play[[#This Row],[northwest]]&lt;&gt;0,Play[[#This Row],[Smoker]]=0),Play[[#This Row],[medical_insurance_charges]],NA())</f>
        <v>#N/A</v>
      </c>
      <c r="AE370" s="144" t="e">
        <f>IF(AND(Play[[#This Row],[northeast]]&lt;&gt;0,Play[[#This Row],[Smoker]]=0),Play[[#This Row],[medical_insurance_charges]],NA())</f>
        <v>#N/A</v>
      </c>
      <c r="AF370" s="115" t="e">
        <f>IF(AND(Play[[#This Row],[Biological Marker]]=0,Play[[#This Row],[Smoker]]=0),Play[[#This Row],[medical_insurance_charges]],NA())</f>
        <v>#N/A</v>
      </c>
      <c r="AG370" s="115" t="e">
        <f>IF(AND(Play[[#This Row],[Biological Marker]]=1,Play[[#This Row],[Smoker]]=0),Play[[#This Row],[medical_insurance_charges]],NA())</f>
        <v>#N/A</v>
      </c>
    </row>
    <row r="371" spans="1:33" x14ac:dyDescent="0.35">
      <c r="A371" s="31">
        <v>43</v>
      </c>
      <c r="B371" s="31">
        <v>35.97</v>
      </c>
      <c r="C371" s="33">
        <v>0</v>
      </c>
      <c r="D371" s="33">
        <v>1</v>
      </c>
      <c r="E371" s="33">
        <v>0</v>
      </c>
      <c r="F371" s="33">
        <v>0</v>
      </c>
      <c r="G371" s="33">
        <v>1</v>
      </c>
      <c r="H371">
        <v>1</v>
      </c>
      <c r="I371">
        <v>1</v>
      </c>
      <c r="J371">
        <v>0</v>
      </c>
      <c r="K371">
        <v>0</v>
      </c>
      <c r="L371">
        <v>0</v>
      </c>
      <c r="M371">
        <v>0</v>
      </c>
      <c r="N371">
        <v>0</v>
      </c>
      <c r="O371">
        <v>1</v>
      </c>
      <c r="P371">
        <v>0</v>
      </c>
      <c r="Q371" s="32">
        <v>42124.515299999999</v>
      </c>
      <c r="R371" s="110">
        <f>IF(Play[[#This Row],[southeast]]=1,Play[[#This Row],[medical_insurance_charges]],NA())</f>
        <v>42124.515299999999</v>
      </c>
      <c r="S371" s="110" t="e">
        <f>IF(Play[[#This Row],[southwest]]=1,Play[[#This Row],[medical_insurance_charges]],NA())</f>
        <v>#N/A</v>
      </c>
      <c r="T371" s="111" t="e">
        <f>IF(Play[[#This Row],[northwest]]=1,Play[[#This Row],[medical_insurance_charges]],NA())</f>
        <v>#N/A</v>
      </c>
      <c r="U371" s="110" t="e">
        <f>IF(Play[[#This Row],[northeast]]=1,Play[[#This Row],[medical_insurance_charges]],NA())</f>
        <v>#N/A</v>
      </c>
      <c r="V371" s="114">
        <f>IF(AND(Play[[#This Row],[southeast]]&lt;&gt;0,Play[[#This Row],[Smoker]]&lt;&gt;0),Play[[#This Row],[medical_insurance_charges]],NA())</f>
        <v>42124.515299999999</v>
      </c>
      <c r="W371" s="114" t="e">
        <f>IF(AND(Play[[#This Row],[southwest]]&lt;&gt;0,Play[[#This Row],[Smoker]]&lt;&gt;0),Play[[#This Row],[medical_insurance_charges]],NA())</f>
        <v>#N/A</v>
      </c>
      <c r="X371" s="114" t="e">
        <f>IF(AND(Play[[#This Row],[northwest]]&lt;&gt;0,Play[[#This Row],[Smoker]]&lt;&gt;0),Play[[#This Row],[medical_insurance_charges]],NA())</f>
        <v>#N/A</v>
      </c>
      <c r="Y371" s="114" t="e">
        <f>IF(AND(Play[[#This Row],[northeast]]&lt;&gt;0,Play[[#This Row],[Smoker]]&lt;&gt;0),Play[[#This Row],[medical_insurance_charges]],NA())</f>
        <v>#N/A</v>
      </c>
      <c r="Z371" s="115" t="e">
        <f>IF(AND(Play[[#This Row],[Biological Marker]]=0,Play[[#This Row],[Smoker]]=1),Play[[#This Row],[medical_insurance_charges]],NA())</f>
        <v>#N/A</v>
      </c>
      <c r="AA371" s="115">
        <f>IF(AND(Play[[#This Row],[Biological Marker]]=1,Play[[#This Row],[Smoker]]=1),Play[[#This Row],[medical_insurance_charges]],NA())</f>
        <v>42124.515299999999</v>
      </c>
      <c r="AB371" s="144" t="e">
        <f>IF(AND(Play[[#This Row],[southeast]]&lt;&gt;0,Play[[#This Row],[Smoker]]=0),Play[[#This Row],[medical_insurance_charges]],NA())</f>
        <v>#N/A</v>
      </c>
      <c r="AC371" s="144" t="e">
        <f>IF(AND(Play[[#This Row],[southwest]]&lt;&gt;0,Play[[#This Row],[Smoker]]=0),Play[[#This Row],[medical_insurance_charges]],NA())</f>
        <v>#N/A</v>
      </c>
      <c r="AD371" s="144" t="e">
        <f>IF(AND(Play[[#This Row],[northwest]]&lt;&gt;0,Play[[#This Row],[Smoker]]=0),Play[[#This Row],[medical_insurance_charges]],NA())</f>
        <v>#N/A</v>
      </c>
      <c r="AE371" s="144" t="e">
        <f>IF(AND(Play[[#This Row],[northeast]]&lt;&gt;0,Play[[#This Row],[Smoker]]=0),Play[[#This Row],[medical_insurance_charges]],NA())</f>
        <v>#N/A</v>
      </c>
      <c r="AF371" s="115" t="e">
        <f>IF(AND(Play[[#This Row],[Biological Marker]]=0,Play[[#This Row],[Smoker]]=0),Play[[#This Row],[medical_insurance_charges]],NA())</f>
        <v>#N/A</v>
      </c>
      <c r="AG371" s="115" t="e">
        <f>IF(AND(Play[[#This Row],[Biological Marker]]=1,Play[[#This Row],[Smoker]]=0),Play[[#This Row],[medical_insurance_charges]],NA())</f>
        <v>#N/A</v>
      </c>
    </row>
    <row r="372" spans="1:33" x14ac:dyDescent="0.35">
      <c r="A372" s="31">
        <v>24</v>
      </c>
      <c r="B372" s="31">
        <v>40.15</v>
      </c>
      <c r="C372" s="33">
        <v>0</v>
      </c>
      <c r="D372" s="33">
        <v>1</v>
      </c>
      <c r="E372" s="33">
        <v>0</v>
      </c>
      <c r="F372" s="33">
        <v>0</v>
      </c>
      <c r="G372" s="33">
        <v>1</v>
      </c>
      <c r="H372">
        <v>1</v>
      </c>
      <c r="I372">
        <v>1</v>
      </c>
      <c r="J372">
        <v>0</v>
      </c>
      <c r="K372">
        <v>0</v>
      </c>
      <c r="L372">
        <v>0</v>
      </c>
      <c r="M372">
        <v>1</v>
      </c>
      <c r="N372">
        <v>0</v>
      </c>
      <c r="O372">
        <v>0</v>
      </c>
      <c r="P372">
        <v>0</v>
      </c>
      <c r="Q372" s="32">
        <v>38126.246500000001</v>
      </c>
      <c r="R372" s="110">
        <f>IF(Play[[#This Row],[southeast]]=1,Play[[#This Row],[medical_insurance_charges]],NA())</f>
        <v>38126.246500000001</v>
      </c>
      <c r="S372" s="110" t="e">
        <f>IF(Play[[#This Row],[southwest]]=1,Play[[#This Row],[medical_insurance_charges]],NA())</f>
        <v>#N/A</v>
      </c>
      <c r="T372" s="111" t="e">
        <f>IF(Play[[#This Row],[northwest]]=1,Play[[#This Row],[medical_insurance_charges]],NA())</f>
        <v>#N/A</v>
      </c>
      <c r="U372" s="110" t="e">
        <f>IF(Play[[#This Row],[northeast]]=1,Play[[#This Row],[medical_insurance_charges]],NA())</f>
        <v>#N/A</v>
      </c>
      <c r="V372" s="114">
        <f>IF(AND(Play[[#This Row],[southeast]]&lt;&gt;0,Play[[#This Row],[Smoker]]&lt;&gt;0),Play[[#This Row],[medical_insurance_charges]],NA())</f>
        <v>38126.246500000001</v>
      </c>
      <c r="W372" s="114" t="e">
        <f>IF(AND(Play[[#This Row],[southwest]]&lt;&gt;0,Play[[#This Row],[Smoker]]&lt;&gt;0),Play[[#This Row],[medical_insurance_charges]],NA())</f>
        <v>#N/A</v>
      </c>
      <c r="X372" s="114" t="e">
        <f>IF(AND(Play[[#This Row],[northwest]]&lt;&gt;0,Play[[#This Row],[Smoker]]&lt;&gt;0),Play[[#This Row],[medical_insurance_charges]],NA())</f>
        <v>#N/A</v>
      </c>
      <c r="Y372" s="114" t="e">
        <f>IF(AND(Play[[#This Row],[northeast]]&lt;&gt;0,Play[[#This Row],[Smoker]]&lt;&gt;0),Play[[#This Row],[medical_insurance_charges]],NA())</f>
        <v>#N/A</v>
      </c>
      <c r="Z372" s="115" t="e">
        <f>IF(AND(Play[[#This Row],[Biological Marker]]=0,Play[[#This Row],[Smoker]]=1),Play[[#This Row],[medical_insurance_charges]],NA())</f>
        <v>#N/A</v>
      </c>
      <c r="AA372" s="115">
        <f>IF(AND(Play[[#This Row],[Biological Marker]]=1,Play[[#This Row],[Smoker]]=1),Play[[#This Row],[medical_insurance_charges]],NA())</f>
        <v>38126.246500000001</v>
      </c>
      <c r="AB372" s="144" t="e">
        <f>IF(AND(Play[[#This Row],[southeast]]&lt;&gt;0,Play[[#This Row],[Smoker]]=0),Play[[#This Row],[medical_insurance_charges]],NA())</f>
        <v>#N/A</v>
      </c>
      <c r="AC372" s="144" t="e">
        <f>IF(AND(Play[[#This Row],[southwest]]&lt;&gt;0,Play[[#This Row],[Smoker]]=0),Play[[#This Row],[medical_insurance_charges]],NA())</f>
        <v>#N/A</v>
      </c>
      <c r="AD372" s="144" t="e">
        <f>IF(AND(Play[[#This Row],[northwest]]&lt;&gt;0,Play[[#This Row],[Smoker]]=0),Play[[#This Row],[medical_insurance_charges]],NA())</f>
        <v>#N/A</v>
      </c>
      <c r="AE372" s="144" t="e">
        <f>IF(AND(Play[[#This Row],[northeast]]&lt;&gt;0,Play[[#This Row],[Smoker]]=0),Play[[#This Row],[medical_insurance_charges]],NA())</f>
        <v>#N/A</v>
      </c>
      <c r="AF372" s="115" t="e">
        <f>IF(AND(Play[[#This Row],[Biological Marker]]=0,Play[[#This Row],[Smoker]]=0),Play[[#This Row],[medical_insurance_charges]],NA())</f>
        <v>#N/A</v>
      </c>
      <c r="AG372" s="115" t="e">
        <f>IF(AND(Play[[#This Row],[Biological Marker]]=1,Play[[#This Row],[Smoker]]=0),Play[[#This Row],[medical_insurance_charges]],NA())</f>
        <v>#N/A</v>
      </c>
    </row>
    <row r="373" spans="1:33" x14ac:dyDescent="0.35">
      <c r="A373" s="31">
        <v>64</v>
      </c>
      <c r="B373" s="31">
        <v>33.880000000000003</v>
      </c>
      <c r="C373" s="33">
        <v>0</v>
      </c>
      <c r="D373" s="33">
        <v>1</v>
      </c>
      <c r="E373" s="33">
        <v>0</v>
      </c>
      <c r="F373" s="33">
        <v>0</v>
      </c>
      <c r="G373" s="33">
        <v>1</v>
      </c>
      <c r="H373">
        <v>1</v>
      </c>
      <c r="I373">
        <v>1</v>
      </c>
      <c r="J373">
        <v>0</v>
      </c>
      <c r="K373">
        <v>0</v>
      </c>
      <c r="L373">
        <v>0</v>
      </c>
      <c r="M373">
        <v>0</v>
      </c>
      <c r="N373">
        <v>0</v>
      </c>
      <c r="O373">
        <v>0</v>
      </c>
      <c r="P373">
        <v>1</v>
      </c>
      <c r="Q373" s="32">
        <v>46889.261200000001</v>
      </c>
      <c r="R373" s="110">
        <f>IF(Play[[#This Row],[southeast]]=1,Play[[#This Row],[medical_insurance_charges]],NA())</f>
        <v>46889.261200000001</v>
      </c>
      <c r="S373" s="110" t="e">
        <f>IF(Play[[#This Row],[southwest]]=1,Play[[#This Row],[medical_insurance_charges]],NA())</f>
        <v>#N/A</v>
      </c>
      <c r="T373" s="111" t="e">
        <f>IF(Play[[#This Row],[northwest]]=1,Play[[#This Row],[medical_insurance_charges]],NA())</f>
        <v>#N/A</v>
      </c>
      <c r="U373" s="110" t="e">
        <f>IF(Play[[#This Row],[northeast]]=1,Play[[#This Row],[medical_insurance_charges]],NA())</f>
        <v>#N/A</v>
      </c>
      <c r="V373" s="114">
        <f>IF(AND(Play[[#This Row],[southeast]]&lt;&gt;0,Play[[#This Row],[Smoker]]&lt;&gt;0),Play[[#This Row],[medical_insurance_charges]],NA())</f>
        <v>46889.261200000001</v>
      </c>
      <c r="W373" s="114" t="e">
        <f>IF(AND(Play[[#This Row],[southwest]]&lt;&gt;0,Play[[#This Row],[Smoker]]&lt;&gt;0),Play[[#This Row],[medical_insurance_charges]],NA())</f>
        <v>#N/A</v>
      </c>
      <c r="X373" s="114" t="e">
        <f>IF(AND(Play[[#This Row],[northwest]]&lt;&gt;0,Play[[#This Row],[Smoker]]&lt;&gt;0),Play[[#This Row],[medical_insurance_charges]],NA())</f>
        <v>#N/A</v>
      </c>
      <c r="Y373" s="114" t="e">
        <f>IF(AND(Play[[#This Row],[northeast]]&lt;&gt;0,Play[[#This Row],[Smoker]]&lt;&gt;0),Play[[#This Row],[medical_insurance_charges]],NA())</f>
        <v>#N/A</v>
      </c>
      <c r="Z373" s="115" t="e">
        <f>IF(AND(Play[[#This Row],[Biological Marker]]=0,Play[[#This Row],[Smoker]]=1),Play[[#This Row],[medical_insurance_charges]],NA())</f>
        <v>#N/A</v>
      </c>
      <c r="AA373" s="115">
        <f>IF(AND(Play[[#This Row],[Biological Marker]]=1,Play[[#This Row],[Smoker]]=1),Play[[#This Row],[medical_insurance_charges]],NA())</f>
        <v>46889.261200000001</v>
      </c>
      <c r="AB373" s="144" t="e">
        <f>IF(AND(Play[[#This Row],[southeast]]&lt;&gt;0,Play[[#This Row],[Smoker]]=0),Play[[#This Row],[medical_insurance_charges]],NA())</f>
        <v>#N/A</v>
      </c>
      <c r="AC373" s="144" t="e">
        <f>IF(AND(Play[[#This Row],[southwest]]&lt;&gt;0,Play[[#This Row],[Smoker]]=0),Play[[#This Row],[medical_insurance_charges]],NA())</f>
        <v>#N/A</v>
      </c>
      <c r="AD373" s="144" t="e">
        <f>IF(AND(Play[[#This Row],[northwest]]&lt;&gt;0,Play[[#This Row],[Smoker]]=0),Play[[#This Row],[medical_insurance_charges]],NA())</f>
        <v>#N/A</v>
      </c>
      <c r="AE373" s="144" t="e">
        <f>IF(AND(Play[[#This Row],[northeast]]&lt;&gt;0,Play[[#This Row],[Smoker]]=0),Play[[#This Row],[medical_insurance_charges]],NA())</f>
        <v>#N/A</v>
      </c>
      <c r="AF373" s="115" t="e">
        <f>IF(AND(Play[[#This Row],[Biological Marker]]=0,Play[[#This Row],[Smoker]]=0),Play[[#This Row],[medical_insurance_charges]],NA())</f>
        <v>#N/A</v>
      </c>
      <c r="AG373" s="115" t="e">
        <f>IF(AND(Play[[#This Row],[Biological Marker]]=1,Play[[#This Row],[Smoker]]=0),Play[[#This Row],[medical_insurance_charges]],NA())</f>
        <v>#N/A</v>
      </c>
    </row>
    <row r="374" spans="1:33" x14ac:dyDescent="0.35">
      <c r="A374" s="31">
        <v>61</v>
      </c>
      <c r="B374" s="31">
        <v>35.86</v>
      </c>
      <c r="C374" s="33">
        <v>0</v>
      </c>
      <c r="D374" s="33">
        <v>1</v>
      </c>
      <c r="E374" s="33">
        <v>0</v>
      </c>
      <c r="F374" s="33">
        <v>0</v>
      </c>
      <c r="G374" s="33">
        <v>1</v>
      </c>
      <c r="H374">
        <v>1</v>
      </c>
      <c r="I374">
        <v>1</v>
      </c>
      <c r="J374">
        <v>0</v>
      </c>
      <c r="K374">
        <v>0</v>
      </c>
      <c r="L374">
        <v>0</v>
      </c>
      <c r="M374">
        <v>0</v>
      </c>
      <c r="N374">
        <v>0</v>
      </c>
      <c r="O374">
        <v>0</v>
      </c>
      <c r="P374">
        <v>1</v>
      </c>
      <c r="Q374" s="32">
        <v>46599.108399999997</v>
      </c>
      <c r="R374" s="110">
        <f>IF(Play[[#This Row],[southeast]]=1,Play[[#This Row],[medical_insurance_charges]],NA())</f>
        <v>46599.108399999997</v>
      </c>
      <c r="S374" s="110" t="e">
        <f>IF(Play[[#This Row],[southwest]]=1,Play[[#This Row],[medical_insurance_charges]],NA())</f>
        <v>#N/A</v>
      </c>
      <c r="T374" s="111" t="e">
        <f>IF(Play[[#This Row],[northwest]]=1,Play[[#This Row],[medical_insurance_charges]],NA())</f>
        <v>#N/A</v>
      </c>
      <c r="U374" s="110" t="e">
        <f>IF(Play[[#This Row],[northeast]]=1,Play[[#This Row],[medical_insurance_charges]],NA())</f>
        <v>#N/A</v>
      </c>
      <c r="V374" s="114">
        <f>IF(AND(Play[[#This Row],[southeast]]&lt;&gt;0,Play[[#This Row],[Smoker]]&lt;&gt;0),Play[[#This Row],[medical_insurance_charges]],NA())</f>
        <v>46599.108399999997</v>
      </c>
      <c r="W374" s="114" t="e">
        <f>IF(AND(Play[[#This Row],[southwest]]&lt;&gt;0,Play[[#This Row],[Smoker]]&lt;&gt;0),Play[[#This Row],[medical_insurance_charges]],NA())</f>
        <v>#N/A</v>
      </c>
      <c r="X374" s="114" t="e">
        <f>IF(AND(Play[[#This Row],[northwest]]&lt;&gt;0,Play[[#This Row],[Smoker]]&lt;&gt;0),Play[[#This Row],[medical_insurance_charges]],NA())</f>
        <v>#N/A</v>
      </c>
      <c r="Y374" s="114" t="e">
        <f>IF(AND(Play[[#This Row],[northeast]]&lt;&gt;0,Play[[#This Row],[Smoker]]&lt;&gt;0),Play[[#This Row],[medical_insurance_charges]],NA())</f>
        <v>#N/A</v>
      </c>
      <c r="Z374" s="115" t="e">
        <f>IF(AND(Play[[#This Row],[Biological Marker]]=0,Play[[#This Row],[Smoker]]=1),Play[[#This Row],[medical_insurance_charges]],NA())</f>
        <v>#N/A</v>
      </c>
      <c r="AA374" s="115">
        <f>IF(AND(Play[[#This Row],[Biological Marker]]=1,Play[[#This Row],[Smoker]]=1),Play[[#This Row],[medical_insurance_charges]],NA())</f>
        <v>46599.108399999997</v>
      </c>
      <c r="AB374" s="144" t="e">
        <f>IF(AND(Play[[#This Row],[southeast]]&lt;&gt;0,Play[[#This Row],[Smoker]]=0),Play[[#This Row],[medical_insurance_charges]],NA())</f>
        <v>#N/A</v>
      </c>
      <c r="AC374" s="144" t="e">
        <f>IF(AND(Play[[#This Row],[southwest]]&lt;&gt;0,Play[[#This Row],[Smoker]]=0),Play[[#This Row],[medical_insurance_charges]],NA())</f>
        <v>#N/A</v>
      </c>
      <c r="AD374" s="144" t="e">
        <f>IF(AND(Play[[#This Row],[northwest]]&lt;&gt;0,Play[[#This Row],[Smoker]]=0),Play[[#This Row],[medical_insurance_charges]],NA())</f>
        <v>#N/A</v>
      </c>
      <c r="AE374" s="144" t="e">
        <f>IF(AND(Play[[#This Row],[northeast]]&lt;&gt;0,Play[[#This Row],[Smoker]]=0),Play[[#This Row],[medical_insurance_charges]],NA())</f>
        <v>#N/A</v>
      </c>
      <c r="AF374" s="115" t="e">
        <f>IF(AND(Play[[#This Row],[Biological Marker]]=0,Play[[#This Row],[Smoker]]=0),Play[[#This Row],[medical_insurance_charges]],NA())</f>
        <v>#N/A</v>
      </c>
      <c r="AG374" s="115" t="e">
        <f>IF(AND(Play[[#This Row],[Biological Marker]]=1,Play[[#This Row],[Smoker]]=0),Play[[#This Row],[medical_insurance_charges]],NA())</f>
        <v>#N/A</v>
      </c>
    </row>
    <row r="375" spans="1:33" x14ac:dyDescent="0.35">
      <c r="A375" s="31">
        <v>19</v>
      </c>
      <c r="B375" s="31">
        <v>30.25</v>
      </c>
      <c r="C375" s="33">
        <v>0</v>
      </c>
      <c r="D375" s="33">
        <v>1</v>
      </c>
      <c r="E375" s="33">
        <v>0</v>
      </c>
      <c r="F375" s="33">
        <v>0</v>
      </c>
      <c r="G375" s="33">
        <v>1</v>
      </c>
      <c r="H375">
        <v>1</v>
      </c>
      <c r="I375">
        <v>1</v>
      </c>
      <c r="J375">
        <v>0</v>
      </c>
      <c r="K375">
        <v>0</v>
      </c>
      <c r="L375">
        <v>0</v>
      </c>
      <c r="M375">
        <v>1</v>
      </c>
      <c r="N375">
        <v>0</v>
      </c>
      <c r="O375">
        <v>0</v>
      </c>
      <c r="P375">
        <v>0</v>
      </c>
      <c r="Q375" s="32">
        <v>32548.340499999998</v>
      </c>
      <c r="R375" s="110">
        <f>IF(Play[[#This Row],[southeast]]=1,Play[[#This Row],[medical_insurance_charges]],NA())</f>
        <v>32548.340499999998</v>
      </c>
      <c r="S375" s="110" t="e">
        <f>IF(Play[[#This Row],[southwest]]=1,Play[[#This Row],[medical_insurance_charges]],NA())</f>
        <v>#N/A</v>
      </c>
      <c r="T375" s="111" t="e">
        <f>IF(Play[[#This Row],[northwest]]=1,Play[[#This Row],[medical_insurance_charges]],NA())</f>
        <v>#N/A</v>
      </c>
      <c r="U375" s="110" t="e">
        <f>IF(Play[[#This Row],[northeast]]=1,Play[[#This Row],[medical_insurance_charges]],NA())</f>
        <v>#N/A</v>
      </c>
      <c r="V375" s="114">
        <f>IF(AND(Play[[#This Row],[southeast]]&lt;&gt;0,Play[[#This Row],[Smoker]]&lt;&gt;0),Play[[#This Row],[medical_insurance_charges]],NA())</f>
        <v>32548.340499999998</v>
      </c>
      <c r="W375" s="114" t="e">
        <f>IF(AND(Play[[#This Row],[southwest]]&lt;&gt;0,Play[[#This Row],[Smoker]]&lt;&gt;0),Play[[#This Row],[medical_insurance_charges]],NA())</f>
        <v>#N/A</v>
      </c>
      <c r="X375" s="114" t="e">
        <f>IF(AND(Play[[#This Row],[northwest]]&lt;&gt;0,Play[[#This Row],[Smoker]]&lt;&gt;0),Play[[#This Row],[medical_insurance_charges]],NA())</f>
        <v>#N/A</v>
      </c>
      <c r="Y375" s="114" t="e">
        <f>IF(AND(Play[[#This Row],[northeast]]&lt;&gt;0,Play[[#This Row],[Smoker]]&lt;&gt;0),Play[[#This Row],[medical_insurance_charges]],NA())</f>
        <v>#N/A</v>
      </c>
      <c r="Z375" s="115" t="e">
        <f>IF(AND(Play[[#This Row],[Biological Marker]]=0,Play[[#This Row],[Smoker]]=1),Play[[#This Row],[medical_insurance_charges]],NA())</f>
        <v>#N/A</v>
      </c>
      <c r="AA375" s="115">
        <f>IF(AND(Play[[#This Row],[Biological Marker]]=1,Play[[#This Row],[Smoker]]=1),Play[[#This Row],[medical_insurance_charges]],NA())</f>
        <v>32548.340499999998</v>
      </c>
      <c r="AB375" s="144" t="e">
        <f>IF(AND(Play[[#This Row],[southeast]]&lt;&gt;0,Play[[#This Row],[Smoker]]=0),Play[[#This Row],[medical_insurance_charges]],NA())</f>
        <v>#N/A</v>
      </c>
      <c r="AC375" s="144" t="e">
        <f>IF(AND(Play[[#This Row],[southwest]]&lt;&gt;0,Play[[#This Row],[Smoker]]=0),Play[[#This Row],[medical_insurance_charges]],NA())</f>
        <v>#N/A</v>
      </c>
      <c r="AD375" s="144" t="e">
        <f>IF(AND(Play[[#This Row],[northwest]]&lt;&gt;0,Play[[#This Row],[Smoker]]=0),Play[[#This Row],[medical_insurance_charges]],NA())</f>
        <v>#N/A</v>
      </c>
      <c r="AE375" s="144" t="e">
        <f>IF(AND(Play[[#This Row],[northeast]]&lt;&gt;0,Play[[#This Row],[Smoker]]=0),Play[[#This Row],[medical_insurance_charges]],NA())</f>
        <v>#N/A</v>
      </c>
      <c r="AF375" s="115" t="e">
        <f>IF(AND(Play[[#This Row],[Biological Marker]]=0,Play[[#This Row],[Smoker]]=0),Play[[#This Row],[medical_insurance_charges]],NA())</f>
        <v>#N/A</v>
      </c>
      <c r="AG375" s="115" t="e">
        <f>IF(AND(Play[[#This Row],[Biological Marker]]=1,Play[[#This Row],[Smoker]]=0),Play[[#This Row],[medical_insurance_charges]],NA())</f>
        <v>#N/A</v>
      </c>
    </row>
    <row r="376" spans="1:33" x14ac:dyDescent="0.35">
      <c r="A376" s="31">
        <v>57</v>
      </c>
      <c r="B376" s="31">
        <v>42.13</v>
      </c>
      <c r="C376" s="33">
        <v>0</v>
      </c>
      <c r="D376" s="33">
        <v>1</v>
      </c>
      <c r="E376" s="33">
        <v>0</v>
      </c>
      <c r="F376" s="33">
        <v>0</v>
      </c>
      <c r="G376" s="33">
        <v>1</v>
      </c>
      <c r="H376">
        <v>1</v>
      </c>
      <c r="I376">
        <v>1</v>
      </c>
      <c r="J376">
        <v>0</v>
      </c>
      <c r="K376">
        <v>0</v>
      </c>
      <c r="L376">
        <v>0</v>
      </c>
      <c r="M376">
        <v>0</v>
      </c>
      <c r="N376">
        <v>0</v>
      </c>
      <c r="O376">
        <v>1</v>
      </c>
      <c r="P376">
        <v>0</v>
      </c>
      <c r="Q376" s="32">
        <v>48675.517699999997</v>
      </c>
      <c r="R376" s="110">
        <f>IF(Play[[#This Row],[southeast]]=1,Play[[#This Row],[medical_insurance_charges]],NA())</f>
        <v>48675.517699999997</v>
      </c>
      <c r="S376" s="110" t="e">
        <f>IF(Play[[#This Row],[southwest]]=1,Play[[#This Row],[medical_insurance_charges]],NA())</f>
        <v>#N/A</v>
      </c>
      <c r="T376" s="111" t="e">
        <f>IF(Play[[#This Row],[northwest]]=1,Play[[#This Row],[medical_insurance_charges]],NA())</f>
        <v>#N/A</v>
      </c>
      <c r="U376" s="110" t="e">
        <f>IF(Play[[#This Row],[northeast]]=1,Play[[#This Row],[medical_insurance_charges]],NA())</f>
        <v>#N/A</v>
      </c>
      <c r="V376" s="114">
        <f>IF(AND(Play[[#This Row],[southeast]]&lt;&gt;0,Play[[#This Row],[Smoker]]&lt;&gt;0),Play[[#This Row],[medical_insurance_charges]],NA())</f>
        <v>48675.517699999997</v>
      </c>
      <c r="W376" s="114" t="e">
        <f>IF(AND(Play[[#This Row],[southwest]]&lt;&gt;0,Play[[#This Row],[Smoker]]&lt;&gt;0),Play[[#This Row],[medical_insurance_charges]],NA())</f>
        <v>#N/A</v>
      </c>
      <c r="X376" s="114" t="e">
        <f>IF(AND(Play[[#This Row],[northwest]]&lt;&gt;0,Play[[#This Row],[Smoker]]&lt;&gt;0),Play[[#This Row],[medical_insurance_charges]],NA())</f>
        <v>#N/A</v>
      </c>
      <c r="Y376" s="114" t="e">
        <f>IF(AND(Play[[#This Row],[northeast]]&lt;&gt;0,Play[[#This Row],[Smoker]]&lt;&gt;0),Play[[#This Row],[medical_insurance_charges]],NA())</f>
        <v>#N/A</v>
      </c>
      <c r="Z376" s="115" t="e">
        <f>IF(AND(Play[[#This Row],[Biological Marker]]=0,Play[[#This Row],[Smoker]]=1),Play[[#This Row],[medical_insurance_charges]],NA())</f>
        <v>#N/A</v>
      </c>
      <c r="AA376" s="115">
        <f>IF(AND(Play[[#This Row],[Biological Marker]]=1,Play[[#This Row],[Smoker]]=1),Play[[#This Row],[medical_insurance_charges]],NA())</f>
        <v>48675.517699999997</v>
      </c>
      <c r="AB376" s="144" t="e">
        <f>IF(AND(Play[[#This Row],[southeast]]&lt;&gt;0,Play[[#This Row],[Smoker]]=0),Play[[#This Row],[medical_insurance_charges]],NA())</f>
        <v>#N/A</v>
      </c>
      <c r="AC376" s="144" t="e">
        <f>IF(AND(Play[[#This Row],[southwest]]&lt;&gt;0,Play[[#This Row],[Smoker]]=0),Play[[#This Row],[medical_insurance_charges]],NA())</f>
        <v>#N/A</v>
      </c>
      <c r="AD376" s="144" t="e">
        <f>IF(AND(Play[[#This Row],[northwest]]&lt;&gt;0,Play[[#This Row],[Smoker]]=0),Play[[#This Row],[medical_insurance_charges]],NA())</f>
        <v>#N/A</v>
      </c>
      <c r="AE376" s="144" t="e">
        <f>IF(AND(Play[[#This Row],[northeast]]&lt;&gt;0,Play[[#This Row],[Smoker]]=0),Play[[#This Row],[medical_insurance_charges]],NA())</f>
        <v>#N/A</v>
      </c>
      <c r="AF376" s="115" t="e">
        <f>IF(AND(Play[[#This Row],[Biological Marker]]=0,Play[[#This Row],[Smoker]]=0),Play[[#This Row],[medical_insurance_charges]],NA())</f>
        <v>#N/A</v>
      </c>
      <c r="AG376" s="115" t="e">
        <f>IF(AND(Play[[#This Row],[Biological Marker]]=1,Play[[#This Row],[Smoker]]=0),Play[[#This Row],[medical_insurance_charges]],NA())</f>
        <v>#N/A</v>
      </c>
    </row>
    <row r="377" spans="1:33" x14ac:dyDescent="0.35">
      <c r="A377" s="31">
        <v>43</v>
      </c>
      <c r="B377" s="31">
        <v>38.06</v>
      </c>
      <c r="C377" s="33">
        <v>0</v>
      </c>
      <c r="D377" s="33">
        <v>1</v>
      </c>
      <c r="E377" s="33">
        <v>0</v>
      </c>
      <c r="F377" s="33">
        <v>0</v>
      </c>
      <c r="G377" s="33">
        <v>1</v>
      </c>
      <c r="H377">
        <v>1</v>
      </c>
      <c r="I377">
        <v>1</v>
      </c>
      <c r="J377">
        <v>0</v>
      </c>
      <c r="K377">
        <v>0</v>
      </c>
      <c r="L377">
        <v>0</v>
      </c>
      <c r="M377">
        <v>0</v>
      </c>
      <c r="N377">
        <v>0</v>
      </c>
      <c r="O377">
        <v>1</v>
      </c>
      <c r="P377">
        <v>0</v>
      </c>
      <c r="Q377" s="32">
        <v>42560.430399999997</v>
      </c>
      <c r="R377" s="110">
        <f>IF(Play[[#This Row],[southeast]]=1,Play[[#This Row],[medical_insurance_charges]],NA())</f>
        <v>42560.430399999997</v>
      </c>
      <c r="S377" s="110" t="e">
        <f>IF(Play[[#This Row],[southwest]]=1,Play[[#This Row],[medical_insurance_charges]],NA())</f>
        <v>#N/A</v>
      </c>
      <c r="T377" s="111" t="e">
        <f>IF(Play[[#This Row],[northwest]]=1,Play[[#This Row],[medical_insurance_charges]],NA())</f>
        <v>#N/A</v>
      </c>
      <c r="U377" s="110" t="e">
        <f>IF(Play[[#This Row],[northeast]]=1,Play[[#This Row],[medical_insurance_charges]],NA())</f>
        <v>#N/A</v>
      </c>
      <c r="V377" s="114">
        <f>IF(AND(Play[[#This Row],[southeast]]&lt;&gt;0,Play[[#This Row],[Smoker]]&lt;&gt;0),Play[[#This Row],[medical_insurance_charges]],NA())</f>
        <v>42560.430399999997</v>
      </c>
      <c r="W377" s="114" t="e">
        <f>IF(AND(Play[[#This Row],[southwest]]&lt;&gt;0,Play[[#This Row],[Smoker]]&lt;&gt;0),Play[[#This Row],[medical_insurance_charges]],NA())</f>
        <v>#N/A</v>
      </c>
      <c r="X377" s="114" t="e">
        <f>IF(AND(Play[[#This Row],[northwest]]&lt;&gt;0,Play[[#This Row],[Smoker]]&lt;&gt;0),Play[[#This Row],[medical_insurance_charges]],NA())</f>
        <v>#N/A</v>
      </c>
      <c r="Y377" s="114" t="e">
        <f>IF(AND(Play[[#This Row],[northeast]]&lt;&gt;0,Play[[#This Row],[Smoker]]&lt;&gt;0),Play[[#This Row],[medical_insurance_charges]],NA())</f>
        <v>#N/A</v>
      </c>
      <c r="Z377" s="115" t="e">
        <f>IF(AND(Play[[#This Row],[Biological Marker]]=0,Play[[#This Row],[Smoker]]=1),Play[[#This Row],[medical_insurance_charges]],NA())</f>
        <v>#N/A</v>
      </c>
      <c r="AA377" s="115">
        <f>IF(AND(Play[[#This Row],[Biological Marker]]=1,Play[[#This Row],[Smoker]]=1),Play[[#This Row],[medical_insurance_charges]],NA())</f>
        <v>42560.430399999997</v>
      </c>
      <c r="AB377" s="144" t="e">
        <f>IF(AND(Play[[#This Row],[southeast]]&lt;&gt;0,Play[[#This Row],[Smoker]]=0),Play[[#This Row],[medical_insurance_charges]],NA())</f>
        <v>#N/A</v>
      </c>
      <c r="AC377" s="144" t="e">
        <f>IF(AND(Play[[#This Row],[southwest]]&lt;&gt;0,Play[[#This Row],[Smoker]]=0),Play[[#This Row],[medical_insurance_charges]],NA())</f>
        <v>#N/A</v>
      </c>
      <c r="AD377" s="144" t="e">
        <f>IF(AND(Play[[#This Row],[northwest]]&lt;&gt;0,Play[[#This Row],[Smoker]]=0),Play[[#This Row],[medical_insurance_charges]],NA())</f>
        <v>#N/A</v>
      </c>
      <c r="AE377" s="144" t="e">
        <f>IF(AND(Play[[#This Row],[northeast]]&lt;&gt;0,Play[[#This Row],[Smoker]]=0),Play[[#This Row],[medical_insurance_charges]],NA())</f>
        <v>#N/A</v>
      </c>
      <c r="AF377" s="115" t="e">
        <f>IF(AND(Play[[#This Row],[Biological Marker]]=0,Play[[#This Row],[Smoker]]=0),Play[[#This Row],[medical_insurance_charges]],NA())</f>
        <v>#N/A</v>
      </c>
      <c r="AG377" s="115" t="e">
        <f>IF(AND(Play[[#This Row],[Biological Marker]]=1,Play[[#This Row],[Smoker]]=0),Play[[#This Row],[medical_insurance_charges]],NA())</f>
        <v>#N/A</v>
      </c>
    </row>
    <row r="378" spans="1:33" x14ac:dyDescent="0.35">
      <c r="A378" s="31">
        <v>27</v>
      </c>
      <c r="B378" s="31">
        <v>31.13</v>
      </c>
      <c r="C378" s="33">
        <v>0</v>
      </c>
      <c r="D378" s="33">
        <v>1</v>
      </c>
      <c r="E378" s="33">
        <v>0</v>
      </c>
      <c r="F378" s="33">
        <v>0</v>
      </c>
      <c r="G378" s="33">
        <v>1</v>
      </c>
      <c r="H378">
        <v>1</v>
      </c>
      <c r="I378">
        <v>1</v>
      </c>
      <c r="J378">
        <v>0</v>
      </c>
      <c r="K378">
        <v>0</v>
      </c>
      <c r="L378">
        <v>0</v>
      </c>
      <c r="M378">
        <v>0</v>
      </c>
      <c r="N378">
        <v>1</v>
      </c>
      <c r="O378">
        <v>0</v>
      </c>
      <c r="P378">
        <v>0</v>
      </c>
      <c r="Q378" s="32">
        <v>34806.467700000001</v>
      </c>
      <c r="R378" s="110">
        <f>IF(Play[[#This Row],[southeast]]=1,Play[[#This Row],[medical_insurance_charges]],NA())</f>
        <v>34806.467700000001</v>
      </c>
      <c r="S378" s="110" t="e">
        <f>IF(Play[[#This Row],[southwest]]=1,Play[[#This Row],[medical_insurance_charges]],NA())</f>
        <v>#N/A</v>
      </c>
      <c r="T378" s="111" t="e">
        <f>IF(Play[[#This Row],[northwest]]=1,Play[[#This Row],[medical_insurance_charges]],NA())</f>
        <v>#N/A</v>
      </c>
      <c r="U378" s="110" t="e">
        <f>IF(Play[[#This Row],[northeast]]=1,Play[[#This Row],[medical_insurance_charges]],NA())</f>
        <v>#N/A</v>
      </c>
      <c r="V378" s="114">
        <f>IF(AND(Play[[#This Row],[southeast]]&lt;&gt;0,Play[[#This Row],[Smoker]]&lt;&gt;0),Play[[#This Row],[medical_insurance_charges]],NA())</f>
        <v>34806.467700000001</v>
      </c>
      <c r="W378" s="114" t="e">
        <f>IF(AND(Play[[#This Row],[southwest]]&lt;&gt;0,Play[[#This Row],[Smoker]]&lt;&gt;0),Play[[#This Row],[medical_insurance_charges]],NA())</f>
        <v>#N/A</v>
      </c>
      <c r="X378" s="114" t="e">
        <f>IF(AND(Play[[#This Row],[northwest]]&lt;&gt;0,Play[[#This Row],[Smoker]]&lt;&gt;0),Play[[#This Row],[medical_insurance_charges]],NA())</f>
        <v>#N/A</v>
      </c>
      <c r="Y378" s="114" t="e">
        <f>IF(AND(Play[[#This Row],[northeast]]&lt;&gt;0,Play[[#This Row],[Smoker]]&lt;&gt;0),Play[[#This Row],[medical_insurance_charges]],NA())</f>
        <v>#N/A</v>
      </c>
      <c r="Z378" s="115" t="e">
        <f>IF(AND(Play[[#This Row],[Biological Marker]]=0,Play[[#This Row],[Smoker]]=1),Play[[#This Row],[medical_insurance_charges]],NA())</f>
        <v>#N/A</v>
      </c>
      <c r="AA378" s="115">
        <f>IF(AND(Play[[#This Row],[Biological Marker]]=1,Play[[#This Row],[Smoker]]=1),Play[[#This Row],[medical_insurance_charges]],NA())</f>
        <v>34806.467700000001</v>
      </c>
      <c r="AB378" s="144" t="e">
        <f>IF(AND(Play[[#This Row],[southeast]]&lt;&gt;0,Play[[#This Row],[Smoker]]=0),Play[[#This Row],[medical_insurance_charges]],NA())</f>
        <v>#N/A</v>
      </c>
      <c r="AC378" s="144" t="e">
        <f>IF(AND(Play[[#This Row],[southwest]]&lt;&gt;0,Play[[#This Row],[Smoker]]=0),Play[[#This Row],[medical_insurance_charges]],NA())</f>
        <v>#N/A</v>
      </c>
      <c r="AD378" s="144" t="e">
        <f>IF(AND(Play[[#This Row],[northwest]]&lt;&gt;0,Play[[#This Row],[Smoker]]=0),Play[[#This Row],[medical_insurance_charges]],NA())</f>
        <v>#N/A</v>
      </c>
      <c r="AE378" s="144" t="e">
        <f>IF(AND(Play[[#This Row],[northeast]]&lt;&gt;0,Play[[#This Row],[Smoker]]=0),Play[[#This Row],[medical_insurance_charges]],NA())</f>
        <v>#N/A</v>
      </c>
      <c r="AF378" s="115" t="e">
        <f>IF(AND(Play[[#This Row],[Biological Marker]]=0,Play[[#This Row],[Smoker]]=0),Play[[#This Row],[medical_insurance_charges]],NA())</f>
        <v>#N/A</v>
      </c>
      <c r="AG378" s="115" t="e">
        <f>IF(AND(Play[[#This Row],[Biological Marker]]=1,Play[[#This Row],[Smoker]]=0),Play[[#This Row],[medical_insurance_charges]],NA())</f>
        <v>#N/A</v>
      </c>
    </row>
    <row r="379" spans="1:33" x14ac:dyDescent="0.35">
      <c r="A379" s="31">
        <v>41</v>
      </c>
      <c r="B379" s="31">
        <v>35.75</v>
      </c>
      <c r="C379" s="33">
        <v>0</v>
      </c>
      <c r="D379" s="33">
        <v>1</v>
      </c>
      <c r="E379" s="33">
        <v>0</v>
      </c>
      <c r="F379" s="33">
        <v>0</v>
      </c>
      <c r="G379" s="33">
        <v>1</v>
      </c>
      <c r="H379">
        <v>1</v>
      </c>
      <c r="I379">
        <v>1</v>
      </c>
      <c r="J379">
        <v>0</v>
      </c>
      <c r="K379">
        <v>0</v>
      </c>
      <c r="L379">
        <v>0</v>
      </c>
      <c r="M379">
        <v>0</v>
      </c>
      <c r="N379">
        <v>0</v>
      </c>
      <c r="O379">
        <v>1</v>
      </c>
      <c r="P379">
        <v>0</v>
      </c>
      <c r="Q379" s="32">
        <v>40273.645499999999</v>
      </c>
      <c r="R379" s="110">
        <f>IF(Play[[#This Row],[southeast]]=1,Play[[#This Row],[medical_insurance_charges]],NA())</f>
        <v>40273.645499999999</v>
      </c>
      <c r="S379" s="110" t="e">
        <f>IF(Play[[#This Row],[southwest]]=1,Play[[#This Row],[medical_insurance_charges]],NA())</f>
        <v>#N/A</v>
      </c>
      <c r="T379" s="111" t="e">
        <f>IF(Play[[#This Row],[northwest]]=1,Play[[#This Row],[medical_insurance_charges]],NA())</f>
        <v>#N/A</v>
      </c>
      <c r="U379" s="110" t="e">
        <f>IF(Play[[#This Row],[northeast]]=1,Play[[#This Row],[medical_insurance_charges]],NA())</f>
        <v>#N/A</v>
      </c>
      <c r="V379" s="114">
        <f>IF(AND(Play[[#This Row],[southeast]]&lt;&gt;0,Play[[#This Row],[Smoker]]&lt;&gt;0),Play[[#This Row],[medical_insurance_charges]],NA())</f>
        <v>40273.645499999999</v>
      </c>
      <c r="W379" s="114" t="e">
        <f>IF(AND(Play[[#This Row],[southwest]]&lt;&gt;0,Play[[#This Row],[Smoker]]&lt;&gt;0),Play[[#This Row],[medical_insurance_charges]],NA())</f>
        <v>#N/A</v>
      </c>
      <c r="X379" s="114" t="e">
        <f>IF(AND(Play[[#This Row],[northwest]]&lt;&gt;0,Play[[#This Row],[Smoker]]&lt;&gt;0),Play[[#This Row],[medical_insurance_charges]],NA())</f>
        <v>#N/A</v>
      </c>
      <c r="Y379" s="114" t="e">
        <f>IF(AND(Play[[#This Row],[northeast]]&lt;&gt;0,Play[[#This Row],[Smoker]]&lt;&gt;0),Play[[#This Row],[medical_insurance_charges]],NA())</f>
        <v>#N/A</v>
      </c>
      <c r="Z379" s="115" t="e">
        <f>IF(AND(Play[[#This Row],[Biological Marker]]=0,Play[[#This Row],[Smoker]]=1),Play[[#This Row],[medical_insurance_charges]],NA())</f>
        <v>#N/A</v>
      </c>
      <c r="AA379" s="115">
        <f>IF(AND(Play[[#This Row],[Biological Marker]]=1,Play[[#This Row],[Smoker]]=1),Play[[#This Row],[medical_insurance_charges]],NA())</f>
        <v>40273.645499999999</v>
      </c>
      <c r="AB379" s="144" t="e">
        <f>IF(AND(Play[[#This Row],[southeast]]&lt;&gt;0,Play[[#This Row],[Smoker]]=0),Play[[#This Row],[medical_insurance_charges]],NA())</f>
        <v>#N/A</v>
      </c>
      <c r="AC379" s="144" t="e">
        <f>IF(AND(Play[[#This Row],[southwest]]&lt;&gt;0,Play[[#This Row],[Smoker]]=0),Play[[#This Row],[medical_insurance_charges]],NA())</f>
        <v>#N/A</v>
      </c>
      <c r="AD379" s="144" t="e">
        <f>IF(AND(Play[[#This Row],[northwest]]&lt;&gt;0,Play[[#This Row],[Smoker]]=0),Play[[#This Row],[medical_insurance_charges]],NA())</f>
        <v>#N/A</v>
      </c>
      <c r="AE379" s="144" t="e">
        <f>IF(AND(Play[[#This Row],[northeast]]&lt;&gt;0,Play[[#This Row],[Smoker]]=0),Play[[#This Row],[medical_insurance_charges]],NA())</f>
        <v>#N/A</v>
      </c>
      <c r="AF379" s="115" t="e">
        <f>IF(AND(Play[[#This Row],[Biological Marker]]=0,Play[[#This Row],[Smoker]]=0),Play[[#This Row],[medical_insurance_charges]],NA())</f>
        <v>#N/A</v>
      </c>
      <c r="AG379" s="115" t="e">
        <f>IF(AND(Play[[#This Row],[Biological Marker]]=1,Play[[#This Row],[Smoker]]=0),Play[[#This Row],[medical_insurance_charges]],NA())</f>
        <v>#N/A</v>
      </c>
    </row>
    <row r="380" spans="1:33" x14ac:dyDescent="0.35">
      <c r="A380" s="31">
        <v>18</v>
      </c>
      <c r="B380" s="31">
        <v>38.17</v>
      </c>
      <c r="C380" s="33">
        <v>0</v>
      </c>
      <c r="D380" s="33">
        <v>1</v>
      </c>
      <c r="E380" s="33">
        <v>0</v>
      </c>
      <c r="F380" s="33">
        <v>0</v>
      </c>
      <c r="G380" s="33">
        <v>1</v>
      </c>
      <c r="H380">
        <v>1</v>
      </c>
      <c r="I380">
        <v>1</v>
      </c>
      <c r="J380">
        <v>0</v>
      </c>
      <c r="K380">
        <v>0</v>
      </c>
      <c r="L380">
        <v>0</v>
      </c>
      <c r="M380">
        <v>1</v>
      </c>
      <c r="N380">
        <v>0</v>
      </c>
      <c r="O380">
        <v>0</v>
      </c>
      <c r="P380">
        <v>0</v>
      </c>
      <c r="Q380" s="32">
        <v>36307.798300000002</v>
      </c>
      <c r="R380" s="110">
        <f>IF(Play[[#This Row],[southeast]]=1,Play[[#This Row],[medical_insurance_charges]],NA())</f>
        <v>36307.798300000002</v>
      </c>
      <c r="S380" s="110" t="e">
        <f>IF(Play[[#This Row],[southwest]]=1,Play[[#This Row],[medical_insurance_charges]],NA())</f>
        <v>#N/A</v>
      </c>
      <c r="T380" s="111" t="e">
        <f>IF(Play[[#This Row],[northwest]]=1,Play[[#This Row],[medical_insurance_charges]],NA())</f>
        <v>#N/A</v>
      </c>
      <c r="U380" s="110" t="e">
        <f>IF(Play[[#This Row],[northeast]]=1,Play[[#This Row],[medical_insurance_charges]],NA())</f>
        <v>#N/A</v>
      </c>
      <c r="V380" s="114">
        <f>IF(AND(Play[[#This Row],[southeast]]&lt;&gt;0,Play[[#This Row],[Smoker]]&lt;&gt;0),Play[[#This Row],[medical_insurance_charges]],NA())</f>
        <v>36307.798300000002</v>
      </c>
      <c r="W380" s="114" t="e">
        <f>IF(AND(Play[[#This Row],[southwest]]&lt;&gt;0,Play[[#This Row],[Smoker]]&lt;&gt;0),Play[[#This Row],[medical_insurance_charges]],NA())</f>
        <v>#N/A</v>
      </c>
      <c r="X380" s="114" t="e">
        <f>IF(AND(Play[[#This Row],[northwest]]&lt;&gt;0,Play[[#This Row],[Smoker]]&lt;&gt;0),Play[[#This Row],[medical_insurance_charges]],NA())</f>
        <v>#N/A</v>
      </c>
      <c r="Y380" s="114" t="e">
        <f>IF(AND(Play[[#This Row],[northeast]]&lt;&gt;0,Play[[#This Row],[Smoker]]&lt;&gt;0),Play[[#This Row],[medical_insurance_charges]],NA())</f>
        <v>#N/A</v>
      </c>
      <c r="Z380" s="115" t="e">
        <f>IF(AND(Play[[#This Row],[Biological Marker]]=0,Play[[#This Row],[Smoker]]=1),Play[[#This Row],[medical_insurance_charges]],NA())</f>
        <v>#N/A</v>
      </c>
      <c r="AA380" s="115">
        <f>IF(AND(Play[[#This Row],[Biological Marker]]=1,Play[[#This Row],[Smoker]]=1),Play[[#This Row],[medical_insurance_charges]],NA())</f>
        <v>36307.798300000002</v>
      </c>
      <c r="AB380" s="144" t="e">
        <f>IF(AND(Play[[#This Row],[southeast]]&lt;&gt;0,Play[[#This Row],[Smoker]]=0),Play[[#This Row],[medical_insurance_charges]],NA())</f>
        <v>#N/A</v>
      </c>
      <c r="AC380" s="144" t="e">
        <f>IF(AND(Play[[#This Row],[southwest]]&lt;&gt;0,Play[[#This Row],[Smoker]]=0),Play[[#This Row],[medical_insurance_charges]],NA())</f>
        <v>#N/A</v>
      </c>
      <c r="AD380" s="144" t="e">
        <f>IF(AND(Play[[#This Row],[northwest]]&lt;&gt;0,Play[[#This Row],[Smoker]]=0),Play[[#This Row],[medical_insurance_charges]],NA())</f>
        <v>#N/A</v>
      </c>
      <c r="AE380" s="144" t="e">
        <f>IF(AND(Play[[#This Row],[northeast]]&lt;&gt;0,Play[[#This Row],[Smoker]]=0),Play[[#This Row],[medical_insurance_charges]],NA())</f>
        <v>#N/A</v>
      </c>
      <c r="AF380" s="115" t="e">
        <f>IF(AND(Play[[#This Row],[Biological Marker]]=0,Play[[#This Row],[Smoker]]=0),Play[[#This Row],[medical_insurance_charges]],NA())</f>
        <v>#N/A</v>
      </c>
      <c r="AG380" s="115" t="e">
        <f>IF(AND(Play[[#This Row],[Biological Marker]]=1,Play[[#This Row],[Smoker]]=0),Play[[#This Row],[medical_insurance_charges]],NA())</f>
        <v>#N/A</v>
      </c>
    </row>
    <row r="381" spans="1:33" x14ac:dyDescent="0.35">
      <c r="A381" s="31">
        <v>56</v>
      </c>
      <c r="B381" s="31">
        <v>31.79</v>
      </c>
      <c r="C381" s="33">
        <v>0</v>
      </c>
      <c r="D381" s="33">
        <v>1</v>
      </c>
      <c r="E381" s="33">
        <v>0</v>
      </c>
      <c r="F381" s="33">
        <v>0</v>
      </c>
      <c r="G381" s="33">
        <v>1</v>
      </c>
      <c r="H381">
        <v>1</v>
      </c>
      <c r="I381">
        <v>1</v>
      </c>
      <c r="J381">
        <v>0</v>
      </c>
      <c r="K381">
        <v>0</v>
      </c>
      <c r="L381">
        <v>0</v>
      </c>
      <c r="M381">
        <v>0</v>
      </c>
      <c r="N381">
        <v>0</v>
      </c>
      <c r="O381">
        <v>1</v>
      </c>
      <c r="P381">
        <v>0</v>
      </c>
      <c r="Q381" s="32">
        <v>43813.866099999999</v>
      </c>
      <c r="R381" s="110">
        <f>IF(Play[[#This Row],[southeast]]=1,Play[[#This Row],[medical_insurance_charges]],NA())</f>
        <v>43813.866099999999</v>
      </c>
      <c r="S381" s="110" t="e">
        <f>IF(Play[[#This Row],[southwest]]=1,Play[[#This Row],[medical_insurance_charges]],NA())</f>
        <v>#N/A</v>
      </c>
      <c r="T381" s="111" t="e">
        <f>IF(Play[[#This Row],[northwest]]=1,Play[[#This Row],[medical_insurance_charges]],NA())</f>
        <v>#N/A</v>
      </c>
      <c r="U381" s="110" t="e">
        <f>IF(Play[[#This Row],[northeast]]=1,Play[[#This Row],[medical_insurance_charges]],NA())</f>
        <v>#N/A</v>
      </c>
      <c r="V381" s="114">
        <f>IF(AND(Play[[#This Row],[southeast]]&lt;&gt;0,Play[[#This Row],[Smoker]]&lt;&gt;0),Play[[#This Row],[medical_insurance_charges]],NA())</f>
        <v>43813.866099999999</v>
      </c>
      <c r="W381" s="114" t="e">
        <f>IF(AND(Play[[#This Row],[southwest]]&lt;&gt;0,Play[[#This Row],[Smoker]]&lt;&gt;0),Play[[#This Row],[medical_insurance_charges]],NA())</f>
        <v>#N/A</v>
      </c>
      <c r="X381" s="114" t="e">
        <f>IF(AND(Play[[#This Row],[northwest]]&lt;&gt;0,Play[[#This Row],[Smoker]]&lt;&gt;0),Play[[#This Row],[medical_insurance_charges]],NA())</f>
        <v>#N/A</v>
      </c>
      <c r="Y381" s="114" t="e">
        <f>IF(AND(Play[[#This Row],[northeast]]&lt;&gt;0,Play[[#This Row],[Smoker]]&lt;&gt;0),Play[[#This Row],[medical_insurance_charges]],NA())</f>
        <v>#N/A</v>
      </c>
      <c r="Z381" s="115" t="e">
        <f>IF(AND(Play[[#This Row],[Biological Marker]]=0,Play[[#This Row],[Smoker]]=1),Play[[#This Row],[medical_insurance_charges]],NA())</f>
        <v>#N/A</v>
      </c>
      <c r="AA381" s="115">
        <f>IF(AND(Play[[#This Row],[Biological Marker]]=1,Play[[#This Row],[Smoker]]=1),Play[[#This Row],[medical_insurance_charges]],NA())</f>
        <v>43813.866099999999</v>
      </c>
      <c r="AB381" s="144" t="e">
        <f>IF(AND(Play[[#This Row],[southeast]]&lt;&gt;0,Play[[#This Row],[Smoker]]=0),Play[[#This Row],[medical_insurance_charges]],NA())</f>
        <v>#N/A</v>
      </c>
      <c r="AC381" s="144" t="e">
        <f>IF(AND(Play[[#This Row],[southwest]]&lt;&gt;0,Play[[#This Row],[Smoker]]=0),Play[[#This Row],[medical_insurance_charges]],NA())</f>
        <v>#N/A</v>
      </c>
      <c r="AD381" s="144" t="e">
        <f>IF(AND(Play[[#This Row],[northwest]]&lt;&gt;0,Play[[#This Row],[Smoker]]=0),Play[[#This Row],[medical_insurance_charges]],NA())</f>
        <v>#N/A</v>
      </c>
      <c r="AE381" s="144" t="e">
        <f>IF(AND(Play[[#This Row],[northeast]]&lt;&gt;0,Play[[#This Row],[Smoker]]=0),Play[[#This Row],[medical_insurance_charges]],NA())</f>
        <v>#N/A</v>
      </c>
      <c r="AF381" s="115" t="e">
        <f>IF(AND(Play[[#This Row],[Biological Marker]]=0,Play[[#This Row],[Smoker]]=0),Play[[#This Row],[medical_insurance_charges]],NA())</f>
        <v>#N/A</v>
      </c>
      <c r="AG381" s="115" t="e">
        <f>IF(AND(Play[[#This Row],[Biological Marker]]=1,Play[[#This Row],[Smoker]]=0),Play[[#This Row],[medical_insurance_charges]],NA())</f>
        <v>#N/A</v>
      </c>
    </row>
    <row r="382" spans="1:33" x14ac:dyDescent="0.35">
      <c r="A382" s="31">
        <v>47</v>
      </c>
      <c r="B382" s="31">
        <v>38.94</v>
      </c>
      <c r="C382" s="33">
        <v>0</v>
      </c>
      <c r="D382" s="33">
        <v>1</v>
      </c>
      <c r="E382" s="33">
        <v>0</v>
      </c>
      <c r="F382" s="33">
        <v>0</v>
      </c>
      <c r="G382" s="33">
        <v>1</v>
      </c>
      <c r="H382">
        <v>1</v>
      </c>
      <c r="I382">
        <v>1</v>
      </c>
      <c r="J382">
        <v>0</v>
      </c>
      <c r="K382">
        <v>0</v>
      </c>
      <c r="L382">
        <v>0</v>
      </c>
      <c r="M382">
        <v>0</v>
      </c>
      <c r="N382">
        <v>0</v>
      </c>
      <c r="O382">
        <v>1</v>
      </c>
      <c r="P382">
        <v>0</v>
      </c>
      <c r="Q382" s="32">
        <v>44202.653599999998</v>
      </c>
      <c r="R382" s="110">
        <f>IF(Play[[#This Row],[southeast]]=1,Play[[#This Row],[medical_insurance_charges]],NA())</f>
        <v>44202.653599999998</v>
      </c>
      <c r="S382" s="110" t="e">
        <f>IF(Play[[#This Row],[southwest]]=1,Play[[#This Row],[medical_insurance_charges]],NA())</f>
        <v>#N/A</v>
      </c>
      <c r="T382" s="111" t="e">
        <f>IF(Play[[#This Row],[northwest]]=1,Play[[#This Row],[medical_insurance_charges]],NA())</f>
        <v>#N/A</v>
      </c>
      <c r="U382" s="110" t="e">
        <f>IF(Play[[#This Row],[northeast]]=1,Play[[#This Row],[medical_insurance_charges]],NA())</f>
        <v>#N/A</v>
      </c>
      <c r="V382" s="114">
        <f>IF(AND(Play[[#This Row],[southeast]]&lt;&gt;0,Play[[#This Row],[Smoker]]&lt;&gt;0),Play[[#This Row],[medical_insurance_charges]],NA())</f>
        <v>44202.653599999998</v>
      </c>
      <c r="W382" s="114" t="e">
        <f>IF(AND(Play[[#This Row],[southwest]]&lt;&gt;0,Play[[#This Row],[Smoker]]&lt;&gt;0),Play[[#This Row],[medical_insurance_charges]],NA())</f>
        <v>#N/A</v>
      </c>
      <c r="X382" s="114" t="e">
        <f>IF(AND(Play[[#This Row],[northwest]]&lt;&gt;0,Play[[#This Row],[Smoker]]&lt;&gt;0),Play[[#This Row],[medical_insurance_charges]],NA())</f>
        <v>#N/A</v>
      </c>
      <c r="Y382" s="114" t="e">
        <f>IF(AND(Play[[#This Row],[northeast]]&lt;&gt;0,Play[[#This Row],[Smoker]]&lt;&gt;0),Play[[#This Row],[medical_insurance_charges]],NA())</f>
        <v>#N/A</v>
      </c>
      <c r="Z382" s="115" t="e">
        <f>IF(AND(Play[[#This Row],[Biological Marker]]=0,Play[[#This Row],[Smoker]]=1),Play[[#This Row],[medical_insurance_charges]],NA())</f>
        <v>#N/A</v>
      </c>
      <c r="AA382" s="115">
        <f>IF(AND(Play[[#This Row],[Biological Marker]]=1,Play[[#This Row],[Smoker]]=1),Play[[#This Row],[medical_insurance_charges]],NA())</f>
        <v>44202.653599999998</v>
      </c>
      <c r="AB382" s="144" t="e">
        <f>IF(AND(Play[[#This Row],[southeast]]&lt;&gt;0,Play[[#This Row],[Smoker]]=0),Play[[#This Row],[medical_insurance_charges]],NA())</f>
        <v>#N/A</v>
      </c>
      <c r="AC382" s="144" t="e">
        <f>IF(AND(Play[[#This Row],[southwest]]&lt;&gt;0,Play[[#This Row],[Smoker]]=0),Play[[#This Row],[medical_insurance_charges]],NA())</f>
        <v>#N/A</v>
      </c>
      <c r="AD382" s="144" t="e">
        <f>IF(AND(Play[[#This Row],[northwest]]&lt;&gt;0,Play[[#This Row],[Smoker]]=0),Play[[#This Row],[medical_insurance_charges]],NA())</f>
        <v>#N/A</v>
      </c>
      <c r="AE382" s="144" t="e">
        <f>IF(AND(Play[[#This Row],[northeast]]&lt;&gt;0,Play[[#This Row],[Smoker]]=0),Play[[#This Row],[medical_insurance_charges]],NA())</f>
        <v>#N/A</v>
      </c>
      <c r="AF382" s="115" t="e">
        <f>IF(AND(Play[[#This Row],[Biological Marker]]=0,Play[[#This Row],[Smoker]]=0),Play[[#This Row],[medical_insurance_charges]],NA())</f>
        <v>#N/A</v>
      </c>
      <c r="AG382" s="115" t="e">
        <f>IF(AND(Play[[#This Row],[Biological Marker]]=1,Play[[#This Row],[Smoker]]=0),Play[[#This Row],[medical_insurance_charges]],NA())</f>
        <v>#N/A</v>
      </c>
    </row>
    <row r="383" spans="1:33" x14ac:dyDescent="0.35">
      <c r="A383" s="31">
        <v>60</v>
      </c>
      <c r="B383" s="31">
        <v>40.92</v>
      </c>
      <c r="C383" s="33">
        <v>0</v>
      </c>
      <c r="D383" s="33">
        <v>1</v>
      </c>
      <c r="E383" s="33">
        <v>0</v>
      </c>
      <c r="F383" s="33">
        <v>0</v>
      </c>
      <c r="G383" s="33">
        <v>1</v>
      </c>
      <c r="H383">
        <v>1</v>
      </c>
      <c r="I383">
        <v>1</v>
      </c>
      <c r="J383">
        <v>0</v>
      </c>
      <c r="K383">
        <v>0</v>
      </c>
      <c r="L383">
        <v>0</v>
      </c>
      <c r="M383">
        <v>0</v>
      </c>
      <c r="N383">
        <v>0</v>
      </c>
      <c r="O383">
        <v>0</v>
      </c>
      <c r="P383">
        <v>1</v>
      </c>
      <c r="Q383" s="32">
        <v>48673.558799999999</v>
      </c>
      <c r="R383" s="110">
        <f>IF(Play[[#This Row],[southeast]]=1,Play[[#This Row],[medical_insurance_charges]],NA())</f>
        <v>48673.558799999999</v>
      </c>
      <c r="S383" s="110" t="e">
        <f>IF(Play[[#This Row],[southwest]]=1,Play[[#This Row],[medical_insurance_charges]],NA())</f>
        <v>#N/A</v>
      </c>
      <c r="T383" s="111" t="e">
        <f>IF(Play[[#This Row],[northwest]]=1,Play[[#This Row],[medical_insurance_charges]],NA())</f>
        <v>#N/A</v>
      </c>
      <c r="U383" s="110" t="e">
        <f>IF(Play[[#This Row],[northeast]]=1,Play[[#This Row],[medical_insurance_charges]],NA())</f>
        <v>#N/A</v>
      </c>
      <c r="V383" s="114">
        <f>IF(AND(Play[[#This Row],[southeast]]&lt;&gt;0,Play[[#This Row],[Smoker]]&lt;&gt;0),Play[[#This Row],[medical_insurance_charges]],NA())</f>
        <v>48673.558799999999</v>
      </c>
      <c r="W383" s="114" t="e">
        <f>IF(AND(Play[[#This Row],[southwest]]&lt;&gt;0,Play[[#This Row],[Smoker]]&lt;&gt;0),Play[[#This Row],[medical_insurance_charges]],NA())</f>
        <v>#N/A</v>
      </c>
      <c r="X383" s="114" t="e">
        <f>IF(AND(Play[[#This Row],[northwest]]&lt;&gt;0,Play[[#This Row],[Smoker]]&lt;&gt;0),Play[[#This Row],[medical_insurance_charges]],NA())</f>
        <v>#N/A</v>
      </c>
      <c r="Y383" s="114" t="e">
        <f>IF(AND(Play[[#This Row],[northeast]]&lt;&gt;0,Play[[#This Row],[Smoker]]&lt;&gt;0),Play[[#This Row],[medical_insurance_charges]],NA())</f>
        <v>#N/A</v>
      </c>
      <c r="Z383" s="115" t="e">
        <f>IF(AND(Play[[#This Row],[Biological Marker]]=0,Play[[#This Row],[Smoker]]=1),Play[[#This Row],[medical_insurance_charges]],NA())</f>
        <v>#N/A</v>
      </c>
      <c r="AA383" s="115">
        <f>IF(AND(Play[[#This Row],[Biological Marker]]=1,Play[[#This Row],[Smoker]]=1),Play[[#This Row],[medical_insurance_charges]],NA())</f>
        <v>48673.558799999999</v>
      </c>
      <c r="AB383" s="144" t="e">
        <f>IF(AND(Play[[#This Row],[southeast]]&lt;&gt;0,Play[[#This Row],[Smoker]]=0),Play[[#This Row],[medical_insurance_charges]],NA())</f>
        <v>#N/A</v>
      </c>
      <c r="AC383" s="144" t="e">
        <f>IF(AND(Play[[#This Row],[southwest]]&lt;&gt;0,Play[[#This Row],[Smoker]]=0),Play[[#This Row],[medical_insurance_charges]],NA())</f>
        <v>#N/A</v>
      </c>
      <c r="AD383" s="144" t="e">
        <f>IF(AND(Play[[#This Row],[northwest]]&lt;&gt;0,Play[[#This Row],[Smoker]]=0),Play[[#This Row],[medical_insurance_charges]],NA())</f>
        <v>#N/A</v>
      </c>
      <c r="AE383" s="144" t="e">
        <f>IF(AND(Play[[#This Row],[northeast]]&lt;&gt;0,Play[[#This Row],[Smoker]]=0),Play[[#This Row],[medical_insurance_charges]],NA())</f>
        <v>#N/A</v>
      </c>
      <c r="AF383" s="115" t="e">
        <f>IF(AND(Play[[#This Row],[Biological Marker]]=0,Play[[#This Row],[Smoker]]=0),Play[[#This Row],[medical_insurance_charges]],NA())</f>
        <v>#N/A</v>
      </c>
      <c r="AG383" s="115" t="e">
        <f>IF(AND(Play[[#This Row],[Biological Marker]]=1,Play[[#This Row],[Smoker]]=0),Play[[#This Row],[medical_insurance_charges]],NA())</f>
        <v>#N/A</v>
      </c>
    </row>
    <row r="384" spans="1:33" x14ac:dyDescent="0.35">
      <c r="A384" s="31">
        <v>51</v>
      </c>
      <c r="B384" s="31">
        <v>42.9</v>
      </c>
      <c r="C384" s="33">
        <v>0</v>
      </c>
      <c r="D384" s="33">
        <v>1</v>
      </c>
      <c r="E384" s="33">
        <v>0</v>
      </c>
      <c r="F384" s="33">
        <v>0</v>
      </c>
      <c r="G384" s="33">
        <v>1</v>
      </c>
      <c r="H384">
        <v>1</v>
      </c>
      <c r="I384">
        <v>1</v>
      </c>
      <c r="J384">
        <v>0</v>
      </c>
      <c r="K384">
        <v>0</v>
      </c>
      <c r="L384">
        <v>0</v>
      </c>
      <c r="M384">
        <v>0</v>
      </c>
      <c r="N384">
        <v>0</v>
      </c>
      <c r="O384">
        <v>1</v>
      </c>
      <c r="P384">
        <v>0</v>
      </c>
      <c r="Q384" s="32">
        <v>47462.894</v>
      </c>
      <c r="R384" s="110">
        <f>IF(Play[[#This Row],[southeast]]=1,Play[[#This Row],[medical_insurance_charges]],NA())</f>
        <v>47462.894</v>
      </c>
      <c r="S384" s="110" t="e">
        <f>IF(Play[[#This Row],[southwest]]=1,Play[[#This Row],[medical_insurance_charges]],NA())</f>
        <v>#N/A</v>
      </c>
      <c r="T384" s="111" t="e">
        <f>IF(Play[[#This Row],[northwest]]=1,Play[[#This Row],[medical_insurance_charges]],NA())</f>
        <v>#N/A</v>
      </c>
      <c r="U384" s="110" t="e">
        <f>IF(Play[[#This Row],[northeast]]=1,Play[[#This Row],[medical_insurance_charges]],NA())</f>
        <v>#N/A</v>
      </c>
      <c r="V384" s="114">
        <f>IF(AND(Play[[#This Row],[southeast]]&lt;&gt;0,Play[[#This Row],[Smoker]]&lt;&gt;0),Play[[#This Row],[medical_insurance_charges]],NA())</f>
        <v>47462.894</v>
      </c>
      <c r="W384" s="114" t="e">
        <f>IF(AND(Play[[#This Row],[southwest]]&lt;&gt;0,Play[[#This Row],[Smoker]]&lt;&gt;0),Play[[#This Row],[medical_insurance_charges]],NA())</f>
        <v>#N/A</v>
      </c>
      <c r="X384" s="114" t="e">
        <f>IF(AND(Play[[#This Row],[northwest]]&lt;&gt;0,Play[[#This Row],[Smoker]]&lt;&gt;0),Play[[#This Row],[medical_insurance_charges]],NA())</f>
        <v>#N/A</v>
      </c>
      <c r="Y384" s="114" t="e">
        <f>IF(AND(Play[[#This Row],[northeast]]&lt;&gt;0,Play[[#This Row],[Smoker]]&lt;&gt;0),Play[[#This Row],[medical_insurance_charges]],NA())</f>
        <v>#N/A</v>
      </c>
      <c r="Z384" s="115" t="e">
        <f>IF(AND(Play[[#This Row],[Biological Marker]]=0,Play[[#This Row],[Smoker]]=1),Play[[#This Row],[medical_insurance_charges]],NA())</f>
        <v>#N/A</v>
      </c>
      <c r="AA384" s="115">
        <f>IF(AND(Play[[#This Row],[Biological Marker]]=1,Play[[#This Row],[Smoker]]=1),Play[[#This Row],[medical_insurance_charges]],NA())</f>
        <v>47462.894</v>
      </c>
      <c r="AB384" s="144" t="e">
        <f>IF(AND(Play[[#This Row],[southeast]]&lt;&gt;0,Play[[#This Row],[Smoker]]=0),Play[[#This Row],[medical_insurance_charges]],NA())</f>
        <v>#N/A</v>
      </c>
      <c r="AC384" s="144" t="e">
        <f>IF(AND(Play[[#This Row],[southwest]]&lt;&gt;0,Play[[#This Row],[Smoker]]=0),Play[[#This Row],[medical_insurance_charges]],NA())</f>
        <v>#N/A</v>
      </c>
      <c r="AD384" s="144" t="e">
        <f>IF(AND(Play[[#This Row],[northwest]]&lt;&gt;0,Play[[#This Row],[Smoker]]=0),Play[[#This Row],[medical_insurance_charges]],NA())</f>
        <v>#N/A</v>
      </c>
      <c r="AE384" s="144" t="e">
        <f>IF(AND(Play[[#This Row],[northeast]]&lt;&gt;0,Play[[#This Row],[Smoker]]=0),Play[[#This Row],[medical_insurance_charges]],NA())</f>
        <v>#N/A</v>
      </c>
      <c r="AF384" s="115" t="e">
        <f>IF(AND(Play[[#This Row],[Biological Marker]]=0,Play[[#This Row],[Smoker]]=0),Play[[#This Row],[medical_insurance_charges]],NA())</f>
        <v>#N/A</v>
      </c>
      <c r="AG384" s="115" t="e">
        <f>IF(AND(Play[[#This Row],[Biological Marker]]=1,Play[[#This Row],[Smoker]]=0),Play[[#This Row],[medical_insurance_charges]],NA())</f>
        <v>#N/A</v>
      </c>
    </row>
    <row r="385" spans="1:33" x14ac:dyDescent="0.35">
      <c r="A385" s="31">
        <v>54</v>
      </c>
      <c r="B385" s="31">
        <v>30.8</v>
      </c>
      <c r="C385" s="33">
        <v>0</v>
      </c>
      <c r="D385" s="33">
        <v>1</v>
      </c>
      <c r="E385" s="33">
        <v>0</v>
      </c>
      <c r="F385" s="33">
        <v>0</v>
      </c>
      <c r="G385" s="33">
        <v>1</v>
      </c>
      <c r="H385">
        <v>1</v>
      </c>
      <c r="I385">
        <v>1</v>
      </c>
      <c r="J385">
        <v>0</v>
      </c>
      <c r="K385">
        <v>0</v>
      </c>
      <c r="L385">
        <v>0</v>
      </c>
      <c r="M385">
        <v>0</v>
      </c>
      <c r="N385">
        <v>0</v>
      </c>
      <c r="O385">
        <v>1</v>
      </c>
      <c r="P385">
        <v>0</v>
      </c>
      <c r="Q385" s="32">
        <v>41999.519999999997</v>
      </c>
      <c r="R385" s="110">
        <f>IF(Play[[#This Row],[southeast]]=1,Play[[#This Row],[medical_insurance_charges]],NA())</f>
        <v>41999.519999999997</v>
      </c>
      <c r="S385" s="110" t="e">
        <f>IF(Play[[#This Row],[southwest]]=1,Play[[#This Row],[medical_insurance_charges]],NA())</f>
        <v>#N/A</v>
      </c>
      <c r="T385" s="111" t="e">
        <f>IF(Play[[#This Row],[northwest]]=1,Play[[#This Row],[medical_insurance_charges]],NA())</f>
        <v>#N/A</v>
      </c>
      <c r="U385" s="110" t="e">
        <f>IF(Play[[#This Row],[northeast]]=1,Play[[#This Row],[medical_insurance_charges]],NA())</f>
        <v>#N/A</v>
      </c>
      <c r="V385" s="114">
        <f>IF(AND(Play[[#This Row],[southeast]]&lt;&gt;0,Play[[#This Row],[Smoker]]&lt;&gt;0),Play[[#This Row],[medical_insurance_charges]],NA())</f>
        <v>41999.519999999997</v>
      </c>
      <c r="W385" s="114" t="e">
        <f>IF(AND(Play[[#This Row],[southwest]]&lt;&gt;0,Play[[#This Row],[Smoker]]&lt;&gt;0),Play[[#This Row],[medical_insurance_charges]],NA())</f>
        <v>#N/A</v>
      </c>
      <c r="X385" s="114" t="e">
        <f>IF(AND(Play[[#This Row],[northwest]]&lt;&gt;0,Play[[#This Row],[Smoker]]&lt;&gt;0),Play[[#This Row],[medical_insurance_charges]],NA())</f>
        <v>#N/A</v>
      </c>
      <c r="Y385" s="114" t="e">
        <f>IF(AND(Play[[#This Row],[northeast]]&lt;&gt;0,Play[[#This Row],[Smoker]]&lt;&gt;0),Play[[#This Row],[medical_insurance_charges]],NA())</f>
        <v>#N/A</v>
      </c>
      <c r="Z385" s="115" t="e">
        <f>IF(AND(Play[[#This Row],[Biological Marker]]=0,Play[[#This Row],[Smoker]]=1),Play[[#This Row],[medical_insurance_charges]],NA())</f>
        <v>#N/A</v>
      </c>
      <c r="AA385" s="115">
        <f>IF(AND(Play[[#This Row],[Biological Marker]]=1,Play[[#This Row],[Smoker]]=1),Play[[#This Row],[medical_insurance_charges]],NA())</f>
        <v>41999.519999999997</v>
      </c>
      <c r="AB385" s="144" t="e">
        <f>IF(AND(Play[[#This Row],[southeast]]&lt;&gt;0,Play[[#This Row],[Smoker]]=0),Play[[#This Row],[medical_insurance_charges]],NA())</f>
        <v>#N/A</v>
      </c>
      <c r="AC385" s="144" t="e">
        <f>IF(AND(Play[[#This Row],[southwest]]&lt;&gt;0,Play[[#This Row],[Smoker]]=0),Play[[#This Row],[medical_insurance_charges]],NA())</f>
        <v>#N/A</v>
      </c>
      <c r="AD385" s="144" t="e">
        <f>IF(AND(Play[[#This Row],[northwest]]&lt;&gt;0,Play[[#This Row],[Smoker]]=0),Play[[#This Row],[medical_insurance_charges]],NA())</f>
        <v>#N/A</v>
      </c>
      <c r="AE385" s="144" t="e">
        <f>IF(AND(Play[[#This Row],[northeast]]&lt;&gt;0,Play[[#This Row],[Smoker]]=0),Play[[#This Row],[medical_insurance_charges]],NA())</f>
        <v>#N/A</v>
      </c>
      <c r="AF385" s="115" t="e">
        <f>IF(AND(Play[[#This Row],[Biological Marker]]=0,Play[[#This Row],[Smoker]]=0),Play[[#This Row],[medical_insurance_charges]],NA())</f>
        <v>#N/A</v>
      </c>
      <c r="AG385" s="115" t="e">
        <f>IF(AND(Play[[#This Row],[Biological Marker]]=1,Play[[#This Row],[Smoker]]=0),Play[[#This Row],[medical_insurance_charges]],NA())</f>
        <v>#N/A</v>
      </c>
    </row>
    <row r="386" spans="1:33" x14ac:dyDescent="0.35">
      <c r="A386" s="31">
        <v>47</v>
      </c>
      <c r="B386" s="31">
        <v>36.08</v>
      </c>
      <c r="C386" s="33">
        <v>0</v>
      </c>
      <c r="D386" s="33">
        <v>1</v>
      </c>
      <c r="E386" s="33">
        <v>0</v>
      </c>
      <c r="F386" s="33">
        <v>0</v>
      </c>
      <c r="G386" s="33">
        <v>1</v>
      </c>
      <c r="H386">
        <v>1</v>
      </c>
      <c r="I386">
        <v>1</v>
      </c>
      <c r="J386">
        <v>0</v>
      </c>
      <c r="K386">
        <v>0</v>
      </c>
      <c r="L386">
        <v>0</v>
      </c>
      <c r="M386">
        <v>0</v>
      </c>
      <c r="N386">
        <v>0</v>
      </c>
      <c r="O386">
        <v>1</v>
      </c>
      <c r="P386">
        <v>0</v>
      </c>
      <c r="Q386" s="32">
        <v>42211.138200000001</v>
      </c>
      <c r="R386" s="110">
        <f>IF(Play[[#This Row],[southeast]]=1,Play[[#This Row],[medical_insurance_charges]],NA())</f>
        <v>42211.138200000001</v>
      </c>
      <c r="S386" s="110" t="e">
        <f>IF(Play[[#This Row],[southwest]]=1,Play[[#This Row],[medical_insurance_charges]],NA())</f>
        <v>#N/A</v>
      </c>
      <c r="T386" s="111" t="e">
        <f>IF(Play[[#This Row],[northwest]]=1,Play[[#This Row],[medical_insurance_charges]],NA())</f>
        <v>#N/A</v>
      </c>
      <c r="U386" s="110" t="e">
        <f>IF(Play[[#This Row],[northeast]]=1,Play[[#This Row],[medical_insurance_charges]],NA())</f>
        <v>#N/A</v>
      </c>
      <c r="V386" s="114">
        <f>IF(AND(Play[[#This Row],[southeast]]&lt;&gt;0,Play[[#This Row],[Smoker]]&lt;&gt;0),Play[[#This Row],[medical_insurance_charges]],NA())</f>
        <v>42211.138200000001</v>
      </c>
      <c r="W386" s="114" t="e">
        <f>IF(AND(Play[[#This Row],[southwest]]&lt;&gt;0,Play[[#This Row],[Smoker]]&lt;&gt;0),Play[[#This Row],[medical_insurance_charges]],NA())</f>
        <v>#N/A</v>
      </c>
      <c r="X386" s="114" t="e">
        <f>IF(AND(Play[[#This Row],[northwest]]&lt;&gt;0,Play[[#This Row],[Smoker]]&lt;&gt;0),Play[[#This Row],[medical_insurance_charges]],NA())</f>
        <v>#N/A</v>
      </c>
      <c r="Y386" s="114" t="e">
        <f>IF(AND(Play[[#This Row],[northeast]]&lt;&gt;0,Play[[#This Row],[Smoker]]&lt;&gt;0),Play[[#This Row],[medical_insurance_charges]],NA())</f>
        <v>#N/A</v>
      </c>
      <c r="Z386" s="115" t="e">
        <f>IF(AND(Play[[#This Row],[Biological Marker]]=0,Play[[#This Row],[Smoker]]=1),Play[[#This Row],[medical_insurance_charges]],NA())</f>
        <v>#N/A</v>
      </c>
      <c r="AA386" s="115">
        <f>IF(AND(Play[[#This Row],[Biological Marker]]=1,Play[[#This Row],[Smoker]]=1),Play[[#This Row],[medical_insurance_charges]],NA())</f>
        <v>42211.138200000001</v>
      </c>
      <c r="AB386" s="144" t="e">
        <f>IF(AND(Play[[#This Row],[southeast]]&lt;&gt;0,Play[[#This Row],[Smoker]]=0),Play[[#This Row],[medical_insurance_charges]],NA())</f>
        <v>#N/A</v>
      </c>
      <c r="AC386" s="144" t="e">
        <f>IF(AND(Play[[#This Row],[southwest]]&lt;&gt;0,Play[[#This Row],[Smoker]]=0),Play[[#This Row],[medical_insurance_charges]],NA())</f>
        <v>#N/A</v>
      </c>
      <c r="AD386" s="144" t="e">
        <f>IF(AND(Play[[#This Row],[northwest]]&lt;&gt;0,Play[[#This Row],[Smoker]]=0),Play[[#This Row],[medical_insurance_charges]],NA())</f>
        <v>#N/A</v>
      </c>
      <c r="AE386" s="144" t="e">
        <f>IF(AND(Play[[#This Row],[northeast]]&lt;&gt;0,Play[[#This Row],[Smoker]]=0),Play[[#This Row],[medical_insurance_charges]],NA())</f>
        <v>#N/A</v>
      </c>
      <c r="AF386" s="115" t="e">
        <f>IF(AND(Play[[#This Row],[Biological Marker]]=0,Play[[#This Row],[Smoker]]=0),Play[[#This Row],[medical_insurance_charges]],NA())</f>
        <v>#N/A</v>
      </c>
      <c r="AG386" s="115" t="e">
        <f>IF(AND(Play[[#This Row],[Biological Marker]]=1,Play[[#This Row],[Smoker]]=0),Play[[#This Row],[medical_insurance_charges]],NA())</f>
        <v>#N/A</v>
      </c>
    </row>
    <row r="387" spans="1:33" x14ac:dyDescent="0.35">
      <c r="A387" s="31">
        <v>22</v>
      </c>
      <c r="B387" s="31">
        <v>37.07</v>
      </c>
      <c r="C387" s="33">
        <v>0</v>
      </c>
      <c r="D387" s="33">
        <v>1</v>
      </c>
      <c r="E387" s="33">
        <v>0</v>
      </c>
      <c r="F387" s="33">
        <v>0</v>
      </c>
      <c r="G387" s="33">
        <v>1</v>
      </c>
      <c r="H387">
        <v>1</v>
      </c>
      <c r="I387">
        <v>1</v>
      </c>
      <c r="J387">
        <v>0</v>
      </c>
      <c r="K387">
        <v>0</v>
      </c>
      <c r="L387">
        <v>0</v>
      </c>
      <c r="M387">
        <v>1</v>
      </c>
      <c r="N387">
        <v>0</v>
      </c>
      <c r="O387">
        <v>0</v>
      </c>
      <c r="P387">
        <v>0</v>
      </c>
      <c r="Q387" s="32">
        <v>37484.4493</v>
      </c>
      <c r="R387" s="110">
        <f>IF(Play[[#This Row],[southeast]]=1,Play[[#This Row],[medical_insurance_charges]],NA())</f>
        <v>37484.4493</v>
      </c>
      <c r="S387" s="110" t="e">
        <f>IF(Play[[#This Row],[southwest]]=1,Play[[#This Row],[medical_insurance_charges]],NA())</f>
        <v>#N/A</v>
      </c>
      <c r="T387" s="111" t="e">
        <f>IF(Play[[#This Row],[northwest]]=1,Play[[#This Row],[medical_insurance_charges]],NA())</f>
        <v>#N/A</v>
      </c>
      <c r="U387" s="110" t="e">
        <f>IF(Play[[#This Row],[northeast]]=1,Play[[#This Row],[medical_insurance_charges]],NA())</f>
        <v>#N/A</v>
      </c>
      <c r="V387" s="114">
        <f>IF(AND(Play[[#This Row],[southeast]]&lt;&gt;0,Play[[#This Row],[Smoker]]&lt;&gt;0),Play[[#This Row],[medical_insurance_charges]],NA())</f>
        <v>37484.4493</v>
      </c>
      <c r="W387" s="114" t="e">
        <f>IF(AND(Play[[#This Row],[southwest]]&lt;&gt;0,Play[[#This Row],[Smoker]]&lt;&gt;0),Play[[#This Row],[medical_insurance_charges]],NA())</f>
        <v>#N/A</v>
      </c>
      <c r="X387" s="114" t="e">
        <f>IF(AND(Play[[#This Row],[northwest]]&lt;&gt;0,Play[[#This Row],[Smoker]]&lt;&gt;0),Play[[#This Row],[medical_insurance_charges]],NA())</f>
        <v>#N/A</v>
      </c>
      <c r="Y387" s="114" t="e">
        <f>IF(AND(Play[[#This Row],[northeast]]&lt;&gt;0,Play[[#This Row],[Smoker]]&lt;&gt;0),Play[[#This Row],[medical_insurance_charges]],NA())</f>
        <v>#N/A</v>
      </c>
      <c r="Z387" s="115" t="e">
        <f>IF(AND(Play[[#This Row],[Biological Marker]]=0,Play[[#This Row],[Smoker]]=1),Play[[#This Row],[medical_insurance_charges]],NA())</f>
        <v>#N/A</v>
      </c>
      <c r="AA387" s="115">
        <f>IF(AND(Play[[#This Row],[Biological Marker]]=1,Play[[#This Row],[Smoker]]=1),Play[[#This Row],[medical_insurance_charges]],NA())</f>
        <v>37484.4493</v>
      </c>
      <c r="AB387" s="144" t="e">
        <f>IF(AND(Play[[#This Row],[southeast]]&lt;&gt;0,Play[[#This Row],[Smoker]]=0),Play[[#This Row],[medical_insurance_charges]],NA())</f>
        <v>#N/A</v>
      </c>
      <c r="AC387" s="144" t="e">
        <f>IF(AND(Play[[#This Row],[southwest]]&lt;&gt;0,Play[[#This Row],[Smoker]]=0),Play[[#This Row],[medical_insurance_charges]],NA())</f>
        <v>#N/A</v>
      </c>
      <c r="AD387" s="144" t="e">
        <f>IF(AND(Play[[#This Row],[northwest]]&lt;&gt;0,Play[[#This Row],[Smoker]]=0),Play[[#This Row],[medical_insurance_charges]],NA())</f>
        <v>#N/A</v>
      </c>
      <c r="AE387" s="144" t="e">
        <f>IF(AND(Play[[#This Row],[northeast]]&lt;&gt;0,Play[[#This Row],[Smoker]]=0),Play[[#This Row],[medical_insurance_charges]],NA())</f>
        <v>#N/A</v>
      </c>
      <c r="AF387" s="115" t="e">
        <f>IF(AND(Play[[#This Row],[Biological Marker]]=0,Play[[#This Row],[Smoker]]=0),Play[[#This Row],[medical_insurance_charges]],NA())</f>
        <v>#N/A</v>
      </c>
      <c r="AG387" s="115" t="e">
        <f>IF(AND(Play[[#This Row],[Biological Marker]]=1,Play[[#This Row],[Smoker]]=0),Play[[#This Row],[medical_insurance_charges]],NA())</f>
        <v>#N/A</v>
      </c>
    </row>
    <row r="388" spans="1:33" x14ac:dyDescent="0.35">
      <c r="A388" s="31">
        <v>22</v>
      </c>
      <c r="B388" s="31">
        <v>52.58</v>
      </c>
      <c r="C388" s="33">
        <v>0</v>
      </c>
      <c r="D388" s="33">
        <v>1</v>
      </c>
      <c r="E388" s="33">
        <v>0</v>
      </c>
      <c r="F388" s="33">
        <v>0</v>
      </c>
      <c r="G388" s="33">
        <v>1</v>
      </c>
      <c r="H388">
        <v>1</v>
      </c>
      <c r="I388">
        <v>1</v>
      </c>
      <c r="J388">
        <v>0</v>
      </c>
      <c r="K388">
        <v>0</v>
      </c>
      <c r="L388">
        <v>0</v>
      </c>
      <c r="M388">
        <v>1</v>
      </c>
      <c r="N388">
        <v>0</v>
      </c>
      <c r="O388">
        <v>0</v>
      </c>
      <c r="P388">
        <v>0</v>
      </c>
      <c r="Q388" s="32">
        <v>44501.398200000003</v>
      </c>
      <c r="R388" s="110">
        <f>IF(Play[[#This Row],[southeast]]=1,Play[[#This Row],[medical_insurance_charges]],NA())</f>
        <v>44501.398200000003</v>
      </c>
      <c r="S388" s="110" t="e">
        <f>IF(Play[[#This Row],[southwest]]=1,Play[[#This Row],[medical_insurance_charges]],NA())</f>
        <v>#N/A</v>
      </c>
      <c r="T388" s="111" t="e">
        <f>IF(Play[[#This Row],[northwest]]=1,Play[[#This Row],[medical_insurance_charges]],NA())</f>
        <v>#N/A</v>
      </c>
      <c r="U388" s="110" t="e">
        <f>IF(Play[[#This Row],[northeast]]=1,Play[[#This Row],[medical_insurance_charges]],NA())</f>
        <v>#N/A</v>
      </c>
      <c r="V388" s="114">
        <f>IF(AND(Play[[#This Row],[southeast]]&lt;&gt;0,Play[[#This Row],[Smoker]]&lt;&gt;0),Play[[#This Row],[medical_insurance_charges]],NA())</f>
        <v>44501.398200000003</v>
      </c>
      <c r="W388" s="114" t="e">
        <f>IF(AND(Play[[#This Row],[southwest]]&lt;&gt;0,Play[[#This Row],[Smoker]]&lt;&gt;0),Play[[#This Row],[medical_insurance_charges]],NA())</f>
        <v>#N/A</v>
      </c>
      <c r="X388" s="114" t="e">
        <f>IF(AND(Play[[#This Row],[northwest]]&lt;&gt;0,Play[[#This Row],[Smoker]]&lt;&gt;0),Play[[#This Row],[medical_insurance_charges]],NA())</f>
        <v>#N/A</v>
      </c>
      <c r="Y388" s="114" t="e">
        <f>IF(AND(Play[[#This Row],[northeast]]&lt;&gt;0,Play[[#This Row],[Smoker]]&lt;&gt;0),Play[[#This Row],[medical_insurance_charges]],NA())</f>
        <v>#N/A</v>
      </c>
      <c r="Z388" s="115" t="e">
        <f>IF(AND(Play[[#This Row],[Biological Marker]]=0,Play[[#This Row],[Smoker]]=1),Play[[#This Row],[medical_insurance_charges]],NA())</f>
        <v>#N/A</v>
      </c>
      <c r="AA388" s="115">
        <f>IF(AND(Play[[#This Row],[Biological Marker]]=1,Play[[#This Row],[Smoker]]=1),Play[[#This Row],[medical_insurance_charges]],NA())</f>
        <v>44501.398200000003</v>
      </c>
      <c r="AB388" s="144" t="e">
        <f>IF(AND(Play[[#This Row],[southeast]]&lt;&gt;0,Play[[#This Row],[Smoker]]=0),Play[[#This Row],[medical_insurance_charges]],NA())</f>
        <v>#N/A</v>
      </c>
      <c r="AC388" s="144" t="e">
        <f>IF(AND(Play[[#This Row],[southwest]]&lt;&gt;0,Play[[#This Row],[Smoker]]=0),Play[[#This Row],[medical_insurance_charges]],NA())</f>
        <v>#N/A</v>
      </c>
      <c r="AD388" s="144" t="e">
        <f>IF(AND(Play[[#This Row],[northwest]]&lt;&gt;0,Play[[#This Row],[Smoker]]=0),Play[[#This Row],[medical_insurance_charges]],NA())</f>
        <v>#N/A</v>
      </c>
      <c r="AE388" s="144" t="e">
        <f>IF(AND(Play[[#This Row],[northeast]]&lt;&gt;0,Play[[#This Row],[Smoker]]=0),Play[[#This Row],[medical_insurance_charges]],NA())</f>
        <v>#N/A</v>
      </c>
      <c r="AF388" s="115" t="e">
        <f>IF(AND(Play[[#This Row],[Biological Marker]]=0,Play[[#This Row],[Smoker]]=0),Play[[#This Row],[medical_insurance_charges]],NA())</f>
        <v>#N/A</v>
      </c>
      <c r="AG388" s="115" t="e">
        <f>IF(AND(Play[[#This Row],[Biological Marker]]=1,Play[[#This Row],[Smoker]]=0),Play[[#This Row],[medical_insurance_charges]],NA())</f>
        <v>#N/A</v>
      </c>
    </row>
    <row r="389" spans="1:33" x14ac:dyDescent="0.35">
      <c r="A389" s="31">
        <v>59</v>
      </c>
      <c r="B389" s="31">
        <v>41.14</v>
      </c>
      <c r="C389" s="33">
        <v>0</v>
      </c>
      <c r="D389" s="33">
        <v>1</v>
      </c>
      <c r="E389" s="33">
        <v>0</v>
      </c>
      <c r="F389" s="33">
        <v>0</v>
      </c>
      <c r="G389" s="33">
        <v>1</v>
      </c>
      <c r="H389">
        <v>1</v>
      </c>
      <c r="I389">
        <v>1</v>
      </c>
      <c r="J389">
        <v>0</v>
      </c>
      <c r="K389">
        <v>0</v>
      </c>
      <c r="L389">
        <v>0</v>
      </c>
      <c r="M389">
        <v>0</v>
      </c>
      <c r="N389">
        <v>0</v>
      </c>
      <c r="O389">
        <v>1</v>
      </c>
      <c r="P389">
        <v>0</v>
      </c>
      <c r="Q389" s="32">
        <v>48970.247600000002</v>
      </c>
      <c r="R389" s="110">
        <f>IF(Play[[#This Row],[southeast]]=1,Play[[#This Row],[medical_insurance_charges]],NA())</f>
        <v>48970.247600000002</v>
      </c>
      <c r="S389" s="110" t="e">
        <f>IF(Play[[#This Row],[southwest]]=1,Play[[#This Row],[medical_insurance_charges]],NA())</f>
        <v>#N/A</v>
      </c>
      <c r="T389" s="111" t="e">
        <f>IF(Play[[#This Row],[northwest]]=1,Play[[#This Row],[medical_insurance_charges]],NA())</f>
        <v>#N/A</v>
      </c>
      <c r="U389" s="110" t="e">
        <f>IF(Play[[#This Row],[northeast]]=1,Play[[#This Row],[medical_insurance_charges]],NA())</f>
        <v>#N/A</v>
      </c>
      <c r="V389" s="114">
        <f>IF(AND(Play[[#This Row],[southeast]]&lt;&gt;0,Play[[#This Row],[Smoker]]&lt;&gt;0),Play[[#This Row],[medical_insurance_charges]],NA())</f>
        <v>48970.247600000002</v>
      </c>
      <c r="W389" s="114" t="e">
        <f>IF(AND(Play[[#This Row],[southwest]]&lt;&gt;0,Play[[#This Row],[Smoker]]&lt;&gt;0),Play[[#This Row],[medical_insurance_charges]],NA())</f>
        <v>#N/A</v>
      </c>
      <c r="X389" s="114" t="e">
        <f>IF(AND(Play[[#This Row],[northwest]]&lt;&gt;0,Play[[#This Row],[Smoker]]&lt;&gt;0),Play[[#This Row],[medical_insurance_charges]],NA())</f>
        <v>#N/A</v>
      </c>
      <c r="Y389" s="114" t="e">
        <f>IF(AND(Play[[#This Row],[northeast]]&lt;&gt;0,Play[[#This Row],[Smoker]]&lt;&gt;0),Play[[#This Row],[medical_insurance_charges]],NA())</f>
        <v>#N/A</v>
      </c>
      <c r="Z389" s="115" t="e">
        <f>IF(AND(Play[[#This Row],[Biological Marker]]=0,Play[[#This Row],[Smoker]]=1),Play[[#This Row],[medical_insurance_charges]],NA())</f>
        <v>#N/A</v>
      </c>
      <c r="AA389" s="115">
        <f>IF(AND(Play[[#This Row],[Biological Marker]]=1,Play[[#This Row],[Smoker]]=1),Play[[#This Row],[medical_insurance_charges]],NA())</f>
        <v>48970.247600000002</v>
      </c>
      <c r="AB389" s="144" t="e">
        <f>IF(AND(Play[[#This Row],[southeast]]&lt;&gt;0,Play[[#This Row],[Smoker]]=0),Play[[#This Row],[medical_insurance_charges]],NA())</f>
        <v>#N/A</v>
      </c>
      <c r="AC389" s="144" t="e">
        <f>IF(AND(Play[[#This Row],[southwest]]&lt;&gt;0,Play[[#This Row],[Smoker]]=0),Play[[#This Row],[medical_insurance_charges]],NA())</f>
        <v>#N/A</v>
      </c>
      <c r="AD389" s="144" t="e">
        <f>IF(AND(Play[[#This Row],[northwest]]&lt;&gt;0,Play[[#This Row],[Smoker]]=0),Play[[#This Row],[medical_insurance_charges]],NA())</f>
        <v>#N/A</v>
      </c>
      <c r="AE389" s="144" t="e">
        <f>IF(AND(Play[[#This Row],[northeast]]&lt;&gt;0,Play[[#This Row],[Smoker]]=0),Play[[#This Row],[medical_insurance_charges]],NA())</f>
        <v>#N/A</v>
      </c>
      <c r="AF389" s="115" t="e">
        <f>IF(AND(Play[[#This Row],[Biological Marker]]=0,Play[[#This Row],[Smoker]]=0),Play[[#This Row],[medical_insurance_charges]],NA())</f>
        <v>#N/A</v>
      </c>
      <c r="AG389" s="115" t="e">
        <f>IF(AND(Play[[#This Row],[Biological Marker]]=1,Play[[#This Row],[Smoker]]=0),Play[[#This Row],[medical_insurance_charges]],NA())</f>
        <v>#N/A</v>
      </c>
    </row>
    <row r="390" spans="1:33" x14ac:dyDescent="0.35">
      <c r="A390" s="31">
        <v>37</v>
      </c>
      <c r="B390" s="31">
        <v>37.07</v>
      </c>
      <c r="C390" s="33">
        <v>0</v>
      </c>
      <c r="D390" s="33">
        <v>1</v>
      </c>
      <c r="E390" s="33">
        <v>0</v>
      </c>
      <c r="F390" s="33">
        <v>0</v>
      </c>
      <c r="G390" s="33">
        <v>1</v>
      </c>
      <c r="H390">
        <v>1</v>
      </c>
      <c r="I390">
        <v>1</v>
      </c>
      <c r="J390">
        <v>0</v>
      </c>
      <c r="K390">
        <v>0</v>
      </c>
      <c r="L390">
        <v>0</v>
      </c>
      <c r="M390">
        <v>0</v>
      </c>
      <c r="N390">
        <v>0</v>
      </c>
      <c r="O390">
        <v>1</v>
      </c>
      <c r="P390">
        <v>0</v>
      </c>
      <c r="Q390" s="32">
        <v>39871.704299999998</v>
      </c>
      <c r="R390" s="110">
        <f>IF(Play[[#This Row],[southeast]]=1,Play[[#This Row],[medical_insurance_charges]],NA())</f>
        <v>39871.704299999998</v>
      </c>
      <c r="S390" s="110" t="e">
        <f>IF(Play[[#This Row],[southwest]]=1,Play[[#This Row],[medical_insurance_charges]],NA())</f>
        <v>#N/A</v>
      </c>
      <c r="T390" s="111" t="e">
        <f>IF(Play[[#This Row],[northwest]]=1,Play[[#This Row],[medical_insurance_charges]],NA())</f>
        <v>#N/A</v>
      </c>
      <c r="U390" s="110" t="e">
        <f>IF(Play[[#This Row],[northeast]]=1,Play[[#This Row],[medical_insurance_charges]],NA())</f>
        <v>#N/A</v>
      </c>
      <c r="V390" s="114">
        <f>IF(AND(Play[[#This Row],[southeast]]&lt;&gt;0,Play[[#This Row],[Smoker]]&lt;&gt;0),Play[[#This Row],[medical_insurance_charges]],NA())</f>
        <v>39871.704299999998</v>
      </c>
      <c r="W390" s="114" t="e">
        <f>IF(AND(Play[[#This Row],[southwest]]&lt;&gt;0,Play[[#This Row],[Smoker]]&lt;&gt;0),Play[[#This Row],[medical_insurance_charges]],NA())</f>
        <v>#N/A</v>
      </c>
      <c r="X390" s="114" t="e">
        <f>IF(AND(Play[[#This Row],[northwest]]&lt;&gt;0,Play[[#This Row],[Smoker]]&lt;&gt;0),Play[[#This Row],[medical_insurance_charges]],NA())</f>
        <v>#N/A</v>
      </c>
      <c r="Y390" s="114" t="e">
        <f>IF(AND(Play[[#This Row],[northeast]]&lt;&gt;0,Play[[#This Row],[Smoker]]&lt;&gt;0),Play[[#This Row],[medical_insurance_charges]],NA())</f>
        <v>#N/A</v>
      </c>
      <c r="Z390" s="115" t="e">
        <f>IF(AND(Play[[#This Row],[Biological Marker]]=0,Play[[#This Row],[Smoker]]=1),Play[[#This Row],[medical_insurance_charges]],NA())</f>
        <v>#N/A</v>
      </c>
      <c r="AA390" s="115">
        <f>IF(AND(Play[[#This Row],[Biological Marker]]=1,Play[[#This Row],[Smoker]]=1),Play[[#This Row],[medical_insurance_charges]],NA())</f>
        <v>39871.704299999998</v>
      </c>
      <c r="AB390" s="144" t="e">
        <f>IF(AND(Play[[#This Row],[southeast]]&lt;&gt;0,Play[[#This Row],[Smoker]]=0),Play[[#This Row],[medical_insurance_charges]],NA())</f>
        <v>#N/A</v>
      </c>
      <c r="AC390" s="144" t="e">
        <f>IF(AND(Play[[#This Row],[southwest]]&lt;&gt;0,Play[[#This Row],[Smoker]]=0),Play[[#This Row],[medical_insurance_charges]],NA())</f>
        <v>#N/A</v>
      </c>
      <c r="AD390" s="144" t="e">
        <f>IF(AND(Play[[#This Row],[northwest]]&lt;&gt;0,Play[[#This Row],[Smoker]]=0),Play[[#This Row],[medical_insurance_charges]],NA())</f>
        <v>#N/A</v>
      </c>
      <c r="AE390" s="144" t="e">
        <f>IF(AND(Play[[#This Row],[northeast]]&lt;&gt;0,Play[[#This Row],[Smoker]]=0),Play[[#This Row],[medical_insurance_charges]],NA())</f>
        <v>#N/A</v>
      </c>
      <c r="AF390" s="115" t="e">
        <f>IF(AND(Play[[#This Row],[Biological Marker]]=0,Play[[#This Row],[Smoker]]=0),Play[[#This Row],[medical_insurance_charges]],NA())</f>
        <v>#N/A</v>
      </c>
      <c r="AG390" s="115" t="e">
        <f>IF(AND(Play[[#This Row],[Biological Marker]]=1,Play[[#This Row],[Smoker]]=0),Play[[#This Row],[medical_insurance_charges]],NA())</f>
        <v>#N/A</v>
      </c>
    </row>
    <row r="391" spans="1:33" x14ac:dyDescent="0.35">
      <c r="A391" s="31">
        <v>28</v>
      </c>
      <c r="B391" s="31">
        <v>31.68</v>
      </c>
      <c r="C391" s="33">
        <v>0</v>
      </c>
      <c r="D391" s="33">
        <v>1</v>
      </c>
      <c r="E391" s="33">
        <v>0</v>
      </c>
      <c r="F391" s="33">
        <v>0</v>
      </c>
      <c r="G391" s="33">
        <v>1</v>
      </c>
      <c r="H391">
        <v>1</v>
      </c>
      <c r="I391">
        <v>1</v>
      </c>
      <c r="J391">
        <v>0</v>
      </c>
      <c r="K391">
        <v>0</v>
      </c>
      <c r="L391">
        <v>0</v>
      </c>
      <c r="M391">
        <v>0</v>
      </c>
      <c r="N391">
        <v>1</v>
      </c>
      <c r="O391">
        <v>0</v>
      </c>
      <c r="P391">
        <v>0</v>
      </c>
      <c r="Q391" s="32">
        <v>34672.147199999999</v>
      </c>
      <c r="R391" s="110">
        <f>IF(Play[[#This Row],[southeast]]=1,Play[[#This Row],[medical_insurance_charges]],NA())</f>
        <v>34672.147199999999</v>
      </c>
      <c r="S391" s="110" t="e">
        <f>IF(Play[[#This Row],[southwest]]=1,Play[[#This Row],[medical_insurance_charges]],NA())</f>
        <v>#N/A</v>
      </c>
      <c r="T391" s="111" t="e">
        <f>IF(Play[[#This Row],[northwest]]=1,Play[[#This Row],[medical_insurance_charges]],NA())</f>
        <v>#N/A</v>
      </c>
      <c r="U391" s="110" t="e">
        <f>IF(Play[[#This Row],[northeast]]=1,Play[[#This Row],[medical_insurance_charges]],NA())</f>
        <v>#N/A</v>
      </c>
      <c r="V391" s="114">
        <f>IF(AND(Play[[#This Row],[southeast]]&lt;&gt;0,Play[[#This Row],[Smoker]]&lt;&gt;0),Play[[#This Row],[medical_insurance_charges]],NA())</f>
        <v>34672.147199999999</v>
      </c>
      <c r="W391" s="114" t="e">
        <f>IF(AND(Play[[#This Row],[southwest]]&lt;&gt;0,Play[[#This Row],[Smoker]]&lt;&gt;0),Play[[#This Row],[medical_insurance_charges]],NA())</f>
        <v>#N/A</v>
      </c>
      <c r="X391" s="114" t="e">
        <f>IF(AND(Play[[#This Row],[northwest]]&lt;&gt;0,Play[[#This Row],[Smoker]]&lt;&gt;0),Play[[#This Row],[medical_insurance_charges]],NA())</f>
        <v>#N/A</v>
      </c>
      <c r="Y391" s="114" t="e">
        <f>IF(AND(Play[[#This Row],[northeast]]&lt;&gt;0,Play[[#This Row],[Smoker]]&lt;&gt;0),Play[[#This Row],[medical_insurance_charges]],NA())</f>
        <v>#N/A</v>
      </c>
      <c r="Z391" s="115" t="e">
        <f>IF(AND(Play[[#This Row],[Biological Marker]]=0,Play[[#This Row],[Smoker]]=1),Play[[#This Row],[medical_insurance_charges]],NA())</f>
        <v>#N/A</v>
      </c>
      <c r="AA391" s="115">
        <f>IF(AND(Play[[#This Row],[Biological Marker]]=1,Play[[#This Row],[Smoker]]=1),Play[[#This Row],[medical_insurance_charges]],NA())</f>
        <v>34672.147199999999</v>
      </c>
      <c r="AB391" s="144" t="e">
        <f>IF(AND(Play[[#This Row],[southeast]]&lt;&gt;0,Play[[#This Row],[Smoker]]=0),Play[[#This Row],[medical_insurance_charges]],NA())</f>
        <v>#N/A</v>
      </c>
      <c r="AC391" s="144" t="e">
        <f>IF(AND(Play[[#This Row],[southwest]]&lt;&gt;0,Play[[#This Row],[Smoker]]=0),Play[[#This Row],[medical_insurance_charges]],NA())</f>
        <v>#N/A</v>
      </c>
      <c r="AD391" s="144" t="e">
        <f>IF(AND(Play[[#This Row],[northwest]]&lt;&gt;0,Play[[#This Row],[Smoker]]=0),Play[[#This Row],[medical_insurance_charges]],NA())</f>
        <v>#N/A</v>
      </c>
      <c r="AE391" s="144" t="e">
        <f>IF(AND(Play[[#This Row],[northeast]]&lt;&gt;0,Play[[#This Row],[Smoker]]=0),Play[[#This Row],[medical_insurance_charges]],NA())</f>
        <v>#N/A</v>
      </c>
      <c r="AF391" s="115" t="e">
        <f>IF(AND(Play[[#This Row],[Biological Marker]]=0,Play[[#This Row],[Smoker]]=0),Play[[#This Row],[medical_insurance_charges]],NA())</f>
        <v>#N/A</v>
      </c>
      <c r="AG391" s="115" t="e">
        <f>IF(AND(Play[[#This Row],[Biological Marker]]=1,Play[[#This Row],[Smoker]]=0),Play[[#This Row],[medical_insurance_charges]],NA())</f>
        <v>#N/A</v>
      </c>
    </row>
    <row r="392" spans="1:33" x14ac:dyDescent="0.35">
      <c r="A392" s="31">
        <v>47</v>
      </c>
      <c r="B392" s="31">
        <v>36.19</v>
      </c>
      <c r="C392" s="33">
        <v>0</v>
      </c>
      <c r="D392" s="33">
        <v>1</v>
      </c>
      <c r="E392" s="33">
        <v>0</v>
      </c>
      <c r="F392" s="33">
        <v>0</v>
      </c>
      <c r="G392" s="33">
        <v>1</v>
      </c>
      <c r="H392">
        <v>1</v>
      </c>
      <c r="I392">
        <v>1</v>
      </c>
      <c r="J392">
        <v>0</v>
      </c>
      <c r="K392">
        <v>0</v>
      </c>
      <c r="L392">
        <v>0</v>
      </c>
      <c r="M392">
        <v>0</v>
      </c>
      <c r="N392">
        <v>0</v>
      </c>
      <c r="O392">
        <v>1</v>
      </c>
      <c r="P392">
        <v>0</v>
      </c>
      <c r="Q392" s="32">
        <v>41676.081100000003</v>
      </c>
      <c r="R392" s="110">
        <f>IF(Play[[#This Row],[southeast]]=1,Play[[#This Row],[medical_insurance_charges]],NA())</f>
        <v>41676.081100000003</v>
      </c>
      <c r="S392" s="110" t="e">
        <f>IF(Play[[#This Row],[southwest]]=1,Play[[#This Row],[medical_insurance_charges]],NA())</f>
        <v>#N/A</v>
      </c>
      <c r="T392" s="111" t="e">
        <f>IF(Play[[#This Row],[northwest]]=1,Play[[#This Row],[medical_insurance_charges]],NA())</f>
        <v>#N/A</v>
      </c>
      <c r="U392" s="110" t="e">
        <f>IF(Play[[#This Row],[northeast]]=1,Play[[#This Row],[medical_insurance_charges]],NA())</f>
        <v>#N/A</v>
      </c>
      <c r="V392" s="114">
        <f>IF(AND(Play[[#This Row],[southeast]]&lt;&gt;0,Play[[#This Row],[Smoker]]&lt;&gt;0),Play[[#This Row],[medical_insurance_charges]],NA())</f>
        <v>41676.081100000003</v>
      </c>
      <c r="W392" s="114" t="e">
        <f>IF(AND(Play[[#This Row],[southwest]]&lt;&gt;0,Play[[#This Row],[Smoker]]&lt;&gt;0),Play[[#This Row],[medical_insurance_charges]],NA())</f>
        <v>#N/A</v>
      </c>
      <c r="X392" s="114" t="e">
        <f>IF(AND(Play[[#This Row],[northwest]]&lt;&gt;0,Play[[#This Row],[Smoker]]&lt;&gt;0),Play[[#This Row],[medical_insurance_charges]],NA())</f>
        <v>#N/A</v>
      </c>
      <c r="Y392" s="114" t="e">
        <f>IF(AND(Play[[#This Row],[northeast]]&lt;&gt;0,Play[[#This Row],[Smoker]]&lt;&gt;0),Play[[#This Row],[medical_insurance_charges]],NA())</f>
        <v>#N/A</v>
      </c>
      <c r="Z392" s="115" t="e">
        <f>IF(AND(Play[[#This Row],[Biological Marker]]=0,Play[[#This Row],[Smoker]]=1),Play[[#This Row],[medical_insurance_charges]],NA())</f>
        <v>#N/A</v>
      </c>
      <c r="AA392" s="115">
        <f>IF(AND(Play[[#This Row],[Biological Marker]]=1,Play[[#This Row],[Smoker]]=1),Play[[#This Row],[medical_insurance_charges]],NA())</f>
        <v>41676.081100000003</v>
      </c>
      <c r="AB392" s="144" t="e">
        <f>IF(AND(Play[[#This Row],[southeast]]&lt;&gt;0,Play[[#This Row],[Smoker]]=0),Play[[#This Row],[medical_insurance_charges]],NA())</f>
        <v>#N/A</v>
      </c>
      <c r="AC392" s="144" t="e">
        <f>IF(AND(Play[[#This Row],[southwest]]&lt;&gt;0,Play[[#This Row],[Smoker]]=0),Play[[#This Row],[medical_insurance_charges]],NA())</f>
        <v>#N/A</v>
      </c>
      <c r="AD392" s="144" t="e">
        <f>IF(AND(Play[[#This Row],[northwest]]&lt;&gt;0,Play[[#This Row],[Smoker]]=0),Play[[#This Row],[medical_insurance_charges]],NA())</f>
        <v>#N/A</v>
      </c>
      <c r="AE392" s="144" t="e">
        <f>IF(AND(Play[[#This Row],[northeast]]&lt;&gt;0,Play[[#This Row],[Smoker]]=0),Play[[#This Row],[medical_insurance_charges]],NA())</f>
        <v>#N/A</v>
      </c>
      <c r="AF392" s="115" t="e">
        <f>IF(AND(Play[[#This Row],[Biological Marker]]=0,Play[[#This Row],[Smoker]]=0),Play[[#This Row],[medical_insurance_charges]],NA())</f>
        <v>#N/A</v>
      </c>
      <c r="AG392" s="115" t="e">
        <f>IF(AND(Play[[#This Row],[Biological Marker]]=1,Play[[#This Row],[Smoker]]=0),Play[[#This Row],[medical_insurance_charges]],NA())</f>
        <v>#N/A</v>
      </c>
    </row>
    <row r="393" spans="1:33" x14ac:dyDescent="0.35">
      <c r="A393" s="31">
        <v>38</v>
      </c>
      <c r="B393" s="31">
        <v>38.39</v>
      </c>
      <c r="C393" s="33">
        <v>0</v>
      </c>
      <c r="D393" s="33">
        <v>1</v>
      </c>
      <c r="E393" s="33">
        <v>0</v>
      </c>
      <c r="F393" s="33">
        <v>0</v>
      </c>
      <c r="G393" s="33">
        <v>1</v>
      </c>
      <c r="H393">
        <v>1</v>
      </c>
      <c r="I393">
        <v>1</v>
      </c>
      <c r="J393">
        <v>0</v>
      </c>
      <c r="K393">
        <v>0</v>
      </c>
      <c r="L393">
        <v>0</v>
      </c>
      <c r="M393">
        <v>0</v>
      </c>
      <c r="N393">
        <v>0</v>
      </c>
      <c r="O393">
        <v>1</v>
      </c>
      <c r="P393">
        <v>0</v>
      </c>
      <c r="Q393" s="32">
        <v>41949.244100000004</v>
      </c>
      <c r="R393" s="110">
        <f>IF(Play[[#This Row],[southeast]]=1,Play[[#This Row],[medical_insurance_charges]],NA())</f>
        <v>41949.244100000004</v>
      </c>
      <c r="S393" s="110" t="e">
        <f>IF(Play[[#This Row],[southwest]]=1,Play[[#This Row],[medical_insurance_charges]],NA())</f>
        <v>#N/A</v>
      </c>
      <c r="T393" s="111" t="e">
        <f>IF(Play[[#This Row],[northwest]]=1,Play[[#This Row],[medical_insurance_charges]],NA())</f>
        <v>#N/A</v>
      </c>
      <c r="U393" s="110" t="e">
        <f>IF(Play[[#This Row],[northeast]]=1,Play[[#This Row],[medical_insurance_charges]],NA())</f>
        <v>#N/A</v>
      </c>
      <c r="V393" s="114">
        <f>IF(AND(Play[[#This Row],[southeast]]&lt;&gt;0,Play[[#This Row],[Smoker]]&lt;&gt;0),Play[[#This Row],[medical_insurance_charges]],NA())</f>
        <v>41949.244100000004</v>
      </c>
      <c r="W393" s="114" t="e">
        <f>IF(AND(Play[[#This Row],[southwest]]&lt;&gt;0,Play[[#This Row],[Smoker]]&lt;&gt;0),Play[[#This Row],[medical_insurance_charges]],NA())</f>
        <v>#N/A</v>
      </c>
      <c r="X393" s="114" t="e">
        <f>IF(AND(Play[[#This Row],[northwest]]&lt;&gt;0,Play[[#This Row],[Smoker]]&lt;&gt;0),Play[[#This Row],[medical_insurance_charges]],NA())</f>
        <v>#N/A</v>
      </c>
      <c r="Y393" s="114" t="e">
        <f>IF(AND(Play[[#This Row],[northeast]]&lt;&gt;0,Play[[#This Row],[Smoker]]&lt;&gt;0),Play[[#This Row],[medical_insurance_charges]],NA())</f>
        <v>#N/A</v>
      </c>
      <c r="Z393" s="115" t="e">
        <f>IF(AND(Play[[#This Row],[Biological Marker]]=0,Play[[#This Row],[Smoker]]=1),Play[[#This Row],[medical_insurance_charges]],NA())</f>
        <v>#N/A</v>
      </c>
      <c r="AA393" s="115">
        <f>IF(AND(Play[[#This Row],[Biological Marker]]=1,Play[[#This Row],[Smoker]]=1),Play[[#This Row],[medical_insurance_charges]],NA())</f>
        <v>41949.244100000004</v>
      </c>
      <c r="AB393" s="144" t="e">
        <f>IF(AND(Play[[#This Row],[southeast]]&lt;&gt;0,Play[[#This Row],[Smoker]]=0),Play[[#This Row],[medical_insurance_charges]],NA())</f>
        <v>#N/A</v>
      </c>
      <c r="AC393" s="144" t="e">
        <f>IF(AND(Play[[#This Row],[southwest]]&lt;&gt;0,Play[[#This Row],[Smoker]]=0),Play[[#This Row],[medical_insurance_charges]],NA())</f>
        <v>#N/A</v>
      </c>
      <c r="AD393" s="144" t="e">
        <f>IF(AND(Play[[#This Row],[northwest]]&lt;&gt;0,Play[[#This Row],[Smoker]]=0),Play[[#This Row],[medical_insurance_charges]],NA())</f>
        <v>#N/A</v>
      </c>
      <c r="AE393" s="144" t="e">
        <f>IF(AND(Play[[#This Row],[northeast]]&lt;&gt;0,Play[[#This Row],[Smoker]]=0),Play[[#This Row],[medical_insurance_charges]],NA())</f>
        <v>#N/A</v>
      </c>
      <c r="AF393" s="115" t="e">
        <f>IF(AND(Play[[#This Row],[Biological Marker]]=0,Play[[#This Row],[Smoker]]=0),Play[[#This Row],[medical_insurance_charges]],NA())</f>
        <v>#N/A</v>
      </c>
      <c r="AG393" s="115" t="e">
        <f>IF(AND(Play[[#This Row],[Biological Marker]]=1,Play[[#This Row],[Smoker]]=0),Play[[#This Row],[medical_insurance_charges]],NA())</f>
        <v>#N/A</v>
      </c>
    </row>
    <row r="394" spans="1:33" x14ac:dyDescent="0.35">
      <c r="A394" s="31">
        <v>25</v>
      </c>
      <c r="B394" s="31">
        <v>33.33</v>
      </c>
      <c r="C394" s="33">
        <v>0</v>
      </c>
      <c r="D394" s="33">
        <v>1</v>
      </c>
      <c r="E394" s="33">
        <v>0</v>
      </c>
      <c r="F394" s="33">
        <v>0</v>
      </c>
      <c r="G394" s="33">
        <v>1</v>
      </c>
      <c r="H394">
        <v>1</v>
      </c>
      <c r="I394">
        <v>1</v>
      </c>
      <c r="J394">
        <v>0</v>
      </c>
      <c r="K394">
        <v>0</v>
      </c>
      <c r="L394">
        <v>0</v>
      </c>
      <c r="M394">
        <v>1</v>
      </c>
      <c r="N394">
        <v>0</v>
      </c>
      <c r="O394">
        <v>0</v>
      </c>
      <c r="P394">
        <v>0</v>
      </c>
      <c r="Q394" s="32">
        <v>36124.573700000001</v>
      </c>
      <c r="R394" s="110">
        <f>IF(Play[[#This Row],[southeast]]=1,Play[[#This Row],[medical_insurance_charges]],NA())</f>
        <v>36124.573700000001</v>
      </c>
      <c r="S394" s="110" t="e">
        <f>IF(Play[[#This Row],[southwest]]=1,Play[[#This Row],[medical_insurance_charges]],NA())</f>
        <v>#N/A</v>
      </c>
      <c r="T394" s="111" t="e">
        <f>IF(Play[[#This Row],[northwest]]=1,Play[[#This Row],[medical_insurance_charges]],NA())</f>
        <v>#N/A</v>
      </c>
      <c r="U394" s="110" t="e">
        <f>IF(Play[[#This Row],[northeast]]=1,Play[[#This Row],[medical_insurance_charges]],NA())</f>
        <v>#N/A</v>
      </c>
      <c r="V394" s="114">
        <f>IF(AND(Play[[#This Row],[southeast]]&lt;&gt;0,Play[[#This Row],[Smoker]]&lt;&gt;0),Play[[#This Row],[medical_insurance_charges]],NA())</f>
        <v>36124.573700000001</v>
      </c>
      <c r="W394" s="114" t="e">
        <f>IF(AND(Play[[#This Row],[southwest]]&lt;&gt;0,Play[[#This Row],[Smoker]]&lt;&gt;0),Play[[#This Row],[medical_insurance_charges]],NA())</f>
        <v>#N/A</v>
      </c>
      <c r="X394" s="114" t="e">
        <f>IF(AND(Play[[#This Row],[northwest]]&lt;&gt;0,Play[[#This Row],[Smoker]]&lt;&gt;0),Play[[#This Row],[medical_insurance_charges]],NA())</f>
        <v>#N/A</v>
      </c>
      <c r="Y394" s="114" t="e">
        <f>IF(AND(Play[[#This Row],[northeast]]&lt;&gt;0,Play[[#This Row],[Smoker]]&lt;&gt;0),Play[[#This Row],[medical_insurance_charges]],NA())</f>
        <v>#N/A</v>
      </c>
      <c r="Z394" s="115" t="e">
        <f>IF(AND(Play[[#This Row],[Biological Marker]]=0,Play[[#This Row],[Smoker]]=1),Play[[#This Row],[medical_insurance_charges]],NA())</f>
        <v>#N/A</v>
      </c>
      <c r="AA394" s="115">
        <f>IF(AND(Play[[#This Row],[Biological Marker]]=1,Play[[#This Row],[Smoker]]=1),Play[[#This Row],[medical_insurance_charges]],NA())</f>
        <v>36124.573700000001</v>
      </c>
      <c r="AB394" s="144" t="e">
        <f>IF(AND(Play[[#This Row],[southeast]]&lt;&gt;0,Play[[#This Row],[Smoker]]=0),Play[[#This Row],[medical_insurance_charges]],NA())</f>
        <v>#N/A</v>
      </c>
      <c r="AC394" s="144" t="e">
        <f>IF(AND(Play[[#This Row],[southwest]]&lt;&gt;0,Play[[#This Row],[Smoker]]=0),Play[[#This Row],[medical_insurance_charges]],NA())</f>
        <v>#N/A</v>
      </c>
      <c r="AD394" s="144" t="e">
        <f>IF(AND(Play[[#This Row],[northwest]]&lt;&gt;0,Play[[#This Row],[Smoker]]=0),Play[[#This Row],[medical_insurance_charges]],NA())</f>
        <v>#N/A</v>
      </c>
      <c r="AE394" s="144" t="e">
        <f>IF(AND(Play[[#This Row],[northeast]]&lt;&gt;0,Play[[#This Row],[Smoker]]=0),Play[[#This Row],[medical_insurance_charges]],NA())</f>
        <v>#N/A</v>
      </c>
      <c r="AF394" s="115" t="e">
        <f>IF(AND(Play[[#This Row],[Biological Marker]]=0,Play[[#This Row],[Smoker]]=0),Play[[#This Row],[medical_insurance_charges]],NA())</f>
        <v>#N/A</v>
      </c>
      <c r="AG394" s="115" t="e">
        <f>IF(AND(Play[[#This Row],[Biological Marker]]=1,Play[[#This Row],[Smoker]]=0),Play[[#This Row],[medical_insurance_charges]],NA())</f>
        <v>#N/A</v>
      </c>
    </row>
    <row r="395" spans="1:33" x14ac:dyDescent="0.35">
      <c r="A395" s="31">
        <v>33</v>
      </c>
      <c r="B395" s="31">
        <v>35.75</v>
      </c>
      <c r="C395" s="33">
        <v>0</v>
      </c>
      <c r="D395" s="33">
        <v>1</v>
      </c>
      <c r="E395" s="33">
        <v>0</v>
      </c>
      <c r="F395" s="33">
        <v>0</v>
      </c>
      <c r="G395" s="33">
        <v>1</v>
      </c>
      <c r="H395">
        <v>1</v>
      </c>
      <c r="I395">
        <v>1</v>
      </c>
      <c r="J395">
        <v>0</v>
      </c>
      <c r="K395">
        <v>0</v>
      </c>
      <c r="L395">
        <v>0</v>
      </c>
      <c r="M395">
        <v>0</v>
      </c>
      <c r="N395">
        <v>1</v>
      </c>
      <c r="O395">
        <v>0</v>
      </c>
      <c r="P395">
        <v>0</v>
      </c>
      <c r="Q395" s="32">
        <v>38282.749499999998</v>
      </c>
      <c r="R395" s="110">
        <f>IF(Play[[#This Row],[southeast]]=1,Play[[#This Row],[medical_insurance_charges]],NA())</f>
        <v>38282.749499999998</v>
      </c>
      <c r="S395" s="110" t="e">
        <f>IF(Play[[#This Row],[southwest]]=1,Play[[#This Row],[medical_insurance_charges]],NA())</f>
        <v>#N/A</v>
      </c>
      <c r="T395" s="111" t="e">
        <f>IF(Play[[#This Row],[northwest]]=1,Play[[#This Row],[medical_insurance_charges]],NA())</f>
        <v>#N/A</v>
      </c>
      <c r="U395" s="110" t="e">
        <f>IF(Play[[#This Row],[northeast]]=1,Play[[#This Row],[medical_insurance_charges]],NA())</f>
        <v>#N/A</v>
      </c>
      <c r="V395" s="114">
        <f>IF(AND(Play[[#This Row],[southeast]]&lt;&gt;0,Play[[#This Row],[Smoker]]&lt;&gt;0),Play[[#This Row],[medical_insurance_charges]],NA())</f>
        <v>38282.749499999998</v>
      </c>
      <c r="W395" s="114" t="e">
        <f>IF(AND(Play[[#This Row],[southwest]]&lt;&gt;0,Play[[#This Row],[Smoker]]&lt;&gt;0),Play[[#This Row],[medical_insurance_charges]],NA())</f>
        <v>#N/A</v>
      </c>
      <c r="X395" s="114" t="e">
        <f>IF(AND(Play[[#This Row],[northwest]]&lt;&gt;0,Play[[#This Row],[Smoker]]&lt;&gt;0),Play[[#This Row],[medical_insurance_charges]],NA())</f>
        <v>#N/A</v>
      </c>
      <c r="Y395" s="114" t="e">
        <f>IF(AND(Play[[#This Row],[northeast]]&lt;&gt;0,Play[[#This Row],[Smoker]]&lt;&gt;0),Play[[#This Row],[medical_insurance_charges]],NA())</f>
        <v>#N/A</v>
      </c>
      <c r="Z395" s="115" t="e">
        <f>IF(AND(Play[[#This Row],[Biological Marker]]=0,Play[[#This Row],[Smoker]]=1),Play[[#This Row],[medical_insurance_charges]],NA())</f>
        <v>#N/A</v>
      </c>
      <c r="AA395" s="115">
        <f>IF(AND(Play[[#This Row],[Biological Marker]]=1,Play[[#This Row],[Smoker]]=1),Play[[#This Row],[medical_insurance_charges]],NA())</f>
        <v>38282.749499999998</v>
      </c>
      <c r="AB395" s="144" t="e">
        <f>IF(AND(Play[[#This Row],[southeast]]&lt;&gt;0,Play[[#This Row],[Smoker]]=0),Play[[#This Row],[medical_insurance_charges]],NA())</f>
        <v>#N/A</v>
      </c>
      <c r="AC395" s="144" t="e">
        <f>IF(AND(Play[[#This Row],[southwest]]&lt;&gt;0,Play[[#This Row],[Smoker]]=0),Play[[#This Row],[medical_insurance_charges]],NA())</f>
        <v>#N/A</v>
      </c>
      <c r="AD395" s="144" t="e">
        <f>IF(AND(Play[[#This Row],[northwest]]&lt;&gt;0,Play[[#This Row],[Smoker]]=0),Play[[#This Row],[medical_insurance_charges]],NA())</f>
        <v>#N/A</v>
      </c>
      <c r="AE395" s="144" t="e">
        <f>IF(AND(Play[[#This Row],[northeast]]&lt;&gt;0,Play[[#This Row],[Smoker]]=0),Play[[#This Row],[medical_insurance_charges]],NA())</f>
        <v>#N/A</v>
      </c>
      <c r="AF395" s="115" t="e">
        <f>IF(AND(Play[[#This Row],[Biological Marker]]=0,Play[[#This Row],[Smoker]]=0),Play[[#This Row],[medical_insurance_charges]],NA())</f>
        <v>#N/A</v>
      </c>
      <c r="AG395" s="115" t="e">
        <f>IF(AND(Play[[#This Row],[Biological Marker]]=1,Play[[#This Row],[Smoker]]=0),Play[[#This Row],[medical_insurance_charges]],NA())</f>
        <v>#N/A</v>
      </c>
    </row>
    <row r="396" spans="1:33" x14ac:dyDescent="0.35">
      <c r="A396" s="31">
        <v>19</v>
      </c>
      <c r="B396" s="31">
        <v>44.88</v>
      </c>
      <c r="C396" s="33">
        <v>0</v>
      </c>
      <c r="D396" s="33">
        <v>1</v>
      </c>
      <c r="E396" s="33">
        <v>0</v>
      </c>
      <c r="F396" s="33">
        <v>0</v>
      </c>
      <c r="G396" s="33">
        <v>1</v>
      </c>
      <c r="H396">
        <v>1</v>
      </c>
      <c r="I396">
        <v>1</v>
      </c>
      <c r="J396">
        <v>0</v>
      </c>
      <c r="K396">
        <v>0</v>
      </c>
      <c r="L396">
        <v>0</v>
      </c>
      <c r="M396">
        <v>1</v>
      </c>
      <c r="N396">
        <v>0</v>
      </c>
      <c r="O396">
        <v>0</v>
      </c>
      <c r="P396">
        <v>0</v>
      </c>
      <c r="Q396" s="32">
        <v>39722.746200000001</v>
      </c>
      <c r="R396" s="110">
        <f>IF(Play[[#This Row],[southeast]]=1,Play[[#This Row],[medical_insurance_charges]],NA())</f>
        <v>39722.746200000001</v>
      </c>
      <c r="S396" s="110" t="e">
        <f>IF(Play[[#This Row],[southwest]]=1,Play[[#This Row],[medical_insurance_charges]],NA())</f>
        <v>#N/A</v>
      </c>
      <c r="T396" s="111" t="e">
        <f>IF(Play[[#This Row],[northwest]]=1,Play[[#This Row],[medical_insurance_charges]],NA())</f>
        <v>#N/A</v>
      </c>
      <c r="U396" s="110" t="e">
        <f>IF(Play[[#This Row],[northeast]]=1,Play[[#This Row],[medical_insurance_charges]],NA())</f>
        <v>#N/A</v>
      </c>
      <c r="V396" s="114">
        <f>IF(AND(Play[[#This Row],[southeast]]&lt;&gt;0,Play[[#This Row],[Smoker]]&lt;&gt;0),Play[[#This Row],[medical_insurance_charges]],NA())</f>
        <v>39722.746200000001</v>
      </c>
      <c r="W396" s="114" t="e">
        <f>IF(AND(Play[[#This Row],[southwest]]&lt;&gt;0,Play[[#This Row],[Smoker]]&lt;&gt;0),Play[[#This Row],[medical_insurance_charges]],NA())</f>
        <v>#N/A</v>
      </c>
      <c r="X396" s="114" t="e">
        <f>IF(AND(Play[[#This Row],[northwest]]&lt;&gt;0,Play[[#This Row],[Smoker]]&lt;&gt;0),Play[[#This Row],[medical_insurance_charges]],NA())</f>
        <v>#N/A</v>
      </c>
      <c r="Y396" s="114" t="e">
        <f>IF(AND(Play[[#This Row],[northeast]]&lt;&gt;0,Play[[#This Row],[Smoker]]&lt;&gt;0),Play[[#This Row],[medical_insurance_charges]],NA())</f>
        <v>#N/A</v>
      </c>
      <c r="Z396" s="115" t="e">
        <f>IF(AND(Play[[#This Row],[Biological Marker]]=0,Play[[#This Row],[Smoker]]=1),Play[[#This Row],[medical_insurance_charges]],NA())</f>
        <v>#N/A</v>
      </c>
      <c r="AA396" s="115">
        <f>IF(AND(Play[[#This Row],[Biological Marker]]=1,Play[[#This Row],[Smoker]]=1),Play[[#This Row],[medical_insurance_charges]],NA())</f>
        <v>39722.746200000001</v>
      </c>
      <c r="AB396" s="144" t="e">
        <f>IF(AND(Play[[#This Row],[southeast]]&lt;&gt;0,Play[[#This Row],[Smoker]]=0),Play[[#This Row],[medical_insurance_charges]],NA())</f>
        <v>#N/A</v>
      </c>
      <c r="AC396" s="144" t="e">
        <f>IF(AND(Play[[#This Row],[southwest]]&lt;&gt;0,Play[[#This Row],[Smoker]]=0),Play[[#This Row],[medical_insurance_charges]],NA())</f>
        <v>#N/A</v>
      </c>
      <c r="AD396" s="144" t="e">
        <f>IF(AND(Play[[#This Row],[northwest]]&lt;&gt;0,Play[[#This Row],[Smoker]]=0),Play[[#This Row],[medical_insurance_charges]],NA())</f>
        <v>#N/A</v>
      </c>
      <c r="AE396" s="144" t="e">
        <f>IF(AND(Play[[#This Row],[northeast]]&lt;&gt;0,Play[[#This Row],[Smoker]]=0),Play[[#This Row],[medical_insurance_charges]],NA())</f>
        <v>#N/A</v>
      </c>
      <c r="AF396" s="115" t="e">
        <f>IF(AND(Play[[#This Row],[Biological Marker]]=0,Play[[#This Row],[Smoker]]=0),Play[[#This Row],[medical_insurance_charges]],NA())</f>
        <v>#N/A</v>
      </c>
      <c r="AG396" s="115" t="e">
        <f>IF(AND(Play[[#This Row],[Biological Marker]]=1,Play[[#This Row],[Smoker]]=0),Play[[#This Row],[medical_insurance_charges]],NA())</f>
        <v>#N/A</v>
      </c>
    </row>
    <row r="397" spans="1:33" x14ac:dyDescent="0.35">
      <c r="A397" s="31">
        <v>52</v>
      </c>
      <c r="B397" s="31">
        <v>41.8</v>
      </c>
      <c r="C397" s="33">
        <v>0</v>
      </c>
      <c r="D397" s="33">
        <v>1</v>
      </c>
      <c r="E397" s="33">
        <v>0</v>
      </c>
      <c r="F397" s="33">
        <v>0</v>
      </c>
      <c r="G397" s="33">
        <v>1</v>
      </c>
      <c r="H397">
        <v>1</v>
      </c>
      <c r="I397">
        <v>1</v>
      </c>
      <c r="J397">
        <v>0</v>
      </c>
      <c r="K397">
        <v>0</v>
      </c>
      <c r="L397">
        <v>0</v>
      </c>
      <c r="M397">
        <v>0</v>
      </c>
      <c r="N397">
        <v>0</v>
      </c>
      <c r="O397">
        <v>1</v>
      </c>
      <c r="P397">
        <v>0</v>
      </c>
      <c r="Q397" s="32">
        <v>47269.853999999999</v>
      </c>
      <c r="R397" s="110">
        <f>IF(Play[[#This Row],[southeast]]=1,Play[[#This Row],[medical_insurance_charges]],NA())</f>
        <v>47269.853999999999</v>
      </c>
      <c r="S397" s="110" t="e">
        <f>IF(Play[[#This Row],[southwest]]=1,Play[[#This Row],[medical_insurance_charges]],NA())</f>
        <v>#N/A</v>
      </c>
      <c r="T397" s="111" t="e">
        <f>IF(Play[[#This Row],[northwest]]=1,Play[[#This Row],[medical_insurance_charges]],NA())</f>
        <v>#N/A</v>
      </c>
      <c r="U397" s="110" t="e">
        <f>IF(Play[[#This Row],[northeast]]=1,Play[[#This Row],[medical_insurance_charges]],NA())</f>
        <v>#N/A</v>
      </c>
      <c r="V397" s="114">
        <f>IF(AND(Play[[#This Row],[southeast]]&lt;&gt;0,Play[[#This Row],[Smoker]]&lt;&gt;0),Play[[#This Row],[medical_insurance_charges]],NA())</f>
        <v>47269.853999999999</v>
      </c>
      <c r="W397" s="114" t="e">
        <f>IF(AND(Play[[#This Row],[southwest]]&lt;&gt;0,Play[[#This Row],[Smoker]]&lt;&gt;0),Play[[#This Row],[medical_insurance_charges]],NA())</f>
        <v>#N/A</v>
      </c>
      <c r="X397" s="114" t="e">
        <f>IF(AND(Play[[#This Row],[northwest]]&lt;&gt;0,Play[[#This Row],[Smoker]]&lt;&gt;0),Play[[#This Row],[medical_insurance_charges]],NA())</f>
        <v>#N/A</v>
      </c>
      <c r="Y397" s="114" t="e">
        <f>IF(AND(Play[[#This Row],[northeast]]&lt;&gt;0,Play[[#This Row],[Smoker]]&lt;&gt;0),Play[[#This Row],[medical_insurance_charges]],NA())</f>
        <v>#N/A</v>
      </c>
      <c r="Z397" s="115" t="e">
        <f>IF(AND(Play[[#This Row],[Biological Marker]]=0,Play[[#This Row],[Smoker]]=1),Play[[#This Row],[medical_insurance_charges]],NA())</f>
        <v>#N/A</v>
      </c>
      <c r="AA397" s="115">
        <f>IF(AND(Play[[#This Row],[Biological Marker]]=1,Play[[#This Row],[Smoker]]=1),Play[[#This Row],[medical_insurance_charges]],NA())</f>
        <v>47269.853999999999</v>
      </c>
      <c r="AB397" s="144" t="e">
        <f>IF(AND(Play[[#This Row],[southeast]]&lt;&gt;0,Play[[#This Row],[Smoker]]=0),Play[[#This Row],[medical_insurance_charges]],NA())</f>
        <v>#N/A</v>
      </c>
      <c r="AC397" s="144" t="e">
        <f>IF(AND(Play[[#This Row],[southwest]]&lt;&gt;0,Play[[#This Row],[Smoker]]=0),Play[[#This Row],[medical_insurance_charges]],NA())</f>
        <v>#N/A</v>
      </c>
      <c r="AD397" s="144" t="e">
        <f>IF(AND(Play[[#This Row],[northwest]]&lt;&gt;0,Play[[#This Row],[Smoker]]=0),Play[[#This Row],[medical_insurance_charges]],NA())</f>
        <v>#N/A</v>
      </c>
      <c r="AE397" s="144" t="e">
        <f>IF(AND(Play[[#This Row],[northeast]]&lt;&gt;0,Play[[#This Row],[Smoker]]=0),Play[[#This Row],[medical_insurance_charges]],NA())</f>
        <v>#N/A</v>
      </c>
      <c r="AF397" s="115" t="e">
        <f>IF(AND(Play[[#This Row],[Biological Marker]]=0,Play[[#This Row],[Smoker]]=0),Play[[#This Row],[medical_insurance_charges]],NA())</f>
        <v>#N/A</v>
      </c>
      <c r="AG397" s="115" t="e">
        <f>IF(AND(Play[[#This Row],[Biological Marker]]=1,Play[[#This Row],[Smoker]]=0),Play[[#This Row],[medical_insurance_charges]],NA())</f>
        <v>#N/A</v>
      </c>
    </row>
    <row r="398" spans="1:33" x14ac:dyDescent="0.35">
      <c r="A398" s="31">
        <v>64</v>
      </c>
      <c r="B398" s="31">
        <v>36.96</v>
      </c>
      <c r="C398" s="33">
        <v>0</v>
      </c>
      <c r="D398" s="33">
        <v>1</v>
      </c>
      <c r="E398" s="33">
        <v>0</v>
      </c>
      <c r="F398" s="33">
        <v>0</v>
      </c>
      <c r="G398" s="33">
        <v>1</v>
      </c>
      <c r="H398">
        <v>1</v>
      </c>
      <c r="I398">
        <v>1</v>
      </c>
      <c r="J398">
        <v>0</v>
      </c>
      <c r="K398">
        <v>0</v>
      </c>
      <c r="L398">
        <v>0</v>
      </c>
      <c r="M398">
        <v>0</v>
      </c>
      <c r="N398">
        <v>0</v>
      </c>
      <c r="O398">
        <v>0</v>
      </c>
      <c r="P398">
        <v>1</v>
      </c>
      <c r="Q398" s="32">
        <v>49577.662400000001</v>
      </c>
      <c r="R398" s="110">
        <f>IF(Play[[#This Row],[southeast]]=1,Play[[#This Row],[medical_insurance_charges]],NA())</f>
        <v>49577.662400000001</v>
      </c>
      <c r="S398" s="110" t="e">
        <f>IF(Play[[#This Row],[southwest]]=1,Play[[#This Row],[medical_insurance_charges]],NA())</f>
        <v>#N/A</v>
      </c>
      <c r="T398" s="111" t="e">
        <f>IF(Play[[#This Row],[northwest]]=1,Play[[#This Row],[medical_insurance_charges]],NA())</f>
        <v>#N/A</v>
      </c>
      <c r="U398" s="110" t="e">
        <f>IF(Play[[#This Row],[northeast]]=1,Play[[#This Row],[medical_insurance_charges]],NA())</f>
        <v>#N/A</v>
      </c>
      <c r="V398" s="114">
        <f>IF(AND(Play[[#This Row],[southeast]]&lt;&gt;0,Play[[#This Row],[Smoker]]&lt;&gt;0),Play[[#This Row],[medical_insurance_charges]],NA())</f>
        <v>49577.662400000001</v>
      </c>
      <c r="W398" s="114" t="e">
        <f>IF(AND(Play[[#This Row],[southwest]]&lt;&gt;0,Play[[#This Row],[Smoker]]&lt;&gt;0),Play[[#This Row],[medical_insurance_charges]],NA())</f>
        <v>#N/A</v>
      </c>
      <c r="X398" s="114" t="e">
        <f>IF(AND(Play[[#This Row],[northwest]]&lt;&gt;0,Play[[#This Row],[Smoker]]&lt;&gt;0),Play[[#This Row],[medical_insurance_charges]],NA())</f>
        <v>#N/A</v>
      </c>
      <c r="Y398" s="114" t="e">
        <f>IF(AND(Play[[#This Row],[northeast]]&lt;&gt;0,Play[[#This Row],[Smoker]]&lt;&gt;0),Play[[#This Row],[medical_insurance_charges]],NA())</f>
        <v>#N/A</v>
      </c>
      <c r="Z398" s="115" t="e">
        <f>IF(AND(Play[[#This Row],[Biological Marker]]=0,Play[[#This Row],[Smoker]]=1),Play[[#This Row],[medical_insurance_charges]],NA())</f>
        <v>#N/A</v>
      </c>
      <c r="AA398" s="115">
        <f>IF(AND(Play[[#This Row],[Biological Marker]]=1,Play[[#This Row],[Smoker]]=1),Play[[#This Row],[medical_insurance_charges]],NA())</f>
        <v>49577.662400000001</v>
      </c>
      <c r="AB398" s="144" t="e">
        <f>IF(AND(Play[[#This Row],[southeast]]&lt;&gt;0,Play[[#This Row],[Smoker]]=0),Play[[#This Row],[medical_insurance_charges]],NA())</f>
        <v>#N/A</v>
      </c>
      <c r="AC398" s="144" t="e">
        <f>IF(AND(Play[[#This Row],[southwest]]&lt;&gt;0,Play[[#This Row],[Smoker]]=0),Play[[#This Row],[medical_insurance_charges]],NA())</f>
        <v>#N/A</v>
      </c>
      <c r="AD398" s="144" t="e">
        <f>IF(AND(Play[[#This Row],[northwest]]&lt;&gt;0,Play[[#This Row],[Smoker]]=0),Play[[#This Row],[medical_insurance_charges]],NA())</f>
        <v>#N/A</v>
      </c>
      <c r="AE398" s="144" t="e">
        <f>IF(AND(Play[[#This Row],[northeast]]&lt;&gt;0,Play[[#This Row],[Smoker]]=0),Play[[#This Row],[medical_insurance_charges]],NA())</f>
        <v>#N/A</v>
      </c>
      <c r="AF398" s="115" t="e">
        <f>IF(AND(Play[[#This Row],[Biological Marker]]=0,Play[[#This Row],[Smoker]]=0),Play[[#This Row],[medical_insurance_charges]],NA())</f>
        <v>#N/A</v>
      </c>
      <c r="AG398" s="115" t="e">
        <f>IF(AND(Play[[#This Row],[Biological Marker]]=1,Play[[#This Row],[Smoker]]=0),Play[[#This Row],[medical_insurance_charges]],NA())</f>
        <v>#N/A</v>
      </c>
    </row>
    <row r="399" spans="1:33" x14ac:dyDescent="0.35">
      <c r="A399" s="31">
        <v>45</v>
      </c>
      <c r="B399" s="31">
        <v>30.36</v>
      </c>
      <c r="C399" s="33">
        <v>0</v>
      </c>
      <c r="D399" s="33">
        <v>1</v>
      </c>
      <c r="E399" s="33">
        <v>0</v>
      </c>
      <c r="F399" s="33">
        <v>0</v>
      </c>
      <c r="G399" s="33">
        <v>1</v>
      </c>
      <c r="H399">
        <v>1</v>
      </c>
      <c r="I399">
        <v>1</v>
      </c>
      <c r="J399">
        <v>0</v>
      </c>
      <c r="K399">
        <v>0</v>
      </c>
      <c r="L399">
        <v>0</v>
      </c>
      <c r="M399">
        <v>0</v>
      </c>
      <c r="N399">
        <v>0</v>
      </c>
      <c r="O399">
        <v>1</v>
      </c>
      <c r="P399">
        <v>0</v>
      </c>
      <c r="Q399" s="32">
        <v>62592.873090000001</v>
      </c>
      <c r="R399" s="110">
        <f>IF(Play[[#This Row],[southeast]]=1,Play[[#This Row],[medical_insurance_charges]],NA())</f>
        <v>62592.873090000001</v>
      </c>
      <c r="S399" s="110" t="e">
        <f>IF(Play[[#This Row],[southwest]]=1,Play[[#This Row],[medical_insurance_charges]],NA())</f>
        <v>#N/A</v>
      </c>
      <c r="T399" s="111" t="e">
        <f>IF(Play[[#This Row],[northwest]]=1,Play[[#This Row],[medical_insurance_charges]],NA())</f>
        <v>#N/A</v>
      </c>
      <c r="U399" s="110" t="e">
        <f>IF(Play[[#This Row],[northeast]]=1,Play[[#This Row],[medical_insurance_charges]],NA())</f>
        <v>#N/A</v>
      </c>
      <c r="V399" s="114">
        <f>IF(AND(Play[[#This Row],[southeast]]&lt;&gt;0,Play[[#This Row],[Smoker]]&lt;&gt;0),Play[[#This Row],[medical_insurance_charges]],NA())</f>
        <v>62592.873090000001</v>
      </c>
      <c r="W399" s="114" t="e">
        <f>IF(AND(Play[[#This Row],[southwest]]&lt;&gt;0,Play[[#This Row],[Smoker]]&lt;&gt;0),Play[[#This Row],[medical_insurance_charges]],NA())</f>
        <v>#N/A</v>
      </c>
      <c r="X399" s="114" t="e">
        <f>IF(AND(Play[[#This Row],[northwest]]&lt;&gt;0,Play[[#This Row],[Smoker]]&lt;&gt;0),Play[[#This Row],[medical_insurance_charges]],NA())</f>
        <v>#N/A</v>
      </c>
      <c r="Y399" s="114" t="e">
        <f>IF(AND(Play[[#This Row],[northeast]]&lt;&gt;0,Play[[#This Row],[Smoker]]&lt;&gt;0),Play[[#This Row],[medical_insurance_charges]],NA())</f>
        <v>#N/A</v>
      </c>
      <c r="Z399" s="115" t="e">
        <f>IF(AND(Play[[#This Row],[Biological Marker]]=0,Play[[#This Row],[Smoker]]=1),Play[[#This Row],[medical_insurance_charges]],NA())</f>
        <v>#N/A</v>
      </c>
      <c r="AA399" s="115">
        <f>IF(AND(Play[[#This Row],[Biological Marker]]=1,Play[[#This Row],[Smoker]]=1),Play[[#This Row],[medical_insurance_charges]],NA())</f>
        <v>62592.873090000001</v>
      </c>
      <c r="AB399" s="144" t="e">
        <f>IF(AND(Play[[#This Row],[southeast]]&lt;&gt;0,Play[[#This Row],[Smoker]]=0),Play[[#This Row],[medical_insurance_charges]],NA())</f>
        <v>#N/A</v>
      </c>
      <c r="AC399" s="144" t="e">
        <f>IF(AND(Play[[#This Row],[southwest]]&lt;&gt;0,Play[[#This Row],[Smoker]]=0),Play[[#This Row],[medical_insurance_charges]],NA())</f>
        <v>#N/A</v>
      </c>
      <c r="AD399" s="144" t="e">
        <f>IF(AND(Play[[#This Row],[northwest]]&lt;&gt;0,Play[[#This Row],[Smoker]]=0),Play[[#This Row],[medical_insurance_charges]],NA())</f>
        <v>#N/A</v>
      </c>
      <c r="AE399" s="144" t="e">
        <f>IF(AND(Play[[#This Row],[northeast]]&lt;&gt;0,Play[[#This Row],[Smoker]]=0),Play[[#This Row],[medical_insurance_charges]],NA())</f>
        <v>#N/A</v>
      </c>
      <c r="AF399" s="115" t="e">
        <f>IF(AND(Play[[#This Row],[Biological Marker]]=0,Play[[#This Row],[Smoker]]=0),Play[[#This Row],[medical_insurance_charges]],NA())</f>
        <v>#N/A</v>
      </c>
      <c r="AG399" s="115" t="e">
        <f>IF(AND(Play[[#This Row],[Biological Marker]]=1,Play[[#This Row],[Smoker]]=0),Play[[#This Row],[medical_insurance_charges]],NA())</f>
        <v>#N/A</v>
      </c>
    </row>
    <row r="400" spans="1:33" x14ac:dyDescent="0.35">
      <c r="A400" s="31">
        <v>62</v>
      </c>
      <c r="B400" s="31">
        <v>26.29</v>
      </c>
      <c r="C400" s="33">
        <v>0</v>
      </c>
      <c r="D400" s="33">
        <v>0</v>
      </c>
      <c r="E400" s="33">
        <v>1</v>
      </c>
      <c r="F400" s="33">
        <v>0</v>
      </c>
      <c r="G400" s="33">
        <v>0</v>
      </c>
      <c r="H400">
        <v>1</v>
      </c>
      <c r="I400">
        <v>1</v>
      </c>
      <c r="J400">
        <v>0</v>
      </c>
      <c r="K400">
        <v>0</v>
      </c>
      <c r="L400">
        <v>0</v>
      </c>
      <c r="M400">
        <v>0</v>
      </c>
      <c r="N400">
        <v>0</v>
      </c>
      <c r="O400">
        <v>0</v>
      </c>
      <c r="P400">
        <v>1</v>
      </c>
      <c r="Q400" s="32">
        <v>27808.7251</v>
      </c>
      <c r="R400" s="110">
        <f>IF(Play[[#This Row],[southeast]]=1,Play[[#This Row],[medical_insurance_charges]],NA())</f>
        <v>27808.7251</v>
      </c>
      <c r="S400" s="110" t="e">
        <f>IF(Play[[#This Row],[southwest]]=1,Play[[#This Row],[medical_insurance_charges]],NA())</f>
        <v>#N/A</v>
      </c>
      <c r="T400" s="111" t="e">
        <f>IF(Play[[#This Row],[northwest]]=1,Play[[#This Row],[medical_insurance_charges]],NA())</f>
        <v>#N/A</v>
      </c>
      <c r="U400" s="110" t="e">
        <f>IF(Play[[#This Row],[northeast]]=1,Play[[#This Row],[medical_insurance_charges]],NA())</f>
        <v>#N/A</v>
      </c>
      <c r="V400" s="114">
        <f>IF(AND(Play[[#This Row],[southeast]]&lt;&gt;0,Play[[#This Row],[Smoker]]&lt;&gt;0),Play[[#This Row],[medical_insurance_charges]],NA())</f>
        <v>27808.7251</v>
      </c>
      <c r="W400" s="114" t="e">
        <f>IF(AND(Play[[#This Row],[southwest]]&lt;&gt;0,Play[[#This Row],[Smoker]]&lt;&gt;0),Play[[#This Row],[medical_insurance_charges]],NA())</f>
        <v>#N/A</v>
      </c>
      <c r="X400" s="114" t="e">
        <f>IF(AND(Play[[#This Row],[northwest]]&lt;&gt;0,Play[[#This Row],[Smoker]]&lt;&gt;0),Play[[#This Row],[medical_insurance_charges]],NA())</f>
        <v>#N/A</v>
      </c>
      <c r="Y400" s="114" t="e">
        <f>IF(AND(Play[[#This Row],[northeast]]&lt;&gt;0,Play[[#This Row],[Smoker]]&lt;&gt;0),Play[[#This Row],[medical_insurance_charges]],NA())</f>
        <v>#N/A</v>
      </c>
      <c r="Z400" s="115">
        <f>IF(AND(Play[[#This Row],[Biological Marker]]=0,Play[[#This Row],[Smoker]]=1),Play[[#This Row],[medical_insurance_charges]],NA())</f>
        <v>27808.7251</v>
      </c>
      <c r="AA400" s="115" t="e">
        <f>IF(AND(Play[[#This Row],[Biological Marker]]=1,Play[[#This Row],[Smoker]]=1),Play[[#This Row],[medical_insurance_charges]],NA())</f>
        <v>#N/A</v>
      </c>
      <c r="AB400" s="144" t="e">
        <f>IF(AND(Play[[#This Row],[southeast]]&lt;&gt;0,Play[[#This Row],[Smoker]]=0),Play[[#This Row],[medical_insurance_charges]],NA())</f>
        <v>#N/A</v>
      </c>
      <c r="AC400" s="144" t="e">
        <f>IF(AND(Play[[#This Row],[southwest]]&lt;&gt;0,Play[[#This Row],[Smoker]]=0),Play[[#This Row],[medical_insurance_charges]],NA())</f>
        <v>#N/A</v>
      </c>
      <c r="AD400" s="144" t="e">
        <f>IF(AND(Play[[#This Row],[northwest]]&lt;&gt;0,Play[[#This Row],[Smoker]]=0),Play[[#This Row],[medical_insurance_charges]],NA())</f>
        <v>#N/A</v>
      </c>
      <c r="AE400" s="144" t="e">
        <f>IF(AND(Play[[#This Row],[northeast]]&lt;&gt;0,Play[[#This Row],[Smoker]]=0),Play[[#This Row],[medical_insurance_charges]],NA())</f>
        <v>#N/A</v>
      </c>
      <c r="AF400" s="115" t="e">
        <f>IF(AND(Play[[#This Row],[Biological Marker]]=0,Play[[#This Row],[Smoker]]=0),Play[[#This Row],[medical_insurance_charges]],NA())</f>
        <v>#N/A</v>
      </c>
      <c r="AG400" s="115" t="e">
        <f>IF(AND(Play[[#This Row],[Biological Marker]]=1,Play[[#This Row],[Smoker]]=0),Play[[#This Row],[medical_insurance_charges]],NA())</f>
        <v>#N/A</v>
      </c>
    </row>
    <row r="401" spans="1:33" x14ac:dyDescent="0.35">
      <c r="A401" s="31">
        <v>29</v>
      </c>
      <c r="B401" s="31">
        <v>27.94</v>
      </c>
      <c r="C401" s="33">
        <v>0</v>
      </c>
      <c r="D401" s="33">
        <v>0</v>
      </c>
      <c r="E401" s="33">
        <v>1</v>
      </c>
      <c r="F401" s="33">
        <v>0</v>
      </c>
      <c r="G401" s="33">
        <v>0</v>
      </c>
      <c r="H401">
        <v>1</v>
      </c>
      <c r="I401">
        <v>1</v>
      </c>
      <c r="J401">
        <v>0</v>
      </c>
      <c r="K401">
        <v>0</v>
      </c>
      <c r="L401">
        <v>0</v>
      </c>
      <c r="M401">
        <v>0</v>
      </c>
      <c r="N401">
        <v>1</v>
      </c>
      <c r="O401">
        <v>0</v>
      </c>
      <c r="P401">
        <v>0</v>
      </c>
      <c r="Q401" s="32">
        <v>19107.779600000002</v>
      </c>
      <c r="R401" s="110">
        <f>IF(Play[[#This Row],[southeast]]=1,Play[[#This Row],[medical_insurance_charges]],NA())</f>
        <v>19107.779600000002</v>
      </c>
      <c r="S401" s="110" t="e">
        <f>IF(Play[[#This Row],[southwest]]=1,Play[[#This Row],[medical_insurance_charges]],NA())</f>
        <v>#N/A</v>
      </c>
      <c r="T401" s="111" t="e">
        <f>IF(Play[[#This Row],[northwest]]=1,Play[[#This Row],[medical_insurance_charges]],NA())</f>
        <v>#N/A</v>
      </c>
      <c r="U401" s="110" t="e">
        <f>IF(Play[[#This Row],[northeast]]=1,Play[[#This Row],[medical_insurance_charges]],NA())</f>
        <v>#N/A</v>
      </c>
      <c r="V401" s="114">
        <f>IF(AND(Play[[#This Row],[southeast]]&lt;&gt;0,Play[[#This Row],[Smoker]]&lt;&gt;0),Play[[#This Row],[medical_insurance_charges]],NA())</f>
        <v>19107.779600000002</v>
      </c>
      <c r="W401" s="114" t="e">
        <f>IF(AND(Play[[#This Row],[southwest]]&lt;&gt;0,Play[[#This Row],[Smoker]]&lt;&gt;0),Play[[#This Row],[medical_insurance_charges]],NA())</f>
        <v>#N/A</v>
      </c>
      <c r="X401" s="114" t="e">
        <f>IF(AND(Play[[#This Row],[northwest]]&lt;&gt;0,Play[[#This Row],[Smoker]]&lt;&gt;0),Play[[#This Row],[medical_insurance_charges]],NA())</f>
        <v>#N/A</v>
      </c>
      <c r="Y401" s="114" t="e">
        <f>IF(AND(Play[[#This Row],[northeast]]&lt;&gt;0,Play[[#This Row],[Smoker]]&lt;&gt;0),Play[[#This Row],[medical_insurance_charges]],NA())</f>
        <v>#N/A</v>
      </c>
      <c r="Z401" s="115">
        <f>IF(AND(Play[[#This Row],[Biological Marker]]=0,Play[[#This Row],[Smoker]]=1),Play[[#This Row],[medical_insurance_charges]],NA())</f>
        <v>19107.779600000002</v>
      </c>
      <c r="AA401" s="115" t="e">
        <f>IF(AND(Play[[#This Row],[Biological Marker]]=1,Play[[#This Row],[Smoker]]=1),Play[[#This Row],[medical_insurance_charges]],NA())</f>
        <v>#N/A</v>
      </c>
      <c r="AB401" s="144" t="e">
        <f>IF(AND(Play[[#This Row],[southeast]]&lt;&gt;0,Play[[#This Row],[Smoker]]=0),Play[[#This Row],[medical_insurance_charges]],NA())</f>
        <v>#N/A</v>
      </c>
      <c r="AC401" s="144" t="e">
        <f>IF(AND(Play[[#This Row],[southwest]]&lt;&gt;0,Play[[#This Row],[Smoker]]=0),Play[[#This Row],[medical_insurance_charges]],NA())</f>
        <v>#N/A</v>
      </c>
      <c r="AD401" s="144" t="e">
        <f>IF(AND(Play[[#This Row],[northwest]]&lt;&gt;0,Play[[#This Row],[Smoker]]=0),Play[[#This Row],[medical_insurance_charges]],NA())</f>
        <v>#N/A</v>
      </c>
      <c r="AE401" s="144" t="e">
        <f>IF(AND(Play[[#This Row],[northeast]]&lt;&gt;0,Play[[#This Row],[Smoker]]=0),Play[[#This Row],[medical_insurance_charges]],NA())</f>
        <v>#N/A</v>
      </c>
      <c r="AF401" s="115" t="e">
        <f>IF(AND(Play[[#This Row],[Biological Marker]]=0,Play[[#This Row],[Smoker]]=0),Play[[#This Row],[medical_insurance_charges]],NA())</f>
        <v>#N/A</v>
      </c>
      <c r="AG401" s="115" t="e">
        <f>IF(AND(Play[[#This Row],[Biological Marker]]=1,Play[[#This Row],[Smoker]]=0),Play[[#This Row],[medical_insurance_charges]],NA())</f>
        <v>#N/A</v>
      </c>
    </row>
    <row r="402" spans="1:33" x14ac:dyDescent="0.35">
      <c r="A402" s="31">
        <v>20</v>
      </c>
      <c r="B402" s="31">
        <v>26.84</v>
      </c>
      <c r="C402" s="33">
        <v>0</v>
      </c>
      <c r="D402" s="33">
        <v>0</v>
      </c>
      <c r="E402" s="33">
        <v>1</v>
      </c>
      <c r="F402" s="33">
        <v>0</v>
      </c>
      <c r="G402" s="33">
        <v>0</v>
      </c>
      <c r="H402">
        <v>1</v>
      </c>
      <c r="I402">
        <v>1</v>
      </c>
      <c r="J402">
        <v>0</v>
      </c>
      <c r="K402">
        <v>0</v>
      </c>
      <c r="L402">
        <v>0</v>
      </c>
      <c r="M402">
        <v>1</v>
      </c>
      <c r="N402">
        <v>0</v>
      </c>
      <c r="O402">
        <v>0</v>
      </c>
      <c r="P402">
        <v>0</v>
      </c>
      <c r="Q402" s="32">
        <v>17085.267599999999</v>
      </c>
      <c r="R402" s="110">
        <f>IF(Play[[#This Row],[southeast]]=1,Play[[#This Row],[medical_insurance_charges]],NA())</f>
        <v>17085.267599999999</v>
      </c>
      <c r="S402" s="110" t="e">
        <f>IF(Play[[#This Row],[southwest]]=1,Play[[#This Row],[medical_insurance_charges]],NA())</f>
        <v>#N/A</v>
      </c>
      <c r="T402" s="111" t="e">
        <f>IF(Play[[#This Row],[northwest]]=1,Play[[#This Row],[medical_insurance_charges]],NA())</f>
        <v>#N/A</v>
      </c>
      <c r="U402" s="110" t="e">
        <f>IF(Play[[#This Row],[northeast]]=1,Play[[#This Row],[medical_insurance_charges]],NA())</f>
        <v>#N/A</v>
      </c>
      <c r="V402" s="114">
        <f>IF(AND(Play[[#This Row],[southeast]]&lt;&gt;0,Play[[#This Row],[Smoker]]&lt;&gt;0),Play[[#This Row],[medical_insurance_charges]],NA())</f>
        <v>17085.267599999999</v>
      </c>
      <c r="W402" s="114" t="e">
        <f>IF(AND(Play[[#This Row],[southwest]]&lt;&gt;0,Play[[#This Row],[Smoker]]&lt;&gt;0),Play[[#This Row],[medical_insurance_charges]],NA())</f>
        <v>#N/A</v>
      </c>
      <c r="X402" s="114" t="e">
        <f>IF(AND(Play[[#This Row],[northwest]]&lt;&gt;0,Play[[#This Row],[Smoker]]&lt;&gt;0),Play[[#This Row],[medical_insurance_charges]],NA())</f>
        <v>#N/A</v>
      </c>
      <c r="Y402" s="114" t="e">
        <f>IF(AND(Play[[#This Row],[northeast]]&lt;&gt;0,Play[[#This Row],[Smoker]]&lt;&gt;0),Play[[#This Row],[medical_insurance_charges]],NA())</f>
        <v>#N/A</v>
      </c>
      <c r="Z402" s="115">
        <f>IF(AND(Play[[#This Row],[Biological Marker]]=0,Play[[#This Row],[Smoker]]=1),Play[[#This Row],[medical_insurance_charges]],NA())</f>
        <v>17085.267599999999</v>
      </c>
      <c r="AA402" s="115" t="e">
        <f>IF(AND(Play[[#This Row],[Biological Marker]]=1,Play[[#This Row],[Smoker]]=1),Play[[#This Row],[medical_insurance_charges]],NA())</f>
        <v>#N/A</v>
      </c>
      <c r="AB402" s="144" t="e">
        <f>IF(AND(Play[[#This Row],[southeast]]&lt;&gt;0,Play[[#This Row],[Smoker]]=0),Play[[#This Row],[medical_insurance_charges]],NA())</f>
        <v>#N/A</v>
      </c>
      <c r="AC402" s="144" t="e">
        <f>IF(AND(Play[[#This Row],[southwest]]&lt;&gt;0,Play[[#This Row],[Smoker]]=0),Play[[#This Row],[medical_insurance_charges]],NA())</f>
        <v>#N/A</v>
      </c>
      <c r="AD402" s="144" t="e">
        <f>IF(AND(Play[[#This Row],[northwest]]&lt;&gt;0,Play[[#This Row],[Smoker]]=0),Play[[#This Row],[medical_insurance_charges]],NA())</f>
        <v>#N/A</v>
      </c>
      <c r="AE402" s="144" t="e">
        <f>IF(AND(Play[[#This Row],[northeast]]&lt;&gt;0,Play[[#This Row],[Smoker]]=0),Play[[#This Row],[medical_insurance_charges]],NA())</f>
        <v>#N/A</v>
      </c>
      <c r="AF402" s="115" t="e">
        <f>IF(AND(Play[[#This Row],[Biological Marker]]=0,Play[[#This Row],[Smoker]]=0),Play[[#This Row],[medical_insurance_charges]],NA())</f>
        <v>#N/A</v>
      </c>
      <c r="AG402" s="115" t="e">
        <f>IF(AND(Play[[#This Row],[Biological Marker]]=1,Play[[#This Row],[Smoker]]=0),Play[[#This Row],[medical_insurance_charges]],NA())</f>
        <v>#N/A</v>
      </c>
    </row>
    <row r="403" spans="1:33" x14ac:dyDescent="0.35">
      <c r="A403" s="31">
        <v>30</v>
      </c>
      <c r="B403" s="31">
        <v>28.38</v>
      </c>
      <c r="C403" s="33">
        <v>0</v>
      </c>
      <c r="D403" s="33">
        <v>0</v>
      </c>
      <c r="E403" s="33">
        <v>1</v>
      </c>
      <c r="F403" s="33">
        <v>0</v>
      </c>
      <c r="G403" s="33">
        <v>0</v>
      </c>
      <c r="H403">
        <v>1</v>
      </c>
      <c r="I403">
        <v>1</v>
      </c>
      <c r="J403">
        <v>0</v>
      </c>
      <c r="K403">
        <v>0</v>
      </c>
      <c r="L403">
        <v>0</v>
      </c>
      <c r="M403">
        <v>0</v>
      </c>
      <c r="N403">
        <v>1</v>
      </c>
      <c r="O403">
        <v>0</v>
      </c>
      <c r="P403">
        <v>0</v>
      </c>
      <c r="Q403" s="32">
        <v>19521.968199999999</v>
      </c>
      <c r="R403" s="110">
        <f>IF(Play[[#This Row],[southeast]]=1,Play[[#This Row],[medical_insurance_charges]],NA())</f>
        <v>19521.968199999999</v>
      </c>
      <c r="S403" s="110" t="e">
        <f>IF(Play[[#This Row],[southwest]]=1,Play[[#This Row],[medical_insurance_charges]],NA())</f>
        <v>#N/A</v>
      </c>
      <c r="T403" s="111" t="e">
        <f>IF(Play[[#This Row],[northwest]]=1,Play[[#This Row],[medical_insurance_charges]],NA())</f>
        <v>#N/A</v>
      </c>
      <c r="U403" s="110" t="e">
        <f>IF(Play[[#This Row],[northeast]]=1,Play[[#This Row],[medical_insurance_charges]],NA())</f>
        <v>#N/A</v>
      </c>
      <c r="V403" s="114">
        <f>IF(AND(Play[[#This Row],[southeast]]&lt;&gt;0,Play[[#This Row],[Smoker]]&lt;&gt;0),Play[[#This Row],[medical_insurance_charges]],NA())</f>
        <v>19521.968199999999</v>
      </c>
      <c r="W403" s="114" t="e">
        <f>IF(AND(Play[[#This Row],[southwest]]&lt;&gt;0,Play[[#This Row],[Smoker]]&lt;&gt;0),Play[[#This Row],[medical_insurance_charges]],NA())</f>
        <v>#N/A</v>
      </c>
      <c r="X403" s="114" t="e">
        <f>IF(AND(Play[[#This Row],[northwest]]&lt;&gt;0,Play[[#This Row],[Smoker]]&lt;&gt;0),Play[[#This Row],[medical_insurance_charges]],NA())</f>
        <v>#N/A</v>
      </c>
      <c r="Y403" s="114" t="e">
        <f>IF(AND(Play[[#This Row],[northeast]]&lt;&gt;0,Play[[#This Row],[Smoker]]&lt;&gt;0),Play[[#This Row],[medical_insurance_charges]],NA())</f>
        <v>#N/A</v>
      </c>
      <c r="Z403" s="115">
        <f>IF(AND(Play[[#This Row],[Biological Marker]]=0,Play[[#This Row],[Smoker]]=1),Play[[#This Row],[medical_insurance_charges]],NA())</f>
        <v>19521.968199999999</v>
      </c>
      <c r="AA403" s="115" t="e">
        <f>IF(AND(Play[[#This Row],[Biological Marker]]=1,Play[[#This Row],[Smoker]]=1),Play[[#This Row],[medical_insurance_charges]],NA())</f>
        <v>#N/A</v>
      </c>
      <c r="AB403" s="144" t="e">
        <f>IF(AND(Play[[#This Row],[southeast]]&lt;&gt;0,Play[[#This Row],[Smoker]]=0),Play[[#This Row],[medical_insurance_charges]],NA())</f>
        <v>#N/A</v>
      </c>
      <c r="AC403" s="144" t="e">
        <f>IF(AND(Play[[#This Row],[southwest]]&lt;&gt;0,Play[[#This Row],[Smoker]]=0),Play[[#This Row],[medical_insurance_charges]],NA())</f>
        <v>#N/A</v>
      </c>
      <c r="AD403" s="144" t="e">
        <f>IF(AND(Play[[#This Row],[northwest]]&lt;&gt;0,Play[[#This Row],[Smoker]]=0),Play[[#This Row],[medical_insurance_charges]],NA())</f>
        <v>#N/A</v>
      </c>
      <c r="AE403" s="144" t="e">
        <f>IF(AND(Play[[#This Row],[northeast]]&lt;&gt;0,Play[[#This Row],[Smoker]]=0),Play[[#This Row],[medical_insurance_charges]],NA())</f>
        <v>#N/A</v>
      </c>
      <c r="AF403" s="115" t="e">
        <f>IF(AND(Play[[#This Row],[Biological Marker]]=0,Play[[#This Row],[Smoker]]=0),Play[[#This Row],[medical_insurance_charges]],NA())</f>
        <v>#N/A</v>
      </c>
      <c r="AG403" s="115" t="e">
        <f>IF(AND(Play[[#This Row],[Biological Marker]]=1,Play[[#This Row],[Smoker]]=0),Play[[#This Row],[medical_insurance_charges]],NA())</f>
        <v>#N/A</v>
      </c>
    </row>
    <row r="404" spans="1:33" x14ac:dyDescent="0.35">
      <c r="A404" s="31">
        <v>52</v>
      </c>
      <c r="B404" s="31">
        <v>25.3</v>
      </c>
      <c r="C404" s="33">
        <v>0</v>
      </c>
      <c r="D404" s="33">
        <v>0</v>
      </c>
      <c r="E404" s="33">
        <v>1</v>
      </c>
      <c r="F404" s="33">
        <v>0</v>
      </c>
      <c r="G404" s="33">
        <v>0</v>
      </c>
      <c r="H404">
        <v>1</v>
      </c>
      <c r="I404">
        <v>1</v>
      </c>
      <c r="J404">
        <v>0</v>
      </c>
      <c r="K404">
        <v>0</v>
      </c>
      <c r="L404">
        <v>0</v>
      </c>
      <c r="M404">
        <v>0</v>
      </c>
      <c r="N404">
        <v>0</v>
      </c>
      <c r="O404">
        <v>1</v>
      </c>
      <c r="P404">
        <v>0</v>
      </c>
      <c r="Q404" s="32">
        <v>24667.419000000002</v>
      </c>
      <c r="R404" s="110">
        <f>IF(Play[[#This Row],[southeast]]=1,Play[[#This Row],[medical_insurance_charges]],NA())</f>
        <v>24667.419000000002</v>
      </c>
      <c r="S404" s="110" t="e">
        <f>IF(Play[[#This Row],[southwest]]=1,Play[[#This Row],[medical_insurance_charges]],NA())</f>
        <v>#N/A</v>
      </c>
      <c r="T404" s="111" t="e">
        <f>IF(Play[[#This Row],[northwest]]=1,Play[[#This Row],[medical_insurance_charges]],NA())</f>
        <v>#N/A</v>
      </c>
      <c r="U404" s="110" t="e">
        <f>IF(Play[[#This Row],[northeast]]=1,Play[[#This Row],[medical_insurance_charges]],NA())</f>
        <v>#N/A</v>
      </c>
      <c r="V404" s="114">
        <f>IF(AND(Play[[#This Row],[southeast]]&lt;&gt;0,Play[[#This Row],[Smoker]]&lt;&gt;0),Play[[#This Row],[medical_insurance_charges]],NA())</f>
        <v>24667.419000000002</v>
      </c>
      <c r="W404" s="114" t="e">
        <f>IF(AND(Play[[#This Row],[southwest]]&lt;&gt;0,Play[[#This Row],[Smoker]]&lt;&gt;0),Play[[#This Row],[medical_insurance_charges]],NA())</f>
        <v>#N/A</v>
      </c>
      <c r="X404" s="114" t="e">
        <f>IF(AND(Play[[#This Row],[northwest]]&lt;&gt;0,Play[[#This Row],[Smoker]]&lt;&gt;0),Play[[#This Row],[medical_insurance_charges]],NA())</f>
        <v>#N/A</v>
      </c>
      <c r="Y404" s="114" t="e">
        <f>IF(AND(Play[[#This Row],[northeast]]&lt;&gt;0,Play[[#This Row],[Smoker]]&lt;&gt;0),Play[[#This Row],[medical_insurance_charges]],NA())</f>
        <v>#N/A</v>
      </c>
      <c r="Z404" s="115">
        <f>IF(AND(Play[[#This Row],[Biological Marker]]=0,Play[[#This Row],[Smoker]]=1),Play[[#This Row],[medical_insurance_charges]],NA())</f>
        <v>24667.419000000002</v>
      </c>
      <c r="AA404" s="115" t="e">
        <f>IF(AND(Play[[#This Row],[Biological Marker]]=1,Play[[#This Row],[Smoker]]=1),Play[[#This Row],[medical_insurance_charges]],NA())</f>
        <v>#N/A</v>
      </c>
      <c r="AB404" s="144" t="e">
        <f>IF(AND(Play[[#This Row],[southeast]]&lt;&gt;0,Play[[#This Row],[Smoker]]=0),Play[[#This Row],[medical_insurance_charges]],NA())</f>
        <v>#N/A</v>
      </c>
      <c r="AC404" s="144" t="e">
        <f>IF(AND(Play[[#This Row],[southwest]]&lt;&gt;0,Play[[#This Row],[Smoker]]=0),Play[[#This Row],[medical_insurance_charges]],NA())</f>
        <v>#N/A</v>
      </c>
      <c r="AD404" s="144" t="e">
        <f>IF(AND(Play[[#This Row],[northwest]]&lt;&gt;0,Play[[#This Row],[Smoker]]=0),Play[[#This Row],[medical_insurance_charges]],NA())</f>
        <v>#N/A</v>
      </c>
      <c r="AE404" s="144" t="e">
        <f>IF(AND(Play[[#This Row],[northeast]]&lt;&gt;0,Play[[#This Row],[Smoker]]=0),Play[[#This Row],[medical_insurance_charges]],NA())</f>
        <v>#N/A</v>
      </c>
      <c r="AF404" s="115" t="e">
        <f>IF(AND(Play[[#This Row],[Biological Marker]]=0,Play[[#This Row],[Smoker]]=0),Play[[#This Row],[medical_insurance_charges]],NA())</f>
        <v>#N/A</v>
      </c>
      <c r="AG404" s="115" t="e">
        <f>IF(AND(Play[[#This Row],[Biological Marker]]=1,Play[[#This Row],[Smoker]]=0),Play[[#This Row],[medical_insurance_charges]],NA())</f>
        <v>#N/A</v>
      </c>
    </row>
    <row r="405" spans="1:33" x14ac:dyDescent="0.35">
      <c r="A405" s="31">
        <v>37</v>
      </c>
      <c r="B405" s="31">
        <v>26.4</v>
      </c>
      <c r="C405" s="33">
        <v>0</v>
      </c>
      <c r="D405" s="33">
        <v>0</v>
      </c>
      <c r="E405" s="33">
        <v>1</v>
      </c>
      <c r="F405" s="33">
        <v>0</v>
      </c>
      <c r="G405" s="33">
        <v>0</v>
      </c>
      <c r="H405">
        <v>1</v>
      </c>
      <c r="I405">
        <v>1</v>
      </c>
      <c r="J405">
        <v>0</v>
      </c>
      <c r="K405">
        <v>0</v>
      </c>
      <c r="L405">
        <v>0</v>
      </c>
      <c r="M405">
        <v>0</v>
      </c>
      <c r="N405">
        <v>0</v>
      </c>
      <c r="O405">
        <v>1</v>
      </c>
      <c r="P405">
        <v>0</v>
      </c>
      <c r="Q405" s="32">
        <v>19539.242999999999</v>
      </c>
      <c r="R405" s="110">
        <f>IF(Play[[#This Row],[southeast]]=1,Play[[#This Row],[medical_insurance_charges]],NA())</f>
        <v>19539.242999999999</v>
      </c>
      <c r="S405" s="110" t="e">
        <f>IF(Play[[#This Row],[southwest]]=1,Play[[#This Row],[medical_insurance_charges]],NA())</f>
        <v>#N/A</v>
      </c>
      <c r="T405" s="111" t="e">
        <f>IF(Play[[#This Row],[northwest]]=1,Play[[#This Row],[medical_insurance_charges]],NA())</f>
        <v>#N/A</v>
      </c>
      <c r="U405" s="110" t="e">
        <f>IF(Play[[#This Row],[northeast]]=1,Play[[#This Row],[medical_insurance_charges]],NA())</f>
        <v>#N/A</v>
      </c>
      <c r="V405" s="114">
        <f>IF(AND(Play[[#This Row],[southeast]]&lt;&gt;0,Play[[#This Row],[Smoker]]&lt;&gt;0),Play[[#This Row],[medical_insurance_charges]],NA())</f>
        <v>19539.242999999999</v>
      </c>
      <c r="W405" s="114" t="e">
        <f>IF(AND(Play[[#This Row],[southwest]]&lt;&gt;0,Play[[#This Row],[Smoker]]&lt;&gt;0),Play[[#This Row],[medical_insurance_charges]],NA())</f>
        <v>#N/A</v>
      </c>
      <c r="X405" s="114" t="e">
        <f>IF(AND(Play[[#This Row],[northwest]]&lt;&gt;0,Play[[#This Row],[Smoker]]&lt;&gt;0),Play[[#This Row],[medical_insurance_charges]],NA())</f>
        <v>#N/A</v>
      </c>
      <c r="Y405" s="114" t="e">
        <f>IF(AND(Play[[#This Row],[northeast]]&lt;&gt;0,Play[[#This Row],[Smoker]]&lt;&gt;0),Play[[#This Row],[medical_insurance_charges]],NA())</f>
        <v>#N/A</v>
      </c>
      <c r="Z405" s="115">
        <f>IF(AND(Play[[#This Row],[Biological Marker]]=0,Play[[#This Row],[Smoker]]=1),Play[[#This Row],[medical_insurance_charges]],NA())</f>
        <v>19539.242999999999</v>
      </c>
      <c r="AA405" s="115" t="e">
        <f>IF(AND(Play[[#This Row],[Biological Marker]]=1,Play[[#This Row],[Smoker]]=1),Play[[#This Row],[medical_insurance_charges]],NA())</f>
        <v>#N/A</v>
      </c>
      <c r="AB405" s="144" t="e">
        <f>IF(AND(Play[[#This Row],[southeast]]&lt;&gt;0,Play[[#This Row],[Smoker]]=0),Play[[#This Row],[medical_insurance_charges]],NA())</f>
        <v>#N/A</v>
      </c>
      <c r="AC405" s="144" t="e">
        <f>IF(AND(Play[[#This Row],[southwest]]&lt;&gt;0,Play[[#This Row],[Smoker]]=0),Play[[#This Row],[medical_insurance_charges]],NA())</f>
        <v>#N/A</v>
      </c>
      <c r="AD405" s="144" t="e">
        <f>IF(AND(Play[[#This Row],[northwest]]&lt;&gt;0,Play[[#This Row],[Smoker]]=0),Play[[#This Row],[medical_insurance_charges]],NA())</f>
        <v>#N/A</v>
      </c>
      <c r="AE405" s="144" t="e">
        <f>IF(AND(Play[[#This Row],[northeast]]&lt;&gt;0,Play[[#This Row],[Smoker]]=0),Play[[#This Row],[medical_insurance_charges]],NA())</f>
        <v>#N/A</v>
      </c>
      <c r="AF405" s="115" t="e">
        <f>IF(AND(Play[[#This Row],[Biological Marker]]=0,Play[[#This Row],[Smoker]]=0),Play[[#This Row],[medical_insurance_charges]],NA())</f>
        <v>#N/A</v>
      </c>
      <c r="AG405" s="115" t="e">
        <f>IF(AND(Play[[#This Row],[Biological Marker]]=1,Play[[#This Row],[Smoker]]=0),Play[[#This Row],[medical_insurance_charges]],NA())</f>
        <v>#N/A</v>
      </c>
    </row>
    <row r="406" spans="1:33" x14ac:dyDescent="0.35">
      <c r="A406" s="31">
        <v>47</v>
      </c>
      <c r="B406" s="31">
        <v>27.83</v>
      </c>
      <c r="C406" s="33">
        <v>0</v>
      </c>
      <c r="D406" s="33">
        <v>0</v>
      </c>
      <c r="E406" s="33">
        <v>1</v>
      </c>
      <c r="F406" s="33">
        <v>0</v>
      </c>
      <c r="G406" s="33">
        <v>0</v>
      </c>
      <c r="H406">
        <v>1</v>
      </c>
      <c r="I406">
        <v>1</v>
      </c>
      <c r="J406">
        <v>0</v>
      </c>
      <c r="K406">
        <v>0</v>
      </c>
      <c r="L406">
        <v>0</v>
      </c>
      <c r="M406">
        <v>0</v>
      </c>
      <c r="N406">
        <v>0</v>
      </c>
      <c r="O406">
        <v>1</v>
      </c>
      <c r="P406">
        <v>0</v>
      </c>
      <c r="Q406" s="32">
        <v>23065.420699999999</v>
      </c>
      <c r="R406" s="110">
        <f>IF(Play[[#This Row],[southeast]]=1,Play[[#This Row],[medical_insurance_charges]],NA())</f>
        <v>23065.420699999999</v>
      </c>
      <c r="S406" s="110" t="e">
        <f>IF(Play[[#This Row],[southwest]]=1,Play[[#This Row],[medical_insurance_charges]],NA())</f>
        <v>#N/A</v>
      </c>
      <c r="T406" s="111" t="e">
        <f>IF(Play[[#This Row],[northwest]]=1,Play[[#This Row],[medical_insurance_charges]],NA())</f>
        <v>#N/A</v>
      </c>
      <c r="U406" s="110" t="e">
        <f>IF(Play[[#This Row],[northeast]]=1,Play[[#This Row],[medical_insurance_charges]],NA())</f>
        <v>#N/A</v>
      </c>
      <c r="V406" s="114">
        <f>IF(AND(Play[[#This Row],[southeast]]&lt;&gt;0,Play[[#This Row],[Smoker]]&lt;&gt;0),Play[[#This Row],[medical_insurance_charges]],NA())</f>
        <v>23065.420699999999</v>
      </c>
      <c r="W406" s="114" t="e">
        <f>IF(AND(Play[[#This Row],[southwest]]&lt;&gt;0,Play[[#This Row],[Smoker]]&lt;&gt;0),Play[[#This Row],[medical_insurance_charges]],NA())</f>
        <v>#N/A</v>
      </c>
      <c r="X406" s="114" t="e">
        <f>IF(AND(Play[[#This Row],[northwest]]&lt;&gt;0,Play[[#This Row],[Smoker]]&lt;&gt;0),Play[[#This Row],[medical_insurance_charges]],NA())</f>
        <v>#N/A</v>
      </c>
      <c r="Y406" s="114" t="e">
        <f>IF(AND(Play[[#This Row],[northeast]]&lt;&gt;0,Play[[#This Row],[Smoker]]&lt;&gt;0),Play[[#This Row],[medical_insurance_charges]],NA())</f>
        <v>#N/A</v>
      </c>
      <c r="Z406" s="115">
        <f>IF(AND(Play[[#This Row],[Biological Marker]]=0,Play[[#This Row],[Smoker]]=1),Play[[#This Row],[medical_insurance_charges]],NA())</f>
        <v>23065.420699999999</v>
      </c>
      <c r="AA406" s="115" t="e">
        <f>IF(AND(Play[[#This Row],[Biological Marker]]=1,Play[[#This Row],[Smoker]]=1),Play[[#This Row],[medical_insurance_charges]],NA())</f>
        <v>#N/A</v>
      </c>
      <c r="AB406" s="144" t="e">
        <f>IF(AND(Play[[#This Row],[southeast]]&lt;&gt;0,Play[[#This Row],[Smoker]]=0),Play[[#This Row],[medical_insurance_charges]],NA())</f>
        <v>#N/A</v>
      </c>
      <c r="AC406" s="144" t="e">
        <f>IF(AND(Play[[#This Row],[southwest]]&lt;&gt;0,Play[[#This Row],[Smoker]]=0),Play[[#This Row],[medical_insurance_charges]],NA())</f>
        <v>#N/A</v>
      </c>
      <c r="AD406" s="144" t="e">
        <f>IF(AND(Play[[#This Row],[northwest]]&lt;&gt;0,Play[[#This Row],[Smoker]]=0),Play[[#This Row],[medical_insurance_charges]],NA())</f>
        <v>#N/A</v>
      </c>
      <c r="AE406" s="144" t="e">
        <f>IF(AND(Play[[#This Row],[northeast]]&lt;&gt;0,Play[[#This Row],[Smoker]]=0),Play[[#This Row],[medical_insurance_charges]],NA())</f>
        <v>#N/A</v>
      </c>
      <c r="AF406" s="115" t="e">
        <f>IF(AND(Play[[#This Row],[Biological Marker]]=0,Play[[#This Row],[Smoker]]=0),Play[[#This Row],[medical_insurance_charges]],NA())</f>
        <v>#N/A</v>
      </c>
      <c r="AG406" s="115" t="e">
        <f>IF(AND(Play[[#This Row],[Biological Marker]]=1,Play[[#This Row],[Smoker]]=0),Play[[#This Row],[medical_insurance_charges]],NA())</f>
        <v>#N/A</v>
      </c>
    </row>
    <row r="407" spans="1:33" x14ac:dyDescent="0.35">
      <c r="A407" s="31">
        <v>57</v>
      </c>
      <c r="B407" s="31">
        <v>29.81</v>
      </c>
      <c r="C407" s="33">
        <v>0</v>
      </c>
      <c r="D407" s="33">
        <v>0</v>
      </c>
      <c r="E407" s="33">
        <v>1</v>
      </c>
      <c r="F407" s="33">
        <v>0</v>
      </c>
      <c r="G407" s="33">
        <v>0</v>
      </c>
      <c r="H407">
        <v>1</v>
      </c>
      <c r="I407">
        <v>1</v>
      </c>
      <c r="J407">
        <v>0</v>
      </c>
      <c r="K407">
        <v>0</v>
      </c>
      <c r="L407">
        <v>0</v>
      </c>
      <c r="M407">
        <v>0</v>
      </c>
      <c r="N407">
        <v>0</v>
      </c>
      <c r="O407">
        <v>1</v>
      </c>
      <c r="P407">
        <v>0</v>
      </c>
      <c r="Q407" s="32">
        <v>27533.912899999999</v>
      </c>
      <c r="R407" s="110">
        <f>IF(Play[[#This Row],[southeast]]=1,Play[[#This Row],[medical_insurance_charges]],NA())</f>
        <v>27533.912899999999</v>
      </c>
      <c r="S407" s="110" t="e">
        <f>IF(Play[[#This Row],[southwest]]=1,Play[[#This Row],[medical_insurance_charges]],NA())</f>
        <v>#N/A</v>
      </c>
      <c r="T407" s="111" t="e">
        <f>IF(Play[[#This Row],[northwest]]=1,Play[[#This Row],[medical_insurance_charges]],NA())</f>
        <v>#N/A</v>
      </c>
      <c r="U407" s="110" t="e">
        <f>IF(Play[[#This Row],[northeast]]=1,Play[[#This Row],[medical_insurance_charges]],NA())</f>
        <v>#N/A</v>
      </c>
      <c r="V407" s="114">
        <f>IF(AND(Play[[#This Row],[southeast]]&lt;&gt;0,Play[[#This Row],[Smoker]]&lt;&gt;0),Play[[#This Row],[medical_insurance_charges]],NA())</f>
        <v>27533.912899999999</v>
      </c>
      <c r="W407" s="114" t="e">
        <f>IF(AND(Play[[#This Row],[southwest]]&lt;&gt;0,Play[[#This Row],[Smoker]]&lt;&gt;0),Play[[#This Row],[medical_insurance_charges]],NA())</f>
        <v>#N/A</v>
      </c>
      <c r="X407" s="114" t="e">
        <f>IF(AND(Play[[#This Row],[northwest]]&lt;&gt;0,Play[[#This Row],[Smoker]]&lt;&gt;0),Play[[#This Row],[medical_insurance_charges]],NA())</f>
        <v>#N/A</v>
      </c>
      <c r="Y407" s="114" t="e">
        <f>IF(AND(Play[[#This Row],[northeast]]&lt;&gt;0,Play[[#This Row],[Smoker]]&lt;&gt;0),Play[[#This Row],[medical_insurance_charges]],NA())</f>
        <v>#N/A</v>
      </c>
      <c r="Z407" s="115">
        <f>IF(AND(Play[[#This Row],[Biological Marker]]=0,Play[[#This Row],[Smoker]]=1),Play[[#This Row],[medical_insurance_charges]],NA())</f>
        <v>27533.912899999999</v>
      </c>
      <c r="AA407" s="115" t="e">
        <f>IF(AND(Play[[#This Row],[Biological Marker]]=1,Play[[#This Row],[Smoker]]=1),Play[[#This Row],[medical_insurance_charges]],NA())</f>
        <v>#N/A</v>
      </c>
      <c r="AB407" s="144" t="e">
        <f>IF(AND(Play[[#This Row],[southeast]]&lt;&gt;0,Play[[#This Row],[Smoker]]=0),Play[[#This Row],[medical_insurance_charges]],NA())</f>
        <v>#N/A</v>
      </c>
      <c r="AC407" s="144" t="e">
        <f>IF(AND(Play[[#This Row],[southwest]]&lt;&gt;0,Play[[#This Row],[Smoker]]=0),Play[[#This Row],[medical_insurance_charges]],NA())</f>
        <v>#N/A</v>
      </c>
      <c r="AD407" s="144" t="e">
        <f>IF(AND(Play[[#This Row],[northwest]]&lt;&gt;0,Play[[#This Row],[Smoker]]=0),Play[[#This Row],[medical_insurance_charges]],NA())</f>
        <v>#N/A</v>
      </c>
      <c r="AE407" s="144" t="e">
        <f>IF(AND(Play[[#This Row],[northeast]]&lt;&gt;0,Play[[#This Row],[Smoker]]=0),Play[[#This Row],[medical_insurance_charges]],NA())</f>
        <v>#N/A</v>
      </c>
      <c r="AF407" s="115" t="e">
        <f>IF(AND(Play[[#This Row],[Biological Marker]]=0,Play[[#This Row],[Smoker]]=0),Play[[#This Row],[medical_insurance_charges]],NA())</f>
        <v>#N/A</v>
      </c>
      <c r="AG407" s="115" t="e">
        <f>IF(AND(Play[[#This Row],[Biological Marker]]=1,Play[[#This Row],[Smoker]]=0),Play[[#This Row],[medical_insurance_charges]],NA())</f>
        <v>#N/A</v>
      </c>
    </row>
    <row r="408" spans="1:33" x14ac:dyDescent="0.35">
      <c r="A408" s="31">
        <v>48</v>
      </c>
      <c r="B408" s="31">
        <v>25.85</v>
      </c>
      <c r="C408" s="33">
        <v>0</v>
      </c>
      <c r="D408" s="33">
        <v>0</v>
      </c>
      <c r="E408" s="33">
        <v>1</v>
      </c>
      <c r="F408" s="33">
        <v>0</v>
      </c>
      <c r="G408" s="33">
        <v>0</v>
      </c>
      <c r="H408">
        <v>1</v>
      </c>
      <c r="I408">
        <v>1</v>
      </c>
      <c r="J408">
        <v>0</v>
      </c>
      <c r="K408">
        <v>0</v>
      </c>
      <c r="L408">
        <v>0</v>
      </c>
      <c r="M408">
        <v>0</v>
      </c>
      <c r="N408">
        <v>0</v>
      </c>
      <c r="O408">
        <v>1</v>
      </c>
      <c r="P408">
        <v>0</v>
      </c>
      <c r="Q408" s="32">
        <v>24180.933499999999</v>
      </c>
      <c r="R408" s="110">
        <f>IF(Play[[#This Row],[southeast]]=1,Play[[#This Row],[medical_insurance_charges]],NA())</f>
        <v>24180.933499999999</v>
      </c>
      <c r="S408" s="110" t="e">
        <f>IF(Play[[#This Row],[southwest]]=1,Play[[#This Row],[medical_insurance_charges]],NA())</f>
        <v>#N/A</v>
      </c>
      <c r="T408" s="111" t="e">
        <f>IF(Play[[#This Row],[northwest]]=1,Play[[#This Row],[medical_insurance_charges]],NA())</f>
        <v>#N/A</v>
      </c>
      <c r="U408" s="110" t="e">
        <f>IF(Play[[#This Row],[northeast]]=1,Play[[#This Row],[medical_insurance_charges]],NA())</f>
        <v>#N/A</v>
      </c>
      <c r="V408" s="114">
        <f>IF(AND(Play[[#This Row],[southeast]]&lt;&gt;0,Play[[#This Row],[Smoker]]&lt;&gt;0),Play[[#This Row],[medical_insurance_charges]],NA())</f>
        <v>24180.933499999999</v>
      </c>
      <c r="W408" s="114" t="e">
        <f>IF(AND(Play[[#This Row],[southwest]]&lt;&gt;0,Play[[#This Row],[Smoker]]&lt;&gt;0),Play[[#This Row],[medical_insurance_charges]],NA())</f>
        <v>#N/A</v>
      </c>
      <c r="X408" s="114" t="e">
        <f>IF(AND(Play[[#This Row],[northwest]]&lt;&gt;0,Play[[#This Row],[Smoker]]&lt;&gt;0),Play[[#This Row],[medical_insurance_charges]],NA())</f>
        <v>#N/A</v>
      </c>
      <c r="Y408" s="114" t="e">
        <f>IF(AND(Play[[#This Row],[northeast]]&lt;&gt;0,Play[[#This Row],[Smoker]]&lt;&gt;0),Play[[#This Row],[medical_insurance_charges]],NA())</f>
        <v>#N/A</v>
      </c>
      <c r="Z408" s="115">
        <f>IF(AND(Play[[#This Row],[Biological Marker]]=0,Play[[#This Row],[Smoker]]=1),Play[[#This Row],[medical_insurance_charges]],NA())</f>
        <v>24180.933499999999</v>
      </c>
      <c r="AA408" s="115" t="e">
        <f>IF(AND(Play[[#This Row],[Biological Marker]]=1,Play[[#This Row],[Smoker]]=1),Play[[#This Row],[medical_insurance_charges]],NA())</f>
        <v>#N/A</v>
      </c>
      <c r="AB408" s="144" t="e">
        <f>IF(AND(Play[[#This Row],[southeast]]&lt;&gt;0,Play[[#This Row],[Smoker]]=0),Play[[#This Row],[medical_insurance_charges]],NA())</f>
        <v>#N/A</v>
      </c>
      <c r="AC408" s="144" t="e">
        <f>IF(AND(Play[[#This Row],[southwest]]&lt;&gt;0,Play[[#This Row],[Smoker]]=0),Play[[#This Row],[medical_insurance_charges]],NA())</f>
        <v>#N/A</v>
      </c>
      <c r="AD408" s="144" t="e">
        <f>IF(AND(Play[[#This Row],[northwest]]&lt;&gt;0,Play[[#This Row],[Smoker]]=0),Play[[#This Row],[medical_insurance_charges]],NA())</f>
        <v>#N/A</v>
      </c>
      <c r="AE408" s="144" t="e">
        <f>IF(AND(Play[[#This Row],[northeast]]&lt;&gt;0,Play[[#This Row],[Smoker]]=0),Play[[#This Row],[medical_insurance_charges]],NA())</f>
        <v>#N/A</v>
      </c>
      <c r="AF408" s="115" t="e">
        <f>IF(AND(Play[[#This Row],[Biological Marker]]=0,Play[[#This Row],[Smoker]]=0),Play[[#This Row],[medical_insurance_charges]],NA())</f>
        <v>#N/A</v>
      </c>
      <c r="AG408" s="115" t="e">
        <f>IF(AND(Play[[#This Row],[Biological Marker]]=1,Play[[#This Row],[Smoker]]=0),Play[[#This Row],[medical_insurance_charges]],NA())</f>
        <v>#N/A</v>
      </c>
    </row>
    <row r="409" spans="1:33" x14ac:dyDescent="0.35">
      <c r="A409" s="31">
        <v>23</v>
      </c>
      <c r="B409" s="31">
        <v>28.49</v>
      </c>
      <c r="C409" s="33">
        <v>0</v>
      </c>
      <c r="D409" s="33">
        <v>0</v>
      </c>
      <c r="E409" s="33">
        <v>1</v>
      </c>
      <c r="F409" s="33">
        <v>0</v>
      </c>
      <c r="G409" s="33">
        <v>0</v>
      </c>
      <c r="H409">
        <v>1</v>
      </c>
      <c r="I409">
        <v>1</v>
      </c>
      <c r="J409">
        <v>0</v>
      </c>
      <c r="K409">
        <v>0</v>
      </c>
      <c r="L409">
        <v>0</v>
      </c>
      <c r="M409">
        <v>1</v>
      </c>
      <c r="N409">
        <v>0</v>
      </c>
      <c r="O409">
        <v>0</v>
      </c>
      <c r="P409">
        <v>0</v>
      </c>
      <c r="Q409" s="32">
        <v>18328.238099999999</v>
      </c>
      <c r="R409" s="110">
        <f>IF(Play[[#This Row],[southeast]]=1,Play[[#This Row],[medical_insurance_charges]],NA())</f>
        <v>18328.238099999999</v>
      </c>
      <c r="S409" s="110" t="e">
        <f>IF(Play[[#This Row],[southwest]]=1,Play[[#This Row],[medical_insurance_charges]],NA())</f>
        <v>#N/A</v>
      </c>
      <c r="T409" s="111" t="e">
        <f>IF(Play[[#This Row],[northwest]]=1,Play[[#This Row],[medical_insurance_charges]],NA())</f>
        <v>#N/A</v>
      </c>
      <c r="U409" s="110" t="e">
        <f>IF(Play[[#This Row],[northeast]]=1,Play[[#This Row],[medical_insurance_charges]],NA())</f>
        <v>#N/A</v>
      </c>
      <c r="V409" s="114">
        <f>IF(AND(Play[[#This Row],[southeast]]&lt;&gt;0,Play[[#This Row],[Smoker]]&lt;&gt;0),Play[[#This Row],[medical_insurance_charges]],NA())</f>
        <v>18328.238099999999</v>
      </c>
      <c r="W409" s="114" t="e">
        <f>IF(AND(Play[[#This Row],[southwest]]&lt;&gt;0,Play[[#This Row],[Smoker]]&lt;&gt;0),Play[[#This Row],[medical_insurance_charges]],NA())</f>
        <v>#N/A</v>
      </c>
      <c r="X409" s="114" t="e">
        <f>IF(AND(Play[[#This Row],[northwest]]&lt;&gt;0,Play[[#This Row],[Smoker]]&lt;&gt;0),Play[[#This Row],[medical_insurance_charges]],NA())</f>
        <v>#N/A</v>
      </c>
      <c r="Y409" s="114" t="e">
        <f>IF(AND(Play[[#This Row],[northeast]]&lt;&gt;0,Play[[#This Row],[Smoker]]&lt;&gt;0),Play[[#This Row],[medical_insurance_charges]],NA())</f>
        <v>#N/A</v>
      </c>
      <c r="Z409" s="115">
        <f>IF(AND(Play[[#This Row],[Biological Marker]]=0,Play[[#This Row],[Smoker]]=1),Play[[#This Row],[medical_insurance_charges]],NA())</f>
        <v>18328.238099999999</v>
      </c>
      <c r="AA409" s="115" t="e">
        <f>IF(AND(Play[[#This Row],[Biological Marker]]=1,Play[[#This Row],[Smoker]]=1),Play[[#This Row],[medical_insurance_charges]],NA())</f>
        <v>#N/A</v>
      </c>
      <c r="AB409" s="144" t="e">
        <f>IF(AND(Play[[#This Row],[southeast]]&lt;&gt;0,Play[[#This Row],[Smoker]]=0),Play[[#This Row],[medical_insurance_charges]],NA())</f>
        <v>#N/A</v>
      </c>
      <c r="AC409" s="144" t="e">
        <f>IF(AND(Play[[#This Row],[southwest]]&lt;&gt;0,Play[[#This Row],[Smoker]]=0),Play[[#This Row],[medical_insurance_charges]],NA())</f>
        <v>#N/A</v>
      </c>
      <c r="AD409" s="144" t="e">
        <f>IF(AND(Play[[#This Row],[northwest]]&lt;&gt;0,Play[[#This Row],[Smoker]]=0),Play[[#This Row],[medical_insurance_charges]],NA())</f>
        <v>#N/A</v>
      </c>
      <c r="AE409" s="144" t="e">
        <f>IF(AND(Play[[#This Row],[northeast]]&lt;&gt;0,Play[[#This Row],[Smoker]]=0),Play[[#This Row],[medical_insurance_charges]],NA())</f>
        <v>#N/A</v>
      </c>
      <c r="AF409" s="115" t="e">
        <f>IF(AND(Play[[#This Row],[Biological Marker]]=0,Play[[#This Row],[Smoker]]=0),Play[[#This Row],[medical_insurance_charges]],NA())</f>
        <v>#N/A</v>
      </c>
      <c r="AG409" s="115" t="e">
        <f>IF(AND(Play[[#This Row],[Biological Marker]]=1,Play[[#This Row],[Smoker]]=0),Play[[#This Row],[medical_insurance_charges]],NA())</f>
        <v>#N/A</v>
      </c>
    </row>
    <row r="410" spans="1:33" x14ac:dyDescent="0.35">
      <c r="A410" s="31">
        <v>18</v>
      </c>
      <c r="B410" s="31">
        <v>27.28</v>
      </c>
      <c r="C410" s="33">
        <v>0</v>
      </c>
      <c r="D410" s="33">
        <v>0</v>
      </c>
      <c r="E410" s="33">
        <v>1</v>
      </c>
      <c r="F410" s="33">
        <v>0</v>
      </c>
      <c r="G410" s="33">
        <v>0</v>
      </c>
      <c r="H410">
        <v>1</v>
      </c>
      <c r="I410">
        <v>1</v>
      </c>
      <c r="J410">
        <v>0</v>
      </c>
      <c r="K410">
        <v>0</v>
      </c>
      <c r="L410">
        <v>0</v>
      </c>
      <c r="M410">
        <v>1</v>
      </c>
      <c r="N410">
        <v>0</v>
      </c>
      <c r="O410">
        <v>0</v>
      </c>
      <c r="P410">
        <v>0</v>
      </c>
      <c r="Q410" s="32">
        <v>18223.4512</v>
      </c>
      <c r="R410" s="110">
        <f>IF(Play[[#This Row],[southeast]]=1,Play[[#This Row],[medical_insurance_charges]],NA())</f>
        <v>18223.4512</v>
      </c>
      <c r="S410" s="110" t="e">
        <f>IF(Play[[#This Row],[southwest]]=1,Play[[#This Row],[medical_insurance_charges]],NA())</f>
        <v>#N/A</v>
      </c>
      <c r="T410" s="111" t="e">
        <f>IF(Play[[#This Row],[northwest]]=1,Play[[#This Row],[medical_insurance_charges]],NA())</f>
        <v>#N/A</v>
      </c>
      <c r="U410" s="110" t="e">
        <f>IF(Play[[#This Row],[northeast]]=1,Play[[#This Row],[medical_insurance_charges]],NA())</f>
        <v>#N/A</v>
      </c>
      <c r="V410" s="114">
        <f>IF(AND(Play[[#This Row],[southeast]]&lt;&gt;0,Play[[#This Row],[Smoker]]&lt;&gt;0),Play[[#This Row],[medical_insurance_charges]],NA())</f>
        <v>18223.4512</v>
      </c>
      <c r="W410" s="114" t="e">
        <f>IF(AND(Play[[#This Row],[southwest]]&lt;&gt;0,Play[[#This Row],[Smoker]]&lt;&gt;0),Play[[#This Row],[medical_insurance_charges]],NA())</f>
        <v>#N/A</v>
      </c>
      <c r="X410" s="114" t="e">
        <f>IF(AND(Play[[#This Row],[northwest]]&lt;&gt;0,Play[[#This Row],[Smoker]]&lt;&gt;0),Play[[#This Row],[medical_insurance_charges]],NA())</f>
        <v>#N/A</v>
      </c>
      <c r="Y410" s="114" t="e">
        <f>IF(AND(Play[[#This Row],[northeast]]&lt;&gt;0,Play[[#This Row],[Smoker]]&lt;&gt;0),Play[[#This Row],[medical_insurance_charges]],NA())</f>
        <v>#N/A</v>
      </c>
      <c r="Z410" s="115">
        <f>IF(AND(Play[[#This Row],[Biological Marker]]=0,Play[[#This Row],[Smoker]]=1),Play[[#This Row],[medical_insurance_charges]],NA())</f>
        <v>18223.4512</v>
      </c>
      <c r="AA410" s="115" t="e">
        <f>IF(AND(Play[[#This Row],[Biological Marker]]=1,Play[[#This Row],[Smoker]]=1),Play[[#This Row],[medical_insurance_charges]],NA())</f>
        <v>#N/A</v>
      </c>
      <c r="AB410" s="144" t="e">
        <f>IF(AND(Play[[#This Row],[southeast]]&lt;&gt;0,Play[[#This Row],[Smoker]]=0),Play[[#This Row],[medical_insurance_charges]],NA())</f>
        <v>#N/A</v>
      </c>
      <c r="AC410" s="144" t="e">
        <f>IF(AND(Play[[#This Row],[southwest]]&lt;&gt;0,Play[[#This Row],[Smoker]]=0),Play[[#This Row],[medical_insurance_charges]],NA())</f>
        <v>#N/A</v>
      </c>
      <c r="AD410" s="144" t="e">
        <f>IF(AND(Play[[#This Row],[northwest]]&lt;&gt;0,Play[[#This Row],[Smoker]]=0),Play[[#This Row],[medical_insurance_charges]],NA())</f>
        <v>#N/A</v>
      </c>
      <c r="AE410" s="144" t="e">
        <f>IF(AND(Play[[#This Row],[northeast]]&lt;&gt;0,Play[[#This Row],[Smoker]]=0),Play[[#This Row],[medical_insurance_charges]],NA())</f>
        <v>#N/A</v>
      </c>
      <c r="AF410" s="115" t="e">
        <f>IF(AND(Play[[#This Row],[Biological Marker]]=0,Play[[#This Row],[Smoker]]=0),Play[[#This Row],[medical_insurance_charges]],NA())</f>
        <v>#N/A</v>
      </c>
      <c r="AG410" s="115" t="e">
        <f>IF(AND(Play[[#This Row],[Biological Marker]]=1,Play[[#This Row],[Smoker]]=0),Play[[#This Row],[medical_insurance_charges]],NA())</f>
        <v>#N/A</v>
      </c>
    </row>
    <row r="411" spans="1:33" x14ac:dyDescent="0.35">
      <c r="A411" s="31">
        <v>34</v>
      </c>
      <c r="B411" s="31">
        <v>25.3</v>
      </c>
      <c r="C411" s="33">
        <v>0</v>
      </c>
      <c r="D411" s="33">
        <v>0</v>
      </c>
      <c r="E411" s="33">
        <v>1</v>
      </c>
      <c r="F411" s="33">
        <v>0</v>
      </c>
      <c r="G411" s="33">
        <v>1</v>
      </c>
      <c r="H411">
        <v>1</v>
      </c>
      <c r="I411">
        <v>1</v>
      </c>
      <c r="J411">
        <v>0</v>
      </c>
      <c r="K411">
        <v>0</v>
      </c>
      <c r="L411">
        <v>0</v>
      </c>
      <c r="M411">
        <v>0</v>
      </c>
      <c r="N411">
        <v>1</v>
      </c>
      <c r="O411">
        <v>0</v>
      </c>
      <c r="P411">
        <v>0</v>
      </c>
      <c r="Q411" s="32">
        <v>18972.494999999999</v>
      </c>
      <c r="R411" s="110">
        <f>IF(Play[[#This Row],[southeast]]=1,Play[[#This Row],[medical_insurance_charges]],NA())</f>
        <v>18972.494999999999</v>
      </c>
      <c r="S411" s="110" t="e">
        <f>IF(Play[[#This Row],[southwest]]=1,Play[[#This Row],[medical_insurance_charges]],NA())</f>
        <v>#N/A</v>
      </c>
      <c r="T411" s="111" t="e">
        <f>IF(Play[[#This Row],[northwest]]=1,Play[[#This Row],[medical_insurance_charges]],NA())</f>
        <v>#N/A</v>
      </c>
      <c r="U411" s="110" t="e">
        <f>IF(Play[[#This Row],[northeast]]=1,Play[[#This Row],[medical_insurance_charges]],NA())</f>
        <v>#N/A</v>
      </c>
      <c r="V411" s="114">
        <f>IF(AND(Play[[#This Row],[southeast]]&lt;&gt;0,Play[[#This Row],[Smoker]]&lt;&gt;0),Play[[#This Row],[medical_insurance_charges]],NA())</f>
        <v>18972.494999999999</v>
      </c>
      <c r="W411" s="114" t="e">
        <f>IF(AND(Play[[#This Row],[southwest]]&lt;&gt;0,Play[[#This Row],[Smoker]]&lt;&gt;0),Play[[#This Row],[medical_insurance_charges]],NA())</f>
        <v>#N/A</v>
      </c>
      <c r="X411" s="114" t="e">
        <f>IF(AND(Play[[#This Row],[northwest]]&lt;&gt;0,Play[[#This Row],[Smoker]]&lt;&gt;0),Play[[#This Row],[medical_insurance_charges]],NA())</f>
        <v>#N/A</v>
      </c>
      <c r="Y411" s="114" t="e">
        <f>IF(AND(Play[[#This Row],[northeast]]&lt;&gt;0,Play[[#This Row],[Smoker]]&lt;&gt;0),Play[[#This Row],[medical_insurance_charges]],NA())</f>
        <v>#N/A</v>
      </c>
      <c r="Z411" s="115" t="e">
        <f>IF(AND(Play[[#This Row],[Biological Marker]]=0,Play[[#This Row],[Smoker]]=1),Play[[#This Row],[medical_insurance_charges]],NA())</f>
        <v>#N/A</v>
      </c>
      <c r="AA411" s="115">
        <f>IF(AND(Play[[#This Row],[Biological Marker]]=1,Play[[#This Row],[Smoker]]=1),Play[[#This Row],[medical_insurance_charges]],NA())</f>
        <v>18972.494999999999</v>
      </c>
      <c r="AB411" s="144" t="e">
        <f>IF(AND(Play[[#This Row],[southeast]]&lt;&gt;0,Play[[#This Row],[Smoker]]=0),Play[[#This Row],[medical_insurance_charges]],NA())</f>
        <v>#N/A</v>
      </c>
      <c r="AC411" s="144" t="e">
        <f>IF(AND(Play[[#This Row],[southwest]]&lt;&gt;0,Play[[#This Row],[Smoker]]=0),Play[[#This Row],[medical_insurance_charges]],NA())</f>
        <v>#N/A</v>
      </c>
      <c r="AD411" s="144" t="e">
        <f>IF(AND(Play[[#This Row],[northwest]]&lt;&gt;0,Play[[#This Row],[Smoker]]=0),Play[[#This Row],[medical_insurance_charges]],NA())</f>
        <v>#N/A</v>
      </c>
      <c r="AE411" s="144" t="e">
        <f>IF(AND(Play[[#This Row],[northeast]]&lt;&gt;0,Play[[#This Row],[Smoker]]=0),Play[[#This Row],[medical_insurance_charges]],NA())</f>
        <v>#N/A</v>
      </c>
      <c r="AF411" s="115" t="e">
        <f>IF(AND(Play[[#This Row],[Biological Marker]]=0,Play[[#This Row],[Smoker]]=0),Play[[#This Row],[medical_insurance_charges]],NA())</f>
        <v>#N/A</v>
      </c>
      <c r="AG411" s="115" t="e">
        <f>IF(AND(Play[[#This Row],[Biological Marker]]=1,Play[[#This Row],[Smoker]]=0),Play[[#This Row],[medical_insurance_charges]],NA())</f>
        <v>#N/A</v>
      </c>
    </row>
    <row r="412" spans="1:33" x14ac:dyDescent="0.35">
      <c r="A412" s="31">
        <v>47</v>
      </c>
      <c r="B412" s="31">
        <v>25.41</v>
      </c>
      <c r="C412" s="33">
        <v>0</v>
      </c>
      <c r="D412" s="33">
        <v>0</v>
      </c>
      <c r="E412" s="33">
        <v>1</v>
      </c>
      <c r="F412" s="33">
        <v>0</v>
      </c>
      <c r="G412" s="33">
        <v>1</v>
      </c>
      <c r="H412">
        <v>1</v>
      </c>
      <c r="I412">
        <v>1</v>
      </c>
      <c r="J412">
        <v>0</v>
      </c>
      <c r="K412">
        <v>0</v>
      </c>
      <c r="L412">
        <v>0</v>
      </c>
      <c r="M412">
        <v>0</v>
      </c>
      <c r="N412">
        <v>0</v>
      </c>
      <c r="O412">
        <v>1</v>
      </c>
      <c r="P412">
        <v>0</v>
      </c>
      <c r="Q412" s="32">
        <v>21978.676899999999</v>
      </c>
      <c r="R412" s="110">
        <f>IF(Play[[#This Row],[southeast]]=1,Play[[#This Row],[medical_insurance_charges]],NA())</f>
        <v>21978.676899999999</v>
      </c>
      <c r="S412" s="110" t="e">
        <f>IF(Play[[#This Row],[southwest]]=1,Play[[#This Row],[medical_insurance_charges]],NA())</f>
        <v>#N/A</v>
      </c>
      <c r="T412" s="111" t="e">
        <f>IF(Play[[#This Row],[northwest]]=1,Play[[#This Row],[medical_insurance_charges]],NA())</f>
        <v>#N/A</v>
      </c>
      <c r="U412" s="110" t="e">
        <f>IF(Play[[#This Row],[northeast]]=1,Play[[#This Row],[medical_insurance_charges]],NA())</f>
        <v>#N/A</v>
      </c>
      <c r="V412" s="114">
        <f>IF(AND(Play[[#This Row],[southeast]]&lt;&gt;0,Play[[#This Row],[Smoker]]&lt;&gt;0),Play[[#This Row],[medical_insurance_charges]],NA())</f>
        <v>21978.676899999999</v>
      </c>
      <c r="W412" s="114" t="e">
        <f>IF(AND(Play[[#This Row],[southwest]]&lt;&gt;0,Play[[#This Row],[Smoker]]&lt;&gt;0),Play[[#This Row],[medical_insurance_charges]],NA())</f>
        <v>#N/A</v>
      </c>
      <c r="X412" s="114" t="e">
        <f>IF(AND(Play[[#This Row],[northwest]]&lt;&gt;0,Play[[#This Row],[Smoker]]&lt;&gt;0),Play[[#This Row],[medical_insurance_charges]],NA())</f>
        <v>#N/A</v>
      </c>
      <c r="Y412" s="114" t="e">
        <f>IF(AND(Play[[#This Row],[northeast]]&lt;&gt;0,Play[[#This Row],[Smoker]]&lt;&gt;0),Play[[#This Row],[medical_insurance_charges]],NA())</f>
        <v>#N/A</v>
      </c>
      <c r="Z412" s="115" t="e">
        <f>IF(AND(Play[[#This Row],[Biological Marker]]=0,Play[[#This Row],[Smoker]]=1),Play[[#This Row],[medical_insurance_charges]],NA())</f>
        <v>#N/A</v>
      </c>
      <c r="AA412" s="115">
        <f>IF(AND(Play[[#This Row],[Biological Marker]]=1,Play[[#This Row],[Smoker]]=1),Play[[#This Row],[medical_insurance_charges]],NA())</f>
        <v>21978.676899999999</v>
      </c>
      <c r="AB412" s="144" t="e">
        <f>IF(AND(Play[[#This Row],[southeast]]&lt;&gt;0,Play[[#This Row],[Smoker]]=0),Play[[#This Row],[medical_insurance_charges]],NA())</f>
        <v>#N/A</v>
      </c>
      <c r="AC412" s="144" t="e">
        <f>IF(AND(Play[[#This Row],[southwest]]&lt;&gt;0,Play[[#This Row],[Smoker]]=0),Play[[#This Row],[medical_insurance_charges]],NA())</f>
        <v>#N/A</v>
      </c>
      <c r="AD412" s="144" t="e">
        <f>IF(AND(Play[[#This Row],[northwest]]&lt;&gt;0,Play[[#This Row],[Smoker]]=0),Play[[#This Row],[medical_insurance_charges]],NA())</f>
        <v>#N/A</v>
      </c>
      <c r="AE412" s="144" t="e">
        <f>IF(AND(Play[[#This Row],[northeast]]&lt;&gt;0,Play[[#This Row],[Smoker]]=0),Play[[#This Row],[medical_insurance_charges]],NA())</f>
        <v>#N/A</v>
      </c>
      <c r="AF412" s="115" t="e">
        <f>IF(AND(Play[[#This Row],[Biological Marker]]=0,Play[[#This Row],[Smoker]]=0),Play[[#This Row],[medical_insurance_charges]],NA())</f>
        <v>#N/A</v>
      </c>
      <c r="AG412" s="115" t="e">
        <f>IF(AND(Play[[#This Row],[Biological Marker]]=1,Play[[#This Row],[Smoker]]=0),Play[[#This Row],[medical_insurance_charges]],NA())</f>
        <v>#N/A</v>
      </c>
    </row>
    <row r="413" spans="1:33" x14ac:dyDescent="0.35">
      <c r="A413" s="31">
        <v>42</v>
      </c>
      <c r="B413" s="31">
        <v>26.07</v>
      </c>
      <c r="C413" s="33">
        <v>0</v>
      </c>
      <c r="D413" s="33">
        <v>0</v>
      </c>
      <c r="E413" s="33">
        <v>1</v>
      </c>
      <c r="F413" s="33">
        <v>0</v>
      </c>
      <c r="G413" s="33">
        <v>1</v>
      </c>
      <c r="H413">
        <v>1</v>
      </c>
      <c r="I413">
        <v>1</v>
      </c>
      <c r="J413">
        <v>0</v>
      </c>
      <c r="K413">
        <v>0</v>
      </c>
      <c r="L413">
        <v>0</v>
      </c>
      <c r="M413">
        <v>0</v>
      </c>
      <c r="N413">
        <v>0</v>
      </c>
      <c r="O413">
        <v>1</v>
      </c>
      <c r="P413">
        <v>0</v>
      </c>
      <c r="Q413" s="32">
        <v>38245.593269999998</v>
      </c>
      <c r="R413" s="110">
        <f>IF(Play[[#This Row],[southeast]]=1,Play[[#This Row],[medical_insurance_charges]],NA())</f>
        <v>38245.593269999998</v>
      </c>
      <c r="S413" s="110" t="e">
        <f>IF(Play[[#This Row],[southwest]]=1,Play[[#This Row],[medical_insurance_charges]],NA())</f>
        <v>#N/A</v>
      </c>
      <c r="T413" s="111" t="e">
        <f>IF(Play[[#This Row],[northwest]]=1,Play[[#This Row],[medical_insurance_charges]],NA())</f>
        <v>#N/A</v>
      </c>
      <c r="U413" s="110" t="e">
        <f>IF(Play[[#This Row],[northeast]]=1,Play[[#This Row],[medical_insurance_charges]],NA())</f>
        <v>#N/A</v>
      </c>
      <c r="V413" s="114">
        <f>IF(AND(Play[[#This Row],[southeast]]&lt;&gt;0,Play[[#This Row],[Smoker]]&lt;&gt;0),Play[[#This Row],[medical_insurance_charges]],NA())</f>
        <v>38245.593269999998</v>
      </c>
      <c r="W413" s="114" t="e">
        <f>IF(AND(Play[[#This Row],[southwest]]&lt;&gt;0,Play[[#This Row],[Smoker]]&lt;&gt;0),Play[[#This Row],[medical_insurance_charges]],NA())</f>
        <v>#N/A</v>
      </c>
      <c r="X413" s="114" t="e">
        <f>IF(AND(Play[[#This Row],[northwest]]&lt;&gt;0,Play[[#This Row],[Smoker]]&lt;&gt;0),Play[[#This Row],[medical_insurance_charges]],NA())</f>
        <v>#N/A</v>
      </c>
      <c r="Y413" s="114" t="e">
        <f>IF(AND(Play[[#This Row],[northeast]]&lt;&gt;0,Play[[#This Row],[Smoker]]&lt;&gt;0),Play[[#This Row],[medical_insurance_charges]],NA())</f>
        <v>#N/A</v>
      </c>
      <c r="Z413" s="115" t="e">
        <f>IF(AND(Play[[#This Row],[Biological Marker]]=0,Play[[#This Row],[Smoker]]=1),Play[[#This Row],[medical_insurance_charges]],NA())</f>
        <v>#N/A</v>
      </c>
      <c r="AA413" s="115">
        <f>IF(AND(Play[[#This Row],[Biological Marker]]=1,Play[[#This Row],[Smoker]]=1),Play[[#This Row],[medical_insurance_charges]],NA())</f>
        <v>38245.593269999998</v>
      </c>
      <c r="AB413" s="144" t="e">
        <f>IF(AND(Play[[#This Row],[southeast]]&lt;&gt;0,Play[[#This Row],[Smoker]]=0),Play[[#This Row],[medical_insurance_charges]],NA())</f>
        <v>#N/A</v>
      </c>
      <c r="AC413" s="144" t="e">
        <f>IF(AND(Play[[#This Row],[southwest]]&lt;&gt;0,Play[[#This Row],[Smoker]]=0),Play[[#This Row],[medical_insurance_charges]],NA())</f>
        <v>#N/A</v>
      </c>
      <c r="AD413" s="144" t="e">
        <f>IF(AND(Play[[#This Row],[northwest]]&lt;&gt;0,Play[[#This Row],[Smoker]]=0),Play[[#This Row],[medical_insurance_charges]],NA())</f>
        <v>#N/A</v>
      </c>
      <c r="AE413" s="144" t="e">
        <f>IF(AND(Play[[#This Row],[northeast]]&lt;&gt;0,Play[[#This Row],[Smoker]]=0),Play[[#This Row],[medical_insurance_charges]],NA())</f>
        <v>#N/A</v>
      </c>
      <c r="AF413" s="115" t="e">
        <f>IF(AND(Play[[#This Row],[Biological Marker]]=0,Play[[#This Row],[Smoker]]=0),Play[[#This Row],[medical_insurance_charges]],NA())</f>
        <v>#N/A</v>
      </c>
      <c r="AG413" s="115" t="e">
        <f>IF(AND(Play[[#This Row],[Biological Marker]]=1,Play[[#This Row],[Smoker]]=0),Play[[#This Row],[medical_insurance_charges]],NA())</f>
        <v>#N/A</v>
      </c>
    </row>
    <row r="414" spans="1:33" x14ac:dyDescent="0.35">
      <c r="A414" s="31">
        <v>27</v>
      </c>
      <c r="B414" s="31">
        <v>29.15</v>
      </c>
      <c r="C414" s="33">
        <v>0</v>
      </c>
      <c r="D414" s="33">
        <v>0</v>
      </c>
      <c r="E414" s="33">
        <v>1</v>
      </c>
      <c r="F414" s="33">
        <v>0</v>
      </c>
      <c r="G414" s="33">
        <v>1</v>
      </c>
      <c r="H414">
        <v>1</v>
      </c>
      <c r="I414">
        <v>1</v>
      </c>
      <c r="J414">
        <v>0</v>
      </c>
      <c r="K414">
        <v>0</v>
      </c>
      <c r="L414">
        <v>0</v>
      </c>
      <c r="M414">
        <v>0</v>
      </c>
      <c r="N414">
        <v>1</v>
      </c>
      <c r="O414">
        <v>0</v>
      </c>
      <c r="P414">
        <v>0</v>
      </c>
      <c r="Q414" s="32">
        <v>18246.495500000001</v>
      </c>
      <c r="R414" s="110">
        <f>IF(Play[[#This Row],[southeast]]=1,Play[[#This Row],[medical_insurance_charges]],NA())</f>
        <v>18246.495500000001</v>
      </c>
      <c r="S414" s="110" t="e">
        <f>IF(Play[[#This Row],[southwest]]=1,Play[[#This Row],[medical_insurance_charges]],NA())</f>
        <v>#N/A</v>
      </c>
      <c r="T414" s="111" t="e">
        <f>IF(Play[[#This Row],[northwest]]=1,Play[[#This Row],[medical_insurance_charges]],NA())</f>
        <v>#N/A</v>
      </c>
      <c r="U414" s="110" t="e">
        <f>IF(Play[[#This Row],[northeast]]=1,Play[[#This Row],[medical_insurance_charges]],NA())</f>
        <v>#N/A</v>
      </c>
      <c r="V414" s="114">
        <f>IF(AND(Play[[#This Row],[southeast]]&lt;&gt;0,Play[[#This Row],[Smoker]]&lt;&gt;0),Play[[#This Row],[medical_insurance_charges]],NA())</f>
        <v>18246.495500000001</v>
      </c>
      <c r="W414" s="114" t="e">
        <f>IF(AND(Play[[#This Row],[southwest]]&lt;&gt;0,Play[[#This Row],[Smoker]]&lt;&gt;0),Play[[#This Row],[medical_insurance_charges]],NA())</f>
        <v>#N/A</v>
      </c>
      <c r="X414" s="114" t="e">
        <f>IF(AND(Play[[#This Row],[northwest]]&lt;&gt;0,Play[[#This Row],[Smoker]]&lt;&gt;0),Play[[#This Row],[medical_insurance_charges]],NA())</f>
        <v>#N/A</v>
      </c>
      <c r="Y414" s="114" t="e">
        <f>IF(AND(Play[[#This Row],[northeast]]&lt;&gt;0,Play[[#This Row],[Smoker]]&lt;&gt;0),Play[[#This Row],[medical_insurance_charges]],NA())</f>
        <v>#N/A</v>
      </c>
      <c r="Z414" s="115" t="e">
        <f>IF(AND(Play[[#This Row],[Biological Marker]]=0,Play[[#This Row],[Smoker]]=1),Play[[#This Row],[medical_insurance_charges]],NA())</f>
        <v>#N/A</v>
      </c>
      <c r="AA414" s="115">
        <f>IF(AND(Play[[#This Row],[Biological Marker]]=1,Play[[#This Row],[Smoker]]=1),Play[[#This Row],[medical_insurance_charges]],NA())</f>
        <v>18246.495500000001</v>
      </c>
      <c r="AB414" s="144" t="e">
        <f>IF(AND(Play[[#This Row],[southeast]]&lt;&gt;0,Play[[#This Row],[Smoker]]=0),Play[[#This Row],[medical_insurance_charges]],NA())</f>
        <v>#N/A</v>
      </c>
      <c r="AC414" s="144" t="e">
        <f>IF(AND(Play[[#This Row],[southwest]]&lt;&gt;0,Play[[#This Row],[Smoker]]=0),Play[[#This Row],[medical_insurance_charges]],NA())</f>
        <v>#N/A</v>
      </c>
      <c r="AD414" s="144" t="e">
        <f>IF(AND(Play[[#This Row],[northwest]]&lt;&gt;0,Play[[#This Row],[Smoker]]=0),Play[[#This Row],[medical_insurance_charges]],NA())</f>
        <v>#N/A</v>
      </c>
      <c r="AE414" s="144" t="e">
        <f>IF(AND(Play[[#This Row],[northeast]]&lt;&gt;0,Play[[#This Row],[Smoker]]=0),Play[[#This Row],[medical_insurance_charges]],NA())</f>
        <v>#N/A</v>
      </c>
      <c r="AF414" s="115" t="e">
        <f>IF(AND(Play[[#This Row],[Biological Marker]]=0,Play[[#This Row],[Smoker]]=0),Play[[#This Row],[medical_insurance_charges]],NA())</f>
        <v>#N/A</v>
      </c>
      <c r="AG414" s="115" t="e">
        <f>IF(AND(Play[[#This Row],[Biological Marker]]=1,Play[[#This Row],[Smoker]]=0),Play[[#This Row],[medical_insurance_charges]],NA())</f>
        <v>#N/A</v>
      </c>
    </row>
    <row r="415" spans="1:33" x14ac:dyDescent="0.35">
      <c r="A415" s="31">
        <v>32</v>
      </c>
      <c r="B415" s="31">
        <v>28.93</v>
      </c>
      <c r="C415" s="33">
        <v>0</v>
      </c>
      <c r="D415" s="33">
        <v>0</v>
      </c>
      <c r="E415" s="33">
        <v>1</v>
      </c>
      <c r="F415" s="33">
        <v>0</v>
      </c>
      <c r="G415" s="33">
        <v>1</v>
      </c>
      <c r="H415">
        <v>1</v>
      </c>
      <c r="I415">
        <v>1</v>
      </c>
      <c r="J415">
        <v>0</v>
      </c>
      <c r="K415">
        <v>0</v>
      </c>
      <c r="L415">
        <v>0</v>
      </c>
      <c r="M415">
        <v>0</v>
      </c>
      <c r="N415">
        <v>1</v>
      </c>
      <c r="O415">
        <v>0</v>
      </c>
      <c r="P415">
        <v>0</v>
      </c>
      <c r="Q415" s="32">
        <v>19719.6947</v>
      </c>
      <c r="R415" s="110">
        <f>IF(Play[[#This Row],[southeast]]=1,Play[[#This Row],[medical_insurance_charges]],NA())</f>
        <v>19719.6947</v>
      </c>
      <c r="S415" s="110" t="e">
        <f>IF(Play[[#This Row],[southwest]]=1,Play[[#This Row],[medical_insurance_charges]],NA())</f>
        <v>#N/A</v>
      </c>
      <c r="T415" s="111" t="e">
        <f>IF(Play[[#This Row],[northwest]]=1,Play[[#This Row],[medical_insurance_charges]],NA())</f>
        <v>#N/A</v>
      </c>
      <c r="U415" s="110" t="e">
        <f>IF(Play[[#This Row],[northeast]]=1,Play[[#This Row],[medical_insurance_charges]],NA())</f>
        <v>#N/A</v>
      </c>
      <c r="V415" s="114">
        <f>IF(AND(Play[[#This Row],[southeast]]&lt;&gt;0,Play[[#This Row],[Smoker]]&lt;&gt;0),Play[[#This Row],[medical_insurance_charges]],NA())</f>
        <v>19719.6947</v>
      </c>
      <c r="W415" s="114" t="e">
        <f>IF(AND(Play[[#This Row],[southwest]]&lt;&gt;0,Play[[#This Row],[Smoker]]&lt;&gt;0),Play[[#This Row],[medical_insurance_charges]],NA())</f>
        <v>#N/A</v>
      </c>
      <c r="X415" s="114" t="e">
        <f>IF(AND(Play[[#This Row],[northwest]]&lt;&gt;0,Play[[#This Row],[Smoker]]&lt;&gt;0),Play[[#This Row],[medical_insurance_charges]],NA())</f>
        <v>#N/A</v>
      </c>
      <c r="Y415" s="114" t="e">
        <f>IF(AND(Play[[#This Row],[northeast]]&lt;&gt;0,Play[[#This Row],[Smoker]]&lt;&gt;0),Play[[#This Row],[medical_insurance_charges]],NA())</f>
        <v>#N/A</v>
      </c>
      <c r="Z415" s="115" t="e">
        <f>IF(AND(Play[[#This Row],[Biological Marker]]=0,Play[[#This Row],[Smoker]]=1),Play[[#This Row],[medical_insurance_charges]],NA())</f>
        <v>#N/A</v>
      </c>
      <c r="AA415" s="115">
        <f>IF(AND(Play[[#This Row],[Biological Marker]]=1,Play[[#This Row],[Smoker]]=1),Play[[#This Row],[medical_insurance_charges]],NA())</f>
        <v>19719.6947</v>
      </c>
      <c r="AB415" s="144" t="e">
        <f>IF(AND(Play[[#This Row],[southeast]]&lt;&gt;0,Play[[#This Row],[Smoker]]=0),Play[[#This Row],[medical_insurance_charges]],NA())</f>
        <v>#N/A</v>
      </c>
      <c r="AC415" s="144" t="e">
        <f>IF(AND(Play[[#This Row],[southwest]]&lt;&gt;0,Play[[#This Row],[Smoker]]=0),Play[[#This Row],[medical_insurance_charges]],NA())</f>
        <v>#N/A</v>
      </c>
      <c r="AD415" s="144" t="e">
        <f>IF(AND(Play[[#This Row],[northwest]]&lt;&gt;0,Play[[#This Row],[Smoker]]=0),Play[[#This Row],[medical_insurance_charges]],NA())</f>
        <v>#N/A</v>
      </c>
      <c r="AE415" s="144" t="e">
        <f>IF(AND(Play[[#This Row],[northeast]]&lt;&gt;0,Play[[#This Row],[Smoker]]=0),Play[[#This Row],[medical_insurance_charges]],NA())</f>
        <v>#N/A</v>
      </c>
      <c r="AF415" s="115" t="e">
        <f>IF(AND(Play[[#This Row],[Biological Marker]]=0,Play[[#This Row],[Smoker]]=0),Play[[#This Row],[medical_insurance_charges]],NA())</f>
        <v>#N/A</v>
      </c>
      <c r="AG415" s="115" t="e">
        <f>IF(AND(Play[[#This Row],[Biological Marker]]=1,Play[[#This Row],[Smoker]]=0),Play[[#This Row],[medical_insurance_charges]],NA())</f>
        <v>#N/A</v>
      </c>
    </row>
    <row r="416" spans="1:33" x14ac:dyDescent="0.35">
      <c r="A416" s="31">
        <v>31</v>
      </c>
      <c r="B416" s="31">
        <v>29.81</v>
      </c>
      <c r="C416" s="33">
        <v>0</v>
      </c>
      <c r="D416" s="33">
        <v>0</v>
      </c>
      <c r="E416" s="33">
        <v>1</v>
      </c>
      <c r="F416" s="33">
        <v>0</v>
      </c>
      <c r="G416" s="33">
        <v>1</v>
      </c>
      <c r="H416">
        <v>1</v>
      </c>
      <c r="I416">
        <v>1</v>
      </c>
      <c r="J416">
        <v>0</v>
      </c>
      <c r="K416">
        <v>0</v>
      </c>
      <c r="L416">
        <v>0</v>
      </c>
      <c r="M416">
        <v>0</v>
      </c>
      <c r="N416">
        <v>1</v>
      </c>
      <c r="O416">
        <v>0</v>
      </c>
      <c r="P416">
        <v>0</v>
      </c>
      <c r="Q416" s="32">
        <v>19350.368900000001</v>
      </c>
      <c r="R416" s="110">
        <f>IF(Play[[#This Row],[southeast]]=1,Play[[#This Row],[medical_insurance_charges]],NA())</f>
        <v>19350.368900000001</v>
      </c>
      <c r="S416" s="110" t="e">
        <f>IF(Play[[#This Row],[southwest]]=1,Play[[#This Row],[medical_insurance_charges]],NA())</f>
        <v>#N/A</v>
      </c>
      <c r="T416" s="111" t="e">
        <f>IF(Play[[#This Row],[northwest]]=1,Play[[#This Row],[medical_insurance_charges]],NA())</f>
        <v>#N/A</v>
      </c>
      <c r="U416" s="110" t="e">
        <f>IF(Play[[#This Row],[northeast]]=1,Play[[#This Row],[medical_insurance_charges]],NA())</f>
        <v>#N/A</v>
      </c>
      <c r="V416" s="114">
        <f>IF(AND(Play[[#This Row],[southeast]]&lt;&gt;0,Play[[#This Row],[Smoker]]&lt;&gt;0),Play[[#This Row],[medical_insurance_charges]],NA())</f>
        <v>19350.368900000001</v>
      </c>
      <c r="W416" s="114" t="e">
        <f>IF(AND(Play[[#This Row],[southwest]]&lt;&gt;0,Play[[#This Row],[Smoker]]&lt;&gt;0),Play[[#This Row],[medical_insurance_charges]],NA())</f>
        <v>#N/A</v>
      </c>
      <c r="X416" s="114" t="e">
        <f>IF(AND(Play[[#This Row],[northwest]]&lt;&gt;0,Play[[#This Row],[Smoker]]&lt;&gt;0),Play[[#This Row],[medical_insurance_charges]],NA())</f>
        <v>#N/A</v>
      </c>
      <c r="Y416" s="114" t="e">
        <f>IF(AND(Play[[#This Row],[northeast]]&lt;&gt;0,Play[[#This Row],[Smoker]]&lt;&gt;0),Play[[#This Row],[medical_insurance_charges]],NA())</f>
        <v>#N/A</v>
      </c>
      <c r="Z416" s="115" t="e">
        <f>IF(AND(Play[[#This Row],[Biological Marker]]=0,Play[[#This Row],[Smoker]]=1),Play[[#This Row],[medical_insurance_charges]],NA())</f>
        <v>#N/A</v>
      </c>
      <c r="AA416" s="115">
        <f>IF(AND(Play[[#This Row],[Biological Marker]]=1,Play[[#This Row],[Smoker]]=1),Play[[#This Row],[medical_insurance_charges]],NA())</f>
        <v>19350.368900000001</v>
      </c>
      <c r="AB416" s="144" t="e">
        <f>IF(AND(Play[[#This Row],[southeast]]&lt;&gt;0,Play[[#This Row],[Smoker]]=0),Play[[#This Row],[medical_insurance_charges]],NA())</f>
        <v>#N/A</v>
      </c>
      <c r="AC416" s="144" t="e">
        <f>IF(AND(Play[[#This Row],[southwest]]&lt;&gt;0,Play[[#This Row],[Smoker]]=0),Play[[#This Row],[medical_insurance_charges]],NA())</f>
        <v>#N/A</v>
      </c>
      <c r="AD416" s="144" t="e">
        <f>IF(AND(Play[[#This Row],[northwest]]&lt;&gt;0,Play[[#This Row],[Smoker]]=0),Play[[#This Row],[medical_insurance_charges]],NA())</f>
        <v>#N/A</v>
      </c>
      <c r="AE416" s="144" t="e">
        <f>IF(AND(Play[[#This Row],[northeast]]&lt;&gt;0,Play[[#This Row],[Smoker]]=0),Play[[#This Row],[medical_insurance_charges]],NA())</f>
        <v>#N/A</v>
      </c>
      <c r="AF416" s="115" t="e">
        <f>IF(AND(Play[[#This Row],[Biological Marker]]=0,Play[[#This Row],[Smoker]]=0),Play[[#This Row],[medical_insurance_charges]],NA())</f>
        <v>#N/A</v>
      </c>
      <c r="AG416" s="115" t="e">
        <f>IF(AND(Play[[#This Row],[Biological Marker]]=1,Play[[#This Row],[Smoker]]=0),Play[[#This Row],[medical_insurance_charges]],NA())</f>
        <v>#N/A</v>
      </c>
    </row>
    <row r="417" spans="1:33" x14ac:dyDescent="0.35">
      <c r="A417" s="31">
        <v>26</v>
      </c>
      <c r="B417" s="31">
        <v>27.06</v>
      </c>
      <c r="C417" s="33">
        <v>0</v>
      </c>
      <c r="D417" s="33">
        <v>0</v>
      </c>
      <c r="E417" s="33">
        <v>1</v>
      </c>
      <c r="F417" s="33">
        <v>0</v>
      </c>
      <c r="G417" s="33">
        <v>1</v>
      </c>
      <c r="H417">
        <v>1</v>
      </c>
      <c r="I417">
        <v>1</v>
      </c>
      <c r="J417">
        <v>0</v>
      </c>
      <c r="K417">
        <v>0</v>
      </c>
      <c r="L417">
        <v>0</v>
      </c>
      <c r="M417">
        <v>0</v>
      </c>
      <c r="N417">
        <v>1</v>
      </c>
      <c r="O417">
        <v>0</v>
      </c>
      <c r="P417">
        <v>0</v>
      </c>
      <c r="Q417" s="32">
        <v>17043.341400000001</v>
      </c>
      <c r="R417" s="110">
        <f>IF(Play[[#This Row],[southeast]]=1,Play[[#This Row],[medical_insurance_charges]],NA())</f>
        <v>17043.341400000001</v>
      </c>
      <c r="S417" s="110" t="e">
        <f>IF(Play[[#This Row],[southwest]]=1,Play[[#This Row],[medical_insurance_charges]],NA())</f>
        <v>#N/A</v>
      </c>
      <c r="T417" s="111" t="e">
        <f>IF(Play[[#This Row],[northwest]]=1,Play[[#This Row],[medical_insurance_charges]],NA())</f>
        <v>#N/A</v>
      </c>
      <c r="U417" s="110" t="e">
        <f>IF(Play[[#This Row],[northeast]]=1,Play[[#This Row],[medical_insurance_charges]],NA())</f>
        <v>#N/A</v>
      </c>
      <c r="V417" s="114">
        <f>IF(AND(Play[[#This Row],[southeast]]&lt;&gt;0,Play[[#This Row],[Smoker]]&lt;&gt;0),Play[[#This Row],[medical_insurance_charges]],NA())</f>
        <v>17043.341400000001</v>
      </c>
      <c r="W417" s="114" t="e">
        <f>IF(AND(Play[[#This Row],[southwest]]&lt;&gt;0,Play[[#This Row],[Smoker]]&lt;&gt;0),Play[[#This Row],[medical_insurance_charges]],NA())</f>
        <v>#N/A</v>
      </c>
      <c r="X417" s="114" t="e">
        <f>IF(AND(Play[[#This Row],[northwest]]&lt;&gt;0,Play[[#This Row],[Smoker]]&lt;&gt;0),Play[[#This Row],[medical_insurance_charges]],NA())</f>
        <v>#N/A</v>
      </c>
      <c r="Y417" s="114" t="e">
        <f>IF(AND(Play[[#This Row],[northeast]]&lt;&gt;0,Play[[#This Row],[Smoker]]&lt;&gt;0),Play[[#This Row],[medical_insurance_charges]],NA())</f>
        <v>#N/A</v>
      </c>
      <c r="Z417" s="115" t="e">
        <f>IF(AND(Play[[#This Row],[Biological Marker]]=0,Play[[#This Row],[Smoker]]=1),Play[[#This Row],[medical_insurance_charges]],NA())</f>
        <v>#N/A</v>
      </c>
      <c r="AA417" s="115">
        <f>IF(AND(Play[[#This Row],[Biological Marker]]=1,Play[[#This Row],[Smoker]]=1),Play[[#This Row],[medical_insurance_charges]],NA())</f>
        <v>17043.341400000001</v>
      </c>
      <c r="AB417" s="144" t="e">
        <f>IF(AND(Play[[#This Row],[southeast]]&lt;&gt;0,Play[[#This Row],[Smoker]]=0),Play[[#This Row],[medical_insurance_charges]],NA())</f>
        <v>#N/A</v>
      </c>
      <c r="AC417" s="144" t="e">
        <f>IF(AND(Play[[#This Row],[southwest]]&lt;&gt;0,Play[[#This Row],[Smoker]]=0),Play[[#This Row],[medical_insurance_charges]],NA())</f>
        <v>#N/A</v>
      </c>
      <c r="AD417" s="144" t="e">
        <f>IF(AND(Play[[#This Row],[northwest]]&lt;&gt;0,Play[[#This Row],[Smoker]]=0),Play[[#This Row],[medical_insurance_charges]],NA())</f>
        <v>#N/A</v>
      </c>
      <c r="AE417" s="144" t="e">
        <f>IF(AND(Play[[#This Row],[northeast]]&lt;&gt;0,Play[[#This Row],[Smoker]]=0),Play[[#This Row],[medical_insurance_charges]],NA())</f>
        <v>#N/A</v>
      </c>
      <c r="AF417" s="115" t="e">
        <f>IF(AND(Play[[#This Row],[Biological Marker]]=0,Play[[#This Row],[Smoker]]=0),Play[[#This Row],[medical_insurance_charges]],NA())</f>
        <v>#N/A</v>
      </c>
      <c r="AG417" s="115" t="e">
        <f>IF(AND(Play[[#This Row],[Biological Marker]]=1,Play[[#This Row],[Smoker]]=0),Play[[#This Row],[medical_insurance_charges]],NA())</f>
        <v>#N/A</v>
      </c>
    </row>
    <row r="418" spans="1:33" x14ac:dyDescent="0.35">
      <c r="A418" s="31">
        <v>18</v>
      </c>
      <c r="B418" s="31">
        <v>20.79</v>
      </c>
      <c r="C418" s="33">
        <v>1</v>
      </c>
      <c r="D418" s="33">
        <v>0</v>
      </c>
      <c r="E418" s="33">
        <v>0</v>
      </c>
      <c r="F418" s="33">
        <v>0</v>
      </c>
      <c r="G418" s="33">
        <v>0</v>
      </c>
      <c r="H418">
        <v>0</v>
      </c>
      <c r="I418">
        <v>1</v>
      </c>
      <c r="J418">
        <v>0</v>
      </c>
      <c r="K418">
        <v>0</v>
      </c>
      <c r="L418">
        <v>0</v>
      </c>
      <c r="M418">
        <v>1</v>
      </c>
      <c r="N418">
        <v>0</v>
      </c>
      <c r="O418">
        <v>0</v>
      </c>
      <c r="P418">
        <v>0</v>
      </c>
      <c r="Q418" s="32">
        <v>1607.5101</v>
      </c>
      <c r="R418" s="110">
        <f>IF(Play[[#This Row],[southeast]]=1,Play[[#This Row],[medical_insurance_charges]],NA())</f>
        <v>1607.5101</v>
      </c>
      <c r="S418" s="110" t="e">
        <f>IF(Play[[#This Row],[southwest]]=1,Play[[#This Row],[medical_insurance_charges]],NA())</f>
        <v>#N/A</v>
      </c>
      <c r="T418" s="111" t="e">
        <f>IF(Play[[#This Row],[northwest]]=1,Play[[#This Row],[medical_insurance_charges]],NA())</f>
        <v>#N/A</v>
      </c>
      <c r="U418" s="110" t="e">
        <f>IF(Play[[#This Row],[northeast]]=1,Play[[#This Row],[medical_insurance_charges]],NA())</f>
        <v>#N/A</v>
      </c>
      <c r="V418" s="114" t="e">
        <f>IF(AND(Play[[#This Row],[southeast]]&lt;&gt;0,Play[[#This Row],[Smoker]]&lt;&gt;0),Play[[#This Row],[medical_insurance_charges]],NA())</f>
        <v>#N/A</v>
      </c>
      <c r="W418" s="114" t="e">
        <f>IF(AND(Play[[#This Row],[southwest]]&lt;&gt;0,Play[[#This Row],[Smoker]]&lt;&gt;0),Play[[#This Row],[medical_insurance_charges]],NA())</f>
        <v>#N/A</v>
      </c>
      <c r="X418" s="114" t="e">
        <f>IF(AND(Play[[#This Row],[northwest]]&lt;&gt;0,Play[[#This Row],[Smoker]]&lt;&gt;0),Play[[#This Row],[medical_insurance_charges]],NA())</f>
        <v>#N/A</v>
      </c>
      <c r="Y418" s="114" t="e">
        <f>IF(AND(Play[[#This Row],[northeast]]&lt;&gt;0,Play[[#This Row],[Smoker]]&lt;&gt;0),Play[[#This Row],[medical_insurance_charges]],NA())</f>
        <v>#N/A</v>
      </c>
      <c r="Z418" s="115" t="e">
        <f>IF(AND(Play[[#This Row],[Biological Marker]]=0,Play[[#This Row],[Smoker]]=1),Play[[#This Row],[medical_insurance_charges]],NA())</f>
        <v>#N/A</v>
      </c>
      <c r="AA418" s="115" t="e">
        <f>IF(AND(Play[[#This Row],[Biological Marker]]=1,Play[[#This Row],[Smoker]]=1),Play[[#This Row],[medical_insurance_charges]],NA())</f>
        <v>#N/A</v>
      </c>
      <c r="AB418" s="144">
        <f>IF(AND(Play[[#This Row],[southeast]]&lt;&gt;0,Play[[#This Row],[Smoker]]=0),Play[[#This Row],[medical_insurance_charges]],NA())</f>
        <v>1607.5101</v>
      </c>
      <c r="AC418" s="144" t="e">
        <f>IF(AND(Play[[#This Row],[southwest]]&lt;&gt;0,Play[[#This Row],[Smoker]]=0),Play[[#This Row],[medical_insurance_charges]],NA())</f>
        <v>#N/A</v>
      </c>
      <c r="AD418" s="144" t="e">
        <f>IF(AND(Play[[#This Row],[northwest]]&lt;&gt;0,Play[[#This Row],[Smoker]]=0),Play[[#This Row],[medical_insurance_charges]],NA())</f>
        <v>#N/A</v>
      </c>
      <c r="AE418" s="144" t="e">
        <f>IF(AND(Play[[#This Row],[northeast]]&lt;&gt;0,Play[[#This Row],[Smoker]]=0),Play[[#This Row],[medical_insurance_charges]],NA())</f>
        <v>#N/A</v>
      </c>
      <c r="AF418" s="115">
        <f>IF(AND(Play[[#This Row],[Biological Marker]]=0,Play[[#This Row],[Smoker]]=0),Play[[#This Row],[medical_insurance_charges]],NA())</f>
        <v>1607.5101</v>
      </c>
      <c r="AG418" s="115" t="e">
        <f>IF(AND(Play[[#This Row],[Biological Marker]]=1,Play[[#This Row],[Smoker]]=0),Play[[#This Row],[medical_insurance_charges]],NA())</f>
        <v>#N/A</v>
      </c>
    </row>
    <row r="419" spans="1:33" x14ac:dyDescent="0.35">
      <c r="A419" s="31">
        <v>18</v>
      </c>
      <c r="B419" s="31">
        <v>24.09</v>
      </c>
      <c r="C419" s="33">
        <v>1</v>
      </c>
      <c r="D419" s="33">
        <v>0</v>
      </c>
      <c r="E419" s="33">
        <v>0</v>
      </c>
      <c r="F419" s="33">
        <v>0</v>
      </c>
      <c r="G419" s="33">
        <v>0</v>
      </c>
      <c r="H419">
        <v>0</v>
      </c>
      <c r="I419">
        <v>1</v>
      </c>
      <c r="J419">
        <v>0</v>
      </c>
      <c r="K419">
        <v>0</v>
      </c>
      <c r="L419">
        <v>0</v>
      </c>
      <c r="M419">
        <v>1</v>
      </c>
      <c r="N419">
        <v>0</v>
      </c>
      <c r="O419">
        <v>0</v>
      </c>
      <c r="P419">
        <v>0</v>
      </c>
      <c r="Q419" s="32">
        <v>2201.0971</v>
      </c>
      <c r="R419" s="110">
        <f>IF(Play[[#This Row],[southeast]]=1,Play[[#This Row],[medical_insurance_charges]],NA())</f>
        <v>2201.0971</v>
      </c>
      <c r="S419" s="110" t="e">
        <f>IF(Play[[#This Row],[southwest]]=1,Play[[#This Row],[medical_insurance_charges]],NA())</f>
        <v>#N/A</v>
      </c>
      <c r="T419" s="111" t="e">
        <f>IF(Play[[#This Row],[northwest]]=1,Play[[#This Row],[medical_insurance_charges]],NA())</f>
        <v>#N/A</v>
      </c>
      <c r="U419" s="110" t="e">
        <f>IF(Play[[#This Row],[northeast]]=1,Play[[#This Row],[medical_insurance_charges]],NA())</f>
        <v>#N/A</v>
      </c>
      <c r="V419" s="114" t="e">
        <f>IF(AND(Play[[#This Row],[southeast]]&lt;&gt;0,Play[[#This Row],[Smoker]]&lt;&gt;0),Play[[#This Row],[medical_insurance_charges]],NA())</f>
        <v>#N/A</v>
      </c>
      <c r="W419" s="114" t="e">
        <f>IF(AND(Play[[#This Row],[southwest]]&lt;&gt;0,Play[[#This Row],[Smoker]]&lt;&gt;0),Play[[#This Row],[medical_insurance_charges]],NA())</f>
        <v>#N/A</v>
      </c>
      <c r="X419" s="114" t="e">
        <f>IF(AND(Play[[#This Row],[northwest]]&lt;&gt;0,Play[[#This Row],[Smoker]]&lt;&gt;0),Play[[#This Row],[medical_insurance_charges]],NA())</f>
        <v>#N/A</v>
      </c>
      <c r="Y419" s="114" t="e">
        <f>IF(AND(Play[[#This Row],[northeast]]&lt;&gt;0,Play[[#This Row],[Smoker]]&lt;&gt;0),Play[[#This Row],[medical_insurance_charges]],NA())</f>
        <v>#N/A</v>
      </c>
      <c r="Z419" s="115" t="e">
        <f>IF(AND(Play[[#This Row],[Biological Marker]]=0,Play[[#This Row],[Smoker]]=1),Play[[#This Row],[medical_insurance_charges]],NA())</f>
        <v>#N/A</v>
      </c>
      <c r="AA419" s="115" t="e">
        <f>IF(AND(Play[[#This Row],[Biological Marker]]=1,Play[[#This Row],[Smoker]]=1),Play[[#This Row],[medical_insurance_charges]],NA())</f>
        <v>#N/A</v>
      </c>
      <c r="AB419" s="144">
        <f>IF(AND(Play[[#This Row],[southeast]]&lt;&gt;0,Play[[#This Row],[Smoker]]=0),Play[[#This Row],[medical_insurance_charges]],NA())</f>
        <v>2201.0971</v>
      </c>
      <c r="AC419" s="144" t="e">
        <f>IF(AND(Play[[#This Row],[southwest]]&lt;&gt;0,Play[[#This Row],[Smoker]]=0),Play[[#This Row],[medical_insurance_charges]],NA())</f>
        <v>#N/A</v>
      </c>
      <c r="AD419" s="144" t="e">
        <f>IF(AND(Play[[#This Row],[northwest]]&lt;&gt;0,Play[[#This Row],[Smoker]]=0),Play[[#This Row],[medical_insurance_charges]],NA())</f>
        <v>#N/A</v>
      </c>
      <c r="AE419" s="144" t="e">
        <f>IF(AND(Play[[#This Row],[northeast]]&lt;&gt;0,Play[[#This Row],[Smoker]]=0),Play[[#This Row],[medical_insurance_charges]],NA())</f>
        <v>#N/A</v>
      </c>
      <c r="AF419" s="115">
        <f>IF(AND(Play[[#This Row],[Biological Marker]]=0,Play[[#This Row],[Smoker]]=0),Play[[#This Row],[medical_insurance_charges]],NA())</f>
        <v>2201.0971</v>
      </c>
      <c r="AG419" s="115" t="e">
        <f>IF(AND(Play[[#This Row],[Biological Marker]]=1,Play[[#This Row],[Smoker]]=0),Play[[#This Row],[medical_insurance_charges]],NA())</f>
        <v>#N/A</v>
      </c>
    </row>
    <row r="420" spans="1:33" x14ac:dyDescent="0.35">
      <c r="A420" s="31">
        <v>21</v>
      </c>
      <c r="B420" s="31">
        <v>21.89</v>
      </c>
      <c r="C420" s="33">
        <v>1</v>
      </c>
      <c r="D420" s="33">
        <v>0</v>
      </c>
      <c r="E420" s="33">
        <v>0</v>
      </c>
      <c r="F420" s="33">
        <v>0</v>
      </c>
      <c r="G420" s="33">
        <v>0</v>
      </c>
      <c r="H420">
        <v>0</v>
      </c>
      <c r="I420">
        <v>1</v>
      </c>
      <c r="J420">
        <v>0</v>
      </c>
      <c r="K420">
        <v>0</v>
      </c>
      <c r="L420">
        <v>0</v>
      </c>
      <c r="M420">
        <v>1</v>
      </c>
      <c r="N420">
        <v>0</v>
      </c>
      <c r="O420">
        <v>0</v>
      </c>
      <c r="P420">
        <v>0</v>
      </c>
      <c r="Q420" s="32">
        <v>3180.5101</v>
      </c>
      <c r="R420" s="110">
        <f>IF(Play[[#This Row],[southeast]]=1,Play[[#This Row],[medical_insurance_charges]],NA())</f>
        <v>3180.5101</v>
      </c>
      <c r="S420" s="110" t="e">
        <f>IF(Play[[#This Row],[southwest]]=1,Play[[#This Row],[medical_insurance_charges]],NA())</f>
        <v>#N/A</v>
      </c>
      <c r="T420" s="111" t="e">
        <f>IF(Play[[#This Row],[northwest]]=1,Play[[#This Row],[medical_insurance_charges]],NA())</f>
        <v>#N/A</v>
      </c>
      <c r="U420" s="110" t="e">
        <f>IF(Play[[#This Row],[northeast]]=1,Play[[#This Row],[medical_insurance_charges]],NA())</f>
        <v>#N/A</v>
      </c>
      <c r="V420" s="114" t="e">
        <f>IF(AND(Play[[#This Row],[southeast]]&lt;&gt;0,Play[[#This Row],[Smoker]]&lt;&gt;0),Play[[#This Row],[medical_insurance_charges]],NA())</f>
        <v>#N/A</v>
      </c>
      <c r="W420" s="114" t="e">
        <f>IF(AND(Play[[#This Row],[southwest]]&lt;&gt;0,Play[[#This Row],[Smoker]]&lt;&gt;0),Play[[#This Row],[medical_insurance_charges]],NA())</f>
        <v>#N/A</v>
      </c>
      <c r="X420" s="114" t="e">
        <f>IF(AND(Play[[#This Row],[northwest]]&lt;&gt;0,Play[[#This Row],[Smoker]]&lt;&gt;0),Play[[#This Row],[medical_insurance_charges]],NA())</f>
        <v>#N/A</v>
      </c>
      <c r="Y420" s="114" t="e">
        <f>IF(AND(Play[[#This Row],[northeast]]&lt;&gt;0,Play[[#This Row],[Smoker]]&lt;&gt;0),Play[[#This Row],[medical_insurance_charges]],NA())</f>
        <v>#N/A</v>
      </c>
      <c r="Z420" s="115" t="e">
        <f>IF(AND(Play[[#This Row],[Biological Marker]]=0,Play[[#This Row],[Smoker]]=1),Play[[#This Row],[medical_insurance_charges]],NA())</f>
        <v>#N/A</v>
      </c>
      <c r="AA420" s="115" t="e">
        <f>IF(AND(Play[[#This Row],[Biological Marker]]=1,Play[[#This Row],[Smoker]]=1),Play[[#This Row],[medical_insurance_charges]],NA())</f>
        <v>#N/A</v>
      </c>
      <c r="AB420" s="144">
        <f>IF(AND(Play[[#This Row],[southeast]]&lt;&gt;0,Play[[#This Row],[Smoker]]=0),Play[[#This Row],[medical_insurance_charges]],NA())</f>
        <v>3180.5101</v>
      </c>
      <c r="AC420" s="144" t="e">
        <f>IF(AND(Play[[#This Row],[southwest]]&lt;&gt;0,Play[[#This Row],[Smoker]]=0),Play[[#This Row],[medical_insurance_charges]],NA())</f>
        <v>#N/A</v>
      </c>
      <c r="AD420" s="144" t="e">
        <f>IF(AND(Play[[#This Row],[northwest]]&lt;&gt;0,Play[[#This Row],[Smoker]]=0),Play[[#This Row],[medical_insurance_charges]],NA())</f>
        <v>#N/A</v>
      </c>
      <c r="AE420" s="144" t="e">
        <f>IF(AND(Play[[#This Row],[northeast]]&lt;&gt;0,Play[[#This Row],[Smoker]]=0),Play[[#This Row],[medical_insurance_charges]],NA())</f>
        <v>#N/A</v>
      </c>
      <c r="AF420" s="115">
        <f>IF(AND(Play[[#This Row],[Biological Marker]]=0,Play[[#This Row],[Smoker]]=0),Play[[#This Row],[medical_insurance_charges]],NA())</f>
        <v>3180.5101</v>
      </c>
      <c r="AG420" s="115" t="e">
        <f>IF(AND(Play[[#This Row],[Biological Marker]]=1,Play[[#This Row],[Smoker]]=0),Play[[#This Row],[medical_insurance_charges]],NA())</f>
        <v>#N/A</v>
      </c>
    </row>
    <row r="421" spans="1:33" x14ac:dyDescent="0.35">
      <c r="A421" s="31">
        <v>24</v>
      </c>
      <c r="B421" s="31">
        <v>23.21</v>
      </c>
      <c r="C421" s="33">
        <v>1</v>
      </c>
      <c r="D421" s="33">
        <v>0</v>
      </c>
      <c r="E421" s="33">
        <v>0</v>
      </c>
      <c r="F421" s="33">
        <v>0</v>
      </c>
      <c r="G421" s="33">
        <v>0</v>
      </c>
      <c r="H421">
        <v>0</v>
      </c>
      <c r="I421">
        <v>1</v>
      </c>
      <c r="J421">
        <v>0</v>
      </c>
      <c r="K421">
        <v>0</v>
      </c>
      <c r="L421">
        <v>0</v>
      </c>
      <c r="M421">
        <v>1</v>
      </c>
      <c r="N421">
        <v>0</v>
      </c>
      <c r="O421">
        <v>0</v>
      </c>
      <c r="P421">
        <v>0</v>
      </c>
      <c r="Q421" s="32">
        <v>25081.76784</v>
      </c>
      <c r="R421" s="110">
        <f>IF(Play[[#This Row],[southeast]]=1,Play[[#This Row],[medical_insurance_charges]],NA())</f>
        <v>25081.76784</v>
      </c>
      <c r="S421" s="110" t="e">
        <f>IF(Play[[#This Row],[southwest]]=1,Play[[#This Row],[medical_insurance_charges]],NA())</f>
        <v>#N/A</v>
      </c>
      <c r="T421" s="111" t="e">
        <f>IF(Play[[#This Row],[northwest]]=1,Play[[#This Row],[medical_insurance_charges]],NA())</f>
        <v>#N/A</v>
      </c>
      <c r="U421" s="110" t="e">
        <f>IF(Play[[#This Row],[northeast]]=1,Play[[#This Row],[medical_insurance_charges]],NA())</f>
        <v>#N/A</v>
      </c>
      <c r="V421" s="114" t="e">
        <f>IF(AND(Play[[#This Row],[southeast]]&lt;&gt;0,Play[[#This Row],[Smoker]]&lt;&gt;0),Play[[#This Row],[medical_insurance_charges]],NA())</f>
        <v>#N/A</v>
      </c>
      <c r="W421" s="114" t="e">
        <f>IF(AND(Play[[#This Row],[southwest]]&lt;&gt;0,Play[[#This Row],[Smoker]]&lt;&gt;0),Play[[#This Row],[medical_insurance_charges]],NA())</f>
        <v>#N/A</v>
      </c>
      <c r="X421" s="114" t="e">
        <f>IF(AND(Play[[#This Row],[northwest]]&lt;&gt;0,Play[[#This Row],[Smoker]]&lt;&gt;0),Play[[#This Row],[medical_insurance_charges]],NA())</f>
        <v>#N/A</v>
      </c>
      <c r="Y421" s="114" t="e">
        <f>IF(AND(Play[[#This Row],[northeast]]&lt;&gt;0,Play[[#This Row],[Smoker]]&lt;&gt;0),Play[[#This Row],[medical_insurance_charges]],NA())</f>
        <v>#N/A</v>
      </c>
      <c r="Z421" s="115" t="e">
        <f>IF(AND(Play[[#This Row],[Biological Marker]]=0,Play[[#This Row],[Smoker]]=1),Play[[#This Row],[medical_insurance_charges]],NA())</f>
        <v>#N/A</v>
      </c>
      <c r="AA421" s="115" t="e">
        <f>IF(AND(Play[[#This Row],[Biological Marker]]=1,Play[[#This Row],[Smoker]]=1),Play[[#This Row],[medical_insurance_charges]],NA())</f>
        <v>#N/A</v>
      </c>
      <c r="AB421" s="144">
        <f>IF(AND(Play[[#This Row],[southeast]]&lt;&gt;0,Play[[#This Row],[Smoker]]=0),Play[[#This Row],[medical_insurance_charges]],NA())</f>
        <v>25081.76784</v>
      </c>
      <c r="AC421" s="144" t="e">
        <f>IF(AND(Play[[#This Row],[southwest]]&lt;&gt;0,Play[[#This Row],[Smoker]]=0),Play[[#This Row],[medical_insurance_charges]],NA())</f>
        <v>#N/A</v>
      </c>
      <c r="AD421" s="144" t="e">
        <f>IF(AND(Play[[#This Row],[northwest]]&lt;&gt;0,Play[[#This Row],[Smoker]]=0),Play[[#This Row],[medical_insurance_charges]],NA())</f>
        <v>#N/A</v>
      </c>
      <c r="AE421" s="144" t="e">
        <f>IF(AND(Play[[#This Row],[northeast]]&lt;&gt;0,Play[[#This Row],[Smoker]]=0),Play[[#This Row],[medical_insurance_charges]],NA())</f>
        <v>#N/A</v>
      </c>
      <c r="AF421" s="115">
        <f>IF(AND(Play[[#This Row],[Biological Marker]]=0,Play[[#This Row],[Smoker]]=0),Play[[#This Row],[medical_insurance_charges]],NA())</f>
        <v>25081.76784</v>
      </c>
      <c r="AG421" s="115" t="e">
        <f>IF(AND(Play[[#This Row],[Biological Marker]]=1,Play[[#This Row],[Smoker]]=0),Play[[#This Row],[medical_insurance_charges]],NA())</f>
        <v>#N/A</v>
      </c>
    </row>
    <row r="422" spans="1:33" x14ac:dyDescent="0.35">
      <c r="A422" s="31">
        <v>27</v>
      </c>
      <c r="B422" s="31">
        <v>23.21</v>
      </c>
      <c r="C422" s="33">
        <v>1</v>
      </c>
      <c r="D422" s="33">
        <v>0</v>
      </c>
      <c r="E422" s="33">
        <v>0</v>
      </c>
      <c r="F422" s="33">
        <v>0</v>
      </c>
      <c r="G422" s="33">
        <v>0</v>
      </c>
      <c r="H422">
        <v>0</v>
      </c>
      <c r="I422">
        <v>1</v>
      </c>
      <c r="J422">
        <v>0</v>
      </c>
      <c r="K422">
        <v>0</v>
      </c>
      <c r="L422">
        <v>0</v>
      </c>
      <c r="M422">
        <v>0</v>
      </c>
      <c r="N422">
        <v>1</v>
      </c>
      <c r="O422">
        <v>0</v>
      </c>
      <c r="P422">
        <v>0</v>
      </c>
      <c r="Q422" s="32">
        <v>3561.8888999999999</v>
      </c>
      <c r="R422" s="110">
        <f>IF(Play[[#This Row],[southeast]]=1,Play[[#This Row],[medical_insurance_charges]],NA())</f>
        <v>3561.8888999999999</v>
      </c>
      <c r="S422" s="110" t="e">
        <f>IF(Play[[#This Row],[southwest]]=1,Play[[#This Row],[medical_insurance_charges]],NA())</f>
        <v>#N/A</v>
      </c>
      <c r="T422" s="111" t="e">
        <f>IF(Play[[#This Row],[northwest]]=1,Play[[#This Row],[medical_insurance_charges]],NA())</f>
        <v>#N/A</v>
      </c>
      <c r="U422" s="110" t="e">
        <f>IF(Play[[#This Row],[northeast]]=1,Play[[#This Row],[medical_insurance_charges]],NA())</f>
        <v>#N/A</v>
      </c>
      <c r="V422" s="114" t="e">
        <f>IF(AND(Play[[#This Row],[southeast]]&lt;&gt;0,Play[[#This Row],[Smoker]]&lt;&gt;0),Play[[#This Row],[medical_insurance_charges]],NA())</f>
        <v>#N/A</v>
      </c>
      <c r="W422" s="114" t="e">
        <f>IF(AND(Play[[#This Row],[southwest]]&lt;&gt;0,Play[[#This Row],[Smoker]]&lt;&gt;0),Play[[#This Row],[medical_insurance_charges]],NA())</f>
        <v>#N/A</v>
      </c>
      <c r="X422" s="114" t="e">
        <f>IF(AND(Play[[#This Row],[northwest]]&lt;&gt;0,Play[[#This Row],[Smoker]]&lt;&gt;0),Play[[#This Row],[medical_insurance_charges]],NA())</f>
        <v>#N/A</v>
      </c>
      <c r="Y422" s="114" t="e">
        <f>IF(AND(Play[[#This Row],[northeast]]&lt;&gt;0,Play[[#This Row],[Smoker]]&lt;&gt;0),Play[[#This Row],[medical_insurance_charges]],NA())</f>
        <v>#N/A</v>
      </c>
      <c r="Z422" s="115" t="e">
        <f>IF(AND(Play[[#This Row],[Biological Marker]]=0,Play[[#This Row],[Smoker]]=1),Play[[#This Row],[medical_insurance_charges]],NA())</f>
        <v>#N/A</v>
      </c>
      <c r="AA422" s="115" t="e">
        <f>IF(AND(Play[[#This Row],[Biological Marker]]=1,Play[[#This Row],[Smoker]]=1),Play[[#This Row],[medical_insurance_charges]],NA())</f>
        <v>#N/A</v>
      </c>
      <c r="AB422" s="144">
        <f>IF(AND(Play[[#This Row],[southeast]]&lt;&gt;0,Play[[#This Row],[Smoker]]=0),Play[[#This Row],[medical_insurance_charges]],NA())</f>
        <v>3561.8888999999999</v>
      </c>
      <c r="AC422" s="144" t="e">
        <f>IF(AND(Play[[#This Row],[southwest]]&lt;&gt;0,Play[[#This Row],[Smoker]]=0),Play[[#This Row],[medical_insurance_charges]],NA())</f>
        <v>#N/A</v>
      </c>
      <c r="AD422" s="144" t="e">
        <f>IF(AND(Play[[#This Row],[northwest]]&lt;&gt;0,Play[[#This Row],[Smoker]]=0),Play[[#This Row],[medical_insurance_charges]],NA())</f>
        <v>#N/A</v>
      </c>
      <c r="AE422" s="144" t="e">
        <f>IF(AND(Play[[#This Row],[northeast]]&lt;&gt;0,Play[[#This Row],[Smoker]]=0),Play[[#This Row],[medical_insurance_charges]],NA())</f>
        <v>#N/A</v>
      </c>
      <c r="AF422" s="115">
        <f>IF(AND(Play[[#This Row],[Biological Marker]]=0,Play[[#This Row],[Smoker]]=0),Play[[#This Row],[medical_insurance_charges]],NA())</f>
        <v>3561.8888999999999</v>
      </c>
      <c r="AG422" s="115" t="e">
        <f>IF(AND(Play[[#This Row],[Biological Marker]]=1,Play[[#This Row],[Smoker]]=0),Play[[#This Row],[medical_insurance_charges]],NA())</f>
        <v>#N/A</v>
      </c>
    </row>
    <row r="423" spans="1:33" x14ac:dyDescent="0.35">
      <c r="A423" s="31">
        <v>32</v>
      </c>
      <c r="B423" s="31">
        <v>23.65</v>
      </c>
      <c r="C423" s="33">
        <v>1</v>
      </c>
      <c r="D423" s="33">
        <v>0</v>
      </c>
      <c r="E423" s="33">
        <v>0</v>
      </c>
      <c r="F423" s="33">
        <v>0</v>
      </c>
      <c r="G423" s="33">
        <v>0</v>
      </c>
      <c r="H423">
        <v>0</v>
      </c>
      <c r="I423">
        <v>1</v>
      </c>
      <c r="J423">
        <v>0</v>
      </c>
      <c r="K423">
        <v>0</v>
      </c>
      <c r="L423">
        <v>0</v>
      </c>
      <c r="M423">
        <v>0</v>
      </c>
      <c r="N423">
        <v>1</v>
      </c>
      <c r="O423">
        <v>0</v>
      </c>
      <c r="P423">
        <v>0</v>
      </c>
      <c r="Q423" s="32">
        <v>17626.239509999999</v>
      </c>
      <c r="R423" s="110">
        <f>IF(Play[[#This Row],[southeast]]=1,Play[[#This Row],[medical_insurance_charges]],NA())</f>
        <v>17626.239509999999</v>
      </c>
      <c r="S423" s="110" t="e">
        <f>IF(Play[[#This Row],[southwest]]=1,Play[[#This Row],[medical_insurance_charges]],NA())</f>
        <v>#N/A</v>
      </c>
      <c r="T423" s="111" t="e">
        <f>IF(Play[[#This Row],[northwest]]=1,Play[[#This Row],[medical_insurance_charges]],NA())</f>
        <v>#N/A</v>
      </c>
      <c r="U423" s="110" t="e">
        <f>IF(Play[[#This Row],[northeast]]=1,Play[[#This Row],[medical_insurance_charges]],NA())</f>
        <v>#N/A</v>
      </c>
      <c r="V423" s="114" t="e">
        <f>IF(AND(Play[[#This Row],[southeast]]&lt;&gt;0,Play[[#This Row],[Smoker]]&lt;&gt;0),Play[[#This Row],[medical_insurance_charges]],NA())</f>
        <v>#N/A</v>
      </c>
      <c r="W423" s="114" t="e">
        <f>IF(AND(Play[[#This Row],[southwest]]&lt;&gt;0,Play[[#This Row],[Smoker]]&lt;&gt;0),Play[[#This Row],[medical_insurance_charges]],NA())</f>
        <v>#N/A</v>
      </c>
      <c r="X423" s="114" t="e">
        <f>IF(AND(Play[[#This Row],[northwest]]&lt;&gt;0,Play[[#This Row],[Smoker]]&lt;&gt;0),Play[[#This Row],[medical_insurance_charges]],NA())</f>
        <v>#N/A</v>
      </c>
      <c r="Y423" s="114" t="e">
        <f>IF(AND(Play[[#This Row],[northeast]]&lt;&gt;0,Play[[#This Row],[Smoker]]&lt;&gt;0),Play[[#This Row],[medical_insurance_charges]],NA())</f>
        <v>#N/A</v>
      </c>
      <c r="Z423" s="115" t="e">
        <f>IF(AND(Play[[#This Row],[Biological Marker]]=0,Play[[#This Row],[Smoker]]=1),Play[[#This Row],[medical_insurance_charges]],NA())</f>
        <v>#N/A</v>
      </c>
      <c r="AA423" s="115" t="e">
        <f>IF(AND(Play[[#This Row],[Biological Marker]]=1,Play[[#This Row],[Smoker]]=1),Play[[#This Row],[medical_insurance_charges]],NA())</f>
        <v>#N/A</v>
      </c>
      <c r="AB423" s="144">
        <f>IF(AND(Play[[#This Row],[southeast]]&lt;&gt;0,Play[[#This Row],[Smoker]]=0),Play[[#This Row],[medical_insurance_charges]],NA())</f>
        <v>17626.239509999999</v>
      </c>
      <c r="AC423" s="144" t="e">
        <f>IF(AND(Play[[#This Row],[southwest]]&lt;&gt;0,Play[[#This Row],[Smoker]]=0),Play[[#This Row],[medical_insurance_charges]],NA())</f>
        <v>#N/A</v>
      </c>
      <c r="AD423" s="144" t="e">
        <f>IF(AND(Play[[#This Row],[northwest]]&lt;&gt;0,Play[[#This Row],[Smoker]]=0),Play[[#This Row],[medical_insurance_charges]],NA())</f>
        <v>#N/A</v>
      </c>
      <c r="AE423" s="144" t="e">
        <f>IF(AND(Play[[#This Row],[northeast]]&lt;&gt;0,Play[[#This Row],[Smoker]]=0),Play[[#This Row],[medical_insurance_charges]],NA())</f>
        <v>#N/A</v>
      </c>
      <c r="AF423" s="115">
        <f>IF(AND(Play[[#This Row],[Biological Marker]]=0,Play[[#This Row],[Smoker]]=0),Play[[#This Row],[medical_insurance_charges]],NA())</f>
        <v>17626.239509999999</v>
      </c>
      <c r="AG423" s="115" t="e">
        <f>IF(AND(Play[[#This Row],[Biological Marker]]=1,Play[[#This Row],[Smoker]]=0),Play[[#This Row],[medical_insurance_charges]],NA())</f>
        <v>#N/A</v>
      </c>
    </row>
    <row r="424" spans="1:33" x14ac:dyDescent="0.35">
      <c r="A424" s="31">
        <v>33</v>
      </c>
      <c r="B424" s="31">
        <v>24.31</v>
      </c>
      <c r="C424" s="33">
        <v>1</v>
      </c>
      <c r="D424" s="33">
        <v>0</v>
      </c>
      <c r="E424" s="33">
        <v>0</v>
      </c>
      <c r="F424" s="33">
        <v>0</v>
      </c>
      <c r="G424" s="33">
        <v>0</v>
      </c>
      <c r="H424">
        <v>0</v>
      </c>
      <c r="I424">
        <v>1</v>
      </c>
      <c r="J424">
        <v>0</v>
      </c>
      <c r="K424">
        <v>0</v>
      </c>
      <c r="L424">
        <v>0</v>
      </c>
      <c r="M424">
        <v>0</v>
      </c>
      <c r="N424">
        <v>1</v>
      </c>
      <c r="O424">
        <v>0</v>
      </c>
      <c r="P424">
        <v>0</v>
      </c>
      <c r="Q424" s="32">
        <v>4185.0978999999998</v>
      </c>
      <c r="R424" s="110">
        <f>IF(Play[[#This Row],[southeast]]=1,Play[[#This Row],[medical_insurance_charges]],NA())</f>
        <v>4185.0978999999998</v>
      </c>
      <c r="S424" s="110" t="e">
        <f>IF(Play[[#This Row],[southwest]]=1,Play[[#This Row],[medical_insurance_charges]],NA())</f>
        <v>#N/A</v>
      </c>
      <c r="T424" s="111" t="e">
        <f>IF(Play[[#This Row],[northwest]]=1,Play[[#This Row],[medical_insurance_charges]],NA())</f>
        <v>#N/A</v>
      </c>
      <c r="U424" s="110" t="e">
        <f>IF(Play[[#This Row],[northeast]]=1,Play[[#This Row],[medical_insurance_charges]],NA())</f>
        <v>#N/A</v>
      </c>
      <c r="V424" s="114" t="e">
        <f>IF(AND(Play[[#This Row],[southeast]]&lt;&gt;0,Play[[#This Row],[Smoker]]&lt;&gt;0),Play[[#This Row],[medical_insurance_charges]],NA())</f>
        <v>#N/A</v>
      </c>
      <c r="W424" s="114" t="e">
        <f>IF(AND(Play[[#This Row],[southwest]]&lt;&gt;0,Play[[#This Row],[Smoker]]&lt;&gt;0),Play[[#This Row],[medical_insurance_charges]],NA())</f>
        <v>#N/A</v>
      </c>
      <c r="X424" s="114" t="e">
        <f>IF(AND(Play[[#This Row],[northwest]]&lt;&gt;0,Play[[#This Row],[Smoker]]&lt;&gt;0),Play[[#This Row],[medical_insurance_charges]],NA())</f>
        <v>#N/A</v>
      </c>
      <c r="Y424" s="114" t="e">
        <f>IF(AND(Play[[#This Row],[northeast]]&lt;&gt;0,Play[[#This Row],[Smoker]]&lt;&gt;0),Play[[#This Row],[medical_insurance_charges]],NA())</f>
        <v>#N/A</v>
      </c>
      <c r="Z424" s="115" t="e">
        <f>IF(AND(Play[[#This Row],[Biological Marker]]=0,Play[[#This Row],[Smoker]]=1),Play[[#This Row],[medical_insurance_charges]],NA())</f>
        <v>#N/A</v>
      </c>
      <c r="AA424" s="115" t="e">
        <f>IF(AND(Play[[#This Row],[Biological Marker]]=1,Play[[#This Row],[Smoker]]=1),Play[[#This Row],[medical_insurance_charges]],NA())</f>
        <v>#N/A</v>
      </c>
      <c r="AB424" s="144">
        <f>IF(AND(Play[[#This Row],[southeast]]&lt;&gt;0,Play[[#This Row],[Smoker]]=0),Play[[#This Row],[medical_insurance_charges]],NA())</f>
        <v>4185.0978999999998</v>
      </c>
      <c r="AC424" s="144" t="e">
        <f>IF(AND(Play[[#This Row],[southwest]]&lt;&gt;0,Play[[#This Row],[Smoker]]=0),Play[[#This Row],[medical_insurance_charges]],NA())</f>
        <v>#N/A</v>
      </c>
      <c r="AD424" s="144" t="e">
        <f>IF(AND(Play[[#This Row],[northwest]]&lt;&gt;0,Play[[#This Row],[Smoker]]=0),Play[[#This Row],[medical_insurance_charges]],NA())</f>
        <v>#N/A</v>
      </c>
      <c r="AE424" s="144" t="e">
        <f>IF(AND(Play[[#This Row],[northeast]]&lt;&gt;0,Play[[#This Row],[Smoker]]=0),Play[[#This Row],[medical_insurance_charges]],NA())</f>
        <v>#N/A</v>
      </c>
      <c r="AF424" s="115">
        <f>IF(AND(Play[[#This Row],[Biological Marker]]=0,Play[[#This Row],[Smoker]]=0),Play[[#This Row],[medical_insurance_charges]],NA())</f>
        <v>4185.0978999999998</v>
      </c>
      <c r="AG424" s="115" t="e">
        <f>IF(AND(Play[[#This Row],[Biological Marker]]=1,Play[[#This Row],[Smoker]]=0),Play[[#This Row],[medical_insurance_charges]],NA())</f>
        <v>#N/A</v>
      </c>
    </row>
    <row r="425" spans="1:33" x14ac:dyDescent="0.35">
      <c r="A425" s="31">
        <v>39</v>
      </c>
      <c r="B425" s="31">
        <v>23.87</v>
      </c>
      <c r="C425" s="33">
        <v>1</v>
      </c>
      <c r="D425" s="33">
        <v>0</v>
      </c>
      <c r="E425" s="33">
        <v>0</v>
      </c>
      <c r="F425" s="33">
        <v>0</v>
      </c>
      <c r="G425" s="33">
        <v>0</v>
      </c>
      <c r="H425">
        <v>0</v>
      </c>
      <c r="I425">
        <v>1</v>
      </c>
      <c r="J425">
        <v>0</v>
      </c>
      <c r="K425">
        <v>0</v>
      </c>
      <c r="L425">
        <v>0</v>
      </c>
      <c r="M425">
        <v>0</v>
      </c>
      <c r="N425">
        <v>0</v>
      </c>
      <c r="O425">
        <v>1</v>
      </c>
      <c r="P425">
        <v>0</v>
      </c>
      <c r="Q425" s="32">
        <v>8582.3022999999994</v>
      </c>
      <c r="R425" s="110">
        <f>IF(Play[[#This Row],[southeast]]=1,Play[[#This Row],[medical_insurance_charges]],NA())</f>
        <v>8582.3022999999994</v>
      </c>
      <c r="S425" s="110" t="e">
        <f>IF(Play[[#This Row],[southwest]]=1,Play[[#This Row],[medical_insurance_charges]],NA())</f>
        <v>#N/A</v>
      </c>
      <c r="T425" s="111" t="e">
        <f>IF(Play[[#This Row],[northwest]]=1,Play[[#This Row],[medical_insurance_charges]],NA())</f>
        <v>#N/A</v>
      </c>
      <c r="U425" s="110" t="e">
        <f>IF(Play[[#This Row],[northeast]]=1,Play[[#This Row],[medical_insurance_charges]],NA())</f>
        <v>#N/A</v>
      </c>
      <c r="V425" s="114" t="e">
        <f>IF(AND(Play[[#This Row],[southeast]]&lt;&gt;0,Play[[#This Row],[Smoker]]&lt;&gt;0),Play[[#This Row],[medical_insurance_charges]],NA())</f>
        <v>#N/A</v>
      </c>
      <c r="W425" s="114" t="e">
        <f>IF(AND(Play[[#This Row],[southwest]]&lt;&gt;0,Play[[#This Row],[Smoker]]&lt;&gt;0),Play[[#This Row],[medical_insurance_charges]],NA())</f>
        <v>#N/A</v>
      </c>
      <c r="X425" s="114" t="e">
        <f>IF(AND(Play[[#This Row],[northwest]]&lt;&gt;0,Play[[#This Row],[Smoker]]&lt;&gt;0),Play[[#This Row],[medical_insurance_charges]],NA())</f>
        <v>#N/A</v>
      </c>
      <c r="Y425" s="114" t="e">
        <f>IF(AND(Play[[#This Row],[northeast]]&lt;&gt;0,Play[[#This Row],[Smoker]]&lt;&gt;0),Play[[#This Row],[medical_insurance_charges]],NA())</f>
        <v>#N/A</v>
      </c>
      <c r="Z425" s="115" t="e">
        <f>IF(AND(Play[[#This Row],[Biological Marker]]=0,Play[[#This Row],[Smoker]]=1),Play[[#This Row],[medical_insurance_charges]],NA())</f>
        <v>#N/A</v>
      </c>
      <c r="AA425" s="115" t="e">
        <f>IF(AND(Play[[#This Row],[Biological Marker]]=1,Play[[#This Row],[Smoker]]=1),Play[[#This Row],[medical_insurance_charges]],NA())</f>
        <v>#N/A</v>
      </c>
      <c r="AB425" s="144">
        <f>IF(AND(Play[[#This Row],[southeast]]&lt;&gt;0,Play[[#This Row],[Smoker]]=0),Play[[#This Row],[medical_insurance_charges]],NA())</f>
        <v>8582.3022999999994</v>
      </c>
      <c r="AC425" s="144" t="e">
        <f>IF(AND(Play[[#This Row],[southwest]]&lt;&gt;0,Play[[#This Row],[Smoker]]=0),Play[[#This Row],[medical_insurance_charges]],NA())</f>
        <v>#N/A</v>
      </c>
      <c r="AD425" s="144" t="e">
        <f>IF(AND(Play[[#This Row],[northwest]]&lt;&gt;0,Play[[#This Row],[Smoker]]=0),Play[[#This Row],[medical_insurance_charges]],NA())</f>
        <v>#N/A</v>
      </c>
      <c r="AE425" s="144" t="e">
        <f>IF(AND(Play[[#This Row],[northeast]]&lt;&gt;0,Play[[#This Row],[Smoker]]=0),Play[[#This Row],[medical_insurance_charges]],NA())</f>
        <v>#N/A</v>
      </c>
      <c r="AF425" s="115">
        <f>IF(AND(Play[[#This Row],[Biological Marker]]=0,Play[[#This Row],[Smoker]]=0),Play[[#This Row],[medical_insurance_charges]],NA())</f>
        <v>8582.3022999999994</v>
      </c>
      <c r="AG425" s="115" t="e">
        <f>IF(AND(Play[[#This Row],[Biological Marker]]=1,Play[[#This Row],[Smoker]]=0),Play[[#This Row],[medical_insurance_charges]],NA())</f>
        <v>#N/A</v>
      </c>
    </row>
    <row r="426" spans="1:33" x14ac:dyDescent="0.35">
      <c r="A426" s="31">
        <v>44</v>
      </c>
      <c r="B426" s="31">
        <v>23.98</v>
      </c>
      <c r="C426" s="33">
        <v>1</v>
      </c>
      <c r="D426" s="33">
        <v>0</v>
      </c>
      <c r="E426" s="33">
        <v>0</v>
      </c>
      <c r="F426" s="33">
        <v>0</v>
      </c>
      <c r="G426" s="33">
        <v>0</v>
      </c>
      <c r="H426">
        <v>0</v>
      </c>
      <c r="I426">
        <v>1</v>
      </c>
      <c r="J426">
        <v>0</v>
      </c>
      <c r="K426">
        <v>0</v>
      </c>
      <c r="L426">
        <v>0</v>
      </c>
      <c r="M426">
        <v>0</v>
      </c>
      <c r="N426">
        <v>0</v>
      </c>
      <c r="O426">
        <v>1</v>
      </c>
      <c r="P426">
        <v>0</v>
      </c>
      <c r="Q426" s="32">
        <v>8211.1002000000008</v>
      </c>
      <c r="R426" s="110">
        <f>IF(Play[[#This Row],[southeast]]=1,Play[[#This Row],[medical_insurance_charges]],NA())</f>
        <v>8211.1002000000008</v>
      </c>
      <c r="S426" s="110" t="e">
        <f>IF(Play[[#This Row],[southwest]]=1,Play[[#This Row],[medical_insurance_charges]],NA())</f>
        <v>#N/A</v>
      </c>
      <c r="T426" s="111" t="e">
        <f>IF(Play[[#This Row],[northwest]]=1,Play[[#This Row],[medical_insurance_charges]],NA())</f>
        <v>#N/A</v>
      </c>
      <c r="U426" s="110" t="e">
        <f>IF(Play[[#This Row],[northeast]]=1,Play[[#This Row],[medical_insurance_charges]],NA())</f>
        <v>#N/A</v>
      </c>
      <c r="V426" s="114" t="e">
        <f>IF(AND(Play[[#This Row],[southeast]]&lt;&gt;0,Play[[#This Row],[Smoker]]&lt;&gt;0),Play[[#This Row],[medical_insurance_charges]],NA())</f>
        <v>#N/A</v>
      </c>
      <c r="W426" s="114" t="e">
        <f>IF(AND(Play[[#This Row],[southwest]]&lt;&gt;0,Play[[#This Row],[Smoker]]&lt;&gt;0),Play[[#This Row],[medical_insurance_charges]],NA())</f>
        <v>#N/A</v>
      </c>
      <c r="X426" s="114" t="e">
        <f>IF(AND(Play[[#This Row],[northwest]]&lt;&gt;0,Play[[#This Row],[Smoker]]&lt;&gt;0),Play[[#This Row],[medical_insurance_charges]],NA())</f>
        <v>#N/A</v>
      </c>
      <c r="Y426" s="114" t="e">
        <f>IF(AND(Play[[#This Row],[northeast]]&lt;&gt;0,Play[[#This Row],[Smoker]]&lt;&gt;0),Play[[#This Row],[medical_insurance_charges]],NA())</f>
        <v>#N/A</v>
      </c>
      <c r="Z426" s="115" t="e">
        <f>IF(AND(Play[[#This Row],[Biological Marker]]=0,Play[[#This Row],[Smoker]]=1),Play[[#This Row],[medical_insurance_charges]],NA())</f>
        <v>#N/A</v>
      </c>
      <c r="AA426" s="115" t="e">
        <f>IF(AND(Play[[#This Row],[Biological Marker]]=1,Play[[#This Row],[Smoker]]=1),Play[[#This Row],[medical_insurance_charges]],NA())</f>
        <v>#N/A</v>
      </c>
      <c r="AB426" s="144">
        <f>IF(AND(Play[[#This Row],[southeast]]&lt;&gt;0,Play[[#This Row],[Smoker]]=0),Play[[#This Row],[medical_insurance_charges]],NA())</f>
        <v>8211.1002000000008</v>
      </c>
      <c r="AC426" s="144" t="e">
        <f>IF(AND(Play[[#This Row],[southwest]]&lt;&gt;0,Play[[#This Row],[Smoker]]=0),Play[[#This Row],[medical_insurance_charges]],NA())</f>
        <v>#N/A</v>
      </c>
      <c r="AD426" s="144" t="e">
        <f>IF(AND(Play[[#This Row],[northwest]]&lt;&gt;0,Play[[#This Row],[Smoker]]=0),Play[[#This Row],[medical_insurance_charges]],NA())</f>
        <v>#N/A</v>
      </c>
      <c r="AE426" s="144" t="e">
        <f>IF(AND(Play[[#This Row],[northeast]]&lt;&gt;0,Play[[#This Row],[Smoker]]=0),Play[[#This Row],[medical_insurance_charges]],NA())</f>
        <v>#N/A</v>
      </c>
      <c r="AF426" s="115">
        <f>IF(AND(Play[[#This Row],[Biological Marker]]=0,Play[[#This Row],[Smoker]]=0),Play[[#This Row],[medical_insurance_charges]],NA())</f>
        <v>8211.1002000000008</v>
      </c>
      <c r="AG426" s="115" t="e">
        <f>IF(AND(Play[[#This Row],[Biological Marker]]=1,Play[[#This Row],[Smoker]]=0),Play[[#This Row],[medical_insurance_charges]],NA())</f>
        <v>#N/A</v>
      </c>
    </row>
    <row r="427" spans="1:33" x14ac:dyDescent="0.35">
      <c r="A427" s="31">
        <v>50</v>
      </c>
      <c r="B427" s="31">
        <v>23.54</v>
      </c>
      <c r="C427" s="33">
        <v>1</v>
      </c>
      <c r="D427" s="33">
        <v>0</v>
      </c>
      <c r="E427" s="33">
        <v>0</v>
      </c>
      <c r="F427" s="33">
        <v>0</v>
      </c>
      <c r="G427" s="33">
        <v>0</v>
      </c>
      <c r="H427">
        <v>0</v>
      </c>
      <c r="I427">
        <v>1</v>
      </c>
      <c r="J427">
        <v>0</v>
      </c>
      <c r="K427">
        <v>0</v>
      </c>
      <c r="L427">
        <v>0</v>
      </c>
      <c r="M427">
        <v>0</v>
      </c>
      <c r="N427">
        <v>0</v>
      </c>
      <c r="O427">
        <v>1</v>
      </c>
      <c r="P427">
        <v>0</v>
      </c>
      <c r="Q427" s="32">
        <v>10107.220600000001</v>
      </c>
      <c r="R427" s="110">
        <f>IF(Play[[#This Row],[southeast]]=1,Play[[#This Row],[medical_insurance_charges]],NA())</f>
        <v>10107.220600000001</v>
      </c>
      <c r="S427" s="110" t="e">
        <f>IF(Play[[#This Row],[southwest]]=1,Play[[#This Row],[medical_insurance_charges]],NA())</f>
        <v>#N/A</v>
      </c>
      <c r="T427" s="111" t="e">
        <f>IF(Play[[#This Row],[northwest]]=1,Play[[#This Row],[medical_insurance_charges]],NA())</f>
        <v>#N/A</v>
      </c>
      <c r="U427" s="110" t="e">
        <f>IF(Play[[#This Row],[northeast]]=1,Play[[#This Row],[medical_insurance_charges]],NA())</f>
        <v>#N/A</v>
      </c>
      <c r="V427" s="114" t="e">
        <f>IF(AND(Play[[#This Row],[southeast]]&lt;&gt;0,Play[[#This Row],[Smoker]]&lt;&gt;0),Play[[#This Row],[medical_insurance_charges]],NA())</f>
        <v>#N/A</v>
      </c>
      <c r="W427" s="114" t="e">
        <f>IF(AND(Play[[#This Row],[southwest]]&lt;&gt;0,Play[[#This Row],[Smoker]]&lt;&gt;0),Play[[#This Row],[medical_insurance_charges]],NA())</f>
        <v>#N/A</v>
      </c>
      <c r="X427" s="114" t="e">
        <f>IF(AND(Play[[#This Row],[northwest]]&lt;&gt;0,Play[[#This Row],[Smoker]]&lt;&gt;0),Play[[#This Row],[medical_insurance_charges]],NA())</f>
        <v>#N/A</v>
      </c>
      <c r="Y427" s="114" t="e">
        <f>IF(AND(Play[[#This Row],[northeast]]&lt;&gt;0,Play[[#This Row],[Smoker]]&lt;&gt;0),Play[[#This Row],[medical_insurance_charges]],NA())</f>
        <v>#N/A</v>
      </c>
      <c r="Z427" s="115" t="e">
        <f>IF(AND(Play[[#This Row],[Biological Marker]]=0,Play[[#This Row],[Smoker]]=1),Play[[#This Row],[medical_insurance_charges]],NA())</f>
        <v>#N/A</v>
      </c>
      <c r="AA427" s="115" t="e">
        <f>IF(AND(Play[[#This Row],[Biological Marker]]=1,Play[[#This Row],[Smoker]]=1),Play[[#This Row],[medical_insurance_charges]],NA())</f>
        <v>#N/A</v>
      </c>
      <c r="AB427" s="144">
        <f>IF(AND(Play[[#This Row],[southeast]]&lt;&gt;0,Play[[#This Row],[Smoker]]=0),Play[[#This Row],[medical_insurance_charges]],NA())</f>
        <v>10107.220600000001</v>
      </c>
      <c r="AC427" s="144" t="e">
        <f>IF(AND(Play[[#This Row],[southwest]]&lt;&gt;0,Play[[#This Row],[Smoker]]=0),Play[[#This Row],[medical_insurance_charges]],NA())</f>
        <v>#N/A</v>
      </c>
      <c r="AD427" s="144" t="e">
        <f>IF(AND(Play[[#This Row],[northwest]]&lt;&gt;0,Play[[#This Row],[Smoker]]=0),Play[[#This Row],[medical_insurance_charges]],NA())</f>
        <v>#N/A</v>
      </c>
      <c r="AE427" s="144" t="e">
        <f>IF(AND(Play[[#This Row],[northeast]]&lt;&gt;0,Play[[#This Row],[Smoker]]=0),Play[[#This Row],[medical_insurance_charges]],NA())</f>
        <v>#N/A</v>
      </c>
      <c r="AF427" s="115">
        <f>IF(AND(Play[[#This Row],[Biological Marker]]=0,Play[[#This Row],[Smoker]]=0),Play[[#This Row],[medical_insurance_charges]],NA())</f>
        <v>10107.220600000001</v>
      </c>
      <c r="AG427" s="115" t="e">
        <f>IF(AND(Play[[#This Row],[Biological Marker]]=1,Play[[#This Row],[Smoker]]=0),Play[[#This Row],[medical_insurance_charges]],NA())</f>
        <v>#N/A</v>
      </c>
    </row>
    <row r="428" spans="1:33" x14ac:dyDescent="0.35">
      <c r="A428" s="31">
        <v>51</v>
      </c>
      <c r="B428" s="31">
        <v>21.56</v>
      </c>
      <c r="C428" s="33">
        <v>1</v>
      </c>
      <c r="D428" s="33">
        <v>0</v>
      </c>
      <c r="E428" s="33">
        <v>0</v>
      </c>
      <c r="F428" s="33">
        <v>0</v>
      </c>
      <c r="G428" s="33">
        <v>0</v>
      </c>
      <c r="H428">
        <v>0</v>
      </c>
      <c r="I428">
        <v>1</v>
      </c>
      <c r="J428">
        <v>0</v>
      </c>
      <c r="K428">
        <v>0</v>
      </c>
      <c r="L428">
        <v>0</v>
      </c>
      <c r="M428">
        <v>0</v>
      </c>
      <c r="N428">
        <v>0</v>
      </c>
      <c r="O428">
        <v>1</v>
      </c>
      <c r="P428">
        <v>0</v>
      </c>
      <c r="Q428" s="32">
        <v>9855.1314000000002</v>
      </c>
      <c r="R428" s="110">
        <f>IF(Play[[#This Row],[southeast]]=1,Play[[#This Row],[medical_insurance_charges]],NA())</f>
        <v>9855.1314000000002</v>
      </c>
      <c r="S428" s="110" t="e">
        <f>IF(Play[[#This Row],[southwest]]=1,Play[[#This Row],[medical_insurance_charges]],NA())</f>
        <v>#N/A</v>
      </c>
      <c r="T428" s="111" t="e">
        <f>IF(Play[[#This Row],[northwest]]=1,Play[[#This Row],[medical_insurance_charges]],NA())</f>
        <v>#N/A</v>
      </c>
      <c r="U428" s="110" t="e">
        <f>IF(Play[[#This Row],[northeast]]=1,Play[[#This Row],[medical_insurance_charges]],NA())</f>
        <v>#N/A</v>
      </c>
      <c r="V428" s="114" t="e">
        <f>IF(AND(Play[[#This Row],[southeast]]&lt;&gt;0,Play[[#This Row],[Smoker]]&lt;&gt;0),Play[[#This Row],[medical_insurance_charges]],NA())</f>
        <v>#N/A</v>
      </c>
      <c r="W428" s="114" t="e">
        <f>IF(AND(Play[[#This Row],[southwest]]&lt;&gt;0,Play[[#This Row],[Smoker]]&lt;&gt;0),Play[[#This Row],[medical_insurance_charges]],NA())</f>
        <v>#N/A</v>
      </c>
      <c r="X428" s="114" t="e">
        <f>IF(AND(Play[[#This Row],[northwest]]&lt;&gt;0,Play[[#This Row],[Smoker]]&lt;&gt;0),Play[[#This Row],[medical_insurance_charges]],NA())</f>
        <v>#N/A</v>
      </c>
      <c r="Y428" s="114" t="e">
        <f>IF(AND(Play[[#This Row],[northeast]]&lt;&gt;0,Play[[#This Row],[Smoker]]&lt;&gt;0),Play[[#This Row],[medical_insurance_charges]],NA())</f>
        <v>#N/A</v>
      </c>
      <c r="Z428" s="115" t="e">
        <f>IF(AND(Play[[#This Row],[Biological Marker]]=0,Play[[#This Row],[Smoker]]=1),Play[[#This Row],[medical_insurance_charges]],NA())</f>
        <v>#N/A</v>
      </c>
      <c r="AA428" s="115" t="e">
        <f>IF(AND(Play[[#This Row],[Biological Marker]]=1,Play[[#This Row],[Smoker]]=1),Play[[#This Row],[medical_insurance_charges]],NA())</f>
        <v>#N/A</v>
      </c>
      <c r="AB428" s="144">
        <f>IF(AND(Play[[#This Row],[southeast]]&lt;&gt;0,Play[[#This Row],[Smoker]]=0),Play[[#This Row],[medical_insurance_charges]],NA())</f>
        <v>9855.1314000000002</v>
      </c>
      <c r="AC428" s="144" t="e">
        <f>IF(AND(Play[[#This Row],[southwest]]&lt;&gt;0,Play[[#This Row],[Smoker]]=0),Play[[#This Row],[medical_insurance_charges]],NA())</f>
        <v>#N/A</v>
      </c>
      <c r="AD428" s="144" t="e">
        <f>IF(AND(Play[[#This Row],[northwest]]&lt;&gt;0,Play[[#This Row],[Smoker]]=0),Play[[#This Row],[medical_insurance_charges]],NA())</f>
        <v>#N/A</v>
      </c>
      <c r="AE428" s="144" t="e">
        <f>IF(AND(Play[[#This Row],[northeast]]&lt;&gt;0,Play[[#This Row],[Smoker]]=0),Play[[#This Row],[medical_insurance_charges]],NA())</f>
        <v>#N/A</v>
      </c>
      <c r="AF428" s="115">
        <f>IF(AND(Play[[#This Row],[Biological Marker]]=0,Play[[#This Row],[Smoker]]=0),Play[[#This Row],[medical_insurance_charges]],NA())</f>
        <v>9855.1314000000002</v>
      </c>
      <c r="AG428" s="115" t="e">
        <f>IF(AND(Play[[#This Row],[Biological Marker]]=1,Play[[#This Row],[Smoker]]=0),Play[[#This Row],[medical_insurance_charges]],NA())</f>
        <v>#N/A</v>
      </c>
    </row>
    <row r="429" spans="1:33" x14ac:dyDescent="0.35">
      <c r="A429" s="31">
        <v>52</v>
      </c>
      <c r="B429" s="31">
        <v>24.86</v>
      </c>
      <c r="C429" s="33">
        <v>1</v>
      </c>
      <c r="D429" s="33">
        <v>0</v>
      </c>
      <c r="E429" s="33">
        <v>0</v>
      </c>
      <c r="F429" s="33">
        <v>0</v>
      </c>
      <c r="G429" s="33">
        <v>0</v>
      </c>
      <c r="H429">
        <v>0</v>
      </c>
      <c r="I429">
        <v>1</v>
      </c>
      <c r="J429">
        <v>0</v>
      </c>
      <c r="K429">
        <v>0</v>
      </c>
      <c r="L429">
        <v>0</v>
      </c>
      <c r="M429">
        <v>0</v>
      </c>
      <c r="N429">
        <v>0</v>
      </c>
      <c r="O429">
        <v>1</v>
      </c>
      <c r="P429">
        <v>0</v>
      </c>
      <c r="Q429" s="32">
        <v>27117.993780000001</v>
      </c>
      <c r="R429" s="110">
        <f>IF(Play[[#This Row],[southeast]]=1,Play[[#This Row],[medical_insurance_charges]],NA())</f>
        <v>27117.993780000001</v>
      </c>
      <c r="S429" s="110" t="e">
        <f>IF(Play[[#This Row],[southwest]]=1,Play[[#This Row],[medical_insurance_charges]],NA())</f>
        <v>#N/A</v>
      </c>
      <c r="T429" s="111" t="e">
        <f>IF(Play[[#This Row],[northwest]]=1,Play[[#This Row],[medical_insurance_charges]],NA())</f>
        <v>#N/A</v>
      </c>
      <c r="U429" s="110" t="e">
        <f>IF(Play[[#This Row],[northeast]]=1,Play[[#This Row],[medical_insurance_charges]],NA())</f>
        <v>#N/A</v>
      </c>
      <c r="V429" s="114" t="e">
        <f>IF(AND(Play[[#This Row],[southeast]]&lt;&gt;0,Play[[#This Row],[Smoker]]&lt;&gt;0),Play[[#This Row],[medical_insurance_charges]],NA())</f>
        <v>#N/A</v>
      </c>
      <c r="W429" s="114" t="e">
        <f>IF(AND(Play[[#This Row],[southwest]]&lt;&gt;0,Play[[#This Row],[Smoker]]&lt;&gt;0),Play[[#This Row],[medical_insurance_charges]],NA())</f>
        <v>#N/A</v>
      </c>
      <c r="X429" s="114" t="e">
        <f>IF(AND(Play[[#This Row],[northwest]]&lt;&gt;0,Play[[#This Row],[Smoker]]&lt;&gt;0),Play[[#This Row],[medical_insurance_charges]],NA())</f>
        <v>#N/A</v>
      </c>
      <c r="Y429" s="114" t="e">
        <f>IF(AND(Play[[#This Row],[northeast]]&lt;&gt;0,Play[[#This Row],[Smoker]]&lt;&gt;0),Play[[#This Row],[medical_insurance_charges]],NA())</f>
        <v>#N/A</v>
      </c>
      <c r="Z429" s="115" t="e">
        <f>IF(AND(Play[[#This Row],[Biological Marker]]=0,Play[[#This Row],[Smoker]]=1),Play[[#This Row],[medical_insurance_charges]],NA())</f>
        <v>#N/A</v>
      </c>
      <c r="AA429" s="115" t="e">
        <f>IF(AND(Play[[#This Row],[Biological Marker]]=1,Play[[#This Row],[Smoker]]=1),Play[[#This Row],[medical_insurance_charges]],NA())</f>
        <v>#N/A</v>
      </c>
      <c r="AB429" s="144">
        <f>IF(AND(Play[[#This Row],[southeast]]&lt;&gt;0,Play[[#This Row],[Smoker]]=0),Play[[#This Row],[medical_insurance_charges]],NA())</f>
        <v>27117.993780000001</v>
      </c>
      <c r="AC429" s="144" t="e">
        <f>IF(AND(Play[[#This Row],[southwest]]&lt;&gt;0,Play[[#This Row],[Smoker]]=0),Play[[#This Row],[medical_insurance_charges]],NA())</f>
        <v>#N/A</v>
      </c>
      <c r="AD429" s="144" t="e">
        <f>IF(AND(Play[[#This Row],[northwest]]&lt;&gt;0,Play[[#This Row],[Smoker]]=0),Play[[#This Row],[medical_insurance_charges]],NA())</f>
        <v>#N/A</v>
      </c>
      <c r="AE429" s="144" t="e">
        <f>IF(AND(Play[[#This Row],[northeast]]&lt;&gt;0,Play[[#This Row],[Smoker]]=0),Play[[#This Row],[medical_insurance_charges]],NA())</f>
        <v>#N/A</v>
      </c>
      <c r="AF429" s="115">
        <f>IF(AND(Play[[#This Row],[Biological Marker]]=0,Play[[#This Row],[Smoker]]=0),Play[[#This Row],[medical_insurance_charges]],NA())</f>
        <v>27117.993780000001</v>
      </c>
      <c r="AG429" s="115" t="e">
        <f>IF(AND(Play[[#This Row],[Biological Marker]]=1,Play[[#This Row],[Smoker]]=0),Play[[#This Row],[medical_insurance_charges]],NA())</f>
        <v>#N/A</v>
      </c>
    </row>
    <row r="430" spans="1:33" x14ac:dyDescent="0.35">
      <c r="A430" s="31">
        <v>57</v>
      </c>
      <c r="B430" s="31">
        <v>23.98</v>
      </c>
      <c r="C430" s="33">
        <v>1</v>
      </c>
      <c r="D430" s="33">
        <v>0</v>
      </c>
      <c r="E430" s="33">
        <v>0</v>
      </c>
      <c r="F430" s="33">
        <v>0</v>
      </c>
      <c r="G430" s="33">
        <v>0</v>
      </c>
      <c r="H430">
        <v>0</v>
      </c>
      <c r="I430">
        <v>1</v>
      </c>
      <c r="J430">
        <v>0</v>
      </c>
      <c r="K430">
        <v>0</v>
      </c>
      <c r="L430">
        <v>0</v>
      </c>
      <c r="M430">
        <v>0</v>
      </c>
      <c r="N430">
        <v>0</v>
      </c>
      <c r="O430">
        <v>1</v>
      </c>
      <c r="P430">
        <v>0</v>
      </c>
      <c r="Q430" s="32">
        <v>22192.437109999999</v>
      </c>
      <c r="R430" s="110">
        <f>IF(Play[[#This Row],[southeast]]=1,Play[[#This Row],[medical_insurance_charges]],NA())</f>
        <v>22192.437109999999</v>
      </c>
      <c r="S430" s="110" t="e">
        <f>IF(Play[[#This Row],[southwest]]=1,Play[[#This Row],[medical_insurance_charges]],NA())</f>
        <v>#N/A</v>
      </c>
      <c r="T430" s="111" t="e">
        <f>IF(Play[[#This Row],[northwest]]=1,Play[[#This Row],[medical_insurance_charges]],NA())</f>
        <v>#N/A</v>
      </c>
      <c r="U430" s="110" t="e">
        <f>IF(Play[[#This Row],[northeast]]=1,Play[[#This Row],[medical_insurance_charges]],NA())</f>
        <v>#N/A</v>
      </c>
      <c r="V430" s="114" t="e">
        <f>IF(AND(Play[[#This Row],[southeast]]&lt;&gt;0,Play[[#This Row],[Smoker]]&lt;&gt;0),Play[[#This Row],[medical_insurance_charges]],NA())</f>
        <v>#N/A</v>
      </c>
      <c r="W430" s="114" t="e">
        <f>IF(AND(Play[[#This Row],[southwest]]&lt;&gt;0,Play[[#This Row],[Smoker]]&lt;&gt;0),Play[[#This Row],[medical_insurance_charges]],NA())</f>
        <v>#N/A</v>
      </c>
      <c r="X430" s="114" t="e">
        <f>IF(AND(Play[[#This Row],[northwest]]&lt;&gt;0,Play[[#This Row],[Smoker]]&lt;&gt;0),Play[[#This Row],[medical_insurance_charges]],NA())</f>
        <v>#N/A</v>
      </c>
      <c r="Y430" s="114" t="e">
        <f>IF(AND(Play[[#This Row],[northeast]]&lt;&gt;0,Play[[#This Row],[Smoker]]&lt;&gt;0),Play[[#This Row],[medical_insurance_charges]],NA())</f>
        <v>#N/A</v>
      </c>
      <c r="Z430" s="115" t="e">
        <f>IF(AND(Play[[#This Row],[Biological Marker]]=0,Play[[#This Row],[Smoker]]=1),Play[[#This Row],[medical_insurance_charges]],NA())</f>
        <v>#N/A</v>
      </c>
      <c r="AA430" s="115" t="e">
        <f>IF(AND(Play[[#This Row],[Biological Marker]]=1,Play[[#This Row],[Smoker]]=1),Play[[#This Row],[medical_insurance_charges]],NA())</f>
        <v>#N/A</v>
      </c>
      <c r="AB430" s="144">
        <f>IF(AND(Play[[#This Row],[southeast]]&lt;&gt;0,Play[[#This Row],[Smoker]]=0),Play[[#This Row],[medical_insurance_charges]],NA())</f>
        <v>22192.437109999999</v>
      </c>
      <c r="AC430" s="144" t="e">
        <f>IF(AND(Play[[#This Row],[southwest]]&lt;&gt;0,Play[[#This Row],[Smoker]]=0),Play[[#This Row],[medical_insurance_charges]],NA())</f>
        <v>#N/A</v>
      </c>
      <c r="AD430" s="144" t="e">
        <f>IF(AND(Play[[#This Row],[northwest]]&lt;&gt;0,Play[[#This Row],[Smoker]]=0),Play[[#This Row],[medical_insurance_charges]],NA())</f>
        <v>#N/A</v>
      </c>
      <c r="AE430" s="144" t="e">
        <f>IF(AND(Play[[#This Row],[northeast]]&lt;&gt;0,Play[[#This Row],[Smoker]]=0),Play[[#This Row],[medical_insurance_charges]],NA())</f>
        <v>#N/A</v>
      </c>
      <c r="AF430" s="115">
        <f>IF(AND(Play[[#This Row],[Biological Marker]]=0,Play[[#This Row],[Smoker]]=0),Play[[#This Row],[medical_insurance_charges]],NA())</f>
        <v>22192.437109999999</v>
      </c>
      <c r="AG430" s="115" t="e">
        <f>IF(AND(Play[[#This Row],[Biological Marker]]=1,Play[[#This Row],[Smoker]]=0),Play[[#This Row],[medical_insurance_charges]],NA())</f>
        <v>#N/A</v>
      </c>
    </row>
    <row r="431" spans="1:33" x14ac:dyDescent="0.35">
      <c r="A431" s="31">
        <v>58</v>
      </c>
      <c r="B431" s="31">
        <v>22.77</v>
      </c>
      <c r="C431" s="33">
        <v>1</v>
      </c>
      <c r="D431" s="33">
        <v>0</v>
      </c>
      <c r="E431" s="33">
        <v>0</v>
      </c>
      <c r="F431" s="33">
        <v>0</v>
      </c>
      <c r="G431" s="33">
        <v>0</v>
      </c>
      <c r="H431">
        <v>0</v>
      </c>
      <c r="I431">
        <v>1</v>
      </c>
      <c r="J431">
        <v>0</v>
      </c>
      <c r="K431">
        <v>0</v>
      </c>
      <c r="L431">
        <v>0</v>
      </c>
      <c r="M431">
        <v>0</v>
      </c>
      <c r="N431">
        <v>0</v>
      </c>
      <c r="O431">
        <v>1</v>
      </c>
      <c r="P431">
        <v>0</v>
      </c>
      <c r="Q431" s="32">
        <v>11833.782300000001</v>
      </c>
      <c r="R431" s="110">
        <f>IF(Play[[#This Row],[southeast]]=1,Play[[#This Row],[medical_insurance_charges]],NA())</f>
        <v>11833.782300000001</v>
      </c>
      <c r="S431" s="110" t="e">
        <f>IF(Play[[#This Row],[southwest]]=1,Play[[#This Row],[medical_insurance_charges]],NA())</f>
        <v>#N/A</v>
      </c>
      <c r="T431" s="111" t="e">
        <f>IF(Play[[#This Row],[northwest]]=1,Play[[#This Row],[medical_insurance_charges]],NA())</f>
        <v>#N/A</v>
      </c>
      <c r="U431" s="110" t="e">
        <f>IF(Play[[#This Row],[northeast]]=1,Play[[#This Row],[medical_insurance_charges]],NA())</f>
        <v>#N/A</v>
      </c>
      <c r="V431" s="114" t="e">
        <f>IF(AND(Play[[#This Row],[southeast]]&lt;&gt;0,Play[[#This Row],[Smoker]]&lt;&gt;0),Play[[#This Row],[medical_insurance_charges]],NA())</f>
        <v>#N/A</v>
      </c>
      <c r="W431" s="114" t="e">
        <f>IF(AND(Play[[#This Row],[southwest]]&lt;&gt;0,Play[[#This Row],[Smoker]]&lt;&gt;0),Play[[#This Row],[medical_insurance_charges]],NA())</f>
        <v>#N/A</v>
      </c>
      <c r="X431" s="114" t="e">
        <f>IF(AND(Play[[#This Row],[northwest]]&lt;&gt;0,Play[[#This Row],[Smoker]]&lt;&gt;0),Play[[#This Row],[medical_insurance_charges]],NA())</f>
        <v>#N/A</v>
      </c>
      <c r="Y431" s="114" t="e">
        <f>IF(AND(Play[[#This Row],[northeast]]&lt;&gt;0,Play[[#This Row],[Smoker]]&lt;&gt;0),Play[[#This Row],[medical_insurance_charges]],NA())</f>
        <v>#N/A</v>
      </c>
      <c r="Z431" s="115" t="e">
        <f>IF(AND(Play[[#This Row],[Biological Marker]]=0,Play[[#This Row],[Smoker]]=1),Play[[#This Row],[medical_insurance_charges]],NA())</f>
        <v>#N/A</v>
      </c>
      <c r="AA431" s="115" t="e">
        <f>IF(AND(Play[[#This Row],[Biological Marker]]=1,Play[[#This Row],[Smoker]]=1),Play[[#This Row],[medical_insurance_charges]],NA())</f>
        <v>#N/A</v>
      </c>
      <c r="AB431" s="144">
        <f>IF(AND(Play[[#This Row],[southeast]]&lt;&gt;0,Play[[#This Row],[Smoker]]=0),Play[[#This Row],[medical_insurance_charges]],NA())</f>
        <v>11833.782300000001</v>
      </c>
      <c r="AC431" s="144" t="e">
        <f>IF(AND(Play[[#This Row],[southwest]]&lt;&gt;0,Play[[#This Row],[Smoker]]=0),Play[[#This Row],[medical_insurance_charges]],NA())</f>
        <v>#N/A</v>
      </c>
      <c r="AD431" s="144" t="e">
        <f>IF(AND(Play[[#This Row],[northwest]]&lt;&gt;0,Play[[#This Row],[Smoker]]=0),Play[[#This Row],[medical_insurance_charges]],NA())</f>
        <v>#N/A</v>
      </c>
      <c r="AE431" s="144" t="e">
        <f>IF(AND(Play[[#This Row],[northeast]]&lt;&gt;0,Play[[#This Row],[Smoker]]=0),Play[[#This Row],[medical_insurance_charges]],NA())</f>
        <v>#N/A</v>
      </c>
      <c r="AF431" s="115">
        <f>IF(AND(Play[[#This Row],[Biological Marker]]=0,Play[[#This Row],[Smoker]]=0),Play[[#This Row],[medical_insurance_charges]],NA())</f>
        <v>11833.782300000001</v>
      </c>
      <c r="AG431" s="115" t="e">
        <f>IF(AND(Play[[#This Row],[Biological Marker]]=1,Play[[#This Row],[Smoker]]=0),Play[[#This Row],[medical_insurance_charges]],NA())</f>
        <v>#N/A</v>
      </c>
    </row>
    <row r="432" spans="1:33" x14ac:dyDescent="0.35">
      <c r="A432" s="31">
        <v>60</v>
      </c>
      <c r="B432" s="31">
        <v>24.53</v>
      </c>
      <c r="C432" s="33">
        <v>1</v>
      </c>
      <c r="D432" s="33">
        <v>0</v>
      </c>
      <c r="E432" s="33">
        <v>0</v>
      </c>
      <c r="F432" s="33">
        <v>0</v>
      </c>
      <c r="G432" s="33">
        <v>0</v>
      </c>
      <c r="H432">
        <v>0</v>
      </c>
      <c r="I432">
        <v>1</v>
      </c>
      <c r="J432">
        <v>0</v>
      </c>
      <c r="K432">
        <v>0</v>
      </c>
      <c r="L432">
        <v>0</v>
      </c>
      <c r="M432">
        <v>0</v>
      </c>
      <c r="N432">
        <v>0</v>
      </c>
      <c r="O432">
        <v>0</v>
      </c>
      <c r="P432">
        <v>1</v>
      </c>
      <c r="Q432" s="32">
        <v>12629.896699999999</v>
      </c>
      <c r="R432" s="110">
        <f>IF(Play[[#This Row],[southeast]]=1,Play[[#This Row],[medical_insurance_charges]],NA())</f>
        <v>12629.896699999999</v>
      </c>
      <c r="S432" s="110" t="e">
        <f>IF(Play[[#This Row],[southwest]]=1,Play[[#This Row],[medical_insurance_charges]],NA())</f>
        <v>#N/A</v>
      </c>
      <c r="T432" s="111" t="e">
        <f>IF(Play[[#This Row],[northwest]]=1,Play[[#This Row],[medical_insurance_charges]],NA())</f>
        <v>#N/A</v>
      </c>
      <c r="U432" s="110" t="e">
        <f>IF(Play[[#This Row],[northeast]]=1,Play[[#This Row],[medical_insurance_charges]],NA())</f>
        <v>#N/A</v>
      </c>
      <c r="V432" s="114" t="e">
        <f>IF(AND(Play[[#This Row],[southeast]]&lt;&gt;0,Play[[#This Row],[Smoker]]&lt;&gt;0),Play[[#This Row],[medical_insurance_charges]],NA())</f>
        <v>#N/A</v>
      </c>
      <c r="W432" s="114" t="e">
        <f>IF(AND(Play[[#This Row],[southwest]]&lt;&gt;0,Play[[#This Row],[Smoker]]&lt;&gt;0),Play[[#This Row],[medical_insurance_charges]],NA())</f>
        <v>#N/A</v>
      </c>
      <c r="X432" s="114" t="e">
        <f>IF(AND(Play[[#This Row],[northwest]]&lt;&gt;0,Play[[#This Row],[Smoker]]&lt;&gt;0),Play[[#This Row],[medical_insurance_charges]],NA())</f>
        <v>#N/A</v>
      </c>
      <c r="Y432" s="114" t="e">
        <f>IF(AND(Play[[#This Row],[northeast]]&lt;&gt;0,Play[[#This Row],[Smoker]]&lt;&gt;0),Play[[#This Row],[medical_insurance_charges]],NA())</f>
        <v>#N/A</v>
      </c>
      <c r="Z432" s="115" t="e">
        <f>IF(AND(Play[[#This Row],[Biological Marker]]=0,Play[[#This Row],[Smoker]]=1),Play[[#This Row],[medical_insurance_charges]],NA())</f>
        <v>#N/A</v>
      </c>
      <c r="AA432" s="115" t="e">
        <f>IF(AND(Play[[#This Row],[Biological Marker]]=1,Play[[#This Row],[Smoker]]=1),Play[[#This Row],[medical_insurance_charges]],NA())</f>
        <v>#N/A</v>
      </c>
      <c r="AB432" s="144">
        <f>IF(AND(Play[[#This Row],[southeast]]&lt;&gt;0,Play[[#This Row],[Smoker]]=0),Play[[#This Row],[medical_insurance_charges]],NA())</f>
        <v>12629.896699999999</v>
      </c>
      <c r="AC432" s="144" t="e">
        <f>IF(AND(Play[[#This Row],[southwest]]&lt;&gt;0,Play[[#This Row],[Smoker]]=0),Play[[#This Row],[medical_insurance_charges]],NA())</f>
        <v>#N/A</v>
      </c>
      <c r="AD432" s="144" t="e">
        <f>IF(AND(Play[[#This Row],[northwest]]&lt;&gt;0,Play[[#This Row],[Smoker]]=0),Play[[#This Row],[medical_insurance_charges]],NA())</f>
        <v>#N/A</v>
      </c>
      <c r="AE432" s="144" t="e">
        <f>IF(AND(Play[[#This Row],[northeast]]&lt;&gt;0,Play[[#This Row],[Smoker]]=0),Play[[#This Row],[medical_insurance_charges]],NA())</f>
        <v>#N/A</v>
      </c>
      <c r="AF432" s="115">
        <f>IF(AND(Play[[#This Row],[Biological Marker]]=0,Play[[#This Row],[Smoker]]=0),Play[[#This Row],[medical_insurance_charges]],NA())</f>
        <v>12629.896699999999</v>
      </c>
      <c r="AG432" s="115" t="e">
        <f>IF(AND(Play[[#This Row],[Biological Marker]]=1,Play[[#This Row],[Smoker]]=0),Play[[#This Row],[medical_insurance_charges]],NA())</f>
        <v>#N/A</v>
      </c>
    </row>
    <row r="433" spans="1:33" x14ac:dyDescent="0.35">
      <c r="A433" s="31">
        <v>18</v>
      </c>
      <c r="B433" s="31">
        <v>23.21</v>
      </c>
      <c r="C433" s="33">
        <v>1</v>
      </c>
      <c r="D433" s="33">
        <v>0</v>
      </c>
      <c r="E433" s="33">
        <v>0</v>
      </c>
      <c r="F433" s="33">
        <v>0</v>
      </c>
      <c r="G433" s="33">
        <v>1</v>
      </c>
      <c r="H433">
        <v>0</v>
      </c>
      <c r="I433">
        <v>1</v>
      </c>
      <c r="J433">
        <v>0</v>
      </c>
      <c r="K433">
        <v>0</v>
      </c>
      <c r="L433">
        <v>0</v>
      </c>
      <c r="M433">
        <v>1</v>
      </c>
      <c r="N433">
        <v>0</v>
      </c>
      <c r="O433">
        <v>0</v>
      </c>
      <c r="P433">
        <v>0</v>
      </c>
      <c r="Q433" s="32">
        <v>1121.8739</v>
      </c>
      <c r="R433" s="110">
        <f>IF(Play[[#This Row],[southeast]]=1,Play[[#This Row],[medical_insurance_charges]],NA())</f>
        <v>1121.8739</v>
      </c>
      <c r="S433" s="110" t="e">
        <f>IF(Play[[#This Row],[southwest]]=1,Play[[#This Row],[medical_insurance_charges]],NA())</f>
        <v>#N/A</v>
      </c>
      <c r="T433" s="111" t="e">
        <f>IF(Play[[#This Row],[northwest]]=1,Play[[#This Row],[medical_insurance_charges]],NA())</f>
        <v>#N/A</v>
      </c>
      <c r="U433" s="110" t="e">
        <f>IF(Play[[#This Row],[northeast]]=1,Play[[#This Row],[medical_insurance_charges]],NA())</f>
        <v>#N/A</v>
      </c>
      <c r="V433" s="114" t="e">
        <f>IF(AND(Play[[#This Row],[southeast]]&lt;&gt;0,Play[[#This Row],[Smoker]]&lt;&gt;0),Play[[#This Row],[medical_insurance_charges]],NA())</f>
        <v>#N/A</v>
      </c>
      <c r="W433" s="114" t="e">
        <f>IF(AND(Play[[#This Row],[southwest]]&lt;&gt;0,Play[[#This Row],[Smoker]]&lt;&gt;0),Play[[#This Row],[medical_insurance_charges]],NA())</f>
        <v>#N/A</v>
      </c>
      <c r="X433" s="114" t="e">
        <f>IF(AND(Play[[#This Row],[northwest]]&lt;&gt;0,Play[[#This Row],[Smoker]]&lt;&gt;0),Play[[#This Row],[medical_insurance_charges]],NA())</f>
        <v>#N/A</v>
      </c>
      <c r="Y433" s="114" t="e">
        <f>IF(AND(Play[[#This Row],[northeast]]&lt;&gt;0,Play[[#This Row],[Smoker]]&lt;&gt;0),Play[[#This Row],[medical_insurance_charges]],NA())</f>
        <v>#N/A</v>
      </c>
      <c r="Z433" s="115" t="e">
        <f>IF(AND(Play[[#This Row],[Biological Marker]]=0,Play[[#This Row],[Smoker]]=1),Play[[#This Row],[medical_insurance_charges]],NA())</f>
        <v>#N/A</v>
      </c>
      <c r="AA433" s="115" t="e">
        <f>IF(AND(Play[[#This Row],[Biological Marker]]=1,Play[[#This Row],[Smoker]]=1),Play[[#This Row],[medical_insurance_charges]],NA())</f>
        <v>#N/A</v>
      </c>
      <c r="AB433" s="144">
        <f>IF(AND(Play[[#This Row],[southeast]]&lt;&gt;0,Play[[#This Row],[Smoker]]=0),Play[[#This Row],[medical_insurance_charges]],NA())</f>
        <v>1121.8739</v>
      </c>
      <c r="AC433" s="144" t="e">
        <f>IF(AND(Play[[#This Row],[southwest]]&lt;&gt;0,Play[[#This Row],[Smoker]]=0),Play[[#This Row],[medical_insurance_charges]],NA())</f>
        <v>#N/A</v>
      </c>
      <c r="AD433" s="144" t="e">
        <f>IF(AND(Play[[#This Row],[northwest]]&lt;&gt;0,Play[[#This Row],[Smoker]]=0),Play[[#This Row],[medical_insurance_charges]],NA())</f>
        <v>#N/A</v>
      </c>
      <c r="AE433" s="144" t="e">
        <f>IF(AND(Play[[#This Row],[northeast]]&lt;&gt;0,Play[[#This Row],[Smoker]]=0),Play[[#This Row],[medical_insurance_charges]],NA())</f>
        <v>#N/A</v>
      </c>
      <c r="AF433" s="115" t="e">
        <f>IF(AND(Play[[#This Row],[Biological Marker]]=0,Play[[#This Row],[Smoker]]=0),Play[[#This Row],[medical_insurance_charges]],NA())</f>
        <v>#N/A</v>
      </c>
      <c r="AG433" s="115">
        <f>IF(AND(Play[[#This Row],[Biological Marker]]=1,Play[[#This Row],[Smoker]]=0),Play[[#This Row],[medical_insurance_charges]],NA())</f>
        <v>1121.8739</v>
      </c>
    </row>
    <row r="434" spans="1:33" x14ac:dyDescent="0.35">
      <c r="A434" s="31">
        <v>18</v>
      </c>
      <c r="B434" s="31">
        <v>23.32</v>
      </c>
      <c r="C434" s="33">
        <v>1</v>
      </c>
      <c r="D434" s="33">
        <v>0</v>
      </c>
      <c r="E434" s="33">
        <v>0</v>
      </c>
      <c r="F434" s="33">
        <v>0</v>
      </c>
      <c r="G434" s="33">
        <v>1</v>
      </c>
      <c r="H434">
        <v>0</v>
      </c>
      <c r="I434">
        <v>1</v>
      </c>
      <c r="J434">
        <v>0</v>
      </c>
      <c r="K434">
        <v>0</v>
      </c>
      <c r="L434">
        <v>0</v>
      </c>
      <c r="M434">
        <v>1</v>
      </c>
      <c r="N434">
        <v>0</v>
      </c>
      <c r="O434">
        <v>0</v>
      </c>
      <c r="P434">
        <v>0</v>
      </c>
      <c r="Q434" s="32">
        <v>1711.0268000000001</v>
      </c>
      <c r="R434" s="110">
        <f>IF(Play[[#This Row],[southeast]]=1,Play[[#This Row],[medical_insurance_charges]],NA())</f>
        <v>1711.0268000000001</v>
      </c>
      <c r="S434" s="110" t="e">
        <f>IF(Play[[#This Row],[southwest]]=1,Play[[#This Row],[medical_insurance_charges]],NA())</f>
        <v>#N/A</v>
      </c>
      <c r="T434" s="111" t="e">
        <f>IF(Play[[#This Row],[northwest]]=1,Play[[#This Row],[medical_insurance_charges]],NA())</f>
        <v>#N/A</v>
      </c>
      <c r="U434" s="110" t="e">
        <f>IF(Play[[#This Row],[northeast]]=1,Play[[#This Row],[medical_insurance_charges]],NA())</f>
        <v>#N/A</v>
      </c>
      <c r="V434" s="114" t="e">
        <f>IF(AND(Play[[#This Row],[southeast]]&lt;&gt;0,Play[[#This Row],[Smoker]]&lt;&gt;0),Play[[#This Row],[medical_insurance_charges]],NA())</f>
        <v>#N/A</v>
      </c>
      <c r="W434" s="114" t="e">
        <f>IF(AND(Play[[#This Row],[southwest]]&lt;&gt;0,Play[[#This Row],[Smoker]]&lt;&gt;0),Play[[#This Row],[medical_insurance_charges]],NA())</f>
        <v>#N/A</v>
      </c>
      <c r="X434" s="114" t="e">
        <f>IF(AND(Play[[#This Row],[northwest]]&lt;&gt;0,Play[[#This Row],[Smoker]]&lt;&gt;0),Play[[#This Row],[medical_insurance_charges]],NA())</f>
        <v>#N/A</v>
      </c>
      <c r="Y434" s="114" t="e">
        <f>IF(AND(Play[[#This Row],[northeast]]&lt;&gt;0,Play[[#This Row],[Smoker]]&lt;&gt;0),Play[[#This Row],[medical_insurance_charges]],NA())</f>
        <v>#N/A</v>
      </c>
      <c r="Z434" s="115" t="e">
        <f>IF(AND(Play[[#This Row],[Biological Marker]]=0,Play[[#This Row],[Smoker]]=1),Play[[#This Row],[medical_insurance_charges]],NA())</f>
        <v>#N/A</v>
      </c>
      <c r="AA434" s="115" t="e">
        <f>IF(AND(Play[[#This Row],[Biological Marker]]=1,Play[[#This Row],[Smoker]]=1),Play[[#This Row],[medical_insurance_charges]],NA())</f>
        <v>#N/A</v>
      </c>
      <c r="AB434" s="144">
        <f>IF(AND(Play[[#This Row],[southeast]]&lt;&gt;0,Play[[#This Row],[Smoker]]=0),Play[[#This Row],[medical_insurance_charges]],NA())</f>
        <v>1711.0268000000001</v>
      </c>
      <c r="AC434" s="144" t="e">
        <f>IF(AND(Play[[#This Row],[southwest]]&lt;&gt;0,Play[[#This Row],[Smoker]]=0),Play[[#This Row],[medical_insurance_charges]],NA())</f>
        <v>#N/A</v>
      </c>
      <c r="AD434" s="144" t="e">
        <f>IF(AND(Play[[#This Row],[northwest]]&lt;&gt;0,Play[[#This Row],[Smoker]]=0),Play[[#This Row],[medical_insurance_charges]],NA())</f>
        <v>#N/A</v>
      </c>
      <c r="AE434" s="144" t="e">
        <f>IF(AND(Play[[#This Row],[northeast]]&lt;&gt;0,Play[[#This Row],[Smoker]]=0),Play[[#This Row],[medical_insurance_charges]],NA())</f>
        <v>#N/A</v>
      </c>
      <c r="AF434" s="115" t="e">
        <f>IF(AND(Play[[#This Row],[Biological Marker]]=0,Play[[#This Row],[Smoker]]=0),Play[[#This Row],[medical_insurance_charges]],NA())</f>
        <v>#N/A</v>
      </c>
      <c r="AG434" s="115">
        <f>IF(AND(Play[[#This Row],[Biological Marker]]=1,Play[[#This Row],[Smoker]]=0),Play[[#This Row],[medical_insurance_charges]],NA())</f>
        <v>1711.0268000000001</v>
      </c>
    </row>
    <row r="435" spans="1:33" x14ac:dyDescent="0.35">
      <c r="A435" s="31">
        <v>18</v>
      </c>
      <c r="B435" s="31">
        <v>21.78</v>
      </c>
      <c r="C435" s="33">
        <v>1</v>
      </c>
      <c r="D435" s="33">
        <v>0</v>
      </c>
      <c r="E435" s="33">
        <v>0</v>
      </c>
      <c r="F435" s="33">
        <v>0</v>
      </c>
      <c r="G435" s="33">
        <v>1</v>
      </c>
      <c r="H435">
        <v>0</v>
      </c>
      <c r="I435">
        <v>1</v>
      </c>
      <c r="J435">
        <v>0</v>
      </c>
      <c r="K435">
        <v>0</v>
      </c>
      <c r="L435">
        <v>0</v>
      </c>
      <c r="M435">
        <v>1</v>
      </c>
      <c r="N435">
        <v>0</v>
      </c>
      <c r="O435">
        <v>0</v>
      </c>
      <c r="P435">
        <v>0</v>
      </c>
      <c r="Q435" s="32">
        <v>11884.048580000001</v>
      </c>
      <c r="R435" s="110">
        <f>IF(Play[[#This Row],[southeast]]=1,Play[[#This Row],[medical_insurance_charges]],NA())</f>
        <v>11884.048580000001</v>
      </c>
      <c r="S435" s="110" t="e">
        <f>IF(Play[[#This Row],[southwest]]=1,Play[[#This Row],[medical_insurance_charges]],NA())</f>
        <v>#N/A</v>
      </c>
      <c r="T435" s="111" t="e">
        <f>IF(Play[[#This Row],[northwest]]=1,Play[[#This Row],[medical_insurance_charges]],NA())</f>
        <v>#N/A</v>
      </c>
      <c r="U435" s="110" t="e">
        <f>IF(Play[[#This Row],[northeast]]=1,Play[[#This Row],[medical_insurance_charges]],NA())</f>
        <v>#N/A</v>
      </c>
      <c r="V435" s="114" t="e">
        <f>IF(AND(Play[[#This Row],[southeast]]&lt;&gt;0,Play[[#This Row],[Smoker]]&lt;&gt;0),Play[[#This Row],[medical_insurance_charges]],NA())</f>
        <v>#N/A</v>
      </c>
      <c r="W435" s="114" t="e">
        <f>IF(AND(Play[[#This Row],[southwest]]&lt;&gt;0,Play[[#This Row],[Smoker]]&lt;&gt;0),Play[[#This Row],[medical_insurance_charges]],NA())</f>
        <v>#N/A</v>
      </c>
      <c r="X435" s="114" t="e">
        <f>IF(AND(Play[[#This Row],[northwest]]&lt;&gt;0,Play[[#This Row],[Smoker]]&lt;&gt;0),Play[[#This Row],[medical_insurance_charges]],NA())</f>
        <v>#N/A</v>
      </c>
      <c r="Y435" s="114" t="e">
        <f>IF(AND(Play[[#This Row],[northeast]]&lt;&gt;0,Play[[#This Row],[Smoker]]&lt;&gt;0),Play[[#This Row],[medical_insurance_charges]],NA())</f>
        <v>#N/A</v>
      </c>
      <c r="Z435" s="115" t="e">
        <f>IF(AND(Play[[#This Row],[Biological Marker]]=0,Play[[#This Row],[Smoker]]=1),Play[[#This Row],[medical_insurance_charges]],NA())</f>
        <v>#N/A</v>
      </c>
      <c r="AA435" s="115" t="e">
        <f>IF(AND(Play[[#This Row],[Biological Marker]]=1,Play[[#This Row],[Smoker]]=1),Play[[#This Row],[medical_insurance_charges]],NA())</f>
        <v>#N/A</v>
      </c>
      <c r="AB435" s="144">
        <f>IF(AND(Play[[#This Row],[southeast]]&lt;&gt;0,Play[[#This Row],[Smoker]]=0),Play[[#This Row],[medical_insurance_charges]],NA())</f>
        <v>11884.048580000001</v>
      </c>
      <c r="AC435" s="144" t="e">
        <f>IF(AND(Play[[#This Row],[southwest]]&lt;&gt;0,Play[[#This Row],[Smoker]]=0),Play[[#This Row],[medical_insurance_charges]],NA())</f>
        <v>#N/A</v>
      </c>
      <c r="AD435" s="144" t="e">
        <f>IF(AND(Play[[#This Row],[northwest]]&lt;&gt;0,Play[[#This Row],[Smoker]]=0),Play[[#This Row],[medical_insurance_charges]],NA())</f>
        <v>#N/A</v>
      </c>
      <c r="AE435" s="144" t="e">
        <f>IF(AND(Play[[#This Row],[northeast]]&lt;&gt;0,Play[[#This Row],[Smoker]]=0),Play[[#This Row],[medical_insurance_charges]],NA())</f>
        <v>#N/A</v>
      </c>
      <c r="AF435" s="115" t="e">
        <f>IF(AND(Play[[#This Row],[Biological Marker]]=0,Play[[#This Row],[Smoker]]=0),Play[[#This Row],[medical_insurance_charges]],NA())</f>
        <v>#N/A</v>
      </c>
      <c r="AG435" s="115">
        <f>IF(AND(Play[[#This Row],[Biological Marker]]=1,Play[[#This Row],[Smoker]]=0),Play[[#This Row],[medical_insurance_charges]],NA())</f>
        <v>11884.048580000001</v>
      </c>
    </row>
    <row r="436" spans="1:33" x14ac:dyDescent="0.35">
      <c r="A436" s="31">
        <v>21</v>
      </c>
      <c r="B436" s="31">
        <v>23.21</v>
      </c>
      <c r="C436" s="33">
        <v>1</v>
      </c>
      <c r="D436" s="33">
        <v>0</v>
      </c>
      <c r="E436" s="33">
        <v>0</v>
      </c>
      <c r="F436" s="33">
        <v>0</v>
      </c>
      <c r="G436" s="33">
        <v>1</v>
      </c>
      <c r="H436">
        <v>0</v>
      </c>
      <c r="I436">
        <v>1</v>
      </c>
      <c r="J436">
        <v>0</v>
      </c>
      <c r="K436">
        <v>0</v>
      </c>
      <c r="L436">
        <v>0</v>
      </c>
      <c r="M436">
        <v>1</v>
      </c>
      <c r="N436">
        <v>0</v>
      </c>
      <c r="O436">
        <v>0</v>
      </c>
      <c r="P436">
        <v>0</v>
      </c>
      <c r="Q436" s="32">
        <v>1515.3449000000001</v>
      </c>
      <c r="R436" s="110">
        <f>IF(Play[[#This Row],[southeast]]=1,Play[[#This Row],[medical_insurance_charges]],NA())</f>
        <v>1515.3449000000001</v>
      </c>
      <c r="S436" s="110" t="e">
        <f>IF(Play[[#This Row],[southwest]]=1,Play[[#This Row],[medical_insurance_charges]],NA())</f>
        <v>#N/A</v>
      </c>
      <c r="T436" s="111" t="e">
        <f>IF(Play[[#This Row],[northwest]]=1,Play[[#This Row],[medical_insurance_charges]],NA())</f>
        <v>#N/A</v>
      </c>
      <c r="U436" s="110" t="e">
        <f>IF(Play[[#This Row],[northeast]]=1,Play[[#This Row],[medical_insurance_charges]],NA())</f>
        <v>#N/A</v>
      </c>
      <c r="V436" s="114" t="e">
        <f>IF(AND(Play[[#This Row],[southeast]]&lt;&gt;0,Play[[#This Row],[Smoker]]&lt;&gt;0),Play[[#This Row],[medical_insurance_charges]],NA())</f>
        <v>#N/A</v>
      </c>
      <c r="W436" s="114" t="e">
        <f>IF(AND(Play[[#This Row],[southwest]]&lt;&gt;0,Play[[#This Row],[Smoker]]&lt;&gt;0),Play[[#This Row],[medical_insurance_charges]],NA())</f>
        <v>#N/A</v>
      </c>
      <c r="X436" s="114" t="e">
        <f>IF(AND(Play[[#This Row],[northwest]]&lt;&gt;0,Play[[#This Row],[Smoker]]&lt;&gt;0),Play[[#This Row],[medical_insurance_charges]],NA())</f>
        <v>#N/A</v>
      </c>
      <c r="Y436" s="114" t="e">
        <f>IF(AND(Play[[#This Row],[northeast]]&lt;&gt;0,Play[[#This Row],[Smoker]]&lt;&gt;0),Play[[#This Row],[medical_insurance_charges]],NA())</f>
        <v>#N/A</v>
      </c>
      <c r="Z436" s="115" t="e">
        <f>IF(AND(Play[[#This Row],[Biological Marker]]=0,Play[[#This Row],[Smoker]]=1),Play[[#This Row],[medical_insurance_charges]],NA())</f>
        <v>#N/A</v>
      </c>
      <c r="AA436" s="115" t="e">
        <f>IF(AND(Play[[#This Row],[Biological Marker]]=1,Play[[#This Row],[Smoker]]=1),Play[[#This Row],[medical_insurance_charges]],NA())</f>
        <v>#N/A</v>
      </c>
      <c r="AB436" s="144">
        <f>IF(AND(Play[[#This Row],[southeast]]&lt;&gt;0,Play[[#This Row],[Smoker]]=0),Play[[#This Row],[medical_insurance_charges]],NA())</f>
        <v>1515.3449000000001</v>
      </c>
      <c r="AC436" s="144" t="e">
        <f>IF(AND(Play[[#This Row],[southwest]]&lt;&gt;0,Play[[#This Row],[Smoker]]=0),Play[[#This Row],[medical_insurance_charges]],NA())</f>
        <v>#N/A</v>
      </c>
      <c r="AD436" s="144" t="e">
        <f>IF(AND(Play[[#This Row],[northwest]]&lt;&gt;0,Play[[#This Row],[Smoker]]=0),Play[[#This Row],[medical_insurance_charges]],NA())</f>
        <v>#N/A</v>
      </c>
      <c r="AE436" s="144" t="e">
        <f>IF(AND(Play[[#This Row],[northeast]]&lt;&gt;0,Play[[#This Row],[Smoker]]=0),Play[[#This Row],[medical_insurance_charges]],NA())</f>
        <v>#N/A</v>
      </c>
      <c r="AF436" s="115" t="e">
        <f>IF(AND(Play[[#This Row],[Biological Marker]]=0,Play[[#This Row],[Smoker]]=0),Play[[#This Row],[medical_insurance_charges]],NA())</f>
        <v>#N/A</v>
      </c>
      <c r="AG436" s="115">
        <f>IF(AND(Play[[#This Row],[Biological Marker]]=1,Play[[#This Row],[Smoker]]=0),Play[[#This Row],[medical_insurance_charges]],NA())</f>
        <v>1515.3449000000001</v>
      </c>
    </row>
    <row r="437" spans="1:33" x14ac:dyDescent="0.35">
      <c r="A437" s="31">
        <v>27</v>
      </c>
      <c r="B437" s="31">
        <v>23.1</v>
      </c>
      <c r="C437" s="33">
        <v>1</v>
      </c>
      <c r="D437" s="33">
        <v>0</v>
      </c>
      <c r="E437" s="33">
        <v>0</v>
      </c>
      <c r="F437" s="33">
        <v>0</v>
      </c>
      <c r="G437" s="33">
        <v>1</v>
      </c>
      <c r="H437">
        <v>0</v>
      </c>
      <c r="I437">
        <v>1</v>
      </c>
      <c r="J437">
        <v>0</v>
      </c>
      <c r="K437">
        <v>0</v>
      </c>
      <c r="L437">
        <v>0</v>
      </c>
      <c r="M437">
        <v>0</v>
      </c>
      <c r="N437">
        <v>1</v>
      </c>
      <c r="O437">
        <v>0</v>
      </c>
      <c r="P437">
        <v>0</v>
      </c>
      <c r="Q437" s="32">
        <v>2483.7359999999999</v>
      </c>
      <c r="R437" s="110">
        <f>IF(Play[[#This Row],[southeast]]=1,Play[[#This Row],[medical_insurance_charges]],NA())</f>
        <v>2483.7359999999999</v>
      </c>
      <c r="S437" s="110" t="e">
        <f>IF(Play[[#This Row],[southwest]]=1,Play[[#This Row],[medical_insurance_charges]],NA())</f>
        <v>#N/A</v>
      </c>
      <c r="T437" s="111" t="e">
        <f>IF(Play[[#This Row],[northwest]]=1,Play[[#This Row],[medical_insurance_charges]],NA())</f>
        <v>#N/A</v>
      </c>
      <c r="U437" s="110" t="e">
        <f>IF(Play[[#This Row],[northeast]]=1,Play[[#This Row],[medical_insurance_charges]],NA())</f>
        <v>#N/A</v>
      </c>
      <c r="V437" s="114" t="e">
        <f>IF(AND(Play[[#This Row],[southeast]]&lt;&gt;0,Play[[#This Row],[Smoker]]&lt;&gt;0),Play[[#This Row],[medical_insurance_charges]],NA())</f>
        <v>#N/A</v>
      </c>
      <c r="W437" s="114" t="e">
        <f>IF(AND(Play[[#This Row],[southwest]]&lt;&gt;0,Play[[#This Row],[Smoker]]&lt;&gt;0),Play[[#This Row],[medical_insurance_charges]],NA())</f>
        <v>#N/A</v>
      </c>
      <c r="X437" s="114" t="e">
        <f>IF(AND(Play[[#This Row],[northwest]]&lt;&gt;0,Play[[#This Row],[Smoker]]&lt;&gt;0),Play[[#This Row],[medical_insurance_charges]],NA())</f>
        <v>#N/A</v>
      </c>
      <c r="Y437" s="114" t="e">
        <f>IF(AND(Play[[#This Row],[northeast]]&lt;&gt;0,Play[[#This Row],[Smoker]]&lt;&gt;0),Play[[#This Row],[medical_insurance_charges]],NA())</f>
        <v>#N/A</v>
      </c>
      <c r="Z437" s="115" t="e">
        <f>IF(AND(Play[[#This Row],[Biological Marker]]=0,Play[[#This Row],[Smoker]]=1),Play[[#This Row],[medical_insurance_charges]],NA())</f>
        <v>#N/A</v>
      </c>
      <c r="AA437" s="115" t="e">
        <f>IF(AND(Play[[#This Row],[Biological Marker]]=1,Play[[#This Row],[Smoker]]=1),Play[[#This Row],[medical_insurance_charges]],NA())</f>
        <v>#N/A</v>
      </c>
      <c r="AB437" s="144">
        <f>IF(AND(Play[[#This Row],[southeast]]&lt;&gt;0,Play[[#This Row],[Smoker]]=0),Play[[#This Row],[medical_insurance_charges]],NA())</f>
        <v>2483.7359999999999</v>
      </c>
      <c r="AC437" s="144" t="e">
        <f>IF(AND(Play[[#This Row],[southwest]]&lt;&gt;0,Play[[#This Row],[Smoker]]=0),Play[[#This Row],[medical_insurance_charges]],NA())</f>
        <v>#N/A</v>
      </c>
      <c r="AD437" s="144" t="e">
        <f>IF(AND(Play[[#This Row],[northwest]]&lt;&gt;0,Play[[#This Row],[Smoker]]=0),Play[[#This Row],[medical_insurance_charges]],NA())</f>
        <v>#N/A</v>
      </c>
      <c r="AE437" s="144" t="e">
        <f>IF(AND(Play[[#This Row],[northeast]]&lt;&gt;0,Play[[#This Row],[Smoker]]=0),Play[[#This Row],[medical_insurance_charges]],NA())</f>
        <v>#N/A</v>
      </c>
      <c r="AF437" s="115" t="e">
        <f>IF(AND(Play[[#This Row],[Biological Marker]]=0,Play[[#This Row],[Smoker]]=0),Play[[#This Row],[medical_insurance_charges]],NA())</f>
        <v>#N/A</v>
      </c>
      <c r="AG437" s="115">
        <f>IF(AND(Play[[#This Row],[Biological Marker]]=1,Play[[#This Row],[Smoker]]=0),Play[[#This Row],[medical_insurance_charges]],NA())</f>
        <v>2483.7359999999999</v>
      </c>
    </row>
    <row r="438" spans="1:33" x14ac:dyDescent="0.35">
      <c r="A438" s="31">
        <v>38</v>
      </c>
      <c r="B438" s="31">
        <v>21.12</v>
      </c>
      <c r="C438" s="33">
        <v>1</v>
      </c>
      <c r="D438" s="33">
        <v>0</v>
      </c>
      <c r="E438" s="33">
        <v>0</v>
      </c>
      <c r="F438" s="33">
        <v>0</v>
      </c>
      <c r="G438" s="33">
        <v>1</v>
      </c>
      <c r="H438">
        <v>0</v>
      </c>
      <c r="I438">
        <v>1</v>
      </c>
      <c r="J438">
        <v>0</v>
      </c>
      <c r="K438">
        <v>0</v>
      </c>
      <c r="L438">
        <v>0</v>
      </c>
      <c r="M438">
        <v>0</v>
      </c>
      <c r="N438">
        <v>0</v>
      </c>
      <c r="O438">
        <v>1</v>
      </c>
      <c r="P438">
        <v>0</v>
      </c>
      <c r="Q438" s="32">
        <v>6652.5288</v>
      </c>
      <c r="R438" s="110">
        <f>IF(Play[[#This Row],[southeast]]=1,Play[[#This Row],[medical_insurance_charges]],NA())</f>
        <v>6652.5288</v>
      </c>
      <c r="S438" s="110" t="e">
        <f>IF(Play[[#This Row],[southwest]]=1,Play[[#This Row],[medical_insurance_charges]],NA())</f>
        <v>#N/A</v>
      </c>
      <c r="T438" s="111" t="e">
        <f>IF(Play[[#This Row],[northwest]]=1,Play[[#This Row],[medical_insurance_charges]],NA())</f>
        <v>#N/A</v>
      </c>
      <c r="U438" s="110" t="e">
        <f>IF(Play[[#This Row],[northeast]]=1,Play[[#This Row],[medical_insurance_charges]],NA())</f>
        <v>#N/A</v>
      </c>
      <c r="V438" s="114" t="e">
        <f>IF(AND(Play[[#This Row],[southeast]]&lt;&gt;0,Play[[#This Row],[Smoker]]&lt;&gt;0),Play[[#This Row],[medical_insurance_charges]],NA())</f>
        <v>#N/A</v>
      </c>
      <c r="W438" s="114" t="e">
        <f>IF(AND(Play[[#This Row],[southwest]]&lt;&gt;0,Play[[#This Row],[Smoker]]&lt;&gt;0),Play[[#This Row],[medical_insurance_charges]],NA())</f>
        <v>#N/A</v>
      </c>
      <c r="X438" s="114" t="e">
        <f>IF(AND(Play[[#This Row],[northwest]]&lt;&gt;0,Play[[#This Row],[Smoker]]&lt;&gt;0),Play[[#This Row],[medical_insurance_charges]],NA())</f>
        <v>#N/A</v>
      </c>
      <c r="Y438" s="114" t="e">
        <f>IF(AND(Play[[#This Row],[northeast]]&lt;&gt;0,Play[[#This Row],[Smoker]]&lt;&gt;0),Play[[#This Row],[medical_insurance_charges]],NA())</f>
        <v>#N/A</v>
      </c>
      <c r="Z438" s="115" t="e">
        <f>IF(AND(Play[[#This Row],[Biological Marker]]=0,Play[[#This Row],[Smoker]]=1),Play[[#This Row],[medical_insurance_charges]],NA())</f>
        <v>#N/A</v>
      </c>
      <c r="AA438" s="115" t="e">
        <f>IF(AND(Play[[#This Row],[Biological Marker]]=1,Play[[#This Row],[Smoker]]=1),Play[[#This Row],[medical_insurance_charges]],NA())</f>
        <v>#N/A</v>
      </c>
      <c r="AB438" s="144">
        <f>IF(AND(Play[[#This Row],[southeast]]&lt;&gt;0,Play[[#This Row],[Smoker]]=0),Play[[#This Row],[medical_insurance_charges]],NA())</f>
        <v>6652.5288</v>
      </c>
      <c r="AC438" s="144" t="e">
        <f>IF(AND(Play[[#This Row],[southwest]]&lt;&gt;0,Play[[#This Row],[Smoker]]=0),Play[[#This Row],[medical_insurance_charges]],NA())</f>
        <v>#N/A</v>
      </c>
      <c r="AD438" s="144" t="e">
        <f>IF(AND(Play[[#This Row],[northwest]]&lt;&gt;0,Play[[#This Row],[Smoker]]=0),Play[[#This Row],[medical_insurance_charges]],NA())</f>
        <v>#N/A</v>
      </c>
      <c r="AE438" s="144" t="e">
        <f>IF(AND(Play[[#This Row],[northeast]]&lt;&gt;0,Play[[#This Row],[Smoker]]=0),Play[[#This Row],[medical_insurance_charges]],NA())</f>
        <v>#N/A</v>
      </c>
      <c r="AF438" s="115" t="e">
        <f>IF(AND(Play[[#This Row],[Biological Marker]]=0,Play[[#This Row],[Smoker]]=0),Play[[#This Row],[medical_insurance_charges]],NA())</f>
        <v>#N/A</v>
      </c>
      <c r="AG438" s="115">
        <f>IF(AND(Play[[#This Row],[Biological Marker]]=1,Play[[#This Row],[Smoker]]=0),Play[[#This Row],[medical_insurance_charges]],NA())</f>
        <v>6652.5288</v>
      </c>
    </row>
    <row r="439" spans="1:33" x14ac:dyDescent="0.35">
      <c r="A439" s="31">
        <v>41</v>
      </c>
      <c r="B439" s="31">
        <v>21.78</v>
      </c>
      <c r="C439" s="33">
        <v>1</v>
      </c>
      <c r="D439" s="33">
        <v>0</v>
      </c>
      <c r="E439" s="33">
        <v>0</v>
      </c>
      <c r="F439" s="33">
        <v>0</v>
      </c>
      <c r="G439" s="33">
        <v>1</v>
      </c>
      <c r="H439">
        <v>0</v>
      </c>
      <c r="I439">
        <v>1</v>
      </c>
      <c r="J439">
        <v>0</v>
      </c>
      <c r="K439">
        <v>0</v>
      </c>
      <c r="L439">
        <v>0</v>
      </c>
      <c r="M439">
        <v>0</v>
      </c>
      <c r="N439">
        <v>0</v>
      </c>
      <c r="O439">
        <v>1</v>
      </c>
      <c r="P439">
        <v>0</v>
      </c>
      <c r="Q439" s="32">
        <v>6272.4772000000003</v>
      </c>
      <c r="R439" s="110">
        <f>IF(Play[[#This Row],[southeast]]=1,Play[[#This Row],[medical_insurance_charges]],NA())</f>
        <v>6272.4772000000003</v>
      </c>
      <c r="S439" s="110" t="e">
        <f>IF(Play[[#This Row],[southwest]]=1,Play[[#This Row],[medical_insurance_charges]],NA())</f>
        <v>#N/A</v>
      </c>
      <c r="T439" s="111" t="e">
        <f>IF(Play[[#This Row],[northwest]]=1,Play[[#This Row],[medical_insurance_charges]],NA())</f>
        <v>#N/A</v>
      </c>
      <c r="U439" s="110" t="e">
        <f>IF(Play[[#This Row],[northeast]]=1,Play[[#This Row],[medical_insurance_charges]],NA())</f>
        <v>#N/A</v>
      </c>
      <c r="V439" s="114" t="e">
        <f>IF(AND(Play[[#This Row],[southeast]]&lt;&gt;0,Play[[#This Row],[Smoker]]&lt;&gt;0),Play[[#This Row],[medical_insurance_charges]],NA())</f>
        <v>#N/A</v>
      </c>
      <c r="W439" s="114" t="e">
        <f>IF(AND(Play[[#This Row],[southwest]]&lt;&gt;0,Play[[#This Row],[Smoker]]&lt;&gt;0),Play[[#This Row],[medical_insurance_charges]],NA())</f>
        <v>#N/A</v>
      </c>
      <c r="X439" s="114" t="e">
        <f>IF(AND(Play[[#This Row],[northwest]]&lt;&gt;0,Play[[#This Row],[Smoker]]&lt;&gt;0),Play[[#This Row],[medical_insurance_charges]],NA())</f>
        <v>#N/A</v>
      </c>
      <c r="Y439" s="114" t="e">
        <f>IF(AND(Play[[#This Row],[northeast]]&lt;&gt;0,Play[[#This Row],[Smoker]]&lt;&gt;0),Play[[#This Row],[medical_insurance_charges]],NA())</f>
        <v>#N/A</v>
      </c>
      <c r="Z439" s="115" t="e">
        <f>IF(AND(Play[[#This Row],[Biological Marker]]=0,Play[[#This Row],[Smoker]]=1),Play[[#This Row],[medical_insurance_charges]],NA())</f>
        <v>#N/A</v>
      </c>
      <c r="AA439" s="115" t="e">
        <f>IF(AND(Play[[#This Row],[Biological Marker]]=1,Play[[#This Row],[Smoker]]=1),Play[[#This Row],[medical_insurance_charges]],NA())</f>
        <v>#N/A</v>
      </c>
      <c r="AB439" s="144">
        <f>IF(AND(Play[[#This Row],[southeast]]&lt;&gt;0,Play[[#This Row],[Smoker]]=0),Play[[#This Row],[medical_insurance_charges]],NA())</f>
        <v>6272.4772000000003</v>
      </c>
      <c r="AC439" s="144" t="e">
        <f>IF(AND(Play[[#This Row],[southwest]]&lt;&gt;0,Play[[#This Row],[Smoker]]=0),Play[[#This Row],[medical_insurance_charges]],NA())</f>
        <v>#N/A</v>
      </c>
      <c r="AD439" s="144" t="e">
        <f>IF(AND(Play[[#This Row],[northwest]]&lt;&gt;0,Play[[#This Row],[Smoker]]=0),Play[[#This Row],[medical_insurance_charges]],NA())</f>
        <v>#N/A</v>
      </c>
      <c r="AE439" s="144" t="e">
        <f>IF(AND(Play[[#This Row],[northeast]]&lt;&gt;0,Play[[#This Row],[Smoker]]=0),Play[[#This Row],[medical_insurance_charges]],NA())</f>
        <v>#N/A</v>
      </c>
      <c r="AF439" s="115" t="e">
        <f>IF(AND(Play[[#This Row],[Biological Marker]]=0,Play[[#This Row],[Smoker]]=0),Play[[#This Row],[medical_insurance_charges]],NA())</f>
        <v>#N/A</v>
      </c>
      <c r="AG439" s="115">
        <f>IF(AND(Play[[#This Row],[Biological Marker]]=1,Play[[#This Row],[Smoker]]=0),Play[[#This Row],[medical_insurance_charges]],NA())</f>
        <v>6272.4772000000003</v>
      </c>
    </row>
    <row r="440" spans="1:33" x14ac:dyDescent="0.35">
      <c r="A440" s="31">
        <v>42</v>
      </c>
      <c r="B440" s="31">
        <v>24.86</v>
      </c>
      <c r="C440" s="33">
        <v>1</v>
      </c>
      <c r="D440" s="33">
        <v>0</v>
      </c>
      <c r="E440" s="33">
        <v>0</v>
      </c>
      <c r="F440" s="33">
        <v>0</v>
      </c>
      <c r="G440" s="33">
        <v>1</v>
      </c>
      <c r="H440">
        <v>0</v>
      </c>
      <c r="I440">
        <v>1</v>
      </c>
      <c r="J440">
        <v>0</v>
      </c>
      <c r="K440">
        <v>0</v>
      </c>
      <c r="L440">
        <v>0</v>
      </c>
      <c r="M440">
        <v>0</v>
      </c>
      <c r="N440">
        <v>0</v>
      </c>
      <c r="O440">
        <v>1</v>
      </c>
      <c r="P440">
        <v>0</v>
      </c>
      <c r="Q440" s="32">
        <v>5966.8873999999996</v>
      </c>
      <c r="R440" s="110">
        <f>IF(Play[[#This Row],[southeast]]=1,Play[[#This Row],[medical_insurance_charges]],NA())</f>
        <v>5966.8873999999996</v>
      </c>
      <c r="S440" s="110" t="e">
        <f>IF(Play[[#This Row],[southwest]]=1,Play[[#This Row],[medical_insurance_charges]],NA())</f>
        <v>#N/A</v>
      </c>
      <c r="T440" s="111" t="e">
        <f>IF(Play[[#This Row],[northwest]]=1,Play[[#This Row],[medical_insurance_charges]],NA())</f>
        <v>#N/A</v>
      </c>
      <c r="U440" s="110" t="e">
        <f>IF(Play[[#This Row],[northeast]]=1,Play[[#This Row],[medical_insurance_charges]],NA())</f>
        <v>#N/A</v>
      </c>
      <c r="V440" s="114" t="e">
        <f>IF(AND(Play[[#This Row],[southeast]]&lt;&gt;0,Play[[#This Row],[Smoker]]&lt;&gt;0),Play[[#This Row],[medical_insurance_charges]],NA())</f>
        <v>#N/A</v>
      </c>
      <c r="W440" s="114" t="e">
        <f>IF(AND(Play[[#This Row],[southwest]]&lt;&gt;0,Play[[#This Row],[Smoker]]&lt;&gt;0),Play[[#This Row],[medical_insurance_charges]],NA())</f>
        <v>#N/A</v>
      </c>
      <c r="X440" s="114" t="e">
        <f>IF(AND(Play[[#This Row],[northwest]]&lt;&gt;0,Play[[#This Row],[Smoker]]&lt;&gt;0),Play[[#This Row],[medical_insurance_charges]],NA())</f>
        <v>#N/A</v>
      </c>
      <c r="Y440" s="114" t="e">
        <f>IF(AND(Play[[#This Row],[northeast]]&lt;&gt;0,Play[[#This Row],[Smoker]]&lt;&gt;0),Play[[#This Row],[medical_insurance_charges]],NA())</f>
        <v>#N/A</v>
      </c>
      <c r="Z440" s="115" t="e">
        <f>IF(AND(Play[[#This Row],[Biological Marker]]=0,Play[[#This Row],[Smoker]]=1),Play[[#This Row],[medical_insurance_charges]],NA())</f>
        <v>#N/A</v>
      </c>
      <c r="AA440" s="115" t="e">
        <f>IF(AND(Play[[#This Row],[Biological Marker]]=1,Play[[#This Row],[Smoker]]=1),Play[[#This Row],[medical_insurance_charges]],NA())</f>
        <v>#N/A</v>
      </c>
      <c r="AB440" s="144">
        <f>IF(AND(Play[[#This Row],[southeast]]&lt;&gt;0,Play[[#This Row],[Smoker]]=0),Play[[#This Row],[medical_insurance_charges]],NA())</f>
        <v>5966.8873999999996</v>
      </c>
      <c r="AC440" s="144" t="e">
        <f>IF(AND(Play[[#This Row],[southwest]]&lt;&gt;0,Play[[#This Row],[Smoker]]=0),Play[[#This Row],[medical_insurance_charges]],NA())</f>
        <v>#N/A</v>
      </c>
      <c r="AD440" s="144" t="e">
        <f>IF(AND(Play[[#This Row],[northwest]]&lt;&gt;0,Play[[#This Row],[Smoker]]=0),Play[[#This Row],[medical_insurance_charges]],NA())</f>
        <v>#N/A</v>
      </c>
      <c r="AE440" s="144" t="e">
        <f>IF(AND(Play[[#This Row],[northeast]]&lt;&gt;0,Play[[#This Row],[Smoker]]=0),Play[[#This Row],[medical_insurance_charges]],NA())</f>
        <v>#N/A</v>
      </c>
      <c r="AF440" s="115" t="e">
        <f>IF(AND(Play[[#This Row],[Biological Marker]]=0,Play[[#This Row],[Smoker]]=0),Play[[#This Row],[medical_insurance_charges]],NA())</f>
        <v>#N/A</v>
      </c>
      <c r="AG440" s="115">
        <f>IF(AND(Play[[#This Row],[Biological Marker]]=1,Play[[#This Row],[Smoker]]=0),Play[[#This Row],[medical_insurance_charges]],NA())</f>
        <v>5966.8873999999996</v>
      </c>
    </row>
    <row r="441" spans="1:33" x14ac:dyDescent="0.35">
      <c r="A441" s="31">
        <v>45</v>
      </c>
      <c r="B441" s="31">
        <v>24.31</v>
      </c>
      <c r="C441" s="33">
        <v>1</v>
      </c>
      <c r="D441" s="33">
        <v>0</v>
      </c>
      <c r="E441" s="33">
        <v>0</v>
      </c>
      <c r="F441" s="33">
        <v>0</v>
      </c>
      <c r="G441" s="33">
        <v>1</v>
      </c>
      <c r="H441">
        <v>0</v>
      </c>
      <c r="I441">
        <v>1</v>
      </c>
      <c r="J441">
        <v>0</v>
      </c>
      <c r="K441">
        <v>0</v>
      </c>
      <c r="L441">
        <v>0</v>
      </c>
      <c r="M441">
        <v>0</v>
      </c>
      <c r="N441">
        <v>0</v>
      </c>
      <c r="O441">
        <v>1</v>
      </c>
      <c r="P441">
        <v>0</v>
      </c>
      <c r="Q441" s="32">
        <v>9788.8659000000007</v>
      </c>
      <c r="R441" s="110">
        <f>IF(Play[[#This Row],[southeast]]=1,Play[[#This Row],[medical_insurance_charges]],NA())</f>
        <v>9788.8659000000007</v>
      </c>
      <c r="S441" s="110" t="e">
        <f>IF(Play[[#This Row],[southwest]]=1,Play[[#This Row],[medical_insurance_charges]],NA())</f>
        <v>#N/A</v>
      </c>
      <c r="T441" s="111" t="e">
        <f>IF(Play[[#This Row],[northwest]]=1,Play[[#This Row],[medical_insurance_charges]],NA())</f>
        <v>#N/A</v>
      </c>
      <c r="U441" s="110" t="e">
        <f>IF(Play[[#This Row],[northeast]]=1,Play[[#This Row],[medical_insurance_charges]],NA())</f>
        <v>#N/A</v>
      </c>
      <c r="V441" s="114" t="e">
        <f>IF(AND(Play[[#This Row],[southeast]]&lt;&gt;0,Play[[#This Row],[Smoker]]&lt;&gt;0),Play[[#This Row],[medical_insurance_charges]],NA())</f>
        <v>#N/A</v>
      </c>
      <c r="W441" s="114" t="e">
        <f>IF(AND(Play[[#This Row],[southwest]]&lt;&gt;0,Play[[#This Row],[Smoker]]&lt;&gt;0),Play[[#This Row],[medical_insurance_charges]],NA())</f>
        <v>#N/A</v>
      </c>
      <c r="X441" s="114" t="e">
        <f>IF(AND(Play[[#This Row],[northwest]]&lt;&gt;0,Play[[#This Row],[Smoker]]&lt;&gt;0),Play[[#This Row],[medical_insurance_charges]],NA())</f>
        <v>#N/A</v>
      </c>
      <c r="Y441" s="114" t="e">
        <f>IF(AND(Play[[#This Row],[northeast]]&lt;&gt;0,Play[[#This Row],[Smoker]]&lt;&gt;0),Play[[#This Row],[medical_insurance_charges]],NA())</f>
        <v>#N/A</v>
      </c>
      <c r="Z441" s="115" t="e">
        <f>IF(AND(Play[[#This Row],[Biological Marker]]=0,Play[[#This Row],[Smoker]]=1),Play[[#This Row],[medical_insurance_charges]],NA())</f>
        <v>#N/A</v>
      </c>
      <c r="AA441" s="115" t="e">
        <f>IF(AND(Play[[#This Row],[Biological Marker]]=1,Play[[#This Row],[Smoker]]=1),Play[[#This Row],[medical_insurance_charges]],NA())</f>
        <v>#N/A</v>
      </c>
      <c r="AB441" s="144">
        <f>IF(AND(Play[[#This Row],[southeast]]&lt;&gt;0,Play[[#This Row],[Smoker]]=0),Play[[#This Row],[medical_insurance_charges]],NA())</f>
        <v>9788.8659000000007</v>
      </c>
      <c r="AC441" s="144" t="e">
        <f>IF(AND(Play[[#This Row],[southwest]]&lt;&gt;0,Play[[#This Row],[Smoker]]=0),Play[[#This Row],[medical_insurance_charges]],NA())</f>
        <v>#N/A</v>
      </c>
      <c r="AD441" s="144" t="e">
        <f>IF(AND(Play[[#This Row],[northwest]]&lt;&gt;0,Play[[#This Row],[Smoker]]=0),Play[[#This Row],[medical_insurance_charges]],NA())</f>
        <v>#N/A</v>
      </c>
      <c r="AE441" s="144" t="e">
        <f>IF(AND(Play[[#This Row],[northeast]]&lt;&gt;0,Play[[#This Row],[Smoker]]=0),Play[[#This Row],[medical_insurance_charges]],NA())</f>
        <v>#N/A</v>
      </c>
      <c r="AF441" s="115" t="e">
        <f>IF(AND(Play[[#This Row],[Biological Marker]]=0,Play[[#This Row],[Smoker]]=0),Play[[#This Row],[medical_insurance_charges]],NA())</f>
        <v>#N/A</v>
      </c>
      <c r="AG441" s="115">
        <f>IF(AND(Play[[#This Row],[Biological Marker]]=1,Play[[#This Row],[Smoker]]=0),Play[[#This Row],[medical_insurance_charges]],NA())</f>
        <v>9788.8659000000007</v>
      </c>
    </row>
    <row r="442" spans="1:33" x14ac:dyDescent="0.35">
      <c r="A442" s="31">
        <v>45</v>
      </c>
      <c r="B442" s="31">
        <v>20.350000000000001</v>
      </c>
      <c r="C442" s="33">
        <v>1</v>
      </c>
      <c r="D442" s="33">
        <v>0</v>
      </c>
      <c r="E442" s="33">
        <v>0</v>
      </c>
      <c r="F442" s="33">
        <v>0</v>
      </c>
      <c r="G442" s="33">
        <v>1</v>
      </c>
      <c r="H442">
        <v>0</v>
      </c>
      <c r="I442">
        <v>1</v>
      </c>
      <c r="J442">
        <v>0</v>
      </c>
      <c r="K442">
        <v>0</v>
      </c>
      <c r="L442">
        <v>0</v>
      </c>
      <c r="M442">
        <v>0</v>
      </c>
      <c r="N442">
        <v>0</v>
      </c>
      <c r="O442">
        <v>1</v>
      </c>
      <c r="P442">
        <v>0</v>
      </c>
      <c r="Q442" s="32">
        <v>8605.3615000000009</v>
      </c>
      <c r="R442" s="110">
        <f>IF(Play[[#This Row],[southeast]]=1,Play[[#This Row],[medical_insurance_charges]],NA())</f>
        <v>8605.3615000000009</v>
      </c>
      <c r="S442" s="110" t="e">
        <f>IF(Play[[#This Row],[southwest]]=1,Play[[#This Row],[medical_insurance_charges]],NA())</f>
        <v>#N/A</v>
      </c>
      <c r="T442" s="111" t="e">
        <f>IF(Play[[#This Row],[northwest]]=1,Play[[#This Row],[medical_insurance_charges]],NA())</f>
        <v>#N/A</v>
      </c>
      <c r="U442" s="110" t="e">
        <f>IF(Play[[#This Row],[northeast]]=1,Play[[#This Row],[medical_insurance_charges]],NA())</f>
        <v>#N/A</v>
      </c>
      <c r="V442" s="114" t="e">
        <f>IF(AND(Play[[#This Row],[southeast]]&lt;&gt;0,Play[[#This Row],[Smoker]]&lt;&gt;0),Play[[#This Row],[medical_insurance_charges]],NA())</f>
        <v>#N/A</v>
      </c>
      <c r="W442" s="114" t="e">
        <f>IF(AND(Play[[#This Row],[southwest]]&lt;&gt;0,Play[[#This Row],[Smoker]]&lt;&gt;0),Play[[#This Row],[medical_insurance_charges]],NA())</f>
        <v>#N/A</v>
      </c>
      <c r="X442" s="114" t="e">
        <f>IF(AND(Play[[#This Row],[northwest]]&lt;&gt;0,Play[[#This Row],[Smoker]]&lt;&gt;0),Play[[#This Row],[medical_insurance_charges]],NA())</f>
        <v>#N/A</v>
      </c>
      <c r="Y442" s="114" t="e">
        <f>IF(AND(Play[[#This Row],[northeast]]&lt;&gt;0,Play[[#This Row],[Smoker]]&lt;&gt;0),Play[[#This Row],[medical_insurance_charges]],NA())</f>
        <v>#N/A</v>
      </c>
      <c r="Z442" s="115" t="e">
        <f>IF(AND(Play[[#This Row],[Biological Marker]]=0,Play[[#This Row],[Smoker]]=1),Play[[#This Row],[medical_insurance_charges]],NA())</f>
        <v>#N/A</v>
      </c>
      <c r="AA442" s="115" t="e">
        <f>IF(AND(Play[[#This Row],[Biological Marker]]=1,Play[[#This Row],[Smoker]]=1),Play[[#This Row],[medical_insurance_charges]],NA())</f>
        <v>#N/A</v>
      </c>
      <c r="AB442" s="144">
        <f>IF(AND(Play[[#This Row],[southeast]]&lt;&gt;0,Play[[#This Row],[Smoker]]=0),Play[[#This Row],[medical_insurance_charges]],NA())</f>
        <v>8605.3615000000009</v>
      </c>
      <c r="AC442" s="144" t="e">
        <f>IF(AND(Play[[#This Row],[southwest]]&lt;&gt;0,Play[[#This Row],[Smoker]]=0),Play[[#This Row],[medical_insurance_charges]],NA())</f>
        <v>#N/A</v>
      </c>
      <c r="AD442" s="144" t="e">
        <f>IF(AND(Play[[#This Row],[northwest]]&lt;&gt;0,Play[[#This Row],[Smoker]]=0),Play[[#This Row],[medical_insurance_charges]],NA())</f>
        <v>#N/A</v>
      </c>
      <c r="AE442" s="144" t="e">
        <f>IF(AND(Play[[#This Row],[northeast]]&lt;&gt;0,Play[[#This Row],[Smoker]]=0),Play[[#This Row],[medical_insurance_charges]],NA())</f>
        <v>#N/A</v>
      </c>
      <c r="AF442" s="115" t="e">
        <f>IF(AND(Play[[#This Row],[Biological Marker]]=0,Play[[#This Row],[Smoker]]=0),Play[[#This Row],[medical_insurance_charges]],NA())</f>
        <v>#N/A</v>
      </c>
      <c r="AG442" s="115">
        <f>IF(AND(Play[[#This Row],[Biological Marker]]=1,Play[[#This Row],[Smoker]]=0),Play[[#This Row],[medical_insurance_charges]],NA())</f>
        <v>8605.3615000000009</v>
      </c>
    </row>
    <row r="443" spans="1:33" x14ac:dyDescent="0.35">
      <c r="A443" s="31">
        <v>54</v>
      </c>
      <c r="B443" s="31">
        <v>21.01</v>
      </c>
      <c r="C443" s="33">
        <v>1</v>
      </c>
      <c r="D443" s="33">
        <v>0</v>
      </c>
      <c r="E443" s="33">
        <v>0</v>
      </c>
      <c r="F443" s="33">
        <v>0</v>
      </c>
      <c r="G443" s="33">
        <v>1</v>
      </c>
      <c r="H443">
        <v>0</v>
      </c>
      <c r="I443">
        <v>1</v>
      </c>
      <c r="J443">
        <v>0</v>
      </c>
      <c r="K443">
        <v>0</v>
      </c>
      <c r="L443">
        <v>0</v>
      </c>
      <c r="M443">
        <v>0</v>
      </c>
      <c r="N443">
        <v>0</v>
      </c>
      <c r="O443">
        <v>1</v>
      </c>
      <c r="P443">
        <v>0</v>
      </c>
      <c r="Q443" s="32">
        <v>11013.7119</v>
      </c>
      <c r="R443" s="110">
        <f>IF(Play[[#This Row],[southeast]]=1,Play[[#This Row],[medical_insurance_charges]],NA())</f>
        <v>11013.7119</v>
      </c>
      <c r="S443" s="110" t="e">
        <f>IF(Play[[#This Row],[southwest]]=1,Play[[#This Row],[medical_insurance_charges]],NA())</f>
        <v>#N/A</v>
      </c>
      <c r="T443" s="111" t="e">
        <f>IF(Play[[#This Row],[northwest]]=1,Play[[#This Row],[medical_insurance_charges]],NA())</f>
        <v>#N/A</v>
      </c>
      <c r="U443" s="110" t="e">
        <f>IF(Play[[#This Row],[northeast]]=1,Play[[#This Row],[medical_insurance_charges]],NA())</f>
        <v>#N/A</v>
      </c>
      <c r="V443" s="114" t="e">
        <f>IF(AND(Play[[#This Row],[southeast]]&lt;&gt;0,Play[[#This Row],[Smoker]]&lt;&gt;0),Play[[#This Row],[medical_insurance_charges]],NA())</f>
        <v>#N/A</v>
      </c>
      <c r="W443" s="114" t="e">
        <f>IF(AND(Play[[#This Row],[southwest]]&lt;&gt;0,Play[[#This Row],[Smoker]]&lt;&gt;0),Play[[#This Row],[medical_insurance_charges]],NA())</f>
        <v>#N/A</v>
      </c>
      <c r="X443" s="114" t="e">
        <f>IF(AND(Play[[#This Row],[northwest]]&lt;&gt;0,Play[[#This Row],[Smoker]]&lt;&gt;0),Play[[#This Row],[medical_insurance_charges]],NA())</f>
        <v>#N/A</v>
      </c>
      <c r="Y443" s="114" t="e">
        <f>IF(AND(Play[[#This Row],[northeast]]&lt;&gt;0,Play[[#This Row],[Smoker]]&lt;&gt;0),Play[[#This Row],[medical_insurance_charges]],NA())</f>
        <v>#N/A</v>
      </c>
      <c r="Z443" s="115" t="e">
        <f>IF(AND(Play[[#This Row],[Biological Marker]]=0,Play[[#This Row],[Smoker]]=1),Play[[#This Row],[medical_insurance_charges]],NA())</f>
        <v>#N/A</v>
      </c>
      <c r="AA443" s="115" t="e">
        <f>IF(AND(Play[[#This Row],[Biological Marker]]=1,Play[[#This Row],[Smoker]]=1),Play[[#This Row],[medical_insurance_charges]],NA())</f>
        <v>#N/A</v>
      </c>
      <c r="AB443" s="144">
        <f>IF(AND(Play[[#This Row],[southeast]]&lt;&gt;0,Play[[#This Row],[Smoker]]=0),Play[[#This Row],[medical_insurance_charges]],NA())</f>
        <v>11013.7119</v>
      </c>
      <c r="AC443" s="144" t="e">
        <f>IF(AND(Play[[#This Row],[southwest]]&lt;&gt;0,Play[[#This Row],[Smoker]]=0),Play[[#This Row],[medical_insurance_charges]],NA())</f>
        <v>#N/A</v>
      </c>
      <c r="AD443" s="144" t="e">
        <f>IF(AND(Play[[#This Row],[northwest]]&lt;&gt;0,Play[[#This Row],[Smoker]]=0),Play[[#This Row],[medical_insurance_charges]],NA())</f>
        <v>#N/A</v>
      </c>
      <c r="AE443" s="144" t="e">
        <f>IF(AND(Play[[#This Row],[northeast]]&lt;&gt;0,Play[[#This Row],[Smoker]]=0),Play[[#This Row],[medical_insurance_charges]],NA())</f>
        <v>#N/A</v>
      </c>
      <c r="AF443" s="115" t="e">
        <f>IF(AND(Play[[#This Row],[Biological Marker]]=0,Play[[#This Row],[Smoker]]=0),Play[[#This Row],[medical_insurance_charges]],NA())</f>
        <v>#N/A</v>
      </c>
      <c r="AG443" s="115">
        <f>IF(AND(Play[[#This Row],[Biological Marker]]=1,Play[[#This Row],[Smoker]]=0),Play[[#This Row],[medical_insurance_charges]],NA())</f>
        <v>11013.7119</v>
      </c>
    </row>
    <row r="444" spans="1:33" x14ac:dyDescent="0.35">
      <c r="A444" s="31">
        <v>18</v>
      </c>
      <c r="B444" s="31">
        <v>38.28</v>
      </c>
      <c r="C444" s="33">
        <v>0</v>
      </c>
      <c r="D444" s="33">
        <v>1</v>
      </c>
      <c r="E444" s="33">
        <v>0</v>
      </c>
      <c r="F444" s="33">
        <v>0</v>
      </c>
      <c r="G444" s="33">
        <v>0</v>
      </c>
      <c r="H444">
        <v>0</v>
      </c>
      <c r="I444">
        <v>1</v>
      </c>
      <c r="J444">
        <v>0</v>
      </c>
      <c r="K444">
        <v>0</v>
      </c>
      <c r="L444">
        <v>0</v>
      </c>
      <c r="M444">
        <v>1</v>
      </c>
      <c r="N444">
        <v>0</v>
      </c>
      <c r="O444">
        <v>0</v>
      </c>
      <c r="P444">
        <v>0</v>
      </c>
      <c r="Q444" s="32">
        <v>1631.8212000000001</v>
      </c>
      <c r="R444" s="110">
        <f>IF(Play[[#This Row],[southeast]]=1,Play[[#This Row],[medical_insurance_charges]],NA())</f>
        <v>1631.8212000000001</v>
      </c>
      <c r="S444" s="110" t="e">
        <f>IF(Play[[#This Row],[southwest]]=1,Play[[#This Row],[medical_insurance_charges]],NA())</f>
        <v>#N/A</v>
      </c>
      <c r="T444" s="111" t="e">
        <f>IF(Play[[#This Row],[northwest]]=1,Play[[#This Row],[medical_insurance_charges]],NA())</f>
        <v>#N/A</v>
      </c>
      <c r="U444" s="110" t="e">
        <f>IF(Play[[#This Row],[northeast]]=1,Play[[#This Row],[medical_insurance_charges]],NA())</f>
        <v>#N/A</v>
      </c>
      <c r="V444" s="114" t="e">
        <f>IF(AND(Play[[#This Row],[southeast]]&lt;&gt;0,Play[[#This Row],[Smoker]]&lt;&gt;0),Play[[#This Row],[medical_insurance_charges]],NA())</f>
        <v>#N/A</v>
      </c>
      <c r="W444" s="114" t="e">
        <f>IF(AND(Play[[#This Row],[southwest]]&lt;&gt;0,Play[[#This Row],[Smoker]]&lt;&gt;0),Play[[#This Row],[medical_insurance_charges]],NA())</f>
        <v>#N/A</v>
      </c>
      <c r="X444" s="114" t="e">
        <f>IF(AND(Play[[#This Row],[northwest]]&lt;&gt;0,Play[[#This Row],[Smoker]]&lt;&gt;0),Play[[#This Row],[medical_insurance_charges]],NA())</f>
        <v>#N/A</v>
      </c>
      <c r="Y444" s="114" t="e">
        <f>IF(AND(Play[[#This Row],[northeast]]&lt;&gt;0,Play[[#This Row],[Smoker]]&lt;&gt;0),Play[[#This Row],[medical_insurance_charges]],NA())</f>
        <v>#N/A</v>
      </c>
      <c r="Z444" s="115" t="e">
        <f>IF(AND(Play[[#This Row],[Biological Marker]]=0,Play[[#This Row],[Smoker]]=1),Play[[#This Row],[medical_insurance_charges]],NA())</f>
        <v>#N/A</v>
      </c>
      <c r="AA444" s="115" t="e">
        <f>IF(AND(Play[[#This Row],[Biological Marker]]=1,Play[[#This Row],[Smoker]]=1),Play[[#This Row],[medical_insurance_charges]],NA())</f>
        <v>#N/A</v>
      </c>
      <c r="AB444" s="144">
        <f>IF(AND(Play[[#This Row],[southeast]]&lt;&gt;0,Play[[#This Row],[Smoker]]=0),Play[[#This Row],[medical_insurance_charges]],NA())</f>
        <v>1631.8212000000001</v>
      </c>
      <c r="AC444" s="144" t="e">
        <f>IF(AND(Play[[#This Row],[southwest]]&lt;&gt;0,Play[[#This Row],[Smoker]]=0),Play[[#This Row],[medical_insurance_charges]],NA())</f>
        <v>#N/A</v>
      </c>
      <c r="AD444" s="144" t="e">
        <f>IF(AND(Play[[#This Row],[northwest]]&lt;&gt;0,Play[[#This Row],[Smoker]]=0),Play[[#This Row],[medical_insurance_charges]],NA())</f>
        <v>#N/A</v>
      </c>
      <c r="AE444" s="144" t="e">
        <f>IF(AND(Play[[#This Row],[northeast]]&lt;&gt;0,Play[[#This Row],[Smoker]]=0),Play[[#This Row],[medical_insurance_charges]],NA())</f>
        <v>#N/A</v>
      </c>
      <c r="AF444" s="115">
        <f>IF(AND(Play[[#This Row],[Biological Marker]]=0,Play[[#This Row],[Smoker]]=0),Play[[#This Row],[medical_insurance_charges]],NA())</f>
        <v>1631.8212000000001</v>
      </c>
      <c r="AG444" s="115" t="e">
        <f>IF(AND(Play[[#This Row],[Biological Marker]]=1,Play[[#This Row],[Smoker]]=0),Play[[#This Row],[medical_insurance_charges]],NA())</f>
        <v>#N/A</v>
      </c>
    </row>
    <row r="445" spans="1:33" x14ac:dyDescent="0.35">
      <c r="A445" s="31">
        <v>18</v>
      </c>
      <c r="B445" s="31">
        <v>38.28</v>
      </c>
      <c r="C445" s="33">
        <v>0</v>
      </c>
      <c r="D445" s="33">
        <v>1</v>
      </c>
      <c r="E445" s="33">
        <v>0</v>
      </c>
      <c r="F445" s="33">
        <v>0</v>
      </c>
      <c r="G445" s="33">
        <v>0</v>
      </c>
      <c r="H445">
        <v>0</v>
      </c>
      <c r="I445">
        <v>1</v>
      </c>
      <c r="J445">
        <v>0</v>
      </c>
      <c r="K445">
        <v>0</v>
      </c>
      <c r="L445">
        <v>0</v>
      </c>
      <c r="M445">
        <v>1</v>
      </c>
      <c r="N445">
        <v>0</v>
      </c>
      <c r="O445">
        <v>0</v>
      </c>
      <c r="P445">
        <v>0</v>
      </c>
      <c r="Q445" s="32">
        <v>14133.03775</v>
      </c>
      <c r="R445" s="110">
        <f>IF(Play[[#This Row],[southeast]]=1,Play[[#This Row],[medical_insurance_charges]],NA())</f>
        <v>14133.03775</v>
      </c>
      <c r="S445" s="110" t="e">
        <f>IF(Play[[#This Row],[southwest]]=1,Play[[#This Row],[medical_insurance_charges]],NA())</f>
        <v>#N/A</v>
      </c>
      <c r="T445" s="111" t="e">
        <f>IF(Play[[#This Row],[northwest]]=1,Play[[#This Row],[medical_insurance_charges]],NA())</f>
        <v>#N/A</v>
      </c>
      <c r="U445" s="110" t="e">
        <f>IF(Play[[#This Row],[northeast]]=1,Play[[#This Row],[medical_insurance_charges]],NA())</f>
        <v>#N/A</v>
      </c>
      <c r="V445" s="114" t="e">
        <f>IF(AND(Play[[#This Row],[southeast]]&lt;&gt;0,Play[[#This Row],[Smoker]]&lt;&gt;0),Play[[#This Row],[medical_insurance_charges]],NA())</f>
        <v>#N/A</v>
      </c>
      <c r="W445" s="114" t="e">
        <f>IF(AND(Play[[#This Row],[southwest]]&lt;&gt;0,Play[[#This Row],[Smoker]]&lt;&gt;0),Play[[#This Row],[medical_insurance_charges]],NA())</f>
        <v>#N/A</v>
      </c>
      <c r="X445" s="114" t="e">
        <f>IF(AND(Play[[#This Row],[northwest]]&lt;&gt;0,Play[[#This Row],[Smoker]]&lt;&gt;0),Play[[#This Row],[medical_insurance_charges]],NA())</f>
        <v>#N/A</v>
      </c>
      <c r="Y445" s="114" t="e">
        <f>IF(AND(Play[[#This Row],[northeast]]&lt;&gt;0,Play[[#This Row],[Smoker]]&lt;&gt;0),Play[[#This Row],[medical_insurance_charges]],NA())</f>
        <v>#N/A</v>
      </c>
      <c r="Z445" s="115" t="e">
        <f>IF(AND(Play[[#This Row],[Biological Marker]]=0,Play[[#This Row],[Smoker]]=1),Play[[#This Row],[medical_insurance_charges]],NA())</f>
        <v>#N/A</v>
      </c>
      <c r="AA445" s="115" t="e">
        <f>IF(AND(Play[[#This Row],[Biological Marker]]=1,Play[[#This Row],[Smoker]]=1),Play[[#This Row],[medical_insurance_charges]],NA())</f>
        <v>#N/A</v>
      </c>
      <c r="AB445" s="144">
        <f>IF(AND(Play[[#This Row],[southeast]]&lt;&gt;0,Play[[#This Row],[Smoker]]=0),Play[[#This Row],[medical_insurance_charges]],NA())</f>
        <v>14133.03775</v>
      </c>
      <c r="AC445" s="144" t="e">
        <f>IF(AND(Play[[#This Row],[southwest]]&lt;&gt;0,Play[[#This Row],[Smoker]]=0),Play[[#This Row],[medical_insurance_charges]],NA())</f>
        <v>#N/A</v>
      </c>
      <c r="AD445" s="144" t="e">
        <f>IF(AND(Play[[#This Row],[northwest]]&lt;&gt;0,Play[[#This Row],[Smoker]]=0),Play[[#This Row],[medical_insurance_charges]],NA())</f>
        <v>#N/A</v>
      </c>
      <c r="AE445" s="144" t="e">
        <f>IF(AND(Play[[#This Row],[northeast]]&lt;&gt;0,Play[[#This Row],[Smoker]]=0),Play[[#This Row],[medical_insurance_charges]],NA())</f>
        <v>#N/A</v>
      </c>
      <c r="AF445" s="115">
        <f>IF(AND(Play[[#This Row],[Biological Marker]]=0,Play[[#This Row],[Smoker]]=0),Play[[#This Row],[medical_insurance_charges]],NA())</f>
        <v>14133.03775</v>
      </c>
      <c r="AG445" s="115" t="e">
        <f>IF(AND(Play[[#This Row],[Biological Marker]]=1,Play[[#This Row],[Smoker]]=0),Play[[#This Row],[medical_insurance_charges]],NA())</f>
        <v>#N/A</v>
      </c>
    </row>
    <row r="446" spans="1:33" x14ac:dyDescent="0.35">
      <c r="A446" s="31">
        <v>18</v>
      </c>
      <c r="B446" s="31">
        <v>38.17</v>
      </c>
      <c r="C446" s="33">
        <v>0</v>
      </c>
      <c r="D446" s="33">
        <v>1</v>
      </c>
      <c r="E446" s="33">
        <v>0</v>
      </c>
      <c r="F446" s="33">
        <v>0</v>
      </c>
      <c r="G446" s="33">
        <v>0</v>
      </c>
      <c r="H446">
        <v>0</v>
      </c>
      <c r="I446">
        <v>1</v>
      </c>
      <c r="J446">
        <v>0</v>
      </c>
      <c r="K446">
        <v>0</v>
      </c>
      <c r="L446">
        <v>0</v>
      </c>
      <c r="M446">
        <v>1</v>
      </c>
      <c r="N446">
        <v>0</v>
      </c>
      <c r="O446">
        <v>0</v>
      </c>
      <c r="P446">
        <v>0</v>
      </c>
      <c r="Q446" s="32">
        <v>1631.6683</v>
      </c>
      <c r="R446" s="110">
        <f>IF(Play[[#This Row],[southeast]]=1,Play[[#This Row],[medical_insurance_charges]],NA())</f>
        <v>1631.6683</v>
      </c>
      <c r="S446" s="110" t="e">
        <f>IF(Play[[#This Row],[southwest]]=1,Play[[#This Row],[medical_insurance_charges]],NA())</f>
        <v>#N/A</v>
      </c>
      <c r="T446" s="111" t="e">
        <f>IF(Play[[#This Row],[northwest]]=1,Play[[#This Row],[medical_insurance_charges]],NA())</f>
        <v>#N/A</v>
      </c>
      <c r="U446" s="110" t="e">
        <f>IF(Play[[#This Row],[northeast]]=1,Play[[#This Row],[medical_insurance_charges]],NA())</f>
        <v>#N/A</v>
      </c>
      <c r="V446" s="114" t="e">
        <f>IF(AND(Play[[#This Row],[southeast]]&lt;&gt;0,Play[[#This Row],[Smoker]]&lt;&gt;0),Play[[#This Row],[medical_insurance_charges]],NA())</f>
        <v>#N/A</v>
      </c>
      <c r="W446" s="114" t="e">
        <f>IF(AND(Play[[#This Row],[southwest]]&lt;&gt;0,Play[[#This Row],[Smoker]]&lt;&gt;0),Play[[#This Row],[medical_insurance_charges]],NA())</f>
        <v>#N/A</v>
      </c>
      <c r="X446" s="114" t="e">
        <f>IF(AND(Play[[#This Row],[northwest]]&lt;&gt;0,Play[[#This Row],[Smoker]]&lt;&gt;0),Play[[#This Row],[medical_insurance_charges]],NA())</f>
        <v>#N/A</v>
      </c>
      <c r="Y446" s="114" t="e">
        <f>IF(AND(Play[[#This Row],[northeast]]&lt;&gt;0,Play[[#This Row],[Smoker]]&lt;&gt;0),Play[[#This Row],[medical_insurance_charges]],NA())</f>
        <v>#N/A</v>
      </c>
      <c r="Z446" s="115" t="e">
        <f>IF(AND(Play[[#This Row],[Biological Marker]]=0,Play[[#This Row],[Smoker]]=1),Play[[#This Row],[medical_insurance_charges]],NA())</f>
        <v>#N/A</v>
      </c>
      <c r="AA446" s="115" t="e">
        <f>IF(AND(Play[[#This Row],[Biological Marker]]=1,Play[[#This Row],[Smoker]]=1),Play[[#This Row],[medical_insurance_charges]],NA())</f>
        <v>#N/A</v>
      </c>
      <c r="AB446" s="144">
        <f>IF(AND(Play[[#This Row],[southeast]]&lt;&gt;0,Play[[#This Row],[Smoker]]=0),Play[[#This Row],[medical_insurance_charges]],NA())</f>
        <v>1631.6683</v>
      </c>
      <c r="AC446" s="144" t="e">
        <f>IF(AND(Play[[#This Row],[southwest]]&lt;&gt;0,Play[[#This Row],[Smoker]]=0),Play[[#This Row],[medical_insurance_charges]],NA())</f>
        <v>#N/A</v>
      </c>
      <c r="AD446" s="144" t="e">
        <f>IF(AND(Play[[#This Row],[northwest]]&lt;&gt;0,Play[[#This Row],[Smoker]]=0),Play[[#This Row],[medical_insurance_charges]],NA())</f>
        <v>#N/A</v>
      </c>
      <c r="AE446" s="144" t="e">
        <f>IF(AND(Play[[#This Row],[northeast]]&lt;&gt;0,Play[[#This Row],[Smoker]]=0),Play[[#This Row],[medical_insurance_charges]],NA())</f>
        <v>#N/A</v>
      </c>
      <c r="AF446" s="115">
        <f>IF(AND(Play[[#This Row],[Biological Marker]]=0,Play[[#This Row],[Smoker]]=0),Play[[#This Row],[medical_insurance_charges]],NA())</f>
        <v>1631.6683</v>
      </c>
      <c r="AG446" s="115" t="e">
        <f>IF(AND(Play[[#This Row],[Biological Marker]]=1,Play[[#This Row],[Smoker]]=0),Play[[#This Row],[medical_insurance_charges]],NA())</f>
        <v>#N/A</v>
      </c>
    </row>
    <row r="447" spans="1:33" x14ac:dyDescent="0.35">
      <c r="A447" s="31">
        <v>18</v>
      </c>
      <c r="B447" s="31">
        <v>31.35</v>
      </c>
      <c r="C447" s="33">
        <v>0</v>
      </c>
      <c r="D447" s="33">
        <v>1</v>
      </c>
      <c r="E447" s="33">
        <v>0</v>
      </c>
      <c r="F447" s="33">
        <v>0</v>
      </c>
      <c r="G447" s="33">
        <v>0</v>
      </c>
      <c r="H447">
        <v>0</v>
      </c>
      <c r="I447">
        <v>1</v>
      </c>
      <c r="J447">
        <v>0</v>
      </c>
      <c r="K447">
        <v>0</v>
      </c>
      <c r="L447">
        <v>0</v>
      </c>
      <c r="M447">
        <v>1</v>
      </c>
      <c r="N447">
        <v>0</v>
      </c>
      <c r="O447">
        <v>0</v>
      </c>
      <c r="P447">
        <v>0</v>
      </c>
      <c r="Q447" s="32">
        <v>1622.1885</v>
      </c>
      <c r="R447" s="110">
        <f>IF(Play[[#This Row],[southeast]]=1,Play[[#This Row],[medical_insurance_charges]],NA())</f>
        <v>1622.1885</v>
      </c>
      <c r="S447" s="110" t="e">
        <f>IF(Play[[#This Row],[southwest]]=1,Play[[#This Row],[medical_insurance_charges]],NA())</f>
        <v>#N/A</v>
      </c>
      <c r="T447" s="111" t="e">
        <f>IF(Play[[#This Row],[northwest]]=1,Play[[#This Row],[medical_insurance_charges]],NA())</f>
        <v>#N/A</v>
      </c>
      <c r="U447" s="110" t="e">
        <f>IF(Play[[#This Row],[northeast]]=1,Play[[#This Row],[medical_insurance_charges]],NA())</f>
        <v>#N/A</v>
      </c>
      <c r="V447" s="114" t="e">
        <f>IF(AND(Play[[#This Row],[southeast]]&lt;&gt;0,Play[[#This Row],[Smoker]]&lt;&gt;0),Play[[#This Row],[medical_insurance_charges]],NA())</f>
        <v>#N/A</v>
      </c>
      <c r="W447" s="114" t="e">
        <f>IF(AND(Play[[#This Row],[southwest]]&lt;&gt;0,Play[[#This Row],[Smoker]]&lt;&gt;0),Play[[#This Row],[medical_insurance_charges]],NA())</f>
        <v>#N/A</v>
      </c>
      <c r="X447" s="114" t="e">
        <f>IF(AND(Play[[#This Row],[northwest]]&lt;&gt;0,Play[[#This Row],[Smoker]]&lt;&gt;0),Play[[#This Row],[medical_insurance_charges]],NA())</f>
        <v>#N/A</v>
      </c>
      <c r="Y447" s="114" t="e">
        <f>IF(AND(Play[[#This Row],[northeast]]&lt;&gt;0,Play[[#This Row],[Smoker]]&lt;&gt;0),Play[[#This Row],[medical_insurance_charges]],NA())</f>
        <v>#N/A</v>
      </c>
      <c r="Z447" s="115" t="e">
        <f>IF(AND(Play[[#This Row],[Biological Marker]]=0,Play[[#This Row],[Smoker]]=1),Play[[#This Row],[medical_insurance_charges]],NA())</f>
        <v>#N/A</v>
      </c>
      <c r="AA447" s="115" t="e">
        <f>IF(AND(Play[[#This Row],[Biological Marker]]=1,Play[[#This Row],[Smoker]]=1),Play[[#This Row],[medical_insurance_charges]],NA())</f>
        <v>#N/A</v>
      </c>
      <c r="AB447" s="144">
        <f>IF(AND(Play[[#This Row],[southeast]]&lt;&gt;0,Play[[#This Row],[Smoker]]=0),Play[[#This Row],[medical_insurance_charges]],NA())</f>
        <v>1622.1885</v>
      </c>
      <c r="AC447" s="144" t="e">
        <f>IF(AND(Play[[#This Row],[southwest]]&lt;&gt;0,Play[[#This Row],[Smoker]]=0),Play[[#This Row],[medical_insurance_charges]],NA())</f>
        <v>#N/A</v>
      </c>
      <c r="AD447" s="144" t="e">
        <f>IF(AND(Play[[#This Row],[northwest]]&lt;&gt;0,Play[[#This Row],[Smoker]]=0),Play[[#This Row],[medical_insurance_charges]],NA())</f>
        <v>#N/A</v>
      </c>
      <c r="AE447" s="144" t="e">
        <f>IF(AND(Play[[#This Row],[northeast]]&lt;&gt;0,Play[[#This Row],[Smoker]]=0),Play[[#This Row],[medical_insurance_charges]],NA())</f>
        <v>#N/A</v>
      </c>
      <c r="AF447" s="115">
        <f>IF(AND(Play[[#This Row],[Biological Marker]]=0,Play[[#This Row],[Smoker]]=0),Play[[#This Row],[medical_insurance_charges]],NA())</f>
        <v>1622.1885</v>
      </c>
      <c r="AG447" s="115" t="e">
        <f>IF(AND(Play[[#This Row],[Biological Marker]]=1,Play[[#This Row],[Smoker]]=0),Play[[#This Row],[medical_insurance_charges]],NA())</f>
        <v>#N/A</v>
      </c>
    </row>
    <row r="448" spans="1:33" x14ac:dyDescent="0.35">
      <c r="A448" s="31">
        <v>18</v>
      </c>
      <c r="B448" s="31">
        <v>33.880000000000003</v>
      </c>
      <c r="C448" s="33">
        <v>0</v>
      </c>
      <c r="D448" s="33">
        <v>1</v>
      </c>
      <c r="E448" s="33">
        <v>0</v>
      </c>
      <c r="F448" s="33">
        <v>0</v>
      </c>
      <c r="G448" s="33">
        <v>0</v>
      </c>
      <c r="H448">
        <v>0</v>
      </c>
      <c r="I448">
        <v>1</v>
      </c>
      <c r="J448">
        <v>0</v>
      </c>
      <c r="K448">
        <v>0</v>
      </c>
      <c r="L448">
        <v>0</v>
      </c>
      <c r="M448">
        <v>1</v>
      </c>
      <c r="N448">
        <v>0</v>
      </c>
      <c r="O448">
        <v>0</v>
      </c>
      <c r="P448">
        <v>0</v>
      </c>
      <c r="Q448" s="32">
        <v>11482.63485</v>
      </c>
      <c r="R448" s="110">
        <f>IF(Play[[#This Row],[southeast]]=1,Play[[#This Row],[medical_insurance_charges]],NA())</f>
        <v>11482.63485</v>
      </c>
      <c r="S448" s="110" t="e">
        <f>IF(Play[[#This Row],[southwest]]=1,Play[[#This Row],[medical_insurance_charges]],NA())</f>
        <v>#N/A</v>
      </c>
      <c r="T448" s="111" t="e">
        <f>IF(Play[[#This Row],[northwest]]=1,Play[[#This Row],[medical_insurance_charges]],NA())</f>
        <v>#N/A</v>
      </c>
      <c r="U448" s="110" t="e">
        <f>IF(Play[[#This Row],[northeast]]=1,Play[[#This Row],[medical_insurance_charges]],NA())</f>
        <v>#N/A</v>
      </c>
      <c r="V448" s="114" t="e">
        <f>IF(AND(Play[[#This Row],[southeast]]&lt;&gt;0,Play[[#This Row],[Smoker]]&lt;&gt;0),Play[[#This Row],[medical_insurance_charges]],NA())</f>
        <v>#N/A</v>
      </c>
      <c r="W448" s="114" t="e">
        <f>IF(AND(Play[[#This Row],[southwest]]&lt;&gt;0,Play[[#This Row],[Smoker]]&lt;&gt;0),Play[[#This Row],[medical_insurance_charges]],NA())</f>
        <v>#N/A</v>
      </c>
      <c r="X448" s="114" t="e">
        <f>IF(AND(Play[[#This Row],[northwest]]&lt;&gt;0,Play[[#This Row],[Smoker]]&lt;&gt;0),Play[[#This Row],[medical_insurance_charges]],NA())</f>
        <v>#N/A</v>
      </c>
      <c r="Y448" s="114" t="e">
        <f>IF(AND(Play[[#This Row],[northeast]]&lt;&gt;0,Play[[#This Row],[Smoker]]&lt;&gt;0),Play[[#This Row],[medical_insurance_charges]],NA())</f>
        <v>#N/A</v>
      </c>
      <c r="Z448" s="115" t="e">
        <f>IF(AND(Play[[#This Row],[Biological Marker]]=0,Play[[#This Row],[Smoker]]=1),Play[[#This Row],[medical_insurance_charges]],NA())</f>
        <v>#N/A</v>
      </c>
      <c r="AA448" s="115" t="e">
        <f>IF(AND(Play[[#This Row],[Biological Marker]]=1,Play[[#This Row],[Smoker]]=1),Play[[#This Row],[medical_insurance_charges]],NA())</f>
        <v>#N/A</v>
      </c>
      <c r="AB448" s="144">
        <f>IF(AND(Play[[#This Row],[southeast]]&lt;&gt;0,Play[[#This Row],[Smoker]]=0),Play[[#This Row],[medical_insurance_charges]],NA())</f>
        <v>11482.63485</v>
      </c>
      <c r="AC448" s="144" t="e">
        <f>IF(AND(Play[[#This Row],[southwest]]&lt;&gt;0,Play[[#This Row],[Smoker]]=0),Play[[#This Row],[medical_insurance_charges]],NA())</f>
        <v>#N/A</v>
      </c>
      <c r="AD448" s="144" t="e">
        <f>IF(AND(Play[[#This Row],[northwest]]&lt;&gt;0,Play[[#This Row],[Smoker]]=0),Play[[#This Row],[medical_insurance_charges]],NA())</f>
        <v>#N/A</v>
      </c>
      <c r="AE448" s="144" t="e">
        <f>IF(AND(Play[[#This Row],[northeast]]&lt;&gt;0,Play[[#This Row],[Smoker]]=0),Play[[#This Row],[medical_insurance_charges]],NA())</f>
        <v>#N/A</v>
      </c>
      <c r="AF448" s="115">
        <f>IF(AND(Play[[#This Row],[Biological Marker]]=0,Play[[#This Row],[Smoker]]=0),Play[[#This Row],[medical_insurance_charges]],NA())</f>
        <v>11482.63485</v>
      </c>
      <c r="AG448" s="115" t="e">
        <f>IF(AND(Play[[#This Row],[Biological Marker]]=1,Play[[#This Row],[Smoker]]=0),Play[[#This Row],[medical_insurance_charges]],NA())</f>
        <v>#N/A</v>
      </c>
    </row>
    <row r="449" spans="1:33" x14ac:dyDescent="0.35">
      <c r="A449" s="31">
        <v>18</v>
      </c>
      <c r="B449" s="31">
        <v>32.119999999999997</v>
      </c>
      <c r="C449" s="33">
        <v>0</v>
      </c>
      <c r="D449" s="33">
        <v>1</v>
      </c>
      <c r="E449" s="33">
        <v>0</v>
      </c>
      <c r="F449" s="33">
        <v>0</v>
      </c>
      <c r="G449" s="33">
        <v>0</v>
      </c>
      <c r="H449">
        <v>0</v>
      </c>
      <c r="I449">
        <v>1</v>
      </c>
      <c r="J449">
        <v>0</v>
      </c>
      <c r="K449">
        <v>0</v>
      </c>
      <c r="L449">
        <v>0</v>
      </c>
      <c r="M449">
        <v>1</v>
      </c>
      <c r="N449">
        <v>0</v>
      </c>
      <c r="O449">
        <v>0</v>
      </c>
      <c r="P449">
        <v>0</v>
      </c>
      <c r="Q449" s="32">
        <v>2801.2588000000001</v>
      </c>
      <c r="R449" s="110">
        <f>IF(Play[[#This Row],[southeast]]=1,Play[[#This Row],[medical_insurance_charges]],NA())</f>
        <v>2801.2588000000001</v>
      </c>
      <c r="S449" s="110" t="e">
        <f>IF(Play[[#This Row],[southwest]]=1,Play[[#This Row],[medical_insurance_charges]],NA())</f>
        <v>#N/A</v>
      </c>
      <c r="T449" s="111" t="e">
        <f>IF(Play[[#This Row],[northwest]]=1,Play[[#This Row],[medical_insurance_charges]],NA())</f>
        <v>#N/A</v>
      </c>
      <c r="U449" s="110" t="e">
        <f>IF(Play[[#This Row],[northeast]]=1,Play[[#This Row],[medical_insurance_charges]],NA())</f>
        <v>#N/A</v>
      </c>
      <c r="V449" s="114" t="e">
        <f>IF(AND(Play[[#This Row],[southeast]]&lt;&gt;0,Play[[#This Row],[Smoker]]&lt;&gt;0),Play[[#This Row],[medical_insurance_charges]],NA())</f>
        <v>#N/A</v>
      </c>
      <c r="W449" s="114" t="e">
        <f>IF(AND(Play[[#This Row],[southwest]]&lt;&gt;0,Play[[#This Row],[Smoker]]&lt;&gt;0),Play[[#This Row],[medical_insurance_charges]],NA())</f>
        <v>#N/A</v>
      </c>
      <c r="X449" s="114" t="e">
        <f>IF(AND(Play[[#This Row],[northwest]]&lt;&gt;0,Play[[#This Row],[Smoker]]&lt;&gt;0),Play[[#This Row],[medical_insurance_charges]],NA())</f>
        <v>#N/A</v>
      </c>
      <c r="Y449" s="114" t="e">
        <f>IF(AND(Play[[#This Row],[northeast]]&lt;&gt;0,Play[[#This Row],[Smoker]]&lt;&gt;0),Play[[#This Row],[medical_insurance_charges]],NA())</f>
        <v>#N/A</v>
      </c>
      <c r="Z449" s="115" t="e">
        <f>IF(AND(Play[[#This Row],[Biological Marker]]=0,Play[[#This Row],[Smoker]]=1),Play[[#This Row],[medical_insurance_charges]],NA())</f>
        <v>#N/A</v>
      </c>
      <c r="AA449" s="115" t="e">
        <f>IF(AND(Play[[#This Row],[Biological Marker]]=1,Play[[#This Row],[Smoker]]=1),Play[[#This Row],[medical_insurance_charges]],NA())</f>
        <v>#N/A</v>
      </c>
      <c r="AB449" s="144">
        <f>IF(AND(Play[[#This Row],[southeast]]&lt;&gt;0,Play[[#This Row],[Smoker]]=0),Play[[#This Row],[medical_insurance_charges]],NA())</f>
        <v>2801.2588000000001</v>
      </c>
      <c r="AC449" s="144" t="e">
        <f>IF(AND(Play[[#This Row],[southwest]]&lt;&gt;0,Play[[#This Row],[Smoker]]=0),Play[[#This Row],[medical_insurance_charges]],NA())</f>
        <v>#N/A</v>
      </c>
      <c r="AD449" s="144" t="e">
        <f>IF(AND(Play[[#This Row],[northwest]]&lt;&gt;0,Play[[#This Row],[Smoker]]=0),Play[[#This Row],[medical_insurance_charges]],NA())</f>
        <v>#N/A</v>
      </c>
      <c r="AE449" s="144" t="e">
        <f>IF(AND(Play[[#This Row],[northeast]]&lt;&gt;0,Play[[#This Row],[Smoker]]=0),Play[[#This Row],[medical_insurance_charges]],NA())</f>
        <v>#N/A</v>
      </c>
      <c r="AF449" s="115">
        <f>IF(AND(Play[[#This Row],[Biological Marker]]=0,Play[[#This Row],[Smoker]]=0),Play[[#This Row],[medical_insurance_charges]],NA())</f>
        <v>2801.2588000000001</v>
      </c>
      <c r="AG449" s="115" t="e">
        <f>IF(AND(Play[[#This Row],[Biological Marker]]=1,Play[[#This Row],[Smoker]]=0),Play[[#This Row],[medical_insurance_charges]],NA())</f>
        <v>#N/A</v>
      </c>
    </row>
    <row r="450" spans="1:33" x14ac:dyDescent="0.35">
      <c r="A450" s="31">
        <v>18</v>
      </c>
      <c r="B450" s="31">
        <v>37.29</v>
      </c>
      <c r="C450" s="33">
        <v>0</v>
      </c>
      <c r="D450" s="33">
        <v>1</v>
      </c>
      <c r="E450" s="33">
        <v>0</v>
      </c>
      <c r="F450" s="33">
        <v>0</v>
      </c>
      <c r="G450" s="33">
        <v>0</v>
      </c>
      <c r="H450">
        <v>0</v>
      </c>
      <c r="I450">
        <v>1</v>
      </c>
      <c r="J450">
        <v>0</v>
      </c>
      <c r="K450">
        <v>0</v>
      </c>
      <c r="L450">
        <v>0</v>
      </c>
      <c r="M450">
        <v>1</v>
      </c>
      <c r="N450">
        <v>0</v>
      </c>
      <c r="O450">
        <v>0</v>
      </c>
      <c r="P450">
        <v>0</v>
      </c>
      <c r="Q450" s="32">
        <v>2219.4450999999999</v>
      </c>
      <c r="R450" s="110">
        <f>IF(Play[[#This Row],[southeast]]=1,Play[[#This Row],[medical_insurance_charges]],NA())</f>
        <v>2219.4450999999999</v>
      </c>
      <c r="S450" s="110" t="e">
        <f>IF(Play[[#This Row],[southwest]]=1,Play[[#This Row],[medical_insurance_charges]],NA())</f>
        <v>#N/A</v>
      </c>
      <c r="T450" s="111" t="e">
        <f>IF(Play[[#This Row],[northwest]]=1,Play[[#This Row],[medical_insurance_charges]],NA())</f>
        <v>#N/A</v>
      </c>
      <c r="U450" s="110" t="e">
        <f>IF(Play[[#This Row],[northeast]]=1,Play[[#This Row],[medical_insurance_charges]],NA())</f>
        <v>#N/A</v>
      </c>
      <c r="V450" s="114" t="e">
        <f>IF(AND(Play[[#This Row],[southeast]]&lt;&gt;0,Play[[#This Row],[Smoker]]&lt;&gt;0),Play[[#This Row],[medical_insurance_charges]],NA())</f>
        <v>#N/A</v>
      </c>
      <c r="W450" s="114" t="e">
        <f>IF(AND(Play[[#This Row],[southwest]]&lt;&gt;0,Play[[#This Row],[Smoker]]&lt;&gt;0),Play[[#This Row],[medical_insurance_charges]],NA())</f>
        <v>#N/A</v>
      </c>
      <c r="X450" s="114" t="e">
        <f>IF(AND(Play[[#This Row],[northwest]]&lt;&gt;0,Play[[#This Row],[Smoker]]&lt;&gt;0),Play[[#This Row],[medical_insurance_charges]],NA())</f>
        <v>#N/A</v>
      </c>
      <c r="Y450" s="114" t="e">
        <f>IF(AND(Play[[#This Row],[northeast]]&lt;&gt;0,Play[[#This Row],[Smoker]]&lt;&gt;0),Play[[#This Row],[medical_insurance_charges]],NA())</f>
        <v>#N/A</v>
      </c>
      <c r="Z450" s="115" t="e">
        <f>IF(AND(Play[[#This Row],[Biological Marker]]=0,Play[[#This Row],[Smoker]]=1),Play[[#This Row],[medical_insurance_charges]],NA())</f>
        <v>#N/A</v>
      </c>
      <c r="AA450" s="115" t="e">
        <f>IF(AND(Play[[#This Row],[Biological Marker]]=1,Play[[#This Row],[Smoker]]=1),Play[[#This Row],[medical_insurance_charges]],NA())</f>
        <v>#N/A</v>
      </c>
      <c r="AB450" s="144">
        <f>IF(AND(Play[[#This Row],[southeast]]&lt;&gt;0,Play[[#This Row],[Smoker]]=0),Play[[#This Row],[medical_insurance_charges]],NA())</f>
        <v>2219.4450999999999</v>
      </c>
      <c r="AC450" s="144" t="e">
        <f>IF(AND(Play[[#This Row],[southwest]]&lt;&gt;0,Play[[#This Row],[Smoker]]=0),Play[[#This Row],[medical_insurance_charges]],NA())</f>
        <v>#N/A</v>
      </c>
      <c r="AD450" s="144" t="e">
        <f>IF(AND(Play[[#This Row],[northwest]]&lt;&gt;0,Play[[#This Row],[Smoker]]=0),Play[[#This Row],[medical_insurance_charges]],NA())</f>
        <v>#N/A</v>
      </c>
      <c r="AE450" s="144" t="e">
        <f>IF(AND(Play[[#This Row],[northeast]]&lt;&gt;0,Play[[#This Row],[Smoker]]=0),Play[[#This Row],[medical_insurance_charges]],NA())</f>
        <v>#N/A</v>
      </c>
      <c r="AF450" s="115">
        <f>IF(AND(Play[[#This Row],[Biological Marker]]=0,Play[[#This Row],[Smoker]]=0),Play[[#This Row],[medical_insurance_charges]],NA())</f>
        <v>2219.4450999999999</v>
      </c>
      <c r="AG450" s="115" t="e">
        <f>IF(AND(Play[[#This Row],[Biological Marker]]=1,Play[[#This Row],[Smoker]]=0),Play[[#This Row],[medical_insurance_charges]],NA())</f>
        <v>#N/A</v>
      </c>
    </row>
    <row r="451" spans="1:33" x14ac:dyDescent="0.35">
      <c r="A451" s="31">
        <v>18</v>
      </c>
      <c r="B451" s="31">
        <v>39.159999999999997</v>
      </c>
      <c r="C451" s="33">
        <v>0</v>
      </c>
      <c r="D451" s="33">
        <v>1</v>
      </c>
      <c r="E451" s="33">
        <v>0</v>
      </c>
      <c r="F451" s="33">
        <v>0</v>
      </c>
      <c r="G451" s="33">
        <v>0</v>
      </c>
      <c r="H451">
        <v>0</v>
      </c>
      <c r="I451">
        <v>1</v>
      </c>
      <c r="J451">
        <v>0</v>
      </c>
      <c r="K451">
        <v>0</v>
      </c>
      <c r="L451">
        <v>0</v>
      </c>
      <c r="M451">
        <v>1</v>
      </c>
      <c r="N451">
        <v>0</v>
      </c>
      <c r="O451">
        <v>0</v>
      </c>
      <c r="P451">
        <v>0</v>
      </c>
      <c r="Q451" s="32">
        <v>1633.0444</v>
      </c>
      <c r="R451" s="110">
        <f>IF(Play[[#This Row],[southeast]]=1,Play[[#This Row],[medical_insurance_charges]],NA())</f>
        <v>1633.0444</v>
      </c>
      <c r="S451" s="110" t="e">
        <f>IF(Play[[#This Row],[southwest]]=1,Play[[#This Row],[medical_insurance_charges]],NA())</f>
        <v>#N/A</v>
      </c>
      <c r="T451" s="111" t="e">
        <f>IF(Play[[#This Row],[northwest]]=1,Play[[#This Row],[medical_insurance_charges]],NA())</f>
        <v>#N/A</v>
      </c>
      <c r="U451" s="110" t="e">
        <f>IF(Play[[#This Row],[northeast]]=1,Play[[#This Row],[medical_insurance_charges]],NA())</f>
        <v>#N/A</v>
      </c>
      <c r="V451" s="114" t="e">
        <f>IF(AND(Play[[#This Row],[southeast]]&lt;&gt;0,Play[[#This Row],[Smoker]]&lt;&gt;0),Play[[#This Row],[medical_insurance_charges]],NA())</f>
        <v>#N/A</v>
      </c>
      <c r="W451" s="114" t="e">
        <f>IF(AND(Play[[#This Row],[southwest]]&lt;&gt;0,Play[[#This Row],[Smoker]]&lt;&gt;0),Play[[#This Row],[medical_insurance_charges]],NA())</f>
        <v>#N/A</v>
      </c>
      <c r="X451" s="114" t="e">
        <f>IF(AND(Play[[#This Row],[northwest]]&lt;&gt;0,Play[[#This Row],[Smoker]]&lt;&gt;0),Play[[#This Row],[medical_insurance_charges]],NA())</f>
        <v>#N/A</v>
      </c>
      <c r="Y451" s="114" t="e">
        <f>IF(AND(Play[[#This Row],[northeast]]&lt;&gt;0,Play[[#This Row],[Smoker]]&lt;&gt;0),Play[[#This Row],[medical_insurance_charges]],NA())</f>
        <v>#N/A</v>
      </c>
      <c r="Z451" s="115" t="e">
        <f>IF(AND(Play[[#This Row],[Biological Marker]]=0,Play[[#This Row],[Smoker]]=1),Play[[#This Row],[medical_insurance_charges]],NA())</f>
        <v>#N/A</v>
      </c>
      <c r="AA451" s="115" t="e">
        <f>IF(AND(Play[[#This Row],[Biological Marker]]=1,Play[[#This Row],[Smoker]]=1),Play[[#This Row],[medical_insurance_charges]],NA())</f>
        <v>#N/A</v>
      </c>
      <c r="AB451" s="144">
        <f>IF(AND(Play[[#This Row],[southeast]]&lt;&gt;0,Play[[#This Row],[Smoker]]=0),Play[[#This Row],[medical_insurance_charges]],NA())</f>
        <v>1633.0444</v>
      </c>
      <c r="AC451" s="144" t="e">
        <f>IF(AND(Play[[#This Row],[southwest]]&lt;&gt;0,Play[[#This Row],[Smoker]]=0),Play[[#This Row],[medical_insurance_charges]],NA())</f>
        <v>#N/A</v>
      </c>
      <c r="AD451" s="144" t="e">
        <f>IF(AND(Play[[#This Row],[northwest]]&lt;&gt;0,Play[[#This Row],[Smoker]]=0),Play[[#This Row],[medical_insurance_charges]],NA())</f>
        <v>#N/A</v>
      </c>
      <c r="AE451" s="144" t="e">
        <f>IF(AND(Play[[#This Row],[northeast]]&lt;&gt;0,Play[[#This Row],[Smoker]]=0),Play[[#This Row],[medical_insurance_charges]],NA())</f>
        <v>#N/A</v>
      </c>
      <c r="AF451" s="115">
        <f>IF(AND(Play[[#This Row],[Biological Marker]]=0,Play[[#This Row],[Smoker]]=0),Play[[#This Row],[medical_insurance_charges]],NA())</f>
        <v>1633.0444</v>
      </c>
      <c r="AG451" s="115" t="e">
        <f>IF(AND(Play[[#This Row],[Biological Marker]]=1,Play[[#This Row],[Smoker]]=0),Play[[#This Row],[medical_insurance_charges]],NA())</f>
        <v>#N/A</v>
      </c>
    </row>
    <row r="452" spans="1:33" x14ac:dyDescent="0.35">
      <c r="A452" s="31">
        <v>18</v>
      </c>
      <c r="B452" s="31">
        <v>31.13</v>
      </c>
      <c r="C452" s="33">
        <v>0</v>
      </c>
      <c r="D452" s="33">
        <v>1</v>
      </c>
      <c r="E452" s="33">
        <v>0</v>
      </c>
      <c r="F452" s="33">
        <v>0</v>
      </c>
      <c r="G452" s="33">
        <v>0</v>
      </c>
      <c r="H452">
        <v>0</v>
      </c>
      <c r="I452">
        <v>1</v>
      </c>
      <c r="J452">
        <v>0</v>
      </c>
      <c r="K452">
        <v>0</v>
      </c>
      <c r="L452">
        <v>0</v>
      </c>
      <c r="M452">
        <v>1</v>
      </c>
      <c r="N452">
        <v>0</v>
      </c>
      <c r="O452">
        <v>0</v>
      </c>
      <c r="P452">
        <v>0</v>
      </c>
      <c r="Q452" s="32">
        <v>1621.8827000000001</v>
      </c>
      <c r="R452" s="110">
        <f>IF(Play[[#This Row],[southeast]]=1,Play[[#This Row],[medical_insurance_charges]],NA())</f>
        <v>1621.8827000000001</v>
      </c>
      <c r="S452" s="110" t="e">
        <f>IF(Play[[#This Row],[southwest]]=1,Play[[#This Row],[medical_insurance_charges]],NA())</f>
        <v>#N/A</v>
      </c>
      <c r="T452" s="111" t="e">
        <f>IF(Play[[#This Row],[northwest]]=1,Play[[#This Row],[medical_insurance_charges]],NA())</f>
        <v>#N/A</v>
      </c>
      <c r="U452" s="110" t="e">
        <f>IF(Play[[#This Row],[northeast]]=1,Play[[#This Row],[medical_insurance_charges]],NA())</f>
        <v>#N/A</v>
      </c>
      <c r="V452" s="114" t="e">
        <f>IF(AND(Play[[#This Row],[southeast]]&lt;&gt;0,Play[[#This Row],[Smoker]]&lt;&gt;0),Play[[#This Row],[medical_insurance_charges]],NA())</f>
        <v>#N/A</v>
      </c>
      <c r="W452" s="114" t="e">
        <f>IF(AND(Play[[#This Row],[southwest]]&lt;&gt;0,Play[[#This Row],[Smoker]]&lt;&gt;0),Play[[#This Row],[medical_insurance_charges]],NA())</f>
        <v>#N/A</v>
      </c>
      <c r="X452" s="114" t="e">
        <f>IF(AND(Play[[#This Row],[northwest]]&lt;&gt;0,Play[[#This Row],[Smoker]]&lt;&gt;0),Play[[#This Row],[medical_insurance_charges]],NA())</f>
        <v>#N/A</v>
      </c>
      <c r="Y452" s="114" t="e">
        <f>IF(AND(Play[[#This Row],[northeast]]&lt;&gt;0,Play[[#This Row],[Smoker]]&lt;&gt;0),Play[[#This Row],[medical_insurance_charges]],NA())</f>
        <v>#N/A</v>
      </c>
      <c r="Z452" s="115" t="e">
        <f>IF(AND(Play[[#This Row],[Biological Marker]]=0,Play[[#This Row],[Smoker]]=1),Play[[#This Row],[medical_insurance_charges]],NA())</f>
        <v>#N/A</v>
      </c>
      <c r="AA452" s="115" t="e">
        <f>IF(AND(Play[[#This Row],[Biological Marker]]=1,Play[[#This Row],[Smoker]]=1),Play[[#This Row],[medical_insurance_charges]],NA())</f>
        <v>#N/A</v>
      </c>
      <c r="AB452" s="144">
        <f>IF(AND(Play[[#This Row],[southeast]]&lt;&gt;0,Play[[#This Row],[Smoker]]=0),Play[[#This Row],[medical_insurance_charges]],NA())</f>
        <v>1621.8827000000001</v>
      </c>
      <c r="AC452" s="144" t="e">
        <f>IF(AND(Play[[#This Row],[southwest]]&lt;&gt;0,Play[[#This Row],[Smoker]]=0),Play[[#This Row],[medical_insurance_charges]],NA())</f>
        <v>#N/A</v>
      </c>
      <c r="AD452" s="144" t="e">
        <f>IF(AND(Play[[#This Row],[northwest]]&lt;&gt;0,Play[[#This Row],[Smoker]]=0),Play[[#This Row],[medical_insurance_charges]],NA())</f>
        <v>#N/A</v>
      </c>
      <c r="AE452" s="144" t="e">
        <f>IF(AND(Play[[#This Row],[northeast]]&lt;&gt;0,Play[[#This Row],[Smoker]]=0),Play[[#This Row],[medical_insurance_charges]],NA())</f>
        <v>#N/A</v>
      </c>
      <c r="AF452" s="115">
        <f>IF(AND(Play[[#This Row],[Biological Marker]]=0,Play[[#This Row],[Smoker]]=0),Play[[#This Row],[medical_insurance_charges]],NA())</f>
        <v>1621.8827000000001</v>
      </c>
      <c r="AG452" s="115" t="e">
        <f>IF(AND(Play[[#This Row],[Biological Marker]]=1,Play[[#This Row],[Smoker]]=0),Play[[#This Row],[medical_insurance_charges]],NA())</f>
        <v>#N/A</v>
      </c>
    </row>
    <row r="453" spans="1:33" x14ac:dyDescent="0.35">
      <c r="A453" s="31">
        <v>18</v>
      </c>
      <c r="B453" s="31">
        <v>40.26</v>
      </c>
      <c r="C453" s="33">
        <v>0</v>
      </c>
      <c r="D453" s="33">
        <v>1</v>
      </c>
      <c r="E453" s="33">
        <v>0</v>
      </c>
      <c r="F453" s="33">
        <v>0</v>
      </c>
      <c r="G453" s="33">
        <v>0</v>
      </c>
      <c r="H453">
        <v>0</v>
      </c>
      <c r="I453">
        <v>1</v>
      </c>
      <c r="J453">
        <v>0</v>
      </c>
      <c r="K453">
        <v>0</v>
      </c>
      <c r="L453">
        <v>0</v>
      </c>
      <c r="M453">
        <v>1</v>
      </c>
      <c r="N453">
        <v>0</v>
      </c>
      <c r="O453">
        <v>0</v>
      </c>
      <c r="P453">
        <v>0</v>
      </c>
      <c r="Q453" s="32">
        <v>1634.5734</v>
      </c>
      <c r="R453" s="110">
        <f>IF(Play[[#This Row],[southeast]]=1,Play[[#This Row],[medical_insurance_charges]],NA())</f>
        <v>1634.5734</v>
      </c>
      <c r="S453" s="110" t="e">
        <f>IF(Play[[#This Row],[southwest]]=1,Play[[#This Row],[medical_insurance_charges]],NA())</f>
        <v>#N/A</v>
      </c>
      <c r="T453" s="111" t="e">
        <f>IF(Play[[#This Row],[northwest]]=1,Play[[#This Row],[medical_insurance_charges]],NA())</f>
        <v>#N/A</v>
      </c>
      <c r="U453" s="110" t="e">
        <f>IF(Play[[#This Row],[northeast]]=1,Play[[#This Row],[medical_insurance_charges]],NA())</f>
        <v>#N/A</v>
      </c>
      <c r="V453" s="114" t="e">
        <f>IF(AND(Play[[#This Row],[southeast]]&lt;&gt;0,Play[[#This Row],[Smoker]]&lt;&gt;0),Play[[#This Row],[medical_insurance_charges]],NA())</f>
        <v>#N/A</v>
      </c>
      <c r="W453" s="114" t="e">
        <f>IF(AND(Play[[#This Row],[southwest]]&lt;&gt;0,Play[[#This Row],[Smoker]]&lt;&gt;0),Play[[#This Row],[medical_insurance_charges]],NA())</f>
        <v>#N/A</v>
      </c>
      <c r="X453" s="114" t="e">
        <f>IF(AND(Play[[#This Row],[northwest]]&lt;&gt;0,Play[[#This Row],[Smoker]]&lt;&gt;0),Play[[#This Row],[medical_insurance_charges]],NA())</f>
        <v>#N/A</v>
      </c>
      <c r="Y453" s="114" t="e">
        <f>IF(AND(Play[[#This Row],[northeast]]&lt;&gt;0,Play[[#This Row],[Smoker]]&lt;&gt;0),Play[[#This Row],[medical_insurance_charges]],NA())</f>
        <v>#N/A</v>
      </c>
      <c r="Z453" s="115" t="e">
        <f>IF(AND(Play[[#This Row],[Biological Marker]]=0,Play[[#This Row],[Smoker]]=1),Play[[#This Row],[medical_insurance_charges]],NA())</f>
        <v>#N/A</v>
      </c>
      <c r="AA453" s="115" t="e">
        <f>IF(AND(Play[[#This Row],[Biological Marker]]=1,Play[[#This Row],[Smoker]]=1),Play[[#This Row],[medical_insurance_charges]],NA())</f>
        <v>#N/A</v>
      </c>
      <c r="AB453" s="144">
        <f>IF(AND(Play[[#This Row],[southeast]]&lt;&gt;0,Play[[#This Row],[Smoker]]=0),Play[[#This Row],[medical_insurance_charges]],NA())</f>
        <v>1634.5734</v>
      </c>
      <c r="AC453" s="144" t="e">
        <f>IF(AND(Play[[#This Row],[southwest]]&lt;&gt;0,Play[[#This Row],[Smoker]]=0),Play[[#This Row],[medical_insurance_charges]],NA())</f>
        <v>#N/A</v>
      </c>
      <c r="AD453" s="144" t="e">
        <f>IF(AND(Play[[#This Row],[northwest]]&lt;&gt;0,Play[[#This Row],[Smoker]]=0),Play[[#This Row],[medical_insurance_charges]],NA())</f>
        <v>#N/A</v>
      </c>
      <c r="AE453" s="144" t="e">
        <f>IF(AND(Play[[#This Row],[northeast]]&lt;&gt;0,Play[[#This Row],[Smoker]]=0),Play[[#This Row],[medical_insurance_charges]],NA())</f>
        <v>#N/A</v>
      </c>
      <c r="AF453" s="115">
        <f>IF(AND(Play[[#This Row],[Biological Marker]]=0,Play[[#This Row],[Smoker]]=0),Play[[#This Row],[medical_insurance_charges]],NA())</f>
        <v>1634.5734</v>
      </c>
      <c r="AG453" s="115" t="e">
        <f>IF(AND(Play[[#This Row],[Biological Marker]]=1,Play[[#This Row],[Smoker]]=0),Play[[#This Row],[medical_insurance_charges]],NA())</f>
        <v>#N/A</v>
      </c>
    </row>
    <row r="454" spans="1:33" x14ac:dyDescent="0.35">
      <c r="A454" s="31">
        <v>18</v>
      </c>
      <c r="B454" s="31">
        <v>39.82</v>
      </c>
      <c r="C454" s="33">
        <v>0</v>
      </c>
      <c r="D454" s="33">
        <v>1</v>
      </c>
      <c r="E454" s="33">
        <v>0</v>
      </c>
      <c r="F454" s="33">
        <v>0</v>
      </c>
      <c r="G454" s="33">
        <v>0</v>
      </c>
      <c r="H454">
        <v>0</v>
      </c>
      <c r="I454">
        <v>1</v>
      </c>
      <c r="J454">
        <v>0</v>
      </c>
      <c r="K454">
        <v>0</v>
      </c>
      <c r="L454">
        <v>0</v>
      </c>
      <c r="M454">
        <v>1</v>
      </c>
      <c r="N454">
        <v>0</v>
      </c>
      <c r="O454">
        <v>0</v>
      </c>
      <c r="P454">
        <v>0</v>
      </c>
      <c r="Q454" s="32">
        <v>1633.9618</v>
      </c>
      <c r="R454" s="110">
        <f>IF(Play[[#This Row],[southeast]]=1,Play[[#This Row],[medical_insurance_charges]],NA())</f>
        <v>1633.9618</v>
      </c>
      <c r="S454" s="110" t="e">
        <f>IF(Play[[#This Row],[southwest]]=1,Play[[#This Row],[medical_insurance_charges]],NA())</f>
        <v>#N/A</v>
      </c>
      <c r="T454" s="111" t="e">
        <f>IF(Play[[#This Row],[northwest]]=1,Play[[#This Row],[medical_insurance_charges]],NA())</f>
        <v>#N/A</v>
      </c>
      <c r="U454" s="110" t="e">
        <f>IF(Play[[#This Row],[northeast]]=1,Play[[#This Row],[medical_insurance_charges]],NA())</f>
        <v>#N/A</v>
      </c>
      <c r="V454" s="114" t="e">
        <f>IF(AND(Play[[#This Row],[southeast]]&lt;&gt;0,Play[[#This Row],[Smoker]]&lt;&gt;0),Play[[#This Row],[medical_insurance_charges]],NA())</f>
        <v>#N/A</v>
      </c>
      <c r="W454" s="114" t="e">
        <f>IF(AND(Play[[#This Row],[southwest]]&lt;&gt;0,Play[[#This Row],[Smoker]]&lt;&gt;0),Play[[#This Row],[medical_insurance_charges]],NA())</f>
        <v>#N/A</v>
      </c>
      <c r="X454" s="114" t="e">
        <f>IF(AND(Play[[#This Row],[northwest]]&lt;&gt;0,Play[[#This Row],[Smoker]]&lt;&gt;0),Play[[#This Row],[medical_insurance_charges]],NA())</f>
        <v>#N/A</v>
      </c>
      <c r="Y454" s="114" t="e">
        <f>IF(AND(Play[[#This Row],[northeast]]&lt;&gt;0,Play[[#This Row],[Smoker]]&lt;&gt;0),Play[[#This Row],[medical_insurance_charges]],NA())</f>
        <v>#N/A</v>
      </c>
      <c r="Z454" s="115" t="e">
        <f>IF(AND(Play[[#This Row],[Biological Marker]]=0,Play[[#This Row],[Smoker]]=1),Play[[#This Row],[medical_insurance_charges]],NA())</f>
        <v>#N/A</v>
      </c>
      <c r="AA454" s="115" t="e">
        <f>IF(AND(Play[[#This Row],[Biological Marker]]=1,Play[[#This Row],[Smoker]]=1),Play[[#This Row],[medical_insurance_charges]],NA())</f>
        <v>#N/A</v>
      </c>
      <c r="AB454" s="144">
        <f>IF(AND(Play[[#This Row],[southeast]]&lt;&gt;0,Play[[#This Row],[Smoker]]=0),Play[[#This Row],[medical_insurance_charges]],NA())</f>
        <v>1633.9618</v>
      </c>
      <c r="AC454" s="144" t="e">
        <f>IF(AND(Play[[#This Row],[southwest]]&lt;&gt;0,Play[[#This Row],[Smoker]]=0),Play[[#This Row],[medical_insurance_charges]],NA())</f>
        <v>#N/A</v>
      </c>
      <c r="AD454" s="144" t="e">
        <f>IF(AND(Play[[#This Row],[northwest]]&lt;&gt;0,Play[[#This Row],[Smoker]]=0),Play[[#This Row],[medical_insurance_charges]],NA())</f>
        <v>#N/A</v>
      </c>
      <c r="AE454" s="144" t="e">
        <f>IF(AND(Play[[#This Row],[northeast]]&lt;&gt;0,Play[[#This Row],[Smoker]]=0),Play[[#This Row],[medical_insurance_charges]],NA())</f>
        <v>#N/A</v>
      </c>
      <c r="AF454" s="115">
        <f>IF(AND(Play[[#This Row],[Biological Marker]]=0,Play[[#This Row],[Smoker]]=0),Play[[#This Row],[medical_insurance_charges]],NA())</f>
        <v>1633.9618</v>
      </c>
      <c r="AG454" s="115" t="e">
        <f>IF(AND(Play[[#This Row],[Biological Marker]]=1,Play[[#This Row],[Smoker]]=0),Play[[#This Row],[medical_insurance_charges]],NA())</f>
        <v>#N/A</v>
      </c>
    </row>
    <row r="455" spans="1:33" x14ac:dyDescent="0.35">
      <c r="A455" s="31">
        <v>18</v>
      </c>
      <c r="B455" s="31">
        <v>36.85</v>
      </c>
      <c r="C455" s="33">
        <v>0</v>
      </c>
      <c r="D455" s="33">
        <v>1</v>
      </c>
      <c r="E455" s="33">
        <v>0</v>
      </c>
      <c r="F455" s="33">
        <v>0</v>
      </c>
      <c r="G455" s="33">
        <v>0</v>
      </c>
      <c r="H455">
        <v>0</v>
      </c>
      <c r="I455">
        <v>1</v>
      </c>
      <c r="J455">
        <v>0</v>
      </c>
      <c r="K455">
        <v>0</v>
      </c>
      <c r="L455">
        <v>0</v>
      </c>
      <c r="M455">
        <v>1</v>
      </c>
      <c r="N455">
        <v>0</v>
      </c>
      <c r="O455">
        <v>0</v>
      </c>
      <c r="P455">
        <v>0</v>
      </c>
      <c r="Q455" s="32">
        <v>1629.8335</v>
      </c>
      <c r="R455" s="110">
        <f>IF(Play[[#This Row],[southeast]]=1,Play[[#This Row],[medical_insurance_charges]],NA())</f>
        <v>1629.8335</v>
      </c>
      <c r="S455" s="110" t="e">
        <f>IF(Play[[#This Row],[southwest]]=1,Play[[#This Row],[medical_insurance_charges]],NA())</f>
        <v>#N/A</v>
      </c>
      <c r="T455" s="111" t="e">
        <f>IF(Play[[#This Row],[northwest]]=1,Play[[#This Row],[medical_insurance_charges]],NA())</f>
        <v>#N/A</v>
      </c>
      <c r="U455" s="110" t="e">
        <f>IF(Play[[#This Row],[northeast]]=1,Play[[#This Row],[medical_insurance_charges]],NA())</f>
        <v>#N/A</v>
      </c>
      <c r="V455" s="114" t="e">
        <f>IF(AND(Play[[#This Row],[southeast]]&lt;&gt;0,Play[[#This Row],[Smoker]]&lt;&gt;0),Play[[#This Row],[medical_insurance_charges]],NA())</f>
        <v>#N/A</v>
      </c>
      <c r="W455" s="114" t="e">
        <f>IF(AND(Play[[#This Row],[southwest]]&lt;&gt;0,Play[[#This Row],[Smoker]]&lt;&gt;0),Play[[#This Row],[medical_insurance_charges]],NA())</f>
        <v>#N/A</v>
      </c>
      <c r="X455" s="114" t="e">
        <f>IF(AND(Play[[#This Row],[northwest]]&lt;&gt;0,Play[[#This Row],[Smoker]]&lt;&gt;0),Play[[#This Row],[medical_insurance_charges]],NA())</f>
        <v>#N/A</v>
      </c>
      <c r="Y455" s="114" t="e">
        <f>IF(AND(Play[[#This Row],[northeast]]&lt;&gt;0,Play[[#This Row],[Smoker]]&lt;&gt;0),Play[[#This Row],[medical_insurance_charges]],NA())</f>
        <v>#N/A</v>
      </c>
      <c r="Z455" s="115" t="e">
        <f>IF(AND(Play[[#This Row],[Biological Marker]]=0,Play[[#This Row],[Smoker]]=1),Play[[#This Row],[medical_insurance_charges]],NA())</f>
        <v>#N/A</v>
      </c>
      <c r="AA455" s="115" t="e">
        <f>IF(AND(Play[[#This Row],[Biological Marker]]=1,Play[[#This Row],[Smoker]]=1),Play[[#This Row],[medical_insurance_charges]],NA())</f>
        <v>#N/A</v>
      </c>
      <c r="AB455" s="144">
        <f>IF(AND(Play[[#This Row],[southeast]]&lt;&gt;0,Play[[#This Row],[Smoker]]=0),Play[[#This Row],[medical_insurance_charges]],NA())</f>
        <v>1629.8335</v>
      </c>
      <c r="AC455" s="144" t="e">
        <f>IF(AND(Play[[#This Row],[southwest]]&lt;&gt;0,Play[[#This Row],[Smoker]]=0),Play[[#This Row],[medical_insurance_charges]],NA())</f>
        <v>#N/A</v>
      </c>
      <c r="AD455" s="144" t="e">
        <f>IF(AND(Play[[#This Row],[northwest]]&lt;&gt;0,Play[[#This Row],[Smoker]]=0),Play[[#This Row],[medical_insurance_charges]],NA())</f>
        <v>#N/A</v>
      </c>
      <c r="AE455" s="144" t="e">
        <f>IF(AND(Play[[#This Row],[northeast]]&lt;&gt;0,Play[[#This Row],[Smoker]]=0),Play[[#This Row],[medical_insurance_charges]],NA())</f>
        <v>#N/A</v>
      </c>
      <c r="AF455" s="115">
        <f>IF(AND(Play[[#This Row],[Biological Marker]]=0,Play[[#This Row],[Smoker]]=0),Play[[#This Row],[medical_insurance_charges]],NA())</f>
        <v>1629.8335</v>
      </c>
      <c r="AG455" s="115" t="e">
        <f>IF(AND(Play[[#This Row],[Biological Marker]]=1,Play[[#This Row],[Smoker]]=0),Play[[#This Row],[medical_insurance_charges]],NA())</f>
        <v>#N/A</v>
      </c>
    </row>
    <row r="456" spans="1:33" x14ac:dyDescent="0.35">
      <c r="A456" s="31">
        <v>20</v>
      </c>
      <c r="B456" s="31">
        <v>31.79</v>
      </c>
      <c r="C456" s="33">
        <v>0</v>
      </c>
      <c r="D456" s="33">
        <v>1</v>
      </c>
      <c r="E456" s="33">
        <v>0</v>
      </c>
      <c r="F456" s="33">
        <v>0</v>
      </c>
      <c r="G456" s="33">
        <v>0</v>
      </c>
      <c r="H456">
        <v>0</v>
      </c>
      <c r="I456">
        <v>1</v>
      </c>
      <c r="J456">
        <v>0</v>
      </c>
      <c r="K456">
        <v>0</v>
      </c>
      <c r="L456">
        <v>0</v>
      </c>
      <c r="M456">
        <v>1</v>
      </c>
      <c r="N456">
        <v>0</v>
      </c>
      <c r="O456">
        <v>0</v>
      </c>
      <c r="P456">
        <v>0</v>
      </c>
      <c r="Q456" s="32">
        <v>3056.3881000000001</v>
      </c>
      <c r="R456" s="110">
        <f>IF(Play[[#This Row],[southeast]]=1,Play[[#This Row],[medical_insurance_charges]],NA())</f>
        <v>3056.3881000000001</v>
      </c>
      <c r="S456" s="110" t="e">
        <f>IF(Play[[#This Row],[southwest]]=1,Play[[#This Row],[medical_insurance_charges]],NA())</f>
        <v>#N/A</v>
      </c>
      <c r="T456" s="111" t="e">
        <f>IF(Play[[#This Row],[northwest]]=1,Play[[#This Row],[medical_insurance_charges]],NA())</f>
        <v>#N/A</v>
      </c>
      <c r="U456" s="110" t="e">
        <f>IF(Play[[#This Row],[northeast]]=1,Play[[#This Row],[medical_insurance_charges]],NA())</f>
        <v>#N/A</v>
      </c>
      <c r="V456" s="114" t="e">
        <f>IF(AND(Play[[#This Row],[southeast]]&lt;&gt;0,Play[[#This Row],[Smoker]]&lt;&gt;0),Play[[#This Row],[medical_insurance_charges]],NA())</f>
        <v>#N/A</v>
      </c>
      <c r="W456" s="114" t="e">
        <f>IF(AND(Play[[#This Row],[southwest]]&lt;&gt;0,Play[[#This Row],[Smoker]]&lt;&gt;0),Play[[#This Row],[medical_insurance_charges]],NA())</f>
        <v>#N/A</v>
      </c>
      <c r="X456" s="114" t="e">
        <f>IF(AND(Play[[#This Row],[northwest]]&lt;&gt;0,Play[[#This Row],[Smoker]]&lt;&gt;0),Play[[#This Row],[medical_insurance_charges]],NA())</f>
        <v>#N/A</v>
      </c>
      <c r="Y456" s="114" t="e">
        <f>IF(AND(Play[[#This Row],[northeast]]&lt;&gt;0,Play[[#This Row],[Smoker]]&lt;&gt;0),Play[[#This Row],[medical_insurance_charges]],NA())</f>
        <v>#N/A</v>
      </c>
      <c r="Z456" s="115" t="e">
        <f>IF(AND(Play[[#This Row],[Biological Marker]]=0,Play[[#This Row],[Smoker]]=1),Play[[#This Row],[medical_insurance_charges]],NA())</f>
        <v>#N/A</v>
      </c>
      <c r="AA456" s="115" t="e">
        <f>IF(AND(Play[[#This Row],[Biological Marker]]=1,Play[[#This Row],[Smoker]]=1),Play[[#This Row],[medical_insurance_charges]],NA())</f>
        <v>#N/A</v>
      </c>
      <c r="AB456" s="144">
        <f>IF(AND(Play[[#This Row],[southeast]]&lt;&gt;0,Play[[#This Row],[Smoker]]=0),Play[[#This Row],[medical_insurance_charges]],NA())</f>
        <v>3056.3881000000001</v>
      </c>
      <c r="AC456" s="144" t="e">
        <f>IF(AND(Play[[#This Row],[southwest]]&lt;&gt;0,Play[[#This Row],[Smoker]]=0),Play[[#This Row],[medical_insurance_charges]],NA())</f>
        <v>#N/A</v>
      </c>
      <c r="AD456" s="144" t="e">
        <f>IF(AND(Play[[#This Row],[northwest]]&lt;&gt;0,Play[[#This Row],[Smoker]]=0),Play[[#This Row],[medical_insurance_charges]],NA())</f>
        <v>#N/A</v>
      </c>
      <c r="AE456" s="144" t="e">
        <f>IF(AND(Play[[#This Row],[northeast]]&lt;&gt;0,Play[[#This Row],[Smoker]]=0),Play[[#This Row],[medical_insurance_charges]],NA())</f>
        <v>#N/A</v>
      </c>
      <c r="AF456" s="115">
        <f>IF(AND(Play[[#This Row],[Biological Marker]]=0,Play[[#This Row],[Smoker]]=0),Play[[#This Row],[medical_insurance_charges]],NA())</f>
        <v>3056.3881000000001</v>
      </c>
      <c r="AG456" s="115" t="e">
        <f>IF(AND(Play[[#This Row],[Biological Marker]]=1,Play[[#This Row],[Smoker]]=0),Play[[#This Row],[medical_insurance_charges]],NA())</f>
        <v>#N/A</v>
      </c>
    </row>
    <row r="457" spans="1:33" x14ac:dyDescent="0.35">
      <c r="A457" s="31">
        <v>20</v>
      </c>
      <c r="B457" s="31">
        <v>33</v>
      </c>
      <c r="C457" s="33">
        <v>0</v>
      </c>
      <c r="D457" s="33">
        <v>1</v>
      </c>
      <c r="E457" s="33">
        <v>0</v>
      </c>
      <c r="F457" s="33">
        <v>0</v>
      </c>
      <c r="G457" s="33">
        <v>0</v>
      </c>
      <c r="H457">
        <v>0</v>
      </c>
      <c r="I457">
        <v>1</v>
      </c>
      <c r="J457">
        <v>0</v>
      </c>
      <c r="K457">
        <v>0</v>
      </c>
      <c r="L457">
        <v>0</v>
      </c>
      <c r="M457">
        <v>1</v>
      </c>
      <c r="N457">
        <v>0</v>
      </c>
      <c r="O457">
        <v>0</v>
      </c>
      <c r="P457">
        <v>0</v>
      </c>
      <c r="Q457" s="32">
        <v>1880.07</v>
      </c>
      <c r="R457" s="110">
        <f>IF(Play[[#This Row],[southeast]]=1,Play[[#This Row],[medical_insurance_charges]],NA())</f>
        <v>1880.07</v>
      </c>
      <c r="S457" s="110" t="e">
        <f>IF(Play[[#This Row],[southwest]]=1,Play[[#This Row],[medical_insurance_charges]],NA())</f>
        <v>#N/A</v>
      </c>
      <c r="T457" s="111" t="e">
        <f>IF(Play[[#This Row],[northwest]]=1,Play[[#This Row],[medical_insurance_charges]],NA())</f>
        <v>#N/A</v>
      </c>
      <c r="U457" s="110" t="e">
        <f>IF(Play[[#This Row],[northeast]]=1,Play[[#This Row],[medical_insurance_charges]],NA())</f>
        <v>#N/A</v>
      </c>
      <c r="V457" s="114" t="e">
        <f>IF(AND(Play[[#This Row],[southeast]]&lt;&gt;0,Play[[#This Row],[Smoker]]&lt;&gt;0),Play[[#This Row],[medical_insurance_charges]],NA())</f>
        <v>#N/A</v>
      </c>
      <c r="W457" s="114" t="e">
        <f>IF(AND(Play[[#This Row],[southwest]]&lt;&gt;0,Play[[#This Row],[Smoker]]&lt;&gt;0),Play[[#This Row],[medical_insurance_charges]],NA())</f>
        <v>#N/A</v>
      </c>
      <c r="X457" s="114" t="e">
        <f>IF(AND(Play[[#This Row],[northwest]]&lt;&gt;0,Play[[#This Row],[Smoker]]&lt;&gt;0),Play[[#This Row],[medical_insurance_charges]],NA())</f>
        <v>#N/A</v>
      </c>
      <c r="Y457" s="114" t="e">
        <f>IF(AND(Play[[#This Row],[northeast]]&lt;&gt;0,Play[[#This Row],[Smoker]]&lt;&gt;0),Play[[#This Row],[medical_insurance_charges]],NA())</f>
        <v>#N/A</v>
      </c>
      <c r="Z457" s="115" t="e">
        <f>IF(AND(Play[[#This Row],[Biological Marker]]=0,Play[[#This Row],[Smoker]]=1),Play[[#This Row],[medical_insurance_charges]],NA())</f>
        <v>#N/A</v>
      </c>
      <c r="AA457" s="115" t="e">
        <f>IF(AND(Play[[#This Row],[Biological Marker]]=1,Play[[#This Row],[Smoker]]=1),Play[[#This Row],[medical_insurance_charges]],NA())</f>
        <v>#N/A</v>
      </c>
      <c r="AB457" s="144">
        <f>IF(AND(Play[[#This Row],[southeast]]&lt;&gt;0,Play[[#This Row],[Smoker]]=0),Play[[#This Row],[medical_insurance_charges]],NA())</f>
        <v>1880.07</v>
      </c>
      <c r="AC457" s="144" t="e">
        <f>IF(AND(Play[[#This Row],[southwest]]&lt;&gt;0,Play[[#This Row],[Smoker]]=0),Play[[#This Row],[medical_insurance_charges]],NA())</f>
        <v>#N/A</v>
      </c>
      <c r="AD457" s="144" t="e">
        <f>IF(AND(Play[[#This Row],[northwest]]&lt;&gt;0,Play[[#This Row],[Smoker]]=0),Play[[#This Row],[medical_insurance_charges]],NA())</f>
        <v>#N/A</v>
      </c>
      <c r="AE457" s="144" t="e">
        <f>IF(AND(Play[[#This Row],[northeast]]&lt;&gt;0,Play[[#This Row],[Smoker]]=0),Play[[#This Row],[medical_insurance_charges]],NA())</f>
        <v>#N/A</v>
      </c>
      <c r="AF457" s="115">
        <f>IF(AND(Play[[#This Row],[Biological Marker]]=0,Play[[#This Row],[Smoker]]=0),Play[[#This Row],[medical_insurance_charges]],NA())</f>
        <v>1880.07</v>
      </c>
      <c r="AG457" s="115" t="e">
        <f>IF(AND(Play[[#This Row],[Biological Marker]]=1,Play[[#This Row],[Smoker]]=0),Play[[#This Row],[medical_insurance_charges]],NA())</f>
        <v>#N/A</v>
      </c>
    </row>
    <row r="458" spans="1:33" x14ac:dyDescent="0.35">
      <c r="A458" s="31">
        <v>20</v>
      </c>
      <c r="B458" s="31">
        <v>31.46</v>
      </c>
      <c r="C458" s="33">
        <v>0</v>
      </c>
      <c r="D458" s="33">
        <v>1</v>
      </c>
      <c r="E458" s="33">
        <v>0</v>
      </c>
      <c r="F458" s="33">
        <v>0</v>
      </c>
      <c r="G458" s="33">
        <v>0</v>
      </c>
      <c r="H458">
        <v>0</v>
      </c>
      <c r="I458">
        <v>1</v>
      </c>
      <c r="J458">
        <v>0</v>
      </c>
      <c r="K458">
        <v>0</v>
      </c>
      <c r="L458">
        <v>0</v>
      </c>
      <c r="M458">
        <v>1</v>
      </c>
      <c r="N458">
        <v>0</v>
      </c>
      <c r="O458">
        <v>0</v>
      </c>
      <c r="P458">
        <v>0</v>
      </c>
      <c r="Q458" s="32">
        <v>1877.9294</v>
      </c>
      <c r="R458" s="110">
        <f>IF(Play[[#This Row],[southeast]]=1,Play[[#This Row],[medical_insurance_charges]],NA())</f>
        <v>1877.9294</v>
      </c>
      <c r="S458" s="110" t="e">
        <f>IF(Play[[#This Row],[southwest]]=1,Play[[#This Row],[medical_insurance_charges]],NA())</f>
        <v>#N/A</v>
      </c>
      <c r="T458" s="111" t="e">
        <f>IF(Play[[#This Row],[northwest]]=1,Play[[#This Row],[medical_insurance_charges]],NA())</f>
        <v>#N/A</v>
      </c>
      <c r="U458" s="110" t="e">
        <f>IF(Play[[#This Row],[northeast]]=1,Play[[#This Row],[medical_insurance_charges]],NA())</f>
        <v>#N/A</v>
      </c>
      <c r="V458" s="114" t="e">
        <f>IF(AND(Play[[#This Row],[southeast]]&lt;&gt;0,Play[[#This Row],[Smoker]]&lt;&gt;0),Play[[#This Row],[medical_insurance_charges]],NA())</f>
        <v>#N/A</v>
      </c>
      <c r="W458" s="114" t="e">
        <f>IF(AND(Play[[#This Row],[southwest]]&lt;&gt;0,Play[[#This Row],[Smoker]]&lt;&gt;0),Play[[#This Row],[medical_insurance_charges]],NA())</f>
        <v>#N/A</v>
      </c>
      <c r="X458" s="114" t="e">
        <f>IF(AND(Play[[#This Row],[northwest]]&lt;&gt;0,Play[[#This Row],[Smoker]]&lt;&gt;0),Play[[#This Row],[medical_insurance_charges]],NA())</f>
        <v>#N/A</v>
      </c>
      <c r="Y458" s="114" t="e">
        <f>IF(AND(Play[[#This Row],[northeast]]&lt;&gt;0,Play[[#This Row],[Smoker]]&lt;&gt;0),Play[[#This Row],[medical_insurance_charges]],NA())</f>
        <v>#N/A</v>
      </c>
      <c r="Z458" s="115" t="e">
        <f>IF(AND(Play[[#This Row],[Biological Marker]]=0,Play[[#This Row],[Smoker]]=1),Play[[#This Row],[medical_insurance_charges]],NA())</f>
        <v>#N/A</v>
      </c>
      <c r="AA458" s="115" t="e">
        <f>IF(AND(Play[[#This Row],[Biological Marker]]=1,Play[[#This Row],[Smoker]]=1),Play[[#This Row],[medical_insurance_charges]],NA())</f>
        <v>#N/A</v>
      </c>
      <c r="AB458" s="144">
        <f>IF(AND(Play[[#This Row],[southeast]]&lt;&gt;0,Play[[#This Row],[Smoker]]=0),Play[[#This Row],[medical_insurance_charges]],NA())</f>
        <v>1877.9294</v>
      </c>
      <c r="AC458" s="144" t="e">
        <f>IF(AND(Play[[#This Row],[southwest]]&lt;&gt;0,Play[[#This Row],[Smoker]]=0),Play[[#This Row],[medical_insurance_charges]],NA())</f>
        <v>#N/A</v>
      </c>
      <c r="AD458" s="144" t="e">
        <f>IF(AND(Play[[#This Row],[northwest]]&lt;&gt;0,Play[[#This Row],[Smoker]]=0),Play[[#This Row],[medical_insurance_charges]],NA())</f>
        <v>#N/A</v>
      </c>
      <c r="AE458" s="144" t="e">
        <f>IF(AND(Play[[#This Row],[northeast]]&lt;&gt;0,Play[[#This Row],[Smoker]]=0),Play[[#This Row],[medical_insurance_charges]],NA())</f>
        <v>#N/A</v>
      </c>
      <c r="AF458" s="115">
        <f>IF(AND(Play[[#This Row],[Biological Marker]]=0,Play[[#This Row],[Smoker]]=0),Play[[#This Row],[medical_insurance_charges]],NA())</f>
        <v>1877.9294</v>
      </c>
      <c r="AG458" s="115" t="e">
        <f>IF(AND(Play[[#This Row],[Biological Marker]]=1,Play[[#This Row],[Smoker]]=0),Play[[#This Row],[medical_insurance_charges]],NA())</f>
        <v>#N/A</v>
      </c>
    </row>
    <row r="459" spans="1:33" x14ac:dyDescent="0.35">
      <c r="A459" s="31">
        <v>21</v>
      </c>
      <c r="B459" s="31">
        <v>39.49</v>
      </c>
      <c r="C459" s="33">
        <v>0</v>
      </c>
      <c r="D459" s="33">
        <v>1</v>
      </c>
      <c r="E459" s="33">
        <v>0</v>
      </c>
      <c r="F459" s="33">
        <v>0</v>
      </c>
      <c r="G459" s="33">
        <v>0</v>
      </c>
      <c r="H459">
        <v>0</v>
      </c>
      <c r="I459">
        <v>1</v>
      </c>
      <c r="J459">
        <v>0</v>
      </c>
      <c r="K459">
        <v>0</v>
      </c>
      <c r="L459">
        <v>0</v>
      </c>
      <c r="M459">
        <v>1</v>
      </c>
      <c r="N459">
        <v>0</v>
      </c>
      <c r="O459">
        <v>0</v>
      </c>
      <c r="P459">
        <v>0</v>
      </c>
      <c r="Q459" s="32">
        <v>2026.9740999999999</v>
      </c>
      <c r="R459" s="110">
        <f>IF(Play[[#This Row],[southeast]]=1,Play[[#This Row],[medical_insurance_charges]],NA())</f>
        <v>2026.9740999999999</v>
      </c>
      <c r="S459" s="110" t="e">
        <f>IF(Play[[#This Row],[southwest]]=1,Play[[#This Row],[medical_insurance_charges]],NA())</f>
        <v>#N/A</v>
      </c>
      <c r="T459" s="111" t="e">
        <f>IF(Play[[#This Row],[northwest]]=1,Play[[#This Row],[medical_insurance_charges]],NA())</f>
        <v>#N/A</v>
      </c>
      <c r="U459" s="110" t="e">
        <f>IF(Play[[#This Row],[northeast]]=1,Play[[#This Row],[medical_insurance_charges]],NA())</f>
        <v>#N/A</v>
      </c>
      <c r="V459" s="114" t="e">
        <f>IF(AND(Play[[#This Row],[southeast]]&lt;&gt;0,Play[[#This Row],[Smoker]]&lt;&gt;0),Play[[#This Row],[medical_insurance_charges]],NA())</f>
        <v>#N/A</v>
      </c>
      <c r="W459" s="114" t="e">
        <f>IF(AND(Play[[#This Row],[southwest]]&lt;&gt;0,Play[[#This Row],[Smoker]]&lt;&gt;0),Play[[#This Row],[medical_insurance_charges]],NA())</f>
        <v>#N/A</v>
      </c>
      <c r="X459" s="114" t="e">
        <f>IF(AND(Play[[#This Row],[northwest]]&lt;&gt;0,Play[[#This Row],[Smoker]]&lt;&gt;0),Play[[#This Row],[medical_insurance_charges]],NA())</f>
        <v>#N/A</v>
      </c>
      <c r="Y459" s="114" t="e">
        <f>IF(AND(Play[[#This Row],[northeast]]&lt;&gt;0,Play[[#This Row],[Smoker]]&lt;&gt;0),Play[[#This Row],[medical_insurance_charges]],NA())</f>
        <v>#N/A</v>
      </c>
      <c r="Z459" s="115" t="e">
        <f>IF(AND(Play[[#This Row],[Biological Marker]]=0,Play[[#This Row],[Smoker]]=1),Play[[#This Row],[medical_insurance_charges]],NA())</f>
        <v>#N/A</v>
      </c>
      <c r="AA459" s="115" t="e">
        <f>IF(AND(Play[[#This Row],[Biological Marker]]=1,Play[[#This Row],[Smoker]]=1),Play[[#This Row],[medical_insurance_charges]],NA())</f>
        <v>#N/A</v>
      </c>
      <c r="AB459" s="144">
        <f>IF(AND(Play[[#This Row],[southeast]]&lt;&gt;0,Play[[#This Row],[Smoker]]=0),Play[[#This Row],[medical_insurance_charges]],NA())</f>
        <v>2026.9740999999999</v>
      </c>
      <c r="AC459" s="144" t="e">
        <f>IF(AND(Play[[#This Row],[southwest]]&lt;&gt;0,Play[[#This Row],[Smoker]]=0),Play[[#This Row],[medical_insurance_charges]],NA())</f>
        <v>#N/A</v>
      </c>
      <c r="AD459" s="144" t="e">
        <f>IF(AND(Play[[#This Row],[northwest]]&lt;&gt;0,Play[[#This Row],[Smoker]]=0),Play[[#This Row],[medical_insurance_charges]],NA())</f>
        <v>#N/A</v>
      </c>
      <c r="AE459" s="144" t="e">
        <f>IF(AND(Play[[#This Row],[northeast]]&lt;&gt;0,Play[[#This Row],[Smoker]]=0),Play[[#This Row],[medical_insurance_charges]],NA())</f>
        <v>#N/A</v>
      </c>
      <c r="AF459" s="115">
        <f>IF(AND(Play[[#This Row],[Biological Marker]]=0,Play[[#This Row],[Smoker]]=0),Play[[#This Row],[medical_insurance_charges]],NA())</f>
        <v>2026.9740999999999</v>
      </c>
      <c r="AG459" s="115" t="e">
        <f>IF(AND(Play[[#This Row],[Biological Marker]]=1,Play[[#This Row],[Smoker]]=0),Play[[#This Row],[medical_insurance_charges]],NA())</f>
        <v>#N/A</v>
      </c>
    </row>
    <row r="460" spans="1:33" x14ac:dyDescent="0.35">
      <c r="A460" s="31">
        <v>21</v>
      </c>
      <c r="B460" s="31">
        <v>34.869999999999997</v>
      </c>
      <c r="C460" s="33">
        <v>0</v>
      </c>
      <c r="D460" s="33">
        <v>1</v>
      </c>
      <c r="E460" s="33">
        <v>0</v>
      </c>
      <c r="F460" s="33">
        <v>0</v>
      </c>
      <c r="G460" s="33">
        <v>0</v>
      </c>
      <c r="H460">
        <v>0</v>
      </c>
      <c r="I460">
        <v>1</v>
      </c>
      <c r="J460">
        <v>0</v>
      </c>
      <c r="K460">
        <v>0</v>
      </c>
      <c r="L460">
        <v>0</v>
      </c>
      <c r="M460">
        <v>1</v>
      </c>
      <c r="N460">
        <v>0</v>
      </c>
      <c r="O460">
        <v>0</v>
      </c>
      <c r="P460">
        <v>0</v>
      </c>
      <c r="Q460" s="32">
        <v>2020.5523000000001</v>
      </c>
      <c r="R460" s="110">
        <f>IF(Play[[#This Row],[southeast]]=1,Play[[#This Row],[medical_insurance_charges]],NA())</f>
        <v>2020.5523000000001</v>
      </c>
      <c r="S460" s="110" t="e">
        <f>IF(Play[[#This Row],[southwest]]=1,Play[[#This Row],[medical_insurance_charges]],NA())</f>
        <v>#N/A</v>
      </c>
      <c r="T460" s="111" t="e">
        <f>IF(Play[[#This Row],[northwest]]=1,Play[[#This Row],[medical_insurance_charges]],NA())</f>
        <v>#N/A</v>
      </c>
      <c r="U460" s="110" t="e">
        <f>IF(Play[[#This Row],[northeast]]=1,Play[[#This Row],[medical_insurance_charges]],NA())</f>
        <v>#N/A</v>
      </c>
      <c r="V460" s="114" t="e">
        <f>IF(AND(Play[[#This Row],[southeast]]&lt;&gt;0,Play[[#This Row],[Smoker]]&lt;&gt;0),Play[[#This Row],[medical_insurance_charges]],NA())</f>
        <v>#N/A</v>
      </c>
      <c r="W460" s="114" t="e">
        <f>IF(AND(Play[[#This Row],[southwest]]&lt;&gt;0,Play[[#This Row],[Smoker]]&lt;&gt;0),Play[[#This Row],[medical_insurance_charges]],NA())</f>
        <v>#N/A</v>
      </c>
      <c r="X460" s="114" t="e">
        <f>IF(AND(Play[[#This Row],[northwest]]&lt;&gt;0,Play[[#This Row],[Smoker]]&lt;&gt;0),Play[[#This Row],[medical_insurance_charges]],NA())</f>
        <v>#N/A</v>
      </c>
      <c r="Y460" s="114" t="e">
        <f>IF(AND(Play[[#This Row],[northeast]]&lt;&gt;0,Play[[#This Row],[Smoker]]&lt;&gt;0),Play[[#This Row],[medical_insurance_charges]],NA())</f>
        <v>#N/A</v>
      </c>
      <c r="Z460" s="115" t="e">
        <f>IF(AND(Play[[#This Row],[Biological Marker]]=0,Play[[#This Row],[Smoker]]=1),Play[[#This Row],[medical_insurance_charges]],NA())</f>
        <v>#N/A</v>
      </c>
      <c r="AA460" s="115" t="e">
        <f>IF(AND(Play[[#This Row],[Biological Marker]]=1,Play[[#This Row],[Smoker]]=1),Play[[#This Row],[medical_insurance_charges]],NA())</f>
        <v>#N/A</v>
      </c>
      <c r="AB460" s="144">
        <f>IF(AND(Play[[#This Row],[southeast]]&lt;&gt;0,Play[[#This Row],[Smoker]]=0),Play[[#This Row],[medical_insurance_charges]],NA())</f>
        <v>2020.5523000000001</v>
      </c>
      <c r="AC460" s="144" t="e">
        <f>IF(AND(Play[[#This Row],[southwest]]&lt;&gt;0,Play[[#This Row],[Smoker]]=0),Play[[#This Row],[medical_insurance_charges]],NA())</f>
        <v>#N/A</v>
      </c>
      <c r="AD460" s="144" t="e">
        <f>IF(AND(Play[[#This Row],[northwest]]&lt;&gt;0,Play[[#This Row],[Smoker]]=0),Play[[#This Row],[medical_insurance_charges]],NA())</f>
        <v>#N/A</v>
      </c>
      <c r="AE460" s="144" t="e">
        <f>IF(AND(Play[[#This Row],[northeast]]&lt;&gt;0,Play[[#This Row],[Smoker]]=0),Play[[#This Row],[medical_insurance_charges]],NA())</f>
        <v>#N/A</v>
      </c>
      <c r="AF460" s="115">
        <f>IF(AND(Play[[#This Row],[Biological Marker]]=0,Play[[#This Row],[Smoker]]=0),Play[[#This Row],[medical_insurance_charges]],NA())</f>
        <v>2020.5523000000001</v>
      </c>
      <c r="AG460" s="115" t="e">
        <f>IF(AND(Play[[#This Row],[Biological Marker]]=1,Play[[#This Row],[Smoker]]=0),Play[[#This Row],[medical_insurance_charges]],NA())</f>
        <v>#N/A</v>
      </c>
    </row>
    <row r="461" spans="1:33" x14ac:dyDescent="0.35">
      <c r="A461" s="31">
        <v>23</v>
      </c>
      <c r="B461" s="31">
        <v>39.270000000000003</v>
      </c>
      <c r="C461" s="33">
        <v>0</v>
      </c>
      <c r="D461" s="33">
        <v>1</v>
      </c>
      <c r="E461" s="33">
        <v>0</v>
      </c>
      <c r="F461" s="33">
        <v>0</v>
      </c>
      <c r="G461" s="33">
        <v>0</v>
      </c>
      <c r="H461">
        <v>0</v>
      </c>
      <c r="I461">
        <v>1</v>
      </c>
      <c r="J461">
        <v>0</v>
      </c>
      <c r="K461">
        <v>0</v>
      </c>
      <c r="L461">
        <v>0</v>
      </c>
      <c r="M461">
        <v>1</v>
      </c>
      <c r="N461">
        <v>0</v>
      </c>
      <c r="O461">
        <v>0</v>
      </c>
      <c r="P461">
        <v>0</v>
      </c>
      <c r="Q461" s="32">
        <v>3500.6122999999998</v>
      </c>
      <c r="R461" s="110">
        <f>IF(Play[[#This Row],[southeast]]=1,Play[[#This Row],[medical_insurance_charges]],NA())</f>
        <v>3500.6122999999998</v>
      </c>
      <c r="S461" s="110" t="e">
        <f>IF(Play[[#This Row],[southwest]]=1,Play[[#This Row],[medical_insurance_charges]],NA())</f>
        <v>#N/A</v>
      </c>
      <c r="T461" s="111" t="e">
        <f>IF(Play[[#This Row],[northwest]]=1,Play[[#This Row],[medical_insurance_charges]],NA())</f>
        <v>#N/A</v>
      </c>
      <c r="U461" s="110" t="e">
        <f>IF(Play[[#This Row],[northeast]]=1,Play[[#This Row],[medical_insurance_charges]],NA())</f>
        <v>#N/A</v>
      </c>
      <c r="V461" s="114" t="e">
        <f>IF(AND(Play[[#This Row],[southeast]]&lt;&gt;0,Play[[#This Row],[Smoker]]&lt;&gt;0),Play[[#This Row],[medical_insurance_charges]],NA())</f>
        <v>#N/A</v>
      </c>
      <c r="W461" s="114" t="e">
        <f>IF(AND(Play[[#This Row],[southwest]]&lt;&gt;0,Play[[#This Row],[Smoker]]&lt;&gt;0),Play[[#This Row],[medical_insurance_charges]],NA())</f>
        <v>#N/A</v>
      </c>
      <c r="X461" s="114" t="e">
        <f>IF(AND(Play[[#This Row],[northwest]]&lt;&gt;0,Play[[#This Row],[Smoker]]&lt;&gt;0),Play[[#This Row],[medical_insurance_charges]],NA())</f>
        <v>#N/A</v>
      </c>
      <c r="Y461" s="114" t="e">
        <f>IF(AND(Play[[#This Row],[northeast]]&lt;&gt;0,Play[[#This Row],[Smoker]]&lt;&gt;0),Play[[#This Row],[medical_insurance_charges]],NA())</f>
        <v>#N/A</v>
      </c>
      <c r="Z461" s="115" t="e">
        <f>IF(AND(Play[[#This Row],[Biological Marker]]=0,Play[[#This Row],[Smoker]]=1),Play[[#This Row],[medical_insurance_charges]],NA())</f>
        <v>#N/A</v>
      </c>
      <c r="AA461" s="115" t="e">
        <f>IF(AND(Play[[#This Row],[Biological Marker]]=1,Play[[#This Row],[Smoker]]=1),Play[[#This Row],[medical_insurance_charges]],NA())</f>
        <v>#N/A</v>
      </c>
      <c r="AB461" s="144">
        <f>IF(AND(Play[[#This Row],[southeast]]&lt;&gt;0,Play[[#This Row],[Smoker]]=0),Play[[#This Row],[medical_insurance_charges]],NA())</f>
        <v>3500.6122999999998</v>
      </c>
      <c r="AC461" s="144" t="e">
        <f>IF(AND(Play[[#This Row],[southwest]]&lt;&gt;0,Play[[#This Row],[Smoker]]=0),Play[[#This Row],[medical_insurance_charges]],NA())</f>
        <v>#N/A</v>
      </c>
      <c r="AD461" s="144" t="e">
        <f>IF(AND(Play[[#This Row],[northwest]]&lt;&gt;0,Play[[#This Row],[Smoker]]=0),Play[[#This Row],[medical_insurance_charges]],NA())</f>
        <v>#N/A</v>
      </c>
      <c r="AE461" s="144" t="e">
        <f>IF(AND(Play[[#This Row],[northeast]]&lt;&gt;0,Play[[#This Row],[Smoker]]=0),Play[[#This Row],[medical_insurance_charges]],NA())</f>
        <v>#N/A</v>
      </c>
      <c r="AF461" s="115">
        <f>IF(AND(Play[[#This Row],[Biological Marker]]=0,Play[[#This Row],[Smoker]]=0),Play[[#This Row],[medical_insurance_charges]],NA())</f>
        <v>3500.6122999999998</v>
      </c>
      <c r="AG461" s="115" t="e">
        <f>IF(AND(Play[[#This Row],[Biological Marker]]=1,Play[[#This Row],[Smoker]]=0),Play[[#This Row],[medical_insurance_charges]],NA())</f>
        <v>#N/A</v>
      </c>
    </row>
    <row r="462" spans="1:33" x14ac:dyDescent="0.35">
      <c r="A462" s="31">
        <v>24</v>
      </c>
      <c r="B462" s="31">
        <v>33.99</v>
      </c>
      <c r="C462" s="33">
        <v>0</v>
      </c>
      <c r="D462" s="33">
        <v>1</v>
      </c>
      <c r="E462" s="33">
        <v>0</v>
      </c>
      <c r="F462" s="33">
        <v>0</v>
      </c>
      <c r="G462" s="33">
        <v>0</v>
      </c>
      <c r="H462">
        <v>0</v>
      </c>
      <c r="I462">
        <v>1</v>
      </c>
      <c r="J462">
        <v>0</v>
      </c>
      <c r="K462">
        <v>0</v>
      </c>
      <c r="L462">
        <v>0</v>
      </c>
      <c r="M462">
        <v>1</v>
      </c>
      <c r="N462">
        <v>0</v>
      </c>
      <c r="O462">
        <v>0</v>
      </c>
      <c r="P462">
        <v>0</v>
      </c>
      <c r="Q462" s="32">
        <v>2473.3341</v>
      </c>
      <c r="R462" s="110">
        <f>IF(Play[[#This Row],[southeast]]=1,Play[[#This Row],[medical_insurance_charges]],NA())</f>
        <v>2473.3341</v>
      </c>
      <c r="S462" s="110" t="e">
        <f>IF(Play[[#This Row],[southwest]]=1,Play[[#This Row],[medical_insurance_charges]],NA())</f>
        <v>#N/A</v>
      </c>
      <c r="T462" s="111" t="e">
        <f>IF(Play[[#This Row],[northwest]]=1,Play[[#This Row],[medical_insurance_charges]],NA())</f>
        <v>#N/A</v>
      </c>
      <c r="U462" s="110" t="e">
        <f>IF(Play[[#This Row],[northeast]]=1,Play[[#This Row],[medical_insurance_charges]],NA())</f>
        <v>#N/A</v>
      </c>
      <c r="V462" s="114" t="e">
        <f>IF(AND(Play[[#This Row],[southeast]]&lt;&gt;0,Play[[#This Row],[Smoker]]&lt;&gt;0),Play[[#This Row],[medical_insurance_charges]],NA())</f>
        <v>#N/A</v>
      </c>
      <c r="W462" s="114" t="e">
        <f>IF(AND(Play[[#This Row],[southwest]]&lt;&gt;0,Play[[#This Row],[Smoker]]&lt;&gt;0),Play[[#This Row],[medical_insurance_charges]],NA())</f>
        <v>#N/A</v>
      </c>
      <c r="X462" s="114" t="e">
        <f>IF(AND(Play[[#This Row],[northwest]]&lt;&gt;0,Play[[#This Row],[Smoker]]&lt;&gt;0),Play[[#This Row],[medical_insurance_charges]],NA())</f>
        <v>#N/A</v>
      </c>
      <c r="Y462" s="114" t="e">
        <f>IF(AND(Play[[#This Row],[northeast]]&lt;&gt;0,Play[[#This Row],[Smoker]]&lt;&gt;0),Play[[#This Row],[medical_insurance_charges]],NA())</f>
        <v>#N/A</v>
      </c>
      <c r="Z462" s="115" t="e">
        <f>IF(AND(Play[[#This Row],[Biological Marker]]=0,Play[[#This Row],[Smoker]]=1),Play[[#This Row],[medical_insurance_charges]],NA())</f>
        <v>#N/A</v>
      </c>
      <c r="AA462" s="115" t="e">
        <f>IF(AND(Play[[#This Row],[Biological Marker]]=1,Play[[#This Row],[Smoker]]=1),Play[[#This Row],[medical_insurance_charges]],NA())</f>
        <v>#N/A</v>
      </c>
      <c r="AB462" s="144">
        <f>IF(AND(Play[[#This Row],[southeast]]&lt;&gt;0,Play[[#This Row],[Smoker]]=0),Play[[#This Row],[medical_insurance_charges]],NA())</f>
        <v>2473.3341</v>
      </c>
      <c r="AC462" s="144" t="e">
        <f>IF(AND(Play[[#This Row],[southwest]]&lt;&gt;0,Play[[#This Row],[Smoker]]=0),Play[[#This Row],[medical_insurance_charges]],NA())</f>
        <v>#N/A</v>
      </c>
      <c r="AD462" s="144" t="e">
        <f>IF(AND(Play[[#This Row],[northwest]]&lt;&gt;0,Play[[#This Row],[Smoker]]=0),Play[[#This Row],[medical_insurance_charges]],NA())</f>
        <v>#N/A</v>
      </c>
      <c r="AE462" s="144" t="e">
        <f>IF(AND(Play[[#This Row],[northeast]]&lt;&gt;0,Play[[#This Row],[Smoker]]=0),Play[[#This Row],[medical_insurance_charges]],NA())</f>
        <v>#N/A</v>
      </c>
      <c r="AF462" s="115">
        <f>IF(AND(Play[[#This Row],[Biological Marker]]=0,Play[[#This Row],[Smoker]]=0),Play[[#This Row],[medical_insurance_charges]],NA())</f>
        <v>2473.3341</v>
      </c>
      <c r="AG462" s="115" t="e">
        <f>IF(AND(Play[[#This Row],[Biological Marker]]=1,Play[[#This Row],[Smoker]]=0),Play[[#This Row],[medical_insurance_charges]],NA())</f>
        <v>#N/A</v>
      </c>
    </row>
    <row r="463" spans="1:33" x14ac:dyDescent="0.35">
      <c r="A463" s="31">
        <v>24</v>
      </c>
      <c r="B463" s="31">
        <v>39.49</v>
      </c>
      <c r="C463" s="33">
        <v>0</v>
      </c>
      <c r="D463" s="33">
        <v>1</v>
      </c>
      <c r="E463" s="33">
        <v>0</v>
      </c>
      <c r="F463" s="33">
        <v>0</v>
      </c>
      <c r="G463" s="33">
        <v>0</v>
      </c>
      <c r="H463">
        <v>0</v>
      </c>
      <c r="I463">
        <v>1</v>
      </c>
      <c r="J463">
        <v>0</v>
      </c>
      <c r="K463">
        <v>0</v>
      </c>
      <c r="L463">
        <v>0</v>
      </c>
      <c r="M463">
        <v>1</v>
      </c>
      <c r="N463">
        <v>0</v>
      </c>
      <c r="O463">
        <v>0</v>
      </c>
      <c r="P463">
        <v>0</v>
      </c>
      <c r="Q463" s="32">
        <v>2480.9791</v>
      </c>
      <c r="R463" s="110">
        <f>IF(Play[[#This Row],[southeast]]=1,Play[[#This Row],[medical_insurance_charges]],NA())</f>
        <v>2480.9791</v>
      </c>
      <c r="S463" s="110" t="e">
        <f>IF(Play[[#This Row],[southwest]]=1,Play[[#This Row],[medical_insurance_charges]],NA())</f>
        <v>#N/A</v>
      </c>
      <c r="T463" s="111" t="e">
        <f>IF(Play[[#This Row],[northwest]]=1,Play[[#This Row],[medical_insurance_charges]],NA())</f>
        <v>#N/A</v>
      </c>
      <c r="U463" s="110" t="e">
        <f>IF(Play[[#This Row],[northeast]]=1,Play[[#This Row],[medical_insurance_charges]],NA())</f>
        <v>#N/A</v>
      </c>
      <c r="V463" s="114" t="e">
        <f>IF(AND(Play[[#This Row],[southeast]]&lt;&gt;0,Play[[#This Row],[Smoker]]&lt;&gt;0),Play[[#This Row],[medical_insurance_charges]],NA())</f>
        <v>#N/A</v>
      </c>
      <c r="W463" s="114" t="e">
        <f>IF(AND(Play[[#This Row],[southwest]]&lt;&gt;0,Play[[#This Row],[Smoker]]&lt;&gt;0),Play[[#This Row],[medical_insurance_charges]],NA())</f>
        <v>#N/A</v>
      </c>
      <c r="X463" s="114" t="e">
        <f>IF(AND(Play[[#This Row],[northwest]]&lt;&gt;0,Play[[#This Row],[Smoker]]&lt;&gt;0),Play[[#This Row],[medical_insurance_charges]],NA())</f>
        <v>#N/A</v>
      </c>
      <c r="Y463" s="114" t="e">
        <f>IF(AND(Play[[#This Row],[northeast]]&lt;&gt;0,Play[[#This Row],[Smoker]]&lt;&gt;0),Play[[#This Row],[medical_insurance_charges]],NA())</f>
        <v>#N/A</v>
      </c>
      <c r="Z463" s="115" t="e">
        <f>IF(AND(Play[[#This Row],[Biological Marker]]=0,Play[[#This Row],[Smoker]]=1),Play[[#This Row],[medical_insurance_charges]],NA())</f>
        <v>#N/A</v>
      </c>
      <c r="AA463" s="115" t="e">
        <f>IF(AND(Play[[#This Row],[Biological Marker]]=1,Play[[#This Row],[Smoker]]=1),Play[[#This Row],[medical_insurance_charges]],NA())</f>
        <v>#N/A</v>
      </c>
      <c r="AB463" s="144">
        <f>IF(AND(Play[[#This Row],[southeast]]&lt;&gt;0,Play[[#This Row],[Smoker]]=0),Play[[#This Row],[medical_insurance_charges]],NA())</f>
        <v>2480.9791</v>
      </c>
      <c r="AC463" s="144" t="e">
        <f>IF(AND(Play[[#This Row],[southwest]]&lt;&gt;0,Play[[#This Row],[Smoker]]=0),Play[[#This Row],[medical_insurance_charges]],NA())</f>
        <v>#N/A</v>
      </c>
      <c r="AD463" s="144" t="e">
        <f>IF(AND(Play[[#This Row],[northwest]]&lt;&gt;0,Play[[#This Row],[Smoker]]=0),Play[[#This Row],[medical_insurance_charges]],NA())</f>
        <v>#N/A</v>
      </c>
      <c r="AE463" s="144" t="e">
        <f>IF(AND(Play[[#This Row],[northeast]]&lt;&gt;0,Play[[#This Row],[Smoker]]=0),Play[[#This Row],[medical_insurance_charges]],NA())</f>
        <v>#N/A</v>
      </c>
      <c r="AF463" s="115">
        <f>IF(AND(Play[[#This Row],[Biological Marker]]=0,Play[[#This Row],[Smoker]]=0),Play[[#This Row],[medical_insurance_charges]],NA())</f>
        <v>2480.9791</v>
      </c>
      <c r="AG463" s="115" t="e">
        <f>IF(AND(Play[[#This Row],[Biological Marker]]=1,Play[[#This Row],[Smoker]]=0),Play[[#This Row],[medical_insurance_charges]],NA())</f>
        <v>#N/A</v>
      </c>
    </row>
    <row r="464" spans="1:33" x14ac:dyDescent="0.35">
      <c r="A464" s="31">
        <v>25</v>
      </c>
      <c r="B464" s="31">
        <v>32.229999999999997</v>
      </c>
      <c r="C464" s="33">
        <v>0</v>
      </c>
      <c r="D464" s="33">
        <v>1</v>
      </c>
      <c r="E464" s="33">
        <v>0</v>
      </c>
      <c r="F464" s="33">
        <v>0</v>
      </c>
      <c r="G464" s="33">
        <v>0</v>
      </c>
      <c r="H464">
        <v>0</v>
      </c>
      <c r="I464">
        <v>1</v>
      </c>
      <c r="J464">
        <v>0</v>
      </c>
      <c r="K464">
        <v>0</v>
      </c>
      <c r="L464">
        <v>0</v>
      </c>
      <c r="M464">
        <v>1</v>
      </c>
      <c r="N464">
        <v>0</v>
      </c>
      <c r="O464">
        <v>0</v>
      </c>
      <c r="P464">
        <v>0</v>
      </c>
      <c r="Q464" s="32">
        <v>18218.161390000001</v>
      </c>
      <c r="R464" s="110">
        <f>IF(Play[[#This Row],[southeast]]=1,Play[[#This Row],[medical_insurance_charges]],NA())</f>
        <v>18218.161390000001</v>
      </c>
      <c r="S464" s="110" t="e">
        <f>IF(Play[[#This Row],[southwest]]=1,Play[[#This Row],[medical_insurance_charges]],NA())</f>
        <v>#N/A</v>
      </c>
      <c r="T464" s="111" t="e">
        <f>IF(Play[[#This Row],[northwest]]=1,Play[[#This Row],[medical_insurance_charges]],NA())</f>
        <v>#N/A</v>
      </c>
      <c r="U464" s="110" t="e">
        <f>IF(Play[[#This Row],[northeast]]=1,Play[[#This Row],[medical_insurance_charges]],NA())</f>
        <v>#N/A</v>
      </c>
      <c r="V464" s="114" t="e">
        <f>IF(AND(Play[[#This Row],[southeast]]&lt;&gt;0,Play[[#This Row],[Smoker]]&lt;&gt;0),Play[[#This Row],[medical_insurance_charges]],NA())</f>
        <v>#N/A</v>
      </c>
      <c r="W464" s="114" t="e">
        <f>IF(AND(Play[[#This Row],[southwest]]&lt;&gt;0,Play[[#This Row],[Smoker]]&lt;&gt;0),Play[[#This Row],[medical_insurance_charges]],NA())</f>
        <v>#N/A</v>
      </c>
      <c r="X464" s="114" t="e">
        <f>IF(AND(Play[[#This Row],[northwest]]&lt;&gt;0,Play[[#This Row],[Smoker]]&lt;&gt;0),Play[[#This Row],[medical_insurance_charges]],NA())</f>
        <v>#N/A</v>
      </c>
      <c r="Y464" s="114" t="e">
        <f>IF(AND(Play[[#This Row],[northeast]]&lt;&gt;0,Play[[#This Row],[Smoker]]&lt;&gt;0),Play[[#This Row],[medical_insurance_charges]],NA())</f>
        <v>#N/A</v>
      </c>
      <c r="Z464" s="115" t="e">
        <f>IF(AND(Play[[#This Row],[Biological Marker]]=0,Play[[#This Row],[Smoker]]=1),Play[[#This Row],[medical_insurance_charges]],NA())</f>
        <v>#N/A</v>
      </c>
      <c r="AA464" s="115" t="e">
        <f>IF(AND(Play[[#This Row],[Biological Marker]]=1,Play[[#This Row],[Smoker]]=1),Play[[#This Row],[medical_insurance_charges]],NA())</f>
        <v>#N/A</v>
      </c>
      <c r="AB464" s="144">
        <f>IF(AND(Play[[#This Row],[southeast]]&lt;&gt;0,Play[[#This Row],[Smoker]]=0),Play[[#This Row],[medical_insurance_charges]],NA())</f>
        <v>18218.161390000001</v>
      </c>
      <c r="AC464" s="144" t="e">
        <f>IF(AND(Play[[#This Row],[southwest]]&lt;&gt;0,Play[[#This Row],[Smoker]]=0),Play[[#This Row],[medical_insurance_charges]],NA())</f>
        <v>#N/A</v>
      </c>
      <c r="AD464" s="144" t="e">
        <f>IF(AND(Play[[#This Row],[northwest]]&lt;&gt;0,Play[[#This Row],[Smoker]]=0),Play[[#This Row],[medical_insurance_charges]],NA())</f>
        <v>#N/A</v>
      </c>
      <c r="AE464" s="144" t="e">
        <f>IF(AND(Play[[#This Row],[northeast]]&lt;&gt;0,Play[[#This Row],[Smoker]]=0),Play[[#This Row],[medical_insurance_charges]],NA())</f>
        <v>#N/A</v>
      </c>
      <c r="AF464" s="115">
        <f>IF(AND(Play[[#This Row],[Biological Marker]]=0,Play[[#This Row],[Smoker]]=0),Play[[#This Row],[medical_insurance_charges]],NA())</f>
        <v>18218.161390000001</v>
      </c>
      <c r="AG464" s="115" t="e">
        <f>IF(AND(Play[[#This Row],[Biological Marker]]=1,Play[[#This Row],[Smoker]]=0),Play[[#This Row],[medical_insurance_charges]],NA())</f>
        <v>#N/A</v>
      </c>
    </row>
    <row r="465" spans="1:33" x14ac:dyDescent="0.35">
      <c r="A465" s="31">
        <v>25</v>
      </c>
      <c r="B465" s="31">
        <v>33.99</v>
      </c>
      <c r="C465" s="33">
        <v>0</v>
      </c>
      <c r="D465" s="33">
        <v>1</v>
      </c>
      <c r="E465" s="33">
        <v>0</v>
      </c>
      <c r="F465" s="33">
        <v>0</v>
      </c>
      <c r="G465" s="33">
        <v>0</v>
      </c>
      <c r="H465">
        <v>0</v>
      </c>
      <c r="I465">
        <v>1</v>
      </c>
      <c r="J465">
        <v>0</v>
      </c>
      <c r="K465">
        <v>0</v>
      </c>
      <c r="L465">
        <v>0</v>
      </c>
      <c r="M465">
        <v>1</v>
      </c>
      <c r="N465">
        <v>0</v>
      </c>
      <c r="O465">
        <v>0</v>
      </c>
      <c r="P465">
        <v>0</v>
      </c>
      <c r="Q465" s="32">
        <v>3227.1210999999998</v>
      </c>
      <c r="R465" s="110">
        <f>IF(Play[[#This Row],[southeast]]=1,Play[[#This Row],[medical_insurance_charges]],NA())</f>
        <v>3227.1210999999998</v>
      </c>
      <c r="S465" s="110" t="e">
        <f>IF(Play[[#This Row],[southwest]]=1,Play[[#This Row],[medical_insurance_charges]],NA())</f>
        <v>#N/A</v>
      </c>
      <c r="T465" s="111" t="e">
        <f>IF(Play[[#This Row],[northwest]]=1,Play[[#This Row],[medical_insurance_charges]],NA())</f>
        <v>#N/A</v>
      </c>
      <c r="U465" s="110" t="e">
        <f>IF(Play[[#This Row],[northeast]]=1,Play[[#This Row],[medical_insurance_charges]],NA())</f>
        <v>#N/A</v>
      </c>
      <c r="V465" s="114" t="e">
        <f>IF(AND(Play[[#This Row],[southeast]]&lt;&gt;0,Play[[#This Row],[Smoker]]&lt;&gt;0),Play[[#This Row],[medical_insurance_charges]],NA())</f>
        <v>#N/A</v>
      </c>
      <c r="W465" s="114" t="e">
        <f>IF(AND(Play[[#This Row],[southwest]]&lt;&gt;0,Play[[#This Row],[Smoker]]&lt;&gt;0),Play[[#This Row],[medical_insurance_charges]],NA())</f>
        <v>#N/A</v>
      </c>
      <c r="X465" s="114" t="e">
        <f>IF(AND(Play[[#This Row],[northwest]]&lt;&gt;0,Play[[#This Row],[Smoker]]&lt;&gt;0),Play[[#This Row],[medical_insurance_charges]],NA())</f>
        <v>#N/A</v>
      </c>
      <c r="Y465" s="114" t="e">
        <f>IF(AND(Play[[#This Row],[northeast]]&lt;&gt;0,Play[[#This Row],[Smoker]]&lt;&gt;0),Play[[#This Row],[medical_insurance_charges]],NA())</f>
        <v>#N/A</v>
      </c>
      <c r="Z465" s="115" t="e">
        <f>IF(AND(Play[[#This Row],[Biological Marker]]=0,Play[[#This Row],[Smoker]]=1),Play[[#This Row],[medical_insurance_charges]],NA())</f>
        <v>#N/A</v>
      </c>
      <c r="AA465" s="115" t="e">
        <f>IF(AND(Play[[#This Row],[Biological Marker]]=1,Play[[#This Row],[Smoker]]=1),Play[[#This Row],[medical_insurance_charges]],NA())</f>
        <v>#N/A</v>
      </c>
      <c r="AB465" s="144">
        <f>IF(AND(Play[[#This Row],[southeast]]&lt;&gt;0,Play[[#This Row],[Smoker]]=0),Play[[#This Row],[medical_insurance_charges]],NA())</f>
        <v>3227.1210999999998</v>
      </c>
      <c r="AC465" s="144" t="e">
        <f>IF(AND(Play[[#This Row],[southwest]]&lt;&gt;0,Play[[#This Row],[Smoker]]=0),Play[[#This Row],[medical_insurance_charges]],NA())</f>
        <v>#N/A</v>
      </c>
      <c r="AD465" s="144" t="e">
        <f>IF(AND(Play[[#This Row],[northwest]]&lt;&gt;0,Play[[#This Row],[Smoker]]=0),Play[[#This Row],[medical_insurance_charges]],NA())</f>
        <v>#N/A</v>
      </c>
      <c r="AE465" s="144" t="e">
        <f>IF(AND(Play[[#This Row],[northeast]]&lt;&gt;0,Play[[#This Row],[Smoker]]=0),Play[[#This Row],[medical_insurance_charges]],NA())</f>
        <v>#N/A</v>
      </c>
      <c r="AF465" s="115">
        <f>IF(AND(Play[[#This Row],[Biological Marker]]=0,Play[[#This Row],[Smoker]]=0),Play[[#This Row],[medical_insurance_charges]],NA())</f>
        <v>3227.1210999999998</v>
      </c>
      <c r="AG465" s="115" t="e">
        <f>IF(AND(Play[[#This Row],[Biological Marker]]=1,Play[[#This Row],[Smoker]]=0),Play[[#This Row],[medical_insurance_charges]],NA())</f>
        <v>#N/A</v>
      </c>
    </row>
    <row r="466" spans="1:33" x14ac:dyDescent="0.35">
      <c r="A466" s="31">
        <v>25</v>
      </c>
      <c r="B466" s="31">
        <v>42.13</v>
      </c>
      <c r="C466" s="33">
        <v>0</v>
      </c>
      <c r="D466" s="33">
        <v>1</v>
      </c>
      <c r="E466" s="33">
        <v>0</v>
      </c>
      <c r="F466" s="33">
        <v>0</v>
      </c>
      <c r="G466" s="33">
        <v>0</v>
      </c>
      <c r="H466">
        <v>0</v>
      </c>
      <c r="I466">
        <v>1</v>
      </c>
      <c r="J466">
        <v>0</v>
      </c>
      <c r="K466">
        <v>0</v>
      </c>
      <c r="L466">
        <v>0</v>
      </c>
      <c r="M466">
        <v>1</v>
      </c>
      <c r="N466">
        <v>0</v>
      </c>
      <c r="O466">
        <v>0</v>
      </c>
      <c r="P466">
        <v>0</v>
      </c>
      <c r="Q466" s="32">
        <v>3238.4357</v>
      </c>
      <c r="R466" s="110">
        <f>IF(Play[[#This Row],[southeast]]=1,Play[[#This Row],[medical_insurance_charges]],NA())</f>
        <v>3238.4357</v>
      </c>
      <c r="S466" s="110" t="e">
        <f>IF(Play[[#This Row],[southwest]]=1,Play[[#This Row],[medical_insurance_charges]],NA())</f>
        <v>#N/A</v>
      </c>
      <c r="T466" s="111" t="e">
        <f>IF(Play[[#This Row],[northwest]]=1,Play[[#This Row],[medical_insurance_charges]],NA())</f>
        <v>#N/A</v>
      </c>
      <c r="U466" s="110" t="e">
        <f>IF(Play[[#This Row],[northeast]]=1,Play[[#This Row],[medical_insurance_charges]],NA())</f>
        <v>#N/A</v>
      </c>
      <c r="V466" s="114" t="e">
        <f>IF(AND(Play[[#This Row],[southeast]]&lt;&gt;0,Play[[#This Row],[Smoker]]&lt;&gt;0),Play[[#This Row],[medical_insurance_charges]],NA())</f>
        <v>#N/A</v>
      </c>
      <c r="W466" s="114" t="e">
        <f>IF(AND(Play[[#This Row],[southwest]]&lt;&gt;0,Play[[#This Row],[Smoker]]&lt;&gt;0),Play[[#This Row],[medical_insurance_charges]],NA())</f>
        <v>#N/A</v>
      </c>
      <c r="X466" s="114" t="e">
        <f>IF(AND(Play[[#This Row],[northwest]]&lt;&gt;0,Play[[#This Row],[Smoker]]&lt;&gt;0),Play[[#This Row],[medical_insurance_charges]],NA())</f>
        <v>#N/A</v>
      </c>
      <c r="Y466" s="114" t="e">
        <f>IF(AND(Play[[#This Row],[northeast]]&lt;&gt;0,Play[[#This Row],[Smoker]]&lt;&gt;0),Play[[#This Row],[medical_insurance_charges]],NA())</f>
        <v>#N/A</v>
      </c>
      <c r="Z466" s="115" t="e">
        <f>IF(AND(Play[[#This Row],[Biological Marker]]=0,Play[[#This Row],[Smoker]]=1),Play[[#This Row],[medical_insurance_charges]],NA())</f>
        <v>#N/A</v>
      </c>
      <c r="AA466" s="115" t="e">
        <f>IF(AND(Play[[#This Row],[Biological Marker]]=1,Play[[#This Row],[Smoker]]=1),Play[[#This Row],[medical_insurance_charges]],NA())</f>
        <v>#N/A</v>
      </c>
      <c r="AB466" s="144">
        <f>IF(AND(Play[[#This Row],[southeast]]&lt;&gt;0,Play[[#This Row],[Smoker]]=0),Play[[#This Row],[medical_insurance_charges]],NA())</f>
        <v>3238.4357</v>
      </c>
      <c r="AC466" s="144" t="e">
        <f>IF(AND(Play[[#This Row],[southwest]]&lt;&gt;0,Play[[#This Row],[Smoker]]=0),Play[[#This Row],[medical_insurance_charges]],NA())</f>
        <v>#N/A</v>
      </c>
      <c r="AD466" s="144" t="e">
        <f>IF(AND(Play[[#This Row],[northwest]]&lt;&gt;0,Play[[#This Row],[Smoker]]=0),Play[[#This Row],[medical_insurance_charges]],NA())</f>
        <v>#N/A</v>
      </c>
      <c r="AE466" s="144" t="e">
        <f>IF(AND(Play[[#This Row],[northeast]]&lt;&gt;0,Play[[#This Row],[Smoker]]=0),Play[[#This Row],[medical_insurance_charges]],NA())</f>
        <v>#N/A</v>
      </c>
      <c r="AF466" s="115">
        <f>IF(AND(Play[[#This Row],[Biological Marker]]=0,Play[[#This Row],[Smoker]]=0),Play[[#This Row],[medical_insurance_charges]],NA())</f>
        <v>3238.4357</v>
      </c>
      <c r="AG466" s="115" t="e">
        <f>IF(AND(Play[[#This Row],[Biological Marker]]=1,Play[[#This Row],[Smoker]]=0),Play[[#This Row],[medical_insurance_charges]],NA())</f>
        <v>#N/A</v>
      </c>
    </row>
    <row r="467" spans="1:33" x14ac:dyDescent="0.35">
      <c r="A467" s="31">
        <v>26</v>
      </c>
      <c r="B467" s="31">
        <v>29.92</v>
      </c>
      <c r="C467" s="33">
        <v>0</v>
      </c>
      <c r="D467" s="33">
        <v>1</v>
      </c>
      <c r="E467" s="33">
        <v>0</v>
      </c>
      <c r="F467" s="33">
        <v>0</v>
      </c>
      <c r="G467" s="33">
        <v>0</v>
      </c>
      <c r="H467">
        <v>0</v>
      </c>
      <c r="I467">
        <v>1</v>
      </c>
      <c r="J467">
        <v>0</v>
      </c>
      <c r="K467">
        <v>0</v>
      </c>
      <c r="L467">
        <v>0</v>
      </c>
      <c r="M467">
        <v>0</v>
      </c>
      <c r="N467">
        <v>1</v>
      </c>
      <c r="O467">
        <v>0</v>
      </c>
      <c r="P467">
        <v>0</v>
      </c>
      <c r="Q467" s="32">
        <v>3981.9767999999999</v>
      </c>
      <c r="R467" s="110">
        <f>IF(Play[[#This Row],[southeast]]=1,Play[[#This Row],[medical_insurance_charges]],NA())</f>
        <v>3981.9767999999999</v>
      </c>
      <c r="S467" s="110" t="e">
        <f>IF(Play[[#This Row],[southwest]]=1,Play[[#This Row],[medical_insurance_charges]],NA())</f>
        <v>#N/A</v>
      </c>
      <c r="T467" s="111" t="e">
        <f>IF(Play[[#This Row],[northwest]]=1,Play[[#This Row],[medical_insurance_charges]],NA())</f>
        <v>#N/A</v>
      </c>
      <c r="U467" s="110" t="e">
        <f>IF(Play[[#This Row],[northeast]]=1,Play[[#This Row],[medical_insurance_charges]],NA())</f>
        <v>#N/A</v>
      </c>
      <c r="V467" s="114" t="e">
        <f>IF(AND(Play[[#This Row],[southeast]]&lt;&gt;0,Play[[#This Row],[Smoker]]&lt;&gt;0),Play[[#This Row],[medical_insurance_charges]],NA())</f>
        <v>#N/A</v>
      </c>
      <c r="W467" s="114" t="e">
        <f>IF(AND(Play[[#This Row],[southwest]]&lt;&gt;0,Play[[#This Row],[Smoker]]&lt;&gt;0),Play[[#This Row],[medical_insurance_charges]],NA())</f>
        <v>#N/A</v>
      </c>
      <c r="X467" s="114" t="e">
        <f>IF(AND(Play[[#This Row],[northwest]]&lt;&gt;0,Play[[#This Row],[Smoker]]&lt;&gt;0),Play[[#This Row],[medical_insurance_charges]],NA())</f>
        <v>#N/A</v>
      </c>
      <c r="Y467" s="114" t="e">
        <f>IF(AND(Play[[#This Row],[northeast]]&lt;&gt;0,Play[[#This Row],[Smoker]]&lt;&gt;0),Play[[#This Row],[medical_insurance_charges]],NA())</f>
        <v>#N/A</v>
      </c>
      <c r="Z467" s="115" t="e">
        <f>IF(AND(Play[[#This Row],[Biological Marker]]=0,Play[[#This Row],[Smoker]]=1),Play[[#This Row],[medical_insurance_charges]],NA())</f>
        <v>#N/A</v>
      </c>
      <c r="AA467" s="115" t="e">
        <f>IF(AND(Play[[#This Row],[Biological Marker]]=1,Play[[#This Row],[Smoker]]=1),Play[[#This Row],[medical_insurance_charges]],NA())</f>
        <v>#N/A</v>
      </c>
      <c r="AB467" s="144">
        <f>IF(AND(Play[[#This Row],[southeast]]&lt;&gt;0,Play[[#This Row],[Smoker]]=0),Play[[#This Row],[medical_insurance_charges]],NA())</f>
        <v>3981.9767999999999</v>
      </c>
      <c r="AC467" s="144" t="e">
        <f>IF(AND(Play[[#This Row],[southwest]]&lt;&gt;0,Play[[#This Row],[Smoker]]=0),Play[[#This Row],[medical_insurance_charges]],NA())</f>
        <v>#N/A</v>
      </c>
      <c r="AD467" s="144" t="e">
        <f>IF(AND(Play[[#This Row],[northwest]]&lt;&gt;0,Play[[#This Row],[Smoker]]=0),Play[[#This Row],[medical_insurance_charges]],NA())</f>
        <v>#N/A</v>
      </c>
      <c r="AE467" s="144" t="e">
        <f>IF(AND(Play[[#This Row],[northeast]]&lt;&gt;0,Play[[#This Row],[Smoker]]=0),Play[[#This Row],[medical_insurance_charges]],NA())</f>
        <v>#N/A</v>
      </c>
      <c r="AF467" s="115">
        <f>IF(AND(Play[[#This Row],[Biological Marker]]=0,Play[[#This Row],[Smoker]]=0),Play[[#This Row],[medical_insurance_charges]],NA())</f>
        <v>3981.9767999999999</v>
      </c>
      <c r="AG467" s="115" t="e">
        <f>IF(AND(Play[[#This Row],[Biological Marker]]=1,Play[[#This Row],[Smoker]]=0),Play[[#This Row],[medical_insurance_charges]],NA())</f>
        <v>#N/A</v>
      </c>
    </row>
    <row r="468" spans="1:33" x14ac:dyDescent="0.35">
      <c r="A468" s="31">
        <v>26</v>
      </c>
      <c r="B468" s="31">
        <v>29.92</v>
      </c>
      <c r="C468" s="33">
        <v>0</v>
      </c>
      <c r="D468" s="33">
        <v>1</v>
      </c>
      <c r="E468" s="33">
        <v>0</v>
      </c>
      <c r="F468" s="33">
        <v>0</v>
      </c>
      <c r="G468" s="33">
        <v>0</v>
      </c>
      <c r="H468">
        <v>0</v>
      </c>
      <c r="I468">
        <v>1</v>
      </c>
      <c r="J468">
        <v>0</v>
      </c>
      <c r="K468">
        <v>0</v>
      </c>
      <c r="L468">
        <v>0</v>
      </c>
      <c r="M468">
        <v>0</v>
      </c>
      <c r="N468">
        <v>1</v>
      </c>
      <c r="O468">
        <v>0</v>
      </c>
      <c r="P468">
        <v>0</v>
      </c>
      <c r="Q468" s="32">
        <v>3392.9767999999999</v>
      </c>
      <c r="R468" s="110">
        <f>IF(Play[[#This Row],[southeast]]=1,Play[[#This Row],[medical_insurance_charges]],NA())</f>
        <v>3392.9767999999999</v>
      </c>
      <c r="S468" s="110" t="e">
        <f>IF(Play[[#This Row],[southwest]]=1,Play[[#This Row],[medical_insurance_charges]],NA())</f>
        <v>#N/A</v>
      </c>
      <c r="T468" s="111" t="e">
        <f>IF(Play[[#This Row],[northwest]]=1,Play[[#This Row],[medical_insurance_charges]],NA())</f>
        <v>#N/A</v>
      </c>
      <c r="U468" s="110" t="e">
        <f>IF(Play[[#This Row],[northeast]]=1,Play[[#This Row],[medical_insurance_charges]],NA())</f>
        <v>#N/A</v>
      </c>
      <c r="V468" s="114" t="e">
        <f>IF(AND(Play[[#This Row],[southeast]]&lt;&gt;0,Play[[#This Row],[Smoker]]&lt;&gt;0),Play[[#This Row],[medical_insurance_charges]],NA())</f>
        <v>#N/A</v>
      </c>
      <c r="W468" s="114" t="e">
        <f>IF(AND(Play[[#This Row],[southwest]]&lt;&gt;0,Play[[#This Row],[Smoker]]&lt;&gt;0),Play[[#This Row],[medical_insurance_charges]],NA())</f>
        <v>#N/A</v>
      </c>
      <c r="X468" s="114" t="e">
        <f>IF(AND(Play[[#This Row],[northwest]]&lt;&gt;0,Play[[#This Row],[Smoker]]&lt;&gt;0),Play[[#This Row],[medical_insurance_charges]],NA())</f>
        <v>#N/A</v>
      </c>
      <c r="Y468" s="114" t="e">
        <f>IF(AND(Play[[#This Row],[northeast]]&lt;&gt;0,Play[[#This Row],[Smoker]]&lt;&gt;0),Play[[#This Row],[medical_insurance_charges]],NA())</f>
        <v>#N/A</v>
      </c>
      <c r="Z468" s="115" t="e">
        <f>IF(AND(Play[[#This Row],[Biological Marker]]=0,Play[[#This Row],[Smoker]]=1),Play[[#This Row],[medical_insurance_charges]],NA())</f>
        <v>#N/A</v>
      </c>
      <c r="AA468" s="115" t="e">
        <f>IF(AND(Play[[#This Row],[Biological Marker]]=1,Play[[#This Row],[Smoker]]=1),Play[[#This Row],[medical_insurance_charges]],NA())</f>
        <v>#N/A</v>
      </c>
      <c r="AB468" s="144">
        <f>IF(AND(Play[[#This Row],[southeast]]&lt;&gt;0,Play[[#This Row],[Smoker]]=0),Play[[#This Row],[medical_insurance_charges]],NA())</f>
        <v>3392.9767999999999</v>
      </c>
      <c r="AC468" s="144" t="e">
        <f>IF(AND(Play[[#This Row],[southwest]]&lt;&gt;0,Play[[#This Row],[Smoker]]=0),Play[[#This Row],[medical_insurance_charges]],NA())</f>
        <v>#N/A</v>
      </c>
      <c r="AD468" s="144" t="e">
        <f>IF(AND(Play[[#This Row],[northwest]]&lt;&gt;0,Play[[#This Row],[Smoker]]=0),Play[[#This Row],[medical_insurance_charges]],NA())</f>
        <v>#N/A</v>
      </c>
      <c r="AE468" s="144" t="e">
        <f>IF(AND(Play[[#This Row],[northeast]]&lt;&gt;0,Play[[#This Row],[Smoker]]=0),Play[[#This Row],[medical_insurance_charges]],NA())</f>
        <v>#N/A</v>
      </c>
      <c r="AF468" s="115">
        <f>IF(AND(Play[[#This Row],[Biological Marker]]=0,Play[[#This Row],[Smoker]]=0),Play[[#This Row],[medical_insurance_charges]],NA())</f>
        <v>3392.9767999999999</v>
      </c>
      <c r="AG468" s="115" t="e">
        <f>IF(AND(Play[[#This Row],[Biological Marker]]=1,Play[[#This Row],[Smoker]]=0),Play[[#This Row],[medical_insurance_charges]],NA())</f>
        <v>#N/A</v>
      </c>
    </row>
    <row r="469" spans="1:33" x14ac:dyDescent="0.35">
      <c r="A469" s="31">
        <v>28</v>
      </c>
      <c r="B469" s="31">
        <v>37.619999999999997</v>
      </c>
      <c r="C469" s="33">
        <v>0</v>
      </c>
      <c r="D469" s="33">
        <v>1</v>
      </c>
      <c r="E469" s="33">
        <v>0</v>
      </c>
      <c r="F469" s="33">
        <v>0</v>
      </c>
      <c r="G469" s="33">
        <v>0</v>
      </c>
      <c r="H469">
        <v>0</v>
      </c>
      <c r="I469">
        <v>1</v>
      </c>
      <c r="J469">
        <v>0</v>
      </c>
      <c r="K469">
        <v>0</v>
      </c>
      <c r="L469">
        <v>0</v>
      </c>
      <c r="M469">
        <v>0</v>
      </c>
      <c r="N469">
        <v>1</v>
      </c>
      <c r="O469">
        <v>0</v>
      </c>
      <c r="P469">
        <v>0</v>
      </c>
      <c r="Q469" s="32">
        <v>3766.8838000000001</v>
      </c>
      <c r="R469" s="110">
        <f>IF(Play[[#This Row],[southeast]]=1,Play[[#This Row],[medical_insurance_charges]],NA())</f>
        <v>3766.8838000000001</v>
      </c>
      <c r="S469" s="110" t="e">
        <f>IF(Play[[#This Row],[southwest]]=1,Play[[#This Row],[medical_insurance_charges]],NA())</f>
        <v>#N/A</v>
      </c>
      <c r="T469" s="111" t="e">
        <f>IF(Play[[#This Row],[northwest]]=1,Play[[#This Row],[medical_insurance_charges]],NA())</f>
        <v>#N/A</v>
      </c>
      <c r="U469" s="110" t="e">
        <f>IF(Play[[#This Row],[northeast]]=1,Play[[#This Row],[medical_insurance_charges]],NA())</f>
        <v>#N/A</v>
      </c>
      <c r="V469" s="114" t="e">
        <f>IF(AND(Play[[#This Row],[southeast]]&lt;&gt;0,Play[[#This Row],[Smoker]]&lt;&gt;0),Play[[#This Row],[medical_insurance_charges]],NA())</f>
        <v>#N/A</v>
      </c>
      <c r="W469" s="114" t="e">
        <f>IF(AND(Play[[#This Row],[southwest]]&lt;&gt;0,Play[[#This Row],[Smoker]]&lt;&gt;0),Play[[#This Row],[medical_insurance_charges]],NA())</f>
        <v>#N/A</v>
      </c>
      <c r="X469" s="114" t="e">
        <f>IF(AND(Play[[#This Row],[northwest]]&lt;&gt;0,Play[[#This Row],[Smoker]]&lt;&gt;0),Play[[#This Row],[medical_insurance_charges]],NA())</f>
        <v>#N/A</v>
      </c>
      <c r="Y469" s="114" t="e">
        <f>IF(AND(Play[[#This Row],[northeast]]&lt;&gt;0,Play[[#This Row],[Smoker]]&lt;&gt;0),Play[[#This Row],[medical_insurance_charges]],NA())</f>
        <v>#N/A</v>
      </c>
      <c r="Z469" s="115" t="e">
        <f>IF(AND(Play[[#This Row],[Biological Marker]]=0,Play[[#This Row],[Smoker]]=1),Play[[#This Row],[medical_insurance_charges]],NA())</f>
        <v>#N/A</v>
      </c>
      <c r="AA469" s="115" t="e">
        <f>IF(AND(Play[[#This Row],[Biological Marker]]=1,Play[[#This Row],[Smoker]]=1),Play[[#This Row],[medical_insurance_charges]],NA())</f>
        <v>#N/A</v>
      </c>
      <c r="AB469" s="144">
        <f>IF(AND(Play[[#This Row],[southeast]]&lt;&gt;0,Play[[#This Row],[Smoker]]=0),Play[[#This Row],[medical_insurance_charges]],NA())</f>
        <v>3766.8838000000001</v>
      </c>
      <c r="AC469" s="144" t="e">
        <f>IF(AND(Play[[#This Row],[southwest]]&lt;&gt;0,Play[[#This Row],[Smoker]]=0),Play[[#This Row],[medical_insurance_charges]],NA())</f>
        <v>#N/A</v>
      </c>
      <c r="AD469" s="144" t="e">
        <f>IF(AND(Play[[#This Row],[northwest]]&lt;&gt;0,Play[[#This Row],[Smoker]]=0),Play[[#This Row],[medical_insurance_charges]],NA())</f>
        <v>#N/A</v>
      </c>
      <c r="AE469" s="144" t="e">
        <f>IF(AND(Play[[#This Row],[northeast]]&lt;&gt;0,Play[[#This Row],[Smoker]]=0),Play[[#This Row],[medical_insurance_charges]],NA())</f>
        <v>#N/A</v>
      </c>
      <c r="AF469" s="115">
        <f>IF(AND(Play[[#This Row],[Biological Marker]]=0,Play[[#This Row],[Smoker]]=0),Play[[#This Row],[medical_insurance_charges]],NA())</f>
        <v>3766.8838000000001</v>
      </c>
      <c r="AG469" s="115" t="e">
        <f>IF(AND(Play[[#This Row],[Biological Marker]]=1,Play[[#This Row],[Smoker]]=0),Play[[#This Row],[medical_insurance_charges]],NA())</f>
        <v>#N/A</v>
      </c>
    </row>
    <row r="470" spans="1:33" x14ac:dyDescent="0.35">
      <c r="A470" s="31">
        <v>28</v>
      </c>
      <c r="B470" s="31">
        <v>33</v>
      </c>
      <c r="C470" s="33">
        <v>0</v>
      </c>
      <c r="D470" s="33">
        <v>1</v>
      </c>
      <c r="E470" s="33">
        <v>0</v>
      </c>
      <c r="F470" s="33">
        <v>0</v>
      </c>
      <c r="G470" s="33">
        <v>0</v>
      </c>
      <c r="H470">
        <v>0</v>
      </c>
      <c r="I470">
        <v>1</v>
      </c>
      <c r="J470">
        <v>0</v>
      </c>
      <c r="K470">
        <v>0</v>
      </c>
      <c r="L470">
        <v>0</v>
      </c>
      <c r="M470">
        <v>0</v>
      </c>
      <c r="N470">
        <v>1</v>
      </c>
      <c r="O470">
        <v>0</v>
      </c>
      <c r="P470">
        <v>0</v>
      </c>
      <c r="Q470" s="32">
        <v>4349.4620000000004</v>
      </c>
      <c r="R470" s="110">
        <f>IF(Play[[#This Row],[southeast]]=1,Play[[#This Row],[medical_insurance_charges]],NA())</f>
        <v>4349.4620000000004</v>
      </c>
      <c r="S470" s="110" t="e">
        <f>IF(Play[[#This Row],[southwest]]=1,Play[[#This Row],[medical_insurance_charges]],NA())</f>
        <v>#N/A</v>
      </c>
      <c r="T470" s="111" t="e">
        <f>IF(Play[[#This Row],[northwest]]=1,Play[[#This Row],[medical_insurance_charges]],NA())</f>
        <v>#N/A</v>
      </c>
      <c r="U470" s="110" t="e">
        <f>IF(Play[[#This Row],[northeast]]=1,Play[[#This Row],[medical_insurance_charges]],NA())</f>
        <v>#N/A</v>
      </c>
      <c r="V470" s="114" t="e">
        <f>IF(AND(Play[[#This Row],[southeast]]&lt;&gt;0,Play[[#This Row],[Smoker]]&lt;&gt;0),Play[[#This Row],[medical_insurance_charges]],NA())</f>
        <v>#N/A</v>
      </c>
      <c r="W470" s="114" t="e">
        <f>IF(AND(Play[[#This Row],[southwest]]&lt;&gt;0,Play[[#This Row],[Smoker]]&lt;&gt;0),Play[[#This Row],[medical_insurance_charges]],NA())</f>
        <v>#N/A</v>
      </c>
      <c r="X470" s="114" t="e">
        <f>IF(AND(Play[[#This Row],[northwest]]&lt;&gt;0,Play[[#This Row],[Smoker]]&lt;&gt;0),Play[[#This Row],[medical_insurance_charges]],NA())</f>
        <v>#N/A</v>
      </c>
      <c r="Y470" s="114" t="e">
        <f>IF(AND(Play[[#This Row],[northeast]]&lt;&gt;0,Play[[#This Row],[Smoker]]&lt;&gt;0),Play[[#This Row],[medical_insurance_charges]],NA())</f>
        <v>#N/A</v>
      </c>
      <c r="Z470" s="115" t="e">
        <f>IF(AND(Play[[#This Row],[Biological Marker]]=0,Play[[#This Row],[Smoker]]=1),Play[[#This Row],[medical_insurance_charges]],NA())</f>
        <v>#N/A</v>
      </c>
      <c r="AA470" s="115" t="e">
        <f>IF(AND(Play[[#This Row],[Biological Marker]]=1,Play[[#This Row],[Smoker]]=1),Play[[#This Row],[medical_insurance_charges]],NA())</f>
        <v>#N/A</v>
      </c>
      <c r="AB470" s="144">
        <f>IF(AND(Play[[#This Row],[southeast]]&lt;&gt;0,Play[[#This Row],[Smoker]]=0),Play[[#This Row],[medical_insurance_charges]],NA())</f>
        <v>4349.4620000000004</v>
      </c>
      <c r="AC470" s="144" t="e">
        <f>IF(AND(Play[[#This Row],[southwest]]&lt;&gt;0,Play[[#This Row],[Smoker]]=0),Play[[#This Row],[medical_insurance_charges]],NA())</f>
        <v>#N/A</v>
      </c>
      <c r="AD470" s="144" t="e">
        <f>IF(AND(Play[[#This Row],[northwest]]&lt;&gt;0,Play[[#This Row],[Smoker]]=0),Play[[#This Row],[medical_insurance_charges]],NA())</f>
        <v>#N/A</v>
      </c>
      <c r="AE470" s="144" t="e">
        <f>IF(AND(Play[[#This Row],[northeast]]&lt;&gt;0,Play[[#This Row],[Smoker]]=0),Play[[#This Row],[medical_insurance_charges]],NA())</f>
        <v>#N/A</v>
      </c>
      <c r="AF470" s="115">
        <f>IF(AND(Play[[#This Row],[Biological Marker]]=0,Play[[#This Row],[Smoker]]=0),Play[[#This Row],[medical_insurance_charges]],NA())</f>
        <v>4349.4620000000004</v>
      </c>
      <c r="AG470" s="115" t="e">
        <f>IF(AND(Play[[#This Row],[Biological Marker]]=1,Play[[#This Row],[Smoker]]=0),Play[[#This Row],[medical_insurance_charges]],NA())</f>
        <v>#N/A</v>
      </c>
    </row>
    <row r="471" spans="1:33" x14ac:dyDescent="0.35">
      <c r="A471" s="31">
        <v>28</v>
      </c>
      <c r="B471" s="31">
        <v>33.11</v>
      </c>
      <c r="C471" s="33">
        <v>0</v>
      </c>
      <c r="D471" s="33">
        <v>1</v>
      </c>
      <c r="E471" s="33">
        <v>0</v>
      </c>
      <c r="F471" s="33">
        <v>0</v>
      </c>
      <c r="G471" s="33">
        <v>0</v>
      </c>
      <c r="H471">
        <v>0</v>
      </c>
      <c r="I471">
        <v>1</v>
      </c>
      <c r="J471">
        <v>0</v>
      </c>
      <c r="K471">
        <v>0</v>
      </c>
      <c r="L471">
        <v>0</v>
      </c>
      <c r="M471">
        <v>0</v>
      </c>
      <c r="N471">
        <v>1</v>
      </c>
      <c r="O471">
        <v>0</v>
      </c>
      <c r="P471">
        <v>0</v>
      </c>
      <c r="Q471" s="32">
        <v>3171.6149</v>
      </c>
      <c r="R471" s="110">
        <f>IF(Play[[#This Row],[southeast]]=1,Play[[#This Row],[medical_insurance_charges]],NA())</f>
        <v>3171.6149</v>
      </c>
      <c r="S471" s="110" t="e">
        <f>IF(Play[[#This Row],[southwest]]=1,Play[[#This Row],[medical_insurance_charges]],NA())</f>
        <v>#N/A</v>
      </c>
      <c r="T471" s="111" t="e">
        <f>IF(Play[[#This Row],[northwest]]=1,Play[[#This Row],[medical_insurance_charges]],NA())</f>
        <v>#N/A</v>
      </c>
      <c r="U471" s="110" t="e">
        <f>IF(Play[[#This Row],[northeast]]=1,Play[[#This Row],[medical_insurance_charges]],NA())</f>
        <v>#N/A</v>
      </c>
      <c r="V471" s="114" t="e">
        <f>IF(AND(Play[[#This Row],[southeast]]&lt;&gt;0,Play[[#This Row],[Smoker]]&lt;&gt;0),Play[[#This Row],[medical_insurance_charges]],NA())</f>
        <v>#N/A</v>
      </c>
      <c r="W471" s="114" t="e">
        <f>IF(AND(Play[[#This Row],[southwest]]&lt;&gt;0,Play[[#This Row],[Smoker]]&lt;&gt;0),Play[[#This Row],[medical_insurance_charges]],NA())</f>
        <v>#N/A</v>
      </c>
      <c r="X471" s="114" t="e">
        <f>IF(AND(Play[[#This Row],[northwest]]&lt;&gt;0,Play[[#This Row],[Smoker]]&lt;&gt;0),Play[[#This Row],[medical_insurance_charges]],NA())</f>
        <v>#N/A</v>
      </c>
      <c r="Y471" s="114" t="e">
        <f>IF(AND(Play[[#This Row],[northeast]]&lt;&gt;0,Play[[#This Row],[Smoker]]&lt;&gt;0),Play[[#This Row],[medical_insurance_charges]],NA())</f>
        <v>#N/A</v>
      </c>
      <c r="Z471" s="115" t="e">
        <f>IF(AND(Play[[#This Row],[Biological Marker]]=0,Play[[#This Row],[Smoker]]=1),Play[[#This Row],[medical_insurance_charges]],NA())</f>
        <v>#N/A</v>
      </c>
      <c r="AA471" s="115" t="e">
        <f>IF(AND(Play[[#This Row],[Biological Marker]]=1,Play[[#This Row],[Smoker]]=1),Play[[#This Row],[medical_insurance_charges]],NA())</f>
        <v>#N/A</v>
      </c>
      <c r="AB471" s="144">
        <f>IF(AND(Play[[#This Row],[southeast]]&lt;&gt;0,Play[[#This Row],[Smoker]]=0),Play[[#This Row],[medical_insurance_charges]],NA())</f>
        <v>3171.6149</v>
      </c>
      <c r="AC471" s="144" t="e">
        <f>IF(AND(Play[[#This Row],[southwest]]&lt;&gt;0,Play[[#This Row],[Smoker]]=0),Play[[#This Row],[medical_insurance_charges]],NA())</f>
        <v>#N/A</v>
      </c>
      <c r="AD471" s="144" t="e">
        <f>IF(AND(Play[[#This Row],[northwest]]&lt;&gt;0,Play[[#This Row],[Smoker]]=0),Play[[#This Row],[medical_insurance_charges]],NA())</f>
        <v>#N/A</v>
      </c>
      <c r="AE471" s="144" t="e">
        <f>IF(AND(Play[[#This Row],[northeast]]&lt;&gt;0,Play[[#This Row],[Smoker]]=0),Play[[#This Row],[medical_insurance_charges]],NA())</f>
        <v>#N/A</v>
      </c>
      <c r="AF471" s="115">
        <f>IF(AND(Play[[#This Row],[Biological Marker]]=0,Play[[#This Row],[Smoker]]=0),Play[[#This Row],[medical_insurance_charges]],NA())</f>
        <v>3171.6149</v>
      </c>
      <c r="AG471" s="115" t="e">
        <f>IF(AND(Play[[#This Row],[Biological Marker]]=1,Play[[#This Row],[Smoker]]=0),Play[[#This Row],[medical_insurance_charges]],NA())</f>
        <v>#N/A</v>
      </c>
    </row>
    <row r="472" spans="1:33" x14ac:dyDescent="0.35">
      <c r="A472" s="31">
        <v>29</v>
      </c>
      <c r="B472" s="31">
        <v>38.83</v>
      </c>
      <c r="C472" s="33">
        <v>0</v>
      </c>
      <c r="D472" s="33">
        <v>1</v>
      </c>
      <c r="E472" s="33">
        <v>0</v>
      </c>
      <c r="F472" s="33">
        <v>0</v>
      </c>
      <c r="G472" s="33">
        <v>0</v>
      </c>
      <c r="H472">
        <v>0</v>
      </c>
      <c r="I472">
        <v>1</v>
      </c>
      <c r="J472">
        <v>0</v>
      </c>
      <c r="K472">
        <v>0</v>
      </c>
      <c r="L472">
        <v>0</v>
      </c>
      <c r="M472">
        <v>0</v>
      </c>
      <c r="N472">
        <v>1</v>
      </c>
      <c r="O472">
        <v>0</v>
      </c>
      <c r="P472">
        <v>0</v>
      </c>
      <c r="Q472" s="32">
        <v>5138.2566999999999</v>
      </c>
      <c r="R472" s="110">
        <f>IF(Play[[#This Row],[southeast]]=1,Play[[#This Row],[medical_insurance_charges]],NA())</f>
        <v>5138.2566999999999</v>
      </c>
      <c r="S472" s="110" t="e">
        <f>IF(Play[[#This Row],[southwest]]=1,Play[[#This Row],[medical_insurance_charges]],NA())</f>
        <v>#N/A</v>
      </c>
      <c r="T472" s="111" t="e">
        <f>IF(Play[[#This Row],[northwest]]=1,Play[[#This Row],[medical_insurance_charges]],NA())</f>
        <v>#N/A</v>
      </c>
      <c r="U472" s="110" t="e">
        <f>IF(Play[[#This Row],[northeast]]=1,Play[[#This Row],[medical_insurance_charges]],NA())</f>
        <v>#N/A</v>
      </c>
      <c r="V472" s="114" t="e">
        <f>IF(AND(Play[[#This Row],[southeast]]&lt;&gt;0,Play[[#This Row],[Smoker]]&lt;&gt;0),Play[[#This Row],[medical_insurance_charges]],NA())</f>
        <v>#N/A</v>
      </c>
      <c r="W472" s="114" t="e">
        <f>IF(AND(Play[[#This Row],[southwest]]&lt;&gt;0,Play[[#This Row],[Smoker]]&lt;&gt;0),Play[[#This Row],[medical_insurance_charges]],NA())</f>
        <v>#N/A</v>
      </c>
      <c r="X472" s="114" t="e">
        <f>IF(AND(Play[[#This Row],[northwest]]&lt;&gt;0,Play[[#This Row],[Smoker]]&lt;&gt;0),Play[[#This Row],[medical_insurance_charges]],NA())</f>
        <v>#N/A</v>
      </c>
      <c r="Y472" s="114" t="e">
        <f>IF(AND(Play[[#This Row],[northeast]]&lt;&gt;0,Play[[#This Row],[Smoker]]&lt;&gt;0),Play[[#This Row],[medical_insurance_charges]],NA())</f>
        <v>#N/A</v>
      </c>
      <c r="Z472" s="115" t="e">
        <f>IF(AND(Play[[#This Row],[Biological Marker]]=0,Play[[#This Row],[Smoker]]=1),Play[[#This Row],[medical_insurance_charges]],NA())</f>
        <v>#N/A</v>
      </c>
      <c r="AA472" s="115" t="e">
        <f>IF(AND(Play[[#This Row],[Biological Marker]]=1,Play[[#This Row],[Smoker]]=1),Play[[#This Row],[medical_insurance_charges]],NA())</f>
        <v>#N/A</v>
      </c>
      <c r="AB472" s="144">
        <f>IF(AND(Play[[#This Row],[southeast]]&lt;&gt;0,Play[[#This Row],[Smoker]]=0),Play[[#This Row],[medical_insurance_charges]],NA())</f>
        <v>5138.2566999999999</v>
      </c>
      <c r="AC472" s="144" t="e">
        <f>IF(AND(Play[[#This Row],[southwest]]&lt;&gt;0,Play[[#This Row],[Smoker]]=0),Play[[#This Row],[medical_insurance_charges]],NA())</f>
        <v>#N/A</v>
      </c>
      <c r="AD472" s="144" t="e">
        <f>IF(AND(Play[[#This Row],[northwest]]&lt;&gt;0,Play[[#This Row],[Smoker]]=0),Play[[#This Row],[medical_insurance_charges]],NA())</f>
        <v>#N/A</v>
      </c>
      <c r="AE472" s="144" t="e">
        <f>IF(AND(Play[[#This Row],[northeast]]&lt;&gt;0,Play[[#This Row],[Smoker]]=0),Play[[#This Row],[medical_insurance_charges]],NA())</f>
        <v>#N/A</v>
      </c>
      <c r="AF472" s="115">
        <f>IF(AND(Play[[#This Row],[Biological Marker]]=0,Play[[#This Row],[Smoker]]=0),Play[[#This Row],[medical_insurance_charges]],NA())</f>
        <v>5138.2566999999999</v>
      </c>
      <c r="AG472" s="115" t="e">
        <f>IF(AND(Play[[#This Row],[Biological Marker]]=1,Play[[#This Row],[Smoker]]=0),Play[[#This Row],[medical_insurance_charges]],NA())</f>
        <v>#N/A</v>
      </c>
    </row>
    <row r="473" spans="1:33" x14ac:dyDescent="0.35">
      <c r="A473" s="31">
        <v>29</v>
      </c>
      <c r="B473" s="31">
        <v>35.53</v>
      </c>
      <c r="C473" s="33">
        <v>0</v>
      </c>
      <c r="D473" s="33">
        <v>1</v>
      </c>
      <c r="E473" s="33">
        <v>0</v>
      </c>
      <c r="F473" s="33">
        <v>0</v>
      </c>
      <c r="G473" s="33">
        <v>0</v>
      </c>
      <c r="H473">
        <v>0</v>
      </c>
      <c r="I473">
        <v>1</v>
      </c>
      <c r="J473">
        <v>0</v>
      </c>
      <c r="K473">
        <v>0</v>
      </c>
      <c r="L473">
        <v>0</v>
      </c>
      <c r="M473">
        <v>0</v>
      </c>
      <c r="N473">
        <v>1</v>
      </c>
      <c r="O473">
        <v>0</v>
      </c>
      <c r="P473">
        <v>0</v>
      </c>
      <c r="Q473" s="32">
        <v>3366.6696999999999</v>
      </c>
      <c r="R473" s="110">
        <f>IF(Play[[#This Row],[southeast]]=1,Play[[#This Row],[medical_insurance_charges]],NA())</f>
        <v>3366.6696999999999</v>
      </c>
      <c r="S473" s="110" t="e">
        <f>IF(Play[[#This Row],[southwest]]=1,Play[[#This Row],[medical_insurance_charges]],NA())</f>
        <v>#N/A</v>
      </c>
      <c r="T473" s="111" t="e">
        <f>IF(Play[[#This Row],[northwest]]=1,Play[[#This Row],[medical_insurance_charges]],NA())</f>
        <v>#N/A</v>
      </c>
      <c r="U473" s="110" t="e">
        <f>IF(Play[[#This Row],[northeast]]=1,Play[[#This Row],[medical_insurance_charges]],NA())</f>
        <v>#N/A</v>
      </c>
      <c r="V473" s="114" t="e">
        <f>IF(AND(Play[[#This Row],[southeast]]&lt;&gt;0,Play[[#This Row],[Smoker]]&lt;&gt;0),Play[[#This Row],[medical_insurance_charges]],NA())</f>
        <v>#N/A</v>
      </c>
      <c r="W473" s="114" t="e">
        <f>IF(AND(Play[[#This Row],[southwest]]&lt;&gt;0,Play[[#This Row],[Smoker]]&lt;&gt;0),Play[[#This Row],[medical_insurance_charges]],NA())</f>
        <v>#N/A</v>
      </c>
      <c r="X473" s="114" t="e">
        <f>IF(AND(Play[[#This Row],[northwest]]&lt;&gt;0,Play[[#This Row],[Smoker]]&lt;&gt;0),Play[[#This Row],[medical_insurance_charges]],NA())</f>
        <v>#N/A</v>
      </c>
      <c r="Y473" s="114" t="e">
        <f>IF(AND(Play[[#This Row],[northeast]]&lt;&gt;0,Play[[#This Row],[Smoker]]&lt;&gt;0),Play[[#This Row],[medical_insurance_charges]],NA())</f>
        <v>#N/A</v>
      </c>
      <c r="Z473" s="115" t="e">
        <f>IF(AND(Play[[#This Row],[Biological Marker]]=0,Play[[#This Row],[Smoker]]=1),Play[[#This Row],[medical_insurance_charges]],NA())</f>
        <v>#N/A</v>
      </c>
      <c r="AA473" s="115" t="e">
        <f>IF(AND(Play[[#This Row],[Biological Marker]]=1,Play[[#This Row],[Smoker]]=1),Play[[#This Row],[medical_insurance_charges]],NA())</f>
        <v>#N/A</v>
      </c>
      <c r="AB473" s="144">
        <f>IF(AND(Play[[#This Row],[southeast]]&lt;&gt;0,Play[[#This Row],[Smoker]]=0),Play[[#This Row],[medical_insurance_charges]],NA())</f>
        <v>3366.6696999999999</v>
      </c>
      <c r="AC473" s="144" t="e">
        <f>IF(AND(Play[[#This Row],[southwest]]&lt;&gt;0,Play[[#This Row],[Smoker]]=0),Play[[#This Row],[medical_insurance_charges]],NA())</f>
        <v>#N/A</v>
      </c>
      <c r="AD473" s="144" t="e">
        <f>IF(AND(Play[[#This Row],[northwest]]&lt;&gt;0,Play[[#This Row],[Smoker]]=0),Play[[#This Row],[medical_insurance_charges]],NA())</f>
        <v>#N/A</v>
      </c>
      <c r="AE473" s="144" t="e">
        <f>IF(AND(Play[[#This Row],[northeast]]&lt;&gt;0,Play[[#This Row],[Smoker]]=0),Play[[#This Row],[medical_insurance_charges]],NA())</f>
        <v>#N/A</v>
      </c>
      <c r="AF473" s="115">
        <f>IF(AND(Play[[#This Row],[Biological Marker]]=0,Play[[#This Row],[Smoker]]=0),Play[[#This Row],[medical_insurance_charges]],NA())</f>
        <v>3366.6696999999999</v>
      </c>
      <c r="AG473" s="115" t="e">
        <f>IF(AND(Play[[#This Row],[Biological Marker]]=1,Play[[#This Row],[Smoker]]=0),Play[[#This Row],[medical_insurance_charges]],NA())</f>
        <v>#N/A</v>
      </c>
    </row>
    <row r="474" spans="1:33" x14ac:dyDescent="0.35">
      <c r="A474" s="31">
        <v>30</v>
      </c>
      <c r="B474" s="31">
        <v>33.33</v>
      </c>
      <c r="C474" s="33">
        <v>0</v>
      </c>
      <c r="D474" s="33">
        <v>1</v>
      </c>
      <c r="E474" s="33">
        <v>0</v>
      </c>
      <c r="F474" s="33">
        <v>0</v>
      </c>
      <c r="G474" s="33">
        <v>0</v>
      </c>
      <c r="H474">
        <v>0</v>
      </c>
      <c r="I474">
        <v>1</v>
      </c>
      <c r="J474">
        <v>0</v>
      </c>
      <c r="K474">
        <v>0</v>
      </c>
      <c r="L474">
        <v>0</v>
      </c>
      <c r="M474">
        <v>0</v>
      </c>
      <c r="N474">
        <v>1</v>
      </c>
      <c r="O474">
        <v>0</v>
      </c>
      <c r="P474">
        <v>0</v>
      </c>
      <c r="Q474" s="32">
        <v>4151.0286999999998</v>
      </c>
      <c r="R474" s="110">
        <f>IF(Play[[#This Row],[southeast]]=1,Play[[#This Row],[medical_insurance_charges]],NA())</f>
        <v>4151.0286999999998</v>
      </c>
      <c r="S474" s="110" t="e">
        <f>IF(Play[[#This Row],[southwest]]=1,Play[[#This Row],[medical_insurance_charges]],NA())</f>
        <v>#N/A</v>
      </c>
      <c r="T474" s="111" t="e">
        <f>IF(Play[[#This Row],[northwest]]=1,Play[[#This Row],[medical_insurance_charges]],NA())</f>
        <v>#N/A</v>
      </c>
      <c r="U474" s="110" t="e">
        <f>IF(Play[[#This Row],[northeast]]=1,Play[[#This Row],[medical_insurance_charges]],NA())</f>
        <v>#N/A</v>
      </c>
      <c r="V474" s="114" t="e">
        <f>IF(AND(Play[[#This Row],[southeast]]&lt;&gt;0,Play[[#This Row],[Smoker]]&lt;&gt;0),Play[[#This Row],[medical_insurance_charges]],NA())</f>
        <v>#N/A</v>
      </c>
      <c r="W474" s="114" t="e">
        <f>IF(AND(Play[[#This Row],[southwest]]&lt;&gt;0,Play[[#This Row],[Smoker]]&lt;&gt;0),Play[[#This Row],[medical_insurance_charges]],NA())</f>
        <v>#N/A</v>
      </c>
      <c r="X474" s="114" t="e">
        <f>IF(AND(Play[[#This Row],[northwest]]&lt;&gt;0,Play[[#This Row],[Smoker]]&lt;&gt;0),Play[[#This Row],[medical_insurance_charges]],NA())</f>
        <v>#N/A</v>
      </c>
      <c r="Y474" s="114" t="e">
        <f>IF(AND(Play[[#This Row],[northeast]]&lt;&gt;0,Play[[#This Row],[Smoker]]&lt;&gt;0),Play[[#This Row],[medical_insurance_charges]],NA())</f>
        <v>#N/A</v>
      </c>
      <c r="Z474" s="115" t="e">
        <f>IF(AND(Play[[#This Row],[Biological Marker]]=0,Play[[#This Row],[Smoker]]=1),Play[[#This Row],[medical_insurance_charges]],NA())</f>
        <v>#N/A</v>
      </c>
      <c r="AA474" s="115" t="e">
        <f>IF(AND(Play[[#This Row],[Biological Marker]]=1,Play[[#This Row],[Smoker]]=1),Play[[#This Row],[medical_insurance_charges]],NA())</f>
        <v>#N/A</v>
      </c>
      <c r="AB474" s="144">
        <f>IF(AND(Play[[#This Row],[southeast]]&lt;&gt;0,Play[[#This Row],[Smoker]]=0),Play[[#This Row],[medical_insurance_charges]],NA())</f>
        <v>4151.0286999999998</v>
      </c>
      <c r="AC474" s="144" t="e">
        <f>IF(AND(Play[[#This Row],[southwest]]&lt;&gt;0,Play[[#This Row],[Smoker]]=0),Play[[#This Row],[medical_insurance_charges]],NA())</f>
        <v>#N/A</v>
      </c>
      <c r="AD474" s="144" t="e">
        <f>IF(AND(Play[[#This Row],[northwest]]&lt;&gt;0,Play[[#This Row],[Smoker]]=0),Play[[#This Row],[medical_insurance_charges]],NA())</f>
        <v>#N/A</v>
      </c>
      <c r="AE474" s="144" t="e">
        <f>IF(AND(Play[[#This Row],[northeast]]&lt;&gt;0,Play[[#This Row],[Smoker]]=0),Play[[#This Row],[medical_insurance_charges]],NA())</f>
        <v>#N/A</v>
      </c>
      <c r="AF474" s="115">
        <f>IF(AND(Play[[#This Row],[Biological Marker]]=0,Play[[#This Row],[Smoker]]=0),Play[[#This Row],[medical_insurance_charges]],NA())</f>
        <v>4151.0286999999998</v>
      </c>
      <c r="AG474" s="115" t="e">
        <f>IF(AND(Play[[#This Row],[Biological Marker]]=1,Play[[#This Row],[Smoker]]=0),Play[[#This Row],[medical_insurance_charges]],NA())</f>
        <v>#N/A</v>
      </c>
    </row>
    <row r="475" spans="1:33" x14ac:dyDescent="0.35">
      <c r="A475" s="31">
        <v>30</v>
      </c>
      <c r="B475" s="31">
        <v>43.12</v>
      </c>
      <c r="C475" s="33">
        <v>0</v>
      </c>
      <c r="D475" s="33">
        <v>1</v>
      </c>
      <c r="E475" s="33">
        <v>0</v>
      </c>
      <c r="F475" s="33">
        <v>0</v>
      </c>
      <c r="G475" s="33">
        <v>0</v>
      </c>
      <c r="H475">
        <v>0</v>
      </c>
      <c r="I475">
        <v>1</v>
      </c>
      <c r="J475">
        <v>0</v>
      </c>
      <c r="K475">
        <v>0</v>
      </c>
      <c r="L475">
        <v>0</v>
      </c>
      <c r="M475">
        <v>0</v>
      </c>
      <c r="N475">
        <v>1</v>
      </c>
      <c r="O475">
        <v>0</v>
      </c>
      <c r="P475">
        <v>0</v>
      </c>
      <c r="Q475" s="32">
        <v>4753.6368000000002</v>
      </c>
      <c r="R475" s="110">
        <f>IF(Play[[#This Row],[southeast]]=1,Play[[#This Row],[medical_insurance_charges]],NA())</f>
        <v>4753.6368000000002</v>
      </c>
      <c r="S475" s="110" t="e">
        <f>IF(Play[[#This Row],[southwest]]=1,Play[[#This Row],[medical_insurance_charges]],NA())</f>
        <v>#N/A</v>
      </c>
      <c r="T475" s="111" t="e">
        <f>IF(Play[[#This Row],[northwest]]=1,Play[[#This Row],[medical_insurance_charges]],NA())</f>
        <v>#N/A</v>
      </c>
      <c r="U475" s="110" t="e">
        <f>IF(Play[[#This Row],[northeast]]=1,Play[[#This Row],[medical_insurance_charges]],NA())</f>
        <v>#N/A</v>
      </c>
      <c r="V475" s="114" t="e">
        <f>IF(AND(Play[[#This Row],[southeast]]&lt;&gt;0,Play[[#This Row],[Smoker]]&lt;&gt;0),Play[[#This Row],[medical_insurance_charges]],NA())</f>
        <v>#N/A</v>
      </c>
      <c r="W475" s="114" t="e">
        <f>IF(AND(Play[[#This Row],[southwest]]&lt;&gt;0,Play[[#This Row],[Smoker]]&lt;&gt;0),Play[[#This Row],[medical_insurance_charges]],NA())</f>
        <v>#N/A</v>
      </c>
      <c r="X475" s="114" t="e">
        <f>IF(AND(Play[[#This Row],[northwest]]&lt;&gt;0,Play[[#This Row],[Smoker]]&lt;&gt;0),Play[[#This Row],[medical_insurance_charges]],NA())</f>
        <v>#N/A</v>
      </c>
      <c r="Y475" s="114" t="e">
        <f>IF(AND(Play[[#This Row],[northeast]]&lt;&gt;0,Play[[#This Row],[Smoker]]&lt;&gt;0),Play[[#This Row],[medical_insurance_charges]],NA())</f>
        <v>#N/A</v>
      </c>
      <c r="Z475" s="115" t="e">
        <f>IF(AND(Play[[#This Row],[Biological Marker]]=0,Play[[#This Row],[Smoker]]=1),Play[[#This Row],[medical_insurance_charges]],NA())</f>
        <v>#N/A</v>
      </c>
      <c r="AA475" s="115" t="e">
        <f>IF(AND(Play[[#This Row],[Biological Marker]]=1,Play[[#This Row],[Smoker]]=1),Play[[#This Row],[medical_insurance_charges]],NA())</f>
        <v>#N/A</v>
      </c>
      <c r="AB475" s="144">
        <f>IF(AND(Play[[#This Row],[southeast]]&lt;&gt;0,Play[[#This Row],[Smoker]]=0),Play[[#This Row],[medical_insurance_charges]],NA())</f>
        <v>4753.6368000000002</v>
      </c>
      <c r="AC475" s="144" t="e">
        <f>IF(AND(Play[[#This Row],[southwest]]&lt;&gt;0,Play[[#This Row],[Smoker]]=0),Play[[#This Row],[medical_insurance_charges]],NA())</f>
        <v>#N/A</v>
      </c>
      <c r="AD475" s="144" t="e">
        <f>IF(AND(Play[[#This Row],[northwest]]&lt;&gt;0,Play[[#This Row],[Smoker]]=0),Play[[#This Row],[medical_insurance_charges]],NA())</f>
        <v>#N/A</v>
      </c>
      <c r="AE475" s="144" t="e">
        <f>IF(AND(Play[[#This Row],[northeast]]&lt;&gt;0,Play[[#This Row],[Smoker]]=0),Play[[#This Row],[medical_insurance_charges]],NA())</f>
        <v>#N/A</v>
      </c>
      <c r="AF475" s="115">
        <f>IF(AND(Play[[#This Row],[Biological Marker]]=0,Play[[#This Row],[Smoker]]=0),Play[[#This Row],[medical_insurance_charges]],NA())</f>
        <v>4753.6368000000002</v>
      </c>
      <c r="AG475" s="115" t="e">
        <f>IF(AND(Play[[#This Row],[Biological Marker]]=1,Play[[#This Row],[Smoker]]=0),Play[[#This Row],[medical_insurance_charges]],NA())</f>
        <v>#N/A</v>
      </c>
    </row>
    <row r="476" spans="1:33" x14ac:dyDescent="0.35">
      <c r="A476" s="31">
        <v>31</v>
      </c>
      <c r="B476" s="31">
        <v>36.630000000000003</v>
      </c>
      <c r="C476" s="33">
        <v>0</v>
      </c>
      <c r="D476" s="33">
        <v>1</v>
      </c>
      <c r="E476" s="33">
        <v>0</v>
      </c>
      <c r="F476" s="33">
        <v>0</v>
      </c>
      <c r="G476" s="33">
        <v>0</v>
      </c>
      <c r="H476">
        <v>0</v>
      </c>
      <c r="I476">
        <v>1</v>
      </c>
      <c r="J476">
        <v>0</v>
      </c>
      <c r="K476">
        <v>0</v>
      </c>
      <c r="L476">
        <v>0</v>
      </c>
      <c r="M476">
        <v>0</v>
      </c>
      <c r="N476">
        <v>1</v>
      </c>
      <c r="O476">
        <v>0</v>
      </c>
      <c r="P476">
        <v>0</v>
      </c>
      <c r="Q476" s="32">
        <v>4949.7587000000003</v>
      </c>
      <c r="R476" s="110">
        <f>IF(Play[[#This Row],[southeast]]=1,Play[[#This Row],[medical_insurance_charges]],NA())</f>
        <v>4949.7587000000003</v>
      </c>
      <c r="S476" s="110" t="e">
        <f>IF(Play[[#This Row],[southwest]]=1,Play[[#This Row],[medical_insurance_charges]],NA())</f>
        <v>#N/A</v>
      </c>
      <c r="T476" s="111" t="e">
        <f>IF(Play[[#This Row],[northwest]]=1,Play[[#This Row],[medical_insurance_charges]],NA())</f>
        <v>#N/A</v>
      </c>
      <c r="U476" s="110" t="e">
        <f>IF(Play[[#This Row],[northeast]]=1,Play[[#This Row],[medical_insurance_charges]],NA())</f>
        <v>#N/A</v>
      </c>
      <c r="V476" s="114" t="e">
        <f>IF(AND(Play[[#This Row],[southeast]]&lt;&gt;0,Play[[#This Row],[Smoker]]&lt;&gt;0),Play[[#This Row],[medical_insurance_charges]],NA())</f>
        <v>#N/A</v>
      </c>
      <c r="W476" s="114" t="e">
        <f>IF(AND(Play[[#This Row],[southwest]]&lt;&gt;0,Play[[#This Row],[Smoker]]&lt;&gt;0),Play[[#This Row],[medical_insurance_charges]],NA())</f>
        <v>#N/A</v>
      </c>
      <c r="X476" s="114" t="e">
        <f>IF(AND(Play[[#This Row],[northwest]]&lt;&gt;0,Play[[#This Row],[Smoker]]&lt;&gt;0),Play[[#This Row],[medical_insurance_charges]],NA())</f>
        <v>#N/A</v>
      </c>
      <c r="Y476" s="114" t="e">
        <f>IF(AND(Play[[#This Row],[northeast]]&lt;&gt;0,Play[[#This Row],[Smoker]]&lt;&gt;0),Play[[#This Row],[medical_insurance_charges]],NA())</f>
        <v>#N/A</v>
      </c>
      <c r="Z476" s="115" t="e">
        <f>IF(AND(Play[[#This Row],[Biological Marker]]=0,Play[[#This Row],[Smoker]]=1),Play[[#This Row],[medical_insurance_charges]],NA())</f>
        <v>#N/A</v>
      </c>
      <c r="AA476" s="115" t="e">
        <f>IF(AND(Play[[#This Row],[Biological Marker]]=1,Play[[#This Row],[Smoker]]=1),Play[[#This Row],[medical_insurance_charges]],NA())</f>
        <v>#N/A</v>
      </c>
      <c r="AB476" s="144">
        <f>IF(AND(Play[[#This Row],[southeast]]&lt;&gt;0,Play[[#This Row],[Smoker]]=0),Play[[#This Row],[medical_insurance_charges]],NA())</f>
        <v>4949.7587000000003</v>
      </c>
      <c r="AC476" s="144" t="e">
        <f>IF(AND(Play[[#This Row],[southwest]]&lt;&gt;0,Play[[#This Row],[Smoker]]=0),Play[[#This Row],[medical_insurance_charges]],NA())</f>
        <v>#N/A</v>
      </c>
      <c r="AD476" s="144" t="e">
        <f>IF(AND(Play[[#This Row],[northwest]]&lt;&gt;0,Play[[#This Row],[Smoker]]=0),Play[[#This Row],[medical_insurance_charges]],NA())</f>
        <v>#N/A</v>
      </c>
      <c r="AE476" s="144" t="e">
        <f>IF(AND(Play[[#This Row],[northeast]]&lt;&gt;0,Play[[#This Row],[Smoker]]=0),Play[[#This Row],[medical_insurance_charges]],NA())</f>
        <v>#N/A</v>
      </c>
      <c r="AF476" s="115">
        <f>IF(AND(Play[[#This Row],[Biological Marker]]=0,Play[[#This Row],[Smoker]]=0),Play[[#This Row],[medical_insurance_charges]],NA())</f>
        <v>4949.7587000000003</v>
      </c>
      <c r="AG476" s="115" t="e">
        <f>IF(AND(Play[[#This Row],[Biological Marker]]=1,Play[[#This Row],[Smoker]]=0),Play[[#This Row],[medical_insurance_charges]],NA())</f>
        <v>#N/A</v>
      </c>
    </row>
    <row r="477" spans="1:33" x14ac:dyDescent="0.35">
      <c r="A477" s="31">
        <v>32</v>
      </c>
      <c r="B477" s="31">
        <v>44.22</v>
      </c>
      <c r="C477" s="33">
        <v>0</v>
      </c>
      <c r="D477" s="33">
        <v>1</v>
      </c>
      <c r="E477" s="33">
        <v>0</v>
      </c>
      <c r="F477" s="33">
        <v>0</v>
      </c>
      <c r="G477" s="33">
        <v>0</v>
      </c>
      <c r="H477">
        <v>0</v>
      </c>
      <c r="I477">
        <v>1</v>
      </c>
      <c r="J477">
        <v>0</v>
      </c>
      <c r="K477">
        <v>0</v>
      </c>
      <c r="L477">
        <v>0</v>
      </c>
      <c r="M477">
        <v>0</v>
      </c>
      <c r="N477">
        <v>1</v>
      </c>
      <c r="O477">
        <v>0</v>
      </c>
      <c r="P477">
        <v>0</v>
      </c>
      <c r="Q477" s="32">
        <v>3994.1777999999999</v>
      </c>
      <c r="R477" s="110">
        <f>IF(Play[[#This Row],[southeast]]=1,Play[[#This Row],[medical_insurance_charges]],NA())</f>
        <v>3994.1777999999999</v>
      </c>
      <c r="S477" s="110" t="e">
        <f>IF(Play[[#This Row],[southwest]]=1,Play[[#This Row],[medical_insurance_charges]],NA())</f>
        <v>#N/A</v>
      </c>
      <c r="T477" s="111" t="e">
        <f>IF(Play[[#This Row],[northwest]]=1,Play[[#This Row],[medical_insurance_charges]],NA())</f>
        <v>#N/A</v>
      </c>
      <c r="U477" s="110" t="e">
        <f>IF(Play[[#This Row],[northeast]]=1,Play[[#This Row],[medical_insurance_charges]],NA())</f>
        <v>#N/A</v>
      </c>
      <c r="V477" s="114" t="e">
        <f>IF(AND(Play[[#This Row],[southeast]]&lt;&gt;0,Play[[#This Row],[Smoker]]&lt;&gt;0),Play[[#This Row],[medical_insurance_charges]],NA())</f>
        <v>#N/A</v>
      </c>
      <c r="W477" s="114" t="e">
        <f>IF(AND(Play[[#This Row],[southwest]]&lt;&gt;0,Play[[#This Row],[Smoker]]&lt;&gt;0),Play[[#This Row],[medical_insurance_charges]],NA())</f>
        <v>#N/A</v>
      </c>
      <c r="X477" s="114" t="e">
        <f>IF(AND(Play[[#This Row],[northwest]]&lt;&gt;0,Play[[#This Row],[Smoker]]&lt;&gt;0),Play[[#This Row],[medical_insurance_charges]],NA())</f>
        <v>#N/A</v>
      </c>
      <c r="Y477" s="114" t="e">
        <f>IF(AND(Play[[#This Row],[northeast]]&lt;&gt;0,Play[[#This Row],[Smoker]]&lt;&gt;0),Play[[#This Row],[medical_insurance_charges]],NA())</f>
        <v>#N/A</v>
      </c>
      <c r="Z477" s="115" t="e">
        <f>IF(AND(Play[[#This Row],[Biological Marker]]=0,Play[[#This Row],[Smoker]]=1),Play[[#This Row],[medical_insurance_charges]],NA())</f>
        <v>#N/A</v>
      </c>
      <c r="AA477" s="115" t="e">
        <f>IF(AND(Play[[#This Row],[Biological Marker]]=1,Play[[#This Row],[Smoker]]=1),Play[[#This Row],[medical_insurance_charges]],NA())</f>
        <v>#N/A</v>
      </c>
      <c r="AB477" s="144">
        <f>IF(AND(Play[[#This Row],[southeast]]&lt;&gt;0,Play[[#This Row],[Smoker]]=0),Play[[#This Row],[medical_insurance_charges]],NA())</f>
        <v>3994.1777999999999</v>
      </c>
      <c r="AC477" s="144" t="e">
        <f>IF(AND(Play[[#This Row],[southwest]]&lt;&gt;0,Play[[#This Row],[Smoker]]=0),Play[[#This Row],[medical_insurance_charges]],NA())</f>
        <v>#N/A</v>
      </c>
      <c r="AD477" s="144" t="e">
        <f>IF(AND(Play[[#This Row],[northwest]]&lt;&gt;0,Play[[#This Row],[Smoker]]=0),Play[[#This Row],[medical_insurance_charges]],NA())</f>
        <v>#N/A</v>
      </c>
      <c r="AE477" s="144" t="e">
        <f>IF(AND(Play[[#This Row],[northeast]]&lt;&gt;0,Play[[#This Row],[Smoker]]=0),Play[[#This Row],[medical_insurance_charges]],NA())</f>
        <v>#N/A</v>
      </c>
      <c r="AF477" s="115">
        <f>IF(AND(Play[[#This Row],[Biological Marker]]=0,Play[[#This Row],[Smoker]]=0),Play[[#This Row],[medical_insurance_charges]],NA())</f>
        <v>3994.1777999999999</v>
      </c>
      <c r="AG477" s="115" t="e">
        <f>IF(AND(Play[[#This Row],[Biological Marker]]=1,Play[[#This Row],[Smoker]]=0),Play[[#This Row],[medical_insurance_charges]],NA())</f>
        <v>#N/A</v>
      </c>
    </row>
    <row r="478" spans="1:33" x14ac:dyDescent="0.35">
      <c r="A478" s="31">
        <v>33</v>
      </c>
      <c r="B478" s="31">
        <v>39.82</v>
      </c>
      <c r="C478" s="33">
        <v>0</v>
      </c>
      <c r="D478" s="33">
        <v>1</v>
      </c>
      <c r="E478" s="33">
        <v>0</v>
      </c>
      <c r="F478" s="33">
        <v>0</v>
      </c>
      <c r="G478" s="33">
        <v>0</v>
      </c>
      <c r="H478">
        <v>0</v>
      </c>
      <c r="I478">
        <v>1</v>
      </c>
      <c r="J478">
        <v>0</v>
      </c>
      <c r="K478">
        <v>0</v>
      </c>
      <c r="L478">
        <v>0</v>
      </c>
      <c r="M478">
        <v>0</v>
      </c>
      <c r="N478">
        <v>1</v>
      </c>
      <c r="O478">
        <v>0</v>
      </c>
      <c r="P478">
        <v>0</v>
      </c>
      <c r="Q478" s="32">
        <v>4795.6567999999997</v>
      </c>
      <c r="R478" s="110">
        <f>IF(Play[[#This Row],[southeast]]=1,Play[[#This Row],[medical_insurance_charges]],NA())</f>
        <v>4795.6567999999997</v>
      </c>
      <c r="S478" s="110" t="e">
        <f>IF(Play[[#This Row],[southwest]]=1,Play[[#This Row],[medical_insurance_charges]],NA())</f>
        <v>#N/A</v>
      </c>
      <c r="T478" s="111" t="e">
        <f>IF(Play[[#This Row],[northwest]]=1,Play[[#This Row],[medical_insurance_charges]],NA())</f>
        <v>#N/A</v>
      </c>
      <c r="U478" s="110" t="e">
        <f>IF(Play[[#This Row],[northeast]]=1,Play[[#This Row],[medical_insurance_charges]],NA())</f>
        <v>#N/A</v>
      </c>
      <c r="V478" s="114" t="e">
        <f>IF(AND(Play[[#This Row],[southeast]]&lt;&gt;0,Play[[#This Row],[Smoker]]&lt;&gt;0),Play[[#This Row],[medical_insurance_charges]],NA())</f>
        <v>#N/A</v>
      </c>
      <c r="W478" s="114" t="e">
        <f>IF(AND(Play[[#This Row],[southwest]]&lt;&gt;0,Play[[#This Row],[Smoker]]&lt;&gt;0),Play[[#This Row],[medical_insurance_charges]],NA())</f>
        <v>#N/A</v>
      </c>
      <c r="X478" s="114" t="e">
        <f>IF(AND(Play[[#This Row],[northwest]]&lt;&gt;0,Play[[#This Row],[Smoker]]&lt;&gt;0),Play[[#This Row],[medical_insurance_charges]],NA())</f>
        <v>#N/A</v>
      </c>
      <c r="Y478" s="114" t="e">
        <f>IF(AND(Play[[#This Row],[northeast]]&lt;&gt;0,Play[[#This Row],[Smoker]]&lt;&gt;0),Play[[#This Row],[medical_insurance_charges]],NA())</f>
        <v>#N/A</v>
      </c>
      <c r="Z478" s="115" t="e">
        <f>IF(AND(Play[[#This Row],[Biological Marker]]=0,Play[[#This Row],[Smoker]]=1),Play[[#This Row],[medical_insurance_charges]],NA())</f>
        <v>#N/A</v>
      </c>
      <c r="AA478" s="115" t="e">
        <f>IF(AND(Play[[#This Row],[Biological Marker]]=1,Play[[#This Row],[Smoker]]=1),Play[[#This Row],[medical_insurance_charges]],NA())</f>
        <v>#N/A</v>
      </c>
      <c r="AB478" s="144">
        <f>IF(AND(Play[[#This Row],[southeast]]&lt;&gt;0,Play[[#This Row],[Smoker]]=0),Play[[#This Row],[medical_insurance_charges]],NA())</f>
        <v>4795.6567999999997</v>
      </c>
      <c r="AC478" s="144" t="e">
        <f>IF(AND(Play[[#This Row],[southwest]]&lt;&gt;0,Play[[#This Row],[Smoker]]=0),Play[[#This Row],[medical_insurance_charges]],NA())</f>
        <v>#N/A</v>
      </c>
      <c r="AD478" s="144" t="e">
        <f>IF(AND(Play[[#This Row],[northwest]]&lt;&gt;0,Play[[#This Row],[Smoker]]=0),Play[[#This Row],[medical_insurance_charges]],NA())</f>
        <v>#N/A</v>
      </c>
      <c r="AE478" s="144" t="e">
        <f>IF(AND(Play[[#This Row],[northeast]]&lt;&gt;0,Play[[#This Row],[Smoker]]=0),Play[[#This Row],[medical_insurance_charges]],NA())</f>
        <v>#N/A</v>
      </c>
      <c r="AF478" s="115">
        <f>IF(AND(Play[[#This Row],[Biological Marker]]=0,Play[[#This Row],[Smoker]]=0),Play[[#This Row],[medical_insurance_charges]],NA())</f>
        <v>4795.6567999999997</v>
      </c>
      <c r="AG478" s="115" t="e">
        <f>IF(AND(Play[[#This Row],[Biological Marker]]=1,Play[[#This Row],[Smoker]]=0),Play[[#This Row],[medical_insurance_charges]],NA())</f>
        <v>#N/A</v>
      </c>
    </row>
    <row r="479" spans="1:33" x14ac:dyDescent="0.35">
      <c r="A479" s="31">
        <v>35</v>
      </c>
      <c r="B479" s="31">
        <v>43.34</v>
      </c>
      <c r="C479" s="33">
        <v>0</v>
      </c>
      <c r="D479" s="33">
        <v>1</v>
      </c>
      <c r="E479" s="33">
        <v>0</v>
      </c>
      <c r="F479" s="33">
        <v>0</v>
      </c>
      <c r="G479" s="33">
        <v>0</v>
      </c>
      <c r="H479">
        <v>0</v>
      </c>
      <c r="I479">
        <v>1</v>
      </c>
      <c r="J479">
        <v>0</v>
      </c>
      <c r="K479">
        <v>0</v>
      </c>
      <c r="L479">
        <v>0</v>
      </c>
      <c r="M479">
        <v>0</v>
      </c>
      <c r="N479">
        <v>1</v>
      </c>
      <c r="O479">
        <v>0</v>
      </c>
      <c r="P479">
        <v>0</v>
      </c>
      <c r="Q479" s="32">
        <v>5846.9175999999998</v>
      </c>
      <c r="R479" s="110">
        <f>IF(Play[[#This Row],[southeast]]=1,Play[[#This Row],[medical_insurance_charges]],NA())</f>
        <v>5846.9175999999998</v>
      </c>
      <c r="S479" s="110" t="e">
        <f>IF(Play[[#This Row],[southwest]]=1,Play[[#This Row],[medical_insurance_charges]],NA())</f>
        <v>#N/A</v>
      </c>
      <c r="T479" s="111" t="e">
        <f>IF(Play[[#This Row],[northwest]]=1,Play[[#This Row],[medical_insurance_charges]],NA())</f>
        <v>#N/A</v>
      </c>
      <c r="U479" s="110" t="e">
        <f>IF(Play[[#This Row],[northeast]]=1,Play[[#This Row],[medical_insurance_charges]],NA())</f>
        <v>#N/A</v>
      </c>
      <c r="V479" s="114" t="e">
        <f>IF(AND(Play[[#This Row],[southeast]]&lt;&gt;0,Play[[#This Row],[Smoker]]&lt;&gt;0),Play[[#This Row],[medical_insurance_charges]],NA())</f>
        <v>#N/A</v>
      </c>
      <c r="W479" s="114" t="e">
        <f>IF(AND(Play[[#This Row],[southwest]]&lt;&gt;0,Play[[#This Row],[Smoker]]&lt;&gt;0),Play[[#This Row],[medical_insurance_charges]],NA())</f>
        <v>#N/A</v>
      </c>
      <c r="X479" s="114" t="e">
        <f>IF(AND(Play[[#This Row],[northwest]]&lt;&gt;0,Play[[#This Row],[Smoker]]&lt;&gt;0),Play[[#This Row],[medical_insurance_charges]],NA())</f>
        <v>#N/A</v>
      </c>
      <c r="Y479" s="114" t="e">
        <f>IF(AND(Play[[#This Row],[northeast]]&lt;&gt;0,Play[[#This Row],[Smoker]]&lt;&gt;0),Play[[#This Row],[medical_insurance_charges]],NA())</f>
        <v>#N/A</v>
      </c>
      <c r="Z479" s="115" t="e">
        <f>IF(AND(Play[[#This Row],[Biological Marker]]=0,Play[[#This Row],[Smoker]]=1),Play[[#This Row],[medical_insurance_charges]],NA())</f>
        <v>#N/A</v>
      </c>
      <c r="AA479" s="115" t="e">
        <f>IF(AND(Play[[#This Row],[Biological Marker]]=1,Play[[#This Row],[Smoker]]=1),Play[[#This Row],[medical_insurance_charges]],NA())</f>
        <v>#N/A</v>
      </c>
      <c r="AB479" s="144">
        <f>IF(AND(Play[[#This Row],[southeast]]&lt;&gt;0,Play[[#This Row],[Smoker]]=0),Play[[#This Row],[medical_insurance_charges]],NA())</f>
        <v>5846.9175999999998</v>
      </c>
      <c r="AC479" s="144" t="e">
        <f>IF(AND(Play[[#This Row],[southwest]]&lt;&gt;0,Play[[#This Row],[Smoker]]=0),Play[[#This Row],[medical_insurance_charges]],NA())</f>
        <v>#N/A</v>
      </c>
      <c r="AD479" s="144" t="e">
        <f>IF(AND(Play[[#This Row],[northwest]]&lt;&gt;0,Play[[#This Row],[Smoker]]=0),Play[[#This Row],[medical_insurance_charges]],NA())</f>
        <v>#N/A</v>
      </c>
      <c r="AE479" s="144" t="e">
        <f>IF(AND(Play[[#This Row],[northeast]]&lt;&gt;0,Play[[#This Row],[Smoker]]=0),Play[[#This Row],[medical_insurance_charges]],NA())</f>
        <v>#N/A</v>
      </c>
      <c r="AF479" s="115">
        <f>IF(AND(Play[[#This Row],[Biological Marker]]=0,Play[[#This Row],[Smoker]]=0),Play[[#This Row],[medical_insurance_charges]],NA())</f>
        <v>5846.9175999999998</v>
      </c>
      <c r="AG479" s="115" t="e">
        <f>IF(AND(Play[[#This Row],[Biological Marker]]=1,Play[[#This Row],[Smoker]]=0),Play[[#This Row],[medical_insurance_charges]],NA())</f>
        <v>#N/A</v>
      </c>
    </row>
    <row r="480" spans="1:33" x14ac:dyDescent="0.35">
      <c r="A480" s="31">
        <v>35</v>
      </c>
      <c r="B480" s="31">
        <v>34.21</v>
      </c>
      <c r="C480" s="33">
        <v>0</v>
      </c>
      <c r="D480" s="33">
        <v>1</v>
      </c>
      <c r="E480" s="33">
        <v>0</v>
      </c>
      <c r="F480" s="33">
        <v>0</v>
      </c>
      <c r="G480" s="33">
        <v>0</v>
      </c>
      <c r="H480">
        <v>0</v>
      </c>
      <c r="I480">
        <v>1</v>
      </c>
      <c r="J480">
        <v>0</v>
      </c>
      <c r="K480">
        <v>0</v>
      </c>
      <c r="L480">
        <v>0</v>
      </c>
      <c r="M480">
        <v>0</v>
      </c>
      <c r="N480">
        <v>1</v>
      </c>
      <c r="O480">
        <v>0</v>
      </c>
      <c r="P480">
        <v>0</v>
      </c>
      <c r="Q480" s="32">
        <v>5245.2268999999997</v>
      </c>
      <c r="R480" s="110">
        <f>IF(Play[[#This Row],[southeast]]=1,Play[[#This Row],[medical_insurance_charges]],NA())</f>
        <v>5245.2268999999997</v>
      </c>
      <c r="S480" s="110" t="e">
        <f>IF(Play[[#This Row],[southwest]]=1,Play[[#This Row],[medical_insurance_charges]],NA())</f>
        <v>#N/A</v>
      </c>
      <c r="T480" s="111" t="e">
        <f>IF(Play[[#This Row],[northwest]]=1,Play[[#This Row],[medical_insurance_charges]],NA())</f>
        <v>#N/A</v>
      </c>
      <c r="U480" s="110" t="e">
        <f>IF(Play[[#This Row],[northeast]]=1,Play[[#This Row],[medical_insurance_charges]],NA())</f>
        <v>#N/A</v>
      </c>
      <c r="V480" s="114" t="e">
        <f>IF(AND(Play[[#This Row],[southeast]]&lt;&gt;0,Play[[#This Row],[Smoker]]&lt;&gt;0),Play[[#This Row],[medical_insurance_charges]],NA())</f>
        <v>#N/A</v>
      </c>
      <c r="W480" s="114" t="e">
        <f>IF(AND(Play[[#This Row],[southwest]]&lt;&gt;0,Play[[#This Row],[Smoker]]&lt;&gt;0),Play[[#This Row],[medical_insurance_charges]],NA())</f>
        <v>#N/A</v>
      </c>
      <c r="X480" s="114" t="e">
        <f>IF(AND(Play[[#This Row],[northwest]]&lt;&gt;0,Play[[#This Row],[Smoker]]&lt;&gt;0),Play[[#This Row],[medical_insurance_charges]],NA())</f>
        <v>#N/A</v>
      </c>
      <c r="Y480" s="114" t="e">
        <f>IF(AND(Play[[#This Row],[northeast]]&lt;&gt;0,Play[[#This Row],[Smoker]]&lt;&gt;0),Play[[#This Row],[medical_insurance_charges]],NA())</f>
        <v>#N/A</v>
      </c>
      <c r="Z480" s="115" t="e">
        <f>IF(AND(Play[[#This Row],[Biological Marker]]=0,Play[[#This Row],[Smoker]]=1),Play[[#This Row],[medical_insurance_charges]],NA())</f>
        <v>#N/A</v>
      </c>
      <c r="AA480" s="115" t="e">
        <f>IF(AND(Play[[#This Row],[Biological Marker]]=1,Play[[#This Row],[Smoker]]=1),Play[[#This Row],[medical_insurance_charges]],NA())</f>
        <v>#N/A</v>
      </c>
      <c r="AB480" s="144">
        <f>IF(AND(Play[[#This Row],[southeast]]&lt;&gt;0,Play[[#This Row],[Smoker]]=0),Play[[#This Row],[medical_insurance_charges]],NA())</f>
        <v>5245.2268999999997</v>
      </c>
      <c r="AC480" s="144" t="e">
        <f>IF(AND(Play[[#This Row],[southwest]]&lt;&gt;0,Play[[#This Row],[Smoker]]=0),Play[[#This Row],[medical_insurance_charges]],NA())</f>
        <v>#N/A</v>
      </c>
      <c r="AD480" s="144" t="e">
        <f>IF(AND(Play[[#This Row],[northwest]]&lt;&gt;0,Play[[#This Row],[Smoker]]=0),Play[[#This Row],[medical_insurance_charges]],NA())</f>
        <v>#N/A</v>
      </c>
      <c r="AE480" s="144" t="e">
        <f>IF(AND(Play[[#This Row],[northeast]]&lt;&gt;0,Play[[#This Row],[Smoker]]=0),Play[[#This Row],[medical_insurance_charges]],NA())</f>
        <v>#N/A</v>
      </c>
      <c r="AF480" s="115">
        <f>IF(AND(Play[[#This Row],[Biological Marker]]=0,Play[[#This Row],[Smoker]]=0),Play[[#This Row],[medical_insurance_charges]],NA())</f>
        <v>5245.2268999999997</v>
      </c>
      <c r="AG480" s="115" t="e">
        <f>IF(AND(Play[[#This Row],[Biological Marker]]=1,Play[[#This Row],[Smoker]]=0),Play[[#This Row],[medical_insurance_charges]],NA())</f>
        <v>#N/A</v>
      </c>
    </row>
    <row r="481" spans="1:33" x14ac:dyDescent="0.35">
      <c r="A481" s="31">
        <v>35</v>
      </c>
      <c r="B481" s="31">
        <v>35.86</v>
      </c>
      <c r="C481" s="33">
        <v>0</v>
      </c>
      <c r="D481" s="33">
        <v>1</v>
      </c>
      <c r="E481" s="33">
        <v>0</v>
      </c>
      <c r="F481" s="33">
        <v>0</v>
      </c>
      <c r="G481" s="33">
        <v>0</v>
      </c>
      <c r="H481">
        <v>0</v>
      </c>
      <c r="I481">
        <v>1</v>
      </c>
      <c r="J481">
        <v>0</v>
      </c>
      <c r="K481">
        <v>0</v>
      </c>
      <c r="L481">
        <v>0</v>
      </c>
      <c r="M481">
        <v>0</v>
      </c>
      <c r="N481">
        <v>1</v>
      </c>
      <c r="O481">
        <v>0</v>
      </c>
      <c r="P481">
        <v>0</v>
      </c>
      <c r="Q481" s="32">
        <v>5836.5204000000003</v>
      </c>
      <c r="R481" s="110">
        <f>IF(Play[[#This Row],[southeast]]=1,Play[[#This Row],[medical_insurance_charges]],NA())</f>
        <v>5836.5204000000003</v>
      </c>
      <c r="S481" s="110" t="e">
        <f>IF(Play[[#This Row],[southwest]]=1,Play[[#This Row],[medical_insurance_charges]],NA())</f>
        <v>#N/A</v>
      </c>
      <c r="T481" s="111" t="e">
        <f>IF(Play[[#This Row],[northwest]]=1,Play[[#This Row],[medical_insurance_charges]],NA())</f>
        <v>#N/A</v>
      </c>
      <c r="U481" s="110" t="e">
        <f>IF(Play[[#This Row],[northeast]]=1,Play[[#This Row],[medical_insurance_charges]],NA())</f>
        <v>#N/A</v>
      </c>
      <c r="V481" s="114" t="e">
        <f>IF(AND(Play[[#This Row],[southeast]]&lt;&gt;0,Play[[#This Row],[Smoker]]&lt;&gt;0),Play[[#This Row],[medical_insurance_charges]],NA())</f>
        <v>#N/A</v>
      </c>
      <c r="W481" s="114" t="e">
        <f>IF(AND(Play[[#This Row],[southwest]]&lt;&gt;0,Play[[#This Row],[Smoker]]&lt;&gt;0),Play[[#This Row],[medical_insurance_charges]],NA())</f>
        <v>#N/A</v>
      </c>
      <c r="X481" s="114" t="e">
        <f>IF(AND(Play[[#This Row],[northwest]]&lt;&gt;0,Play[[#This Row],[Smoker]]&lt;&gt;0),Play[[#This Row],[medical_insurance_charges]],NA())</f>
        <v>#N/A</v>
      </c>
      <c r="Y481" s="114" t="e">
        <f>IF(AND(Play[[#This Row],[northeast]]&lt;&gt;0,Play[[#This Row],[Smoker]]&lt;&gt;0),Play[[#This Row],[medical_insurance_charges]],NA())</f>
        <v>#N/A</v>
      </c>
      <c r="Z481" s="115" t="e">
        <f>IF(AND(Play[[#This Row],[Biological Marker]]=0,Play[[#This Row],[Smoker]]=1),Play[[#This Row],[medical_insurance_charges]],NA())</f>
        <v>#N/A</v>
      </c>
      <c r="AA481" s="115" t="e">
        <f>IF(AND(Play[[#This Row],[Biological Marker]]=1,Play[[#This Row],[Smoker]]=1),Play[[#This Row],[medical_insurance_charges]],NA())</f>
        <v>#N/A</v>
      </c>
      <c r="AB481" s="144">
        <f>IF(AND(Play[[#This Row],[southeast]]&lt;&gt;0,Play[[#This Row],[Smoker]]=0),Play[[#This Row],[medical_insurance_charges]],NA())</f>
        <v>5836.5204000000003</v>
      </c>
      <c r="AC481" s="144" t="e">
        <f>IF(AND(Play[[#This Row],[southwest]]&lt;&gt;0,Play[[#This Row],[Smoker]]=0),Play[[#This Row],[medical_insurance_charges]],NA())</f>
        <v>#N/A</v>
      </c>
      <c r="AD481" s="144" t="e">
        <f>IF(AND(Play[[#This Row],[northwest]]&lt;&gt;0,Play[[#This Row],[Smoker]]=0),Play[[#This Row],[medical_insurance_charges]],NA())</f>
        <v>#N/A</v>
      </c>
      <c r="AE481" s="144" t="e">
        <f>IF(AND(Play[[#This Row],[northeast]]&lt;&gt;0,Play[[#This Row],[Smoker]]=0),Play[[#This Row],[medical_insurance_charges]],NA())</f>
        <v>#N/A</v>
      </c>
      <c r="AF481" s="115">
        <f>IF(AND(Play[[#This Row],[Biological Marker]]=0,Play[[#This Row],[Smoker]]=0),Play[[#This Row],[medical_insurance_charges]],NA())</f>
        <v>5836.5204000000003</v>
      </c>
      <c r="AG481" s="115" t="e">
        <f>IF(AND(Play[[#This Row],[Biological Marker]]=1,Play[[#This Row],[Smoker]]=0),Play[[#This Row],[medical_insurance_charges]],NA())</f>
        <v>#N/A</v>
      </c>
    </row>
    <row r="482" spans="1:33" x14ac:dyDescent="0.35">
      <c r="A482" s="31">
        <v>36</v>
      </c>
      <c r="B482" s="31">
        <v>29.92</v>
      </c>
      <c r="C482" s="33">
        <v>0</v>
      </c>
      <c r="D482" s="33">
        <v>1</v>
      </c>
      <c r="E482" s="33">
        <v>0</v>
      </c>
      <c r="F482" s="33">
        <v>0</v>
      </c>
      <c r="G482" s="33">
        <v>0</v>
      </c>
      <c r="H482">
        <v>0</v>
      </c>
      <c r="I482">
        <v>1</v>
      </c>
      <c r="J482">
        <v>0</v>
      </c>
      <c r="K482">
        <v>0</v>
      </c>
      <c r="L482">
        <v>0</v>
      </c>
      <c r="M482">
        <v>0</v>
      </c>
      <c r="N482">
        <v>0</v>
      </c>
      <c r="O482">
        <v>1</v>
      </c>
      <c r="P482">
        <v>0</v>
      </c>
      <c r="Q482" s="32">
        <v>5478.0367999999999</v>
      </c>
      <c r="R482" s="110">
        <f>IF(Play[[#This Row],[southeast]]=1,Play[[#This Row],[medical_insurance_charges]],NA())</f>
        <v>5478.0367999999999</v>
      </c>
      <c r="S482" s="110" t="e">
        <f>IF(Play[[#This Row],[southwest]]=1,Play[[#This Row],[medical_insurance_charges]],NA())</f>
        <v>#N/A</v>
      </c>
      <c r="T482" s="111" t="e">
        <f>IF(Play[[#This Row],[northwest]]=1,Play[[#This Row],[medical_insurance_charges]],NA())</f>
        <v>#N/A</v>
      </c>
      <c r="U482" s="110" t="e">
        <f>IF(Play[[#This Row],[northeast]]=1,Play[[#This Row],[medical_insurance_charges]],NA())</f>
        <v>#N/A</v>
      </c>
      <c r="V482" s="114" t="e">
        <f>IF(AND(Play[[#This Row],[southeast]]&lt;&gt;0,Play[[#This Row],[Smoker]]&lt;&gt;0),Play[[#This Row],[medical_insurance_charges]],NA())</f>
        <v>#N/A</v>
      </c>
      <c r="W482" s="114" t="e">
        <f>IF(AND(Play[[#This Row],[southwest]]&lt;&gt;0,Play[[#This Row],[Smoker]]&lt;&gt;0),Play[[#This Row],[medical_insurance_charges]],NA())</f>
        <v>#N/A</v>
      </c>
      <c r="X482" s="114" t="e">
        <f>IF(AND(Play[[#This Row],[northwest]]&lt;&gt;0,Play[[#This Row],[Smoker]]&lt;&gt;0),Play[[#This Row],[medical_insurance_charges]],NA())</f>
        <v>#N/A</v>
      </c>
      <c r="Y482" s="114" t="e">
        <f>IF(AND(Play[[#This Row],[northeast]]&lt;&gt;0,Play[[#This Row],[Smoker]]&lt;&gt;0),Play[[#This Row],[medical_insurance_charges]],NA())</f>
        <v>#N/A</v>
      </c>
      <c r="Z482" s="115" t="e">
        <f>IF(AND(Play[[#This Row],[Biological Marker]]=0,Play[[#This Row],[Smoker]]=1),Play[[#This Row],[medical_insurance_charges]],NA())</f>
        <v>#N/A</v>
      </c>
      <c r="AA482" s="115" t="e">
        <f>IF(AND(Play[[#This Row],[Biological Marker]]=1,Play[[#This Row],[Smoker]]=1),Play[[#This Row],[medical_insurance_charges]],NA())</f>
        <v>#N/A</v>
      </c>
      <c r="AB482" s="144">
        <f>IF(AND(Play[[#This Row],[southeast]]&lt;&gt;0,Play[[#This Row],[Smoker]]=0),Play[[#This Row],[medical_insurance_charges]],NA())</f>
        <v>5478.0367999999999</v>
      </c>
      <c r="AC482" s="144" t="e">
        <f>IF(AND(Play[[#This Row],[southwest]]&lt;&gt;0,Play[[#This Row],[Smoker]]=0),Play[[#This Row],[medical_insurance_charges]],NA())</f>
        <v>#N/A</v>
      </c>
      <c r="AD482" s="144" t="e">
        <f>IF(AND(Play[[#This Row],[northwest]]&lt;&gt;0,Play[[#This Row],[Smoker]]=0),Play[[#This Row],[medical_insurance_charges]],NA())</f>
        <v>#N/A</v>
      </c>
      <c r="AE482" s="144" t="e">
        <f>IF(AND(Play[[#This Row],[northeast]]&lt;&gt;0,Play[[#This Row],[Smoker]]=0),Play[[#This Row],[medical_insurance_charges]],NA())</f>
        <v>#N/A</v>
      </c>
      <c r="AF482" s="115">
        <f>IF(AND(Play[[#This Row],[Biological Marker]]=0,Play[[#This Row],[Smoker]]=0),Play[[#This Row],[medical_insurance_charges]],NA())</f>
        <v>5478.0367999999999</v>
      </c>
      <c r="AG482" s="115" t="e">
        <f>IF(AND(Play[[#This Row],[Biological Marker]]=1,Play[[#This Row],[Smoker]]=0),Play[[#This Row],[medical_insurance_charges]],NA())</f>
        <v>#N/A</v>
      </c>
    </row>
    <row r="483" spans="1:33" x14ac:dyDescent="0.35">
      <c r="A483" s="31">
        <v>36</v>
      </c>
      <c r="B483" s="31">
        <v>29.92</v>
      </c>
      <c r="C483" s="33">
        <v>0</v>
      </c>
      <c r="D483" s="33">
        <v>1</v>
      </c>
      <c r="E483" s="33">
        <v>0</v>
      </c>
      <c r="F483" s="33">
        <v>0</v>
      </c>
      <c r="G483" s="33">
        <v>0</v>
      </c>
      <c r="H483">
        <v>0</v>
      </c>
      <c r="I483">
        <v>1</v>
      </c>
      <c r="J483">
        <v>0</v>
      </c>
      <c r="K483">
        <v>0</v>
      </c>
      <c r="L483">
        <v>0</v>
      </c>
      <c r="M483">
        <v>0</v>
      </c>
      <c r="N483">
        <v>0</v>
      </c>
      <c r="O483">
        <v>1</v>
      </c>
      <c r="P483">
        <v>0</v>
      </c>
      <c r="Q483" s="32">
        <v>4889.0367999999999</v>
      </c>
      <c r="R483" s="110">
        <f>IF(Play[[#This Row],[southeast]]=1,Play[[#This Row],[medical_insurance_charges]],NA())</f>
        <v>4889.0367999999999</v>
      </c>
      <c r="S483" s="110" t="e">
        <f>IF(Play[[#This Row],[southwest]]=1,Play[[#This Row],[medical_insurance_charges]],NA())</f>
        <v>#N/A</v>
      </c>
      <c r="T483" s="111" t="e">
        <f>IF(Play[[#This Row],[northwest]]=1,Play[[#This Row],[medical_insurance_charges]],NA())</f>
        <v>#N/A</v>
      </c>
      <c r="U483" s="110" t="e">
        <f>IF(Play[[#This Row],[northeast]]=1,Play[[#This Row],[medical_insurance_charges]],NA())</f>
        <v>#N/A</v>
      </c>
      <c r="V483" s="114" t="e">
        <f>IF(AND(Play[[#This Row],[southeast]]&lt;&gt;0,Play[[#This Row],[Smoker]]&lt;&gt;0),Play[[#This Row],[medical_insurance_charges]],NA())</f>
        <v>#N/A</v>
      </c>
      <c r="W483" s="114" t="e">
        <f>IF(AND(Play[[#This Row],[southwest]]&lt;&gt;0,Play[[#This Row],[Smoker]]&lt;&gt;0),Play[[#This Row],[medical_insurance_charges]],NA())</f>
        <v>#N/A</v>
      </c>
      <c r="X483" s="114" t="e">
        <f>IF(AND(Play[[#This Row],[northwest]]&lt;&gt;0,Play[[#This Row],[Smoker]]&lt;&gt;0),Play[[#This Row],[medical_insurance_charges]],NA())</f>
        <v>#N/A</v>
      </c>
      <c r="Y483" s="114" t="e">
        <f>IF(AND(Play[[#This Row],[northeast]]&lt;&gt;0,Play[[#This Row],[Smoker]]&lt;&gt;0),Play[[#This Row],[medical_insurance_charges]],NA())</f>
        <v>#N/A</v>
      </c>
      <c r="Z483" s="115" t="e">
        <f>IF(AND(Play[[#This Row],[Biological Marker]]=0,Play[[#This Row],[Smoker]]=1),Play[[#This Row],[medical_insurance_charges]],NA())</f>
        <v>#N/A</v>
      </c>
      <c r="AA483" s="115" t="e">
        <f>IF(AND(Play[[#This Row],[Biological Marker]]=1,Play[[#This Row],[Smoker]]=1),Play[[#This Row],[medical_insurance_charges]],NA())</f>
        <v>#N/A</v>
      </c>
      <c r="AB483" s="144">
        <f>IF(AND(Play[[#This Row],[southeast]]&lt;&gt;0,Play[[#This Row],[Smoker]]=0),Play[[#This Row],[medical_insurance_charges]],NA())</f>
        <v>4889.0367999999999</v>
      </c>
      <c r="AC483" s="144" t="e">
        <f>IF(AND(Play[[#This Row],[southwest]]&lt;&gt;0,Play[[#This Row],[Smoker]]=0),Play[[#This Row],[medical_insurance_charges]],NA())</f>
        <v>#N/A</v>
      </c>
      <c r="AD483" s="144" t="e">
        <f>IF(AND(Play[[#This Row],[northwest]]&lt;&gt;0,Play[[#This Row],[Smoker]]=0),Play[[#This Row],[medical_insurance_charges]],NA())</f>
        <v>#N/A</v>
      </c>
      <c r="AE483" s="144" t="e">
        <f>IF(AND(Play[[#This Row],[northeast]]&lt;&gt;0,Play[[#This Row],[Smoker]]=0),Play[[#This Row],[medical_insurance_charges]],NA())</f>
        <v>#N/A</v>
      </c>
      <c r="AF483" s="115">
        <f>IF(AND(Play[[#This Row],[Biological Marker]]=0,Play[[#This Row],[Smoker]]=0),Play[[#This Row],[medical_insurance_charges]],NA())</f>
        <v>4889.0367999999999</v>
      </c>
      <c r="AG483" s="115" t="e">
        <f>IF(AND(Play[[#This Row],[Biological Marker]]=1,Play[[#This Row],[Smoker]]=0),Play[[#This Row],[medical_insurance_charges]],NA())</f>
        <v>#N/A</v>
      </c>
    </row>
    <row r="484" spans="1:33" x14ac:dyDescent="0.35">
      <c r="A484" s="31">
        <v>37</v>
      </c>
      <c r="B484" s="31">
        <v>30.8</v>
      </c>
      <c r="C484" s="33">
        <v>0</v>
      </c>
      <c r="D484" s="33">
        <v>1</v>
      </c>
      <c r="E484" s="33">
        <v>0</v>
      </c>
      <c r="F484" s="33">
        <v>0</v>
      </c>
      <c r="G484" s="33">
        <v>0</v>
      </c>
      <c r="H484">
        <v>0</v>
      </c>
      <c r="I484">
        <v>1</v>
      </c>
      <c r="J484">
        <v>0</v>
      </c>
      <c r="K484">
        <v>0</v>
      </c>
      <c r="L484">
        <v>0</v>
      </c>
      <c r="M484">
        <v>0</v>
      </c>
      <c r="N484">
        <v>0</v>
      </c>
      <c r="O484">
        <v>1</v>
      </c>
      <c r="P484">
        <v>0</v>
      </c>
      <c r="Q484" s="32">
        <v>6313.759</v>
      </c>
      <c r="R484" s="110">
        <f>IF(Play[[#This Row],[southeast]]=1,Play[[#This Row],[medical_insurance_charges]],NA())</f>
        <v>6313.759</v>
      </c>
      <c r="S484" s="110" t="e">
        <f>IF(Play[[#This Row],[southwest]]=1,Play[[#This Row],[medical_insurance_charges]],NA())</f>
        <v>#N/A</v>
      </c>
      <c r="T484" s="111" t="e">
        <f>IF(Play[[#This Row],[northwest]]=1,Play[[#This Row],[medical_insurance_charges]],NA())</f>
        <v>#N/A</v>
      </c>
      <c r="U484" s="110" t="e">
        <f>IF(Play[[#This Row],[northeast]]=1,Play[[#This Row],[medical_insurance_charges]],NA())</f>
        <v>#N/A</v>
      </c>
      <c r="V484" s="114" t="e">
        <f>IF(AND(Play[[#This Row],[southeast]]&lt;&gt;0,Play[[#This Row],[Smoker]]&lt;&gt;0),Play[[#This Row],[medical_insurance_charges]],NA())</f>
        <v>#N/A</v>
      </c>
      <c r="W484" s="114" t="e">
        <f>IF(AND(Play[[#This Row],[southwest]]&lt;&gt;0,Play[[#This Row],[Smoker]]&lt;&gt;0),Play[[#This Row],[medical_insurance_charges]],NA())</f>
        <v>#N/A</v>
      </c>
      <c r="X484" s="114" t="e">
        <f>IF(AND(Play[[#This Row],[northwest]]&lt;&gt;0,Play[[#This Row],[Smoker]]&lt;&gt;0),Play[[#This Row],[medical_insurance_charges]],NA())</f>
        <v>#N/A</v>
      </c>
      <c r="Y484" s="114" t="e">
        <f>IF(AND(Play[[#This Row],[northeast]]&lt;&gt;0,Play[[#This Row],[Smoker]]&lt;&gt;0),Play[[#This Row],[medical_insurance_charges]],NA())</f>
        <v>#N/A</v>
      </c>
      <c r="Z484" s="115" t="e">
        <f>IF(AND(Play[[#This Row],[Biological Marker]]=0,Play[[#This Row],[Smoker]]=1),Play[[#This Row],[medical_insurance_charges]],NA())</f>
        <v>#N/A</v>
      </c>
      <c r="AA484" s="115" t="e">
        <f>IF(AND(Play[[#This Row],[Biological Marker]]=1,Play[[#This Row],[Smoker]]=1),Play[[#This Row],[medical_insurance_charges]],NA())</f>
        <v>#N/A</v>
      </c>
      <c r="AB484" s="144">
        <f>IF(AND(Play[[#This Row],[southeast]]&lt;&gt;0,Play[[#This Row],[Smoker]]=0),Play[[#This Row],[medical_insurance_charges]],NA())</f>
        <v>6313.759</v>
      </c>
      <c r="AC484" s="144" t="e">
        <f>IF(AND(Play[[#This Row],[southwest]]&lt;&gt;0,Play[[#This Row],[Smoker]]=0),Play[[#This Row],[medical_insurance_charges]],NA())</f>
        <v>#N/A</v>
      </c>
      <c r="AD484" s="144" t="e">
        <f>IF(AND(Play[[#This Row],[northwest]]&lt;&gt;0,Play[[#This Row],[Smoker]]=0),Play[[#This Row],[medical_insurance_charges]],NA())</f>
        <v>#N/A</v>
      </c>
      <c r="AE484" s="144" t="e">
        <f>IF(AND(Play[[#This Row],[northeast]]&lt;&gt;0,Play[[#This Row],[Smoker]]=0),Play[[#This Row],[medical_insurance_charges]],NA())</f>
        <v>#N/A</v>
      </c>
      <c r="AF484" s="115">
        <f>IF(AND(Play[[#This Row],[Biological Marker]]=0,Play[[#This Row],[Smoker]]=0),Play[[#This Row],[medical_insurance_charges]],NA())</f>
        <v>6313.759</v>
      </c>
      <c r="AG484" s="115" t="e">
        <f>IF(AND(Play[[#This Row],[Biological Marker]]=1,Play[[#This Row],[Smoker]]=0),Play[[#This Row],[medical_insurance_charges]],NA())</f>
        <v>#N/A</v>
      </c>
    </row>
    <row r="485" spans="1:33" x14ac:dyDescent="0.35">
      <c r="A485" s="31">
        <v>38</v>
      </c>
      <c r="B485" s="31">
        <v>40.15</v>
      </c>
      <c r="C485" s="33">
        <v>0</v>
      </c>
      <c r="D485" s="33">
        <v>1</v>
      </c>
      <c r="E485" s="33">
        <v>0</v>
      </c>
      <c r="F485" s="33">
        <v>0</v>
      </c>
      <c r="G485" s="33">
        <v>0</v>
      </c>
      <c r="H485">
        <v>0</v>
      </c>
      <c r="I485">
        <v>1</v>
      </c>
      <c r="J485">
        <v>0</v>
      </c>
      <c r="K485">
        <v>0</v>
      </c>
      <c r="L485">
        <v>0</v>
      </c>
      <c r="M485">
        <v>0</v>
      </c>
      <c r="N485">
        <v>0</v>
      </c>
      <c r="O485">
        <v>1</v>
      </c>
      <c r="P485">
        <v>0</v>
      </c>
      <c r="Q485" s="32">
        <v>5400.9804999999997</v>
      </c>
      <c r="R485" s="110">
        <f>IF(Play[[#This Row],[southeast]]=1,Play[[#This Row],[medical_insurance_charges]],NA())</f>
        <v>5400.9804999999997</v>
      </c>
      <c r="S485" s="110" t="e">
        <f>IF(Play[[#This Row],[southwest]]=1,Play[[#This Row],[medical_insurance_charges]],NA())</f>
        <v>#N/A</v>
      </c>
      <c r="T485" s="111" t="e">
        <f>IF(Play[[#This Row],[northwest]]=1,Play[[#This Row],[medical_insurance_charges]],NA())</f>
        <v>#N/A</v>
      </c>
      <c r="U485" s="110" t="e">
        <f>IF(Play[[#This Row],[northeast]]=1,Play[[#This Row],[medical_insurance_charges]],NA())</f>
        <v>#N/A</v>
      </c>
      <c r="V485" s="114" t="e">
        <f>IF(AND(Play[[#This Row],[southeast]]&lt;&gt;0,Play[[#This Row],[Smoker]]&lt;&gt;0),Play[[#This Row],[medical_insurance_charges]],NA())</f>
        <v>#N/A</v>
      </c>
      <c r="W485" s="114" t="e">
        <f>IF(AND(Play[[#This Row],[southwest]]&lt;&gt;0,Play[[#This Row],[Smoker]]&lt;&gt;0),Play[[#This Row],[medical_insurance_charges]],NA())</f>
        <v>#N/A</v>
      </c>
      <c r="X485" s="114" t="e">
        <f>IF(AND(Play[[#This Row],[northwest]]&lt;&gt;0,Play[[#This Row],[Smoker]]&lt;&gt;0),Play[[#This Row],[medical_insurance_charges]],NA())</f>
        <v>#N/A</v>
      </c>
      <c r="Y485" s="114" t="e">
        <f>IF(AND(Play[[#This Row],[northeast]]&lt;&gt;0,Play[[#This Row],[Smoker]]&lt;&gt;0),Play[[#This Row],[medical_insurance_charges]],NA())</f>
        <v>#N/A</v>
      </c>
      <c r="Z485" s="115" t="e">
        <f>IF(AND(Play[[#This Row],[Biological Marker]]=0,Play[[#This Row],[Smoker]]=1),Play[[#This Row],[medical_insurance_charges]],NA())</f>
        <v>#N/A</v>
      </c>
      <c r="AA485" s="115" t="e">
        <f>IF(AND(Play[[#This Row],[Biological Marker]]=1,Play[[#This Row],[Smoker]]=1),Play[[#This Row],[medical_insurance_charges]],NA())</f>
        <v>#N/A</v>
      </c>
      <c r="AB485" s="144">
        <f>IF(AND(Play[[#This Row],[southeast]]&lt;&gt;0,Play[[#This Row],[Smoker]]=0),Play[[#This Row],[medical_insurance_charges]],NA())</f>
        <v>5400.9804999999997</v>
      </c>
      <c r="AC485" s="144" t="e">
        <f>IF(AND(Play[[#This Row],[southwest]]&lt;&gt;0,Play[[#This Row],[Smoker]]=0),Play[[#This Row],[medical_insurance_charges]],NA())</f>
        <v>#N/A</v>
      </c>
      <c r="AD485" s="144" t="e">
        <f>IF(AND(Play[[#This Row],[northwest]]&lt;&gt;0,Play[[#This Row],[Smoker]]=0),Play[[#This Row],[medical_insurance_charges]],NA())</f>
        <v>#N/A</v>
      </c>
      <c r="AE485" s="144" t="e">
        <f>IF(AND(Play[[#This Row],[northeast]]&lt;&gt;0,Play[[#This Row],[Smoker]]=0),Play[[#This Row],[medical_insurance_charges]],NA())</f>
        <v>#N/A</v>
      </c>
      <c r="AF485" s="115">
        <f>IF(AND(Play[[#This Row],[Biological Marker]]=0,Play[[#This Row],[Smoker]]=0),Play[[#This Row],[medical_insurance_charges]],NA())</f>
        <v>5400.9804999999997</v>
      </c>
      <c r="AG485" s="115" t="e">
        <f>IF(AND(Play[[#This Row],[Biological Marker]]=1,Play[[#This Row],[Smoker]]=0),Play[[#This Row],[medical_insurance_charges]],NA())</f>
        <v>#N/A</v>
      </c>
    </row>
    <row r="486" spans="1:33" x14ac:dyDescent="0.35">
      <c r="A486" s="31">
        <v>38</v>
      </c>
      <c r="B486" s="31">
        <v>37.729999999999997</v>
      </c>
      <c r="C486" s="33">
        <v>0</v>
      </c>
      <c r="D486" s="33">
        <v>1</v>
      </c>
      <c r="E486" s="33">
        <v>0</v>
      </c>
      <c r="F486" s="33">
        <v>0</v>
      </c>
      <c r="G486" s="33">
        <v>0</v>
      </c>
      <c r="H486">
        <v>0</v>
      </c>
      <c r="I486">
        <v>1</v>
      </c>
      <c r="J486">
        <v>0</v>
      </c>
      <c r="K486">
        <v>0</v>
      </c>
      <c r="L486">
        <v>0</v>
      </c>
      <c r="M486">
        <v>0</v>
      </c>
      <c r="N486">
        <v>0</v>
      </c>
      <c r="O486">
        <v>1</v>
      </c>
      <c r="P486">
        <v>0</v>
      </c>
      <c r="Q486" s="32">
        <v>5397.6166999999996</v>
      </c>
      <c r="R486" s="110">
        <f>IF(Play[[#This Row],[southeast]]=1,Play[[#This Row],[medical_insurance_charges]],NA())</f>
        <v>5397.6166999999996</v>
      </c>
      <c r="S486" s="110" t="e">
        <f>IF(Play[[#This Row],[southwest]]=1,Play[[#This Row],[medical_insurance_charges]],NA())</f>
        <v>#N/A</v>
      </c>
      <c r="T486" s="111" t="e">
        <f>IF(Play[[#This Row],[northwest]]=1,Play[[#This Row],[medical_insurance_charges]],NA())</f>
        <v>#N/A</v>
      </c>
      <c r="U486" s="110" t="e">
        <f>IF(Play[[#This Row],[northeast]]=1,Play[[#This Row],[medical_insurance_charges]],NA())</f>
        <v>#N/A</v>
      </c>
      <c r="V486" s="114" t="e">
        <f>IF(AND(Play[[#This Row],[southeast]]&lt;&gt;0,Play[[#This Row],[Smoker]]&lt;&gt;0),Play[[#This Row],[medical_insurance_charges]],NA())</f>
        <v>#N/A</v>
      </c>
      <c r="W486" s="114" t="e">
        <f>IF(AND(Play[[#This Row],[southwest]]&lt;&gt;0,Play[[#This Row],[Smoker]]&lt;&gt;0),Play[[#This Row],[medical_insurance_charges]],NA())</f>
        <v>#N/A</v>
      </c>
      <c r="X486" s="114" t="e">
        <f>IF(AND(Play[[#This Row],[northwest]]&lt;&gt;0,Play[[#This Row],[Smoker]]&lt;&gt;0),Play[[#This Row],[medical_insurance_charges]],NA())</f>
        <v>#N/A</v>
      </c>
      <c r="Y486" s="114" t="e">
        <f>IF(AND(Play[[#This Row],[northeast]]&lt;&gt;0,Play[[#This Row],[Smoker]]&lt;&gt;0),Play[[#This Row],[medical_insurance_charges]],NA())</f>
        <v>#N/A</v>
      </c>
      <c r="Z486" s="115" t="e">
        <f>IF(AND(Play[[#This Row],[Biological Marker]]=0,Play[[#This Row],[Smoker]]=1),Play[[#This Row],[medical_insurance_charges]],NA())</f>
        <v>#N/A</v>
      </c>
      <c r="AA486" s="115" t="e">
        <f>IF(AND(Play[[#This Row],[Biological Marker]]=1,Play[[#This Row],[Smoker]]=1),Play[[#This Row],[medical_insurance_charges]],NA())</f>
        <v>#N/A</v>
      </c>
      <c r="AB486" s="144">
        <f>IF(AND(Play[[#This Row],[southeast]]&lt;&gt;0,Play[[#This Row],[Smoker]]=0),Play[[#This Row],[medical_insurance_charges]],NA())</f>
        <v>5397.6166999999996</v>
      </c>
      <c r="AC486" s="144" t="e">
        <f>IF(AND(Play[[#This Row],[southwest]]&lt;&gt;0,Play[[#This Row],[Smoker]]=0),Play[[#This Row],[medical_insurance_charges]],NA())</f>
        <v>#N/A</v>
      </c>
      <c r="AD486" s="144" t="e">
        <f>IF(AND(Play[[#This Row],[northwest]]&lt;&gt;0,Play[[#This Row],[Smoker]]=0),Play[[#This Row],[medical_insurance_charges]],NA())</f>
        <v>#N/A</v>
      </c>
      <c r="AE486" s="144" t="e">
        <f>IF(AND(Play[[#This Row],[northeast]]&lt;&gt;0,Play[[#This Row],[Smoker]]=0),Play[[#This Row],[medical_insurance_charges]],NA())</f>
        <v>#N/A</v>
      </c>
      <c r="AF486" s="115">
        <f>IF(AND(Play[[#This Row],[Biological Marker]]=0,Play[[#This Row],[Smoker]]=0),Play[[#This Row],[medical_insurance_charges]],NA())</f>
        <v>5397.6166999999996</v>
      </c>
      <c r="AG486" s="115" t="e">
        <f>IF(AND(Play[[#This Row],[Biological Marker]]=1,Play[[#This Row],[Smoker]]=0),Play[[#This Row],[medical_insurance_charges]],NA())</f>
        <v>#N/A</v>
      </c>
    </row>
    <row r="487" spans="1:33" x14ac:dyDescent="0.35">
      <c r="A487" s="31">
        <v>38</v>
      </c>
      <c r="B487" s="31">
        <v>30.69</v>
      </c>
      <c r="C487" s="33">
        <v>0</v>
      </c>
      <c r="D487" s="33">
        <v>1</v>
      </c>
      <c r="E487" s="33">
        <v>0</v>
      </c>
      <c r="F487" s="33">
        <v>0</v>
      </c>
      <c r="G487" s="33">
        <v>0</v>
      </c>
      <c r="H487">
        <v>0</v>
      </c>
      <c r="I487">
        <v>1</v>
      </c>
      <c r="J487">
        <v>0</v>
      </c>
      <c r="K487">
        <v>0</v>
      </c>
      <c r="L487">
        <v>0</v>
      </c>
      <c r="M487">
        <v>0</v>
      </c>
      <c r="N487">
        <v>0</v>
      </c>
      <c r="O487">
        <v>1</v>
      </c>
      <c r="P487">
        <v>0</v>
      </c>
      <c r="Q487" s="32">
        <v>5976.8311000000003</v>
      </c>
      <c r="R487" s="110">
        <f>IF(Play[[#This Row],[southeast]]=1,Play[[#This Row],[medical_insurance_charges]],NA())</f>
        <v>5976.8311000000003</v>
      </c>
      <c r="S487" s="110" t="e">
        <f>IF(Play[[#This Row],[southwest]]=1,Play[[#This Row],[medical_insurance_charges]],NA())</f>
        <v>#N/A</v>
      </c>
      <c r="T487" s="111" t="e">
        <f>IF(Play[[#This Row],[northwest]]=1,Play[[#This Row],[medical_insurance_charges]],NA())</f>
        <v>#N/A</v>
      </c>
      <c r="U487" s="110" t="e">
        <f>IF(Play[[#This Row],[northeast]]=1,Play[[#This Row],[medical_insurance_charges]],NA())</f>
        <v>#N/A</v>
      </c>
      <c r="V487" s="114" t="e">
        <f>IF(AND(Play[[#This Row],[southeast]]&lt;&gt;0,Play[[#This Row],[Smoker]]&lt;&gt;0),Play[[#This Row],[medical_insurance_charges]],NA())</f>
        <v>#N/A</v>
      </c>
      <c r="W487" s="114" t="e">
        <f>IF(AND(Play[[#This Row],[southwest]]&lt;&gt;0,Play[[#This Row],[Smoker]]&lt;&gt;0),Play[[#This Row],[medical_insurance_charges]],NA())</f>
        <v>#N/A</v>
      </c>
      <c r="X487" s="114" t="e">
        <f>IF(AND(Play[[#This Row],[northwest]]&lt;&gt;0,Play[[#This Row],[Smoker]]&lt;&gt;0),Play[[#This Row],[medical_insurance_charges]],NA())</f>
        <v>#N/A</v>
      </c>
      <c r="Y487" s="114" t="e">
        <f>IF(AND(Play[[#This Row],[northeast]]&lt;&gt;0,Play[[#This Row],[Smoker]]&lt;&gt;0),Play[[#This Row],[medical_insurance_charges]],NA())</f>
        <v>#N/A</v>
      </c>
      <c r="Z487" s="115" t="e">
        <f>IF(AND(Play[[#This Row],[Biological Marker]]=0,Play[[#This Row],[Smoker]]=1),Play[[#This Row],[medical_insurance_charges]],NA())</f>
        <v>#N/A</v>
      </c>
      <c r="AA487" s="115" t="e">
        <f>IF(AND(Play[[#This Row],[Biological Marker]]=1,Play[[#This Row],[Smoker]]=1),Play[[#This Row],[medical_insurance_charges]],NA())</f>
        <v>#N/A</v>
      </c>
      <c r="AB487" s="144">
        <f>IF(AND(Play[[#This Row],[southeast]]&lt;&gt;0,Play[[#This Row],[Smoker]]=0),Play[[#This Row],[medical_insurance_charges]],NA())</f>
        <v>5976.8311000000003</v>
      </c>
      <c r="AC487" s="144" t="e">
        <f>IF(AND(Play[[#This Row],[southwest]]&lt;&gt;0,Play[[#This Row],[Smoker]]=0),Play[[#This Row],[medical_insurance_charges]],NA())</f>
        <v>#N/A</v>
      </c>
      <c r="AD487" s="144" t="e">
        <f>IF(AND(Play[[#This Row],[northwest]]&lt;&gt;0,Play[[#This Row],[Smoker]]=0),Play[[#This Row],[medical_insurance_charges]],NA())</f>
        <v>#N/A</v>
      </c>
      <c r="AE487" s="144" t="e">
        <f>IF(AND(Play[[#This Row],[northeast]]&lt;&gt;0,Play[[#This Row],[Smoker]]=0),Play[[#This Row],[medical_insurance_charges]],NA())</f>
        <v>#N/A</v>
      </c>
      <c r="AF487" s="115">
        <f>IF(AND(Play[[#This Row],[Biological Marker]]=0,Play[[#This Row],[Smoker]]=0),Play[[#This Row],[medical_insurance_charges]],NA())</f>
        <v>5976.8311000000003</v>
      </c>
      <c r="AG487" s="115" t="e">
        <f>IF(AND(Play[[#This Row],[Biological Marker]]=1,Play[[#This Row],[Smoker]]=0),Play[[#This Row],[medical_insurance_charges]],NA())</f>
        <v>#N/A</v>
      </c>
    </row>
    <row r="488" spans="1:33" x14ac:dyDescent="0.35">
      <c r="A488" s="31">
        <v>39</v>
      </c>
      <c r="B488" s="31">
        <v>41.8</v>
      </c>
      <c r="C488" s="33">
        <v>0</v>
      </c>
      <c r="D488" s="33">
        <v>1</v>
      </c>
      <c r="E488" s="33">
        <v>0</v>
      </c>
      <c r="F488" s="33">
        <v>0</v>
      </c>
      <c r="G488" s="33">
        <v>0</v>
      </c>
      <c r="H488">
        <v>0</v>
      </c>
      <c r="I488">
        <v>1</v>
      </c>
      <c r="J488">
        <v>0</v>
      </c>
      <c r="K488">
        <v>0</v>
      </c>
      <c r="L488">
        <v>0</v>
      </c>
      <c r="M488">
        <v>0</v>
      </c>
      <c r="N488">
        <v>0</v>
      </c>
      <c r="O488">
        <v>1</v>
      </c>
      <c r="P488">
        <v>0</v>
      </c>
      <c r="Q488" s="32">
        <v>5662.2250000000004</v>
      </c>
      <c r="R488" s="110">
        <f>IF(Play[[#This Row],[southeast]]=1,Play[[#This Row],[medical_insurance_charges]],NA())</f>
        <v>5662.2250000000004</v>
      </c>
      <c r="S488" s="110" t="e">
        <f>IF(Play[[#This Row],[southwest]]=1,Play[[#This Row],[medical_insurance_charges]],NA())</f>
        <v>#N/A</v>
      </c>
      <c r="T488" s="111" t="e">
        <f>IF(Play[[#This Row],[northwest]]=1,Play[[#This Row],[medical_insurance_charges]],NA())</f>
        <v>#N/A</v>
      </c>
      <c r="U488" s="110" t="e">
        <f>IF(Play[[#This Row],[northeast]]=1,Play[[#This Row],[medical_insurance_charges]],NA())</f>
        <v>#N/A</v>
      </c>
      <c r="V488" s="114" t="e">
        <f>IF(AND(Play[[#This Row],[southeast]]&lt;&gt;0,Play[[#This Row],[Smoker]]&lt;&gt;0),Play[[#This Row],[medical_insurance_charges]],NA())</f>
        <v>#N/A</v>
      </c>
      <c r="W488" s="114" t="e">
        <f>IF(AND(Play[[#This Row],[southwest]]&lt;&gt;0,Play[[#This Row],[Smoker]]&lt;&gt;0),Play[[#This Row],[medical_insurance_charges]],NA())</f>
        <v>#N/A</v>
      </c>
      <c r="X488" s="114" t="e">
        <f>IF(AND(Play[[#This Row],[northwest]]&lt;&gt;0,Play[[#This Row],[Smoker]]&lt;&gt;0),Play[[#This Row],[medical_insurance_charges]],NA())</f>
        <v>#N/A</v>
      </c>
      <c r="Y488" s="114" t="e">
        <f>IF(AND(Play[[#This Row],[northeast]]&lt;&gt;0,Play[[#This Row],[Smoker]]&lt;&gt;0),Play[[#This Row],[medical_insurance_charges]],NA())</f>
        <v>#N/A</v>
      </c>
      <c r="Z488" s="115" t="e">
        <f>IF(AND(Play[[#This Row],[Biological Marker]]=0,Play[[#This Row],[Smoker]]=1),Play[[#This Row],[medical_insurance_charges]],NA())</f>
        <v>#N/A</v>
      </c>
      <c r="AA488" s="115" t="e">
        <f>IF(AND(Play[[#This Row],[Biological Marker]]=1,Play[[#This Row],[Smoker]]=1),Play[[#This Row],[medical_insurance_charges]],NA())</f>
        <v>#N/A</v>
      </c>
      <c r="AB488" s="144">
        <f>IF(AND(Play[[#This Row],[southeast]]&lt;&gt;0,Play[[#This Row],[Smoker]]=0),Play[[#This Row],[medical_insurance_charges]],NA())</f>
        <v>5662.2250000000004</v>
      </c>
      <c r="AC488" s="144" t="e">
        <f>IF(AND(Play[[#This Row],[southwest]]&lt;&gt;0,Play[[#This Row],[Smoker]]=0),Play[[#This Row],[medical_insurance_charges]],NA())</f>
        <v>#N/A</v>
      </c>
      <c r="AD488" s="144" t="e">
        <f>IF(AND(Play[[#This Row],[northwest]]&lt;&gt;0,Play[[#This Row],[Smoker]]=0),Play[[#This Row],[medical_insurance_charges]],NA())</f>
        <v>#N/A</v>
      </c>
      <c r="AE488" s="144" t="e">
        <f>IF(AND(Play[[#This Row],[northeast]]&lt;&gt;0,Play[[#This Row],[Smoker]]=0),Play[[#This Row],[medical_insurance_charges]],NA())</f>
        <v>#N/A</v>
      </c>
      <c r="AF488" s="115">
        <f>IF(AND(Play[[#This Row],[Biological Marker]]=0,Play[[#This Row],[Smoker]]=0),Play[[#This Row],[medical_insurance_charges]],NA())</f>
        <v>5662.2250000000004</v>
      </c>
      <c r="AG488" s="115" t="e">
        <f>IF(AND(Play[[#This Row],[Biological Marker]]=1,Play[[#This Row],[Smoker]]=0),Play[[#This Row],[medical_insurance_charges]],NA())</f>
        <v>#N/A</v>
      </c>
    </row>
    <row r="489" spans="1:33" x14ac:dyDescent="0.35">
      <c r="A489" s="31">
        <v>39</v>
      </c>
      <c r="B489" s="31">
        <v>34.32</v>
      </c>
      <c r="C489" s="33">
        <v>0</v>
      </c>
      <c r="D489" s="33">
        <v>1</v>
      </c>
      <c r="E489" s="33">
        <v>0</v>
      </c>
      <c r="F489" s="33">
        <v>0</v>
      </c>
      <c r="G489" s="33">
        <v>0</v>
      </c>
      <c r="H489">
        <v>0</v>
      </c>
      <c r="I489">
        <v>1</v>
      </c>
      <c r="J489">
        <v>0</v>
      </c>
      <c r="K489">
        <v>0</v>
      </c>
      <c r="L489">
        <v>0</v>
      </c>
      <c r="M489">
        <v>0</v>
      </c>
      <c r="N489">
        <v>0</v>
      </c>
      <c r="O489">
        <v>1</v>
      </c>
      <c r="P489">
        <v>0</v>
      </c>
      <c r="Q489" s="32">
        <v>8596.8277999999991</v>
      </c>
      <c r="R489" s="110">
        <f>IF(Play[[#This Row],[southeast]]=1,Play[[#This Row],[medical_insurance_charges]],NA())</f>
        <v>8596.8277999999991</v>
      </c>
      <c r="S489" s="110" t="e">
        <f>IF(Play[[#This Row],[southwest]]=1,Play[[#This Row],[medical_insurance_charges]],NA())</f>
        <v>#N/A</v>
      </c>
      <c r="T489" s="111" t="e">
        <f>IF(Play[[#This Row],[northwest]]=1,Play[[#This Row],[medical_insurance_charges]],NA())</f>
        <v>#N/A</v>
      </c>
      <c r="U489" s="110" t="e">
        <f>IF(Play[[#This Row],[northeast]]=1,Play[[#This Row],[medical_insurance_charges]],NA())</f>
        <v>#N/A</v>
      </c>
      <c r="V489" s="114" t="e">
        <f>IF(AND(Play[[#This Row],[southeast]]&lt;&gt;0,Play[[#This Row],[Smoker]]&lt;&gt;0),Play[[#This Row],[medical_insurance_charges]],NA())</f>
        <v>#N/A</v>
      </c>
      <c r="W489" s="114" t="e">
        <f>IF(AND(Play[[#This Row],[southwest]]&lt;&gt;0,Play[[#This Row],[Smoker]]&lt;&gt;0),Play[[#This Row],[medical_insurance_charges]],NA())</f>
        <v>#N/A</v>
      </c>
      <c r="X489" s="114" t="e">
        <f>IF(AND(Play[[#This Row],[northwest]]&lt;&gt;0,Play[[#This Row],[Smoker]]&lt;&gt;0),Play[[#This Row],[medical_insurance_charges]],NA())</f>
        <v>#N/A</v>
      </c>
      <c r="Y489" s="114" t="e">
        <f>IF(AND(Play[[#This Row],[northeast]]&lt;&gt;0,Play[[#This Row],[Smoker]]&lt;&gt;0),Play[[#This Row],[medical_insurance_charges]],NA())</f>
        <v>#N/A</v>
      </c>
      <c r="Z489" s="115" t="e">
        <f>IF(AND(Play[[#This Row],[Biological Marker]]=0,Play[[#This Row],[Smoker]]=1),Play[[#This Row],[medical_insurance_charges]],NA())</f>
        <v>#N/A</v>
      </c>
      <c r="AA489" s="115" t="e">
        <f>IF(AND(Play[[#This Row],[Biological Marker]]=1,Play[[#This Row],[Smoker]]=1),Play[[#This Row],[medical_insurance_charges]],NA())</f>
        <v>#N/A</v>
      </c>
      <c r="AB489" s="144">
        <f>IF(AND(Play[[#This Row],[southeast]]&lt;&gt;0,Play[[#This Row],[Smoker]]=0),Play[[#This Row],[medical_insurance_charges]],NA())</f>
        <v>8596.8277999999991</v>
      </c>
      <c r="AC489" s="144" t="e">
        <f>IF(AND(Play[[#This Row],[southwest]]&lt;&gt;0,Play[[#This Row],[Smoker]]=0),Play[[#This Row],[medical_insurance_charges]],NA())</f>
        <v>#N/A</v>
      </c>
      <c r="AD489" s="144" t="e">
        <f>IF(AND(Play[[#This Row],[northwest]]&lt;&gt;0,Play[[#This Row],[Smoker]]=0),Play[[#This Row],[medical_insurance_charges]],NA())</f>
        <v>#N/A</v>
      </c>
      <c r="AE489" s="144" t="e">
        <f>IF(AND(Play[[#This Row],[northeast]]&lt;&gt;0,Play[[#This Row],[Smoker]]=0),Play[[#This Row],[medical_insurance_charges]],NA())</f>
        <v>#N/A</v>
      </c>
      <c r="AF489" s="115">
        <f>IF(AND(Play[[#This Row],[Biological Marker]]=0,Play[[#This Row],[Smoker]]=0),Play[[#This Row],[medical_insurance_charges]],NA())</f>
        <v>8596.8277999999991</v>
      </c>
      <c r="AG489" s="115" t="e">
        <f>IF(AND(Play[[#This Row],[Biological Marker]]=1,Play[[#This Row],[Smoker]]=0),Play[[#This Row],[medical_insurance_charges]],NA())</f>
        <v>#N/A</v>
      </c>
    </row>
    <row r="490" spans="1:33" x14ac:dyDescent="0.35">
      <c r="A490" s="31">
        <v>40</v>
      </c>
      <c r="B490" s="31">
        <v>36.19</v>
      </c>
      <c r="C490" s="33">
        <v>0</v>
      </c>
      <c r="D490" s="33">
        <v>1</v>
      </c>
      <c r="E490" s="33">
        <v>0</v>
      </c>
      <c r="F490" s="33">
        <v>0</v>
      </c>
      <c r="G490" s="33">
        <v>0</v>
      </c>
      <c r="H490">
        <v>0</v>
      </c>
      <c r="I490">
        <v>1</v>
      </c>
      <c r="J490">
        <v>0</v>
      </c>
      <c r="K490">
        <v>0</v>
      </c>
      <c r="L490">
        <v>0</v>
      </c>
      <c r="M490">
        <v>0</v>
      </c>
      <c r="N490">
        <v>0</v>
      </c>
      <c r="O490">
        <v>1</v>
      </c>
      <c r="P490">
        <v>0</v>
      </c>
      <c r="Q490" s="32">
        <v>5920.1040999999996</v>
      </c>
      <c r="R490" s="110">
        <f>IF(Play[[#This Row],[southeast]]=1,Play[[#This Row],[medical_insurance_charges]],NA())</f>
        <v>5920.1040999999996</v>
      </c>
      <c r="S490" s="110" t="e">
        <f>IF(Play[[#This Row],[southwest]]=1,Play[[#This Row],[medical_insurance_charges]],NA())</f>
        <v>#N/A</v>
      </c>
      <c r="T490" s="111" t="e">
        <f>IF(Play[[#This Row],[northwest]]=1,Play[[#This Row],[medical_insurance_charges]],NA())</f>
        <v>#N/A</v>
      </c>
      <c r="U490" s="110" t="e">
        <f>IF(Play[[#This Row],[northeast]]=1,Play[[#This Row],[medical_insurance_charges]],NA())</f>
        <v>#N/A</v>
      </c>
      <c r="V490" s="114" t="e">
        <f>IF(AND(Play[[#This Row],[southeast]]&lt;&gt;0,Play[[#This Row],[Smoker]]&lt;&gt;0),Play[[#This Row],[medical_insurance_charges]],NA())</f>
        <v>#N/A</v>
      </c>
      <c r="W490" s="114" t="e">
        <f>IF(AND(Play[[#This Row],[southwest]]&lt;&gt;0,Play[[#This Row],[Smoker]]&lt;&gt;0),Play[[#This Row],[medical_insurance_charges]],NA())</f>
        <v>#N/A</v>
      </c>
      <c r="X490" s="114" t="e">
        <f>IF(AND(Play[[#This Row],[northwest]]&lt;&gt;0,Play[[#This Row],[Smoker]]&lt;&gt;0),Play[[#This Row],[medical_insurance_charges]],NA())</f>
        <v>#N/A</v>
      </c>
      <c r="Y490" s="114" t="e">
        <f>IF(AND(Play[[#This Row],[northeast]]&lt;&gt;0,Play[[#This Row],[Smoker]]&lt;&gt;0),Play[[#This Row],[medical_insurance_charges]],NA())</f>
        <v>#N/A</v>
      </c>
      <c r="Z490" s="115" t="e">
        <f>IF(AND(Play[[#This Row],[Biological Marker]]=0,Play[[#This Row],[Smoker]]=1),Play[[#This Row],[medical_insurance_charges]],NA())</f>
        <v>#N/A</v>
      </c>
      <c r="AA490" s="115" t="e">
        <f>IF(AND(Play[[#This Row],[Biological Marker]]=1,Play[[#This Row],[Smoker]]=1),Play[[#This Row],[medical_insurance_charges]],NA())</f>
        <v>#N/A</v>
      </c>
      <c r="AB490" s="144">
        <f>IF(AND(Play[[#This Row],[southeast]]&lt;&gt;0,Play[[#This Row],[Smoker]]=0),Play[[#This Row],[medical_insurance_charges]],NA())</f>
        <v>5920.1040999999996</v>
      </c>
      <c r="AC490" s="144" t="e">
        <f>IF(AND(Play[[#This Row],[southwest]]&lt;&gt;0,Play[[#This Row],[Smoker]]=0),Play[[#This Row],[medical_insurance_charges]],NA())</f>
        <v>#N/A</v>
      </c>
      <c r="AD490" s="144" t="e">
        <f>IF(AND(Play[[#This Row],[northwest]]&lt;&gt;0,Play[[#This Row],[Smoker]]=0),Play[[#This Row],[medical_insurance_charges]],NA())</f>
        <v>#N/A</v>
      </c>
      <c r="AE490" s="144" t="e">
        <f>IF(AND(Play[[#This Row],[northeast]]&lt;&gt;0,Play[[#This Row],[Smoker]]=0),Play[[#This Row],[medical_insurance_charges]],NA())</f>
        <v>#N/A</v>
      </c>
      <c r="AF490" s="115">
        <f>IF(AND(Play[[#This Row],[Biological Marker]]=0,Play[[#This Row],[Smoker]]=0),Play[[#This Row],[medical_insurance_charges]],NA())</f>
        <v>5920.1040999999996</v>
      </c>
      <c r="AG490" s="115" t="e">
        <f>IF(AND(Play[[#This Row],[Biological Marker]]=1,Play[[#This Row],[Smoker]]=0),Play[[#This Row],[medical_insurance_charges]],NA())</f>
        <v>#N/A</v>
      </c>
    </row>
    <row r="491" spans="1:33" x14ac:dyDescent="0.35">
      <c r="A491" s="31">
        <v>40</v>
      </c>
      <c r="B491" s="31">
        <v>33</v>
      </c>
      <c r="C491" s="33">
        <v>0</v>
      </c>
      <c r="D491" s="33">
        <v>1</v>
      </c>
      <c r="E491" s="33">
        <v>0</v>
      </c>
      <c r="F491" s="33">
        <v>0</v>
      </c>
      <c r="G491" s="33">
        <v>0</v>
      </c>
      <c r="H491">
        <v>0</v>
      </c>
      <c r="I491">
        <v>1</v>
      </c>
      <c r="J491">
        <v>0</v>
      </c>
      <c r="K491">
        <v>0</v>
      </c>
      <c r="L491">
        <v>0</v>
      </c>
      <c r="M491">
        <v>0</v>
      </c>
      <c r="N491">
        <v>0</v>
      </c>
      <c r="O491">
        <v>1</v>
      </c>
      <c r="P491">
        <v>0</v>
      </c>
      <c r="Q491" s="32">
        <v>7682.67</v>
      </c>
      <c r="R491" s="110">
        <f>IF(Play[[#This Row],[southeast]]=1,Play[[#This Row],[medical_insurance_charges]],NA())</f>
        <v>7682.67</v>
      </c>
      <c r="S491" s="110" t="e">
        <f>IF(Play[[#This Row],[southwest]]=1,Play[[#This Row],[medical_insurance_charges]],NA())</f>
        <v>#N/A</v>
      </c>
      <c r="T491" s="111" t="e">
        <f>IF(Play[[#This Row],[northwest]]=1,Play[[#This Row],[medical_insurance_charges]],NA())</f>
        <v>#N/A</v>
      </c>
      <c r="U491" s="110" t="e">
        <f>IF(Play[[#This Row],[northeast]]=1,Play[[#This Row],[medical_insurance_charges]],NA())</f>
        <v>#N/A</v>
      </c>
      <c r="V491" s="114" t="e">
        <f>IF(AND(Play[[#This Row],[southeast]]&lt;&gt;0,Play[[#This Row],[Smoker]]&lt;&gt;0),Play[[#This Row],[medical_insurance_charges]],NA())</f>
        <v>#N/A</v>
      </c>
      <c r="W491" s="114" t="e">
        <f>IF(AND(Play[[#This Row],[southwest]]&lt;&gt;0,Play[[#This Row],[Smoker]]&lt;&gt;0),Play[[#This Row],[medical_insurance_charges]],NA())</f>
        <v>#N/A</v>
      </c>
      <c r="X491" s="114" t="e">
        <f>IF(AND(Play[[#This Row],[northwest]]&lt;&gt;0,Play[[#This Row],[Smoker]]&lt;&gt;0),Play[[#This Row],[medical_insurance_charges]],NA())</f>
        <v>#N/A</v>
      </c>
      <c r="Y491" s="114" t="e">
        <f>IF(AND(Play[[#This Row],[northeast]]&lt;&gt;0,Play[[#This Row],[Smoker]]&lt;&gt;0),Play[[#This Row],[medical_insurance_charges]],NA())</f>
        <v>#N/A</v>
      </c>
      <c r="Z491" s="115" t="e">
        <f>IF(AND(Play[[#This Row],[Biological Marker]]=0,Play[[#This Row],[Smoker]]=1),Play[[#This Row],[medical_insurance_charges]],NA())</f>
        <v>#N/A</v>
      </c>
      <c r="AA491" s="115" t="e">
        <f>IF(AND(Play[[#This Row],[Biological Marker]]=1,Play[[#This Row],[Smoker]]=1),Play[[#This Row],[medical_insurance_charges]],NA())</f>
        <v>#N/A</v>
      </c>
      <c r="AB491" s="144">
        <f>IF(AND(Play[[#This Row],[southeast]]&lt;&gt;0,Play[[#This Row],[Smoker]]=0),Play[[#This Row],[medical_insurance_charges]],NA())</f>
        <v>7682.67</v>
      </c>
      <c r="AC491" s="144" t="e">
        <f>IF(AND(Play[[#This Row],[southwest]]&lt;&gt;0,Play[[#This Row],[Smoker]]=0),Play[[#This Row],[medical_insurance_charges]],NA())</f>
        <v>#N/A</v>
      </c>
      <c r="AD491" s="144" t="e">
        <f>IF(AND(Play[[#This Row],[northwest]]&lt;&gt;0,Play[[#This Row],[Smoker]]=0),Play[[#This Row],[medical_insurance_charges]],NA())</f>
        <v>#N/A</v>
      </c>
      <c r="AE491" s="144" t="e">
        <f>IF(AND(Play[[#This Row],[northeast]]&lt;&gt;0,Play[[#This Row],[Smoker]]=0),Play[[#This Row],[medical_insurance_charges]],NA())</f>
        <v>#N/A</v>
      </c>
      <c r="AF491" s="115">
        <f>IF(AND(Play[[#This Row],[Biological Marker]]=0,Play[[#This Row],[Smoker]]=0),Play[[#This Row],[medical_insurance_charges]],NA())</f>
        <v>7682.67</v>
      </c>
      <c r="AG491" s="115" t="e">
        <f>IF(AND(Play[[#This Row],[Biological Marker]]=1,Play[[#This Row],[Smoker]]=0),Play[[#This Row],[medical_insurance_charges]],NA())</f>
        <v>#N/A</v>
      </c>
    </row>
    <row r="492" spans="1:33" x14ac:dyDescent="0.35">
      <c r="A492" s="31">
        <v>41</v>
      </c>
      <c r="B492" s="31">
        <v>31.02</v>
      </c>
      <c r="C492" s="33">
        <v>0</v>
      </c>
      <c r="D492" s="33">
        <v>1</v>
      </c>
      <c r="E492" s="33">
        <v>0</v>
      </c>
      <c r="F492" s="33">
        <v>0</v>
      </c>
      <c r="G492" s="33">
        <v>0</v>
      </c>
      <c r="H492">
        <v>0</v>
      </c>
      <c r="I492">
        <v>1</v>
      </c>
      <c r="J492">
        <v>0</v>
      </c>
      <c r="K492">
        <v>0</v>
      </c>
      <c r="L492">
        <v>0</v>
      </c>
      <c r="M492">
        <v>0</v>
      </c>
      <c r="N492">
        <v>0</v>
      </c>
      <c r="O492">
        <v>1</v>
      </c>
      <c r="P492">
        <v>0</v>
      </c>
      <c r="Q492" s="32">
        <v>6185.3208000000004</v>
      </c>
      <c r="R492" s="110">
        <f>IF(Play[[#This Row],[southeast]]=1,Play[[#This Row],[medical_insurance_charges]],NA())</f>
        <v>6185.3208000000004</v>
      </c>
      <c r="S492" s="110" t="e">
        <f>IF(Play[[#This Row],[southwest]]=1,Play[[#This Row],[medical_insurance_charges]],NA())</f>
        <v>#N/A</v>
      </c>
      <c r="T492" s="111" t="e">
        <f>IF(Play[[#This Row],[northwest]]=1,Play[[#This Row],[medical_insurance_charges]],NA())</f>
        <v>#N/A</v>
      </c>
      <c r="U492" s="110" t="e">
        <f>IF(Play[[#This Row],[northeast]]=1,Play[[#This Row],[medical_insurance_charges]],NA())</f>
        <v>#N/A</v>
      </c>
      <c r="V492" s="114" t="e">
        <f>IF(AND(Play[[#This Row],[southeast]]&lt;&gt;0,Play[[#This Row],[Smoker]]&lt;&gt;0),Play[[#This Row],[medical_insurance_charges]],NA())</f>
        <v>#N/A</v>
      </c>
      <c r="W492" s="114" t="e">
        <f>IF(AND(Play[[#This Row],[southwest]]&lt;&gt;0,Play[[#This Row],[Smoker]]&lt;&gt;0),Play[[#This Row],[medical_insurance_charges]],NA())</f>
        <v>#N/A</v>
      </c>
      <c r="X492" s="114" t="e">
        <f>IF(AND(Play[[#This Row],[northwest]]&lt;&gt;0,Play[[#This Row],[Smoker]]&lt;&gt;0),Play[[#This Row],[medical_insurance_charges]],NA())</f>
        <v>#N/A</v>
      </c>
      <c r="Y492" s="114" t="e">
        <f>IF(AND(Play[[#This Row],[northeast]]&lt;&gt;0,Play[[#This Row],[Smoker]]&lt;&gt;0),Play[[#This Row],[medical_insurance_charges]],NA())</f>
        <v>#N/A</v>
      </c>
      <c r="Z492" s="115" t="e">
        <f>IF(AND(Play[[#This Row],[Biological Marker]]=0,Play[[#This Row],[Smoker]]=1),Play[[#This Row],[medical_insurance_charges]],NA())</f>
        <v>#N/A</v>
      </c>
      <c r="AA492" s="115" t="e">
        <f>IF(AND(Play[[#This Row],[Biological Marker]]=1,Play[[#This Row],[Smoker]]=1),Play[[#This Row],[medical_insurance_charges]],NA())</f>
        <v>#N/A</v>
      </c>
      <c r="AB492" s="144">
        <f>IF(AND(Play[[#This Row],[southeast]]&lt;&gt;0,Play[[#This Row],[Smoker]]=0),Play[[#This Row],[medical_insurance_charges]],NA())</f>
        <v>6185.3208000000004</v>
      </c>
      <c r="AC492" s="144" t="e">
        <f>IF(AND(Play[[#This Row],[southwest]]&lt;&gt;0,Play[[#This Row],[Smoker]]=0),Play[[#This Row],[medical_insurance_charges]],NA())</f>
        <v>#N/A</v>
      </c>
      <c r="AD492" s="144" t="e">
        <f>IF(AND(Play[[#This Row],[northwest]]&lt;&gt;0,Play[[#This Row],[Smoker]]=0),Play[[#This Row],[medical_insurance_charges]],NA())</f>
        <v>#N/A</v>
      </c>
      <c r="AE492" s="144" t="e">
        <f>IF(AND(Play[[#This Row],[northeast]]&lt;&gt;0,Play[[#This Row],[Smoker]]=0),Play[[#This Row],[medical_insurance_charges]],NA())</f>
        <v>#N/A</v>
      </c>
      <c r="AF492" s="115">
        <f>IF(AND(Play[[#This Row],[Biological Marker]]=0,Play[[#This Row],[Smoker]]=0),Play[[#This Row],[medical_insurance_charges]],NA())</f>
        <v>6185.3208000000004</v>
      </c>
      <c r="AG492" s="115" t="e">
        <f>IF(AND(Play[[#This Row],[Biological Marker]]=1,Play[[#This Row],[Smoker]]=0),Play[[#This Row],[medical_insurance_charges]],NA())</f>
        <v>#N/A</v>
      </c>
    </row>
    <row r="493" spans="1:33" x14ac:dyDescent="0.35">
      <c r="A493" s="31">
        <v>41</v>
      </c>
      <c r="B493" s="31">
        <v>36.08</v>
      </c>
      <c r="C493" s="33">
        <v>0</v>
      </c>
      <c r="D493" s="33">
        <v>1</v>
      </c>
      <c r="E493" s="33">
        <v>0</v>
      </c>
      <c r="F493" s="33">
        <v>0</v>
      </c>
      <c r="G493" s="33">
        <v>0</v>
      </c>
      <c r="H493">
        <v>0</v>
      </c>
      <c r="I493">
        <v>1</v>
      </c>
      <c r="J493">
        <v>0</v>
      </c>
      <c r="K493">
        <v>0</v>
      </c>
      <c r="L493">
        <v>0</v>
      </c>
      <c r="M493">
        <v>0</v>
      </c>
      <c r="N493">
        <v>0</v>
      </c>
      <c r="O493">
        <v>1</v>
      </c>
      <c r="P493">
        <v>0</v>
      </c>
      <c r="Q493" s="32">
        <v>6781.3541999999998</v>
      </c>
      <c r="R493" s="110">
        <f>IF(Play[[#This Row],[southeast]]=1,Play[[#This Row],[medical_insurance_charges]],NA())</f>
        <v>6781.3541999999998</v>
      </c>
      <c r="S493" s="110" t="e">
        <f>IF(Play[[#This Row],[southwest]]=1,Play[[#This Row],[medical_insurance_charges]],NA())</f>
        <v>#N/A</v>
      </c>
      <c r="T493" s="111" t="e">
        <f>IF(Play[[#This Row],[northwest]]=1,Play[[#This Row],[medical_insurance_charges]],NA())</f>
        <v>#N/A</v>
      </c>
      <c r="U493" s="110" t="e">
        <f>IF(Play[[#This Row],[northeast]]=1,Play[[#This Row],[medical_insurance_charges]],NA())</f>
        <v>#N/A</v>
      </c>
      <c r="V493" s="114" t="e">
        <f>IF(AND(Play[[#This Row],[southeast]]&lt;&gt;0,Play[[#This Row],[Smoker]]&lt;&gt;0),Play[[#This Row],[medical_insurance_charges]],NA())</f>
        <v>#N/A</v>
      </c>
      <c r="W493" s="114" t="e">
        <f>IF(AND(Play[[#This Row],[southwest]]&lt;&gt;0,Play[[#This Row],[Smoker]]&lt;&gt;0),Play[[#This Row],[medical_insurance_charges]],NA())</f>
        <v>#N/A</v>
      </c>
      <c r="X493" s="114" t="e">
        <f>IF(AND(Play[[#This Row],[northwest]]&lt;&gt;0,Play[[#This Row],[Smoker]]&lt;&gt;0),Play[[#This Row],[medical_insurance_charges]],NA())</f>
        <v>#N/A</v>
      </c>
      <c r="Y493" s="114" t="e">
        <f>IF(AND(Play[[#This Row],[northeast]]&lt;&gt;0,Play[[#This Row],[Smoker]]&lt;&gt;0),Play[[#This Row],[medical_insurance_charges]],NA())</f>
        <v>#N/A</v>
      </c>
      <c r="Z493" s="115" t="e">
        <f>IF(AND(Play[[#This Row],[Biological Marker]]=0,Play[[#This Row],[Smoker]]=1),Play[[#This Row],[medical_insurance_charges]],NA())</f>
        <v>#N/A</v>
      </c>
      <c r="AA493" s="115" t="e">
        <f>IF(AND(Play[[#This Row],[Biological Marker]]=1,Play[[#This Row],[Smoker]]=1),Play[[#This Row],[medical_insurance_charges]],NA())</f>
        <v>#N/A</v>
      </c>
      <c r="AB493" s="144">
        <f>IF(AND(Play[[#This Row],[southeast]]&lt;&gt;0,Play[[#This Row],[Smoker]]=0),Play[[#This Row],[medical_insurance_charges]],NA())</f>
        <v>6781.3541999999998</v>
      </c>
      <c r="AC493" s="144" t="e">
        <f>IF(AND(Play[[#This Row],[southwest]]&lt;&gt;0,Play[[#This Row],[Smoker]]=0),Play[[#This Row],[medical_insurance_charges]],NA())</f>
        <v>#N/A</v>
      </c>
      <c r="AD493" s="144" t="e">
        <f>IF(AND(Play[[#This Row],[northwest]]&lt;&gt;0,Play[[#This Row],[Smoker]]=0),Play[[#This Row],[medical_insurance_charges]],NA())</f>
        <v>#N/A</v>
      </c>
      <c r="AE493" s="144" t="e">
        <f>IF(AND(Play[[#This Row],[northeast]]&lt;&gt;0,Play[[#This Row],[Smoker]]=0),Play[[#This Row],[medical_insurance_charges]],NA())</f>
        <v>#N/A</v>
      </c>
      <c r="AF493" s="115">
        <f>IF(AND(Play[[#This Row],[Biological Marker]]=0,Play[[#This Row],[Smoker]]=0),Play[[#This Row],[medical_insurance_charges]],NA())</f>
        <v>6781.3541999999998</v>
      </c>
      <c r="AG493" s="115" t="e">
        <f>IF(AND(Play[[#This Row],[Biological Marker]]=1,Play[[#This Row],[Smoker]]=0),Play[[#This Row],[medical_insurance_charges]],NA())</f>
        <v>#N/A</v>
      </c>
    </row>
    <row r="494" spans="1:33" x14ac:dyDescent="0.35">
      <c r="A494" s="31">
        <v>43</v>
      </c>
      <c r="B494" s="31">
        <v>35.64</v>
      </c>
      <c r="C494" s="33">
        <v>0</v>
      </c>
      <c r="D494" s="33">
        <v>1</v>
      </c>
      <c r="E494" s="33">
        <v>0</v>
      </c>
      <c r="F494" s="33">
        <v>0</v>
      </c>
      <c r="G494" s="33">
        <v>0</v>
      </c>
      <c r="H494">
        <v>0</v>
      </c>
      <c r="I494">
        <v>1</v>
      </c>
      <c r="J494">
        <v>0</v>
      </c>
      <c r="K494">
        <v>0</v>
      </c>
      <c r="L494">
        <v>0</v>
      </c>
      <c r="M494">
        <v>0</v>
      </c>
      <c r="N494">
        <v>0</v>
      </c>
      <c r="O494">
        <v>1</v>
      </c>
      <c r="P494">
        <v>0</v>
      </c>
      <c r="Q494" s="32">
        <v>7345.7266</v>
      </c>
      <c r="R494" s="110">
        <f>IF(Play[[#This Row],[southeast]]=1,Play[[#This Row],[medical_insurance_charges]],NA())</f>
        <v>7345.7266</v>
      </c>
      <c r="S494" s="110" t="e">
        <f>IF(Play[[#This Row],[southwest]]=1,Play[[#This Row],[medical_insurance_charges]],NA())</f>
        <v>#N/A</v>
      </c>
      <c r="T494" s="111" t="e">
        <f>IF(Play[[#This Row],[northwest]]=1,Play[[#This Row],[medical_insurance_charges]],NA())</f>
        <v>#N/A</v>
      </c>
      <c r="U494" s="110" t="e">
        <f>IF(Play[[#This Row],[northeast]]=1,Play[[#This Row],[medical_insurance_charges]],NA())</f>
        <v>#N/A</v>
      </c>
      <c r="V494" s="114" t="e">
        <f>IF(AND(Play[[#This Row],[southeast]]&lt;&gt;0,Play[[#This Row],[Smoker]]&lt;&gt;0),Play[[#This Row],[medical_insurance_charges]],NA())</f>
        <v>#N/A</v>
      </c>
      <c r="W494" s="114" t="e">
        <f>IF(AND(Play[[#This Row],[southwest]]&lt;&gt;0,Play[[#This Row],[Smoker]]&lt;&gt;0),Play[[#This Row],[medical_insurance_charges]],NA())</f>
        <v>#N/A</v>
      </c>
      <c r="X494" s="114" t="e">
        <f>IF(AND(Play[[#This Row],[northwest]]&lt;&gt;0,Play[[#This Row],[Smoker]]&lt;&gt;0),Play[[#This Row],[medical_insurance_charges]],NA())</f>
        <v>#N/A</v>
      </c>
      <c r="Y494" s="114" t="e">
        <f>IF(AND(Play[[#This Row],[northeast]]&lt;&gt;0,Play[[#This Row],[Smoker]]&lt;&gt;0),Play[[#This Row],[medical_insurance_charges]],NA())</f>
        <v>#N/A</v>
      </c>
      <c r="Z494" s="115" t="e">
        <f>IF(AND(Play[[#This Row],[Biological Marker]]=0,Play[[#This Row],[Smoker]]=1),Play[[#This Row],[medical_insurance_charges]],NA())</f>
        <v>#N/A</v>
      </c>
      <c r="AA494" s="115" t="e">
        <f>IF(AND(Play[[#This Row],[Biological Marker]]=1,Play[[#This Row],[Smoker]]=1),Play[[#This Row],[medical_insurance_charges]],NA())</f>
        <v>#N/A</v>
      </c>
      <c r="AB494" s="144">
        <f>IF(AND(Play[[#This Row],[southeast]]&lt;&gt;0,Play[[#This Row],[Smoker]]=0),Play[[#This Row],[medical_insurance_charges]],NA())</f>
        <v>7345.7266</v>
      </c>
      <c r="AC494" s="144" t="e">
        <f>IF(AND(Play[[#This Row],[southwest]]&lt;&gt;0,Play[[#This Row],[Smoker]]=0),Play[[#This Row],[medical_insurance_charges]],NA())</f>
        <v>#N/A</v>
      </c>
      <c r="AD494" s="144" t="e">
        <f>IF(AND(Play[[#This Row],[northwest]]&lt;&gt;0,Play[[#This Row],[Smoker]]=0),Play[[#This Row],[medical_insurance_charges]],NA())</f>
        <v>#N/A</v>
      </c>
      <c r="AE494" s="144" t="e">
        <f>IF(AND(Play[[#This Row],[northeast]]&lt;&gt;0,Play[[#This Row],[Smoker]]=0),Play[[#This Row],[medical_insurance_charges]],NA())</f>
        <v>#N/A</v>
      </c>
      <c r="AF494" s="115">
        <f>IF(AND(Play[[#This Row],[Biological Marker]]=0,Play[[#This Row],[Smoker]]=0),Play[[#This Row],[medical_insurance_charges]],NA())</f>
        <v>7345.7266</v>
      </c>
      <c r="AG494" s="115" t="e">
        <f>IF(AND(Play[[#This Row],[Biological Marker]]=1,Play[[#This Row],[Smoker]]=0),Play[[#This Row],[medical_insurance_charges]],NA())</f>
        <v>#N/A</v>
      </c>
    </row>
    <row r="495" spans="1:33" x14ac:dyDescent="0.35">
      <c r="A495" s="31">
        <v>44</v>
      </c>
      <c r="B495" s="31">
        <v>32.340000000000003</v>
      </c>
      <c r="C495" s="33">
        <v>0</v>
      </c>
      <c r="D495" s="33">
        <v>1</v>
      </c>
      <c r="E495" s="33">
        <v>0</v>
      </c>
      <c r="F495" s="33">
        <v>0</v>
      </c>
      <c r="G495" s="33">
        <v>0</v>
      </c>
      <c r="H495">
        <v>0</v>
      </c>
      <c r="I495">
        <v>1</v>
      </c>
      <c r="J495">
        <v>0</v>
      </c>
      <c r="K495">
        <v>0</v>
      </c>
      <c r="L495">
        <v>0</v>
      </c>
      <c r="M495">
        <v>0</v>
      </c>
      <c r="N495">
        <v>0</v>
      </c>
      <c r="O495">
        <v>1</v>
      </c>
      <c r="P495">
        <v>0</v>
      </c>
      <c r="Q495" s="32">
        <v>7633.7205999999996</v>
      </c>
      <c r="R495" s="110">
        <f>IF(Play[[#This Row],[southeast]]=1,Play[[#This Row],[medical_insurance_charges]],NA())</f>
        <v>7633.7205999999996</v>
      </c>
      <c r="S495" s="110" t="e">
        <f>IF(Play[[#This Row],[southwest]]=1,Play[[#This Row],[medical_insurance_charges]],NA())</f>
        <v>#N/A</v>
      </c>
      <c r="T495" s="111" t="e">
        <f>IF(Play[[#This Row],[northwest]]=1,Play[[#This Row],[medical_insurance_charges]],NA())</f>
        <v>#N/A</v>
      </c>
      <c r="U495" s="110" t="e">
        <f>IF(Play[[#This Row],[northeast]]=1,Play[[#This Row],[medical_insurance_charges]],NA())</f>
        <v>#N/A</v>
      </c>
      <c r="V495" s="114" t="e">
        <f>IF(AND(Play[[#This Row],[southeast]]&lt;&gt;0,Play[[#This Row],[Smoker]]&lt;&gt;0),Play[[#This Row],[medical_insurance_charges]],NA())</f>
        <v>#N/A</v>
      </c>
      <c r="W495" s="114" t="e">
        <f>IF(AND(Play[[#This Row],[southwest]]&lt;&gt;0,Play[[#This Row],[Smoker]]&lt;&gt;0),Play[[#This Row],[medical_insurance_charges]],NA())</f>
        <v>#N/A</v>
      </c>
      <c r="X495" s="114" t="e">
        <f>IF(AND(Play[[#This Row],[northwest]]&lt;&gt;0,Play[[#This Row],[Smoker]]&lt;&gt;0),Play[[#This Row],[medical_insurance_charges]],NA())</f>
        <v>#N/A</v>
      </c>
      <c r="Y495" s="114" t="e">
        <f>IF(AND(Play[[#This Row],[northeast]]&lt;&gt;0,Play[[#This Row],[Smoker]]&lt;&gt;0),Play[[#This Row],[medical_insurance_charges]],NA())</f>
        <v>#N/A</v>
      </c>
      <c r="Z495" s="115" t="e">
        <f>IF(AND(Play[[#This Row],[Biological Marker]]=0,Play[[#This Row],[Smoker]]=1),Play[[#This Row],[medical_insurance_charges]],NA())</f>
        <v>#N/A</v>
      </c>
      <c r="AA495" s="115" t="e">
        <f>IF(AND(Play[[#This Row],[Biological Marker]]=1,Play[[#This Row],[Smoker]]=1),Play[[#This Row],[medical_insurance_charges]],NA())</f>
        <v>#N/A</v>
      </c>
      <c r="AB495" s="144">
        <f>IF(AND(Play[[#This Row],[southeast]]&lt;&gt;0,Play[[#This Row],[Smoker]]=0),Play[[#This Row],[medical_insurance_charges]],NA())</f>
        <v>7633.7205999999996</v>
      </c>
      <c r="AC495" s="144" t="e">
        <f>IF(AND(Play[[#This Row],[southwest]]&lt;&gt;0,Play[[#This Row],[Smoker]]=0),Play[[#This Row],[medical_insurance_charges]],NA())</f>
        <v>#N/A</v>
      </c>
      <c r="AD495" s="144" t="e">
        <f>IF(AND(Play[[#This Row],[northwest]]&lt;&gt;0,Play[[#This Row],[Smoker]]=0),Play[[#This Row],[medical_insurance_charges]],NA())</f>
        <v>#N/A</v>
      </c>
      <c r="AE495" s="144" t="e">
        <f>IF(AND(Play[[#This Row],[northeast]]&lt;&gt;0,Play[[#This Row],[Smoker]]=0),Play[[#This Row],[medical_insurance_charges]],NA())</f>
        <v>#N/A</v>
      </c>
      <c r="AF495" s="115">
        <f>IF(AND(Play[[#This Row],[Biological Marker]]=0,Play[[#This Row],[Smoker]]=0),Play[[#This Row],[medical_insurance_charges]],NA())</f>
        <v>7633.7205999999996</v>
      </c>
      <c r="AG495" s="115" t="e">
        <f>IF(AND(Play[[#This Row],[Biological Marker]]=1,Play[[#This Row],[Smoker]]=0),Play[[#This Row],[medical_insurance_charges]],NA())</f>
        <v>#N/A</v>
      </c>
    </row>
    <row r="496" spans="1:33" x14ac:dyDescent="0.35">
      <c r="A496" s="31">
        <v>45</v>
      </c>
      <c r="B496" s="31">
        <v>36.299999999999997</v>
      </c>
      <c r="C496" s="33">
        <v>0</v>
      </c>
      <c r="D496" s="33">
        <v>1</v>
      </c>
      <c r="E496" s="33">
        <v>0</v>
      </c>
      <c r="F496" s="33">
        <v>0</v>
      </c>
      <c r="G496" s="33">
        <v>0</v>
      </c>
      <c r="H496">
        <v>0</v>
      </c>
      <c r="I496">
        <v>1</v>
      </c>
      <c r="J496">
        <v>0</v>
      </c>
      <c r="K496">
        <v>0</v>
      </c>
      <c r="L496">
        <v>0</v>
      </c>
      <c r="M496">
        <v>0</v>
      </c>
      <c r="N496">
        <v>0</v>
      </c>
      <c r="O496">
        <v>1</v>
      </c>
      <c r="P496">
        <v>0</v>
      </c>
      <c r="Q496" s="32">
        <v>8527.5319999999992</v>
      </c>
      <c r="R496" s="110">
        <f>IF(Play[[#This Row],[southeast]]=1,Play[[#This Row],[medical_insurance_charges]],NA())</f>
        <v>8527.5319999999992</v>
      </c>
      <c r="S496" s="110" t="e">
        <f>IF(Play[[#This Row],[southwest]]=1,Play[[#This Row],[medical_insurance_charges]],NA())</f>
        <v>#N/A</v>
      </c>
      <c r="T496" s="111" t="e">
        <f>IF(Play[[#This Row],[northwest]]=1,Play[[#This Row],[medical_insurance_charges]],NA())</f>
        <v>#N/A</v>
      </c>
      <c r="U496" s="110" t="e">
        <f>IF(Play[[#This Row],[northeast]]=1,Play[[#This Row],[medical_insurance_charges]],NA())</f>
        <v>#N/A</v>
      </c>
      <c r="V496" s="114" t="e">
        <f>IF(AND(Play[[#This Row],[southeast]]&lt;&gt;0,Play[[#This Row],[Smoker]]&lt;&gt;0),Play[[#This Row],[medical_insurance_charges]],NA())</f>
        <v>#N/A</v>
      </c>
      <c r="W496" s="114" t="e">
        <f>IF(AND(Play[[#This Row],[southwest]]&lt;&gt;0,Play[[#This Row],[Smoker]]&lt;&gt;0),Play[[#This Row],[medical_insurance_charges]],NA())</f>
        <v>#N/A</v>
      </c>
      <c r="X496" s="114" t="e">
        <f>IF(AND(Play[[#This Row],[northwest]]&lt;&gt;0,Play[[#This Row],[Smoker]]&lt;&gt;0),Play[[#This Row],[medical_insurance_charges]],NA())</f>
        <v>#N/A</v>
      </c>
      <c r="Y496" s="114" t="e">
        <f>IF(AND(Play[[#This Row],[northeast]]&lt;&gt;0,Play[[#This Row],[Smoker]]&lt;&gt;0),Play[[#This Row],[medical_insurance_charges]],NA())</f>
        <v>#N/A</v>
      </c>
      <c r="Z496" s="115" t="e">
        <f>IF(AND(Play[[#This Row],[Biological Marker]]=0,Play[[#This Row],[Smoker]]=1),Play[[#This Row],[medical_insurance_charges]],NA())</f>
        <v>#N/A</v>
      </c>
      <c r="AA496" s="115" t="e">
        <f>IF(AND(Play[[#This Row],[Biological Marker]]=1,Play[[#This Row],[Smoker]]=1),Play[[#This Row],[medical_insurance_charges]],NA())</f>
        <v>#N/A</v>
      </c>
      <c r="AB496" s="144">
        <f>IF(AND(Play[[#This Row],[southeast]]&lt;&gt;0,Play[[#This Row],[Smoker]]=0),Play[[#This Row],[medical_insurance_charges]],NA())</f>
        <v>8527.5319999999992</v>
      </c>
      <c r="AC496" s="144" t="e">
        <f>IF(AND(Play[[#This Row],[southwest]]&lt;&gt;0,Play[[#This Row],[Smoker]]=0),Play[[#This Row],[medical_insurance_charges]],NA())</f>
        <v>#N/A</v>
      </c>
      <c r="AD496" s="144" t="e">
        <f>IF(AND(Play[[#This Row],[northwest]]&lt;&gt;0,Play[[#This Row],[Smoker]]=0),Play[[#This Row],[medical_insurance_charges]],NA())</f>
        <v>#N/A</v>
      </c>
      <c r="AE496" s="144" t="e">
        <f>IF(AND(Play[[#This Row],[northeast]]&lt;&gt;0,Play[[#This Row],[Smoker]]=0),Play[[#This Row],[medical_insurance_charges]],NA())</f>
        <v>#N/A</v>
      </c>
      <c r="AF496" s="115">
        <f>IF(AND(Play[[#This Row],[Biological Marker]]=0,Play[[#This Row],[Smoker]]=0),Play[[#This Row],[medical_insurance_charges]],NA())</f>
        <v>8527.5319999999992</v>
      </c>
      <c r="AG496" s="115" t="e">
        <f>IF(AND(Play[[#This Row],[Biological Marker]]=1,Play[[#This Row],[Smoker]]=0),Play[[#This Row],[medical_insurance_charges]],NA())</f>
        <v>#N/A</v>
      </c>
    </row>
    <row r="497" spans="1:33" x14ac:dyDescent="0.35">
      <c r="A497" s="31">
        <v>45</v>
      </c>
      <c r="B497" s="31">
        <v>31.79</v>
      </c>
      <c r="C497" s="33">
        <v>0</v>
      </c>
      <c r="D497" s="33">
        <v>1</v>
      </c>
      <c r="E497" s="33">
        <v>0</v>
      </c>
      <c r="F497" s="33">
        <v>0</v>
      </c>
      <c r="G497" s="33">
        <v>0</v>
      </c>
      <c r="H497">
        <v>0</v>
      </c>
      <c r="I497">
        <v>1</v>
      </c>
      <c r="J497">
        <v>0</v>
      </c>
      <c r="K497">
        <v>0</v>
      </c>
      <c r="L497">
        <v>0</v>
      </c>
      <c r="M497">
        <v>0</v>
      </c>
      <c r="N497">
        <v>0</v>
      </c>
      <c r="O497">
        <v>1</v>
      </c>
      <c r="P497">
        <v>0</v>
      </c>
      <c r="Q497" s="32">
        <v>17929.303370000001</v>
      </c>
      <c r="R497" s="110">
        <f>IF(Play[[#This Row],[southeast]]=1,Play[[#This Row],[medical_insurance_charges]],NA())</f>
        <v>17929.303370000001</v>
      </c>
      <c r="S497" s="110" t="e">
        <f>IF(Play[[#This Row],[southwest]]=1,Play[[#This Row],[medical_insurance_charges]],NA())</f>
        <v>#N/A</v>
      </c>
      <c r="T497" s="111" t="e">
        <f>IF(Play[[#This Row],[northwest]]=1,Play[[#This Row],[medical_insurance_charges]],NA())</f>
        <v>#N/A</v>
      </c>
      <c r="U497" s="110" t="e">
        <f>IF(Play[[#This Row],[northeast]]=1,Play[[#This Row],[medical_insurance_charges]],NA())</f>
        <v>#N/A</v>
      </c>
      <c r="V497" s="114" t="e">
        <f>IF(AND(Play[[#This Row],[southeast]]&lt;&gt;0,Play[[#This Row],[Smoker]]&lt;&gt;0),Play[[#This Row],[medical_insurance_charges]],NA())</f>
        <v>#N/A</v>
      </c>
      <c r="W497" s="114" t="e">
        <f>IF(AND(Play[[#This Row],[southwest]]&lt;&gt;0,Play[[#This Row],[Smoker]]&lt;&gt;0),Play[[#This Row],[medical_insurance_charges]],NA())</f>
        <v>#N/A</v>
      </c>
      <c r="X497" s="114" t="e">
        <f>IF(AND(Play[[#This Row],[northwest]]&lt;&gt;0,Play[[#This Row],[Smoker]]&lt;&gt;0),Play[[#This Row],[medical_insurance_charges]],NA())</f>
        <v>#N/A</v>
      </c>
      <c r="Y497" s="114" t="e">
        <f>IF(AND(Play[[#This Row],[northeast]]&lt;&gt;0,Play[[#This Row],[Smoker]]&lt;&gt;0),Play[[#This Row],[medical_insurance_charges]],NA())</f>
        <v>#N/A</v>
      </c>
      <c r="Z497" s="115" t="e">
        <f>IF(AND(Play[[#This Row],[Biological Marker]]=0,Play[[#This Row],[Smoker]]=1),Play[[#This Row],[medical_insurance_charges]],NA())</f>
        <v>#N/A</v>
      </c>
      <c r="AA497" s="115" t="e">
        <f>IF(AND(Play[[#This Row],[Biological Marker]]=1,Play[[#This Row],[Smoker]]=1),Play[[#This Row],[medical_insurance_charges]],NA())</f>
        <v>#N/A</v>
      </c>
      <c r="AB497" s="144">
        <f>IF(AND(Play[[#This Row],[southeast]]&lt;&gt;0,Play[[#This Row],[Smoker]]=0),Play[[#This Row],[medical_insurance_charges]],NA())</f>
        <v>17929.303370000001</v>
      </c>
      <c r="AC497" s="144" t="e">
        <f>IF(AND(Play[[#This Row],[southwest]]&lt;&gt;0,Play[[#This Row],[Smoker]]=0),Play[[#This Row],[medical_insurance_charges]],NA())</f>
        <v>#N/A</v>
      </c>
      <c r="AD497" s="144" t="e">
        <f>IF(AND(Play[[#This Row],[northwest]]&lt;&gt;0,Play[[#This Row],[Smoker]]=0),Play[[#This Row],[medical_insurance_charges]],NA())</f>
        <v>#N/A</v>
      </c>
      <c r="AE497" s="144" t="e">
        <f>IF(AND(Play[[#This Row],[northeast]]&lt;&gt;0,Play[[#This Row],[Smoker]]=0),Play[[#This Row],[medical_insurance_charges]],NA())</f>
        <v>#N/A</v>
      </c>
      <c r="AF497" s="115">
        <f>IF(AND(Play[[#This Row],[Biological Marker]]=0,Play[[#This Row],[Smoker]]=0),Play[[#This Row],[medical_insurance_charges]],NA())</f>
        <v>17929.303370000001</v>
      </c>
      <c r="AG497" s="115" t="e">
        <f>IF(AND(Play[[#This Row],[Biological Marker]]=1,Play[[#This Row],[Smoker]]=0),Play[[#This Row],[medical_insurance_charges]],NA())</f>
        <v>#N/A</v>
      </c>
    </row>
    <row r="498" spans="1:33" x14ac:dyDescent="0.35">
      <c r="A498" s="31">
        <v>46</v>
      </c>
      <c r="B498" s="31">
        <v>33.44</v>
      </c>
      <c r="C498" s="33">
        <v>0</v>
      </c>
      <c r="D498" s="33">
        <v>1</v>
      </c>
      <c r="E498" s="33">
        <v>0</v>
      </c>
      <c r="F498" s="33">
        <v>0</v>
      </c>
      <c r="G498" s="33">
        <v>0</v>
      </c>
      <c r="H498">
        <v>0</v>
      </c>
      <c r="I498">
        <v>1</v>
      </c>
      <c r="J498">
        <v>0</v>
      </c>
      <c r="K498">
        <v>0</v>
      </c>
      <c r="L498">
        <v>0</v>
      </c>
      <c r="M498">
        <v>0</v>
      </c>
      <c r="N498">
        <v>0</v>
      </c>
      <c r="O498">
        <v>1</v>
      </c>
      <c r="P498">
        <v>0</v>
      </c>
      <c r="Q498" s="32">
        <v>8240.5895999999993</v>
      </c>
      <c r="R498" s="110">
        <f>IF(Play[[#This Row],[southeast]]=1,Play[[#This Row],[medical_insurance_charges]],NA())</f>
        <v>8240.5895999999993</v>
      </c>
      <c r="S498" s="110" t="e">
        <f>IF(Play[[#This Row],[southwest]]=1,Play[[#This Row],[medical_insurance_charges]],NA())</f>
        <v>#N/A</v>
      </c>
      <c r="T498" s="111" t="e">
        <f>IF(Play[[#This Row],[northwest]]=1,Play[[#This Row],[medical_insurance_charges]],NA())</f>
        <v>#N/A</v>
      </c>
      <c r="U498" s="110" t="e">
        <f>IF(Play[[#This Row],[northeast]]=1,Play[[#This Row],[medical_insurance_charges]],NA())</f>
        <v>#N/A</v>
      </c>
      <c r="V498" s="114" t="e">
        <f>IF(AND(Play[[#This Row],[southeast]]&lt;&gt;0,Play[[#This Row],[Smoker]]&lt;&gt;0),Play[[#This Row],[medical_insurance_charges]],NA())</f>
        <v>#N/A</v>
      </c>
      <c r="W498" s="114" t="e">
        <f>IF(AND(Play[[#This Row],[southwest]]&lt;&gt;0,Play[[#This Row],[Smoker]]&lt;&gt;0),Play[[#This Row],[medical_insurance_charges]],NA())</f>
        <v>#N/A</v>
      </c>
      <c r="X498" s="114" t="e">
        <f>IF(AND(Play[[#This Row],[northwest]]&lt;&gt;0,Play[[#This Row],[Smoker]]&lt;&gt;0),Play[[#This Row],[medical_insurance_charges]],NA())</f>
        <v>#N/A</v>
      </c>
      <c r="Y498" s="114" t="e">
        <f>IF(AND(Play[[#This Row],[northeast]]&lt;&gt;0,Play[[#This Row],[Smoker]]&lt;&gt;0),Play[[#This Row],[medical_insurance_charges]],NA())</f>
        <v>#N/A</v>
      </c>
      <c r="Z498" s="115" t="e">
        <f>IF(AND(Play[[#This Row],[Biological Marker]]=0,Play[[#This Row],[Smoker]]=1),Play[[#This Row],[medical_insurance_charges]],NA())</f>
        <v>#N/A</v>
      </c>
      <c r="AA498" s="115" t="e">
        <f>IF(AND(Play[[#This Row],[Biological Marker]]=1,Play[[#This Row],[Smoker]]=1),Play[[#This Row],[medical_insurance_charges]],NA())</f>
        <v>#N/A</v>
      </c>
      <c r="AB498" s="144">
        <f>IF(AND(Play[[#This Row],[southeast]]&lt;&gt;0,Play[[#This Row],[Smoker]]=0),Play[[#This Row],[medical_insurance_charges]],NA())</f>
        <v>8240.5895999999993</v>
      </c>
      <c r="AC498" s="144" t="e">
        <f>IF(AND(Play[[#This Row],[southwest]]&lt;&gt;0,Play[[#This Row],[Smoker]]=0),Play[[#This Row],[medical_insurance_charges]],NA())</f>
        <v>#N/A</v>
      </c>
      <c r="AD498" s="144" t="e">
        <f>IF(AND(Play[[#This Row],[northwest]]&lt;&gt;0,Play[[#This Row],[Smoker]]=0),Play[[#This Row],[medical_insurance_charges]],NA())</f>
        <v>#N/A</v>
      </c>
      <c r="AE498" s="144" t="e">
        <f>IF(AND(Play[[#This Row],[northeast]]&lt;&gt;0,Play[[#This Row],[Smoker]]=0),Play[[#This Row],[medical_insurance_charges]],NA())</f>
        <v>#N/A</v>
      </c>
      <c r="AF498" s="115">
        <f>IF(AND(Play[[#This Row],[Biological Marker]]=0,Play[[#This Row],[Smoker]]=0),Play[[#This Row],[medical_insurance_charges]],NA())</f>
        <v>8240.5895999999993</v>
      </c>
      <c r="AG498" s="115" t="e">
        <f>IF(AND(Play[[#This Row],[Biological Marker]]=1,Play[[#This Row],[Smoker]]=0),Play[[#This Row],[medical_insurance_charges]],NA())</f>
        <v>#N/A</v>
      </c>
    </row>
    <row r="499" spans="1:33" x14ac:dyDescent="0.35">
      <c r="A499" s="31">
        <v>47</v>
      </c>
      <c r="B499" s="31">
        <v>45.32</v>
      </c>
      <c r="C499" s="33">
        <v>0</v>
      </c>
      <c r="D499" s="33">
        <v>1</v>
      </c>
      <c r="E499" s="33">
        <v>0</v>
      </c>
      <c r="F499" s="33">
        <v>0</v>
      </c>
      <c r="G499" s="33">
        <v>0</v>
      </c>
      <c r="H499">
        <v>0</v>
      </c>
      <c r="I499">
        <v>1</v>
      </c>
      <c r="J499">
        <v>0</v>
      </c>
      <c r="K499">
        <v>0</v>
      </c>
      <c r="L499">
        <v>0</v>
      </c>
      <c r="M499">
        <v>0</v>
      </c>
      <c r="N499">
        <v>0</v>
      </c>
      <c r="O499">
        <v>1</v>
      </c>
      <c r="P499">
        <v>0</v>
      </c>
      <c r="Q499" s="32">
        <v>8569.8618000000006</v>
      </c>
      <c r="R499" s="110">
        <f>IF(Play[[#This Row],[southeast]]=1,Play[[#This Row],[medical_insurance_charges]],NA())</f>
        <v>8569.8618000000006</v>
      </c>
      <c r="S499" s="110" t="e">
        <f>IF(Play[[#This Row],[southwest]]=1,Play[[#This Row],[medical_insurance_charges]],NA())</f>
        <v>#N/A</v>
      </c>
      <c r="T499" s="111" t="e">
        <f>IF(Play[[#This Row],[northwest]]=1,Play[[#This Row],[medical_insurance_charges]],NA())</f>
        <v>#N/A</v>
      </c>
      <c r="U499" s="110" t="e">
        <f>IF(Play[[#This Row],[northeast]]=1,Play[[#This Row],[medical_insurance_charges]],NA())</f>
        <v>#N/A</v>
      </c>
      <c r="V499" s="114" t="e">
        <f>IF(AND(Play[[#This Row],[southeast]]&lt;&gt;0,Play[[#This Row],[Smoker]]&lt;&gt;0),Play[[#This Row],[medical_insurance_charges]],NA())</f>
        <v>#N/A</v>
      </c>
      <c r="W499" s="114" t="e">
        <f>IF(AND(Play[[#This Row],[southwest]]&lt;&gt;0,Play[[#This Row],[Smoker]]&lt;&gt;0),Play[[#This Row],[medical_insurance_charges]],NA())</f>
        <v>#N/A</v>
      </c>
      <c r="X499" s="114" t="e">
        <f>IF(AND(Play[[#This Row],[northwest]]&lt;&gt;0,Play[[#This Row],[Smoker]]&lt;&gt;0),Play[[#This Row],[medical_insurance_charges]],NA())</f>
        <v>#N/A</v>
      </c>
      <c r="Y499" s="114" t="e">
        <f>IF(AND(Play[[#This Row],[northeast]]&lt;&gt;0,Play[[#This Row],[Smoker]]&lt;&gt;0),Play[[#This Row],[medical_insurance_charges]],NA())</f>
        <v>#N/A</v>
      </c>
      <c r="Z499" s="115" t="e">
        <f>IF(AND(Play[[#This Row],[Biological Marker]]=0,Play[[#This Row],[Smoker]]=1),Play[[#This Row],[medical_insurance_charges]],NA())</f>
        <v>#N/A</v>
      </c>
      <c r="AA499" s="115" t="e">
        <f>IF(AND(Play[[#This Row],[Biological Marker]]=1,Play[[#This Row],[Smoker]]=1),Play[[#This Row],[medical_insurance_charges]],NA())</f>
        <v>#N/A</v>
      </c>
      <c r="AB499" s="144">
        <f>IF(AND(Play[[#This Row],[southeast]]&lt;&gt;0,Play[[#This Row],[Smoker]]=0),Play[[#This Row],[medical_insurance_charges]],NA())</f>
        <v>8569.8618000000006</v>
      </c>
      <c r="AC499" s="144" t="e">
        <f>IF(AND(Play[[#This Row],[southwest]]&lt;&gt;0,Play[[#This Row],[Smoker]]=0),Play[[#This Row],[medical_insurance_charges]],NA())</f>
        <v>#N/A</v>
      </c>
      <c r="AD499" s="144" t="e">
        <f>IF(AND(Play[[#This Row],[northwest]]&lt;&gt;0,Play[[#This Row],[Smoker]]=0),Play[[#This Row],[medical_insurance_charges]],NA())</f>
        <v>#N/A</v>
      </c>
      <c r="AE499" s="144" t="e">
        <f>IF(AND(Play[[#This Row],[northeast]]&lt;&gt;0,Play[[#This Row],[Smoker]]=0),Play[[#This Row],[medical_insurance_charges]],NA())</f>
        <v>#N/A</v>
      </c>
      <c r="AF499" s="115">
        <f>IF(AND(Play[[#This Row],[Biological Marker]]=0,Play[[#This Row],[Smoker]]=0),Play[[#This Row],[medical_insurance_charges]],NA())</f>
        <v>8569.8618000000006</v>
      </c>
      <c r="AG499" s="115" t="e">
        <f>IF(AND(Play[[#This Row],[Biological Marker]]=1,Play[[#This Row],[Smoker]]=0),Play[[#This Row],[medical_insurance_charges]],NA())</f>
        <v>#N/A</v>
      </c>
    </row>
    <row r="500" spans="1:33" x14ac:dyDescent="0.35">
      <c r="A500" s="31">
        <v>48</v>
      </c>
      <c r="B500" s="31">
        <v>32.229999999999997</v>
      </c>
      <c r="C500" s="33">
        <v>0</v>
      </c>
      <c r="D500" s="33">
        <v>1</v>
      </c>
      <c r="E500" s="33">
        <v>0</v>
      </c>
      <c r="F500" s="33">
        <v>0</v>
      </c>
      <c r="G500" s="33">
        <v>0</v>
      </c>
      <c r="H500">
        <v>0</v>
      </c>
      <c r="I500">
        <v>1</v>
      </c>
      <c r="J500">
        <v>0</v>
      </c>
      <c r="K500">
        <v>0</v>
      </c>
      <c r="L500">
        <v>0</v>
      </c>
      <c r="M500">
        <v>0</v>
      </c>
      <c r="N500">
        <v>0</v>
      </c>
      <c r="O500">
        <v>1</v>
      </c>
      <c r="P500">
        <v>0</v>
      </c>
      <c r="Q500" s="32">
        <v>8871.1517000000003</v>
      </c>
      <c r="R500" s="110">
        <f>IF(Play[[#This Row],[southeast]]=1,Play[[#This Row],[medical_insurance_charges]],NA())</f>
        <v>8871.1517000000003</v>
      </c>
      <c r="S500" s="110" t="e">
        <f>IF(Play[[#This Row],[southwest]]=1,Play[[#This Row],[medical_insurance_charges]],NA())</f>
        <v>#N/A</v>
      </c>
      <c r="T500" s="111" t="e">
        <f>IF(Play[[#This Row],[northwest]]=1,Play[[#This Row],[medical_insurance_charges]],NA())</f>
        <v>#N/A</v>
      </c>
      <c r="U500" s="110" t="e">
        <f>IF(Play[[#This Row],[northeast]]=1,Play[[#This Row],[medical_insurance_charges]],NA())</f>
        <v>#N/A</v>
      </c>
      <c r="V500" s="114" t="e">
        <f>IF(AND(Play[[#This Row],[southeast]]&lt;&gt;0,Play[[#This Row],[Smoker]]&lt;&gt;0),Play[[#This Row],[medical_insurance_charges]],NA())</f>
        <v>#N/A</v>
      </c>
      <c r="W500" s="114" t="e">
        <f>IF(AND(Play[[#This Row],[southwest]]&lt;&gt;0,Play[[#This Row],[Smoker]]&lt;&gt;0),Play[[#This Row],[medical_insurance_charges]],NA())</f>
        <v>#N/A</v>
      </c>
      <c r="X500" s="114" t="e">
        <f>IF(AND(Play[[#This Row],[northwest]]&lt;&gt;0,Play[[#This Row],[Smoker]]&lt;&gt;0),Play[[#This Row],[medical_insurance_charges]],NA())</f>
        <v>#N/A</v>
      </c>
      <c r="Y500" s="114" t="e">
        <f>IF(AND(Play[[#This Row],[northeast]]&lt;&gt;0,Play[[#This Row],[Smoker]]&lt;&gt;0),Play[[#This Row],[medical_insurance_charges]],NA())</f>
        <v>#N/A</v>
      </c>
      <c r="Z500" s="115" t="e">
        <f>IF(AND(Play[[#This Row],[Biological Marker]]=0,Play[[#This Row],[Smoker]]=1),Play[[#This Row],[medical_insurance_charges]],NA())</f>
        <v>#N/A</v>
      </c>
      <c r="AA500" s="115" t="e">
        <f>IF(AND(Play[[#This Row],[Biological Marker]]=1,Play[[#This Row],[Smoker]]=1),Play[[#This Row],[medical_insurance_charges]],NA())</f>
        <v>#N/A</v>
      </c>
      <c r="AB500" s="144">
        <f>IF(AND(Play[[#This Row],[southeast]]&lt;&gt;0,Play[[#This Row],[Smoker]]=0),Play[[#This Row],[medical_insurance_charges]],NA())</f>
        <v>8871.1517000000003</v>
      </c>
      <c r="AC500" s="144" t="e">
        <f>IF(AND(Play[[#This Row],[southwest]]&lt;&gt;0,Play[[#This Row],[Smoker]]=0),Play[[#This Row],[medical_insurance_charges]],NA())</f>
        <v>#N/A</v>
      </c>
      <c r="AD500" s="144" t="e">
        <f>IF(AND(Play[[#This Row],[northwest]]&lt;&gt;0,Play[[#This Row],[Smoker]]=0),Play[[#This Row],[medical_insurance_charges]],NA())</f>
        <v>#N/A</v>
      </c>
      <c r="AE500" s="144" t="e">
        <f>IF(AND(Play[[#This Row],[northeast]]&lt;&gt;0,Play[[#This Row],[Smoker]]=0),Play[[#This Row],[medical_insurance_charges]],NA())</f>
        <v>#N/A</v>
      </c>
      <c r="AF500" s="115">
        <f>IF(AND(Play[[#This Row],[Biological Marker]]=0,Play[[#This Row],[Smoker]]=0),Play[[#This Row],[medical_insurance_charges]],NA())</f>
        <v>8871.1517000000003</v>
      </c>
      <c r="AG500" s="115" t="e">
        <f>IF(AND(Play[[#This Row],[Biological Marker]]=1,Play[[#This Row],[Smoker]]=0),Play[[#This Row],[medical_insurance_charges]],NA())</f>
        <v>#N/A</v>
      </c>
    </row>
    <row r="501" spans="1:33" x14ac:dyDescent="0.35">
      <c r="A501" s="31">
        <v>48</v>
      </c>
      <c r="B501" s="31">
        <v>31.13</v>
      </c>
      <c r="C501" s="33">
        <v>0</v>
      </c>
      <c r="D501" s="33">
        <v>1</v>
      </c>
      <c r="E501" s="33">
        <v>0</v>
      </c>
      <c r="F501" s="33">
        <v>0</v>
      </c>
      <c r="G501" s="33">
        <v>0</v>
      </c>
      <c r="H501">
        <v>0</v>
      </c>
      <c r="I501">
        <v>1</v>
      </c>
      <c r="J501">
        <v>0</v>
      </c>
      <c r="K501">
        <v>0</v>
      </c>
      <c r="L501">
        <v>0</v>
      </c>
      <c r="M501">
        <v>0</v>
      </c>
      <c r="N501">
        <v>0</v>
      </c>
      <c r="O501">
        <v>1</v>
      </c>
      <c r="P501">
        <v>0</v>
      </c>
      <c r="Q501" s="32">
        <v>8280.6226999999999</v>
      </c>
      <c r="R501" s="110">
        <f>IF(Play[[#This Row],[southeast]]=1,Play[[#This Row],[medical_insurance_charges]],NA())</f>
        <v>8280.6226999999999</v>
      </c>
      <c r="S501" s="110" t="e">
        <f>IF(Play[[#This Row],[southwest]]=1,Play[[#This Row],[medical_insurance_charges]],NA())</f>
        <v>#N/A</v>
      </c>
      <c r="T501" s="111" t="e">
        <f>IF(Play[[#This Row],[northwest]]=1,Play[[#This Row],[medical_insurance_charges]],NA())</f>
        <v>#N/A</v>
      </c>
      <c r="U501" s="110" t="e">
        <f>IF(Play[[#This Row],[northeast]]=1,Play[[#This Row],[medical_insurance_charges]],NA())</f>
        <v>#N/A</v>
      </c>
      <c r="V501" s="114" t="e">
        <f>IF(AND(Play[[#This Row],[southeast]]&lt;&gt;0,Play[[#This Row],[Smoker]]&lt;&gt;0),Play[[#This Row],[medical_insurance_charges]],NA())</f>
        <v>#N/A</v>
      </c>
      <c r="W501" s="114" t="e">
        <f>IF(AND(Play[[#This Row],[southwest]]&lt;&gt;0,Play[[#This Row],[Smoker]]&lt;&gt;0),Play[[#This Row],[medical_insurance_charges]],NA())</f>
        <v>#N/A</v>
      </c>
      <c r="X501" s="114" t="e">
        <f>IF(AND(Play[[#This Row],[northwest]]&lt;&gt;0,Play[[#This Row],[Smoker]]&lt;&gt;0),Play[[#This Row],[medical_insurance_charges]],NA())</f>
        <v>#N/A</v>
      </c>
      <c r="Y501" s="114" t="e">
        <f>IF(AND(Play[[#This Row],[northeast]]&lt;&gt;0,Play[[#This Row],[Smoker]]&lt;&gt;0),Play[[#This Row],[medical_insurance_charges]],NA())</f>
        <v>#N/A</v>
      </c>
      <c r="Z501" s="115" t="e">
        <f>IF(AND(Play[[#This Row],[Biological Marker]]=0,Play[[#This Row],[Smoker]]=1),Play[[#This Row],[medical_insurance_charges]],NA())</f>
        <v>#N/A</v>
      </c>
      <c r="AA501" s="115" t="e">
        <f>IF(AND(Play[[#This Row],[Biological Marker]]=1,Play[[#This Row],[Smoker]]=1),Play[[#This Row],[medical_insurance_charges]],NA())</f>
        <v>#N/A</v>
      </c>
      <c r="AB501" s="144">
        <f>IF(AND(Play[[#This Row],[southeast]]&lt;&gt;0,Play[[#This Row],[Smoker]]=0),Play[[#This Row],[medical_insurance_charges]],NA())</f>
        <v>8280.6226999999999</v>
      </c>
      <c r="AC501" s="144" t="e">
        <f>IF(AND(Play[[#This Row],[southwest]]&lt;&gt;0,Play[[#This Row],[Smoker]]=0),Play[[#This Row],[medical_insurance_charges]],NA())</f>
        <v>#N/A</v>
      </c>
      <c r="AD501" s="144" t="e">
        <f>IF(AND(Play[[#This Row],[northwest]]&lt;&gt;0,Play[[#This Row],[Smoker]]=0),Play[[#This Row],[medical_insurance_charges]],NA())</f>
        <v>#N/A</v>
      </c>
      <c r="AE501" s="144" t="e">
        <f>IF(AND(Play[[#This Row],[northeast]]&lt;&gt;0,Play[[#This Row],[Smoker]]=0),Play[[#This Row],[medical_insurance_charges]],NA())</f>
        <v>#N/A</v>
      </c>
      <c r="AF501" s="115">
        <f>IF(AND(Play[[#This Row],[Biological Marker]]=0,Play[[#This Row],[Smoker]]=0),Play[[#This Row],[medical_insurance_charges]],NA())</f>
        <v>8280.6226999999999</v>
      </c>
      <c r="AG501" s="115" t="e">
        <f>IF(AND(Play[[#This Row],[Biological Marker]]=1,Play[[#This Row],[Smoker]]=0),Play[[#This Row],[medical_insurance_charges]],NA())</f>
        <v>#N/A</v>
      </c>
    </row>
    <row r="502" spans="1:33" x14ac:dyDescent="0.35">
      <c r="A502" s="31">
        <v>48</v>
      </c>
      <c r="B502" s="31">
        <v>33.33</v>
      </c>
      <c r="C502" s="33">
        <v>0</v>
      </c>
      <c r="D502" s="33">
        <v>1</v>
      </c>
      <c r="E502" s="33">
        <v>0</v>
      </c>
      <c r="F502" s="33">
        <v>0</v>
      </c>
      <c r="G502" s="33">
        <v>0</v>
      </c>
      <c r="H502">
        <v>0</v>
      </c>
      <c r="I502">
        <v>1</v>
      </c>
      <c r="J502">
        <v>0</v>
      </c>
      <c r="K502">
        <v>0</v>
      </c>
      <c r="L502">
        <v>0</v>
      </c>
      <c r="M502">
        <v>0</v>
      </c>
      <c r="N502">
        <v>0</v>
      </c>
      <c r="O502">
        <v>1</v>
      </c>
      <c r="P502">
        <v>0</v>
      </c>
      <c r="Q502" s="32">
        <v>8283.6807000000008</v>
      </c>
      <c r="R502" s="110">
        <f>IF(Play[[#This Row],[southeast]]=1,Play[[#This Row],[medical_insurance_charges]],NA())</f>
        <v>8283.6807000000008</v>
      </c>
      <c r="S502" s="110" t="e">
        <f>IF(Play[[#This Row],[southwest]]=1,Play[[#This Row],[medical_insurance_charges]],NA())</f>
        <v>#N/A</v>
      </c>
      <c r="T502" s="111" t="e">
        <f>IF(Play[[#This Row],[northwest]]=1,Play[[#This Row],[medical_insurance_charges]],NA())</f>
        <v>#N/A</v>
      </c>
      <c r="U502" s="110" t="e">
        <f>IF(Play[[#This Row],[northeast]]=1,Play[[#This Row],[medical_insurance_charges]],NA())</f>
        <v>#N/A</v>
      </c>
      <c r="V502" s="114" t="e">
        <f>IF(AND(Play[[#This Row],[southeast]]&lt;&gt;0,Play[[#This Row],[Smoker]]&lt;&gt;0),Play[[#This Row],[medical_insurance_charges]],NA())</f>
        <v>#N/A</v>
      </c>
      <c r="W502" s="114" t="e">
        <f>IF(AND(Play[[#This Row],[southwest]]&lt;&gt;0,Play[[#This Row],[Smoker]]&lt;&gt;0),Play[[#This Row],[medical_insurance_charges]],NA())</f>
        <v>#N/A</v>
      </c>
      <c r="X502" s="114" t="e">
        <f>IF(AND(Play[[#This Row],[northwest]]&lt;&gt;0,Play[[#This Row],[Smoker]]&lt;&gt;0),Play[[#This Row],[medical_insurance_charges]],NA())</f>
        <v>#N/A</v>
      </c>
      <c r="Y502" s="114" t="e">
        <f>IF(AND(Play[[#This Row],[northeast]]&lt;&gt;0,Play[[#This Row],[Smoker]]&lt;&gt;0),Play[[#This Row],[medical_insurance_charges]],NA())</f>
        <v>#N/A</v>
      </c>
      <c r="Z502" s="115" t="e">
        <f>IF(AND(Play[[#This Row],[Biological Marker]]=0,Play[[#This Row],[Smoker]]=1),Play[[#This Row],[medical_insurance_charges]],NA())</f>
        <v>#N/A</v>
      </c>
      <c r="AA502" s="115" t="e">
        <f>IF(AND(Play[[#This Row],[Biological Marker]]=1,Play[[#This Row],[Smoker]]=1),Play[[#This Row],[medical_insurance_charges]],NA())</f>
        <v>#N/A</v>
      </c>
      <c r="AB502" s="144">
        <f>IF(AND(Play[[#This Row],[southeast]]&lt;&gt;0,Play[[#This Row],[Smoker]]=0),Play[[#This Row],[medical_insurance_charges]],NA())</f>
        <v>8283.6807000000008</v>
      </c>
      <c r="AC502" s="144" t="e">
        <f>IF(AND(Play[[#This Row],[southwest]]&lt;&gt;0,Play[[#This Row],[Smoker]]=0),Play[[#This Row],[medical_insurance_charges]],NA())</f>
        <v>#N/A</v>
      </c>
      <c r="AD502" s="144" t="e">
        <f>IF(AND(Play[[#This Row],[northwest]]&lt;&gt;0,Play[[#This Row],[Smoker]]=0),Play[[#This Row],[medical_insurance_charges]],NA())</f>
        <v>#N/A</v>
      </c>
      <c r="AE502" s="144" t="e">
        <f>IF(AND(Play[[#This Row],[northeast]]&lt;&gt;0,Play[[#This Row],[Smoker]]=0),Play[[#This Row],[medical_insurance_charges]],NA())</f>
        <v>#N/A</v>
      </c>
      <c r="AF502" s="115">
        <f>IF(AND(Play[[#This Row],[Biological Marker]]=0,Play[[#This Row],[Smoker]]=0),Play[[#This Row],[medical_insurance_charges]],NA())</f>
        <v>8283.6807000000008</v>
      </c>
      <c r="AG502" s="115" t="e">
        <f>IF(AND(Play[[#This Row],[Biological Marker]]=1,Play[[#This Row],[Smoker]]=0),Play[[#This Row],[medical_insurance_charges]],NA())</f>
        <v>#N/A</v>
      </c>
    </row>
    <row r="503" spans="1:33" x14ac:dyDescent="0.35">
      <c r="A503" s="31">
        <v>49</v>
      </c>
      <c r="B503" s="31">
        <v>41.47</v>
      </c>
      <c r="C503" s="33">
        <v>0</v>
      </c>
      <c r="D503" s="33">
        <v>1</v>
      </c>
      <c r="E503" s="33">
        <v>0</v>
      </c>
      <c r="F503" s="33">
        <v>0</v>
      </c>
      <c r="G503" s="33">
        <v>0</v>
      </c>
      <c r="H503">
        <v>0</v>
      </c>
      <c r="I503">
        <v>1</v>
      </c>
      <c r="J503">
        <v>0</v>
      </c>
      <c r="K503">
        <v>0</v>
      </c>
      <c r="L503">
        <v>0</v>
      </c>
      <c r="M503">
        <v>0</v>
      </c>
      <c r="N503">
        <v>0</v>
      </c>
      <c r="O503">
        <v>1</v>
      </c>
      <c r="P503">
        <v>0</v>
      </c>
      <c r="Q503" s="32">
        <v>10977.2063</v>
      </c>
      <c r="R503" s="110">
        <f>IF(Play[[#This Row],[southeast]]=1,Play[[#This Row],[medical_insurance_charges]],NA())</f>
        <v>10977.2063</v>
      </c>
      <c r="S503" s="110" t="e">
        <f>IF(Play[[#This Row],[southwest]]=1,Play[[#This Row],[medical_insurance_charges]],NA())</f>
        <v>#N/A</v>
      </c>
      <c r="T503" s="111" t="e">
        <f>IF(Play[[#This Row],[northwest]]=1,Play[[#This Row],[medical_insurance_charges]],NA())</f>
        <v>#N/A</v>
      </c>
      <c r="U503" s="110" t="e">
        <f>IF(Play[[#This Row],[northeast]]=1,Play[[#This Row],[medical_insurance_charges]],NA())</f>
        <v>#N/A</v>
      </c>
      <c r="V503" s="114" t="e">
        <f>IF(AND(Play[[#This Row],[southeast]]&lt;&gt;0,Play[[#This Row],[Smoker]]&lt;&gt;0),Play[[#This Row],[medical_insurance_charges]],NA())</f>
        <v>#N/A</v>
      </c>
      <c r="W503" s="114" t="e">
        <f>IF(AND(Play[[#This Row],[southwest]]&lt;&gt;0,Play[[#This Row],[Smoker]]&lt;&gt;0),Play[[#This Row],[medical_insurance_charges]],NA())</f>
        <v>#N/A</v>
      </c>
      <c r="X503" s="114" t="e">
        <f>IF(AND(Play[[#This Row],[northwest]]&lt;&gt;0,Play[[#This Row],[Smoker]]&lt;&gt;0),Play[[#This Row],[medical_insurance_charges]],NA())</f>
        <v>#N/A</v>
      </c>
      <c r="Y503" s="114" t="e">
        <f>IF(AND(Play[[#This Row],[northeast]]&lt;&gt;0,Play[[#This Row],[Smoker]]&lt;&gt;0),Play[[#This Row],[medical_insurance_charges]],NA())</f>
        <v>#N/A</v>
      </c>
      <c r="Z503" s="115" t="e">
        <f>IF(AND(Play[[#This Row],[Biological Marker]]=0,Play[[#This Row],[Smoker]]=1),Play[[#This Row],[medical_insurance_charges]],NA())</f>
        <v>#N/A</v>
      </c>
      <c r="AA503" s="115" t="e">
        <f>IF(AND(Play[[#This Row],[Biological Marker]]=1,Play[[#This Row],[Smoker]]=1),Play[[#This Row],[medical_insurance_charges]],NA())</f>
        <v>#N/A</v>
      </c>
      <c r="AB503" s="144">
        <f>IF(AND(Play[[#This Row],[southeast]]&lt;&gt;0,Play[[#This Row],[Smoker]]=0),Play[[#This Row],[medical_insurance_charges]],NA())</f>
        <v>10977.2063</v>
      </c>
      <c r="AC503" s="144" t="e">
        <f>IF(AND(Play[[#This Row],[southwest]]&lt;&gt;0,Play[[#This Row],[Smoker]]=0),Play[[#This Row],[medical_insurance_charges]],NA())</f>
        <v>#N/A</v>
      </c>
      <c r="AD503" s="144" t="e">
        <f>IF(AND(Play[[#This Row],[northwest]]&lt;&gt;0,Play[[#This Row],[Smoker]]=0),Play[[#This Row],[medical_insurance_charges]],NA())</f>
        <v>#N/A</v>
      </c>
      <c r="AE503" s="144" t="e">
        <f>IF(AND(Play[[#This Row],[northeast]]&lt;&gt;0,Play[[#This Row],[Smoker]]=0),Play[[#This Row],[medical_insurance_charges]],NA())</f>
        <v>#N/A</v>
      </c>
      <c r="AF503" s="115">
        <f>IF(AND(Play[[#This Row],[Biological Marker]]=0,Play[[#This Row],[Smoker]]=0),Play[[#This Row],[medical_insurance_charges]],NA())</f>
        <v>10977.2063</v>
      </c>
      <c r="AG503" s="115" t="e">
        <f>IF(AND(Play[[#This Row],[Biological Marker]]=1,Play[[#This Row],[Smoker]]=0),Play[[#This Row],[medical_insurance_charges]],NA())</f>
        <v>#N/A</v>
      </c>
    </row>
    <row r="504" spans="1:33" x14ac:dyDescent="0.35">
      <c r="A504" s="31">
        <v>49</v>
      </c>
      <c r="B504" s="31">
        <v>36.630000000000003</v>
      </c>
      <c r="C504" s="33">
        <v>0</v>
      </c>
      <c r="D504" s="33">
        <v>1</v>
      </c>
      <c r="E504" s="33">
        <v>0</v>
      </c>
      <c r="F504" s="33">
        <v>0</v>
      </c>
      <c r="G504" s="33">
        <v>0</v>
      </c>
      <c r="H504">
        <v>0</v>
      </c>
      <c r="I504">
        <v>1</v>
      </c>
      <c r="J504">
        <v>0</v>
      </c>
      <c r="K504">
        <v>0</v>
      </c>
      <c r="L504">
        <v>0</v>
      </c>
      <c r="M504">
        <v>0</v>
      </c>
      <c r="N504">
        <v>0</v>
      </c>
      <c r="O504">
        <v>1</v>
      </c>
      <c r="P504">
        <v>0</v>
      </c>
      <c r="Q504" s="32">
        <v>10381.4787</v>
      </c>
      <c r="R504" s="110">
        <f>IF(Play[[#This Row],[southeast]]=1,Play[[#This Row],[medical_insurance_charges]],NA())</f>
        <v>10381.4787</v>
      </c>
      <c r="S504" s="110" t="e">
        <f>IF(Play[[#This Row],[southwest]]=1,Play[[#This Row],[medical_insurance_charges]],NA())</f>
        <v>#N/A</v>
      </c>
      <c r="T504" s="111" t="e">
        <f>IF(Play[[#This Row],[northwest]]=1,Play[[#This Row],[medical_insurance_charges]],NA())</f>
        <v>#N/A</v>
      </c>
      <c r="U504" s="110" t="e">
        <f>IF(Play[[#This Row],[northeast]]=1,Play[[#This Row],[medical_insurance_charges]],NA())</f>
        <v>#N/A</v>
      </c>
      <c r="V504" s="114" t="e">
        <f>IF(AND(Play[[#This Row],[southeast]]&lt;&gt;0,Play[[#This Row],[Smoker]]&lt;&gt;0),Play[[#This Row],[medical_insurance_charges]],NA())</f>
        <v>#N/A</v>
      </c>
      <c r="W504" s="114" t="e">
        <f>IF(AND(Play[[#This Row],[southwest]]&lt;&gt;0,Play[[#This Row],[Smoker]]&lt;&gt;0),Play[[#This Row],[medical_insurance_charges]],NA())</f>
        <v>#N/A</v>
      </c>
      <c r="X504" s="114" t="e">
        <f>IF(AND(Play[[#This Row],[northwest]]&lt;&gt;0,Play[[#This Row],[Smoker]]&lt;&gt;0),Play[[#This Row],[medical_insurance_charges]],NA())</f>
        <v>#N/A</v>
      </c>
      <c r="Y504" s="114" t="e">
        <f>IF(AND(Play[[#This Row],[northeast]]&lt;&gt;0,Play[[#This Row],[Smoker]]&lt;&gt;0),Play[[#This Row],[medical_insurance_charges]],NA())</f>
        <v>#N/A</v>
      </c>
      <c r="Z504" s="115" t="e">
        <f>IF(AND(Play[[#This Row],[Biological Marker]]=0,Play[[#This Row],[Smoker]]=1),Play[[#This Row],[medical_insurance_charges]],NA())</f>
        <v>#N/A</v>
      </c>
      <c r="AA504" s="115" t="e">
        <f>IF(AND(Play[[#This Row],[Biological Marker]]=1,Play[[#This Row],[Smoker]]=1),Play[[#This Row],[medical_insurance_charges]],NA())</f>
        <v>#N/A</v>
      </c>
      <c r="AB504" s="144">
        <f>IF(AND(Play[[#This Row],[southeast]]&lt;&gt;0,Play[[#This Row],[Smoker]]=0),Play[[#This Row],[medical_insurance_charges]],NA())</f>
        <v>10381.4787</v>
      </c>
      <c r="AC504" s="144" t="e">
        <f>IF(AND(Play[[#This Row],[southwest]]&lt;&gt;0,Play[[#This Row],[Smoker]]=0),Play[[#This Row],[medical_insurance_charges]],NA())</f>
        <v>#N/A</v>
      </c>
      <c r="AD504" s="144" t="e">
        <f>IF(AND(Play[[#This Row],[northwest]]&lt;&gt;0,Play[[#This Row],[Smoker]]=0),Play[[#This Row],[medical_insurance_charges]],NA())</f>
        <v>#N/A</v>
      </c>
      <c r="AE504" s="144" t="e">
        <f>IF(AND(Play[[#This Row],[northeast]]&lt;&gt;0,Play[[#This Row],[Smoker]]=0),Play[[#This Row],[medical_insurance_charges]],NA())</f>
        <v>#N/A</v>
      </c>
      <c r="AF504" s="115">
        <f>IF(AND(Play[[#This Row],[Biological Marker]]=0,Play[[#This Row],[Smoker]]=0),Play[[#This Row],[medical_insurance_charges]],NA())</f>
        <v>10381.4787</v>
      </c>
      <c r="AG504" s="115" t="e">
        <f>IF(AND(Play[[#This Row],[Biological Marker]]=1,Play[[#This Row],[Smoker]]=0),Play[[#This Row],[medical_insurance_charges]],NA())</f>
        <v>#N/A</v>
      </c>
    </row>
    <row r="505" spans="1:33" x14ac:dyDescent="0.35">
      <c r="A505" s="31">
        <v>49</v>
      </c>
      <c r="B505" s="31">
        <v>42.68</v>
      </c>
      <c r="C505" s="33">
        <v>0</v>
      </c>
      <c r="D505" s="33">
        <v>1</v>
      </c>
      <c r="E505" s="33">
        <v>0</v>
      </c>
      <c r="F505" s="33">
        <v>0</v>
      </c>
      <c r="G505" s="33">
        <v>0</v>
      </c>
      <c r="H505">
        <v>0</v>
      </c>
      <c r="I505">
        <v>1</v>
      </c>
      <c r="J505">
        <v>0</v>
      </c>
      <c r="K505">
        <v>0</v>
      </c>
      <c r="L505">
        <v>0</v>
      </c>
      <c r="M505">
        <v>0</v>
      </c>
      <c r="N505">
        <v>0</v>
      </c>
      <c r="O505">
        <v>1</v>
      </c>
      <c r="P505">
        <v>0</v>
      </c>
      <c r="Q505" s="32">
        <v>9800.8881999999994</v>
      </c>
      <c r="R505" s="110">
        <f>IF(Play[[#This Row],[southeast]]=1,Play[[#This Row],[medical_insurance_charges]],NA())</f>
        <v>9800.8881999999994</v>
      </c>
      <c r="S505" s="110" t="e">
        <f>IF(Play[[#This Row],[southwest]]=1,Play[[#This Row],[medical_insurance_charges]],NA())</f>
        <v>#N/A</v>
      </c>
      <c r="T505" s="111" t="e">
        <f>IF(Play[[#This Row],[northwest]]=1,Play[[#This Row],[medical_insurance_charges]],NA())</f>
        <v>#N/A</v>
      </c>
      <c r="U505" s="110" t="e">
        <f>IF(Play[[#This Row],[northeast]]=1,Play[[#This Row],[medical_insurance_charges]],NA())</f>
        <v>#N/A</v>
      </c>
      <c r="V505" s="114" t="e">
        <f>IF(AND(Play[[#This Row],[southeast]]&lt;&gt;0,Play[[#This Row],[Smoker]]&lt;&gt;0),Play[[#This Row],[medical_insurance_charges]],NA())</f>
        <v>#N/A</v>
      </c>
      <c r="W505" s="114" t="e">
        <f>IF(AND(Play[[#This Row],[southwest]]&lt;&gt;0,Play[[#This Row],[Smoker]]&lt;&gt;0),Play[[#This Row],[medical_insurance_charges]],NA())</f>
        <v>#N/A</v>
      </c>
      <c r="X505" s="114" t="e">
        <f>IF(AND(Play[[#This Row],[northwest]]&lt;&gt;0,Play[[#This Row],[Smoker]]&lt;&gt;0),Play[[#This Row],[medical_insurance_charges]],NA())</f>
        <v>#N/A</v>
      </c>
      <c r="Y505" s="114" t="e">
        <f>IF(AND(Play[[#This Row],[northeast]]&lt;&gt;0,Play[[#This Row],[Smoker]]&lt;&gt;0),Play[[#This Row],[medical_insurance_charges]],NA())</f>
        <v>#N/A</v>
      </c>
      <c r="Z505" s="115" t="e">
        <f>IF(AND(Play[[#This Row],[Biological Marker]]=0,Play[[#This Row],[Smoker]]=1),Play[[#This Row],[medical_insurance_charges]],NA())</f>
        <v>#N/A</v>
      </c>
      <c r="AA505" s="115" t="e">
        <f>IF(AND(Play[[#This Row],[Biological Marker]]=1,Play[[#This Row],[Smoker]]=1),Play[[#This Row],[medical_insurance_charges]],NA())</f>
        <v>#N/A</v>
      </c>
      <c r="AB505" s="144">
        <f>IF(AND(Play[[#This Row],[southeast]]&lt;&gt;0,Play[[#This Row],[Smoker]]=0),Play[[#This Row],[medical_insurance_charges]],NA())</f>
        <v>9800.8881999999994</v>
      </c>
      <c r="AC505" s="144" t="e">
        <f>IF(AND(Play[[#This Row],[southwest]]&lt;&gt;0,Play[[#This Row],[Smoker]]=0),Play[[#This Row],[medical_insurance_charges]],NA())</f>
        <v>#N/A</v>
      </c>
      <c r="AD505" s="144" t="e">
        <f>IF(AND(Play[[#This Row],[northwest]]&lt;&gt;0,Play[[#This Row],[Smoker]]=0),Play[[#This Row],[medical_insurance_charges]],NA())</f>
        <v>#N/A</v>
      </c>
      <c r="AE505" s="144" t="e">
        <f>IF(AND(Play[[#This Row],[northeast]]&lt;&gt;0,Play[[#This Row],[Smoker]]=0),Play[[#This Row],[medical_insurance_charges]],NA())</f>
        <v>#N/A</v>
      </c>
      <c r="AF505" s="115">
        <f>IF(AND(Play[[#This Row],[Biological Marker]]=0,Play[[#This Row],[Smoker]]=0),Play[[#This Row],[medical_insurance_charges]],NA())</f>
        <v>9800.8881999999994</v>
      </c>
      <c r="AG505" s="115" t="e">
        <f>IF(AND(Play[[#This Row],[Biological Marker]]=1,Play[[#This Row],[Smoker]]=0),Play[[#This Row],[medical_insurance_charges]],NA())</f>
        <v>#N/A</v>
      </c>
    </row>
    <row r="506" spans="1:33" x14ac:dyDescent="0.35">
      <c r="A506" s="31">
        <v>50</v>
      </c>
      <c r="B506" s="31">
        <v>46.09</v>
      </c>
      <c r="C506" s="33">
        <v>0</v>
      </c>
      <c r="D506" s="33">
        <v>1</v>
      </c>
      <c r="E506" s="33">
        <v>0</v>
      </c>
      <c r="F506" s="33">
        <v>0</v>
      </c>
      <c r="G506" s="33">
        <v>0</v>
      </c>
      <c r="H506">
        <v>0</v>
      </c>
      <c r="I506">
        <v>1</v>
      </c>
      <c r="J506">
        <v>0</v>
      </c>
      <c r="K506">
        <v>0</v>
      </c>
      <c r="L506">
        <v>0</v>
      </c>
      <c r="M506">
        <v>0</v>
      </c>
      <c r="N506">
        <v>0</v>
      </c>
      <c r="O506">
        <v>1</v>
      </c>
      <c r="P506">
        <v>0</v>
      </c>
      <c r="Q506" s="32">
        <v>9549.5650999999998</v>
      </c>
      <c r="R506" s="110">
        <f>IF(Play[[#This Row],[southeast]]=1,Play[[#This Row],[medical_insurance_charges]],NA())</f>
        <v>9549.5650999999998</v>
      </c>
      <c r="S506" s="110" t="e">
        <f>IF(Play[[#This Row],[southwest]]=1,Play[[#This Row],[medical_insurance_charges]],NA())</f>
        <v>#N/A</v>
      </c>
      <c r="T506" s="111" t="e">
        <f>IF(Play[[#This Row],[northwest]]=1,Play[[#This Row],[medical_insurance_charges]],NA())</f>
        <v>#N/A</v>
      </c>
      <c r="U506" s="110" t="e">
        <f>IF(Play[[#This Row],[northeast]]=1,Play[[#This Row],[medical_insurance_charges]],NA())</f>
        <v>#N/A</v>
      </c>
      <c r="V506" s="114" t="e">
        <f>IF(AND(Play[[#This Row],[southeast]]&lt;&gt;0,Play[[#This Row],[Smoker]]&lt;&gt;0),Play[[#This Row],[medical_insurance_charges]],NA())</f>
        <v>#N/A</v>
      </c>
      <c r="W506" s="114" t="e">
        <f>IF(AND(Play[[#This Row],[southwest]]&lt;&gt;0,Play[[#This Row],[Smoker]]&lt;&gt;0),Play[[#This Row],[medical_insurance_charges]],NA())</f>
        <v>#N/A</v>
      </c>
      <c r="X506" s="114" t="e">
        <f>IF(AND(Play[[#This Row],[northwest]]&lt;&gt;0,Play[[#This Row],[Smoker]]&lt;&gt;0),Play[[#This Row],[medical_insurance_charges]],NA())</f>
        <v>#N/A</v>
      </c>
      <c r="Y506" s="114" t="e">
        <f>IF(AND(Play[[#This Row],[northeast]]&lt;&gt;0,Play[[#This Row],[Smoker]]&lt;&gt;0),Play[[#This Row],[medical_insurance_charges]],NA())</f>
        <v>#N/A</v>
      </c>
      <c r="Z506" s="115" t="e">
        <f>IF(AND(Play[[#This Row],[Biological Marker]]=0,Play[[#This Row],[Smoker]]=1),Play[[#This Row],[medical_insurance_charges]],NA())</f>
        <v>#N/A</v>
      </c>
      <c r="AA506" s="115" t="e">
        <f>IF(AND(Play[[#This Row],[Biological Marker]]=1,Play[[#This Row],[Smoker]]=1),Play[[#This Row],[medical_insurance_charges]],NA())</f>
        <v>#N/A</v>
      </c>
      <c r="AB506" s="144">
        <f>IF(AND(Play[[#This Row],[southeast]]&lt;&gt;0,Play[[#This Row],[Smoker]]=0),Play[[#This Row],[medical_insurance_charges]],NA())</f>
        <v>9549.5650999999998</v>
      </c>
      <c r="AC506" s="144" t="e">
        <f>IF(AND(Play[[#This Row],[southwest]]&lt;&gt;0,Play[[#This Row],[Smoker]]=0),Play[[#This Row],[medical_insurance_charges]],NA())</f>
        <v>#N/A</v>
      </c>
      <c r="AD506" s="144" t="e">
        <f>IF(AND(Play[[#This Row],[northwest]]&lt;&gt;0,Play[[#This Row],[Smoker]]=0),Play[[#This Row],[medical_insurance_charges]],NA())</f>
        <v>#N/A</v>
      </c>
      <c r="AE506" s="144" t="e">
        <f>IF(AND(Play[[#This Row],[northeast]]&lt;&gt;0,Play[[#This Row],[Smoker]]=0),Play[[#This Row],[medical_insurance_charges]],NA())</f>
        <v>#N/A</v>
      </c>
      <c r="AF506" s="115">
        <f>IF(AND(Play[[#This Row],[Biological Marker]]=0,Play[[#This Row],[Smoker]]=0),Play[[#This Row],[medical_insurance_charges]],NA())</f>
        <v>9549.5650999999998</v>
      </c>
      <c r="AG506" s="115" t="e">
        <f>IF(AND(Play[[#This Row],[Biological Marker]]=1,Play[[#This Row],[Smoker]]=0),Play[[#This Row],[medical_insurance_charges]],NA())</f>
        <v>#N/A</v>
      </c>
    </row>
    <row r="507" spans="1:33" x14ac:dyDescent="0.35">
      <c r="A507" s="31">
        <v>51</v>
      </c>
      <c r="B507" s="31">
        <v>37.729999999999997</v>
      </c>
      <c r="C507" s="33">
        <v>0</v>
      </c>
      <c r="D507" s="33">
        <v>1</v>
      </c>
      <c r="E507" s="33">
        <v>0</v>
      </c>
      <c r="F507" s="33">
        <v>0</v>
      </c>
      <c r="G507" s="33">
        <v>0</v>
      </c>
      <c r="H507">
        <v>0</v>
      </c>
      <c r="I507">
        <v>1</v>
      </c>
      <c r="J507">
        <v>0</v>
      </c>
      <c r="K507">
        <v>0</v>
      </c>
      <c r="L507">
        <v>0</v>
      </c>
      <c r="M507">
        <v>0</v>
      </c>
      <c r="N507">
        <v>0</v>
      </c>
      <c r="O507">
        <v>1</v>
      </c>
      <c r="P507">
        <v>0</v>
      </c>
      <c r="Q507" s="32">
        <v>9877.6077000000005</v>
      </c>
      <c r="R507" s="110">
        <f>IF(Play[[#This Row],[southeast]]=1,Play[[#This Row],[medical_insurance_charges]],NA())</f>
        <v>9877.6077000000005</v>
      </c>
      <c r="S507" s="110" t="e">
        <f>IF(Play[[#This Row],[southwest]]=1,Play[[#This Row],[medical_insurance_charges]],NA())</f>
        <v>#N/A</v>
      </c>
      <c r="T507" s="111" t="e">
        <f>IF(Play[[#This Row],[northwest]]=1,Play[[#This Row],[medical_insurance_charges]],NA())</f>
        <v>#N/A</v>
      </c>
      <c r="U507" s="110" t="e">
        <f>IF(Play[[#This Row],[northeast]]=1,Play[[#This Row],[medical_insurance_charges]],NA())</f>
        <v>#N/A</v>
      </c>
      <c r="V507" s="114" t="e">
        <f>IF(AND(Play[[#This Row],[southeast]]&lt;&gt;0,Play[[#This Row],[Smoker]]&lt;&gt;0),Play[[#This Row],[medical_insurance_charges]],NA())</f>
        <v>#N/A</v>
      </c>
      <c r="W507" s="114" t="e">
        <f>IF(AND(Play[[#This Row],[southwest]]&lt;&gt;0,Play[[#This Row],[Smoker]]&lt;&gt;0),Play[[#This Row],[medical_insurance_charges]],NA())</f>
        <v>#N/A</v>
      </c>
      <c r="X507" s="114" t="e">
        <f>IF(AND(Play[[#This Row],[northwest]]&lt;&gt;0,Play[[#This Row],[Smoker]]&lt;&gt;0),Play[[#This Row],[medical_insurance_charges]],NA())</f>
        <v>#N/A</v>
      </c>
      <c r="Y507" s="114" t="e">
        <f>IF(AND(Play[[#This Row],[northeast]]&lt;&gt;0,Play[[#This Row],[Smoker]]&lt;&gt;0),Play[[#This Row],[medical_insurance_charges]],NA())</f>
        <v>#N/A</v>
      </c>
      <c r="Z507" s="115" t="e">
        <f>IF(AND(Play[[#This Row],[Biological Marker]]=0,Play[[#This Row],[Smoker]]=1),Play[[#This Row],[medical_insurance_charges]],NA())</f>
        <v>#N/A</v>
      </c>
      <c r="AA507" s="115" t="e">
        <f>IF(AND(Play[[#This Row],[Biological Marker]]=1,Play[[#This Row],[Smoker]]=1),Play[[#This Row],[medical_insurance_charges]],NA())</f>
        <v>#N/A</v>
      </c>
      <c r="AB507" s="144">
        <f>IF(AND(Play[[#This Row],[southeast]]&lt;&gt;0,Play[[#This Row],[Smoker]]=0),Play[[#This Row],[medical_insurance_charges]],NA())</f>
        <v>9877.6077000000005</v>
      </c>
      <c r="AC507" s="144" t="e">
        <f>IF(AND(Play[[#This Row],[southwest]]&lt;&gt;0,Play[[#This Row],[Smoker]]=0),Play[[#This Row],[medical_insurance_charges]],NA())</f>
        <v>#N/A</v>
      </c>
      <c r="AD507" s="144" t="e">
        <f>IF(AND(Play[[#This Row],[northwest]]&lt;&gt;0,Play[[#This Row],[Smoker]]=0),Play[[#This Row],[medical_insurance_charges]],NA())</f>
        <v>#N/A</v>
      </c>
      <c r="AE507" s="144" t="e">
        <f>IF(AND(Play[[#This Row],[northeast]]&lt;&gt;0,Play[[#This Row],[Smoker]]=0),Play[[#This Row],[medical_insurance_charges]],NA())</f>
        <v>#N/A</v>
      </c>
      <c r="AF507" s="115">
        <f>IF(AND(Play[[#This Row],[Biological Marker]]=0,Play[[#This Row],[Smoker]]=0),Play[[#This Row],[medical_insurance_charges]],NA())</f>
        <v>9877.6077000000005</v>
      </c>
      <c r="AG507" s="115" t="e">
        <f>IF(AND(Play[[#This Row],[Biological Marker]]=1,Play[[#This Row],[Smoker]]=0),Play[[#This Row],[medical_insurance_charges]],NA())</f>
        <v>#N/A</v>
      </c>
    </row>
    <row r="508" spans="1:33" x14ac:dyDescent="0.35">
      <c r="A508" s="31">
        <v>51</v>
      </c>
      <c r="B508" s="31">
        <v>34.1</v>
      </c>
      <c r="C508" s="33">
        <v>0</v>
      </c>
      <c r="D508" s="33">
        <v>1</v>
      </c>
      <c r="E508" s="33">
        <v>0</v>
      </c>
      <c r="F508" s="33">
        <v>0</v>
      </c>
      <c r="G508" s="33">
        <v>0</v>
      </c>
      <c r="H508">
        <v>0</v>
      </c>
      <c r="I508">
        <v>1</v>
      </c>
      <c r="J508">
        <v>0</v>
      </c>
      <c r="K508">
        <v>0</v>
      </c>
      <c r="L508">
        <v>0</v>
      </c>
      <c r="M508">
        <v>0</v>
      </c>
      <c r="N508">
        <v>0</v>
      </c>
      <c r="O508">
        <v>1</v>
      </c>
      <c r="P508">
        <v>0</v>
      </c>
      <c r="Q508" s="32">
        <v>9283.5619999999999</v>
      </c>
      <c r="R508" s="110">
        <f>IF(Play[[#This Row],[southeast]]=1,Play[[#This Row],[medical_insurance_charges]],NA())</f>
        <v>9283.5619999999999</v>
      </c>
      <c r="S508" s="110" t="e">
        <f>IF(Play[[#This Row],[southwest]]=1,Play[[#This Row],[medical_insurance_charges]],NA())</f>
        <v>#N/A</v>
      </c>
      <c r="T508" s="111" t="e">
        <f>IF(Play[[#This Row],[northwest]]=1,Play[[#This Row],[medical_insurance_charges]],NA())</f>
        <v>#N/A</v>
      </c>
      <c r="U508" s="110" t="e">
        <f>IF(Play[[#This Row],[northeast]]=1,Play[[#This Row],[medical_insurance_charges]],NA())</f>
        <v>#N/A</v>
      </c>
      <c r="V508" s="114" t="e">
        <f>IF(AND(Play[[#This Row],[southeast]]&lt;&gt;0,Play[[#This Row],[Smoker]]&lt;&gt;0),Play[[#This Row],[medical_insurance_charges]],NA())</f>
        <v>#N/A</v>
      </c>
      <c r="W508" s="114" t="e">
        <f>IF(AND(Play[[#This Row],[southwest]]&lt;&gt;0,Play[[#This Row],[Smoker]]&lt;&gt;0),Play[[#This Row],[medical_insurance_charges]],NA())</f>
        <v>#N/A</v>
      </c>
      <c r="X508" s="114" t="e">
        <f>IF(AND(Play[[#This Row],[northwest]]&lt;&gt;0,Play[[#This Row],[Smoker]]&lt;&gt;0),Play[[#This Row],[medical_insurance_charges]],NA())</f>
        <v>#N/A</v>
      </c>
      <c r="Y508" s="114" t="e">
        <f>IF(AND(Play[[#This Row],[northeast]]&lt;&gt;0,Play[[#This Row],[Smoker]]&lt;&gt;0),Play[[#This Row],[medical_insurance_charges]],NA())</f>
        <v>#N/A</v>
      </c>
      <c r="Z508" s="115" t="e">
        <f>IF(AND(Play[[#This Row],[Biological Marker]]=0,Play[[#This Row],[Smoker]]=1),Play[[#This Row],[medical_insurance_charges]],NA())</f>
        <v>#N/A</v>
      </c>
      <c r="AA508" s="115" t="e">
        <f>IF(AND(Play[[#This Row],[Biological Marker]]=1,Play[[#This Row],[Smoker]]=1),Play[[#This Row],[medical_insurance_charges]],NA())</f>
        <v>#N/A</v>
      </c>
      <c r="AB508" s="144">
        <f>IF(AND(Play[[#This Row],[southeast]]&lt;&gt;0,Play[[#This Row],[Smoker]]=0),Play[[#This Row],[medical_insurance_charges]],NA())</f>
        <v>9283.5619999999999</v>
      </c>
      <c r="AC508" s="144" t="e">
        <f>IF(AND(Play[[#This Row],[southwest]]&lt;&gt;0,Play[[#This Row],[Smoker]]=0),Play[[#This Row],[medical_insurance_charges]],NA())</f>
        <v>#N/A</v>
      </c>
      <c r="AD508" s="144" t="e">
        <f>IF(AND(Play[[#This Row],[northwest]]&lt;&gt;0,Play[[#This Row],[Smoker]]=0),Play[[#This Row],[medical_insurance_charges]],NA())</f>
        <v>#N/A</v>
      </c>
      <c r="AE508" s="144" t="e">
        <f>IF(AND(Play[[#This Row],[northeast]]&lt;&gt;0,Play[[#This Row],[Smoker]]=0),Play[[#This Row],[medical_insurance_charges]],NA())</f>
        <v>#N/A</v>
      </c>
      <c r="AF508" s="115">
        <f>IF(AND(Play[[#This Row],[Biological Marker]]=0,Play[[#This Row],[Smoker]]=0),Play[[#This Row],[medical_insurance_charges]],NA())</f>
        <v>9283.5619999999999</v>
      </c>
      <c r="AG508" s="115" t="e">
        <f>IF(AND(Play[[#This Row],[Biological Marker]]=1,Play[[#This Row],[Smoker]]=0),Play[[#This Row],[medical_insurance_charges]],NA())</f>
        <v>#N/A</v>
      </c>
    </row>
    <row r="509" spans="1:33" x14ac:dyDescent="0.35">
      <c r="A509" s="31">
        <v>52</v>
      </c>
      <c r="B509" s="31">
        <v>46.75</v>
      </c>
      <c r="C509" s="33">
        <v>0</v>
      </c>
      <c r="D509" s="33">
        <v>1</v>
      </c>
      <c r="E509" s="33">
        <v>0</v>
      </c>
      <c r="F509" s="33">
        <v>0</v>
      </c>
      <c r="G509" s="33">
        <v>0</v>
      </c>
      <c r="H509">
        <v>0</v>
      </c>
      <c r="I509">
        <v>1</v>
      </c>
      <c r="J509">
        <v>0</v>
      </c>
      <c r="K509">
        <v>0</v>
      </c>
      <c r="L509">
        <v>0</v>
      </c>
      <c r="M509">
        <v>0</v>
      </c>
      <c r="N509">
        <v>0</v>
      </c>
      <c r="O509">
        <v>1</v>
      </c>
      <c r="P509">
        <v>0</v>
      </c>
      <c r="Q509" s="32">
        <v>12592.5345</v>
      </c>
      <c r="R509" s="110">
        <f>IF(Play[[#This Row],[southeast]]=1,Play[[#This Row],[medical_insurance_charges]],NA())</f>
        <v>12592.5345</v>
      </c>
      <c r="S509" s="110" t="e">
        <f>IF(Play[[#This Row],[southwest]]=1,Play[[#This Row],[medical_insurance_charges]],NA())</f>
        <v>#N/A</v>
      </c>
      <c r="T509" s="111" t="e">
        <f>IF(Play[[#This Row],[northwest]]=1,Play[[#This Row],[medical_insurance_charges]],NA())</f>
        <v>#N/A</v>
      </c>
      <c r="U509" s="110" t="e">
        <f>IF(Play[[#This Row],[northeast]]=1,Play[[#This Row],[medical_insurance_charges]],NA())</f>
        <v>#N/A</v>
      </c>
      <c r="V509" s="114" t="e">
        <f>IF(AND(Play[[#This Row],[southeast]]&lt;&gt;0,Play[[#This Row],[Smoker]]&lt;&gt;0),Play[[#This Row],[medical_insurance_charges]],NA())</f>
        <v>#N/A</v>
      </c>
      <c r="W509" s="114" t="e">
        <f>IF(AND(Play[[#This Row],[southwest]]&lt;&gt;0,Play[[#This Row],[Smoker]]&lt;&gt;0),Play[[#This Row],[medical_insurance_charges]],NA())</f>
        <v>#N/A</v>
      </c>
      <c r="X509" s="114" t="e">
        <f>IF(AND(Play[[#This Row],[northwest]]&lt;&gt;0,Play[[#This Row],[Smoker]]&lt;&gt;0),Play[[#This Row],[medical_insurance_charges]],NA())</f>
        <v>#N/A</v>
      </c>
      <c r="Y509" s="114" t="e">
        <f>IF(AND(Play[[#This Row],[northeast]]&lt;&gt;0,Play[[#This Row],[Smoker]]&lt;&gt;0),Play[[#This Row],[medical_insurance_charges]],NA())</f>
        <v>#N/A</v>
      </c>
      <c r="Z509" s="115" t="e">
        <f>IF(AND(Play[[#This Row],[Biological Marker]]=0,Play[[#This Row],[Smoker]]=1),Play[[#This Row],[medical_insurance_charges]],NA())</f>
        <v>#N/A</v>
      </c>
      <c r="AA509" s="115" t="e">
        <f>IF(AND(Play[[#This Row],[Biological Marker]]=1,Play[[#This Row],[Smoker]]=1),Play[[#This Row],[medical_insurance_charges]],NA())</f>
        <v>#N/A</v>
      </c>
      <c r="AB509" s="144">
        <f>IF(AND(Play[[#This Row],[southeast]]&lt;&gt;0,Play[[#This Row],[Smoker]]=0),Play[[#This Row],[medical_insurance_charges]],NA())</f>
        <v>12592.5345</v>
      </c>
      <c r="AC509" s="144" t="e">
        <f>IF(AND(Play[[#This Row],[southwest]]&lt;&gt;0,Play[[#This Row],[Smoker]]=0),Play[[#This Row],[medical_insurance_charges]],NA())</f>
        <v>#N/A</v>
      </c>
      <c r="AD509" s="144" t="e">
        <f>IF(AND(Play[[#This Row],[northwest]]&lt;&gt;0,Play[[#This Row],[Smoker]]=0),Play[[#This Row],[medical_insurance_charges]],NA())</f>
        <v>#N/A</v>
      </c>
      <c r="AE509" s="144" t="e">
        <f>IF(AND(Play[[#This Row],[northeast]]&lt;&gt;0,Play[[#This Row],[Smoker]]=0),Play[[#This Row],[medical_insurance_charges]],NA())</f>
        <v>#N/A</v>
      </c>
      <c r="AF509" s="115">
        <f>IF(AND(Play[[#This Row],[Biological Marker]]=0,Play[[#This Row],[Smoker]]=0),Play[[#This Row],[medical_insurance_charges]],NA())</f>
        <v>12592.5345</v>
      </c>
      <c r="AG509" s="115" t="e">
        <f>IF(AND(Play[[#This Row],[Biological Marker]]=1,Play[[#This Row],[Smoker]]=0),Play[[#This Row],[medical_insurance_charges]],NA())</f>
        <v>#N/A</v>
      </c>
    </row>
    <row r="510" spans="1:33" x14ac:dyDescent="0.35">
      <c r="A510" s="31">
        <v>53</v>
      </c>
      <c r="B510" s="31">
        <v>38.06</v>
      </c>
      <c r="C510" s="33">
        <v>0</v>
      </c>
      <c r="D510" s="33">
        <v>1</v>
      </c>
      <c r="E510" s="33">
        <v>0</v>
      </c>
      <c r="F510" s="33">
        <v>0</v>
      </c>
      <c r="G510" s="33">
        <v>0</v>
      </c>
      <c r="H510">
        <v>0</v>
      </c>
      <c r="I510">
        <v>1</v>
      </c>
      <c r="J510">
        <v>0</v>
      </c>
      <c r="K510">
        <v>0</v>
      </c>
      <c r="L510">
        <v>0</v>
      </c>
      <c r="M510">
        <v>0</v>
      </c>
      <c r="N510">
        <v>0</v>
      </c>
      <c r="O510">
        <v>1</v>
      </c>
      <c r="P510">
        <v>0</v>
      </c>
      <c r="Q510" s="32">
        <v>20462.997660000001</v>
      </c>
      <c r="R510" s="110">
        <f>IF(Play[[#This Row],[southeast]]=1,Play[[#This Row],[medical_insurance_charges]],NA())</f>
        <v>20462.997660000001</v>
      </c>
      <c r="S510" s="110" t="e">
        <f>IF(Play[[#This Row],[southwest]]=1,Play[[#This Row],[medical_insurance_charges]],NA())</f>
        <v>#N/A</v>
      </c>
      <c r="T510" s="111" t="e">
        <f>IF(Play[[#This Row],[northwest]]=1,Play[[#This Row],[medical_insurance_charges]],NA())</f>
        <v>#N/A</v>
      </c>
      <c r="U510" s="110" t="e">
        <f>IF(Play[[#This Row],[northeast]]=1,Play[[#This Row],[medical_insurance_charges]],NA())</f>
        <v>#N/A</v>
      </c>
      <c r="V510" s="114" t="e">
        <f>IF(AND(Play[[#This Row],[southeast]]&lt;&gt;0,Play[[#This Row],[Smoker]]&lt;&gt;0),Play[[#This Row],[medical_insurance_charges]],NA())</f>
        <v>#N/A</v>
      </c>
      <c r="W510" s="114" t="e">
        <f>IF(AND(Play[[#This Row],[southwest]]&lt;&gt;0,Play[[#This Row],[Smoker]]&lt;&gt;0),Play[[#This Row],[medical_insurance_charges]],NA())</f>
        <v>#N/A</v>
      </c>
      <c r="X510" s="114" t="e">
        <f>IF(AND(Play[[#This Row],[northwest]]&lt;&gt;0,Play[[#This Row],[Smoker]]&lt;&gt;0),Play[[#This Row],[medical_insurance_charges]],NA())</f>
        <v>#N/A</v>
      </c>
      <c r="Y510" s="114" t="e">
        <f>IF(AND(Play[[#This Row],[northeast]]&lt;&gt;0,Play[[#This Row],[Smoker]]&lt;&gt;0),Play[[#This Row],[medical_insurance_charges]],NA())</f>
        <v>#N/A</v>
      </c>
      <c r="Z510" s="115" t="e">
        <f>IF(AND(Play[[#This Row],[Biological Marker]]=0,Play[[#This Row],[Smoker]]=1),Play[[#This Row],[medical_insurance_charges]],NA())</f>
        <v>#N/A</v>
      </c>
      <c r="AA510" s="115" t="e">
        <f>IF(AND(Play[[#This Row],[Biological Marker]]=1,Play[[#This Row],[Smoker]]=1),Play[[#This Row],[medical_insurance_charges]],NA())</f>
        <v>#N/A</v>
      </c>
      <c r="AB510" s="144">
        <f>IF(AND(Play[[#This Row],[southeast]]&lt;&gt;0,Play[[#This Row],[Smoker]]=0),Play[[#This Row],[medical_insurance_charges]],NA())</f>
        <v>20462.997660000001</v>
      </c>
      <c r="AC510" s="144" t="e">
        <f>IF(AND(Play[[#This Row],[southwest]]&lt;&gt;0,Play[[#This Row],[Smoker]]=0),Play[[#This Row],[medical_insurance_charges]],NA())</f>
        <v>#N/A</v>
      </c>
      <c r="AD510" s="144" t="e">
        <f>IF(AND(Play[[#This Row],[northwest]]&lt;&gt;0,Play[[#This Row],[Smoker]]=0),Play[[#This Row],[medical_insurance_charges]],NA())</f>
        <v>#N/A</v>
      </c>
      <c r="AE510" s="144" t="e">
        <f>IF(AND(Play[[#This Row],[northeast]]&lt;&gt;0,Play[[#This Row],[Smoker]]=0),Play[[#This Row],[medical_insurance_charges]],NA())</f>
        <v>#N/A</v>
      </c>
      <c r="AF510" s="115">
        <f>IF(AND(Play[[#This Row],[Biological Marker]]=0,Play[[#This Row],[Smoker]]=0),Play[[#This Row],[medical_insurance_charges]],NA())</f>
        <v>20462.997660000001</v>
      </c>
      <c r="AG510" s="115" t="e">
        <f>IF(AND(Play[[#This Row],[Biological Marker]]=1,Play[[#This Row],[Smoker]]=0),Play[[#This Row],[medical_insurance_charges]],NA())</f>
        <v>#N/A</v>
      </c>
    </row>
    <row r="511" spans="1:33" x14ac:dyDescent="0.35">
      <c r="A511" s="31">
        <v>53</v>
      </c>
      <c r="B511" s="31">
        <v>39.6</v>
      </c>
      <c r="C511" s="33">
        <v>0</v>
      </c>
      <c r="D511" s="33">
        <v>1</v>
      </c>
      <c r="E511" s="33">
        <v>0</v>
      </c>
      <c r="F511" s="33">
        <v>0</v>
      </c>
      <c r="G511" s="33">
        <v>0</v>
      </c>
      <c r="H511">
        <v>0</v>
      </c>
      <c r="I511">
        <v>1</v>
      </c>
      <c r="J511">
        <v>0</v>
      </c>
      <c r="K511">
        <v>0</v>
      </c>
      <c r="L511">
        <v>0</v>
      </c>
      <c r="M511">
        <v>0</v>
      </c>
      <c r="N511">
        <v>0</v>
      </c>
      <c r="O511">
        <v>1</v>
      </c>
      <c r="P511">
        <v>0</v>
      </c>
      <c r="Q511" s="32">
        <v>10579.710999999999</v>
      </c>
      <c r="R511" s="110">
        <f>IF(Play[[#This Row],[southeast]]=1,Play[[#This Row],[medical_insurance_charges]],NA())</f>
        <v>10579.710999999999</v>
      </c>
      <c r="S511" s="110" t="e">
        <f>IF(Play[[#This Row],[southwest]]=1,Play[[#This Row],[medical_insurance_charges]],NA())</f>
        <v>#N/A</v>
      </c>
      <c r="T511" s="111" t="e">
        <f>IF(Play[[#This Row],[northwest]]=1,Play[[#This Row],[medical_insurance_charges]],NA())</f>
        <v>#N/A</v>
      </c>
      <c r="U511" s="110" t="e">
        <f>IF(Play[[#This Row],[northeast]]=1,Play[[#This Row],[medical_insurance_charges]],NA())</f>
        <v>#N/A</v>
      </c>
      <c r="V511" s="114" t="e">
        <f>IF(AND(Play[[#This Row],[southeast]]&lt;&gt;0,Play[[#This Row],[Smoker]]&lt;&gt;0),Play[[#This Row],[medical_insurance_charges]],NA())</f>
        <v>#N/A</v>
      </c>
      <c r="W511" s="114" t="e">
        <f>IF(AND(Play[[#This Row],[southwest]]&lt;&gt;0,Play[[#This Row],[Smoker]]&lt;&gt;0),Play[[#This Row],[medical_insurance_charges]],NA())</f>
        <v>#N/A</v>
      </c>
      <c r="X511" s="114" t="e">
        <f>IF(AND(Play[[#This Row],[northwest]]&lt;&gt;0,Play[[#This Row],[Smoker]]&lt;&gt;0),Play[[#This Row],[medical_insurance_charges]],NA())</f>
        <v>#N/A</v>
      </c>
      <c r="Y511" s="114" t="e">
        <f>IF(AND(Play[[#This Row],[northeast]]&lt;&gt;0,Play[[#This Row],[Smoker]]&lt;&gt;0),Play[[#This Row],[medical_insurance_charges]],NA())</f>
        <v>#N/A</v>
      </c>
      <c r="Z511" s="115" t="e">
        <f>IF(AND(Play[[#This Row],[Biological Marker]]=0,Play[[#This Row],[Smoker]]=1),Play[[#This Row],[medical_insurance_charges]],NA())</f>
        <v>#N/A</v>
      </c>
      <c r="AA511" s="115" t="e">
        <f>IF(AND(Play[[#This Row],[Biological Marker]]=1,Play[[#This Row],[Smoker]]=1),Play[[#This Row],[medical_insurance_charges]],NA())</f>
        <v>#N/A</v>
      </c>
      <c r="AB511" s="144">
        <f>IF(AND(Play[[#This Row],[southeast]]&lt;&gt;0,Play[[#This Row],[Smoker]]=0),Play[[#This Row],[medical_insurance_charges]],NA())</f>
        <v>10579.710999999999</v>
      </c>
      <c r="AC511" s="144" t="e">
        <f>IF(AND(Play[[#This Row],[southwest]]&lt;&gt;0,Play[[#This Row],[Smoker]]=0),Play[[#This Row],[medical_insurance_charges]],NA())</f>
        <v>#N/A</v>
      </c>
      <c r="AD511" s="144" t="e">
        <f>IF(AND(Play[[#This Row],[northwest]]&lt;&gt;0,Play[[#This Row],[Smoker]]=0),Play[[#This Row],[medical_insurance_charges]],NA())</f>
        <v>#N/A</v>
      </c>
      <c r="AE511" s="144" t="e">
        <f>IF(AND(Play[[#This Row],[northeast]]&lt;&gt;0,Play[[#This Row],[Smoker]]=0),Play[[#This Row],[medical_insurance_charges]],NA())</f>
        <v>#N/A</v>
      </c>
      <c r="AF511" s="115">
        <f>IF(AND(Play[[#This Row],[Biological Marker]]=0,Play[[#This Row],[Smoker]]=0),Play[[#This Row],[medical_insurance_charges]],NA())</f>
        <v>10579.710999999999</v>
      </c>
      <c r="AG511" s="115" t="e">
        <f>IF(AND(Play[[#This Row],[Biological Marker]]=1,Play[[#This Row],[Smoker]]=0),Play[[#This Row],[medical_insurance_charges]],NA())</f>
        <v>#N/A</v>
      </c>
    </row>
    <row r="512" spans="1:33" x14ac:dyDescent="0.35">
      <c r="A512" s="31">
        <v>54</v>
      </c>
      <c r="B512" s="31">
        <v>31.9</v>
      </c>
      <c r="C512" s="33">
        <v>0</v>
      </c>
      <c r="D512" s="33">
        <v>1</v>
      </c>
      <c r="E512" s="33">
        <v>0</v>
      </c>
      <c r="F512" s="33">
        <v>0</v>
      </c>
      <c r="G512" s="33">
        <v>0</v>
      </c>
      <c r="H512">
        <v>0</v>
      </c>
      <c r="I512">
        <v>1</v>
      </c>
      <c r="J512">
        <v>0</v>
      </c>
      <c r="K512">
        <v>0</v>
      </c>
      <c r="L512">
        <v>0</v>
      </c>
      <c r="M512">
        <v>0</v>
      </c>
      <c r="N512">
        <v>0</v>
      </c>
      <c r="O512">
        <v>1</v>
      </c>
      <c r="P512">
        <v>0</v>
      </c>
      <c r="Q512" s="32">
        <v>27322.73386</v>
      </c>
      <c r="R512" s="110">
        <f>IF(Play[[#This Row],[southeast]]=1,Play[[#This Row],[medical_insurance_charges]],NA())</f>
        <v>27322.73386</v>
      </c>
      <c r="S512" s="110" t="e">
        <f>IF(Play[[#This Row],[southwest]]=1,Play[[#This Row],[medical_insurance_charges]],NA())</f>
        <v>#N/A</v>
      </c>
      <c r="T512" s="111" t="e">
        <f>IF(Play[[#This Row],[northwest]]=1,Play[[#This Row],[medical_insurance_charges]],NA())</f>
        <v>#N/A</v>
      </c>
      <c r="U512" s="110" t="e">
        <f>IF(Play[[#This Row],[northeast]]=1,Play[[#This Row],[medical_insurance_charges]],NA())</f>
        <v>#N/A</v>
      </c>
      <c r="V512" s="114" t="e">
        <f>IF(AND(Play[[#This Row],[southeast]]&lt;&gt;0,Play[[#This Row],[Smoker]]&lt;&gt;0),Play[[#This Row],[medical_insurance_charges]],NA())</f>
        <v>#N/A</v>
      </c>
      <c r="W512" s="114" t="e">
        <f>IF(AND(Play[[#This Row],[southwest]]&lt;&gt;0,Play[[#This Row],[Smoker]]&lt;&gt;0),Play[[#This Row],[medical_insurance_charges]],NA())</f>
        <v>#N/A</v>
      </c>
      <c r="X512" s="114" t="e">
        <f>IF(AND(Play[[#This Row],[northwest]]&lt;&gt;0,Play[[#This Row],[Smoker]]&lt;&gt;0),Play[[#This Row],[medical_insurance_charges]],NA())</f>
        <v>#N/A</v>
      </c>
      <c r="Y512" s="114" t="e">
        <f>IF(AND(Play[[#This Row],[northeast]]&lt;&gt;0,Play[[#This Row],[Smoker]]&lt;&gt;0),Play[[#This Row],[medical_insurance_charges]],NA())</f>
        <v>#N/A</v>
      </c>
      <c r="Z512" s="115" t="e">
        <f>IF(AND(Play[[#This Row],[Biological Marker]]=0,Play[[#This Row],[Smoker]]=1),Play[[#This Row],[medical_insurance_charges]],NA())</f>
        <v>#N/A</v>
      </c>
      <c r="AA512" s="115" t="e">
        <f>IF(AND(Play[[#This Row],[Biological Marker]]=1,Play[[#This Row],[Smoker]]=1),Play[[#This Row],[medical_insurance_charges]],NA())</f>
        <v>#N/A</v>
      </c>
      <c r="AB512" s="144">
        <f>IF(AND(Play[[#This Row],[southeast]]&lt;&gt;0,Play[[#This Row],[Smoker]]=0),Play[[#This Row],[medical_insurance_charges]],NA())</f>
        <v>27322.73386</v>
      </c>
      <c r="AC512" s="144" t="e">
        <f>IF(AND(Play[[#This Row],[southwest]]&lt;&gt;0,Play[[#This Row],[Smoker]]=0),Play[[#This Row],[medical_insurance_charges]],NA())</f>
        <v>#N/A</v>
      </c>
      <c r="AD512" s="144" t="e">
        <f>IF(AND(Play[[#This Row],[northwest]]&lt;&gt;0,Play[[#This Row],[Smoker]]=0),Play[[#This Row],[medical_insurance_charges]],NA())</f>
        <v>#N/A</v>
      </c>
      <c r="AE512" s="144" t="e">
        <f>IF(AND(Play[[#This Row],[northeast]]&lt;&gt;0,Play[[#This Row],[Smoker]]=0),Play[[#This Row],[medical_insurance_charges]],NA())</f>
        <v>#N/A</v>
      </c>
      <c r="AF512" s="115">
        <f>IF(AND(Play[[#This Row],[Biological Marker]]=0,Play[[#This Row],[Smoker]]=0),Play[[#This Row],[medical_insurance_charges]],NA())</f>
        <v>27322.73386</v>
      </c>
      <c r="AG512" s="115" t="e">
        <f>IF(AND(Play[[#This Row],[Biological Marker]]=1,Play[[#This Row],[Smoker]]=0),Play[[#This Row],[medical_insurance_charges]],NA())</f>
        <v>#N/A</v>
      </c>
    </row>
    <row r="513" spans="1:33" x14ac:dyDescent="0.35">
      <c r="A513" s="31">
        <v>54</v>
      </c>
      <c r="B513" s="31">
        <v>31.9</v>
      </c>
      <c r="C513" s="33">
        <v>0</v>
      </c>
      <c r="D513" s="33">
        <v>1</v>
      </c>
      <c r="E513" s="33">
        <v>0</v>
      </c>
      <c r="F513" s="33">
        <v>0</v>
      </c>
      <c r="G513" s="33">
        <v>0</v>
      </c>
      <c r="H513">
        <v>0</v>
      </c>
      <c r="I513">
        <v>1</v>
      </c>
      <c r="J513">
        <v>0</v>
      </c>
      <c r="K513">
        <v>0</v>
      </c>
      <c r="L513">
        <v>0</v>
      </c>
      <c r="M513">
        <v>0</v>
      </c>
      <c r="N513">
        <v>0</v>
      </c>
      <c r="O513">
        <v>1</v>
      </c>
      <c r="P513">
        <v>0</v>
      </c>
      <c r="Q513" s="32">
        <v>10928.849</v>
      </c>
      <c r="R513" s="110">
        <f>IF(Play[[#This Row],[southeast]]=1,Play[[#This Row],[medical_insurance_charges]],NA())</f>
        <v>10928.849</v>
      </c>
      <c r="S513" s="110" t="e">
        <f>IF(Play[[#This Row],[southwest]]=1,Play[[#This Row],[medical_insurance_charges]],NA())</f>
        <v>#N/A</v>
      </c>
      <c r="T513" s="111" t="e">
        <f>IF(Play[[#This Row],[northwest]]=1,Play[[#This Row],[medical_insurance_charges]],NA())</f>
        <v>#N/A</v>
      </c>
      <c r="U513" s="110" t="e">
        <f>IF(Play[[#This Row],[northeast]]=1,Play[[#This Row],[medical_insurance_charges]],NA())</f>
        <v>#N/A</v>
      </c>
      <c r="V513" s="114" t="e">
        <f>IF(AND(Play[[#This Row],[southeast]]&lt;&gt;0,Play[[#This Row],[Smoker]]&lt;&gt;0),Play[[#This Row],[medical_insurance_charges]],NA())</f>
        <v>#N/A</v>
      </c>
      <c r="W513" s="114" t="e">
        <f>IF(AND(Play[[#This Row],[southwest]]&lt;&gt;0,Play[[#This Row],[Smoker]]&lt;&gt;0),Play[[#This Row],[medical_insurance_charges]],NA())</f>
        <v>#N/A</v>
      </c>
      <c r="X513" s="114" t="e">
        <f>IF(AND(Play[[#This Row],[northwest]]&lt;&gt;0,Play[[#This Row],[Smoker]]&lt;&gt;0),Play[[#This Row],[medical_insurance_charges]],NA())</f>
        <v>#N/A</v>
      </c>
      <c r="Y513" s="114" t="e">
        <f>IF(AND(Play[[#This Row],[northeast]]&lt;&gt;0,Play[[#This Row],[Smoker]]&lt;&gt;0),Play[[#This Row],[medical_insurance_charges]],NA())</f>
        <v>#N/A</v>
      </c>
      <c r="Z513" s="115" t="e">
        <f>IF(AND(Play[[#This Row],[Biological Marker]]=0,Play[[#This Row],[Smoker]]=1),Play[[#This Row],[medical_insurance_charges]],NA())</f>
        <v>#N/A</v>
      </c>
      <c r="AA513" s="115" t="e">
        <f>IF(AND(Play[[#This Row],[Biological Marker]]=1,Play[[#This Row],[Smoker]]=1),Play[[#This Row],[medical_insurance_charges]],NA())</f>
        <v>#N/A</v>
      </c>
      <c r="AB513" s="144">
        <f>IF(AND(Play[[#This Row],[southeast]]&lt;&gt;0,Play[[#This Row],[Smoker]]=0),Play[[#This Row],[medical_insurance_charges]],NA())</f>
        <v>10928.849</v>
      </c>
      <c r="AC513" s="144" t="e">
        <f>IF(AND(Play[[#This Row],[southwest]]&lt;&gt;0,Play[[#This Row],[Smoker]]=0),Play[[#This Row],[medical_insurance_charges]],NA())</f>
        <v>#N/A</v>
      </c>
      <c r="AD513" s="144" t="e">
        <f>IF(AND(Play[[#This Row],[northwest]]&lt;&gt;0,Play[[#This Row],[Smoker]]=0),Play[[#This Row],[medical_insurance_charges]],NA())</f>
        <v>#N/A</v>
      </c>
      <c r="AE513" s="144" t="e">
        <f>IF(AND(Play[[#This Row],[northeast]]&lt;&gt;0,Play[[#This Row],[Smoker]]=0),Play[[#This Row],[medical_insurance_charges]],NA())</f>
        <v>#N/A</v>
      </c>
      <c r="AF513" s="115">
        <f>IF(AND(Play[[#This Row],[Biological Marker]]=0,Play[[#This Row],[Smoker]]=0),Play[[#This Row],[medical_insurance_charges]],NA())</f>
        <v>10928.849</v>
      </c>
      <c r="AG513" s="115" t="e">
        <f>IF(AND(Play[[#This Row],[Biological Marker]]=1,Play[[#This Row],[Smoker]]=0),Play[[#This Row],[medical_insurance_charges]],NA())</f>
        <v>#N/A</v>
      </c>
    </row>
    <row r="514" spans="1:33" x14ac:dyDescent="0.35">
      <c r="A514" s="31">
        <v>54</v>
      </c>
      <c r="B514" s="31">
        <v>31.24</v>
      </c>
      <c r="C514" s="33">
        <v>0</v>
      </c>
      <c r="D514" s="33">
        <v>1</v>
      </c>
      <c r="E514" s="33">
        <v>0</v>
      </c>
      <c r="F514" s="33">
        <v>0</v>
      </c>
      <c r="G514" s="33">
        <v>0</v>
      </c>
      <c r="H514">
        <v>0</v>
      </c>
      <c r="I514">
        <v>1</v>
      </c>
      <c r="J514">
        <v>0</v>
      </c>
      <c r="K514">
        <v>0</v>
      </c>
      <c r="L514">
        <v>0</v>
      </c>
      <c r="M514">
        <v>0</v>
      </c>
      <c r="N514">
        <v>0</v>
      </c>
      <c r="O514">
        <v>1</v>
      </c>
      <c r="P514">
        <v>0</v>
      </c>
      <c r="Q514" s="32">
        <v>10338.9316</v>
      </c>
      <c r="R514" s="110">
        <f>IF(Play[[#This Row],[southeast]]=1,Play[[#This Row],[medical_insurance_charges]],NA())</f>
        <v>10338.9316</v>
      </c>
      <c r="S514" s="110" t="e">
        <f>IF(Play[[#This Row],[southwest]]=1,Play[[#This Row],[medical_insurance_charges]],NA())</f>
        <v>#N/A</v>
      </c>
      <c r="T514" s="111" t="e">
        <f>IF(Play[[#This Row],[northwest]]=1,Play[[#This Row],[medical_insurance_charges]],NA())</f>
        <v>#N/A</v>
      </c>
      <c r="U514" s="110" t="e">
        <f>IF(Play[[#This Row],[northeast]]=1,Play[[#This Row],[medical_insurance_charges]],NA())</f>
        <v>#N/A</v>
      </c>
      <c r="V514" s="114" t="e">
        <f>IF(AND(Play[[#This Row],[southeast]]&lt;&gt;0,Play[[#This Row],[Smoker]]&lt;&gt;0),Play[[#This Row],[medical_insurance_charges]],NA())</f>
        <v>#N/A</v>
      </c>
      <c r="W514" s="114" t="e">
        <f>IF(AND(Play[[#This Row],[southwest]]&lt;&gt;0,Play[[#This Row],[Smoker]]&lt;&gt;0),Play[[#This Row],[medical_insurance_charges]],NA())</f>
        <v>#N/A</v>
      </c>
      <c r="X514" s="114" t="e">
        <f>IF(AND(Play[[#This Row],[northwest]]&lt;&gt;0,Play[[#This Row],[Smoker]]&lt;&gt;0),Play[[#This Row],[medical_insurance_charges]],NA())</f>
        <v>#N/A</v>
      </c>
      <c r="Y514" s="114" t="e">
        <f>IF(AND(Play[[#This Row],[northeast]]&lt;&gt;0,Play[[#This Row],[Smoker]]&lt;&gt;0),Play[[#This Row],[medical_insurance_charges]],NA())</f>
        <v>#N/A</v>
      </c>
      <c r="Z514" s="115" t="e">
        <f>IF(AND(Play[[#This Row],[Biological Marker]]=0,Play[[#This Row],[Smoker]]=1),Play[[#This Row],[medical_insurance_charges]],NA())</f>
        <v>#N/A</v>
      </c>
      <c r="AA514" s="115" t="e">
        <f>IF(AND(Play[[#This Row],[Biological Marker]]=1,Play[[#This Row],[Smoker]]=1),Play[[#This Row],[medical_insurance_charges]],NA())</f>
        <v>#N/A</v>
      </c>
      <c r="AB514" s="144">
        <f>IF(AND(Play[[#This Row],[southeast]]&lt;&gt;0,Play[[#This Row],[Smoker]]=0),Play[[#This Row],[medical_insurance_charges]],NA())</f>
        <v>10338.9316</v>
      </c>
      <c r="AC514" s="144" t="e">
        <f>IF(AND(Play[[#This Row],[southwest]]&lt;&gt;0,Play[[#This Row],[Smoker]]=0),Play[[#This Row],[medical_insurance_charges]],NA())</f>
        <v>#N/A</v>
      </c>
      <c r="AD514" s="144" t="e">
        <f>IF(AND(Play[[#This Row],[northwest]]&lt;&gt;0,Play[[#This Row],[Smoker]]=0),Play[[#This Row],[medical_insurance_charges]],NA())</f>
        <v>#N/A</v>
      </c>
      <c r="AE514" s="144" t="e">
        <f>IF(AND(Play[[#This Row],[northeast]]&lt;&gt;0,Play[[#This Row],[Smoker]]=0),Play[[#This Row],[medical_insurance_charges]],NA())</f>
        <v>#N/A</v>
      </c>
      <c r="AF514" s="115">
        <f>IF(AND(Play[[#This Row],[Biological Marker]]=0,Play[[#This Row],[Smoker]]=0),Play[[#This Row],[medical_insurance_charges]],NA())</f>
        <v>10338.9316</v>
      </c>
      <c r="AG514" s="115" t="e">
        <f>IF(AND(Play[[#This Row],[Biological Marker]]=1,Play[[#This Row],[Smoker]]=0),Play[[#This Row],[medical_insurance_charges]],NA())</f>
        <v>#N/A</v>
      </c>
    </row>
    <row r="515" spans="1:33" x14ac:dyDescent="0.35">
      <c r="A515" s="31">
        <v>55</v>
      </c>
      <c r="B515" s="31">
        <v>30.14</v>
      </c>
      <c r="C515" s="33">
        <v>0</v>
      </c>
      <c r="D515" s="33">
        <v>1</v>
      </c>
      <c r="E515" s="33">
        <v>0</v>
      </c>
      <c r="F515" s="33">
        <v>0</v>
      </c>
      <c r="G515" s="33">
        <v>0</v>
      </c>
      <c r="H515">
        <v>0</v>
      </c>
      <c r="I515">
        <v>1</v>
      </c>
      <c r="J515">
        <v>0</v>
      </c>
      <c r="K515">
        <v>0</v>
      </c>
      <c r="L515">
        <v>0</v>
      </c>
      <c r="M515">
        <v>0</v>
      </c>
      <c r="N515">
        <v>0</v>
      </c>
      <c r="O515">
        <v>1</v>
      </c>
      <c r="P515">
        <v>0</v>
      </c>
      <c r="Q515" s="32">
        <v>11881.9696</v>
      </c>
      <c r="R515" s="110">
        <f>IF(Play[[#This Row],[southeast]]=1,Play[[#This Row],[medical_insurance_charges]],NA())</f>
        <v>11881.9696</v>
      </c>
      <c r="S515" s="110" t="e">
        <f>IF(Play[[#This Row],[southwest]]=1,Play[[#This Row],[medical_insurance_charges]],NA())</f>
        <v>#N/A</v>
      </c>
      <c r="T515" s="111" t="e">
        <f>IF(Play[[#This Row],[northwest]]=1,Play[[#This Row],[medical_insurance_charges]],NA())</f>
        <v>#N/A</v>
      </c>
      <c r="U515" s="110" t="e">
        <f>IF(Play[[#This Row],[northeast]]=1,Play[[#This Row],[medical_insurance_charges]],NA())</f>
        <v>#N/A</v>
      </c>
      <c r="V515" s="114" t="e">
        <f>IF(AND(Play[[#This Row],[southeast]]&lt;&gt;0,Play[[#This Row],[Smoker]]&lt;&gt;0),Play[[#This Row],[medical_insurance_charges]],NA())</f>
        <v>#N/A</v>
      </c>
      <c r="W515" s="114" t="e">
        <f>IF(AND(Play[[#This Row],[southwest]]&lt;&gt;0,Play[[#This Row],[Smoker]]&lt;&gt;0),Play[[#This Row],[medical_insurance_charges]],NA())</f>
        <v>#N/A</v>
      </c>
      <c r="X515" s="114" t="e">
        <f>IF(AND(Play[[#This Row],[northwest]]&lt;&gt;0,Play[[#This Row],[Smoker]]&lt;&gt;0),Play[[#This Row],[medical_insurance_charges]],NA())</f>
        <v>#N/A</v>
      </c>
      <c r="Y515" s="114" t="e">
        <f>IF(AND(Play[[#This Row],[northeast]]&lt;&gt;0,Play[[#This Row],[Smoker]]&lt;&gt;0),Play[[#This Row],[medical_insurance_charges]],NA())</f>
        <v>#N/A</v>
      </c>
      <c r="Z515" s="115" t="e">
        <f>IF(AND(Play[[#This Row],[Biological Marker]]=0,Play[[#This Row],[Smoker]]=1),Play[[#This Row],[medical_insurance_charges]],NA())</f>
        <v>#N/A</v>
      </c>
      <c r="AA515" s="115" t="e">
        <f>IF(AND(Play[[#This Row],[Biological Marker]]=1,Play[[#This Row],[Smoker]]=1),Play[[#This Row],[medical_insurance_charges]],NA())</f>
        <v>#N/A</v>
      </c>
      <c r="AB515" s="144">
        <f>IF(AND(Play[[#This Row],[southeast]]&lt;&gt;0,Play[[#This Row],[Smoker]]=0),Play[[#This Row],[medical_insurance_charges]],NA())</f>
        <v>11881.9696</v>
      </c>
      <c r="AC515" s="144" t="e">
        <f>IF(AND(Play[[#This Row],[southwest]]&lt;&gt;0,Play[[#This Row],[Smoker]]=0),Play[[#This Row],[medical_insurance_charges]],NA())</f>
        <v>#N/A</v>
      </c>
      <c r="AD515" s="144" t="e">
        <f>IF(AND(Play[[#This Row],[northwest]]&lt;&gt;0,Play[[#This Row],[Smoker]]=0),Play[[#This Row],[medical_insurance_charges]],NA())</f>
        <v>#N/A</v>
      </c>
      <c r="AE515" s="144" t="e">
        <f>IF(AND(Play[[#This Row],[northeast]]&lt;&gt;0,Play[[#This Row],[Smoker]]=0),Play[[#This Row],[medical_insurance_charges]],NA())</f>
        <v>#N/A</v>
      </c>
      <c r="AF515" s="115">
        <f>IF(AND(Play[[#This Row],[Biological Marker]]=0,Play[[#This Row],[Smoker]]=0),Play[[#This Row],[medical_insurance_charges]],NA())</f>
        <v>11881.9696</v>
      </c>
      <c r="AG515" s="115" t="e">
        <f>IF(AND(Play[[#This Row],[Biological Marker]]=1,Play[[#This Row],[Smoker]]=0),Play[[#This Row],[medical_insurance_charges]],NA())</f>
        <v>#N/A</v>
      </c>
    </row>
    <row r="516" spans="1:33" x14ac:dyDescent="0.35">
      <c r="A516" s="31">
        <v>55</v>
      </c>
      <c r="B516" s="31">
        <v>40.81</v>
      </c>
      <c r="C516" s="33">
        <v>0</v>
      </c>
      <c r="D516" s="33">
        <v>1</v>
      </c>
      <c r="E516" s="33">
        <v>0</v>
      </c>
      <c r="F516" s="33">
        <v>0</v>
      </c>
      <c r="G516" s="33">
        <v>0</v>
      </c>
      <c r="H516">
        <v>0</v>
      </c>
      <c r="I516">
        <v>1</v>
      </c>
      <c r="J516">
        <v>0</v>
      </c>
      <c r="K516">
        <v>0</v>
      </c>
      <c r="L516">
        <v>0</v>
      </c>
      <c r="M516">
        <v>0</v>
      </c>
      <c r="N516">
        <v>0</v>
      </c>
      <c r="O516">
        <v>1</v>
      </c>
      <c r="P516">
        <v>0</v>
      </c>
      <c r="Q516" s="32">
        <v>12485.8009</v>
      </c>
      <c r="R516" s="110">
        <f>IF(Play[[#This Row],[southeast]]=1,Play[[#This Row],[medical_insurance_charges]],NA())</f>
        <v>12485.8009</v>
      </c>
      <c r="S516" s="110" t="e">
        <f>IF(Play[[#This Row],[southwest]]=1,Play[[#This Row],[medical_insurance_charges]],NA())</f>
        <v>#N/A</v>
      </c>
      <c r="T516" s="111" t="e">
        <f>IF(Play[[#This Row],[northwest]]=1,Play[[#This Row],[medical_insurance_charges]],NA())</f>
        <v>#N/A</v>
      </c>
      <c r="U516" s="110" t="e">
        <f>IF(Play[[#This Row],[northeast]]=1,Play[[#This Row],[medical_insurance_charges]],NA())</f>
        <v>#N/A</v>
      </c>
      <c r="V516" s="114" t="e">
        <f>IF(AND(Play[[#This Row],[southeast]]&lt;&gt;0,Play[[#This Row],[Smoker]]&lt;&gt;0),Play[[#This Row],[medical_insurance_charges]],NA())</f>
        <v>#N/A</v>
      </c>
      <c r="W516" s="114" t="e">
        <f>IF(AND(Play[[#This Row],[southwest]]&lt;&gt;0,Play[[#This Row],[Smoker]]&lt;&gt;0),Play[[#This Row],[medical_insurance_charges]],NA())</f>
        <v>#N/A</v>
      </c>
      <c r="X516" s="114" t="e">
        <f>IF(AND(Play[[#This Row],[northwest]]&lt;&gt;0,Play[[#This Row],[Smoker]]&lt;&gt;0),Play[[#This Row],[medical_insurance_charges]],NA())</f>
        <v>#N/A</v>
      </c>
      <c r="Y516" s="114" t="e">
        <f>IF(AND(Play[[#This Row],[northeast]]&lt;&gt;0,Play[[#This Row],[Smoker]]&lt;&gt;0),Play[[#This Row],[medical_insurance_charges]],NA())</f>
        <v>#N/A</v>
      </c>
      <c r="Z516" s="115" t="e">
        <f>IF(AND(Play[[#This Row],[Biological Marker]]=0,Play[[#This Row],[Smoker]]=1),Play[[#This Row],[medical_insurance_charges]],NA())</f>
        <v>#N/A</v>
      </c>
      <c r="AA516" s="115" t="e">
        <f>IF(AND(Play[[#This Row],[Biological Marker]]=1,Play[[#This Row],[Smoker]]=1),Play[[#This Row],[medical_insurance_charges]],NA())</f>
        <v>#N/A</v>
      </c>
      <c r="AB516" s="144">
        <f>IF(AND(Play[[#This Row],[southeast]]&lt;&gt;0,Play[[#This Row],[Smoker]]=0),Play[[#This Row],[medical_insurance_charges]],NA())</f>
        <v>12485.8009</v>
      </c>
      <c r="AC516" s="144" t="e">
        <f>IF(AND(Play[[#This Row],[southwest]]&lt;&gt;0,Play[[#This Row],[Smoker]]=0),Play[[#This Row],[medical_insurance_charges]],NA())</f>
        <v>#N/A</v>
      </c>
      <c r="AD516" s="144" t="e">
        <f>IF(AND(Play[[#This Row],[northwest]]&lt;&gt;0,Play[[#This Row],[Smoker]]=0),Play[[#This Row],[medical_insurance_charges]],NA())</f>
        <v>#N/A</v>
      </c>
      <c r="AE516" s="144" t="e">
        <f>IF(AND(Play[[#This Row],[northeast]]&lt;&gt;0,Play[[#This Row],[Smoker]]=0),Play[[#This Row],[medical_insurance_charges]],NA())</f>
        <v>#N/A</v>
      </c>
      <c r="AF516" s="115">
        <f>IF(AND(Play[[#This Row],[Biological Marker]]=0,Play[[#This Row],[Smoker]]=0),Play[[#This Row],[medical_insurance_charges]],NA())</f>
        <v>12485.8009</v>
      </c>
      <c r="AG516" s="115" t="e">
        <f>IF(AND(Play[[#This Row],[Biological Marker]]=1,Play[[#This Row],[Smoker]]=0),Play[[#This Row],[medical_insurance_charges]],NA())</f>
        <v>#N/A</v>
      </c>
    </row>
    <row r="517" spans="1:33" x14ac:dyDescent="0.35">
      <c r="A517" s="31">
        <v>56</v>
      </c>
      <c r="B517" s="31">
        <v>39.82</v>
      </c>
      <c r="C517" s="33">
        <v>0</v>
      </c>
      <c r="D517" s="33">
        <v>1</v>
      </c>
      <c r="E517" s="33">
        <v>0</v>
      </c>
      <c r="F517" s="33">
        <v>0</v>
      </c>
      <c r="G517" s="33">
        <v>0</v>
      </c>
      <c r="H517">
        <v>0</v>
      </c>
      <c r="I517">
        <v>1</v>
      </c>
      <c r="J517">
        <v>0</v>
      </c>
      <c r="K517">
        <v>0</v>
      </c>
      <c r="L517">
        <v>0</v>
      </c>
      <c r="M517">
        <v>0</v>
      </c>
      <c r="N517">
        <v>0</v>
      </c>
      <c r="O517">
        <v>1</v>
      </c>
      <c r="P517">
        <v>0</v>
      </c>
      <c r="Q517" s="32">
        <v>11090.7178</v>
      </c>
      <c r="R517" s="110">
        <f>IF(Play[[#This Row],[southeast]]=1,Play[[#This Row],[medical_insurance_charges]],NA())</f>
        <v>11090.7178</v>
      </c>
      <c r="S517" s="110" t="e">
        <f>IF(Play[[#This Row],[southwest]]=1,Play[[#This Row],[medical_insurance_charges]],NA())</f>
        <v>#N/A</v>
      </c>
      <c r="T517" s="111" t="e">
        <f>IF(Play[[#This Row],[northwest]]=1,Play[[#This Row],[medical_insurance_charges]],NA())</f>
        <v>#N/A</v>
      </c>
      <c r="U517" s="110" t="e">
        <f>IF(Play[[#This Row],[northeast]]=1,Play[[#This Row],[medical_insurance_charges]],NA())</f>
        <v>#N/A</v>
      </c>
      <c r="V517" s="114" t="e">
        <f>IF(AND(Play[[#This Row],[southeast]]&lt;&gt;0,Play[[#This Row],[Smoker]]&lt;&gt;0),Play[[#This Row],[medical_insurance_charges]],NA())</f>
        <v>#N/A</v>
      </c>
      <c r="W517" s="114" t="e">
        <f>IF(AND(Play[[#This Row],[southwest]]&lt;&gt;0,Play[[#This Row],[Smoker]]&lt;&gt;0),Play[[#This Row],[medical_insurance_charges]],NA())</f>
        <v>#N/A</v>
      </c>
      <c r="X517" s="114" t="e">
        <f>IF(AND(Play[[#This Row],[northwest]]&lt;&gt;0,Play[[#This Row],[Smoker]]&lt;&gt;0),Play[[#This Row],[medical_insurance_charges]],NA())</f>
        <v>#N/A</v>
      </c>
      <c r="Y517" s="114" t="e">
        <f>IF(AND(Play[[#This Row],[northeast]]&lt;&gt;0,Play[[#This Row],[Smoker]]&lt;&gt;0),Play[[#This Row],[medical_insurance_charges]],NA())</f>
        <v>#N/A</v>
      </c>
      <c r="Z517" s="115" t="e">
        <f>IF(AND(Play[[#This Row],[Biological Marker]]=0,Play[[#This Row],[Smoker]]=1),Play[[#This Row],[medical_insurance_charges]],NA())</f>
        <v>#N/A</v>
      </c>
      <c r="AA517" s="115" t="e">
        <f>IF(AND(Play[[#This Row],[Biological Marker]]=1,Play[[#This Row],[Smoker]]=1),Play[[#This Row],[medical_insurance_charges]],NA())</f>
        <v>#N/A</v>
      </c>
      <c r="AB517" s="144">
        <f>IF(AND(Play[[#This Row],[southeast]]&lt;&gt;0,Play[[#This Row],[Smoker]]=0),Play[[#This Row],[medical_insurance_charges]],NA())</f>
        <v>11090.7178</v>
      </c>
      <c r="AC517" s="144" t="e">
        <f>IF(AND(Play[[#This Row],[southwest]]&lt;&gt;0,Play[[#This Row],[Smoker]]=0),Play[[#This Row],[medical_insurance_charges]],NA())</f>
        <v>#N/A</v>
      </c>
      <c r="AD517" s="144" t="e">
        <f>IF(AND(Play[[#This Row],[northwest]]&lt;&gt;0,Play[[#This Row],[Smoker]]=0),Play[[#This Row],[medical_insurance_charges]],NA())</f>
        <v>#N/A</v>
      </c>
      <c r="AE517" s="144" t="e">
        <f>IF(AND(Play[[#This Row],[northeast]]&lt;&gt;0,Play[[#This Row],[Smoker]]=0),Play[[#This Row],[medical_insurance_charges]],NA())</f>
        <v>#N/A</v>
      </c>
      <c r="AF517" s="115">
        <f>IF(AND(Play[[#This Row],[Biological Marker]]=0,Play[[#This Row],[Smoker]]=0),Play[[#This Row],[medical_insurance_charges]],NA())</f>
        <v>11090.7178</v>
      </c>
      <c r="AG517" s="115" t="e">
        <f>IF(AND(Play[[#This Row],[Biological Marker]]=1,Play[[#This Row],[Smoker]]=0),Play[[#This Row],[medical_insurance_charges]],NA())</f>
        <v>#N/A</v>
      </c>
    </row>
    <row r="518" spans="1:33" x14ac:dyDescent="0.35">
      <c r="A518" s="31">
        <v>56</v>
      </c>
      <c r="B518" s="31">
        <v>37.51</v>
      </c>
      <c r="C518" s="33">
        <v>0</v>
      </c>
      <c r="D518" s="33">
        <v>1</v>
      </c>
      <c r="E518" s="33">
        <v>0</v>
      </c>
      <c r="F518" s="33">
        <v>0</v>
      </c>
      <c r="G518" s="33">
        <v>0</v>
      </c>
      <c r="H518">
        <v>0</v>
      </c>
      <c r="I518">
        <v>1</v>
      </c>
      <c r="J518">
        <v>0</v>
      </c>
      <c r="K518">
        <v>0</v>
      </c>
      <c r="L518">
        <v>0</v>
      </c>
      <c r="M518">
        <v>0</v>
      </c>
      <c r="N518">
        <v>0</v>
      </c>
      <c r="O518">
        <v>1</v>
      </c>
      <c r="P518">
        <v>0</v>
      </c>
      <c r="Q518" s="32">
        <v>12265.5069</v>
      </c>
      <c r="R518" s="110">
        <f>IF(Play[[#This Row],[southeast]]=1,Play[[#This Row],[medical_insurance_charges]],NA())</f>
        <v>12265.5069</v>
      </c>
      <c r="S518" s="110" t="e">
        <f>IF(Play[[#This Row],[southwest]]=1,Play[[#This Row],[medical_insurance_charges]],NA())</f>
        <v>#N/A</v>
      </c>
      <c r="T518" s="111" t="e">
        <f>IF(Play[[#This Row],[northwest]]=1,Play[[#This Row],[medical_insurance_charges]],NA())</f>
        <v>#N/A</v>
      </c>
      <c r="U518" s="110" t="e">
        <f>IF(Play[[#This Row],[northeast]]=1,Play[[#This Row],[medical_insurance_charges]],NA())</f>
        <v>#N/A</v>
      </c>
      <c r="V518" s="114" t="e">
        <f>IF(AND(Play[[#This Row],[southeast]]&lt;&gt;0,Play[[#This Row],[Smoker]]&lt;&gt;0),Play[[#This Row],[medical_insurance_charges]],NA())</f>
        <v>#N/A</v>
      </c>
      <c r="W518" s="114" t="e">
        <f>IF(AND(Play[[#This Row],[southwest]]&lt;&gt;0,Play[[#This Row],[Smoker]]&lt;&gt;0),Play[[#This Row],[medical_insurance_charges]],NA())</f>
        <v>#N/A</v>
      </c>
      <c r="X518" s="114" t="e">
        <f>IF(AND(Play[[#This Row],[northwest]]&lt;&gt;0,Play[[#This Row],[Smoker]]&lt;&gt;0),Play[[#This Row],[medical_insurance_charges]],NA())</f>
        <v>#N/A</v>
      </c>
      <c r="Y518" s="114" t="e">
        <f>IF(AND(Play[[#This Row],[northeast]]&lt;&gt;0,Play[[#This Row],[Smoker]]&lt;&gt;0),Play[[#This Row],[medical_insurance_charges]],NA())</f>
        <v>#N/A</v>
      </c>
      <c r="Z518" s="115" t="e">
        <f>IF(AND(Play[[#This Row],[Biological Marker]]=0,Play[[#This Row],[Smoker]]=1),Play[[#This Row],[medical_insurance_charges]],NA())</f>
        <v>#N/A</v>
      </c>
      <c r="AA518" s="115" t="e">
        <f>IF(AND(Play[[#This Row],[Biological Marker]]=1,Play[[#This Row],[Smoker]]=1),Play[[#This Row],[medical_insurance_charges]],NA())</f>
        <v>#N/A</v>
      </c>
      <c r="AB518" s="144">
        <f>IF(AND(Play[[#This Row],[southeast]]&lt;&gt;0,Play[[#This Row],[Smoker]]=0),Play[[#This Row],[medical_insurance_charges]],NA())</f>
        <v>12265.5069</v>
      </c>
      <c r="AC518" s="144" t="e">
        <f>IF(AND(Play[[#This Row],[southwest]]&lt;&gt;0,Play[[#This Row],[Smoker]]=0),Play[[#This Row],[medical_insurance_charges]],NA())</f>
        <v>#N/A</v>
      </c>
      <c r="AD518" s="144" t="e">
        <f>IF(AND(Play[[#This Row],[northwest]]&lt;&gt;0,Play[[#This Row],[Smoker]]=0),Play[[#This Row],[medical_insurance_charges]],NA())</f>
        <v>#N/A</v>
      </c>
      <c r="AE518" s="144" t="e">
        <f>IF(AND(Play[[#This Row],[northeast]]&lt;&gt;0,Play[[#This Row],[Smoker]]=0),Play[[#This Row],[medical_insurance_charges]],NA())</f>
        <v>#N/A</v>
      </c>
      <c r="AF518" s="115">
        <f>IF(AND(Play[[#This Row],[Biological Marker]]=0,Play[[#This Row],[Smoker]]=0),Play[[#This Row],[medical_insurance_charges]],NA())</f>
        <v>12265.5069</v>
      </c>
      <c r="AG518" s="115" t="e">
        <f>IF(AND(Play[[#This Row],[Biological Marker]]=1,Play[[#This Row],[Smoker]]=0),Play[[#This Row],[medical_insurance_charges]],NA())</f>
        <v>#N/A</v>
      </c>
    </row>
    <row r="519" spans="1:33" x14ac:dyDescent="0.35">
      <c r="A519" s="31">
        <v>56</v>
      </c>
      <c r="B519" s="31">
        <v>41.91</v>
      </c>
      <c r="C519" s="33">
        <v>0</v>
      </c>
      <c r="D519" s="33">
        <v>1</v>
      </c>
      <c r="E519" s="33">
        <v>0</v>
      </c>
      <c r="F519" s="33">
        <v>0</v>
      </c>
      <c r="G519" s="33">
        <v>0</v>
      </c>
      <c r="H519">
        <v>0</v>
      </c>
      <c r="I519">
        <v>1</v>
      </c>
      <c r="J519">
        <v>0</v>
      </c>
      <c r="K519">
        <v>0</v>
      </c>
      <c r="L519">
        <v>0</v>
      </c>
      <c r="M519">
        <v>0</v>
      </c>
      <c r="N519">
        <v>0</v>
      </c>
      <c r="O519">
        <v>1</v>
      </c>
      <c r="P519">
        <v>0</v>
      </c>
      <c r="Q519" s="32">
        <v>11093.6229</v>
      </c>
      <c r="R519" s="110">
        <f>IF(Play[[#This Row],[southeast]]=1,Play[[#This Row],[medical_insurance_charges]],NA())</f>
        <v>11093.6229</v>
      </c>
      <c r="S519" s="110" t="e">
        <f>IF(Play[[#This Row],[southwest]]=1,Play[[#This Row],[medical_insurance_charges]],NA())</f>
        <v>#N/A</v>
      </c>
      <c r="T519" s="111" t="e">
        <f>IF(Play[[#This Row],[northwest]]=1,Play[[#This Row],[medical_insurance_charges]],NA())</f>
        <v>#N/A</v>
      </c>
      <c r="U519" s="110" t="e">
        <f>IF(Play[[#This Row],[northeast]]=1,Play[[#This Row],[medical_insurance_charges]],NA())</f>
        <v>#N/A</v>
      </c>
      <c r="V519" s="114" t="e">
        <f>IF(AND(Play[[#This Row],[southeast]]&lt;&gt;0,Play[[#This Row],[Smoker]]&lt;&gt;0),Play[[#This Row],[medical_insurance_charges]],NA())</f>
        <v>#N/A</v>
      </c>
      <c r="W519" s="114" t="e">
        <f>IF(AND(Play[[#This Row],[southwest]]&lt;&gt;0,Play[[#This Row],[Smoker]]&lt;&gt;0),Play[[#This Row],[medical_insurance_charges]],NA())</f>
        <v>#N/A</v>
      </c>
      <c r="X519" s="114" t="e">
        <f>IF(AND(Play[[#This Row],[northwest]]&lt;&gt;0,Play[[#This Row],[Smoker]]&lt;&gt;0),Play[[#This Row],[medical_insurance_charges]],NA())</f>
        <v>#N/A</v>
      </c>
      <c r="Y519" s="114" t="e">
        <f>IF(AND(Play[[#This Row],[northeast]]&lt;&gt;0,Play[[#This Row],[Smoker]]&lt;&gt;0),Play[[#This Row],[medical_insurance_charges]],NA())</f>
        <v>#N/A</v>
      </c>
      <c r="Z519" s="115" t="e">
        <f>IF(AND(Play[[#This Row],[Biological Marker]]=0,Play[[#This Row],[Smoker]]=1),Play[[#This Row],[medical_insurance_charges]],NA())</f>
        <v>#N/A</v>
      </c>
      <c r="AA519" s="115" t="e">
        <f>IF(AND(Play[[#This Row],[Biological Marker]]=1,Play[[#This Row],[Smoker]]=1),Play[[#This Row],[medical_insurance_charges]],NA())</f>
        <v>#N/A</v>
      </c>
      <c r="AB519" s="144">
        <f>IF(AND(Play[[#This Row],[southeast]]&lt;&gt;0,Play[[#This Row],[Smoker]]=0),Play[[#This Row],[medical_insurance_charges]],NA())</f>
        <v>11093.6229</v>
      </c>
      <c r="AC519" s="144" t="e">
        <f>IF(AND(Play[[#This Row],[southwest]]&lt;&gt;0,Play[[#This Row],[Smoker]]=0),Play[[#This Row],[medical_insurance_charges]],NA())</f>
        <v>#N/A</v>
      </c>
      <c r="AD519" s="144" t="e">
        <f>IF(AND(Play[[#This Row],[northwest]]&lt;&gt;0,Play[[#This Row],[Smoker]]=0),Play[[#This Row],[medical_insurance_charges]],NA())</f>
        <v>#N/A</v>
      </c>
      <c r="AE519" s="144" t="e">
        <f>IF(AND(Play[[#This Row],[northeast]]&lt;&gt;0,Play[[#This Row],[Smoker]]=0),Play[[#This Row],[medical_insurance_charges]],NA())</f>
        <v>#N/A</v>
      </c>
      <c r="AF519" s="115">
        <f>IF(AND(Play[[#This Row],[Biological Marker]]=0,Play[[#This Row],[Smoker]]=0),Play[[#This Row],[medical_insurance_charges]],NA())</f>
        <v>11093.6229</v>
      </c>
      <c r="AG519" s="115" t="e">
        <f>IF(AND(Play[[#This Row],[Biological Marker]]=1,Play[[#This Row],[Smoker]]=0),Play[[#This Row],[medical_insurance_charges]],NA())</f>
        <v>#N/A</v>
      </c>
    </row>
    <row r="520" spans="1:33" x14ac:dyDescent="0.35">
      <c r="A520" s="31">
        <v>58</v>
      </c>
      <c r="B520" s="31">
        <v>41.91</v>
      </c>
      <c r="C520" s="33">
        <v>0</v>
      </c>
      <c r="D520" s="33">
        <v>1</v>
      </c>
      <c r="E520" s="33">
        <v>0</v>
      </c>
      <c r="F520" s="33">
        <v>0</v>
      </c>
      <c r="G520" s="33">
        <v>0</v>
      </c>
      <c r="H520">
        <v>0</v>
      </c>
      <c r="I520">
        <v>1</v>
      </c>
      <c r="J520">
        <v>0</v>
      </c>
      <c r="K520">
        <v>0</v>
      </c>
      <c r="L520">
        <v>0</v>
      </c>
      <c r="M520">
        <v>0</v>
      </c>
      <c r="N520">
        <v>0</v>
      </c>
      <c r="O520">
        <v>1</v>
      </c>
      <c r="P520">
        <v>0</v>
      </c>
      <c r="Q520" s="32">
        <v>24227.337240000001</v>
      </c>
      <c r="R520" s="110">
        <f>IF(Play[[#This Row],[southeast]]=1,Play[[#This Row],[medical_insurance_charges]],NA())</f>
        <v>24227.337240000001</v>
      </c>
      <c r="S520" s="110" t="e">
        <f>IF(Play[[#This Row],[southwest]]=1,Play[[#This Row],[medical_insurance_charges]],NA())</f>
        <v>#N/A</v>
      </c>
      <c r="T520" s="111" t="e">
        <f>IF(Play[[#This Row],[northwest]]=1,Play[[#This Row],[medical_insurance_charges]],NA())</f>
        <v>#N/A</v>
      </c>
      <c r="U520" s="110" t="e">
        <f>IF(Play[[#This Row],[northeast]]=1,Play[[#This Row],[medical_insurance_charges]],NA())</f>
        <v>#N/A</v>
      </c>
      <c r="V520" s="114" t="e">
        <f>IF(AND(Play[[#This Row],[southeast]]&lt;&gt;0,Play[[#This Row],[Smoker]]&lt;&gt;0),Play[[#This Row],[medical_insurance_charges]],NA())</f>
        <v>#N/A</v>
      </c>
      <c r="W520" s="114" t="e">
        <f>IF(AND(Play[[#This Row],[southwest]]&lt;&gt;0,Play[[#This Row],[Smoker]]&lt;&gt;0),Play[[#This Row],[medical_insurance_charges]],NA())</f>
        <v>#N/A</v>
      </c>
      <c r="X520" s="114" t="e">
        <f>IF(AND(Play[[#This Row],[northwest]]&lt;&gt;0,Play[[#This Row],[Smoker]]&lt;&gt;0),Play[[#This Row],[medical_insurance_charges]],NA())</f>
        <v>#N/A</v>
      </c>
      <c r="Y520" s="114" t="e">
        <f>IF(AND(Play[[#This Row],[northeast]]&lt;&gt;0,Play[[#This Row],[Smoker]]&lt;&gt;0),Play[[#This Row],[medical_insurance_charges]],NA())</f>
        <v>#N/A</v>
      </c>
      <c r="Z520" s="115" t="e">
        <f>IF(AND(Play[[#This Row],[Biological Marker]]=0,Play[[#This Row],[Smoker]]=1),Play[[#This Row],[medical_insurance_charges]],NA())</f>
        <v>#N/A</v>
      </c>
      <c r="AA520" s="115" t="e">
        <f>IF(AND(Play[[#This Row],[Biological Marker]]=1,Play[[#This Row],[Smoker]]=1),Play[[#This Row],[medical_insurance_charges]],NA())</f>
        <v>#N/A</v>
      </c>
      <c r="AB520" s="144">
        <f>IF(AND(Play[[#This Row],[southeast]]&lt;&gt;0,Play[[#This Row],[Smoker]]=0),Play[[#This Row],[medical_insurance_charges]],NA())</f>
        <v>24227.337240000001</v>
      </c>
      <c r="AC520" s="144" t="e">
        <f>IF(AND(Play[[#This Row],[southwest]]&lt;&gt;0,Play[[#This Row],[Smoker]]=0),Play[[#This Row],[medical_insurance_charges]],NA())</f>
        <v>#N/A</v>
      </c>
      <c r="AD520" s="144" t="e">
        <f>IF(AND(Play[[#This Row],[northwest]]&lt;&gt;0,Play[[#This Row],[Smoker]]=0),Play[[#This Row],[medical_insurance_charges]],NA())</f>
        <v>#N/A</v>
      </c>
      <c r="AE520" s="144" t="e">
        <f>IF(AND(Play[[#This Row],[northeast]]&lt;&gt;0,Play[[#This Row],[Smoker]]=0),Play[[#This Row],[medical_insurance_charges]],NA())</f>
        <v>#N/A</v>
      </c>
      <c r="AF520" s="115">
        <f>IF(AND(Play[[#This Row],[Biological Marker]]=0,Play[[#This Row],[Smoker]]=0),Play[[#This Row],[medical_insurance_charges]],NA())</f>
        <v>24227.337240000001</v>
      </c>
      <c r="AG520" s="115" t="e">
        <f>IF(AND(Play[[#This Row],[Biological Marker]]=1,Play[[#This Row],[Smoker]]=0),Play[[#This Row],[medical_insurance_charges]],NA())</f>
        <v>#N/A</v>
      </c>
    </row>
    <row r="521" spans="1:33" x14ac:dyDescent="0.35">
      <c r="A521" s="31">
        <v>58</v>
      </c>
      <c r="B521" s="31">
        <v>39.049999999999997</v>
      </c>
      <c r="C521" s="33">
        <v>0</v>
      </c>
      <c r="D521" s="33">
        <v>1</v>
      </c>
      <c r="E521" s="33">
        <v>0</v>
      </c>
      <c r="F521" s="33">
        <v>0</v>
      </c>
      <c r="G521" s="33">
        <v>0</v>
      </c>
      <c r="H521">
        <v>0</v>
      </c>
      <c r="I521">
        <v>1</v>
      </c>
      <c r="J521">
        <v>0</v>
      </c>
      <c r="K521">
        <v>0</v>
      </c>
      <c r="L521">
        <v>0</v>
      </c>
      <c r="M521">
        <v>0</v>
      </c>
      <c r="N521">
        <v>0</v>
      </c>
      <c r="O521">
        <v>1</v>
      </c>
      <c r="P521">
        <v>0</v>
      </c>
      <c r="Q521" s="32">
        <v>11856.4115</v>
      </c>
      <c r="R521" s="110">
        <f>IF(Play[[#This Row],[southeast]]=1,Play[[#This Row],[medical_insurance_charges]],NA())</f>
        <v>11856.4115</v>
      </c>
      <c r="S521" s="110" t="e">
        <f>IF(Play[[#This Row],[southwest]]=1,Play[[#This Row],[medical_insurance_charges]],NA())</f>
        <v>#N/A</v>
      </c>
      <c r="T521" s="111" t="e">
        <f>IF(Play[[#This Row],[northwest]]=1,Play[[#This Row],[medical_insurance_charges]],NA())</f>
        <v>#N/A</v>
      </c>
      <c r="U521" s="110" t="e">
        <f>IF(Play[[#This Row],[northeast]]=1,Play[[#This Row],[medical_insurance_charges]],NA())</f>
        <v>#N/A</v>
      </c>
      <c r="V521" s="114" t="e">
        <f>IF(AND(Play[[#This Row],[southeast]]&lt;&gt;0,Play[[#This Row],[Smoker]]&lt;&gt;0),Play[[#This Row],[medical_insurance_charges]],NA())</f>
        <v>#N/A</v>
      </c>
      <c r="W521" s="114" t="e">
        <f>IF(AND(Play[[#This Row],[southwest]]&lt;&gt;0,Play[[#This Row],[Smoker]]&lt;&gt;0),Play[[#This Row],[medical_insurance_charges]],NA())</f>
        <v>#N/A</v>
      </c>
      <c r="X521" s="114" t="e">
        <f>IF(AND(Play[[#This Row],[northwest]]&lt;&gt;0,Play[[#This Row],[Smoker]]&lt;&gt;0),Play[[#This Row],[medical_insurance_charges]],NA())</f>
        <v>#N/A</v>
      </c>
      <c r="Y521" s="114" t="e">
        <f>IF(AND(Play[[#This Row],[northeast]]&lt;&gt;0,Play[[#This Row],[Smoker]]&lt;&gt;0),Play[[#This Row],[medical_insurance_charges]],NA())</f>
        <v>#N/A</v>
      </c>
      <c r="Z521" s="115" t="e">
        <f>IF(AND(Play[[#This Row],[Biological Marker]]=0,Play[[#This Row],[Smoker]]=1),Play[[#This Row],[medical_insurance_charges]],NA())</f>
        <v>#N/A</v>
      </c>
      <c r="AA521" s="115" t="e">
        <f>IF(AND(Play[[#This Row],[Biological Marker]]=1,Play[[#This Row],[Smoker]]=1),Play[[#This Row],[medical_insurance_charges]],NA())</f>
        <v>#N/A</v>
      </c>
      <c r="AB521" s="144">
        <f>IF(AND(Play[[#This Row],[southeast]]&lt;&gt;0,Play[[#This Row],[Smoker]]=0),Play[[#This Row],[medical_insurance_charges]],NA())</f>
        <v>11856.4115</v>
      </c>
      <c r="AC521" s="144" t="e">
        <f>IF(AND(Play[[#This Row],[southwest]]&lt;&gt;0,Play[[#This Row],[Smoker]]=0),Play[[#This Row],[medical_insurance_charges]],NA())</f>
        <v>#N/A</v>
      </c>
      <c r="AD521" s="144" t="e">
        <f>IF(AND(Play[[#This Row],[northwest]]&lt;&gt;0,Play[[#This Row],[Smoker]]=0),Play[[#This Row],[medical_insurance_charges]],NA())</f>
        <v>#N/A</v>
      </c>
      <c r="AE521" s="144" t="e">
        <f>IF(AND(Play[[#This Row],[northeast]]&lt;&gt;0,Play[[#This Row],[Smoker]]=0),Play[[#This Row],[medical_insurance_charges]],NA())</f>
        <v>#N/A</v>
      </c>
      <c r="AF521" s="115">
        <f>IF(AND(Play[[#This Row],[Biological Marker]]=0,Play[[#This Row],[Smoker]]=0),Play[[#This Row],[medical_insurance_charges]],NA())</f>
        <v>11856.4115</v>
      </c>
      <c r="AG521" s="115" t="e">
        <f>IF(AND(Play[[#This Row],[Biological Marker]]=1,Play[[#This Row],[Smoker]]=0),Play[[#This Row],[medical_insurance_charges]],NA())</f>
        <v>#N/A</v>
      </c>
    </row>
    <row r="522" spans="1:33" x14ac:dyDescent="0.35">
      <c r="A522" s="31">
        <v>59</v>
      </c>
      <c r="B522" s="31">
        <v>36.520000000000003</v>
      </c>
      <c r="C522" s="33">
        <v>0</v>
      </c>
      <c r="D522" s="33">
        <v>1</v>
      </c>
      <c r="E522" s="33">
        <v>0</v>
      </c>
      <c r="F522" s="33">
        <v>0</v>
      </c>
      <c r="G522" s="33">
        <v>0</v>
      </c>
      <c r="H522">
        <v>0</v>
      </c>
      <c r="I522">
        <v>1</v>
      </c>
      <c r="J522">
        <v>0</v>
      </c>
      <c r="K522">
        <v>0</v>
      </c>
      <c r="L522">
        <v>0</v>
      </c>
      <c r="M522">
        <v>0</v>
      </c>
      <c r="N522">
        <v>0</v>
      </c>
      <c r="O522">
        <v>1</v>
      </c>
      <c r="P522">
        <v>0</v>
      </c>
      <c r="Q522" s="32">
        <v>28287.897659999999</v>
      </c>
      <c r="R522" s="110">
        <f>IF(Play[[#This Row],[southeast]]=1,Play[[#This Row],[medical_insurance_charges]],NA())</f>
        <v>28287.897659999999</v>
      </c>
      <c r="S522" s="110" t="e">
        <f>IF(Play[[#This Row],[southwest]]=1,Play[[#This Row],[medical_insurance_charges]],NA())</f>
        <v>#N/A</v>
      </c>
      <c r="T522" s="111" t="e">
        <f>IF(Play[[#This Row],[northwest]]=1,Play[[#This Row],[medical_insurance_charges]],NA())</f>
        <v>#N/A</v>
      </c>
      <c r="U522" s="110" t="e">
        <f>IF(Play[[#This Row],[northeast]]=1,Play[[#This Row],[medical_insurance_charges]],NA())</f>
        <v>#N/A</v>
      </c>
      <c r="V522" s="114" t="e">
        <f>IF(AND(Play[[#This Row],[southeast]]&lt;&gt;0,Play[[#This Row],[Smoker]]&lt;&gt;0),Play[[#This Row],[medical_insurance_charges]],NA())</f>
        <v>#N/A</v>
      </c>
      <c r="W522" s="114" t="e">
        <f>IF(AND(Play[[#This Row],[southwest]]&lt;&gt;0,Play[[#This Row],[Smoker]]&lt;&gt;0),Play[[#This Row],[medical_insurance_charges]],NA())</f>
        <v>#N/A</v>
      </c>
      <c r="X522" s="114" t="e">
        <f>IF(AND(Play[[#This Row],[northwest]]&lt;&gt;0,Play[[#This Row],[Smoker]]&lt;&gt;0),Play[[#This Row],[medical_insurance_charges]],NA())</f>
        <v>#N/A</v>
      </c>
      <c r="Y522" s="114" t="e">
        <f>IF(AND(Play[[#This Row],[northeast]]&lt;&gt;0,Play[[#This Row],[Smoker]]&lt;&gt;0),Play[[#This Row],[medical_insurance_charges]],NA())</f>
        <v>#N/A</v>
      </c>
      <c r="Z522" s="115" t="e">
        <f>IF(AND(Play[[#This Row],[Biological Marker]]=0,Play[[#This Row],[Smoker]]=1),Play[[#This Row],[medical_insurance_charges]],NA())</f>
        <v>#N/A</v>
      </c>
      <c r="AA522" s="115" t="e">
        <f>IF(AND(Play[[#This Row],[Biological Marker]]=1,Play[[#This Row],[Smoker]]=1),Play[[#This Row],[medical_insurance_charges]],NA())</f>
        <v>#N/A</v>
      </c>
      <c r="AB522" s="144">
        <f>IF(AND(Play[[#This Row],[southeast]]&lt;&gt;0,Play[[#This Row],[Smoker]]=0),Play[[#This Row],[medical_insurance_charges]],NA())</f>
        <v>28287.897659999999</v>
      </c>
      <c r="AC522" s="144" t="e">
        <f>IF(AND(Play[[#This Row],[southwest]]&lt;&gt;0,Play[[#This Row],[Smoker]]=0),Play[[#This Row],[medical_insurance_charges]],NA())</f>
        <v>#N/A</v>
      </c>
      <c r="AD522" s="144" t="e">
        <f>IF(AND(Play[[#This Row],[northwest]]&lt;&gt;0,Play[[#This Row],[Smoker]]=0),Play[[#This Row],[medical_insurance_charges]],NA())</f>
        <v>#N/A</v>
      </c>
      <c r="AE522" s="144" t="e">
        <f>IF(AND(Play[[#This Row],[northeast]]&lt;&gt;0,Play[[#This Row],[Smoker]]=0),Play[[#This Row],[medical_insurance_charges]],NA())</f>
        <v>#N/A</v>
      </c>
      <c r="AF522" s="115">
        <f>IF(AND(Play[[#This Row],[Biological Marker]]=0,Play[[#This Row],[Smoker]]=0),Play[[#This Row],[medical_insurance_charges]],NA())</f>
        <v>28287.897659999999</v>
      </c>
      <c r="AG522" s="115" t="e">
        <f>IF(AND(Play[[#This Row],[Biological Marker]]=1,Play[[#This Row],[Smoker]]=0),Play[[#This Row],[medical_insurance_charges]],NA())</f>
        <v>#N/A</v>
      </c>
    </row>
    <row r="523" spans="1:33" x14ac:dyDescent="0.35">
      <c r="A523" s="31">
        <v>59</v>
      </c>
      <c r="B523" s="31">
        <v>35.200000000000003</v>
      </c>
      <c r="C523" s="33">
        <v>0</v>
      </c>
      <c r="D523" s="33">
        <v>1</v>
      </c>
      <c r="E523" s="33">
        <v>0</v>
      </c>
      <c r="F523" s="33">
        <v>0</v>
      </c>
      <c r="G523" s="33">
        <v>0</v>
      </c>
      <c r="H523">
        <v>0</v>
      </c>
      <c r="I523">
        <v>1</v>
      </c>
      <c r="J523">
        <v>0</v>
      </c>
      <c r="K523">
        <v>0</v>
      </c>
      <c r="L523">
        <v>0</v>
      </c>
      <c r="M523">
        <v>0</v>
      </c>
      <c r="N523">
        <v>0</v>
      </c>
      <c r="O523">
        <v>1</v>
      </c>
      <c r="P523">
        <v>0</v>
      </c>
      <c r="Q523" s="32">
        <v>12244.531000000001</v>
      </c>
      <c r="R523" s="110">
        <f>IF(Play[[#This Row],[southeast]]=1,Play[[#This Row],[medical_insurance_charges]],NA())</f>
        <v>12244.531000000001</v>
      </c>
      <c r="S523" s="110" t="e">
        <f>IF(Play[[#This Row],[southwest]]=1,Play[[#This Row],[medical_insurance_charges]],NA())</f>
        <v>#N/A</v>
      </c>
      <c r="T523" s="111" t="e">
        <f>IF(Play[[#This Row],[northwest]]=1,Play[[#This Row],[medical_insurance_charges]],NA())</f>
        <v>#N/A</v>
      </c>
      <c r="U523" s="110" t="e">
        <f>IF(Play[[#This Row],[northeast]]=1,Play[[#This Row],[medical_insurance_charges]],NA())</f>
        <v>#N/A</v>
      </c>
      <c r="V523" s="114" t="e">
        <f>IF(AND(Play[[#This Row],[southeast]]&lt;&gt;0,Play[[#This Row],[Smoker]]&lt;&gt;0),Play[[#This Row],[medical_insurance_charges]],NA())</f>
        <v>#N/A</v>
      </c>
      <c r="W523" s="114" t="e">
        <f>IF(AND(Play[[#This Row],[southwest]]&lt;&gt;0,Play[[#This Row],[Smoker]]&lt;&gt;0),Play[[#This Row],[medical_insurance_charges]],NA())</f>
        <v>#N/A</v>
      </c>
      <c r="X523" s="114" t="e">
        <f>IF(AND(Play[[#This Row],[northwest]]&lt;&gt;0,Play[[#This Row],[Smoker]]&lt;&gt;0),Play[[#This Row],[medical_insurance_charges]],NA())</f>
        <v>#N/A</v>
      </c>
      <c r="Y523" s="114" t="e">
        <f>IF(AND(Play[[#This Row],[northeast]]&lt;&gt;0,Play[[#This Row],[Smoker]]&lt;&gt;0),Play[[#This Row],[medical_insurance_charges]],NA())</f>
        <v>#N/A</v>
      </c>
      <c r="Z523" s="115" t="e">
        <f>IF(AND(Play[[#This Row],[Biological Marker]]=0,Play[[#This Row],[Smoker]]=1),Play[[#This Row],[medical_insurance_charges]],NA())</f>
        <v>#N/A</v>
      </c>
      <c r="AA523" s="115" t="e">
        <f>IF(AND(Play[[#This Row],[Biological Marker]]=1,Play[[#This Row],[Smoker]]=1),Play[[#This Row],[medical_insurance_charges]],NA())</f>
        <v>#N/A</v>
      </c>
      <c r="AB523" s="144">
        <f>IF(AND(Play[[#This Row],[southeast]]&lt;&gt;0,Play[[#This Row],[Smoker]]=0),Play[[#This Row],[medical_insurance_charges]],NA())</f>
        <v>12244.531000000001</v>
      </c>
      <c r="AC523" s="144" t="e">
        <f>IF(AND(Play[[#This Row],[southwest]]&lt;&gt;0,Play[[#This Row],[Smoker]]=0),Play[[#This Row],[medical_insurance_charges]],NA())</f>
        <v>#N/A</v>
      </c>
      <c r="AD523" s="144" t="e">
        <f>IF(AND(Play[[#This Row],[northwest]]&lt;&gt;0,Play[[#This Row],[Smoker]]=0),Play[[#This Row],[medical_insurance_charges]],NA())</f>
        <v>#N/A</v>
      </c>
      <c r="AE523" s="144" t="e">
        <f>IF(AND(Play[[#This Row],[northeast]]&lt;&gt;0,Play[[#This Row],[Smoker]]=0),Play[[#This Row],[medical_insurance_charges]],NA())</f>
        <v>#N/A</v>
      </c>
      <c r="AF523" s="115">
        <f>IF(AND(Play[[#This Row],[Biological Marker]]=0,Play[[#This Row],[Smoker]]=0),Play[[#This Row],[medical_insurance_charges]],NA())</f>
        <v>12244.531000000001</v>
      </c>
      <c r="AG523" s="115" t="e">
        <f>IF(AND(Play[[#This Row],[Biological Marker]]=1,Play[[#This Row],[Smoker]]=0),Play[[#This Row],[medical_insurance_charges]],NA())</f>
        <v>#N/A</v>
      </c>
    </row>
    <row r="524" spans="1:33" x14ac:dyDescent="0.35">
      <c r="A524" s="31">
        <v>60</v>
      </c>
      <c r="B524" s="31">
        <v>38.06</v>
      </c>
      <c r="C524" s="33">
        <v>0</v>
      </c>
      <c r="D524" s="33">
        <v>1</v>
      </c>
      <c r="E524" s="33">
        <v>0</v>
      </c>
      <c r="F524" s="33">
        <v>0</v>
      </c>
      <c r="G524" s="33">
        <v>0</v>
      </c>
      <c r="H524">
        <v>0</v>
      </c>
      <c r="I524">
        <v>1</v>
      </c>
      <c r="J524">
        <v>0</v>
      </c>
      <c r="K524">
        <v>0</v>
      </c>
      <c r="L524">
        <v>0</v>
      </c>
      <c r="M524">
        <v>0</v>
      </c>
      <c r="N524">
        <v>0</v>
      </c>
      <c r="O524">
        <v>0</v>
      </c>
      <c r="P524">
        <v>1</v>
      </c>
      <c r="Q524" s="32">
        <v>12648.7034</v>
      </c>
      <c r="R524" s="110">
        <f>IF(Play[[#This Row],[southeast]]=1,Play[[#This Row],[medical_insurance_charges]],NA())</f>
        <v>12648.7034</v>
      </c>
      <c r="S524" s="110" t="e">
        <f>IF(Play[[#This Row],[southwest]]=1,Play[[#This Row],[medical_insurance_charges]],NA())</f>
        <v>#N/A</v>
      </c>
      <c r="T524" s="111" t="e">
        <f>IF(Play[[#This Row],[northwest]]=1,Play[[#This Row],[medical_insurance_charges]],NA())</f>
        <v>#N/A</v>
      </c>
      <c r="U524" s="110" t="e">
        <f>IF(Play[[#This Row],[northeast]]=1,Play[[#This Row],[medical_insurance_charges]],NA())</f>
        <v>#N/A</v>
      </c>
      <c r="V524" s="114" t="e">
        <f>IF(AND(Play[[#This Row],[southeast]]&lt;&gt;0,Play[[#This Row],[Smoker]]&lt;&gt;0),Play[[#This Row],[medical_insurance_charges]],NA())</f>
        <v>#N/A</v>
      </c>
      <c r="W524" s="114" t="e">
        <f>IF(AND(Play[[#This Row],[southwest]]&lt;&gt;0,Play[[#This Row],[Smoker]]&lt;&gt;0),Play[[#This Row],[medical_insurance_charges]],NA())</f>
        <v>#N/A</v>
      </c>
      <c r="X524" s="114" t="e">
        <f>IF(AND(Play[[#This Row],[northwest]]&lt;&gt;0,Play[[#This Row],[Smoker]]&lt;&gt;0),Play[[#This Row],[medical_insurance_charges]],NA())</f>
        <v>#N/A</v>
      </c>
      <c r="Y524" s="114" t="e">
        <f>IF(AND(Play[[#This Row],[northeast]]&lt;&gt;0,Play[[#This Row],[Smoker]]&lt;&gt;0),Play[[#This Row],[medical_insurance_charges]],NA())</f>
        <v>#N/A</v>
      </c>
      <c r="Z524" s="115" t="e">
        <f>IF(AND(Play[[#This Row],[Biological Marker]]=0,Play[[#This Row],[Smoker]]=1),Play[[#This Row],[medical_insurance_charges]],NA())</f>
        <v>#N/A</v>
      </c>
      <c r="AA524" s="115" t="e">
        <f>IF(AND(Play[[#This Row],[Biological Marker]]=1,Play[[#This Row],[Smoker]]=1),Play[[#This Row],[medical_insurance_charges]],NA())</f>
        <v>#N/A</v>
      </c>
      <c r="AB524" s="144">
        <f>IF(AND(Play[[#This Row],[southeast]]&lt;&gt;0,Play[[#This Row],[Smoker]]=0),Play[[#This Row],[medical_insurance_charges]],NA())</f>
        <v>12648.7034</v>
      </c>
      <c r="AC524" s="144" t="e">
        <f>IF(AND(Play[[#This Row],[southwest]]&lt;&gt;0,Play[[#This Row],[Smoker]]=0),Play[[#This Row],[medical_insurance_charges]],NA())</f>
        <v>#N/A</v>
      </c>
      <c r="AD524" s="144" t="e">
        <f>IF(AND(Play[[#This Row],[northwest]]&lt;&gt;0,Play[[#This Row],[Smoker]]=0),Play[[#This Row],[medical_insurance_charges]],NA())</f>
        <v>#N/A</v>
      </c>
      <c r="AE524" s="144" t="e">
        <f>IF(AND(Play[[#This Row],[northeast]]&lt;&gt;0,Play[[#This Row],[Smoker]]=0),Play[[#This Row],[medical_insurance_charges]],NA())</f>
        <v>#N/A</v>
      </c>
      <c r="AF524" s="115">
        <f>IF(AND(Play[[#This Row],[Biological Marker]]=0,Play[[#This Row],[Smoker]]=0),Play[[#This Row],[medical_insurance_charges]],NA())</f>
        <v>12648.7034</v>
      </c>
      <c r="AG524" s="115" t="e">
        <f>IF(AND(Play[[#This Row],[Biological Marker]]=1,Play[[#This Row],[Smoker]]=0),Play[[#This Row],[medical_insurance_charges]],NA())</f>
        <v>#N/A</v>
      </c>
    </row>
    <row r="525" spans="1:33" x14ac:dyDescent="0.35">
      <c r="A525" s="31">
        <v>61</v>
      </c>
      <c r="B525" s="31">
        <v>33.33</v>
      </c>
      <c r="C525" s="33">
        <v>0</v>
      </c>
      <c r="D525" s="33">
        <v>1</v>
      </c>
      <c r="E525" s="33">
        <v>0</v>
      </c>
      <c r="F525" s="33">
        <v>0</v>
      </c>
      <c r="G525" s="33">
        <v>0</v>
      </c>
      <c r="H525">
        <v>0</v>
      </c>
      <c r="I525">
        <v>1</v>
      </c>
      <c r="J525">
        <v>0</v>
      </c>
      <c r="K525">
        <v>0</v>
      </c>
      <c r="L525">
        <v>0</v>
      </c>
      <c r="M525">
        <v>0</v>
      </c>
      <c r="N525">
        <v>0</v>
      </c>
      <c r="O525">
        <v>0</v>
      </c>
      <c r="P525">
        <v>1</v>
      </c>
      <c r="Q525" s="32">
        <v>36580.282160000002</v>
      </c>
      <c r="R525" s="110">
        <f>IF(Play[[#This Row],[southeast]]=1,Play[[#This Row],[medical_insurance_charges]],NA())</f>
        <v>36580.282160000002</v>
      </c>
      <c r="S525" s="110" t="e">
        <f>IF(Play[[#This Row],[southwest]]=1,Play[[#This Row],[medical_insurance_charges]],NA())</f>
        <v>#N/A</v>
      </c>
      <c r="T525" s="111" t="e">
        <f>IF(Play[[#This Row],[northwest]]=1,Play[[#This Row],[medical_insurance_charges]],NA())</f>
        <v>#N/A</v>
      </c>
      <c r="U525" s="110" t="e">
        <f>IF(Play[[#This Row],[northeast]]=1,Play[[#This Row],[medical_insurance_charges]],NA())</f>
        <v>#N/A</v>
      </c>
      <c r="V525" s="114" t="e">
        <f>IF(AND(Play[[#This Row],[southeast]]&lt;&gt;0,Play[[#This Row],[Smoker]]&lt;&gt;0),Play[[#This Row],[medical_insurance_charges]],NA())</f>
        <v>#N/A</v>
      </c>
      <c r="W525" s="114" t="e">
        <f>IF(AND(Play[[#This Row],[southwest]]&lt;&gt;0,Play[[#This Row],[Smoker]]&lt;&gt;0),Play[[#This Row],[medical_insurance_charges]],NA())</f>
        <v>#N/A</v>
      </c>
      <c r="X525" s="114" t="e">
        <f>IF(AND(Play[[#This Row],[northwest]]&lt;&gt;0,Play[[#This Row],[Smoker]]&lt;&gt;0),Play[[#This Row],[medical_insurance_charges]],NA())</f>
        <v>#N/A</v>
      </c>
      <c r="Y525" s="114" t="e">
        <f>IF(AND(Play[[#This Row],[northeast]]&lt;&gt;0,Play[[#This Row],[Smoker]]&lt;&gt;0),Play[[#This Row],[medical_insurance_charges]],NA())</f>
        <v>#N/A</v>
      </c>
      <c r="Z525" s="115" t="e">
        <f>IF(AND(Play[[#This Row],[Biological Marker]]=0,Play[[#This Row],[Smoker]]=1),Play[[#This Row],[medical_insurance_charges]],NA())</f>
        <v>#N/A</v>
      </c>
      <c r="AA525" s="115" t="e">
        <f>IF(AND(Play[[#This Row],[Biological Marker]]=1,Play[[#This Row],[Smoker]]=1),Play[[#This Row],[medical_insurance_charges]],NA())</f>
        <v>#N/A</v>
      </c>
      <c r="AB525" s="144">
        <f>IF(AND(Play[[#This Row],[southeast]]&lt;&gt;0,Play[[#This Row],[Smoker]]=0),Play[[#This Row],[medical_insurance_charges]],NA())</f>
        <v>36580.282160000002</v>
      </c>
      <c r="AC525" s="144" t="e">
        <f>IF(AND(Play[[#This Row],[southwest]]&lt;&gt;0,Play[[#This Row],[Smoker]]=0),Play[[#This Row],[medical_insurance_charges]],NA())</f>
        <v>#N/A</v>
      </c>
      <c r="AD525" s="144" t="e">
        <f>IF(AND(Play[[#This Row],[northwest]]&lt;&gt;0,Play[[#This Row],[Smoker]]=0),Play[[#This Row],[medical_insurance_charges]],NA())</f>
        <v>#N/A</v>
      </c>
      <c r="AE525" s="144" t="e">
        <f>IF(AND(Play[[#This Row],[northeast]]&lt;&gt;0,Play[[#This Row],[Smoker]]=0),Play[[#This Row],[medical_insurance_charges]],NA())</f>
        <v>#N/A</v>
      </c>
      <c r="AF525" s="115">
        <f>IF(AND(Play[[#This Row],[Biological Marker]]=0,Play[[#This Row],[Smoker]]=0),Play[[#This Row],[medical_insurance_charges]],NA())</f>
        <v>36580.282160000002</v>
      </c>
      <c r="AG525" s="115" t="e">
        <f>IF(AND(Play[[#This Row],[Biological Marker]]=1,Play[[#This Row],[Smoker]]=0),Play[[#This Row],[medical_insurance_charges]],NA())</f>
        <v>#N/A</v>
      </c>
    </row>
    <row r="526" spans="1:33" x14ac:dyDescent="0.35">
      <c r="A526" s="31">
        <v>62</v>
      </c>
      <c r="B526" s="31">
        <v>29.92</v>
      </c>
      <c r="C526" s="33">
        <v>0</v>
      </c>
      <c r="D526" s="33">
        <v>1</v>
      </c>
      <c r="E526" s="33">
        <v>0</v>
      </c>
      <c r="F526" s="33">
        <v>0</v>
      </c>
      <c r="G526" s="33">
        <v>0</v>
      </c>
      <c r="H526">
        <v>0</v>
      </c>
      <c r="I526">
        <v>1</v>
      </c>
      <c r="J526">
        <v>0</v>
      </c>
      <c r="K526">
        <v>0</v>
      </c>
      <c r="L526">
        <v>0</v>
      </c>
      <c r="M526">
        <v>0</v>
      </c>
      <c r="N526">
        <v>0</v>
      </c>
      <c r="O526">
        <v>0</v>
      </c>
      <c r="P526">
        <v>1</v>
      </c>
      <c r="Q526" s="32">
        <v>13457.960800000001</v>
      </c>
      <c r="R526" s="110">
        <f>IF(Play[[#This Row],[southeast]]=1,Play[[#This Row],[medical_insurance_charges]],NA())</f>
        <v>13457.960800000001</v>
      </c>
      <c r="S526" s="110" t="e">
        <f>IF(Play[[#This Row],[southwest]]=1,Play[[#This Row],[medical_insurance_charges]],NA())</f>
        <v>#N/A</v>
      </c>
      <c r="T526" s="111" t="e">
        <f>IF(Play[[#This Row],[northwest]]=1,Play[[#This Row],[medical_insurance_charges]],NA())</f>
        <v>#N/A</v>
      </c>
      <c r="U526" s="110" t="e">
        <f>IF(Play[[#This Row],[northeast]]=1,Play[[#This Row],[medical_insurance_charges]],NA())</f>
        <v>#N/A</v>
      </c>
      <c r="V526" s="114" t="e">
        <f>IF(AND(Play[[#This Row],[southeast]]&lt;&gt;0,Play[[#This Row],[Smoker]]&lt;&gt;0),Play[[#This Row],[medical_insurance_charges]],NA())</f>
        <v>#N/A</v>
      </c>
      <c r="W526" s="114" t="e">
        <f>IF(AND(Play[[#This Row],[southwest]]&lt;&gt;0,Play[[#This Row],[Smoker]]&lt;&gt;0),Play[[#This Row],[medical_insurance_charges]],NA())</f>
        <v>#N/A</v>
      </c>
      <c r="X526" s="114" t="e">
        <f>IF(AND(Play[[#This Row],[northwest]]&lt;&gt;0,Play[[#This Row],[Smoker]]&lt;&gt;0),Play[[#This Row],[medical_insurance_charges]],NA())</f>
        <v>#N/A</v>
      </c>
      <c r="Y526" s="114" t="e">
        <f>IF(AND(Play[[#This Row],[northeast]]&lt;&gt;0,Play[[#This Row],[Smoker]]&lt;&gt;0),Play[[#This Row],[medical_insurance_charges]],NA())</f>
        <v>#N/A</v>
      </c>
      <c r="Z526" s="115" t="e">
        <f>IF(AND(Play[[#This Row],[Biological Marker]]=0,Play[[#This Row],[Smoker]]=1),Play[[#This Row],[medical_insurance_charges]],NA())</f>
        <v>#N/A</v>
      </c>
      <c r="AA526" s="115" t="e">
        <f>IF(AND(Play[[#This Row],[Biological Marker]]=1,Play[[#This Row],[Smoker]]=1),Play[[#This Row],[medical_insurance_charges]],NA())</f>
        <v>#N/A</v>
      </c>
      <c r="AB526" s="144">
        <f>IF(AND(Play[[#This Row],[southeast]]&lt;&gt;0,Play[[#This Row],[Smoker]]=0),Play[[#This Row],[medical_insurance_charges]],NA())</f>
        <v>13457.960800000001</v>
      </c>
      <c r="AC526" s="144" t="e">
        <f>IF(AND(Play[[#This Row],[southwest]]&lt;&gt;0,Play[[#This Row],[Smoker]]=0),Play[[#This Row],[medical_insurance_charges]],NA())</f>
        <v>#N/A</v>
      </c>
      <c r="AD526" s="144" t="e">
        <f>IF(AND(Play[[#This Row],[northwest]]&lt;&gt;0,Play[[#This Row],[Smoker]]=0),Play[[#This Row],[medical_insurance_charges]],NA())</f>
        <v>#N/A</v>
      </c>
      <c r="AE526" s="144" t="e">
        <f>IF(AND(Play[[#This Row],[northeast]]&lt;&gt;0,Play[[#This Row],[Smoker]]=0),Play[[#This Row],[medical_insurance_charges]],NA())</f>
        <v>#N/A</v>
      </c>
      <c r="AF526" s="115">
        <f>IF(AND(Play[[#This Row],[Biological Marker]]=0,Play[[#This Row],[Smoker]]=0),Play[[#This Row],[medical_insurance_charges]],NA())</f>
        <v>13457.960800000001</v>
      </c>
      <c r="AG526" s="115" t="e">
        <f>IF(AND(Play[[#This Row],[Biological Marker]]=1,Play[[#This Row],[Smoker]]=0),Play[[#This Row],[medical_insurance_charges]],NA())</f>
        <v>#N/A</v>
      </c>
    </row>
    <row r="527" spans="1:33" x14ac:dyDescent="0.35">
      <c r="A527" s="31">
        <v>62</v>
      </c>
      <c r="B527" s="31">
        <v>39.159999999999997</v>
      </c>
      <c r="C527" s="33">
        <v>0</v>
      </c>
      <c r="D527" s="33">
        <v>1</v>
      </c>
      <c r="E527" s="33">
        <v>0</v>
      </c>
      <c r="F527" s="33">
        <v>0</v>
      </c>
      <c r="G527" s="33">
        <v>0</v>
      </c>
      <c r="H527">
        <v>0</v>
      </c>
      <c r="I527">
        <v>1</v>
      </c>
      <c r="J527">
        <v>0</v>
      </c>
      <c r="K527">
        <v>0</v>
      </c>
      <c r="L527">
        <v>0</v>
      </c>
      <c r="M527">
        <v>0</v>
      </c>
      <c r="N527">
        <v>0</v>
      </c>
      <c r="O527">
        <v>0</v>
      </c>
      <c r="P527">
        <v>1</v>
      </c>
      <c r="Q527" s="32">
        <v>13470.804400000001</v>
      </c>
      <c r="R527" s="110">
        <f>IF(Play[[#This Row],[southeast]]=1,Play[[#This Row],[medical_insurance_charges]],NA())</f>
        <v>13470.804400000001</v>
      </c>
      <c r="S527" s="110" t="e">
        <f>IF(Play[[#This Row],[southwest]]=1,Play[[#This Row],[medical_insurance_charges]],NA())</f>
        <v>#N/A</v>
      </c>
      <c r="T527" s="111" t="e">
        <f>IF(Play[[#This Row],[northwest]]=1,Play[[#This Row],[medical_insurance_charges]],NA())</f>
        <v>#N/A</v>
      </c>
      <c r="U527" s="110" t="e">
        <f>IF(Play[[#This Row],[northeast]]=1,Play[[#This Row],[medical_insurance_charges]],NA())</f>
        <v>#N/A</v>
      </c>
      <c r="V527" s="114" t="e">
        <f>IF(AND(Play[[#This Row],[southeast]]&lt;&gt;0,Play[[#This Row],[Smoker]]&lt;&gt;0),Play[[#This Row],[medical_insurance_charges]],NA())</f>
        <v>#N/A</v>
      </c>
      <c r="W527" s="114" t="e">
        <f>IF(AND(Play[[#This Row],[southwest]]&lt;&gt;0,Play[[#This Row],[Smoker]]&lt;&gt;0),Play[[#This Row],[medical_insurance_charges]],NA())</f>
        <v>#N/A</v>
      </c>
      <c r="X527" s="114" t="e">
        <f>IF(AND(Play[[#This Row],[northwest]]&lt;&gt;0,Play[[#This Row],[Smoker]]&lt;&gt;0),Play[[#This Row],[medical_insurance_charges]],NA())</f>
        <v>#N/A</v>
      </c>
      <c r="Y527" s="114" t="e">
        <f>IF(AND(Play[[#This Row],[northeast]]&lt;&gt;0,Play[[#This Row],[Smoker]]&lt;&gt;0),Play[[#This Row],[medical_insurance_charges]],NA())</f>
        <v>#N/A</v>
      </c>
      <c r="Z527" s="115" t="e">
        <f>IF(AND(Play[[#This Row],[Biological Marker]]=0,Play[[#This Row],[Smoker]]=1),Play[[#This Row],[medical_insurance_charges]],NA())</f>
        <v>#N/A</v>
      </c>
      <c r="AA527" s="115" t="e">
        <f>IF(AND(Play[[#This Row],[Biological Marker]]=1,Play[[#This Row],[Smoker]]=1),Play[[#This Row],[medical_insurance_charges]],NA())</f>
        <v>#N/A</v>
      </c>
      <c r="AB527" s="144">
        <f>IF(AND(Play[[#This Row],[southeast]]&lt;&gt;0,Play[[#This Row],[Smoker]]=0),Play[[#This Row],[medical_insurance_charges]],NA())</f>
        <v>13470.804400000001</v>
      </c>
      <c r="AC527" s="144" t="e">
        <f>IF(AND(Play[[#This Row],[southwest]]&lt;&gt;0,Play[[#This Row],[Smoker]]=0),Play[[#This Row],[medical_insurance_charges]],NA())</f>
        <v>#N/A</v>
      </c>
      <c r="AD527" s="144" t="e">
        <f>IF(AND(Play[[#This Row],[northwest]]&lt;&gt;0,Play[[#This Row],[Smoker]]=0),Play[[#This Row],[medical_insurance_charges]],NA())</f>
        <v>#N/A</v>
      </c>
      <c r="AE527" s="144" t="e">
        <f>IF(AND(Play[[#This Row],[northeast]]&lt;&gt;0,Play[[#This Row],[Smoker]]=0),Play[[#This Row],[medical_insurance_charges]],NA())</f>
        <v>#N/A</v>
      </c>
      <c r="AF527" s="115">
        <f>IF(AND(Play[[#This Row],[Biological Marker]]=0,Play[[#This Row],[Smoker]]=0),Play[[#This Row],[medical_insurance_charges]],NA())</f>
        <v>13470.804400000001</v>
      </c>
      <c r="AG527" s="115" t="e">
        <f>IF(AND(Play[[#This Row],[Biological Marker]]=1,Play[[#This Row],[Smoker]]=0),Play[[#This Row],[medical_insurance_charges]],NA())</f>
        <v>#N/A</v>
      </c>
    </row>
    <row r="528" spans="1:33" x14ac:dyDescent="0.35">
      <c r="A528" s="31">
        <v>63</v>
      </c>
      <c r="B528" s="31">
        <v>36.299999999999997</v>
      </c>
      <c r="C528" s="33">
        <v>0</v>
      </c>
      <c r="D528" s="33">
        <v>1</v>
      </c>
      <c r="E528" s="33">
        <v>0</v>
      </c>
      <c r="F528" s="33">
        <v>0</v>
      </c>
      <c r="G528" s="33">
        <v>0</v>
      </c>
      <c r="H528">
        <v>0</v>
      </c>
      <c r="I528">
        <v>1</v>
      </c>
      <c r="J528">
        <v>0</v>
      </c>
      <c r="K528">
        <v>0</v>
      </c>
      <c r="L528">
        <v>0</v>
      </c>
      <c r="M528">
        <v>0</v>
      </c>
      <c r="N528">
        <v>0</v>
      </c>
      <c r="O528">
        <v>0</v>
      </c>
      <c r="P528">
        <v>1</v>
      </c>
      <c r="Q528" s="32">
        <v>13887.204</v>
      </c>
      <c r="R528" s="110">
        <f>IF(Play[[#This Row],[southeast]]=1,Play[[#This Row],[medical_insurance_charges]],NA())</f>
        <v>13887.204</v>
      </c>
      <c r="S528" s="110" t="e">
        <f>IF(Play[[#This Row],[southwest]]=1,Play[[#This Row],[medical_insurance_charges]],NA())</f>
        <v>#N/A</v>
      </c>
      <c r="T528" s="111" t="e">
        <f>IF(Play[[#This Row],[northwest]]=1,Play[[#This Row],[medical_insurance_charges]],NA())</f>
        <v>#N/A</v>
      </c>
      <c r="U528" s="110" t="e">
        <f>IF(Play[[#This Row],[northeast]]=1,Play[[#This Row],[medical_insurance_charges]],NA())</f>
        <v>#N/A</v>
      </c>
      <c r="V528" s="114" t="e">
        <f>IF(AND(Play[[#This Row],[southeast]]&lt;&gt;0,Play[[#This Row],[Smoker]]&lt;&gt;0),Play[[#This Row],[medical_insurance_charges]],NA())</f>
        <v>#N/A</v>
      </c>
      <c r="W528" s="114" t="e">
        <f>IF(AND(Play[[#This Row],[southwest]]&lt;&gt;0,Play[[#This Row],[Smoker]]&lt;&gt;0),Play[[#This Row],[medical_insurance_charges]],NA())</f>
        <v>#N/A</v>
      </c>
      <c r="X528" s="114" t="e">
        <f>IF(AND(Play[[#This Row],[northwest]]&lt;&gt;0,Play[[#This Row],[Smoker]]&lt;&gt;0),Play[[#This Row],[medical_insurance_charges]],NA())</f>
        <v>#N/A</v>
      </c>
      <c r="Y528" s="114" t="e">
        <f>IF(AND(Play[[#This Row],[northeast]]&lt;&gt;0,Play[[#This Row],[Smoker]]&lt;&gt;0),Play[[#This Row],[medical_insurance_charges]],NA())</f>
        <v>#N/A</v>
      </c>
      <c r="Z528" s="115" t="e">
        <f>IF(AND(Play[[#This Row],[Biological Marker]]=0,Play[[#This Row],[Smoker]]=1),Play[[#This Row],[medical_insurance_charges]],NA())</f>
        <v>#N/A</v>
      </c>
      <c r="AA528" s="115" t="e">
        <f>IF(AND(Play[[#This Row],[Biological Marker]]=1,Play[[#This Row],[Smoker]]=1),Play[[#This Row],[medical_insurance_charges]],NA())</f>
        <v>#N/A</v>
      </c>
      <c r="AB528" s="144">
        <f>IF(AND(Play[[#This Row],[southeast]]&lt;&gt;0,Play[[#This Row],[Smoker]]=0),Play[[#This Row],[medical_insurance_charges]],NA())</f>
        <v>13887.204</v>
      </c>
      <c r="AC528" s="144" t="e">
        <f>IF(AND(Play[[#This Row],[southwest]]&lt;&gt;0,Play[[#This Row],[Smoker]]=0),Play[[#This Row],[medical_insurance_charges]],NA())</f>
        <v>#N/A</v>
      </c>
      <c r="AD528" s="144" t="e">
        <f>IF(AND(Play[[#This Row],[northwest]]&lt;&gt;0,Play[[#This Row],[Smoker]]=0),Play[[#This Row],[medical_insurance_charges]],NA())</f>
        <v>#N/A</v>
      </c>
      <c r="AE528" s="144" t="e">
        <f>IF(AND(Play[[#This Row],[northeast]]&lt;&gt;0,Play[[#This Row],[Smoker]]=0),Play[[#This Row],[medical_insurance_charges]],NA())</f>
        <v>#N/A</v>
      </c>
      <c r="AF528" s="115">
        <f>IF(AND(Play[[#This Row],[Biological Marker]]=0,Play[[#This Row],[Smoker]]=0),Play[[#This Row],[medical_insurance_charges]],NA())</f>
        <v>13887.204</v>
      </c>
      <c r="AG528" s="115" t="e">
        <f>IF(AND(Play[[#This Row],[Biological Marker]]=1,Play[[#This Row],[Smoker]]=0),Play[[#This Row],[medical_insurance_charges]],NA())</f>
        <v>#N/A</v>
      </c>
    </row>
    <row r="529" spans="1:33" x14ac:dyDescent="0.35">
      <c r="A529" s="31">
        <v>63</v>
      </c>
      <c r="B529" s="31">
        <v>35.200000000000003</v>
      </c>
      <c r="C529" s="33">
        <v>0</v>
      </c>
      <c r="D529" s="33">
        <v>1</v>
      </c>
      <c r="E529" s="33">
        <v>0</v>
      </c>
      <c r="F529" s="33">
        <v>0</v>
      </c>
      <c r="G529" s="33">
        <v>0</v>
      </c>
      <c r="H529">
        <v>0</v>
      </c>
      <c r="I529">
        <v>1</v>
      </c>
      <c r="J529">
        <v>0</v>
      </c>
      <c r="K529">
        <v>0</v>
      </c>
      <c r="L529">
        <v>0</v>
      </c>
      <c r="M529">
        <v>0</v>
      </c>
      <c r="N529">
        <v>0</v>
      </c>
      <c r="O529">
        <v>0</v>
      </c>
      <c r="P529">
        <v>1</v>
      </c>
      <c r="Q529" s="32">
        <v>14474.674999999999</v>
      </c>
      <c r="R529" s="110">
        <f>IF(Play[[#This Row],[southeast]]=1,Play[[#This Row],[medical_insurance_charges]],NA())</f>
        <v>14474.674999999999</v>
      </c>
      <c r="S529" s="110" t="e">
        <f>IF(Play[[#This Row],[southwest]]=1,Play[[#This Row],[medical_insurance_charges]],NA())</f>
        <v>#N/A</v>
      </c>
      <c r="T529" s="111" t="e">
        <f>IF(Play[[#This Row],[northwest]]=1,Play[[#This Row],[medical_insurance_charges]],NA())</f>
        <v>#N/A</v>
      </c>
      <c r="U529" s="110" t="e">
        <f>IF(Play[[#This Row],[northeast]]=1,Play[[#This Row],[medical_insurance_charges]],NA())</f>
        <v>#N/A</v>
      </c>
      <c r="V529" s="114" t="e">
        <f>IF(AND(Play[[#This Row],[southeast]]&lt;&gt;0,Play[[#This Row],[Smoker]]&lt;&gt;0),Play[[#This Row],[medical_insurance_charges]],NA())</f>
        <v>#N/A</v>
      </c>
      <c r="W529" s="114" t="e">
        <f>IF(AND(Play[[#This Row],[southwest]]&lt;&gt;0,Play[[#This Row],[Smoker]]&lt;&gt;0),Play[[#This Row],[medical_insurance_charges]],NA())</f>
        <v>#N/A</v>
      </c>
      <c r="X529" s="114" t="e">
        <f>IF(AND(Play[[#This Row],[northwest]]&lt;&gt;0,Play[[#This Row],[Smoker]]&lt;&gt;0),Play[[#This Row],[medical_insurance_charges]],NA())</f>
        <v>#N/A</v>
      </c>
      <c r="Y529" s="114" t="e">
        <f>IF(AND(Play[[#This Row],[northeast]]&lt;&gt;0,Play[[#This Row],[Smoker]]&lt;&gt;0),Play[[#This Row],[medical_insurance_charges]],NA())</f>
        <v>#N/A</v>
      </c>
      <c r="Z529" s="115" t="e">
        <f>IF(AND(Play[[#This Row],[Biological Marker]]=0,Play[[#This Row],[Smoker]]=1),Play[[#This Row],[medical_insurance_charges]],NA())</f>
        <v>#N/A</v>
      </c>
      <c r="AA529" s="115" t="e">
        <f>IF(AND(Play[[#This Row],[Biological Marker]]=1,Play[[#This Row],[Smoker]]=1),Play[[#This Row],[medical_insurance_charges]],NA())</f>
        <v>#N/A</v>
      </c>
      <c r="AB529" s="144">
        <f>IF(AND(Play[[#This Row],[southeast]]&lt;&gt;0,Play[[#This Row],[Smoker]]=0),Play[[#This Row],[medical_insurance_charges]],NA())</f>
        <v>14474.674999999999</v>
      </c>
      <c r="AC529" s="144" t="e">
        <f>IF(AND(Play[[#This Row],[southwest]]&lt;&gt;0,Play[[#This Row],[Smoker]]=0),Play[[#This Row],[medical_insurance_charges]],NA())</f>
        <v>#N/A</v>
      </c>
      <c r="AD529" s="144" t="e">
        <f>IF(AND(Play[[#This Row],[northwest]]&lt;&gt;0,Play[[#This Row],[Smoker]]=0),Play[[#This Row],[medical_insurance_charges]],NA())</f>
        <v>#N/A</v>
      </c>
      <c r="AE529" s="144" t="e">
        <f>IF(AND(Play[[#This Row],[northeast]]&lt;&gt;0,Play[[#This Row],[Smoker]]=0),Play[[#This Row],[medical_insurance_charges]],NA())</f>
        <v>#N/A</v>
      </c>
      <c r="AF529" s="115">
        <f>IF(AND(Play[[#This Row],[Biological Marker]]=0,Play[[#This Row],[Smoker]]=0),Play[[#This Row],[medical_insurance_charges]],NA())</f>
        <v>14474.674999999999</v>
      </c>
      <c r="AG529" s="115" t="e">
        <f>IF(AND(Play[[#This Row],[Biological Marker]]=1,Play[[#This Row],[Smoker]]=0),Play[[#This Row],[medical_insurance_charges]],NA())</f>
        <v>#N/A</v>
      </c>
    </row>
    <row r="530" spans="1:33" x14ac:dyDescent="0.35">
      <c r="A530" s="31">
        <v>63</v>
      </c>
      <c r="B530" s="31">
        <v>36.85</v>
      </c>
      <c r="C530" s="33">
        <v>0</v>
      </c>
      <c r="D530" s="33">
        <v>1</v>
      </c>
      <c r="E530" s="33">
        <v>0</v>
      </c>
      <c r="F530" s="33">
        <v>0</v>
      </c>
      <c r="G530" s="33">
        <v>0</v>
      </c>
      <c r="H530">
        <v>0</v>
      </c>
      <c r="I530">
        <v>1</v>
      </c>
      <c r="J530">
        <v>0</v>
      </c>
      <c r="K530">
        <v>0</v>
      </c>
      <c r="L530">
        <v>0</v>
      </c>
      <c r="M530">
        <v>0</v>
      </c>
      <c r="N530">
        <v>0</v>
      </c>
      <c r="O530">
        <v>0</v>
      </c>
      <c r="P530">
        <v>1</v>
      </c>
      <c r="Q530" s="32">
        <v>13887.968500000001</v>
      </c>
      <c r="R530" s="110">
        <f>IF(Play[[#This Row],[southeast]]=1,Play[[#This Row],[medical_insurance_charges]],NA())</f>
        <v>13887.968500000001</v>
      </c>
      <c r="S530" s="110" t="e">
        <f>IF(Play[[#This Row],[southwest]]=1,Play[[#This Row],[medical_insurance_charges]],NA())</f>
        <v>#N/A</v>
      </c>
      <c r="T530" s="111" t="e">
        <f>IF(Play[[#This Row],[northwest]]=1,Play[[#This Row],[medical_insurance_charges]],NA())</f>
        <v>#N/A</v>
      </c>
      <c r="U530" s="110" t="e">
        <f>IF(Play[[#This Row],[northeast]]=1,Play[[#This Row],[medical_insurance_charges]],NA())</f>
        <v>#N/A</v>
      </c>
      <c r="V530" s="114" t="e">
        <f>IF(AND(Play[[#This Row],[southeast]]&lt;&gt;0,Play[[#This Row],[Smoker]]&lt;&gt;0),Play[[#This Row],[medical_insurance_charges]],NA())</f>
        <v>#N/A</v>
      </c>
      <c r="W530" s="114" t="e">
        <f>IF(AND(Play[[#This Row],[southwest]]&lt;&gt;0,Play[[#This Row],[Smoker]]&lt;&gt;0),Play[[#This Row],[medical_insurance_charges]],NA())</f>
        <v>#N/A</v>
      </c>
      <c r="X530" s="114" t="e">
        <f>IF(AND(Play[[#This Row],[northwest]]&lt;&gt;0,Play[[#This Row],[Smoker]]&lt;&gt;0),Play[[#This Row],[medical_insurance_charges]],NA())</f>
        <v>#N/A</v>
      </c>
      <c r="Y530" s="114" t="e">
        <f>IF(AND(Play[[#This Row],[northeast]]&lt;&gt;0,Play[[#This Row],[Smoker]]&lt;&gt;0),Play[[#This Row],[medical_insurance_charges]],NA())</f>
        <v>#N/A</v>
      </c>
      <c r="Z530" s="115" t="e">
        <f>IF(AND(Play[[#This Row],[Biological Marker]]=0,Play[[#This Row],[Smoker]]=1),Play[[#This Row],[medical_insurance_charges]],NA())</f>
        <v>#N/A</v>
      </c>
      <c r="AA530" s="115" t="e">
        <f>IF(AND(Play[[#This Row],[Biological Marker]]=1,Play[[#This Row],[Smoker]]=1),Play[[#This Row],[medical_insurance_charges]],NA())</f>
        <v>#N/A</v>
      </c>
      <c r="AB530" s="144">
        <f>IF(AND(Play[[#This Row],[southeast]]&lt;&gt;0,Play[[#This Row],[Smoker]]=0),Play[[#This Row],[medical_insurance_charges]],NA())</f>
        <v>13887.968500000001</v>
      </c>
      <c r="AC530" s="144" t="e">
        <f>IF(AND(Play[[#This Row],[southwest]]&lt;&gt;0,Play[[#This Row],[Smoker]]=0),Play[[#This Row],[medical_insurance_charges]],NA())</f>
        <v>#N/A</v>
      </c>
      <c r="AD530" s="144" t="e">
        <f>IF(AND(Play[[#This Row],[northwest]]&lt;&gt;0,Play[[#This Row],[Smoker]]=0),Play[[#This Row],[medical_insurance_charges]],NA())</f>
        <v>#N/A</v>
      </c>
      <c r="AE530" s="144" t="e">
        <f>IF(AND(Play[[#This Row],[northeast]]&lt;&gt;0,Play[[#This Row],[Smoker]]=0),Play[[#This Row],[medical_insurance_charges]],NA())</f>
        <v>#N/A</v>
      </c>
      <c r="AF530" s="115">
        <f>IF(AND(Play[[#This Row],[Biological Marker]]=0,Play[[#This Row],[Smoker]]=0),Play[[#This Row],[medical_insurance_charges]],NA())</f>
        <v>13887.968500000001</v>
      </c>
      <c r="AG530" s="115" t="e">
        <f>IF(AND(Play[[#This Row],[Biological Marker]]=1,Play[[#This Row],[Smoker]]=0),Play[[#This Row],[medical_insurance_charges]],NA())</f>
        <v>#N/A</v>
      </c>
    </row>
    <row r="531" spans="1:33" x14ac:dyDescent="0.35">
      <c r="A531" s="31">
        <v>64</v>
      </c>
      <c r="B531" s="31">
        <v>39.049999999999997</v>
      </c>
      <c r="C531" s="33">
        <v>0</v>
      </c>
      <c r="D531" s="33">
        <v>1</v>
      </c>
      <c r="E531" s="33">
        <v>0</v>
      </c>
      <c r="F531" s="33">
        <v>0</v>
      </c>
      <c r="G531" s="33">
        <v>0</v>
      </c>
      <c r="H531">
        <v>0</v>
      </c>
      <c r="I531">
        <v>1</v>
      </c>
      <c r="J531">
        <v>0</v>
      </c>
      <c r="K531">
        <v>0</v>
      </c>
      <c r="L531">
        <v>0</v>
      </c>
      <c r="M531">
        <v>0</v>
      </c>
      <c r="N531">
        <v>0</v>
      </c>
      <c r="O531">
        <v>0</v>
      </c>
      <c r="P531">
        <v>1</v>
      </c>
      <c r="Q531" s="32">
        <v>16085.127500000001</v>
      </c>
      <c r="R531" s="110">
        <f>IF(Play[[#This Row],[southeast]]=1,Play[[#This Row],[medical_insurance_charges]],NA())</f>
        <v>16085.127500000001</v>
      </c>
      <c r="S531" s="110" t="e">
        <f>IF(Play[[#This Row],[southwest]]=1,Play[[#This Row],[medical_insurance_charges]],NA())</f>
        <v>#N/A</v>
      </c>
      <c r="T531" s="111" t="e">
        <f>IF(Play[[#This Row],[northwest]]=1,Play[[#This Row],[medical_insurance_charges]],NA())</f>
        <v>#N/A</v>
      </c>
      <c r="U531" s="110" t="e">
        <f>IF(Play[[#This Row],[northeast]]=1,Play[[#This Row],[medical_insurance_charges]],NA())</f>
        <v>#N/A</v>
      </c>
      <c r="V531" s="114" t="e">
        <f>IF(AND(Play[[#This Row],[southeast]]&lt;&gt;0,Play[[#This Row],[Smoker]]&lt;&gt;0),Play[[#This Row],[medical_insurance_charges]],NA())</f>
        <v>#N/A</v>
      </c>
      <c r="W531" s="114" t="e">
        <f>IF(AND(Play[[#This Row],[southwest]]&lt;&gt;0,Play[[#This Row],[Smoker]]&lt;&gt;0),Play[[#This Row],[medical_insurance_charges]],NA())</f>
        <v>#N/A</v>
      </c>
      <c r="X531" s="114" t="e">
        <f>IF(AND(Play[[#This Row],[northwest]]&lt;&gt;0,Play[[#This Row],[Smoker]]&lt;&gt;0),Play[[#This Row],[medical_insurance_charges]],NA())</f>
        <v>#N/A</v>
      </c>
      <c r="Y531" s="114" t="e">
        <f>IF(AND(Play[[#This Row],[northeast]]&lt;&gt;0,Play[[#This Row],[Smoker]]&lt;&gt;0),Play[[#This Row],[medical_insurance_charges]],NA())</f>
        <v>#N/A</v>
      </c>
      <c r="Z531" s="115" t="e">
        <f>IF(AND(Play[[#This Row],[Biological Marker]]=0,Play[[#This Row],[Smoker]]=1),Play[[#This Row],[medical_insurance_charges]],NA())</f>
        <v>#N/A</v>
      </c>
      <c r="AA531" s="115" t="e">
        <f>IF(AND(Play[[#This Row],[Biological Marker]]=1,Play[[#This Row],[Smoker]]=1),Play[[#This Row],[medical_insurance_charges]],NA())</f>
        <v>#N/A</v>
      </c>
      <c r="AB531" s="144">
        <f>IF(AND(Play[[#This Row],[southeast]]&lt;&gt;0,Play[[#This Row],[Smoker]]=0),Play[[#This Row],[medical_insurance_charges]],NA())</f>
        <v>16085.127500000001</v>
      </c>
      <c r="AC531" s="144" t="e">
        <f>IF(AND(Play[[#This Row],[southwest]]&lt;&gt;0,Play[[#This Row],[Smoker]]=0),Play[[#This Row],[medical_insurance_charges]],NA())</f>
        <v>#N/A</v>
      </c>
      <c r="AD531" s="144" t="e">
        <f>IF(AND(Play[[#This Row],[northwest]]&lt;&gt;0,Play[[#This Row],[Smoker]]=0),Play[[#This Row],[medical_insurance_charges]],NA())</f>
        <v>#N/A</v>
      </c>
      <c r="AE531" s="144" t="e">
        <f>IF(AND(Play[[#This Row],[northeast]]&lt;&gt;0,Play[[#This Row],[Smoker]]=0),Play[[#This Row],[medical_insurance_charges]],NA())</f>
        <v>#N/A</v>
      </c>
      <c r="AF531" s="115">
        <f>IF(AND(Play[[#This Row],[Biological Marker]]=0,Play[[#This Row],[Smoker]]=0),Play[[#This Row],[medical_insurance_charges]],NA())</f>
        <v>16085.127500000001</v>
      </c>
      <c r="AG531" s="115" t="e">
        <f>IF(AND(Play[[#This Row],[Biological Marker]]=1,Play[[#This Row],[Smoker]]=0),Play[[#This Row],[medical_insurance_charges]],NA())</f>
        <v>#N/A</v>
      </c>
    </row>
    <row r="532" spans="1:33" x14ac:dyDescent="0.35">
      <c r="A532" s="31">
        <v>64</v>
      </c>
      <c r="B532" s="31">
        <v>35.97</v>
      </c>
      <c r="C532" s="33">
        <v>0</v>
      </c>
      <c r="D532" s="33">
        <v>1</v>
      </c>
      <c r="E532" s="33">
        <v>0</v>
      </c>
      <c r="F532" s="33">
        <v>0</v>
      </c>
      <c r="G532" s="33">
        <v>0</v>
      </c>
      <c r="H532">
        <v>0</v>
      </c>
      <c r="I532">
        <v>1</v>
      </c>
      <c r="J532">
        <v>0</v>
      </c>
      <c r="K532">
        <v>0</v>
      </c>
      <c r="L532">
        <v>0</v>
      </c>
      <c r="M532">
        <v>0</v>
      </c>
      <c r="N532">
        <v>0</v>
      </c>
      <c r="O532">
        <v>0</v>
      </c>
      <c r="P532">
        <v>1</v>
      </c>
      <c r="Q532" s="32">
        <v>14313.846299999999</v>
      </c>
      <c r="R532" s="110">
        <f>IF(Play[[#This Row],[southeast]]=1,Play[[#This Row],[medical_insurance_charges]],NA())</f>
        <v>14313.846299999999</v>
      </c>
      <c r="S532" s="110" t="e">
        <f>IF(Play[[#This Row],[southwest]]=1,Play[[#This Row],[medical_insurance_charges]],NA())</f>
        <v>#N/A</v>
      </c>
      <c r="T532" s="111" t="e">
        <f>IF(Play[[#This Row],[northwest]]=1,Play[[#This Row],[medical_insurance_charges]],NA())</f>
        <v>#N/A</v>
      </c>
      <c r="U532" s="110" t="e">
        <f>IF(Play[[#This Row],[northeast]]=1,Play[[#This Row],[medical_insurance_charges]],NA())</f>
        <v>#N/A</v>
      </c>
      <c r="V532" s="114" t="e">
        <f>IF(AND(Play[[#This Row],[southeast]]&lt;&gt;0,Play[[#This Row],[Smoker]]&lt;&gt;0),Play[[#This Row],[medical_insurance_charges]],NA())</f>
        <v>#N/A</v>
      </c>
      <c r="W532" s="114" t="e">
        <f>IF(AND(Play[[#This Row],[southwest]]&lt;&gt;0,Play[[#This Row],[Smoker]]&lt;&gt;0),Play[[#This Row],[medical_insurance_charges]],NA())</f>
        <v>#N/A</v>
      </c>
      <c r="X532" s="114" t="e">
        <f>IF(AND(Play[[#This Row],[northwest]]&lt;&gt;0,Play[[#This Row],[Smoker]]&lt;&gt;0),Play[[#This Row],[medical_insurance_charges]],NA())</f>
        <v>#N/A</v>
      </c>
      <c r="Y532" s="114" t="e">
        <f>IF(AND(Play[[#This Row],[northeast]]&lt;&gt;0,Play[[#This Row],[Smoker]]&lt;&gt;0),Play[[#This Row],[medical_insurance_charges]],NA())</f>
        <v>#N/A</v>
      </c>
      <c r="Z532" s="115" t="e">
        <f>IF(AND(Play[[#This Row],[Biological Marker]]=0,Play[[#This Row],[Smoker]]=1),Play[[#This Row],[medical_insurance_charges]],NA())</f>
        <v>#N/A</v>
      </c>
      <c r="AA532" s="115" t="e">
        <f>IF(AND(Play[[#This Row],[Biological Marker]]=1,Play[[#This Row],[Smoker]]=1),Play[[#This Row],[medical_insurance_charges]],NA())</f>
        <v>#N/A</v>
      </c>
      <c r="AB532" s="144">
        <f>IF(AND(Play[[#This Row],[southeast]]&lt;&gt;0,Play[[#This Row],[Smoker]]=0),Play[[#This Row],[medical_insurance_charges]],NA())</f>
        <v>14313.846299999999</v>
      </c>
      <c r="AC532" s="144" t="e">
        <f>IF(AND(Play[[#This Row],[southwest]]&lt;&gt;0,Play[[#This Row],[Smoker]]=0),Play[[#This Row],[medical_insurance_charges]],NA())</f>
        <v>#N/A</v>
      </c>
      <c r="AD532" s="144" t="e">
        <f>IF(AND(Play[[#This Row],[northwest]]&lt;&gt;0,Play[[#This Row],[Smoker]]=0),Play[[#This Row],[medical_insurance_charges]],NA())</f>
        <v>#N/A</v>
      </c>
      <c r="AE532" s="144" t="e">
        <f>IF(AND(Play[[#This Row],[northeast]]&lt;&gt;0,Play[[#This Row],[Smoker]]=0),Play[[#This Row],[medical_insurance_charges]],NA())</f>
        <v>#N/A</v>
      </c>
      <c r="AF532" s="115">
        <f>IF(AND(Play[[#This Row],[Biological Marker]]=0,Play[[#This Row],[Smoker]]=0),Play[[#This Row],[medical_insurance_charges]],NA())</f>
        <v>14313.846299999999</v>
      </c>
      <c r="AG532" s="115" t="e">
        <f>IF(AND(Play[[#This Row],[Biological Marker]]=1,Play[[#This Row],[Smoker]]=0),Play[[#This Row],[medical_insurance_charges]],NA())</f>
        <v>#N/A</v>
      </c>
    </row>
    <row r="533" spans="1:33" x14ac:dyDescent="0.35">
      <c r="A533" s="31">
        <v>18</v>
      </c>
      <c r="B533" s="31">
        <v>33.770000000000003</v>
      </c>
      <c r="C533" s="33">
        <v>0</v>
      </c>
      <c r="D533" s="33">
        <v>1</v>
      </c>
      <c r="E533" s="33">
        <v>0</v>
      </c>
      <c r="F533" s="33">
        <v>0</v>
      </c>
      <c r="G533" s="33">
        <v>1</v>
      </c>
      <c r="H533">
        <v>0</v>
      </c>
      <c r="I533">
        <v>1</v>
      </c>
      <c r="J533">
        <v>0</v>
      </c>
      <c r="K533">
        <v>0</v>
      </c>
      <c r="L533">
        <v>0</v>
      </c>
      <c r="M533">
        <v>1</v>
      </c>
      <c r="N533">
        <v>0</v>
      </c>
      <c r="O533">
        <v>0</v>
      </c>
      <c r="P533">
        <v>0</v>
      </c>
      <c r="Q533" s="32">
        <v>1725.5523000000001</v>
      </c>
      <c r="R533" s="110">
        <f>IF(Play[[#This Row],[southeast]]=1,Play[[#This Row],[medical_insurance_charges]],NA())</f>
        <v>1725.5523000000001</v>
      </c>
      <c r="S533" s="110" t="e">
        <f>IF(Play[[#This Row],[southwest]]=1,Play[[#This Row],[medical_insurance_charges]],NA())</f>
        <v>#N/A</v>
      </c>
      <c r="T533" s="111" t="e">
        <f>IF(Play[[#This Row],[northwest]]=1,Play[[#This Row],[medical_insurance_charges]],NA())</f>
        <v>#N/A</v>
      </c>
      <c r="U533" s="110" t="e">
        <f>IF(Play[[#This Row],[northeast]]=1,Play[[#This Row],[medical_insurance_charges]],NA())</f>
        <v>#N/A</v>
      </c>
      <c r="V533" s="114" t="e">
        <f>IF(AND(Play[[#This Row],[southeast]]&lt;&gt;0,Play[[#This Row],[Smoker]]&lt;&gt;0),Play[[#This Row],[medical_insurance_charges]],NA())</f>
        <v>#N/A</v>
      </c>
      <c r="W533" s="114" t="e">
        <f>IF(AND(Play[[#This Row],[southwest]]&lt;&gt;0,Play[[#This Row],[Smoker]]&lt;&gt;0),Play[[#This Row],[medical_insurance_charges]],NA())</f>
        <v>#N/A</v>
      </c>
      <c r="X533" s="114" t="e">
        <f>IF(AND(Play[[#This Row],[northwest]]&lt;&gt;0,Play[[#This Row],[Smoker]]&lt;&gt;0),Play[[#This Row],[medical_insurance_charges]],NA())</f>
        <v>#N/A</v>
      </c>
      <c r="Y533" s="114" t="e">
        <f>IF(AND(Play[[#This Row],[northeast]]&lt;&gt;0,Play[[#This Row],[Smoker]]&lt;&gt;0),Play[[#This Row],[medical_insurance_charges]],NA())</f>
        <v>#N/A</v>
      </c>
      <c r="Z533" s="115" t="e">
        <f>IF(AND(Play[[#This Row],[Biological Marker]]=0,Play[[#This Row],[Smoker]]=1),Play[[#This Row],[medical_insurance_charges]],NA())</f>
        <v>#N/A</v>
      </c>
      <c r="AA533" s="115" t="e">
        <f>IF(AND(Play[[#This Row],[Biological Marker]]=1,Play[[#This Row],[Smoker]]=1),Play[[#This Row],[medical_insurance_charges]],NA())</f>
        <v>#N/A</v>
      </c>
      <c r="AB533" s="144">
        <f>IF(AND(Play[[#This Row],[southeast]]&lt;&gt;0,Play[[#This Row],[Smoker]]=0),Play[[#This Row],[medical_insurance_charges]],NA())</f>
        <v>1725.5523000000001</v>
      </c>
      <c r="AC533" s="144" t="e">
        <f>IF(AND(Play[[#This Row],[southwest]]&lt;&gt;0,Play[[#This Row],[Smoker]]=0),Play[[#This Row],[medical_insurance_charges]],NA())</f>
        <v>#N/A</v>
      </c>
      <c r="AD533" s="144" t="e">
        <f>IF(AND(Play[[#This Row],[northwest]]&lt;&gt;0,Play[[#This Row],[Smoker]]=0),Play[[#This Row],[medical_insurance_charges]],NA())</f>
        <v>#N/A</v>
      </c>
      <c r="AE533" s="144" t="e">
        <f>IF(AND(Play[[#This Row],[northeast]]&lt;&gt;0,Play[[#This Row],[Smoker]]=0),Play[[#This Row],[medical_insurance_charges]],NA())</f>
        <v>#N/A</v>
      </c>
      <c r="AF533" s="115" t="e">
        <f>IF(AND(Play[[#This Row],[Biological Marker]]=0,Play[[#This Row],[Smoker]]=0),Play[[#This Row],[medical_insurance_charges]],NA())</f>
        <v>#N/A</v>
      </c>
      <c r="AG533" s="115">
        <f>IF(AND(Play[[#This Row],[Biological Marker]]=1,Play[[#This Row],[Smoker]]=0),Play[[#This Row],[medical_insurance_charges]],NA())</f>
        <v>1725.5523000000001</v>
      </c>
    </row>
    <row r="534" spans="1:33" x14ac:dyDescent="0.35">
      <c r="A534" s="31">
        <v>18</v>
      </c>
      <c r="B534" s="31">
        <v>34.1</v>
      </c>
      <c r="C534" s="33">
        <v>0</v>
      </c>
      <c r="D534" s="33">
        <v>1</v>
      </c>
      <c r="E534" s="33">
        <v>0</v>
      </c>
      <c r="F534" s="33">
        <v>0</v>
      </c>
      <c r="G534" s="33">
        <v>1</v>
      </c>
      <c r="H534">
        <v>0</v>
      </c>
      <c r="I534">
        <v>1</v>
      </c>
      <c r="J534">
        <v>0</v>
      </c>
      <c r="K534">
        <v>0</v>
      </c>
      <c r="L534">
        <v>0</v>
      </c>
      <c r="M534">
        <v>1</v>
      </c>
      <c r="N534">
        <v>0</v>
      </c>
      <c r="O534">
        <v>0</v>
      </c>
      <c r="P534">
        <v>0</v>
      </c>
      <c r="Q534" s="32">
        <v>1137.011</v>
      </c>
      <c r="R534" s="110">
        <f>IF(Play[[#This Row],[southeast]]=1,Play[[#This Row],[medical_insurance_charges]],NA())</f>
        <v>1137.011</v>
      </c>
      <c r="S534" s="110" t="e">
        <f>IF(Play[[#This Row],[southwest]]=1,Play[[#This Row],[medical_insurance_charges]],NA())</f>
        <v>#N/A</v>
      </c>
      <c r="T534" s="111" t="e">
        <f>IF(Play[[#This Row],[northwest]]=1,Play[[#This Row],[medical_insurance_charges]],NA())</f>
        <v>#N/A</v>
      </c>
      <c r="U534" s="110" t="e">
        <f>IF(Play[[#This Row],[northeast]]=1,Play[[#This Row],[medical_insurance_charges]],NA())</f>
        <v>#N/A</v>
      </c>
      <c r="V534" s="114" t="e">
        <f>IF(AND(Play[[#This Row],[southeast]]&lt;&gt;0,Play[[#This Row],[Smoker]]&lt;&gt;0),Play[[#This Row],[medical_insurance_charges]],NA())</f>
        <v>#N/A</v>
      </c>
      <c r="W534" s="114" t="e">
        <f>IF(AND(Play[[#This Row],[southwest]]&lt;&gt;0,Play[[#This Row],[Smoker]]&lt;&gt;0),Play[[#This Row],[medical_insurance_charges]],NA())</f>
        <v>#N/A</v>
      </c>
      <c r="X534" s="114" t="e">
        <f>IF(AND(Play[[#This Row],[northwest]]&lt;&gt;0,Play[[#This Row],[Smoker]]&lt;&gt;0),Play[[#This Row],[medical_insurance_charges]],NA())</f>
        <v>#N/A</v>
      </c>
      <c r="Y534" s="114" t="e">
        <f>IF(AND(Play[[#This Row],[northeast]]&lt;&gt;0,Play[[#This Row],[Smoker]]&lt;&gt;0),Play[[#This Row],[medical_insurance_charges]],NA())</f>
        <v>#N/A</v>
      </c>
      <c r="Z534" s="115" t="e">
        <f>IF(AND(Play[[#This Row],[Biological Marker]]=0,Play[[#This Row],[Smoker]]=1),Play[[#This Row],[medical_insurance_charges]],NA())</f>
        <v>#N/A</v>
      </c>
      <c r="AA534" s="115" t="e">
        <f>IF(AND(Play[[#This Row],[Biological Marker]]=1,Play[[#This Row],[Smoker]]=1),Play[[#This Row],[medical_insurance_charges]],NA())</f>
        <v>#N/A</v>
      </c>
      <c r="AB534" s="144">
        <f>IF(AND(Play[[#This Row],[southeast]]&lt;&gt;0,Play[[#This Row],[Smoker]]=0),Play[[#This Row],[medical_insurance_charges]],NA())</f>
        <v>1137.011</v>
      </c>
      <c r="AC534" s="144" t="e">
        <f>IF(AND(Play[[#This Row],[southwest]]&lt;&gt;0,Play[[#This Row],[Smoker]]=0),Play[[#This Row],[medical_insurance_charges]],NA())</f>
        <v>#N/A</v>
      </c>
      <c r="AD534" s="144" t="e">
        <f>IF(AND(Play[[#This Row],[northwest]]&lt;&gt;0,Play[[#This Row],[Smoker]]=0),Play[[#This Row],[medical_insurance_charges]],NA())</f>
        <v>#N/A</v>
      </c>
      <c r="AE534" s="144" t="e">
        <f>IF(AND(Play[[#This Row],[northeast]]&lt;&gt;0,Play[[#This Row],[Smoker]]=0),Play[[#This Row],[medical_insurance_charges]],NA())</f>
        <v>#N/A</v>
      </c>
      <c r="AF534" s="115" t="e">
        <f>IF(AND(Play[[#This Row],[Biological Marker]]=0,Play[[#This Row],[Smoker]]=0),Play[[#This Row],[medical_insurance_charges]],NA())</f>
        <v>#N/A</v>
      </c>
      <c r="AG534" s="115">
        <f>IF(AND(Play[[#This Row],[Biological Marker]]=1,Play[[#This Row],[Smoker]]=0),Play[[#This Row],[medical_insurance_charges]],NA())</f>
        <v>1137.011</v>
      </c>
    </row>
    <row r="535" spans="1:33" x14ac:dyDescent="0.35">
      <c r="A535" s="31">
        <v>18</v>
      </c>
      <c r="B535" s="31">
        <v>34.43</v>
      </c>
      <c r="C535" s="33">
        <v>0</v>
      </c>
      <c r="D535" s="33">
        <v>1</v>
      </c>
      <c r="E535" s="33">
        <v>0</v>
      </c>
      <c r="F535" s="33">
        <v>0</v>
      </c>
      <c r="G535" s="33">
        <v>1</v>
      </c>
      <c r="H535">
        <v>0</v>
      </c>
      <c r="I535">
        <v>1</v>
      </c>
      <c r="J535">
        <v>0</v>
      </c>
      <c r="K535">
        <v>0</v>
      </c>
      <c r="L535">
        <v>0</v>
      </c>
      <c r="M535">
        <v>1</v>
      </c>
      <c r="N535">
        <v>0</v>
      </c>
      <c r="O535">
        <v>0</v>
      </c>
      <c r="P535">
        <v>0</v>
      </c>
      <c r="Q535" s="32">
        <v>1137.4697000000001</v>
      </c>
      <c r="R535" s="110">
        <f>IF(Play[[#This Row],[southeast]]=1,Play[[#This Row],[medical_insurance_charges]],NA())</f>
        <v>1137.4697000000001</v>
      </c>
      <c r="S535" s="110" t="e">
        <f>IF(Play[[#This Row],[southwest]]=1,Play[[#This Row],[medical_insurance_charges]],NA())</f>
        <v>#N/A</v>
      </c>
      <c r="T535" s="111" t="e">
        <f>IF(Play[[#This Row],[northwest]]=1,Play[[#This Row],[medical_insurance_charges]],NA())</f>
        <v>#N/A</v>
      </c>
      <c r="U535" s="110" t="e">
        <f>IF(Play[[#This Row],[northeast]]=1,Play[[#This Row],[medical_insurance_charges]],NA())</f>
        <v>#N/A</v>
      </c>
      <c r="V535" s="114" t="e">
        <f>IF(AND(Play[[#This Row],[southeast]]&lt;&gt;0,Play[[#This Row],[Smoker]]&lt;&gt;0),Play[[#This Row],[medical_insurance_charges]],NA())</f>
        <v>#N/A</v>
      </c>
      <c r="W535" s="114" t="e">
        <f>IF(AND(Play[[#This Row],[southwest]]&lt;&gt;0,Play[[#This Row],[Smoker]]&lt;&gt;0),Play[[#This Row],[medical_insurance_charges]],NA())</f>
        <v>#N/A</v>
      </c>
      <c r="X535" s="114" t="e">
        <f>IF(AND(Play[[#This Row],[northwest]]&lt;&gt;0,Play[[#This Row],[Smoker]]&lt;&gt;0),Play[[#This Row],[medical_insurance_charges]],NA())</f>
        <v>#N/A</v>
      </c>
      <c r="Y535" s="114" t="e">
        <f>IF(AND(Play[[#This Row],[northeast]]&lt;&gt;0,Play[[#This Row],[Smoker]]&lt;&gt;0),Play[[#This Row],[medical_insurance_charges]],NA())</f>
        <v>#N/A</v>
      </c>
      <c r="Z535" s="115" t="e">
        <f>IF(AND(Play[[#This Row],[Biological Marker]]=0,Play[[#This Row],[Smoker]]=1),Play[[#This Row],[medical_insurance_charges]],NA())</f>
        <v>#N/A</v>
      </c>
      <c r="AA535" s="115" t="e">
        <f>IF(AND(Play[[#This Row],[Biological Marker]]=1,Play[[#This Row],[Smoker]]=1),Play[[#This Row],[medical_insurance_charges]],NA())</f>
        <v>#N/A</v>
      </c>
      <c r="AB535" s="144">
        <f>IF(AND(Play[[#This Row],[southeast]]&lt;&gt;0,Play[[#This Row],[Smoker]]=0),Play[[#This Row],[medical_insurance_charges]],NA())</f>
        <v>1137.4697000000001</v>
      </c>
      <c r="AC535" s="144" t="e">
        <f>IF(AND(Play[[#This Row],[southwest]]&lt;&gt;0,Play[[#This Row],[Smoker]]=0),Play[[#This Row],[medical_insurance_charges]],NA())</f>
        <v>#N/A</v>
      </c>
      <c r="AD535" s="144" t="e">
        <f>IF(AND(Play[[#This Row],[northwest]]&lt;&gt;0,Play[[#This Row],[Smoker]]=0),Play[[#This Row],[medical_insurance_charges]],NA())</f>
        <v>#N/A</v>
      </c>
      <c r="AE535" s="144" t="e">
        <f>IF(AND(Play[[#This Row],[northeast]]&lt;&gt;0,Play[[#This Row],[Smoker]]=0),Play[[#This Row],[medical_insurance_charges]],NA())</f>
        <v>#N/A</v>
      </c>
      <c r="AF535" s="115" t="e">
        <f>IF(AND(Play[[#This Row],[Biological Marker]]=0,Play[[#This Row],[Smoker]]=0),Play[[#This Row],[medical_insurance_charges]],NA())</f>
        <v>#N/A</v>
      </c>
      <c r="AG535" s="115">
        <f>IF(AND(Play[[#This Row],[Biological Marker]]=1,Play[[#This Row],[Smoker]]=0),Play[[#This Row],[medical_insurance_charges]],NA())</f>
        <v>1137.4697000000001</v>
      </c>
    </row>
    <row r="536" spans="1:33" x14ac:dyDescent="0.35">
      <c r="A536" s="31">
        <v>18</v>
      </c>
      <c r="B536" s="31">
        <v>43.01</v>
      </c>
      <c r="C536" s="33">
        <v>0</v>
      </c>
      <c r="D536" s="33">
        <v>1</v>
      </c>
      <c r="E536" s="33">
        <v>0</v>
      </c>
      <c r="F536" s="33">
        <v>0</v>
      </c>
      <c r="G536" s="33">
        <v>1</v>
      </c>
      <c r="H536">
        <v>0</v>
      </c>
      <c r="I536">
        <v>1</v>
      </c>
      <c r="J536">
        <v>0</v>
      </c>
      <c r="K536">
        <v>0</v>
      </c>
      <c r="L536">
        <v>0</v>
      </c>
      <c r="M536">
        <v>1</v>
      </c>
      <c r="N536">
        <v>0</v>
      </c>
      <c r="O536">
        <v>0</v>
      </c>
      <c r="P536">
        <v>0</v>
      </c>
      <c r="Q536" s="32">
        <v>1149.3959</v>
      </c>
      <c r="R536" s="110">
        <f>IF(Play[[#This Row],[southeast]]=1,Play[[#This Row],[medical_insurance_charges]],NA())</f>
        <v>1149.3959</v>
      </c>
      <c r="S536" s="110" t="e">
        <f>IF(Play[[#This Row],[southwest]]=1,Play[[#This Row],[medical_insurance_charges]],NA())</f>
        <v>#N/A</v>
      </c>
      <c r="T536" s="111" t="e">
        <f>IF(Play[[#This Row],[northwest]]=1,Play[[#This Row],[medical_insurance_charges]],NA())</f>
        <v>#N/A</v>
      </c>
      <c r="U536" s="110" t="e">
        <f>IF(Play[[#This Row],[northeast]]=1,Play[[#This Row],[medical_insurance_charges]],NA())</f>
        <v>#N/A</v>
      </c>
      <c r="V536" s="114" t="e">
        <f>IF(AND(Play[[#This Row],[southeast]]&lt;&gt;0,Play[[#This Row],[Smoker]]&lt;&gt;0),Play[[#This Row],[medical_insurance_charges]],NA())</f>
        <v>#N/A</v>
      </c>
      <c r="W536" s="114" t="e">
        <f>IF(AND(Play[[#This Row],[southwest]]&lt;&gt;0,Play[[#This Row],[Smoker]]&lt;&gt;0),Play[[#This Row],[medical_insurance_charges]],NA())</f>
        <v>#N/A</v>
      </c>
      <c r="X536" s="114" t="e">
        <f>IF(AND(Play[[#This Row],[northwest]]&lt;&gt;0,Play[[#This Row],[Smoker]]&lt;&gt;0),Play[[#This Row],[medical_insurance_charges]],NA())</f>
        <v>#N/A</v>
      </c>
      <c r="Y536" s="114" t="e">
        <f>IF(AND(Play[[#This Row],[northeast]]&lt;&gt;0,Play[[#This Row],[Smoker]]&lt;&gt;0),Play[[#This Row],[medical_insurance_charges]],NA())</f>
        <v>#N/A</v>
      </c>
      <c r="Z536" s="115" t="e">
        <f>IF(AND(Play[[#This Row],[Biological Marker]]=0,Play[[#This Row],[Smoker]]=1),Play[[#This Row],[medical_insurance_charges]],NA())</f>
        <v>#N/A</v>
      </c>
      <c r="AA536" s="115" t="e">
        <f>IF(AND(Play[[#This Row],[Biological Marker]]=1,Play[[#This Row],[Smoker]]=1),Play[[#This Row],[medical_insurance_charges]],NA())</f>
        <v>#N/A</v>
      </c>
      <c r="AB536" s="144">
        <f>IF(AND(Play[[#This Row],[southeast]]&lt;&gt;0,Play[[#This Row],[Smoker]]=0),Play[[#This Row],[medical_insurance_charges]],NA())</f>
        <v>1149.3959</v>
      </c>
      <c r="AC536" s="144" t="e">
        <f>IF(AND(Play[[#This Row],[southwest]]&lt;&gt;0,Play[[#This Row],[Smoker]]=0),Play[[#This Row],[medical_insurance_charges]],NA())</f>
        <v>#N/A</v>
      </c>
      <c r="AD536" s="144" t="e">
        <f>IF(AND(Play[[#This Row],[northwest]]&lt;&gt;0,Play[[#This Row],[Smoker]]=0),Play[[#This Row],[medical_insurance_charges]],NA())</f>
        <v>#N/A</v>
      </c>
      <c r="AE536" s="144" t="e">
        <f>IF(AND(Play[[#This Row],[northeast]]&lt;&gt;0,Play[[#This Row],[Smoker]]=0),Play[[#This Row],[medical_insurance_charges]],NA())</f>
        <v>#N/A</v>
      </c>
      <c r="AF536" s="115" t="e">
        <f>IF(AND(Play[[#This Row],[Biological Marker]]=0,Play[[#This Row],[Smoker]]=0),Play[[#This Row],[medical_insurance_charges]],NA())</f>
        <v>#N/A</v>
      </c>
      <c r="AG536" s="115">
        <f>IF(AND(Play[[#This Row],[Biological Marker]]=1,Play[[#This Row],[Smoker]]=0),Play[[#This Row],[medical_insurance_charges]],NA())</f>
        <v>1149.3959</v>
      </c>
    </row>
    <row r="537" spans="1:33" x14ac:dyDescent="0.35">
      <c r="A537" s="31">
        <v>18</v>
      </c>
      <c r="B537" s="31">
        <v>33.659999999999997</v>
      </c>
      <c r="C537" s="33">
        <v>0</v>
      </c>
      <c r="D537" s="33">
        <v>1</v>
      </c>
      <c r="E537" s="33">
        <v>0</v>
      </c>
      <c r="F537" s="33">
        <v>0</v>
      </c>
      <c r="G537" s="33">
        <v>1</v>
      </c>
      <c r="H537">
        <v>0</v>
      </c>
      <c r="I537">
        <v>1</v>
      </c>
      <c r="J537">
        <v>0</v>
      </c>
      <c r="K537">
        <v>0</v>
      </c>
      <c r="L537">
        <v>0</v>
      </c>
      <c r="M537">
        <v>1</v>
      </c>
      <c r="N537">
        <v>0</v>
      </c>
      <c r="O537">
        <v>0</v>
      </c>
      <c r="P537">
        <v>0</v>
      </c>
      <c r="Q537" s="32">
        <v>1136.3994</v>
      </c>
      <c r="R537" s="110">
        <f>IF(Play[[#This Row],[southeast]]=1,Play[[#This Row],[medical_insurance_charges]],NA())</f>
        <v>1136.3994</v>
      </c>
      <c r="S537" s="110" t="e">
        <f>IF(Play[[#This Row],[southwest]]=1,Play[[#This Row],[medical_insurance_charges]],NA())</f>
        <v>#N/A</v>
      </c>
      <c r="T537" s="111" t="e">
        <f>IF(Play[[#This Row],[northwest]]=1,Play[[#This Row],[medical_insurance_charges]],NA())</f>
        <v>#N/A</v>
      </c>
      <c r="U537" s="110" t="e">
        <f>IF(Play[[#This Row],[northeast]]=1,Play[[#This Row],[medical_insurance_charges]],NA())</f>
        <v>#N/A</v>
      </c>
      <c r="V537" s="114" t="e">
        <f>IF(AND(Play[[#This Row],[southeast]]&lt;&gt;0,Play[[#This Row],[Smoker]]&lt;&gt;0),Play[[#This Row],[medical_insurance_charges]],NA())</f>
        <v>#N/A</v>
      </c>
      <c r="W537" s="114" t="e">
        <f>IF(AND(Play[[#This Row],[southwest]]&lt;&gt;0,Play[[#This Row],[Smoker]]&lt;&gt;0),Play[[#This Row],[medical_insurance_charges]],NA())</f>
        <v>#N/A</v>
      </c>
      <c r="X537" s="114" t="e">
        <f>IF(AND(Play[[#This Row],[northwest]]&lt;&gt;0,Play[[#This Row],[Smoker]]&lt;&gt;0),Play[[#This Row],[medical_insurance_charges]],NA())</f>
        <v>#N/A</v>
      </c>
      <c r="Y537" s="114" t="e">
        <f>IF(AND(Play[[#This Row],[northeast]]&lt;&gt;0,Play[[#This Row],[Smoker]]&lt;&gt;0),Play[[#This Row],[medical_insurance_charges]],NA())</f>
        <v>#N/A</v>
      </c>
      <c r="Z537" s="115" t="e">
        <f>IF(AND(Play[[#This Row],[Biological Marker]]=0,Play[[#This Row],[Smoker]]=1),Play[[#This Row],[medical_insurance_charges]],NA())</f>
        <v>#N/A</v>
      </c>
      <c r="AA537" s="115" t="e">
        <f>IF(AND(Play[[#This Row],[Biological Marker]]=1,Play[[#This Row],[Smoker]]=1),Play[[#This Row],[medical_insurance_charges]],NA())</f>
        <v>#N/A</v>
      </c>
      <c r="AB537" s="144">
        <f>IF(AND(Play[[#This Row],[southeast]]&lt;&gt;0,Play[[#This Row],[Smoker]]=0),Play[[#This Row],[medical_insurance_charges]],NA())</f>
        <v>1136.3994</v>
      </c>
      <c r="AC537" s="144" t="e">
        <f>IF(AND(Play[[#This Row],[southwest]]&lt;&gt;0,Play[[#This Row],[Smoker]]=0),Play[[#This Row],[medical_insurance_charges]],NA())</f>
        <v>#N/A</v>
      </c>
      <c r="AD537" s="144" t="e">
        <f>IF(AND(Play[[#This Row],[northwest]]&lt;&gt;0,Play[[#This Row],[Smoker]]=0),Play[[#This Row],[medical_insurance_charges]],NA())</f>
        <v>#N/A</v>
      </c>
      <c r="AE537" s="144" t="e">
        <f>IF(AND(Play[[#This Row],[northeast]]&lt;&gt;0,Play[[#This Row],[Smoker]]=0),Play[[#This Row],[medical_insurance_charges]],NA())</f>
        <v>#N/A</v>
      </c>
      <c r="AF537" s="115" t="e">
        <f>IF(AND(Play[[#This Row],[Biological Marker]]=0,Play[[#This Row],[Smoker]]=0),Play[[#This Row],[medical_insurance_charges]],NA())</f>
        <v>#N/A</v>
      </c>
      <c r="AG537" s="115">
        <f>IF(AND(Play[[#This Row],[Biological Marker]]=1,Play[[#This Row],[Smoker]]=0),Play[[#This Row],[medical_insurance_charges]],NA())</f>
        <v>1136.3994</v>
      </c>
    </row>
    <row r="538" spans="1:33" x14ac:dyDescent="0.35">
      <c r="A538" s="31">
        <v>18</v>
      </c>
      <c r="B538" s="31">
        <v>35.200000000000003</v>
      </c>
      <c r="C538" s="33">
        <v>0</v>
      </c>
      <c r="D538" s="33">
        <v>1</v>
      </c>
      <c r="E538" s="33">
        <v>0</v>
      </c>
      <c r="F538" s="33">
        <v>0</v>
      </c>
      <c r="G538" s="33">
        <v>1</v>
      </c>
      <c r="H538">
        <v>0</v>
      </c>
      <c r="I538">
        <v>1</v>
      </c>
      <c r="J538">
        <v>0</v>
      </c>
      <c r="K538">
        <v>0</v>
      </c>
      <c r="L538">
        <v>0</v>
      </c>
      <c r="M538">
        <v>1</v>
      </c>
      <c r="N538">
        <v>0</v>
      </c>
      <c r="O538">
        <v>0</v>
      </c>
      <c r="P538">
        <v>0</v>
      </c>
      <c r="Q538" s="32">
        <v>1727.54</v>
      </c>
      <c r="R538" s="110">
        <f>IF(Play[[#This Row],[southeast]]=1,Play[[#This Row],[medical_insurance_charges]],NA())</f>
        <v>1727.54</v>
      </c>
      <c r="S538" s="110" t="e">
        <f>IF(Play[[#This Row],[southwest]]=1,Play[[#This Row],[medical_insurance_charges]],NA())</f>
        <v>#N/A</v>
      </c>
      <c r="T538" s="111" t="e">
        <f>IF(Play[[#This Row],[northwest]]=1,Play[[#This Row],[medical_insurance_charges]],NA())</f>
        <v>#N/A</v>
      </c>
      <c r="U538" s="110" t="e">
        <f>IF(Play[[#This Row],[northeast]]=1,Play[[#This Row],[medical_insurance_charges]],NA())</f>
        <v>#N/A</v>
      </c>
      <c r="V538" s="114" t="e">
        <f>IF(AND(Play[[#This Row],[southeast]]&lt;&gt;0,Play[[#This Row],[Smoker]]&lt;&gt;0),Play[[#This Row],[medical_insurance_charges]],NA())</f>
        <v>#N/A</v>
      </c>
      <c r="W538" s="114" t="e">
        <f>IF(AND(Play[[#This Row],[southwest]]&lt;&gt;0,Play[[#This Row],[Smoker]]&lt;&gt;0),Play[[#This Row],[medical_insurance_charges]],NA())</f>
        <v>#N/A</v>
      </c>
      <c r="X538" s="114" t="e">
        <f>IF(AND(Play[[#This Row],[northwest]]&lt;&gt;0,Play[[#This Row],[Smoker]]&lt;&gt;0),Play[[#This Row],[medical_insurance_charges]],NA())</f>
        <v>#N/A</v>
      </c>
      <c r="Y538" s="114" t="e">
        <f>IF(AND(Play[[#This Row],[northeast]]&lt;&gt;0,Play[[#This Row],[Smoker]]&lt;&gt;0),Play[[#This Row],[medical_insurance_charges]],NA())</f>
        <v>#N/A</v>
      </c>
      <c r="Z538" s="115" t="e">
        <f>IF(AND(Play[[#This Row],[Biological Marker]]=0,Play[[#This Row],[Smoker]]=1),Play[[#This Row],[medical_insurance_charges]],NA())</f>
        <v>#N/A</v>
      </c>
      <c r="AA538" s="115" t="e">
        <f>IF(AND(Play[[#This Row],[Biological Marker]]=1,Play[[#This Row],[Smoker]]=1),Play[[#This Row],[medical_insurance_charges]],NA())</f>
        <v>#N/A</v>
      </c>
      <c r="AB538" s="144">
        <f>IF(AND(Play[[#This Row],[southeast]]&lt;&gt;0,Play[[#This Row],[Smoker]]=0),Play[[#This Row],[medical_insurance_charges]],NA())</f>
        <v>1727.54</v>
      </c>
      <c r="AC538" s="144" t="e">
        <f>IF(AND(Play[[#This Row],[southwest]]&lt;&gt;0,Play[[#This Row],[Smoker]]=0),Play[[#This Row],[medical_insurance_charges]],NA())</f>
        <v>#N/A</v>
      </c>
      <c r="AD538" s="144" t="e">
        <f>IF(AND(Play[[#This Row],[northwest]]&lt;&gt;0,Play[[#This Row],[Smoker]]=0),Play[[#This Row],[medical_insurance_charges]],NA())</f>
        <v>#N/A</v>
      </c>
      <c r="AE538" s="144" t="e">
        <f>IF(AND(Play[[#This Row],[northeast]]&lt;&gt;0,Play[[#This Row],[Smoker]]=0),Play[[#This Row],[medical_insurance_charges]],NA())</f>
        <v>#N/A</v>
      </c>
      <c r="AF538" s="115" t="e">
        <f>IF(AND(Play[[#This Row],[Biological Marker]]=0,Play[[#This Row],[Smoker]]=0),Play[[#This Row],[medical_insurance_charges]],NA())</f>
        <v>#N/A</v>
      </c>
      <c r="AG538" s="115">
        <f>IF(AND(Play[[#This Row],[Biological Marker]]=1,Play[[#This Row],[Smoker]]=0),Play[[#This Row],[medical_insurance_charges]],NA())</f>
        <v>1727.54</v>
      </c>
    </row>
    <row r="539" spans="1:33" x14ac:dyDescent="0.35">
      <c r="A539" s="31">
        <v>18</v>
      </c>
      <c r="B539" s="31">
        <v>41.14</v>
      </c>
      <c r="C539" s="33">
        <v>0</v>
      </c>
      <c r="D539" s="33">
        <v>1</v>
      </c>
      <c r="E539" s="33">
        <v>0</v>
      </c>
      <c r="F539" s="33">
        <v>0</v>
      </c>
      <c r="G539" s="33">
        <v>1</v>
      </c>
      <c r="H539">
        <v>0</v>
      </c>
      <c r="I539">
        <v>1</v>
      </c>
      <c r="J539">
        <v>0</v>
      </c>
      <c r="K539">
        <v>0</v>
      </c>
      <c r="L539">
        <v>0</v>
      </c>
      <c r="M539">
        <v>1</v>
      </c>
      <c r="N539">
        <v>0</v>
      </c>
      <c r="O539">
        <v>0</v>
      </c>
      <c r="P539">
        <v>0</v>
      </c>
      <c r="Q539" s="32">
        <v>1146.7965999999999</v>
      </c>
      <c r="R539" s="110">
        <f>IF(Play[[#This Row],[southeast]]=1,Play[[#This Row],[medical_insurance_charges]],NA())</f>
        <v>1146.7965999999999</v>
      </c>
      <c r="S539" s="110" t="e">
        <f>IF(Play[[#This Row],[southwest]]=1,Play[[#This Row],[medical_insurance_charges]],NA())</f>
        <v>#N/A</v>
      </c>
      <c r="T539" s="111" t="e">
        <f>IF(Play[[#This Row],[northwest]]=1,Play[[#This Row],[medical_insurance_charges]],NA())</f>
        <v>#N/A</v>
      </c>
      <c r="U539" s="110" t="e">
        <f>IF(Play[[#This Row],[northeast]]=1,Play[[#This Row],[medical_insurance_charges]],NA())</f>
        <v>#N/A</v>
      </c>
      <c r="V539" s="114" t="e">
        <f>IF(AND(Play[[#This Row],[southeast]]&lt;&gt;0,Play[[#This Row],[Smoker]]&lt;&gt;0),Play[[#This Row],[medical_insurance_charges]],NA())</f>
        <v>#N/A</v>
      </c>
      <c r="W539" s="114" t="e">
        <f>IF(AND(Play[[#This Row],[southwest]]&lt;&gt;0,Play[[#This Row],[Smoker]]&lt;&gt;0),Play[[#This Row],[medical_insurance_charges]],NA())</f>
        <v>#N/A</v>
      </c>
      <c r="X539" s="114" t="e">
        <f>IF(AND(Play[[#This Row],[northwest]]&lt;&gt;0,Play[[#This Row],[Smoker]]&lt;&gt;0),Play[[#This Row],[medical_insurance_charges]],NA())</f>
        <v>#N/A</v>
      </c>
      <c r="Y539" s="114" t="e">
        <f>IF(AND(Play[[#This Row],[northeast]]&lt;&gt;0,Play[[#This Row],[Smoker]]&lt;&gt;0),Play[[#This Row],[medical_insurance_charges]],NA())</f>
        <v>#N/A</v>
      </c>
      <c r="Z539" s="115" t="e">
        <f>IF(AND(Play[[#This Row],[Biological Marker]]=0,Play[[#This Row],[Smoker]]=1),Play[[#This Row],[medical_insurance_charges]],NA())</f>
        <v>#N/A</v>
      </c>
      <c r="AA539" s="115" t="e">
        <f>IF(AND(Play[[#This Row],[Biological Marker]]=1,Play[[#This Row],[Smoker]]=1),Play[[#This Row],[medical_insurance_charges]],NA())</f>
        <v>#N/A</v>
      </c>
      <c r="AB539" s="144">
        <f>IF(AND(Play[[#This Row],[southeast]]&lt;&gt;0,Play[[#This Row],[Smoker]]=0),Play[[#This Row],[medical_insurance_charges]],NA())</f>
        <v>1146.7965999999999</v>
      </c>
      <c r="AC539" s="144" t="e">
        <f>IF(AND(Play[[#This Row],[southwest]]&lt;&gt;0,Play[[#This Row],[Smoker]]=0),Play[[#This Row],[medical_insurance_charges]],NA())</f>
        <v>#N/A</v>
      </c>
      <c r="AD539" s="144" t="e">
        <f>IF(AND(Play[[#This Row],[northwest]]&lt;&gt;0,Play[[#This Row],[Smoker]]=0),Play[[#This Row],[medical_insurance_charges]],NA())</f>
        <v>#N/A</v>
      </c>
      <c r="AE539" s="144" t="e">
        <f>IF(AND(Play[[#This Row],[northeast]]&lt;&gt;0,Play[[#This Row],[Smoker]]=0),Play[[#This Row],[medical_insurance_charges]],NA())</f>
        <v>#N/A</v>
      </c>
      <c r="AF539" s="115" t="e">
        <f>IF(AND(Play[[#This Row],[Biological Marker]]=0,Play[[#This Row],[Smoker]]=0),Play[[#This Row],[medical_insurance_charges]],NA())</f>
        <v>#N/A</v>
      </c>
      <c r="AG539" s="115">
        <f>IF(AND(Play[[#This Row],[Biological Marker]]=1,Play[[#This Row],[Smoker]]=0),Play[[#This Row],[medical_insurance_charges]],NA())</f>
        <v>1146.7965999999999</v>
      </c>
    </row>
    <row r="540" spans="1:33" x14ac:dyDescent="0.35">
      <c r="A540" s="31">
        <v>18</v>
      </c>
      <c r="B540" s="31">
        <v>30.14</v>
      </c>
      <c r="C540" s="33">
        <v>0</v>
      </c>
      <c r="D540" s="33">
        <v>1</v>
      </c>
      <c r="E540" s="33">
        <v>0</v>
      </c>
      <c r="F540" s="33">
        <v>0</v>
      </c>
      <c r="G540" s="33">
        <v>1</v>
      </c>
      <c r="H540">
        <v>0</v>
      </c>
      <c r="I540">
        <v>1</v>
      </c>
      <c r="J540">
        <v>0</v>
      </c>
      <c r="K540">
        <v>0</v>
      </c>
      <c r="L540">
        <v>0</v>
      </c>
      <c r="M540">
        <v>1</v>
      </c>
      <c r="N540">
        <v>0</v>
      </c>
      <c r="O540">
        <v>0</v>
      </c>
      <c r="P540">
        <v>0</v>
      </c>
      <c r="Q540" s="32">
        <v>1131.5065999999999</v>
      </c>
      <c r="R540" s="110">
        <f>IF(Play[[#This Row],[southeast]]=1,Play[[#This Row],[medical_insurance_charges]],NA())</f>
        <v>1131.5065999999999</v>
      </c>
      <c r="S540" s="110" t="e">
        <f>IF(Play[[#This Row],[southwest]]=1,Play[[#This Row],[medical_insurance_charges]],NA())</f>
        <v>#N/A</v>
      </c>
      <c r="T540" s="111" t="e">
        <f>IF(Play[[#This Row],[northwest]]=1,Play[[#This Row],[medical_insurance_charges]],NA())</f>
        <v>#N/A</v>
      </c>
      <c r="U540" s="110" t="e">
        <f>IF(Play[[#This Row],[northeast]]=1,Play[[#This Row],[medical_insurance_charges]],NA())</f>
        <v>#N/A</v>
      </c>
      <c r="V540" s="114" t="e">
        <f>IF(AND(Play[[#This Row],[southeast]]&lt;&gt;0,Play[[#This Row],[Smoker]]&lt;&gt;0),Play[[#This Row],[medical_insurance_charges]],NA())</f>
        <v>#N/A</v>
      </c>
      <c r="W540" s="114" t="e">
        <f>IF(AND(Play[[#This Row],[southwest]]&lt;&gt;0,Play[[#This Row],[Smoker]]&lt;&gt;0),Play[[#This Row],[medical_insurance_charges]],NA())</f>
        <v>#N/A</v>
      </c>
      <c r="X540" s="114" t="e">
        <f>IF(AND(Play[[#This Row],[northwest]]&lt;&gt;0,Play[[#This Row],[Smoker]]&lt;&gt;0),Play[[#This Row],[medical_insurance_charges]],NA())</f>
        <v>#N/A</v>
      </c>
      <c r="Y540" s="114" t="e">
        <f>IF(AND(Play[[#This Row],[northeast]]&lt;&gt;0,Play[[#This Row],[Smoker]]&lt;&gt;0),Play[[#This Row],[medical_insurance_charges]],NA())</f>
        <v>#N/A</v>
      </c>
      <c r="Z540" s="115" t="e">
        <f>IF(AND(Play[[#This Row],[Biological Marker]]=0,Play[[#This Row],[Smoker]]=1),Play[[#This Row],[medical_insurance_charges]],NA())</f>
        <v>#N/A</v>
      </c>
      <c r="AA540" s="115" t="e">
        <f>IF(AND(Play[[#This Row],[Biological Marker]]=1,Play[[#This Row],[Smoker]]=1),Play[[#This Row],[medical_insurance_charges]],NA())</f>
        <v>#N/A</v>
      </c>
      <c r="AB540" s="144">
        <f>IF(AND(Play[[#This Row],[southeast]]&lt;&gt;0,Play[[#This Row],[Smoker]]=0),Play[[#This Row],[medical_insurance_charges]],NA())</f>
        <v>1131.5065999999999</v>
      </c>
      <c r="AC540" s="144" t="e">
        <f>IF(AND(Play[[#This Row],[southwest]]&lt;&gt;0,Play[[#This Row],[Smoker]]=0),Play[[#This Row],[medical_insurance_charges]],NA())</f>
        <v>#N/A</v>
      </c>
      <c r="AD540" s="144" t="e">
        <f>IF(AND(Play[[#This Row],[northwest]]&lt;&gt;0,Play[[#This Row],[Smoker]]=0),Play[[#This Row],[medical_insurance_charges]],NA())</f>
        <v>#N/A</v>
      </c>
      <c r="AE540" s="144" t="e">
        <f>IF(AND(Play[[#This Row],[northeast]]&lt;&gt;0,Play[[#This Row],[Smoker]]=0),Play[[#This Row],[medical_insurance_charges]],NA())</f>
        <v>#N/A</v>
      </c>
      <c r="AF540" s="115" t="e">
        <f>IF(AND(Play[[#This Row],[Biological Marker]]=0,Play[[#This Row],[Smoker]]=0),Play[[#This Row],[medical_insurance_charges]],NA())</f>
        <v>#N/A</v>
      </c>
      <c r="AG540" s="115">
        <f>IF(AND(Play[[#This Row],[Biological Marker]]=1,Play[[#This Row],[Smoker]]=0),Play[[#This Row],[medical_insurance_charges]],NA())</f>
        <v>1131.5065999999999</v>
      </c>
    </row>
    <row r="541" spans="1:33" x14ac:dyDescent="0.35">
      <c r="A541" s="31">
        <v>18</v>
      </c>
      <c r="B541" s="31">
        <v>37.29</v>
      </c>
      <c r="C541" s="33">
        <v>0</v>
      </c>
      <c r="D541" s="33">
        <v>1</v>
      </c>
      <c r="E541" s="33">
        <v>0</v>
      </c>
      <c r="F541" s="33">
        <v>0</v>
      </c>
      <c r="G541" s="33">
        <v>1</v>
      </c>
      <c r="H541">
        <v>0</v>
      </c>
      <c r="I541">
        <v>1</v>
      </c>
      <c r="J541">
        <v>0</v>
      </c>
      <c r="K541">
        <v>0</v>
      </c>
      <c r="L541">
        <v>0</v>
      </c>
      <c r="M541">
        <v>1</v>
      </c>
      <c r="N541">
        <v>0</v>
      </c>
      <c r="O541">
        <v>0</v>
      </c>
      <c r="P541">
        <v>0</v>
      </c>
      <c r="Q541" s="32">
        <v>1141.4450999999999</v>
      </c>
      <c r="R541" s="110">
        <f>IF(Play[[#This Row],[southeast]]=1,Play[[#This Row],[medical_insurance_charges]],NA())</f>
        <v>1141.4450999999999</v>
      </c>
      <c r="S541" s="110" t="e">
        <f>IF(Play[[#This Row],[southwest]]=1,Play[[#This Row],[medical_insurance_charges]],NA())</f>
        <v>#N/A</v>
      </c>
      <c r="T541" s="111" t="e">
        <f>IF(Play[[#This Row],[northwest]]=1,Play[[#This Row],[medical_insurance_charges]],NA())</f>
        <v>#N/A</v>
      </c>
      <c r="U541" s="110" t="e">
        <f>IF(Play[[#This Row],[northeast]]=1,Play[[#This Row],[medical_insurance_charges]],NA())</f>
        <v>#N/A</v>
      </c>
      <c r="V541" s="114" t="e">
        <f>IF(AND(Play[[#This Row],[southeast]]&lt;&gt;0,Play[[#This Row],[Smoker]]&lt;&gt;0),Play[[#This Row],[medical_insurance_charges]],NA())</f>
        <v>#N/A</v>
      </c>
      <c r="W541" s="114" t="e">
        <f>IF(AND(Play[[#This Row],[southwest]]&lt;&gt;0,Play[[#This Row],[Smoker]]&lt;&gt;0),Play[[#This Row],[medical_insurance_charges]],NA())</f>
        <v>#N/A</v>
      </c>
      <c r="X541" s="114" t="e">
        <f>IF(AND(Play[[#This Row],[northwest]]&lt;&gt;0,Play[[#This Row],[Smoker]]&lt;&gt;0),Play[[#This Row],[medical_insurance_charges]],NA())</f>
        <v>#N/A</v>
      </c>
      <c r="Y541" s="114" t="e">
        <f>IF(AND(Play[[#This Row],[northeast]]&lt;&gt;0,Play[[#This Row],[Smoker]]&lt;&gt;0),Play[[#This Row],[medical_insurance_charges]],NA())</f>
        <v>#N/A</v>
      </c>
      <c r="Z541" s="115" t="e">
        <f>IF(AND(Play[[#This Row],[Biological Marker]]=0,Play[[#This Row],[Smoker]]=1),Play[[#This Row],[medical_insurance_charges]],NA())</f>
        <v>#N/A</v>
      </c>
      <c r="AA541" s="115" t="e">
        <f>IF(AND(Play[[#This Row],[Biological Marker]]=1,Play[[#This Row],[Smoker]]=1),Play[[#This Row],[medical_insurance_charges]],NA())</f>
        <v>#N/A</v>
      </c>
      <c r="AB541" s="144">
        <f>IF(AND(Play[[#This Row],[southeast]]&lt;&gt;0,Play[[#This Row],[Smoker]]=0),Play[[#This Row],[medical_insurance_charges]],NA())</f>
        <v>1141.4450999999999</v>
      </c>
      <c r="AC541" s="144" t="e">
        <f>IF(AND(Play[[#This Row],[southwest]]&lt;&gt;0,Play[[#This Row],[Smoker]]=0),Play[[#This Row],[medical_insurance_charges]],NA())</f>
        <v>#N/A</v>
      </c>
      <c r="AD541" s="144" t="e">
        <f>IF(AND(Play[[#This Row],[northwest]]&lt;&gt;0,Play[[#This Row],[Smoker]]=0),Play[[#This Row],[medical_insurance_charges]],NA())</f>
        <v>#N/A</v>
      </c>
      <c r="AE541" s="144" t="e">
        <f>IF(AND(Play[[#This Row],[northeast]]&lt;&gt;0,Play[[#This Row],[Smoker]]=0),Play[[#This Row],[medical_insurance_charges]],NA())</f>
        <v>#N/A</v>
      </c>
      <c r="AF541" s="115" t="e">
        <f>IF(AND(Play[[#This Row],[Biological Marker]]=0,Play[[#This Row],[Smoker]]=0),Play[[#This Row],[medical_insurance_charges]],NA())</f>
        <v>#N/A</v>
      </c>
      <c r="AG541" s="115">
        <f>IF(AND(Play[[#This Row],[Biological Marker]]=1,Play[[#This Row],[Smoker]]=0),Play[[#This Row],[medical_insurance_charges]],NA())</f>
        <v>1141.4450999999999</v>
      </c>
    </row>
    <row r="542" spans="1:33" x14ac:dyDescent="0.35">
      <c r="A542" s="31">
        <v>18</v>
      </c>
      <c r="B542" s="31">
        <v>33.33</v>
      </c>
      <c r="C542" s="33">
        <v>0</v>
      </c>
      <c r="D542" s="33">
        <v>1</v>
      </c>
      <c r="E542" s="33">
        <v>0</v>
      </c>
      <c r="F542" s="33">
        <v>0</v>
      </c>
      <c r="G542" s="33">
        <v>1</v>
      </c>
      <c r="H542">
        <v>0</v>
      </c>
      <c r="I542">
        <v>1</v>
      </c>
      <c r="J542">
        <v>0</v>
      </c>
      <c r="K542">
        <v>0</v>
      </c>
      <c r="L542">
        <v>0</v>
      </c>
      <c r="M542">
        <v>1</v>
      </c>
      <c r="N542">
        <v>0</v>
      </c>
      <c r="O542">
        <v>0</v>
      </c>
      <c r="P542">
        <v>0</v>
      </c>
      <c r="Q542" s="32">
        <v>1135.9407000000001</v>
      </c>
      <c r="R542" s="110">
        <f>IF(Play[[#This Row],[southeast]]=1,Play[[#This Row],[medical_insurance_charges]],NA())</f>
        <v>1135.9407000000001</v>
      </c>
      <c r="S542" s="110" t="e">
        <f>IF(Play[[#This Row],[southwest]]=1,Play[[#This Row],[medical_insurance_charges]],NA())</f>
        <v>#N/A</v>
      </c>
      <c r="T542" s="111" t="e">
        <f>IF(Play[[#This Row],[northwest]]=1,Play[[#This Row],[medical_insurance_charges]],NA())</f>
        <v>#N/A</v>
      </c>
      <c r="U542" s="110" t="e">
        <f>IF(Play[[#This Row],[northeast]]=1,Play[[#This Row],[medical_insurance_charges]],NA())</f>
        <v>#N/A</v>
      </c>
      <c r="V542" s="114" t="e">
        <f>IF(AND(Play[[#This Row],[southeast]]&lt;&gt;0,Play[[#This Row],[Smoker]]&lt;&gt;0),Play[[#This Row],[medical_insurance_charges]],NA())</f>
        <v>#N/A</v>
      </c>
      <c r="W542" s="114" t="e">
        <f>IF(AND(Play[[#This Row],[southwest]]&lt;&gt;0,Play[[#This Row],[Smoker]]&lt;&gt;0),Play[[#This Row],[medical_insurance_charges]],NA())</f>
        <v>#N/A</v>
      </c>
      <c r="X542" s="114" t="e">
        <f>IF(AND(Play[[#This Row],[northwest]]&lt;&gt;0,Play[[#This Row],[Smoker]]&lt;&gt;0),Play[[#This Row],[medical_insurance_charges]],NA())</f>
        <v>#N/A</v>
      </c>
      <c r="Y542" s="114" t="e">
        <f>IF(AND(Play[[#This Row],[northeast]]&lt;&gt;0,Play[[#This Row],[Smoker]]&lt;&gt;0),Play[[#This Row],[medical_insurance_charges]],NA())</f>
        <v>#N/A</v>
      </c>
      <c r="Z542" s="115" t="e">
        <f>IF(AND(Play[[#This Row],[Biological Marker]]=0,Play[[#This Row],[Smoker]]=1),Play[[#This Row],[medical_insurance_charges]],NA())</f>
        <v>#N/A</v>
      </c>
      <c r="AA542" s="115" t="e">
        <f>IF(AND(Play[[#This Row],[Biological Marker]]=1,Play[[#This Row],[Smoker]]=1),Play[[#This Row],[medical_insurance_charges]],NA())</f>
        <v>#N/A</v>
      </c>
      <c r="AB542" s="144">
        <f>IF(AND(Play[[#This Row],[southeast]]&lt;&gt;0,Play[[#This Row],[Smoker]]=0),Play[[#This Row],[medical_insurance_charges]],NA())</f>
        <v>1135.9407000000001</v>
      </c>
      <c r="AC542" s="144" t="e">
        <f>IF(AND(Play[[#This Row],[southwest]]&lt;&gt;0,Play[[#This Row],[Smoker]]=0),Play[[#This Row],[medical_insurance_charges]],NA())</f>
        <v>#N/A</v>
      </c>
      <c r="AD542" s="144" t="e">
        <f>IF(AND(Play[[#This Row],[northwest]]&lt;&gt;0,Play[[#This Row],[Smoker]]=0),Play[[#This Row],[medical_insurance_charges]],NA())</f>
        <v>#N/A</v>
      </c>
      <c r="AE542" s="144" t="e">
        <f>IF(AND(Play[[#This Row],[northeast]]&lt;&gt;0,Play[[#This Row],[Smoker]]=0),Play[[#This Row],[medical_insurance_charges]],NA())</f>
        <v>#N/A</v>
      </c>
      <c r="AF542" s="115" t="e">
        <f>IF(AND(Play[[#This Row],[Biological Marker]]=0,Play[[#This Row],[Smoker]]=0),Play[[#This Row],[medical_insurance_charges]],NA())</f>
        <v>#N/A</v>
      </c>
      <c r="AG542" s="115">
        <f>IF(AND(Play[[#This Row],[Biological Marker]]=1,Play[[#This Row],[Smoker]]=0),Play[[#This Row],[medical_insurance_charges]],NA())</f>
        <v>1135.9407000000001</v>
      </c>
    </row>
    <row r="543" spans="1:33" x14ac:dyDescent="0.35">
      <c r="A543" s="31">
        <v>18</v>
      </c>
      <c r="B543" s="31">
        <v>30.03</v>
      </c>
      <c r="C543" s="33">
        <v>0</v>
      </c>
      <c r="D543" s="33">
        <v>1</v>
      </c>
      <c r="E543" s="33">
        <v>0</v>
      </c>
      <c r="F543" s="33">
        <v>0</v>
      </c>
      <c r="G543" s="33">
        <v>1</v>
      </c>
      <c r="H543">
        <v>0</v>
      </c>
      <c r="I543">
        <v>1</v>
      </c>
      <c r="J543">
        <v>0</v>
      </c>
      <c r="K543">
        <v>0</v>
      </c>
      <c r="L543">
        <v>0</v>
      </c>
      <c r="M543">
        <v>1</v>
      </c>
      <c r="N543">
        <v>0</v>
      </c>
      <c r="O543">
        <v>0</v>
      </c>
      <c r="P543">
        <v>0</v>
      </c>
      <c r="Q543" s="32">
        <v>1720.3536999999999</v>
      </c>
      <c r="R543" s="110">
        <f>IF(Play[[#This Row],[southeast]]=1,Play[[#This Row],[medical_insurance_charges]],NA())</f>
        <v>1720.3536999999999</v>
      </c>
      <c r="S543" s="110" t="e">
        <f>IF(Play[[#This Row],[southwest]]=1,Play[[#This Row],[medical_insurance_charges]],NA())</f>
        <v>#N/A</v>
      </c>
      <c r="T543" s="111" t="e">
        <f>IF(Play[[#This Row],[northwest]]=1,Play[[#This Row],[medical_insurance_charges]],NA())</f>
        <v>#N/A</v>
      </c>
      <c r="U543" s="110" t="e">
        <f>IF(Play[[#This Row],[northeast]]=1,Play[[#This Row],[medical_insurance_charges]],NA())</f>
        <v>#N/A</v>
      </c>
      <c r="V543" s="114" t="e">
        <f>IF(AND(Play[[#This Row],[southeast]]&lt;&gt;0,Play[[#This Row],[Smoker]]&lt;&gt;0),Play[[#This Row],[medical_insurance_charges]],NA())</f>
        <v>#N/A</v>
      </c>
      <c r="W543" s="114" t="e">
        <f>IF(AND(Play[[#This Row],[southwest]]&lt;&gt;0,Play[[#This Row],[Smoker]]&lt;&gt;0),Play[[#This Row],[medical_insurance_charges]],NA())</f>
        <v>#N/A</v>
      </c>
      <c r="X543" s="114" t="e">
        <f>IF(AND(Play[[#This Row],[northwest]]&lt;&gt;0,Play[[#This Row],[Smoker]]&lt;&gt;0),Play[[#This Row],[medical_insurance_charges]],NA())</f>
        <v>#N/A</v>
      </c>
      <c r="Y543" s="114" t="e">
        <f>IF(AND(Play[[#This Row],[northeast]]&lt;&gt;0,Play[[#This Row],[Smoker]]&lt;&gt;0),Play[[#This Row],[medical_insurance_charges]],NA())</f>
        <v>#N/A</v>
      </c>
      <c r="Z543" s="115" t="e">
        <f>IF(AND(Play[[#This Row],[Biological Marker]]=0,Play[[#This Row],[Smoker]]=1),Play[[#This Row],[medical_insurance_charges]],NA())</f>
        <v>#N/A</v>
      </c>
      <c r="AA543" s="115" t="e">
        <f>IF(AND(Play[[#This Row],[Biological Marker]]=1,Play[[#This Row],[Smoker]]=1),Play[[#This Row],[medical_insurance_charges]],NA())</f>
        <v>#N/A</v>
      </c>
      <c r="AB543" s="144">
        <f>IF(AND(Play[[#This Row],[southeast]]&lt;&gt;0,Play[[#This Row],[Smoker]]=0),Play[[#This Row],[medical_insurance_charges]],NA())</f>
        <v>1720.3536999999999</v>
      </c>
      <c r="AC543" s="144" t="e">
        <f>IF(AND(Play[[#This Row],[southwest]]&lt;&gt;0,Play[[#This Row],[Smoker]]=0),Play[[#This Row],[medical_insurance_charges]],NA())</f>
        <v>#N/A</v>
      </c>
      <c r="AD543" s="144" t="e">
        <f>IF(AND(Play[[#This Row],[northwest]]&lt;&gt;0,Play[[#This Row],[Smoker]]=0),Play[[#This Row],[medical_insurance_charges]],NA())</f>
        <v>#N/A</v>
      </c>
      <c r="AE543" s="144" t="e">
        <f>IF(AND(Play[[#This Row],[northeast]]&lt;&gt;0,Play[[#This Row],[Smoker]]=0),Play[[#This Row],[medical_insurance_charges]],NA())</f>
        <v>#N/A</v>
      </c>
      <c r="AF543" s="115" t="e">
        <f>IF(AND(Play[[#This Row],[Biological Marker]]=0,Play[[#This Row],[Smoker]]=0),Play[[#This Row],[medical_insurance_charges]],NA())</f>
        <v>#N/A</v>
      </c>
      <c r="AG543" s="115">
        <f>IF(AND(Play[[#This Row],[Biological Marker]]=1,Play[[#This Row],[Smoker]]=0),Play[[#This Row],[medical_insurance_charges]],NA())</f>
        <v>1720.3536999999999</v>
      </c>
    </row>
    <row r="544" spans="1:33" x14ac:dyDescent="0.35">
      <c r="A544" s="31">
        <v>18</v>
      </c>
      <c r="B544" s="31">
        <v>53.13</v>
      </c>
      <c r="C544" s="33">
        <v>0</v>
      </c>
      <c r="D544" s="33">
        <v>1</v>
      </c>
      <c r="E544" s="33">
        <v>0</v>
      </c>
      <c r="F544" s="33">
        <v>0</v>
      </c>
      <c r="G544" s="33">
        <v>1</v>
      </c>
      <c r="H544">
        <v>0</v>
      </c>
      <c r="I544">
        <v>1</v>
      </c>
      <c r="J544">
        <v>0</v>
      </c>
      <c r="K544">
        <v>0</v>
      </c>
      <c r="L544">
        <v>0</v>
      </c>
      <c r="M544">
        <v>1</v>
      </c>
      <c r="N544">
        <v>0</v>
      </c>
      <c r="O544">
        <v>0</v>
      </c>
      <c r="P544">
        <v>0</v>
      </c>
      <c r="Q544" s="32">
        <v>1163.4627</v>
      </c>
      <c r="R544" s="110">
        <f>IF(Play[[#This Row],[southeast]]=1,Play[[#This Row],[medical_insurance_charges]],NA())</f>
        <v>1163.4627</v>
      </c>
      <c r="S544" s="110" t="e">
        <f>IF(Play[[#This Row],[southwest]]=1,Play[[#This Row],[medical_insurance_charges]],NA())</f>
        <v>#N/A</v>
      </c>
      <c r="T544" s="111" t="e">
        <f>IF(Play[[#This Row],[northwest]]=1,Play[[#This Row],[medical_insurance_charges]],NA())</f>
        <v>#N/A</v>
      </c>
      <c r="U544" s="110" t="e">
        <f>IF(Play[[#This Row],[northeast]]=1,Play[[#This Row],[medical_insurance_charges]],NA())</f>
        <v>#N/A</v>
      </c>
      <c r="V544" s="114" t="e">
        <f>IF(AND(Play[[#This Row],[southeast]]&lt;&gt;0,Play[[#This Row],[Smoker]]&lt;&gt;0),Play[[#This Row],[medical_insurance_charges]],NA())</f>
        <v>#N/A</v>
      </c>
      <c r="W544" s="114" t="e">
        <f>IF(AND(Play[[#This Row],[southwest]]&lt;&gt;0,Play[[#This Row],[Smoker]]&lt;&gt;0),Play[[#This Row],[medical_insurance_charges]],NA())</f>
        <v>#N/A</v>
      </c>
      <c r="X544" s="114" t="e">
        <f>IF(AND(Play[[#This Row],[northwest]]&lt;&gt;0,Play[[#This Row],[Smoker]]&lt;&gt;0),Play[[#This Row],[medical_insurance_charges]],NA())</f>
        <v>#N/A</v>
      </c>
      <c r="Y544" s="114" t="e">
        <f>IF(AND(Play[[#This Row],[northeast]]&lt;&gt;0,Play[[#This Row],[Smoker]]&lt;&gt;0),Play[[#This Row],[medical_insurance_charges]],NA())</f>
        <v>#N/A</v>
      </c>
      <c r="Z544" s="115" t="e">
        <f>IF(AND(Play[[#This Row],[Biological Marker]]=0,Play[[#This Row],[Smoker]]=1),Play[[#This Row],[medical_insurance_charges]],NA())</f>
        <v>#N/A</v>
      </c>
      <c r="AA544" s="115" t="e">
        <f>IF(AND(Play[[#This Row],[Biological Marker]]=1,Play[[#This Row],[Smoker]]=1),Play[[#This Row],[medical_insurance_charges]],NA())</f>
        <v>#N/A</v>
      </c>
      <c r="AB544" s="144">
        <f>IF(AND(Play[[#This Row],[southeast]]&lt;&gt;0,Play[[#This Row],[Smoker]]=0),Play[[#This Row],[medical_insurance_charges]],NA())</f>
        <v>1163.4627</v>
      </c>
      <c r="AC544" s="144" t="e">
        <f>IF(AND(Play[[#This Row],[southwest]]&lt;&gt;0,Play[[#This Row],[Smoker]]=0),Play[[#This Row],[medical_insurance_charges]],NA())</f>
        <v>#N/A</v>
      </c>
      <c r="AD544" s="144" t="e">
        <f>IF(AND(Play[[#This Row],[northwest]]&lt;&gt;0,Play[[#This Row],[Smoker]]=0),Play[[#This Row],[medical_insurance_charges]],NA())</f>
        <v>#N/A</v>
      </c>
      <c r="AE544" s="144" t="e">
        <f>IF(AND(Play[[#This Row],[northeast]]&lt;&gt;0,Play[[#This Row],[Smoker]]=0),Play[[#This Row],[medical_insurance_charges]],NA())</f>
        <v>#N/A</v>
      </c>
      <c r="AF544" s="115" t="e">
        <f>IF(AND(Play[[#This Row],[Biological Marker]]=0,Play[[#This Row],[Smoker]]=0),Play[[#This Row],[medical_insurance_charges]],NA())</f>
        <v>#N/A</v>
      </c>
      <c r="AG544" s="115">
        <f>IF(AND(Play[[#This Row],[Biological Marker]]=1,Play[[#This Row],[Smoker]]=0),Play[[#This Row],[medical_insurance_charges]],NA())</f>
        <v>1163.4627</v>
      </c>
    </row>
    <row r="545" spans="1:33" x14ac:dyDescent="0.35">
      <c r="A545" s="31">
        <v>20</v>
      </c>
      <c r="B545" s="31">
        <v>33.33</v>
      </c>
      <c r="C545" s="33">
        <v>0</v>
      </c>
      <c r="D545" s="33">
        <v>1</v>
      </c>
      <c r="E545" s="33">
        <v>0</v>
      </c>
      <c r="F545" s="33">
        <v>0</v>
      </c>
      <c r="G545" s="33">
        <v>1</v>
      </c>
      <c r="H545">
        <v>0</v>
      </c>
      <c r="I545">
        <v>1</v>
      </c>
      <c r="J545">
        <v>0</v>
      </c>
      <c r="K545">
        <v>0</v>
      </c>
      <c r="L545">
        <v>0</v>
      </c>
      <c r="M545">
        <v>1</v>
      </c>
      <c r="N545">
        <v>0</v>
      </c>
      <c r="O545">
        <v>0</v>
      </c>
      <c r="P545">
        <v>0</v>
      </c>
      <c r="Q545" s="32">
        <v>1391.5287000000001</v>
      </c>
      <c r="R545" s="110">
        <f>IF(Play[[#This Row],[southeast]]=1,Play[[#This Row],[medical_insurance_charges]],NA())</f>
        <v>1391.5287000000001</v>
      </c>
      <c r="S545" s="110" t="e">
        <f>IF(Play[[#This Row],[southwest]]=1,Play[[#This Row],[medical_insurance_charges]],NA())</f>
        <v>#N/A</v>
      </c>
      <c r="T545" s="111" t="e">
        <f>IF(Play[[#This Row],[northwest]]=1,Play[[#This Row],[medical_insurance_charges]],NA())</f>
        <v>#N/A</v>
      </c>
      <c r="U545" s="110" t="e">
        <f>IF(Play[[#This Row],[northeast]]=1,Play[[#This Row],[medical_insurance_charges]],NA())</f>
        <v>#N/A</v>
      </c>
      <c r="V545" s="114" t="e">
        <f>IF(AND(Play[[#This Row],[southeast]]&lt;&gt;0,Play[[#This Row],[Smoker]]&lt;&gt;0),Play[[#This Row],[medical_insurance_charges]],NA())</f>
        <v>#N/A</v>
      </c>
      <c r="W545" s="114" t="e">
        <f>IF(AND(Play[[#This Row],[southwest]]&lt;&gt;0,Play[[#This Row],[Smoker]]&lt;&gt;0),Play[[#This Row],[medical_insurance_charges]],NA())</f>
        <v>#N/A</v>
      </c>
      <c r="X545" s="114" t="e">
        <f>IF(AND(Play[[#This Row],[northwest]]&lt;&gt;0,Play[[#This Row],[Smoker]]&lt;&gt;0),Play[[#This Row],[medical_insurance_charges]],NA())</f>
        <v>#N/A</v>
      </c>
      <c r="Y545" s="114" t="e">
        <f>IF(AND(Play[[#This Row],[northeast]]&lt;&gt;0,Play[[#This Row],[Smoker]]&lt;&gt;0),Play[[#This Row],[medical_insurance_charges]],NA())</f>
        <v>#N/A</v>
      </c>
      <c r="Z545" s="115" t="e">
        <f>IF(AND(Play[[#This Row],[Biological Marker]]=0,Play[[#This Row],[Smoker]]=1),Play[[#This Row],[medical_insurance_charges]],NA())</f>
        <v>#N/A</v>
      </c>
      <c r="AA545" s="115" t="e">
        <f>IF(AND(Play[[#This Row],[Biological Marker]]=1,Play[[#This Row],[Smoker]]=1),Play[[#This Row],[medical_insurance_charges]],NA())</f>
        <v>#N/A</v>
      </c>
      <c r="AB545" s="144">
        <f>IF(AND(Play[[#This Row],[southeast]]&lt;&gt;0,Play[[#This Row],[Smoker]]=0),Play[[#This Row],[medical_insurance_charges]],NA())</f>
        <v>1391.5287000000001</v>
      </c>
      <c r="AC545" s="144" t="e">
        <f>IF(AND(Play[[#This Row],[southwest]]&lt;&gt;0,Play[[#This Row],[Smoker]]=0),Play[[#This Row],[medical_insurance_charges]],NA())</f>
        <v>#N/A</v>
      </c>
      <c r="AD545" s="144" t="e">
        <f>IF(AND(Play[[#This Row],[northwest]]&lt;&gt;0,Play[[#This Row],[Smoker]]=0),Play[[#This Row],[medical_insurance_charges]],NA())</f>
        <v>#N/A</v>
      </c>
      <c r="AE545" s="144" t="e">
        <f>IF(AND(Play[[#This Row],[northeast]]&lt;&gt;0,Play[[#This Row],[Smoker]]=0),Play[[#This Row],[medical_insurance_charges]],NA())</f>
        <v>#N/A</v>
      </c>
      <c r="AF545" s="115" t="e">
        <f>IF(AND(Play[[#This Row],[Biological Marker]]=0,Play[[#This Row],[Smoker]]=0),Play[[#This Row],[medical_insurance_charges]],NA())</f>
        <v>#N/A</v>
      </c>
      <c r="AG545" s="115">
        <f>IF(AND(Play[[#This Row],[Biological Marker]]=1,Play[[#This Row],[Smoker]]=0),Play[[#This Row],[medical_insurance_charges]],NA())</f>
        <v>1391.5287000000001</v>
      </c>
    </row>
    <row r="546" spans="1:33" x14ac:dyDescent="0.35">
      <c r="A546" s="31">
        <v>20</v>
      </c>
      <c r="B546" s="31">
        <v>35.31</v>
      </c>
      <c r="C546" s="33">
        <v>0</v>
      </c>
      <c r="D546" s="33">
        <v>1</v>
      </c>
      <c r="E546" s="33">
        <v>0</v>
      </c>
      <c r="F546" s="33">
        <v>0</v>
      </c>
      <c r="G546" s="33">
        <v>1</v>
      </c>
      <c r="H546">
        <v>0</v>
      </c>
      <c r="I546">
        <v>1</v>
      </c>
      <c r="J546">
        <v>0</v>
      </c>
      <c r="K546">
        <v>0</v>
      </c>
      <c r="L546">
        <v>0</v>
      </c>
      <c r="M546">
        <v>1</v>
      </c>
      <c r="N546">
        <v>0</v>
      </c>
      <c r="O546">
        <v>0</v>
      </c>
      <c r="P546">
        <v>0</v>
      </c>
      <c r="Q546" s="32">
        <v>27724.28875</v>
      </c>
      <c r="R546" s="110">
        <f>IF(Play[[#This Row],[southeast]]=1,Play[[#This Row],[medical_insurance_charges]],NA())</f>
        <v>27724.28875</v>
      </c>
      <c r="S546" s="110" t="e">
        <f>IF(Play[[#This Row],[southwest]]=1,Play[[#This Row],[medical_insurance_charges]],NA())</f>
        <v>#N/A</v>
      </c>
      <c r="T546" s="111" t="e">
        <f>IF(Play[[#This Row],[northwest]]=1,Play[[#This Row],[medical_insurance_charges]],NA())</f>
        <v>#N/A</v>
      </c>
      <c r="U546" s="110" t="e">
        <f>IF(Play[[#This Row],[northeast]]=1,Play[[#This Row],[medical_insurance_charges]],NA())</f>
        <v>#N/A</v>
      </c>
      <c r="V546" s="114" t="e">
        <f>IF(AND(Play[[#This Row],[southeast]]&lt;&gt;0,Play[[#This Row],[Smoker]]&lt;&gt;0),Play[[#This Row],[medical_insurance_charges]],NA())</f>
        <v>#N/A</v>
      </c>
      <c r="W546" s="114" t="e">
        <f>IF(AND(Play[[#This Row],[southwest]]&lt;&gt;0,Play[[#This Row],[Smoker]]&lt;&gt;0),Play[[#This Row],[medical_insurance_charges]],NA())</f>
        <v>#N/A</v>
      </c>
      <c r="X546" s="114" t="e">
        <f>IF(AND(Play[[#This Row],[northwest]]&lt;&gt;0,Play[[#This Row],[Smoker]]&lt;&gt;0),Play[[#This Row],[medical_insurance_charges]],NA())</f>
        <v>#N/A</v>
      </c>
      <c r="Y546" s="114" t="e">
        <f>IF(AND(Play[[#This Row],[northeast]]&lt;&gt;0,Play[[#This Row],[Smoker]]&lt;&gt;0),Play[[#This Row],[medical_insurance_charges]],NA())</f>
        <v>#N/A</v>
      </c>
      <c r="Z546" s="115" t="e">
        <f>IF(AND(Play[[#This Row],[Biological Marker]]=0,Play[[#This Row],[Smoker]]=1),Play[[#This Row],[medical_insurance_charges]],NA())</f>
        <v>#N/A</v>
      </c>
      <c r="AA546" s="115" t="e">
        <f>IF(AND(Play[[#This Row],[Biological Marker]]=1,Play[[#This Row],[Smoker]]=1),Play[[#This Row],[medical_insurance_charges]],NA())</f>
        <v>#N/A</v>
      </c>
      <c r="AB546" s="144">
        <f>IF(AND(Play[[#This Row],[southeast]]&lt;&gt;0,Play[[#This Row],[Smoker]]=0),Play[[#This Row],[medical_insurance_charges]],NA())</f>
        <v>27724.28875</v>
      </c>
      <c r="AC546" s="144" t="e">
        <f>IF(AND(Play[[#This Row],[southwest]]&lt;&gt;0,Play[[#This Row],[Smoker]]=0),Play[[#This Row],[medical_insurance_charges]],NA())</f>
        <v>#N/A</v>
      </c>
      <c r="AD546" s="144" t="e">
        <f>IF(AND(Play[[#This Row],[northwest]]&lt;&gt;0,Play[[#This Row],[Smoker]]=0),Play[[#This Row],[medical_insurance_charges]],NA())</f>
        <v>#N/A</v>
      </c>
      <c r="AE546" s="144" t="e">
        <f>IF(AND(Play[[#This Row],[northeast]]&lt;&gt;0,Play[[#This Row],[Smoker]]=0),Play[[#This Row],[medical_insurance_charges]],NA())</f>
        <v>#N/A</v>
      </c>
      <c r="AF546" s="115" t="e">
        <f>IF(AND(Play[[#This Row],[Biological Marker]]=0,Play[[#This Row],[Smoker]]=0),Play[[#This Row],[medical_insurance_charges]],NA())</f>
        <v>#N/A</v>
      </c>
      <c r="AG546" s="115">
        <f>IF(AND(Play[[#This Row],[Biological Marker]]=1,Play[[#This Row],[Smoker]]=0),Play[[#This Row],[medical_insurance_charges]],NA())</f>
        <v>27724.28875</v>
      </c>
    </row>
    <row r="547" spans="1:33" x14ac:dyDescent="0.35">
      <c r="A547" s="31">
        <v>20</v>
      </c>
      <c r="B547" s="31">
        <v>31.13</v>
      </c>
      <c r="C547" s="33">
        <v>0</v>
      </c>
      <c r="D547" s="33">
        <v>1</v>
      </c>
      <c r="E547" s="33">
        <v>0</v>
      </c>
      <c r="F547" s="33">
        <v>0</v>
      </c>
      <c r="G547" s="33">
        <v>1</v>
      </c>
      <c r="H547">
        <v>0</v>
      </c>
      <c r="I547">
        <v>1</v>
      </c>
      <c r="J547">
        <v>0</v>
      </c>
      <c r="K547">
        <v>0</v>
      </c>
      <c r="L547">
        <v>0</v>
      </c>
      <c r="M547">
        <v>1</v>
      </c>
      <c r="N547">
        <v>0</v>
      </c>
      <c r="O547">
        <v>0</v>
      </c>
      <c r="P547">
        <v>0</v>
      </c>
      <c r="Q547" s="32">
        <v>2566.4706999999999</v>
      </c>
      <c r="R547" s="110">
        <f>IF(Play[[#This Row],[southeast]]=1,Play[[#This Row],[medical_insurance_charges]],NA())</f>
        <v>2566.4706999999999</v>
      </c>
      <c r="S547" s="110" t="e">
        <f>IF(Play[[#This Row],[southwest]]=1,Play[[#This Row],[medical_insurance_charges]],NA())</f>
        <v>#N/A</v>
      </c>
      <c r="T547" s="111" t="e">
        <f>IF(Play[[#This Row],[northwest]]=1,Play[[#This Row],[medical_insurance_charges]],NA())</f>
        <v>#N/A</v>
      </c>
      <c r="U547" s="110" t="e">
        <f>IF(Play[[#This Row],[northeast]]=1,Play[[#This Row],[medical_insurance_charges]],NA())</f>
        <v>#N/A</v>
      </c>
      <c r="V547" s="114" t="e">
        <f>IF(AND(Play[[#This Row],[southeast]]&lt;&gt;0,Play[[#This Row],[Smoker]]&lt;&gt;0),Play[[#This Row],[medical_insurance_charges]],NA())</f>
        <v>#N/A</v>
      </c>
      <c r="W547" s="114" t="e">
        <f>IF(AND(Play[[#This Row],[southwest]]&lt;&gt;0,Play[[#This Row],[Smoker]]&lt;&gt;0),Play[[#This Row],[medical_insurance_charges]],NA())</f>
        <v>#N/A</v>
      </c>
      <c r="X547" s="114" t="e">
        <f>IF(AND(Play[[#This Row],[northwest]]&lt;&gt;0,Play[[#This Row],[Smoker]]&lt;&gt;0),Play[[#This Row],[medical_insurance_charges]],NA())</f>
        <v>#N/A</v>
      </c>
      <c r="Y547" s="114" t="e">
        <f>IF(AND(Play[[#This Row],[northeast]]&lt;&gt;0,Play[[#This Row],[Smoker]]&lt;&gt;0),Play[[#This Row],[medical_insurance_charges]],NA())</f>
        <v>#N/A</v>
      </c>
      <c r="Z547" s="115" t="e">
        <f>IF(AND(Play[[#This Row],[Biological Marker]]=0,Play[[#This Row],[Smoker]]=1),Play[[#This Row],[medical_insurance_charges]],NA())</f>
        <v>#N/A</v>
      </c>
      <c r="AA547" s="115" t="e">
        <f>IF(AND(Play[[#This Row],[Biological Marker]]=1,Play[[#This Row],[Smoker]]=1),Play[[#This Row],[medical_insurance_charges]],NA())</f>
        <v>#N/A</v>
      </c>
      <c r="AB547" s="144">
        <f>IF(AND(Play[[#This Row],[southeast]]&lt;&gt;0,Play[[#This Row],[Smoker]]=0),Play[[#This Row],[medical_insurance_charges]],NA())</f>
        <v>2566.4706999999999</v>
      </c>
      <c r="AC547" s="144" t="e">
        <f>IF(AND(Play[[#This Row],[southwest]]&lt;&gt;0,Play[[#This Row],[Smoker]]=0),Play[[#This Row],[medical_insurance_charges]],NA())</f>
        <v>#N/A</v>
      </c>
      <c r="AD547" s="144" t="e">
        <f>IF(AND(Play[[#This Row],[northwest]]&lt;&gt;0,Play[[#This Row],[Smoker]]=0),Play[[#This Row],[medical_insurance_charges]],NA())</f>
        <v>#N/A</v>
      </c>
      <c r="AE547" s="144" t="e">
        <f>IF(AND(Play[[#This Row],[northeast]]&lt;&gt;0,Play[[#This Row],[Smoker]]=0),Play[[#This Row],[medical_insurance_charges]],NA())</f>
        <v>#N/A</v>
      </c>
      <c r="AF547" s="115" t="e">
        <f>IF(AND(Play[[#This Row],[Biological Marker]]=0,Play[[#This Row],[Smoker]]=0),Play[[#This Row],[medical_insurance_charges]],NA())</f>
        <v>#N/A</v>
      </c>
      <c r="AG547" s="115">
        <f>IF(AND(Play[[#This Row],[Biological Marker]]=1,Play[[#This Row],[Smoker]]=0),Play[[#This Row],[medical_insurance_charges]],NA())</f>
        <v>2566.4706999999999</v>
      </c>
    </row>
    <row r="548" spans="1:33" x14ac:dyDescent="0.35">
      <c r="A548" s="31">
        <v>21</v>
      </c>
      <c r="B548" s="31">
        <v>35.53</v>
      </c>
      <c r="C548" s="33">
        <v>0</v>
      </c>
      <c r="D548" s="33">
        <v>1</v>
      </c>
      <c r="E548" s="33">
        <v>0</v>
      </c>
      <c r="F548" s="33">
        <v>0</v>
      </c>
      <c r="G548" s="33">
        <v>1</v>
      </c>
      <c r="H548">
        <v>0</v>
      </c>
      <c r="I548">
        <v>1</v>
      </c>
      <c r="J548">
        <v>0</v>
      </c>
      <c r="K548">
        <v>0</v>
      </c>
      <c r="L548">
        <v>0</v>
      </c>
      <c r="M548">
        <v>1</v>
      </c>
      <c r="N548">
        <v>0</v>
      </c>
      <c r="O548">
        <v>0</v>
      </c>
      <c r="P548">
        <v>0</v>
      </c>
      <c r="Q548" s="32">
        <v>1532.4697000000001</v>
      </c>
      <c r="R548" s="110">
        <f>IF(Play[[#This Row],[southeast]]=1,Play[[#This Row],[medical_insurance_charges]],NA())</f>
        <v>1532.4697000000001</v>
      </c>
      <c r="S548" s="110" t="e">
        <f>IF(Play[[#This Row],[southwest]]=1,Play[[#This Row],[medical_insurance_charges]],NA())</f>
        <v>#N/A</v>
      </c>
      <c r="T548" s="111" t="e">
        <f>IF(Play[[#This Row],[northwest]]=1,Play[[#This Row],[medical_insurance_charges]],NA())</f>
        <v>#N/A</v>
      </c>
      <c r="U548" s="110" t="e">
        <f>IF(Play[[#This Row],[northeast]]=1,Play[[#This Row],[medical_insurance_charges]],NA())</f>
        <v>#N/A</v>
      </c>
      <c r="V548" s="114" t="e">
        <f>IF(AND(Play[[#This Row],[southeast]]&lt;&gt;0,Play[[#This Row],[Smoker]]&lt;&gt;0),Play[[#This Row],[medical_insurance_charges]],NA())</f>
        <v>#N/A</v>
      </c>
      <c r="W548" s="114" t="e">
        <f>IF(AND(Play[[#This Row],[southwest]]&lt;&gt;0,Play[[#This Row],[Smoker]]&lt;&gt;0),Play[[#This Row],[medical_insurance_charges]],NA())</f>
        <v>#N/A</v>
      </c>
      <c r="X548" s="114" t="e">
        <f>IF(AND(Play[[#This Row],[northwest]]&lt;&gt;0,Play[[#This Row],[Smoker]]&lt;&gt;0),Play[[#This Row],[medical_insurance_charges]],NA())</f>
        <v>#N/A</v>
      </c>
      <c r="Y548" s="114" t="e">
        <f>IF(AND(Play[[#This Row],[northeast]]&lt;&gt;0,Play[[#This Row],[Smoker]]&lt;&gt;0),Play[[#This Row],[medical_insurance_charges]],NA())</f>
        <v>#N/A</v>
      </c>
      <c r="Z548" s="115" t="e">
        <f>IF(AND(Play[[#This Row],[Biological Marker]]=0,Play[[#This Row],[Smoker]]=1),Play[[#This Row],[medical_insurance_charges]],NA())</f>
        <v>#N/A</v>
      </c>
      <c r="AA548" s="115" t="e">
        <f>IF(AND(Play[[#This Row],[Biological Marker]]=1,Play[[#This Row],[Smoker]]=1),Play[[#This Row],[medical_insurance_charges]],NA())</f>
        <v>#N/A</v>
      </c>
      <c r="AB548" s="144">
        <f>IF(AND(Play[[#This Row],[southeast]]&lt;&gt;0,Play[[#This Row],[Smoker]]=0),Play[[#This Row],[medical_insurance_charges]],NA())</f>
        <v>1532.4697000000001</v>
      </c>
      <c r="AC548" s="144" t="e">
        <f>IF(AND(Play[[#This Row],[southwest]]&lt;&gt;0,Play[[#This Row],[Smoker]]=0),Play[[#This Row],[medical_insurance_charges]],NA())</f>
        <v>#N/A</v>
      </c>
      <c r="AD548" s="144" t="e">
        <f>IF(AND(Play[[#This Row],[northwest]]&lt;&gt;0,Play[[#This Row],[Smoker]]=0),Play[[#This Row],[medical_insurance_charges]],NA())</f>
        <v>#N/A</v>
      </c>
      <c r="AE548" s="144" t="e">
        <f>IF(AND(Play[[#This Row],[northeast]]&lt;&gt;0,Play[[#This Row],[Smoker]]=0),Play[[#This Row],[medical_insurance_charges]],NA())</f>
        <v>#N/A</v>
      </c>
      <c r="AF548" s="115" t="e">
        <f>IF(AND(Play[[#This Row],[Biological Marker]]=0,Play[[#This Row],[Smoker]]=0),Play[[#This Row],[medical_insurance_charges]],NA())</f>
        <v>#N/A</v>
      </c>
      <c r="AG548" s="115">
        <f>IF(AND(Play[[#This Row],[Biological Marker]]=1,Play[[#This Row],[Smoker]]=0),Play[[#This Row],[medical_insurance_charges]],NA())</f>
        <v>1532.4697000000001</v>
      </c>
    </row>
    <row r="549" spans="1:33" x14ac:dyDescent="0.35">
      <c r="A549" s="31">
        <v>21</v>
      </c>
      <c r="B549" s="31">
        <v>31.02</v>
      </c>
      <c r="C549" s="33">
        <v>0</v>
      </c>
      <c r="D549" s="33">
        <v>1</v>
      </c>
      <c r="E549" s="33">
        <v>0</v>
      </c>
      <c r="F549" s="33">
        <v>0</v>
      </c>
      <c r="G549" s="33">
        <v>1</v>
      </c>
      <c r="H549">
        <v>0</v>
      </c>
      <c r="I549">
        <v>1</v>
      </c>
      <c r="J549">
        <v>0</v>
      </c>
      <c r="K549">
        <v>0</v>
      </c>
      <c r="L549">
        <v>0</v>
      </c>
      <c r="M549">
        <v>1</v>
      </c>
      <c r="N549">
        <v>0</v>
      </c>
      <c r="O549">
        <v>0</v>
      </c>
      <c r="P549">
        <v>0</v>
      </c>
      <c r="Q549" s="32">
        <v>16586.49771</v>
      </c>
      <c r="R549" s="110">
        <f>IF(Play[[#This Row],[southeast]]=1,Play[[#This Row],[medical_insurance_charges]],NA())</f>
        <v>16586.49771</v>
      </c>
      <c r="S549" s="110" t="e">
        <f>IF(Play[[#This Row],[southwest]]=1,Play[[#This Row],[medical_insurance_charges]],NA())</f>
        <v>#N/A</v>
      </c>
      <c r="T549" s="111" t="e">
        <f>IF(Play[[#This Row],[northwest]]=1,Play[[#This Row],[medical_insurance_charges]],NA())</f>
        <v>#N/A</v>
      </c>
      <c r="U549" s="110" t="e">
        <f>IF(Play[[#This Row],[northeast]]=1,Play[[#This Row],[medical_insurance_charges]],NA())</f>
        <v>#N/A</v>
      </c>
      <c r="V549" s="114" t="e">
        <f>IF(AND(Play[[#This Row],[southeast]]&lt;&gt;0,Play[[#This Row],[Smoker]]&lt;&gt;0),Play[[#This Row],[medical_insurance_charges]],NA())</f>
        <v>#N/A</v>
      </c>
      <c r="W549" s="114" t="e">
        <f>IF(AND(Play[[#This Row],[southwest]]&lt;&gt;0,Play[[#This Row],[Smoker]]&lt;&gt;0),Play[[#This Row],[medical_insurance_charges]],NA())</f>
        <v>#N/A</v>
      </c>
      <c r="X549" s="114" t="e">
        <f>IF(AND(Play[[#This Row],[northwest]]&lt;&gt;0,Play[[#This Row],[Smoker]]&lt;&gt;0),Play[[#This Row],[medical_insurance_charges]],NA())</f>
        <v>#N/A</v>
      </c>
      <c r="Y549" s="114" t="e">
        <f>IF(AND(Play[[#This Row],[northeast]]&lt;&gt;0,Play[[#This Row],[Smoker]]&lt;&gt;0),Play[[#This Row],[medical_insurance_charges]],NA())</f>
        <v>#N/A</v>
      </c>
      <c r="Z549" s="115" t="e">
        <f>IF(AND(Play[[#This Row],[Biological Marker]]=0,Play[[#This Row],[Smoker]]=1),Play[[#This Row],[medical_insurance_charges]],NA())</f>
        <v>#N/A</v>
      </c>
      <c r="AA549" s="115" t="e">
        <f>IF(AND(Play[[#This Row],[Biological Marker]]=1,Play[[#This Row],[Smoker]]=1),Play[[#This Row],[medical_insurance_charges]],NA())</f>
        <v>#N/A</v>
      </c>
      <c r="AB549" s="144">
        <f>IF(AND(Play[[#This Row],[southeast]]&lt;&gt;0,Play[[#This Row],[Smoker]]=0),Play[[#This Row],[medical_insurance_charges]],NA())</f>
        <v>16586.49771</v>
      </c>
      <c r="AC549" s="144" t="e">
        <f>IF(AND(Play[[#This Row],[southwest]]&lt;&gt;0,Play[[#This Row],[Smoker]]=0),Play[[#This Row],[medical_insurance_charges]],NA())</f>
        <v>#N/A</v>
      </c>
      <c r="AD549" s="144" t="e">
        <f>IF(AND(Play[[#This Row],[northwest]]&lt;&gt;0,Play[[#This Row],[Smoker]]=0),Play[[#This Row],[medical_insurance_charges]],NA())</f>
        <v>#N/A</v>
      </c>
      <c r="AE549" s="144" t="e">
        <f>IF(AND(Play[[#This Row],[northeast]]&lt;&gt;0,Play[[#This Row],[Smoker]]=0),Play[[#This Row],[medical_insurance_charges]],NA())</f>
        <v>#N/A</v>
      </c>
      <c r="AF549" s="115" t="e">
        <f>IF(AND(Play[[#This Row],[Biological Marker]]=0,Play[[#This Row],[Smoker]]=0),Play[[#This Row],[medical_insurance_charges]],NA())</f>
        <v>#N/A</v>
      </c>
      <c r="AG549" s="115">
        <f>IF(AND(Play[[#This Row],[Biological Marker]]=1,Play[[#This Row],[Smoker]]=0),Play[[#This Row],[medical_insurance_charges]],NA())</f>
        <v>16586.49771</v>
      </c>
    </row>
    <row r="550" spans="1:33" x14ac:dyDescent="0.35">
      <c r="A550" s="31">
        <v>21</v>
      </c>
      <c r="B550" s="31">
        <v>36.85</v>
      </c>
      <c r="C550" s="33">
        <v>0</v>
      </c>
      <c r="D550" s="33">
        <v>1</v>
      </c>
      <c r="E550" s="33">
        <v>0</v>
      </c>
      <c r="F550" s="33">
        <v>0</v>
      </c>
      <c r="G550" s="33">
        <v>1</v>
      </c>
      <c r="H550">
        <v>0</v>
      </c>
      <c r="I550">
        <v>1</v>
      </c>
      <c r="J550">
        <v>0</v>
      </c>
      <c r="K550">
        <v>0</v>
      </c>
      <c r="L550">
        <v>0</v>
      </c>
      <c r="M550">
        <v>1</v>
      </c>
      <c r="N550">
        <v>0</v>
      </c>
      <c r="O550">
        <v>0</v>
      </c>
      <c r="P550">
        <v>0</v>
      </c>
      <c r="Q550" s="32">
        <v>1534.3045</v>
      </c>
      <c r="R550" s="110">
        <f>IF(Play[[#This Row],[southeast]]=1,Play[[#This Row],[medical_insurance_charges]],NA())</f>
        <v>1534.3045</v>
      </c>
      <c r="S550" s="110" t="e">
        <f>IF(Play[[#This Row],[southwest]]=1,Play[[#This Row],[medical_insurance_charges]],NA())</f>
        <v>#N/A</v>
      </c>
      <c r="T550" s="111" t="e">
        <f>IF(Play[[#This Row],[northwest]]=1,Play[[#This Row],[medical_insurance_charges]],NA())</f>
        <v>#N/A</v>
      </c>
      <c r="U550" s="110" t="e">
        <f>IF(Play[[#This Row],[northeast]]=1,Play[[#This Row],[medical_insurance_charges]],NA())</f>
        <v>#N/A</v>
      </c>
      <c r="V550" s="114" t="e">
        <f>IF(AND(Play[[#This Row],[southeast]]&lt;&gt;0,Play[[#This Row],[Smoker]]&lt;&gt;0),Play[[#This Row],[medical_insurance_charges]],NA())</f>
        <v>#N/A</v>
      </c>
      <c r="W550" s="114" t="e">
        <f>IF(AND(Play[[#This Row],[southwest]]&lt;&gt;0,Play[[#This Row],[Smoker]]&lt;&gt;0),Play[[#This Row],[medical_insurance_charges]],NA())</f>
        <v>#N/A</v>
      </c>
      <c r="X550" s="114" t="e">
        <f>IF(AND(Play[[#This Row],[northwest]]&lt;&gt;0,Play[[#This Row],[Smoker]]&lt;&gt;0),Play[[#This Row],[medical_insurance_charges]],NA())</f>
        <v>#N/A</v>
      </c>
      <c r="Y550" s="114" t="e">
        <f>IF(AND(Play[[#This Row],[northeast]]&lt;&gt;0,Play[[#This Row],[Smoker]]&lt;&gt;0),Play[[#This Row],[medical_insurance_charges]],NA())</f>
        <v>#N/A</v>
      </c>
      <c r="Z550" s="115" t="e">
        <f>IF(AND(Play[[#This Row],[Biological Marker]]=0,Play[[#This Row],[Smoker]]=1),Play[[#This Row],[medical_insurance_charges]],NA())</f>
        <v>#N/A</v>
      </c>
      <c r="AA550" s="115" t="e">
        <f>IF(AND(Play[[#This Row],[Biological Marker]]=1,Play[[#This Row],[Smoker]]=1),Play[[#This Row],[medical_insurance_charges]],NA())</f>
        <v>#N/A</v>
      </c>
      <c r="AB550" s="144">
        <f>IF(AND(Play[[#This Row],[southeast]]&lt;&gt;0,Play[[#This Row],[Smoker]]=0),Play[[#This Row],[medical_insurance_charges]],NA())</f>
        <v>1534.3045</v>
      </c>
      <c r="AC550" s="144" t="e">
        <f>IF(AND(Play[[#This Row],[southwest]]&lt;&gt;0,Play[[#This Row],[Smoker]]=0),Play[[#This Row],[medical_insurance_charges]],NA())</f>
        <v>#N/A</v>
      </c>
      <c r="AD550" s="144" t="e">
        <f>IF(AND(Play[[#This Row],[northwest]]&lt;&gt;0,Play[[#This Row],[Smoker]]=0),Play[[#This Row],[medical_insurance_charges]],NA())</f>
        <v>#N/A</v>
      </c>
      <c r="AE550" s="144" t="e">
        <f>IF(AND(Play[[#This Row],[northeast]]&lt;&gt;0,Play[[#This Row],[Smoker]]=0),Play[[#This Row],[medical_insurance_charges]],NA())</f>
        <v>#N/A</v>
      </c>
      <c r="AF550" s="115" t="e">
        <f>IF(AND(Play[[#This Row],[Biological Marker]]=0,Play[[#This Row],[Smoker]]=0),Play[[#This Row],[medical_insurance_charges]],NA())</f>
        <v>#N/A</v>
      </c>
      <c r="AG550" s="115">
        <f>IF(AND(Play[[#This Row],[Biological Marker]]=1,Play[[#This Row],[Smoker]]=0),Play[[#This Row],[medical_insurance_charges]],NA())</f>
        <v>1534.3045</v>
      </c>
    </row>
    <row r="551" spans="1:33" x14ac:dyDescent="0.35">
      <c r="A551" s="31">
        <v>22</v>
      </c>
      <c r="B551" s="31">
        <v>33.770000000000003</v>
      </c>
      <c r="C551" s="33">
        <v>0</v>
      </c>
      <c r="D551" s="33">
        <v>1</v>
      </c>
      <c r="E551" s="33">
        <v>0</v>
      </c>
      <c r="F551" s="33">
        <v>0</v>
      </c>
      <c r="G551" s="33">
        <v>1</v>
      </c>
      <c r="H551">
        <v>0</v>
      </c>
      <c r="I551">
        <v>1</v>
      </c>
      <c r="J551">
        <v>0</v>
      </c>
      <c r="K551">
        <v>0</v>
      </c>
      <c r="L551">
        <v>0</v>
      </c>
      <c r="M551">
        <v>1</v>
      </c>
      <c r="N551">
        <v>0</v>
      </c>
      <c r="O551">
        <v>0</v>
      </c>
      <c r="P551">
        <v>0</v>
      </c>
      <c r="Q551" s="32">
        <v>1674.6323</v>
      </c>
      <c r="R551" s="110">
        <f>IF(Play[[#This Row],[southeast]]=1,Play[[#This Row],[medical_insurance_charges]],NA())</f>
        <v>1674.6323</v>
      </c>
      <c r="S551" s="110" t="e">
        <f>IF(Play[[#This Row],[southwest]]=1,Play[[#This Row],[medical_insurance_charges]],NA())</f>
        <v>#N/A</v>
      </c>
      <c r="T551" s="111" t="e">
        <f>IF(Play[[#This Row],[northwest]]=1,Play[[#This Row],[medical_insurance_charges]],NA())</f>
        <v>#N/A</v>
      </c>
      <c r="U551" s="110" t="e">
        <f>IF(Play[[#This Row],[northeast]]=1,Play[[#This Row],[medical_insurance_charges]],NA())</f>
        <v>#N/A</v>
      </c>
      <c r="V551" s="114" t="e">
        <f>IF(AND(Play[[#This Row],[southeast]]&lt;&gt;0,Play[[#This Row],[Smoker]]&lt;&gt;0),Play[[#This Row],[medical_insurance_charges]],NA())</f>
        <v>#N/A</v>
      </c>
      <c r="W551" s="114" t="e">
        <f>IF(AND(Play[[#This Row],[southwest]]&lt;&gt;0,Play[[#This Row],[Smoker]]&lt;&gt;0),Play[[#This Row],[medical_insurance_charges]],NA())</f>
        <v>#N/A</v>
      </c>
      <c r="X551" s="114" t="e">
        <f>IF(AND(Play[[#This Row],[northwest]]&lt;&gt;0,Play[[#This Row],[Smoker]]&lt;&gt;0),Play[[#This Row],[medical_insurance_charges]],NA())</f>
        <v>#N/A</v>
      </c>
      <c r="Y551" s="114" t="e">
        <f>IF(AND(Play[[#This Row],[northeast]]&lt;&gt;0,Play[[#This Row],[Smoker]]&lt;&gt;0),Play[[#This Row],[medical_insurance_charges]],NA())</f>
        <v>#N/A</v>
      </c>
      <c r="Z551" s="115" t="e">
        <f>IF(AND(Play[[#This Row],[Biological Marker]]=0,Play[[#This Row],[Smoker]]=1),Play[[#This Row],[medical_insurance_charges]],NA())</f>
        <v>#N/A</v>
      </c>
      <c r="AA551" s="115" t="e">
        <f>IF(AND(Play[[#This Row],[Biological Marker]]=1,Play[[#This Row],[Smoker]]=1),Play[[#This Row],[medical_insurance_charges]],NA())</f>
        <v>#N/A</v>
      </c>
      <c r="AB551" s="144">
        <f>IF(AND(Play[[#This Row],[southeast]]&lt;&gt;0,Play[[#This Row],[Smoker]]=0),Play[[#This Row],[medical_insurance_charges]],NA())</f>
        <v>1674.6323</v>
      </c>
      <c r="AC551" s="144" t="e">
        <f>IF(AND(Play[[#This Row],[southwest]]&lt;&gt;0,Play[[#This Row],[Smoker]]=0),Play[[#This Row],[medical_insurance_charges]],NA())</f>
        <v>#N/A</v>
      </c>
      <c r="AD551" s="144" t="e">
        <f>IF(AND(Play[[#This Row],[northwest]]&lt;&gt;0,Play[[#This Row],[Smoker]]=0),Play[[#This Row],[medical_insurance_charges]],NA())</f>
        <v>#N/A</v>
      </c>
      <c r="AE551" s="144" t="e">
        <f>IF(AND(Play[[#This Row],[northeast]]&lt;&gt;0,Play[[#This Row],[Smoker]]=0),Play[[#This Row],[medical_insurance_charges]],NA())</f>
        <v>#N/A</v>
      </c>
      <c r="AF551" s="115" t="e">
        <f>IF(AND(Play[[#This Row],[Biological Marker]]=0,Play[[#This Row],[Smoker]]=0),Play[[#This Row],[medical_insurance_charges]],NA())</f>
        <v>#N/A</v>
      </c>
      <c r="AG551" s="115">
        <f>IF(AND(Play[[#This Row],[Biological Marker]]=1,Play[[#This Row],[Smoker]]=0),Play[[#This Row],[medical_insurance_charges]],NA())</f>
        <v>1674.6323</v>
      </c>
    </row>
    <row r="552" spans="1:33" x14ac:dyDescent="0.35">
      <c r="A552" s="31">
        <v>23</v>
      </c>
      <c r="B552" s="31">
        <v>41.91</v>
      </c>
      <c r="C552" s="33">
        <v>0</v>
      </c>
      <c r="D552" s="33">
        <v>1</v>
      </c>
      <c r="E552" s="33">
        <v>0</v>
      </c>
      <c r="F552" s="33">
        <v>0</v>
      </c>
      <c r="G552" s="33">
        <v>1</v>
      </c>
      <c r="H552">
        <v>0</v>
      </c>
      <c r="I552">
        <v>1</v>
      </c>
      <c r="J552">
        <v>0</v>
      </c>
      <c r="K552">
        <v>0</v>
      </c>
      <c r="L552">
        <v>0</v>
      </c>
      <c r="M552">
        <v>1</v>
      </c>
      <c r="N552">
        <v>0</v>
      </c>
      <c r="O552">
        <v>0</v>
      </c>
      <c r="P552">
        <v>0</v>
      </c>
      <c r="Q552" s="32">
        <v>1837.2819</v>
      </c>
      <c r="R552" s="110">
        <f>IF(Play[[#This Row],[southeast]]=1,Play[[#This Row],[medical_insurance_charges]],NA())</f>
        <v>1837.2819</v>
      </c>
      <c r="S552" s="110" t="e">
        <f>IF(Play[[#This Row],[southwest]]=1,Play[[#This Row],[medical_insurance_charges]],NA())</f>
        <v>#N/A</v>
      </c>
      <c r="T552" s="111" t="e">
        <f>IF(Play[[#This Row],[northwest]]=1,Play[[#This Row],[medical_insurance_charges]],NA())</f>
        <v>#N/A</v>
      </c>
      <c r="U552" s="110" t="e">
        <f>IF(Play[[#This Row],[northeast]]=1,Play[[#This Row],[medical_insurance_charges]],NA())</f>
        <v>#N/A</v>
      </c>
      <c r="V552" s="114" t="e">
        <f>IF(AND(Play[[#This Row],[southeast]]&lt;&gt;0,Play[[#This Row],[Smoker]]&lt;&gt;0),Play[[#This Row],[medical_insurance_charges]],NA())</f>
        <v>#N/A</v>
      </c>
      <c r="W552" s="114" t="e">
        <f>IF(AND(Play[[#This Row],[southwest]]&lt;&gt;0,Play[[#This Row],[Smoker]]&lt;&gt;0),Play[[#This Row],[medical_insurance_charges]],NA())</f>
        <v>#N/A</v>
      </c>
      <c r="X552" s="114" t="e">
        <f>IF(AND(Play[[#This Row],[northwest]]&lt;&gt;0,Play[[#This Row],[Smoker]]&lt;&gt;0),Play[[#This Row],[medical_insurance_charges]],NA())</f>
        <v>#N/A</v>
      </c>
      <c r="Y552" s="114" t="e">
        <f>IF(AND(Play[[#This Row],[northeast]]&lt;&gt;0,Play[[#This Row],[Smoker]]&lt;&gt;0),Play[[#This Row],[medical_insurance_charges]],NA())</f>
        <v>#N/A</v>
      </c>
      <c r="Z552" s="115" t="e">
        <f>IF(AND(Play[[#This Row],[Biological Marker]]=0,Play[[#This Row],[Smoker]]=1),Play[[#This Row],[medical_insurance_charges]],NA())</f>
        <v>#N/A</v>
      </c>
      <c r="AA552" s="115" t="e">
        <f>IF(AND(Play[[#This Row],[Biological Marker]]=1,Play[[#This Row],[Smoker]]=1),Play[[#This Row],[medical_insurance_charges]],NA())</f>
        <v>#N/A</v>
      </c>
      <c r="AB552" s="144">
        <f>IF(AND(Play[[#This Row],[southeast]]&lt;&gt;0,Play[[#This Row],[Smoker]]=0),Play[[#This Row],[medical_insurance_charges]],NA())</f>
        <v>1837.2819</v>
      </c>
      <c r="AC552" s="144" t="e">
        <f>IF(AND(Play[[#This Row],[southwest]]&lt;&gt;0,Play[[#This Row],[Smoker]]=0),Play[[#This Row],[medical_insurance_charges]],NA())</f>
        <v>#N/A</v>
      </c>
      <c r="AD552" s="144" t="e">
        <f>IF(AND(Play[[#This Row],[northwest]]&lt;&gt;0,Play[[#This Row],[Smoker]]=0),Play[[#This Row],[medical_insurance_charges]],NA())</f>
        <v>#N/A</v>
      </c>
      <c r="AE552" s="144" t="e">
        <f>IF(AND(Play[[#This Row],[northeast]]&lt;&gt;0,Play[[#This Row],[Smoker]]=0),Play[[#This Row],[medical_insurance_charges]],NA())</f>
        <v>#N/A</v>
      </c>
      <c r="AF552" s="115" t="e">
        <f>IF(AND(Play[[#This Row],[Biological Marker]]=0,Play[[#This Row],[Smoker]]=0),Play[[#This Row],[medical_insurance_charges]],NA())</f>
        <v>#N/A</v>
      </c>
      <c r="AG552" s="115">
        <f>IF(AND(Play[[#This Row],[Biological Marker]]=1,Play[[#This Row],[Smoker]]=0),Play[[#This Row],[medical_insurance_charges]],NA())</f>
        <v>1837.2819</v>
      </c>
    </row>
    <row r="553" spans="1:33" x14ac:dyDescent="0.35">
      <c r="A553" s="31">
        <v>23</v>
      </c>
      <c r="B553" s="31">
        <v>32.56</v>
      </c>
      <c r="C553" s="33">
        <v>0</v>
      </c>
      <c r="D553" s="33">
        <v>1</v>
      </c>
      <c r="E553" s="33">
        <v>0</v>
      </c>
      <c r="F553" s="33">
        <v>0</v>
      </c>
      <c r="G553" s="33">
        <v>1</v>
      </c>
      <c r="H553">
        <v>0</v>
      </c>
      <c r="I553">
        <v>1</v>
      </c>
      <c r="J553">
        <v>0</v>
      </c>
      <c r="K553">
        <v>0</v>
      </c>
      <c r="L553">
        <v>0</v>
      </c>
      <c r="M553">
        <v>1</v>
      </c>
      <c r="N553">
        <v>0</v>
      </c>
      <c r="O553">
        <v>0</v>
      </c>
      <c r="P553">
        <v>0</v>
      </c>
      <c r="Q553" s="32">
        <v>1824.2854</v>
      </c>
      <c r="R553" s="110">
        <f>IF(Play[[#This Row],[southeast]]=1,Play[[#This Row],[medical_insurance_charges]],NA())</f>
        <v>1824.2854</v>
      </c>
      <c r="S553" s="110" t="e">
        <f>IF(Play[[#This Row],[southwest]]=1,Play[[#This Row],[medical_insurance_charges]],NA())</f>
        <v>#N/A</v>
      </c>
      <c r="T553" s="111" t="e">
        <f>IF(Play[[#This Row],[northwest]]=1,Play[[#This Row],[medical_insurance_charges]],NA())</f>
        <v>#N/A</v>
      </c>
      <c r="U553" s="110" t="e">
        <f>IF(Play[[#This Row],[northeast]]=1,Play[[#This Row],[medical_insurance_charges]],NA())</f>
        <v>#N/A</v>
      </c>
      <c r="V553" s="114" t="e">
        <f>IF(AND(Play[[#This Row],[southeast]]&lt;&gt;0,Play[[#This Row],[Smoker]]&lt;&gt;0),Play[[#This Row],[medical_insurance_charges]],NA())</f>
        <v>#N/A</v>
      </c>
      <c r="W553" s="114" t="e">
        <f>IF(AND(Play[[#This Row],[southwest]]&lt;&gt;0,Play[[#This Row],[Smoker]]&lt;&gt;0),Play[[#This Row],[medical_insurance_charges]],NA())</f>
        <v>#N/A</v>
      </c>
      <c r="X553" s="114" t="e">
        <f>IF(AND(Play[[#This Row],[northwest]]&lt;&gt;0,Play[[#This Row],[Smoker]]&lt;&gt;0),Play[[#This Row],[medical_insurance_charges]],NA())</f>
        <v>#N/A</v>
      </c>
      <c r="Y553" s="114" t="e">
        <f>IF(AND(Play[[#This Row],[northeast]]&lt;&gt;0,Play[[#This Row],[Smoker]]&lt;&gt;0),Play[[#This Row],[medical_insurance_charges]],NA())</f>
        <v>#N/A</v>
      </c>
      <c r="Z553" s="115" t="e">
        <f>IF(AND(Play[[#This Row],[Biological Marker]]=0,Play[[#This Row],[Smoker]]=1),Play[[#This Row],[medical_insurance_charges]],NA())</f>
        <v>#N/A</v>
      </c>
      <c r="AA553" s="115" t="e">
        <f>IF(AND(Play[[#This Row],[Biological Marker]]=1,Play[[#This Row],[Smoker]]=1),Play[[#This Row],[medical_insurance_charges]],NA())</f>
        <v>#N/A</v>
      </c>
      <c r="AB553" s="144">
        <f>IF(AND(Play[[#This Row],[southeast]]&lt;&gt;0,Play[[#This Row],[Smoker]]=0),Play[[#This Row],[medical_insurance_charges]],NA())</f>
        <v>1824.2854</v>
      </c>
      <c r="AC553" s="144" t="e">
        <f>IF(AND(Play[[#This Row],[southwest]]&lt;&gt;0,Play[[#This Row],[Smoker]]=0),Play[[#This Row],[medical_insurance_charges]],NA())</f>
        <v>#N/A</v>
      </c>
      <c r="AD553" s="144" t="e">
        <f>IF(AND(Play[[#This Row],[northwest]]&lt;&gt;0,Play[[#This Row],[Smoker]]=0),Play[[#This Row],[medical_insurance_charges]],NA())</f>
        <v>#N/A</v>
      </c>
      <c r="AE553" s="144" t="e">
        <f>IF(AND(Play[[#This Row],[northeast]]&lt;&gt;0,Play[[#This Row],[Smoker]]=0),Play[[#This Row],[medical_insurance_charges]],NA())</f>
        <v>#N/A</v>
      </c>
      <c r="AF553" s="115" t="e">
        <f>IF(AND(Play[[#This Row],[Biological Marker]]=0,Play[[#This Row],[Smoker]]=0),Play[[#This Row],[medical_insurance_charges]],NA())</f>
        <v>#N/A</v>
      </c>
      <c r="AG553" s="115">
        <f>IF(AND(Play[[#This Row],[Biological Marker]]=1,Play[[#This Row],[Smoker]]=0),Play[[#This Row],[medical_insurance_charges]],NA())</f>
        <v>1824.2854</v>
      </c>
    </row>
    <row r="554" spans="1:33" x14ac:dyDescent="0.35">
      <c r="A554" s="31">
        <v>23</v>
      </c>
      <c r="B554" s="31">
        <v>50.38</v>
      </c>
      <c r="C554" s="33">
        <v>0</v>
      </c>
      <c r="D554" s="33">
        <v>1</v>
      </c>
      <c r="E554" s="33">
        <v>0</v>
      </c>
      <c r="F554" s="33">
        <v>0</v>
      </c>
      <c r="G554" s="33">
        <v>1</v>
      </c>
      <c r="H554">
        <v>0</v>
      </c>
      <c r="I554">
        <v>1</v>
      </c>
      <c r="J554">
        <v>0</v>
      </c>
      <c r="K554">
        <v>0</v>
      </c>
      <c r="L554">
        <v>0</v>
      </c>
      <c r="M554">
        <v>1</v>
      </c>
      <c r="N554">
        <v>0</v>
      </c>
      <c r="O554">
        <v>0</v>
      </c>
      <c r="P554">
        <v>0</v>
      </c>
      <c r="Q554" s="32">
        <v>2438.0551999999998</v>
      </c>
      <c r="R554" s="110">
        <f>IF(Play[[#This Row],[southeast]]=1,Play[[#This Row],[medical_insurance_charges]],NA())</f>
        <v>2438.0551999999998</v>
      </c>
      <c r="S554" s="110" t="e">
        <f>IF(Play[[#This Row],[southwest]]=1,Play[[#This Row],[medical_insurance_charges]],NA())</f>
        <v>#N/A</v>
      </c>
      <c r="T554" s="111" t="e">
        <f>IF(Play[[#This Row],[northwest]]=1,Play[[#This Row],[medical_insurance_charges]],NA())</f>
        <v>#N/A</v>
      </c>
      <c r="U554" s="110" t="e">
        <f>IF(Play[[#This Row],[northeast]]=1,Play[[#This Row],[medical_insurance_charges]],NA())</f>
        <v>#N/A</v>
      </c>
      <c r="V554" s="114" t="e">
        <f>IF(AND(Play[[#This Row],[southeast]]&lt;&gt;0,Play[[#This Row],[Smoker]]&lt;&gt;0),Play[[#This Row],[medical_insurance_charges]],NA())</f>
        <v>#N/A</v>
      </c>
      <c r="W554" s="114" t="e">
        <f>IF(AND(Play[[#This Row],[southwest]]&lt;&gt;0,Play[[#This Row],[Smoker]]&lt;&gt;0),Play[[#This Row],[medical_insurance_charges]],NA())</f>
        <v>#N/A</v>
      </c>
      <c r="X554" s="114" t="e">
        <f>IF(AND(Play[[#This Row],[northwest]]&lt;&gt;0,Play[[#This Row],[Smoker]]&lt;&gt;0),Play[[#This Row],[medical_insurance_charges]],NA())</f>
        <v>#N/A</v>
      </c>
      <c r="Y554" s="114" t="e">
        <f>IF(AND(Play[[#This Row],[northeast]]&lt;&gt;0,Play[[#This Row],[Smoker]]&lt;&gt;0),Play[[#This Row],[medical_insurance_charges]],NA())</f>
        <v>#N/A</v>
      </c>
      <c r="Z554" s="115" t="e">
        <f>IF(AND(Play[[#This Row],[Biological Marker]]=0,Play[[#This Row],[Smoker]]=1),Play[[#This Row],[medical_insurance_charges]],NA())</f>
        <v>#N/A</v>
      </c>
      <c r="AA554" s="115" t="e">
        <f>IF(AND(Play[[#This Row],[Biological Marker]]=1,Play[[#This Row],[Smoker]]=1),Play[[#This Row],[medical_insurance_charges]],NA())</f>
        <v>#N/A</v>
      </c>
      <c r="AB554" s="144">
        <f>IF(AND(Play[[#This Row],[southeast]]&lt;&gt;0,Play[[#This Row],[Smoker]]=0),Play[[#This Row],[medical_insurance_charges]],NA())</f>
        <v>2438.0551999999998</v>
      </c>
      <c r="AC554" s="144" t="e">
        <f>IF(AND(Play[[#This Row],[southwest]]&lt;&gt;0,Play[[#This Row],[Smoker]]=0),Play[[#This Row],[medical_insurance_charges]],NA())</f>
        <v>#N/A</v>
      </c>
      <c r="AD554" s="144" t="e">
        <f>IF(AND(Play[[#This Row],[northwest]]&lt;&gt;0,Play[[#This Row],[Smoker]]=0),Play[[#This Row],[medical_insurance_charges]],NA())</f>
        <v>#N/A</v>
      </c>
      <c r="AE554" s="144" t="e">
        <f>IF(AND(Play[[#This Row],[northeast]]&lt;&gt;0,Play[[#This Row],[Smoker]]=0),Play[[#This Row],[medical_insurance_charges]],NA())</f>
        <v>#N/A</v>
      </c>
      <c r="AF554" s="115" t="e">
        <f>IF(AND(Play[[#This Row],[Biological Marker]]=0,Play[[#This Row],[Smoker]]=0),Play[[#This Row],[medical_insurance_charges]],NA())</f>
        <v>#N/A</v>
      </c>
      <c r="AG554" s="115">
        <f>IF(AND(Play[[#This Row],[Biological Marker]]=1,Play[[#This Row],[Smoker]]=0),Play[[#This Row],[medical_insurance_charges]],NA())</f>
        <v>2438.0551999999998</v>
      </c>
    </row>
    <row r="555" spans="1:33" x14ac:dyDescent="0.35">
      <c r="A555" s="31">
        <v>24</v>
      </c>
      <c r="B555" s="31">
        <v>35.86</v>
      </c>
      <c r="C555" s="33">
        <v>0</v>
      </c>
      <c r="D555" s="33">
        <v>1</v>
      </c>
      <c r="E555" s="33">
        <v>0</v>
      </c>
      <c r="F555" s="33">
        <v>0</v>
      </c>
      <c r="G555" s="33">
        <v>1</v>
      </c>
      <c r="H555">
        <v>0</v>
      </c>
      <c r="I555">
        <v>1</v>
      </c>
      <c r="J555">
        <v>0</v>
      </c>
      <c r="K555">
        <v>0</v>
      </c>
      <c r="L555">
        <v>0</v>
      </c>
      <c r="M555">
        <v>1</v>
      </c>
      <c r="N555">
        <v>0</v>
      </c>
      <c r="O555">
        <v>0</v>
      </c>
      <c r="P555">
        <v>0</v>
      </c>
      <c r="Q555" s="32">
        <v>1986.9333999999999</v>
      </c>
      <c r="R555" s="110">
        <f>IF(Play[[#This Row],[southeast]]=1,Play[[#This Row],[medical_insurance_charges]],NA())</f>
        <v>1986.9333999999999</v>
      </c>
      <c r="S555" s="110" t="e">
        <f>IF(Play[[#This Row],[southwest]]=1,Play[[#This Row],[medical_insurance_charges]],NA())</f>
        <v>#N/A</v>
      </c>
      <c r="T555" s="111" t="e">
        <f>IF(Play[[#This Row],[northwest]]=1,Play[[#This Row],[medical_insurance_charges]],NA())</f>
        <v>#N/A</v>
      </c>
      <c r="U555" s="110" t="e">
        <f>IF(Play[[#This Row],[northeast]]=1,Play[[#This Row],[medical_insurance_charges]],NA())</f>
        <v>#N/A</v>
      </c>
      <c r="V555" s="114" t="e">
        <f>IF(AND(Play[[#This Row],[southeast]]&lt;&gt;0,Play[[#This Row],[Smoker]]&lt;&gt;0),Play[[#This Row],[medical_insurance_charges]],NA())</f>
        <v>#N/A</v>
      </c>
      <c r="W555" s="114" t="e">
        <f>IF(AND(Play[[#This Row],[southwest]]&lt;&gt;0,Play[[#This Row],[Smoker]]&lt;&gt;0),Play[[#This Row],[medical_insurance_charges]],NA())</f>
        <v>#N/A</v>
      </c>
      <c r="X555" s="114" t="e">
        <f>IF(AND(Play[[#This Row],[northwest]]&lt;&gt;0,Play[[#This Row],[Smoker]]&lt;&gt;0),Play[[#This Row],[medical_insurance_charges]],NA())</f>
        <v>#N/A</v>
      </c>
      <c r="Y555" s="114" t="e">
        <f>IF(AND(Play[[#This Row],[northeast]]&lt;&gt;0,Play[[#This Row],[Smoker]]&lt;&gt;0),Play[[#This Row],[medical_insurance_charges]],NA())</f>
        <v>#N/A</v>
      </c>
      <c r="Z555" s="115" t="e">
        <f>IF(AND(Play[[#This Row],[Biological Marker]]=0,Play[[#This Row],[Smoker]]=1),Play[[#This Row],[medical_insurance_charges]],NA())</f>
        <v>#N/A</v>
      </c>
      <c r="AA555" s="115" t="e">
        <f>IF(AND(Play[[#This Row],[Biological Marker]]=1,Play[[#This Row],[Smoker]]=1),Play[[#This Row],[medical_insurance_charges]],NA())</f>
        <v>#N/A</v>
      </c>
      <c r="AB555" s="144">
        <f>IF(AND(Play[[#This Row],[southeast]]&lt;&gt;0,Play[[#This Row],[Smoker]]=0),Play[[#This Row],[medical_insurance_charges]],NA())</f>
        <v>1986.9333999999999</v>
      </c>
      <c r="AC555" s="144" t="e">
        <f>IF(AND(Play[[#This Row],[southwest]]&lt;&gt;0,Play[[#This Row],[Smoker]]=0),Play[[#This Row],[medical_insurance_charges]],NA())</f>
        <v>#N/A</v>
      </c>
      <c r="AD555" s="144" t="e">
        <f>IF(AND(Play[[#This Row],[northwest]]&lt;&gt;0,Play[[#This Row],[Smoker]]=0),Play[[#This Row],[medical_insurance_charges]],NA())</f>
        <v>#N/A</v>
      </c>
      <c r="AE555" s="144" t="e">
        <f>IF(AND(Play[[#This Row],[northeast]]&lt;&gt;0,Play[[#This Row],[Smoker]]=0),Play[[#This Row],[medical_insurance_charges]],NA())</f>
        <v>#N/A</v>
      </c>
      <c r="AF555" s="115" t="e">
        <f>IF(AND(Play[[#This Row],[Biological Marker]]=0,Play[[#This Row],[Smoker]]=0),Play[[#This Row],[medical_insurance_charges]],NA())</f>
        <v>#N/A</v>
      </c>
      <c r="AG555" s="115">
        <f>IF(AND(Play[[#This Row],[Biological Marker]]=1,Play[[#This Row],[Smoker]]=0),Play[[#This Row],[medical_insurance_charges]],NA())</f>
        <v>1986.9333999999999</v>
      </c>
    </row>
    <row r="556" spans="1:33" x14ac:dyDescent="0.35">
      <c r="A556" s="31">
        <v>24</v>
      </c>
      <c r="B556" s="31">
        <v>32.01</v>
      </c>
      <c r="C556" s="33">
        <v>0</v>
      </c>
      <c r="D556" s="33">
        <v>1</v>
      </c>
      <c r="E556" s="33">
        <v>0</v>
      </c>
      <c r="F556" s="33">
        <v>0</v>
      </c>
      <c r="G556" s="33">
        <v>1</v>
      </c>
      <c r="H556">
        <v>0</v>
      </c>
      <c r="I556">
        <v>1</v>
      </c>
      <c r="J556">
        <v>0</v>
      </c>
      <c r="K556">
        <v>0</v>
      </c>
      <c r="L556">
        <v>0</v>
      </c>
      <c r="M556">
        <v>1</v>
      </c>
      <c r="N556">
        <v>0</v>
      </c>
      <c r="O556">
        <v>0</v>
      </c>
      <c r="P556">
        <v>0</v>
      </c>
      <c r="Q556" s="32">
        <v>1981.5818999999999</v>
      </c>
      <c r="R556" s="110">
        <f>IF(Play[[#This Row],[southeast]]=1,Play[[#This Row],[medical_insurance_charges]],NA())</f>
        <v>1981.5818999999999</v>
      </c>
      <c r="S556" s="110" t="e">
        <f>IF(Play[[#This Row],[southwest]]=1,Play[[#This Row],[medical_insurance_charges]],NA())</f>
        <v>#N/A</v>
      </c>
      <c r="T556" s="111" t="e">
        <f>IF(Play[[#This Row],[northwest]]=1,Play[[#This Row],[medical_insurance_charges]],NA())</f>
        <v>#N/A</v>
      </c>
      <c r="U556" s="110" t="e">
        <f>IF(Play[[#This Row],[northeast]]=1,Play[[#This Row],[medical_insurance_charges]],NA())</f>
        <v>#N/A</v>
      </c>
      <c r="V556" s="114" t="e">
        <f>IF(AND(Play[[#This Row],[southeast]]&lt;&gt;0,Play[[#This Row],[Smoker]]&lt;&gt;0),Play[[#This Row],[medical_insurance_charges]],NA())</f>
        <v>#N/A</v>
      </c>
      <c r="W556" s="114" t="e">
        <f>IF(AND(Play[[#This Row],[southwest]]&lt;&gt;0,Play[[#This Row],[Smoker]]&lt;&gt;0),Play[[#This Row],[medical_insurance_charges]],NA())</f>
        <v>#N/A</v>
      </c>
      <c r="X556" s="114" t="e">
        <f>IF(AND(Play[[#This Row],[northwest]]&lt;&gt;0,Play[[#This Row],[Smoker]]&lt;&gt;0),Play[[#This Row],[medical_insurance_charges]],NA())</f>
        <v>#N/A</v>
      </c>
      <c r="Y556" s="114" t="e">
        <f>IF(AND(Play[[#This Row],[northeast]]&lt;&gt;0,Play[[#This Row],[Smoker]]&lt;&gt;0),Play[[#This Row],[medical_insurance_charges]],NA())</f>
        <v>#N/A</v>
      </c>
      <c r="Z556" s="115" t="e">
        <f>IF(AND(Play[[#This Row],[Biological Marker]]=0,Play[[#This Row],[Smoker]]=1),Play[[#This Row],[medical_insurance_charges]],NA())</f>
        <v>#N/A</v>
      </c>
      <c r="AA556" s="115" t="e">
        <f>IF(AND(Play[[#This Row],[Biological Marker]]=1,Play[[#This Row],[Smoker]]=1),Play[[#This Row],[medical_insurance_charges]],NA())</f>
        <v>#N/A</v>
      </c>
      <c r="AB556" s="144">
        <f>IF(AND(Play[[#This Row],[southeast]]&lt;&gt;0,Play[[#This Row],[Smoker]]=0),Play[[#This Row],[medical_insurance_charges]],NA())</f>
        <v>1981.5818999999999</v>
      </c>
      <c r="AC556" s="144" t="e">
        <f>IF(AND(Play[[#This Row],[southwest]]&lt;&gt;0,Play[[#This Row],[Smoker]]=0),Play[[#This Row],[medical_insurance_charges]],NA())</f>
        <v>#N/A</v>
      </c>
      <c r="AD556" s="144" t="e">
        <f>IF(AND(Play[[#This Row],[northwest]]&lt;&gt;0,Play[[#This Row],[Smoker]]=0),Play[[#This Row],[medical_insurance_charges]],NA())</f>
        <v>#N/A</v>
      </c>
      <c r="AE556" s="144" t="e">
        <f>IF(AND(Play[[#This Row],[northeast]]&lt;&gt;0,Play[[#This Row],[Smoker]]=0),Play[[#This Row],[medical_insurance_charges]],NA())</f>
        <v>#N/A</v>
      </c>
      <c r="AF556" s="115" t="e">
        <f>IF(AND(Play[[#This Row],[Biological Marker]]=0,Play[[#This Row],[Smoker]]=0),Play[[#This Row],[medical_insurance_charges]],NA())</f>
        <v>#N/A</v>
      </c>
      <c r="AG556" s="115">
        <f>IF(AND(Play[[#This Row],[Biological Marker]]=1,Play[[#This Row],[Smoker]]=0),Play[[#This Row],[medical_insurance_charges]],NA())</f>
        <v>1981.5818999999999</v>
      </c>
    </row>
    <row r="557" spans="1:33" x14ac:dyDescent="0.35">
      <c r="A557" s="31">
        <v>25</v>
      </c>
      <c r="B557" s="31">
        <v>33.659999999999997</v>
      </c>
      <c r="C557" s="33">
        <v>0</v>
      </c>
      <c r="D557" s="33">
        <v>1</v>
      </c>
      <c r="E557" s="33">
        <v>0</v>
      </c>
      <c r="F557" s="33">
        <v>0</v>
      </c>
      <c r="G557" s="33">
        <v>1</v>
      </c>
      <c r="H557">
        <v>0</v>
      </c>
      <c r="I557">
        <v>1</v>
      </c>
      <c r="J557">
        <v>0</v>
      </c>
      <c r="K557">
        <v>0</v>
      </c>
      <c r="L557">
        <v>0</v>
      </c>
      <c r="M557">
        <v>1</v>
      </c>
      <c r="N557">
        <v>0</v>
      </c>
      <c r="O557">
        <v>0</v>
      </c>
      <c r="P557">
        <v>0</v>
      </c>
      <c r="Q557" s="32">
        <v>4504.6624000000002</v>
      </c>
      <c r="R557" s="110">
        <f>IF(Play[[#This Row],[southeast]]=1,Play[[#This Row],[medical_insurance_charges]],NA())</f>
        <v>4504.6624000000002</v>
      </c>
      <c r="S557" s="110" t="e">
        <f>IF(Play[[#This Row],[southwest]]=1,Play[[#This Row],[medical_insurance_charges]],NA())</f>
        <v>#N/A</v>
      </c>
      <c r="T557" s="111" t="e">
        <f>IF(Play[[#This Row],[northwest]]=1,Play[[#This Row],[medical_insurance_charges]],NA())</f>
        <v>#N/A</v>
      </c>
      <c r="U557" s="110" t="e">
        <f>IF(Play[[#This Row],[northeast]]=1,Play[[#This Row],[medical_insurance_charges]],NA())</f>
        <v>#N/A</v>
      </c>
      <c r="V557" s="114" t="e">
        <f>IF(AND(Play[[#This Row],[southeast]]&lt;&gt;0,Play[[#This Row],[Smoker]]&lt;&gt;0),Play[[#This Row],[medical_insurance_charges]],NA())</f>
        <v>#N/A</v>
      </c>
      <c r="W557" s="114" t="e">
        <f>IF(AND(Play[[#This Row],[southwest]]&lt;&gt;0,Play[[#This Row],[Smoker]]&lt;&gt;0),Play[[#This Row],[medical_insurance_charges]],NA())</f>
        <v>#N/A</v>
      </c>
      <c r="X557" s="114" t="e">
        <f>IF(AND(Play[[#This Row],[northwest]]&lt;&gt;0,Play[[#This Row],[Smoker]]&lt;&gt;0),Play[[#This Row],[medical_insurance_charges]],NA())</f>
        <v>#N/A</v>
      </c>
      <c r="Y557" s="114" t="e">
        <f>IF(AND(Play[[#This Row],[northeast]]&lt;&gt;0,Play[[#This Row],[Smoker]]&lt;&gt;0),Play[[#This Row],[medical_insurance_charges]],NA())</f>
        <v>#N/A</v>
      </c>
      <c r="Z557" s="115" t="e">
        <f>IF(AND(Play[[#This Row],[Biological Marker]]=0,Play[[#This Row],[Smoker]]=1),Play[[#This Row],[medical_insurance_charges]],NA())</f>
        <v>#N/A</v>
      </c>
      <c r="AA557" s="115" t="e">
        <f>IF(AND(Play[[#This Row],[Biological Marker]]=1,Play[[#This Row],[Smoker]]=1),Play[[#This Row],[medical_insurance_charges]],NA())</f>
        <v>#N/A</v>
      </c>
      <c r="AB557" s="144">
        <f>IF(AND(Play[[#This Row],[southeast]]&lt;&gt;0,Play[[#This Row],[Smoker]]=0),Play[[#This Row],[medical_insurance_charges]],NA())</f>
        <v>4504.6624000000002</v>
      </c>
      <c r="AC557" s="144" t="e">
        <f>IF(AND(Play[[#This Row],[southwest]]&lt;&gt;0,Play[[#This Row],[Smoker]]=0),Play[[#This Row],[medical_insurance_charges]],NA())</f>
        <v>#N/A</v>
      </c>
      <c r="AD557" s="144" t="e">
        <f>IF(AND(Play[[#This Row],[northwest]]&lt;&gt;0,Play[[#This Row],[Smoker]]=0),Play[[#This Row],[medical_insurance_charges]],NA())</f>
        <v>#N/A</v>
      </c>
      <c r="AE557" s="144" t="e">
        <f>IF(AND(Play[[#This Row],[northeast]]&lt;&gt;0,Play[[#This Row],[Smoker]]=0),Play[[#This Row],[medical_insurance_charges]],NA())</f>
        <v>#N/A</v>
      </c>
      <c r="AF557" s="115" t="e">
        <f>IF(AND(Play[[#This Row],[Biological Marker]]=0,Play[[#This Row],[Smoker]]=0),Play[[#This Row],[medical_insurance_charges]],NA())</f>
        <v>#N/A</v>
      </c>
      <c r="AG557" s="115">
        <f>IF(AND(Play[[#This Row],[Biological Marker]]=1,Play[[#This Row],[Smoker]]=0),Play[[#This Row],[medical_insurance_charges]],NA())</f>
        <v>4504.6624000000002</v>
      </c>
    </row>
    <row r="558" spans="1:33" x14ac:dyDescent="0.35">
      <c r="A558" s="31">
        <v>26</v>
      </c>
      <c r="B558" s="31">
        <v>46.53</v>
      </c>
      <c r="C558" s="33">
        <v>0</v>
      </c>
      <c r="D558" s="33">
        <v>1</v>
      </c>
      <c r="E558" s="33">
        <v>0</v>
      </c>
      <c r="F558" s="33">
        <v>0</v>
      </c>
      <c r="G558" s="33">
        <v>1</v>
      </c>
      <c r="H558">
        <v>0</v>
      </c>
      <c r="I558">
        <v>1</v>
      </c>
      <c r="J558">
        <v>0</v>
      </c>
      <c r="K558">
        <v>0</v>
      </c>
      <c r="L558">
        <v>0</v>
      </c>
      <c r="M558">
        <v>0</v>
      </c>
      <c r="N558">
        <v>1</v>
      </c>
      <c r="O558">
        <v>0</v>
      </c>
      <c r="P558">
        <v>0</v>
      </c>
      <c r="Q558" s="32">
        <v>2927.0646999999999</v>
      </c>
      <c r="R558" s="110">
        <f>IF(Play[[#This Row],[southeast]]=1,Play[[#This Row],[medical_insurance_charges]],NA())</f>
        <v>2927.0646999999999</v>
      </c>
      <c r="S558" s="110" t="e">
        <f>IF(Play[[#This Row],[southwest]]=1,Play[[#This Row],[medical_insurance_charges]],NA())</f>
        <v>#N/A</v>
      </c>
      <c r="T558" s="111" t="e">
        <f>IF(Play[[#This Row],[northwest]]=1,Play[[#This Row],[medical_insurance_charges]],NA())</f>
        <v>#N/A</v>
      </c>
      <c r="U558" s="110" t="e">
        <f>IF(Play[[#This Row],[northeast]]=1,Play[[#This Row],[medical_insurance_charges]],NA())</f>
        <v>#N/A</v>
      </c>
      <c r="V558" s="114" t="e">
        <f>IF(AND(Play[[#This Row],[southeast]]&lt;&gt;0,Play[[#This Row],[Smoker]]&lt;&gt;0),Play[[#This Row],[medical_insurance_charges]],NA())</f>
        <v>#N/A</v>
      </c>
      <c r="W558" s="114" t="e">
        <f>IF(AND(Play[[#This Row],[southwest]]&lt;&gt;0,Play[[#This Row],[Smoker]]&lt;&gt;0),Play[[#This Row],[medical_insurance_charges]],NA())</f>
        <v>#N/A</v>
      </c>
      <c r="X558" s="114" t="e">
        <f>IF(AND(Play[[#This Row],[northwest]]&lt;&gt;0,Play[[#This Row],[Smoker]]&lt;&gt;0),Play[[#This Row],[medical_insurance_charges]],NA())</f>
        <v>#N/A</v>
      </c>
      <c r="Y558" s="114" t="e">
        <f>IF(AND(Play[[#This Row],[northeast]]&lt;&gt;0,Play[[#This Row],[Smoker]]&lt;&gt;0),Play[[#This Row],[medical_insurance_charges]],NA())</f>
        <v>#N/A</v>
      </c>
      <c r="Z558" s="115" t="e">
        <f>IF(AND(Play[[#This Row],[Biological Marker]]=0,Play[[#This Row],[Smoker]]=1),Play[[#This Row],[medical_insurance_charges]],NA())</f>
        <v>#N/A</v>
      </c>
      <c r="AA558" s="115" t="e">
        <f>IF(AND(Play[[#This Row],[Biological Marker]]=1,Play[[#This Row],[Smoker]]=1),Play[[#This Row],[medical_insurance_charges]],NA())</f>
        <v>#N/A</v>
      </c>
      <c r="AB558" s="144">
        <f>IF(AND(Play[[#This Row],[southeast]]&lt;&gt;0,Play[[#This Row],[Smoker]]=0),Play[[#This Row],[medical_insurance_charges]],NA())</f>
        <v>2927.0646999999999</v>
      </c>
      <c r="AC558" s="144" t="e">
        <f>IF(AND(Play[[#This Row],[southwest]]&lt;&gt;0,Play[[#This Row],[Smoker]]=0),Play[[#This Row],[medical_insurance_charges]],NA())</f>
        <v>#N/A</v>
      </c>
      <c r="AD558" s="144" t="e">
        <f>IF(AND(Play[[#This Row],[northwest]]&lt;&gt;0,Play[[#This Row],[Smoker]]=0),Play[[#This Row],[medical_insurance_charges]],NA())</f>
        <v>#N/A</v>
      </c>
      <c r="AE558" s="144" t="e">
        <f>IF(AND(Play[[#This Row],[northeast]]&lt;&gt;0,Play[[#This Row],[Smoker]]=0),Play[[#This Row],[medical_insurance_charges]],NA())</f>
        <v>#N/A</v>
      </c>
      <c r="AF558" s="115" t="e">
        <f>IF(AND(Play[[#This Row],[Biological Marker]]=0,Play[[#This Row],[Smoker]]=0),Play[[#This Row],[medical_insurance_charges]],NA())</f>
        <v>#N/A</v>
      </c>
      <c r="AG558" s="115">
        <f>IF(AND(Play[[#This Row],[Biological Marker]]=1,Play[[#This Row],[Smoker]]=0),Play[[#This Row],[medical_insurance_charges]],NA())</f>
        <v>2927.0646999999999</v>
      </c>
    </row>
    <row r="559" spans="1:33" x14ac:dyDescent="0.35">
      <c r="A559" s="31">
        <v>26</v>
      </c>
      <c r="B559" s="31">
        <v>35.42</v>
      </c>
      <c r="C559" s="33">
        <v>0</v>
      </c>
      <c r="D559" s="33">
        <v>1</v>
      </c>
      <c r="E559" s="33">
        <v>0</v>
      </c>
      <c r="F559" s="33">
        <v>0</v>
      </c>
      <c r="G559" s="33">
        <v>1</v>
      </c>
      <c r="H559">
        <v>0</v>
      </c>
      <c r="I559">
        <v>1</v>
      </c>
      <c r="J559">
        <v>0</v>
      </c>
      <c r="K559">
        <v>0</v>
      </c>
      <c r="L559">
        <v>0</v>
      </c>
      <c r="M559">
        <v>0</v>
      </c>
      <c r="N559">
        <v>1</v>
      </c>
      <c r="O559">
        <v>0</v>
      </c>
      <c r="P559">
        <v>0</v>
      </c>
      <c r="Q559" s="32">
        <v>2322.6217999999999</v>
      </c>
      <c r="R559" s="110">
        <f>IF(Play[[#This Row],[southeast]]=1,Play[[#This Row],[medical_insurance_charges]],NA())</f>
        <v>2322.6217999999999</v>
      </c>
      <c r="S559" s="110" t="e">
        <f>IF(Play[[#This Row],[southwest]]=1,Play[[#This Row],[medical_insurance_charges]],NA())</f>
        <v>#N/A</v>
      </c>
      <c r="T559" s="111" t="e">
        <f>IF(Play[[#This Row],[northwest]]=1,Play[[#This Row],[medical_insurance_charges]],NA())</f>
        <v>#N/A</v>
      </c>
      <c r="U559" s="110" t="e">
        <f>IF(Play[[#This Row],[northeast]]=1,Play[[#This Row],[medical_insurance_charges]],NA())</f>
        <v>#N/A</v>
      </c>
      <c r="V559" s="114" t="e">
        <f>IF(AND(Play[[#This Row],[southeast]]&lt;&gt;0,Play[[#This Row],[Smoker]]&lt;&gt;0),Play[[#This Row],[medical_insurance_charges]],NA())</f>
        <v>#N/A</v>
      </c>
      <c r="W559" s="114" t="e">
        <f>IF(AND(Play[[#This Row],[southwest]]&lt;&gt;0,Play[[#This Row],[Smoker]]&lt;&gt;0),Play[[#This Row],[medical_insurance_charges]],NA())</f>
        <v>#N/A</v>
      </c>
      <c r="X559" s="114" t="e">
        <f>IF(AND(Play[[#This Row],[northwest]]&lt;&gt;0,Play[[#This Row],[Smoker]]&lt;&gt;0),Play[[#This Row],[medical_insurance_charges]],NA())</f>
        <v>#N/A</v>
      </c>
      <c r="Y559" s="114" t="e">
        <f>IF(AND(Play[[#This Row],[northeast]]&lt;&gt;0,Play[[#This Row],[Smoker]]&lt;&gt;0),Play[[#This Row],[medical_insurance_charges]],NA())</f>
        <v>#N/A</v>
      </c>
      <c r="Z559" s="115" t="e">
        <f>IF(AND(Play[[#This Row],[Biological Marker]]=0,Play[[#This Row],[Smoker]]=1),Play[[#This Row],[medical_insurance_charges]],NA())</f>
        <v>#N/A</v>
      </c>
      <c r="AA559" s="115" t="e">
        <f>IF(AND(Play[[#This Row],[Biological Marker]]=1,Play[[#This Row],[Smoker]]=1),Play[[#This Row],[medical_insurance_charges]],NA())</f>
        <v>#N/A</v>
      </c>
      <c r="AB559" s="144">
        <f>IF(AND(Play[[#This Row],[southeast]]&lt;&gt;0,Play[[#This Row],[Smoker]]=0),Play[[#This Row],[medical_insurance_charges]],NA())</f>
        <v>2322.6217999999999</v>
      </c>
      <c r="AC559" s="144" t="e">
        <f>IF(AND(Play[[#This Row],[southwest]]&lt;&gt;0,Play[[#This Row],[Smoker]]=0),Play[[#This Row],[medical_insurance_charges]],NA())</f>
        <v>#N/A</v>
      </c>
      <c r="AD559" s="144" t="e">
        <f>IF(AND(Play[[#This Row],[northwest]]&lt;&gt;0,Play[[#This Row],[Smoker]]=0),Play[[#This Row],[medical_insurance_charges]],NA())</f>
        <v>#N/A</v>
      </c>
      <c r="AE559" s="144" t="e">
        <f>IF(AND(Play[[#This Row],[northeast]]&lt;&gt;0,Play[[#This Row],[Smoker]]=0),Play[[#This Row],[medical_insurance_charges]],NA())</f>
        <v>#N/A</v>
      </c>
      <c r="AF559" s="115" t="e">
        <f>IF(AND(Play[[#This Row],[Biological Marker]]=0,Play[[#This Row],[Smoker]]=0),Play[[#This Row],[medical_insurance_charges]],NA())</f>
        <v>#N/A</v>
      </c>
      <c r="AG559" s="115">
        <f>IF(AND(Play[[#This Row],[Biological Marker]]=1,Play[[#This Row],[Smoker]]=0),Play[[#This Row],[medical_insurance_charges]],NA())</f>
        <v>2322.6217999999999</v>
      </c>
    </row>
    <row r="560" spans="1:33" x14ac:dyDescent="0.35">
      <c r="A560" s="31">
        <v>27</v>
      </c>
      <c r="B560" s="31">
        <v>32.67</v>
      </c>
      <c r="C560" s="33">
        <v>0</v>
      </c>
      <c r="D560" s="33">
        <v>1</v>
      </c>
      <c r="E560" s="33">
        <v>0</v>
      </c>
      <c r="F560" s="33">
        <v>0</v>
      </c>
      <c r="G560" s="33">
        <v>1</v>
      </c>
      <c r="H560">
        <v>0</v>
      </c>
      <c r="I560">
        <v>1</v>
      </c>
      <c r="J560">
        <v>0</v>
      </c>
      <c r="K560">
        <v>0</v>
      </c>
      <c r="L560">
        <v>0</v>
      </c>
      <c r="M560">
        <v>0</v>
      </c>
      <c r="N560">
        <v>1</v>
      </c>
      <c r="O560">
        <v>0</v>
      </c>
      <c r="P560">
        <v>0</v>
      </c>
      <c r="Q560" s="32">
        <v>2497.0383000000002</v>
      </c>
      <c r="R560" s="110">
        <f>IF(Play[[#This Row],[southeast]]=1,Play[[#This Row],[medical_insurance_charges]],NA())</f>
        <v>2497.0383000000002</v>
      </c>
      <c r="S560" s="110" t="e">
        <f>IF(Play[[#This Row],[southwest]]=1,Play[[#This Row],[medical_insurance_charges]],NA())</f>
        <v>#N/A</v>
      </c>
      <c r="T560" s="111" t="e">
        <f>IF(Play[[#This Row],[northwest]]=1,Play[[#This Row],[medical_insurance_charges]],NA())</f>
        <v>#N/A</v>
      </c>
      <c r="U560" s="110" t="e">
        <f>IF(Play[[#This Row],[northeast]]=1,Play[[#This Row],[medical_insurance_charges]],NA())</f>
        <v>#N/A</v>
      </c>
      <c r="V560" s="114" t="e">
        <f>IF(AND(Play[[#This Row],[southeast]]&lt;&gt;0,Play[[#This Row],[Smoker]]&lt;&gt;0),Play[[#This Row],[medical_insurance_charges]],NA())</f>
        <v>#N/A</v>
      </c>
      <c r="W560" s="114" t="e">
        <f>IF(AND(Play[[#This Row],[southwest]]&lt;&gt;0,Play[[#This Row],[Smoker]]&lt;&gt;0),Play[[#This Row],[medical_insurance_charges]],NA())</f>
        <v>#N/A</v>
      </c>
      <c r="X560" s="114" t="e">
        <f>IF(AND(Play[[#This Row],[northwest]]&lt;&gt;0,Play[[#This Row],[Smoker]]&lt;&gt;0),Play[[#This Row],[medical_insurance_charges]],NA())</f>
        <v>#N/A</v>
      </c>
      <c r="Y560" s="114" t="e">
        <f>IF(AND(Play[[#This Row],[northeast]]&lt;&gt;0,Play[[#This Row],[Smoker]]&lt;&gt;0),Play[[#This Row],[medical_insurance_charges]],NA())</f>
        <v>#N/A</v>
      </c>
      <c r="Z560" s="115" t="e">
        <f>IF(AND(Play[[#This Row],[Biological Marker]]=0,Play[[#This Row],[Smoker]]=1),Play[[#This Row],[medical_insurance_charges]],NA())</f>
        <v>#N/A</v>
      </c>
      <c r="AA560" s="115" t="e">
        <f>IF(AND(Play[[#This Row],[Biological Marker]]=1,Play[[#This Row],[Smoker]]=1),Play[[#This Row],[medical_insurance_charges]],NA())</f>
        <v>#N/A</v>
      </c>
      <c r="AB560" s="144">
        <f>IF(AND(Play[[#This Row],[southeast]]&lt;&gt;0,Play[[#This Row],[Smoker]]=0),Play[[#This Row],[medical_insurance_charges]],NA())</f>
        <v>2497.0383000000002</v>
      </c>
      <c r="AC560" s="144" t="e">
        <f>IF(AND(Play[[#This Row],[southwest]]&lt;&gt;0,Play[[#This Row],[Smoker]]=0),Play[[#This Row],[medical_insurance_charges]],NA())</f>
        <v>#N/A</v>
      </c>
      <c r="AD560" s="144" t="e">
        <f>IF(AND(Play[[#This Row],[northwest]]&lt;&gt;0,Play[[#This Row],[Smoker]]=0),Play[[#This Row],[medical_insurance_charges]],NA())</f>
        <v>#N/A</v>
      </c>
      <c r="AE560" s="144" t="e">
        <f>IF(AND(Play[[#This Row],[northeast]]&lt;&gt;0,Play[[#This Row],[Smoker]]=0),Play[[#This Row],[medical_insurance_charges]],NA())</f>
        <v>#N/A</v>
      </c>
      <c r="AF560" s="115" t="e">
        <f>IF(AND(Play[[#This Row],[Biological Marker]]=0,Play[[#This Row],[Smoker]]=0),Play[[#This Row],[medical_insurance_charges]],NA())</f>
        <v>#N/A</v>
      </c>
      <c r="AG560" s="115">
        <f>IF(AND(Play[[#This Row],[Biological Marker]]=1,Play[[#This Row],[Smoker]]=0),Play[[#This Row],[medical_insurance_charges]],NA())</f>
        <v>2497.0383000000002</v>
      </c>
    </row>
    <row r="561" spans="1:33" x14ac:dyDescent="0.35">
      <c r="A561" s="31">
        <v>27</v>
      </c>
      <c r="B561" s="31">
        <v>33.659999999999997</v>
      </c>
      <c r="C561" s="33">
        <v>0</v>
      </c>
      <c r="D561" s="33">
        <v>1</v>
      </c>
      <c r="E561" s="33">
        <v>0</v>
      </c>
      <c r="F561" s="33">
        <v>0</v>
      </c>
      <c r="G561" s="33">
        <v>1</v>
      </c>
      <c r="H561">
        <v>0</v>
      </c>
      <c r="I561">
        <v>1</v>
      </c>
      <c r="J561">
        <v>0</v>
      </c>
      <c r="K561">
        <v>0</v>
      </c>
      <c r="L561">
        <v>0</v>
      </c>
      <c r="M561">
        <v>0</v>
      </c>
      <c r="N561">
        <v>1</v>
      </c>
      <c r="O561">
        <v>0</v>
      </c>
      <c r="P561">
        <v>0</v>
      </c>
      <c r="Q561" s="32">
        <v>2498.4144000000001</v>
      </c>
      <c r="R561" s="110">
        <f>IF(Play[[#This Row],[southeast]]=1,Play[[#This Row],[medical_insurance_charges]],NA())</f>
        <v>2498.4144000000001</v>
      </c>
      <c r="S561" s="110" t="e">
        <f>IF(Play[[#This Row],[southwest]]=1,Play[[#This Row],[medical_insurance_charges]],NA())</f>
        <v>#N/A</v>
      </c>
      <c r="T561" s="111" t="e">
        <f>IF(Play[[#This Row],[northwest]]=1,Play[[#This Row],[medical_insurance_charges]],NA())</f>
        <v>#N/A</v>
      </c>
      <c r="U561" s="110" t="e">
        <f>IF(Play[[#This Row],[northeast]]=1,Play[[#This Row],[medical_insurance_charges]],NA())</f>
        <v>#N/A</v>
      </c>
      <c r="V561" s="114" t="e">
        <f>IF(AND(Play[[#This Row],[southeast]]&lt;&gt;0,Play[[#This Row],[Smoker]]&lt;&gt;0),Play[[#This Row],[medical_insurance_charges]],NA())</f>
        <v>#N/A</v>
      </c>
      <c r="W561" s="114" t="e">
        <f>IF(AND(Play[[#This Row],[southwest]]&lt;&gt;0,Play[[#This Row],[Smoker]]&lt;&gt;0),Play[[#This Row],[medical_insurance_charges]],NA())</f>
        <v>#N/A</v>
      </c>
      <c r="X561" s="114" t="e">
        <f>IF(AND(Play[[#This Row],[northwest]]&lt;&gt;0,Play[[#This Row],[Smoker]]&lt;&gt;0),Play[[#This Row],[medical_insurance_charges]],NA())</f>
        <v>#N/A</v>
      </c>
      <c r="Y561" s="114" t="e">
        <f>IF(AND(Play[[#This Row],[northeast]]&lt;&gt;0,Play[[#This Row],[Smoker]]&lt;&gt;0),Play[[#This Row],[medical_insurance_charges]],NA())</f>
        <v>#N/A</v>
      </c>
      <c r="Z561" s="115" t="e">
        <f>IF(AND(Play[[#This Row],[Biological Marker]]=0,Play[[#This Row],[Smoker]]=1),Play[[#This Row],[medical_insurance_charges]],NA())</f>
        <v>#N/A</v>
      </c>
      <c r="AA561" s="115" t="e">
        <f>IF(AND(Play[[#This Row],[Biological Marker]]=1,Play[[#This Row],[Smoker]]=1),Play[[#This Row],[medical_insurance_charges]],NA())</f>
        <v>#N/A</v>
      </c>
      <c r="AB561" s="144">
        <f>IF(AND(Play[[#This Row],[southeast]]&lt;&gt;0,Play[[#This Row],[Smoker]]=0),Play[[#This Row],[medical_insurance_charges]],NA())</f>
        <v>2498.4144000000001</v>
      </c>
      <c r="AC561" s="144" t="e">
        <f>IF(AND(Play[[#This Row],[southwest]]&lt;&gt;0,Play[[#This Row],[Smoker]]=0),Play[[#This Row],[medical_insurance_charges]],NA())</f>
        <v>#N/A</v>
      </c>
      <c r="AD561" s="144" t="e">
        <f>IF(AND(Play[[#This Row],[northwest]]&lt;&gt;0,Play[[#This Row],[Smoker]]=0),Play[[#This Row],[medical_insurance_charges]],NA())</f>
        <v>#N/A</v>
      </c>
      <c r="AE561" s="144" t="e">
        <f>IF(AND(Play[[#This Row],[northeast]]&lt;&gt;0,Play[[#This Row],[Smoker]]=0),Play[[#This Row],[medical_insurance_charges]],NA())</f>
        <v>#N/A</v>
      </c>
      <c r="AF561" s="115" t="e">
        <f>IF(AND(Play[[#This Row],[Biological Marker]]=0,Play[[#This Row],[Smoker]]=0),Play[[#This Row],[medical_insurance_charges]],NA())</f>
        <v>#N/A</v>
      </c>
      <c r="AG561" s="115">
        <f>IF(AND(Play[[#This Row],[Biological Marker]]=1,Play[[#This Row],[Smoker]]=0),Play[[#This Row],[medical_insurance_charges]],NA())</f>
        <v>2498.4144000000001</v>
      </c>
    </row>
    <row r="562" spans="1:33" x14ac:dyDescent="0.35">
      <c r="A562" s="31">
        <v>28</v>
      </c>
      <c r="B562" s="31">
        <v>33</v>
      </c>
      <c r="C562" s="33">
        <v>0</v>
      </c>
      <c r="D562" s="33">
        <v>1</v>
      </c>
      <c r="E562" s="33">
        <v>0</v>
      </c>
      <c r="F562" s="33">
        <v>0</v>
      </c>
      <c r="G562" s="33">
        <v>1</v>
      </c>
      <c r="H562">
        <v>0</v>
      </c>
      <c r="I562">
        <v>1</v>
      </c>
      <c r="J562">
        <v>0</v>
      </c>
      <c r="K562">
        <v>0</v>
      </c>
      <c r="L562">
        <v>0</v>
      </c>
      <c r="M562">
        <v>0</v>
      </c>
      <c r="N562">
        <v>1</v>
      </c>
      <c r="O562">
        <v>0</v>
      </c>
      <c r="P562">
        <v>0</v>
      </c>
      <c r="Q562" s="32">
        <v>4449.4620000000004</v>
      </c>
      <c r="R562" s="110">
        <f>IF(Play[[#This Row],[southeast]]=1,Play[[#This Row],[medical_insurance_charges]],NA())</f>
        <v>4449.4620000000004</v>
      </c>
      <c r="S562" s="110" t="e">
        <f>IF(Play[[#This Row],[southwest]]=1,Play[[#This Row],[medical_insurance_charges]],NA())</f>
        <v>#N/A</v>
      </c>
      <c r="T562" s="111" t="e">
        <f>IF(Play[[#This Row],[northwest]]=1,Play[[#This Row],[medical_insurance_charges]],NA())</f>
        <v>#N/A</v>
      </c>
      <c r="U562" s="110" t="e">
        <f>IF(Play[[#This Row],[northeast]]=1,Play[[#This Row],[medical_insurance_charges]],NA())</f>
        <v>#N/A</v>
      </c>
      <c r="V562" s="114" t="e">
        <f>IF(AND(Play[[#This Row],[southeast]]&lt;&gt;0,Play[[#This Row],[Smoker]]&lt;&gt;0),Play[[#This Row],[medical_insurance_charges]],NA())</f>
        <v>#N/A</v>
      </c>
      <c r="W562" s="114" t="e">
        <f>IF(AND(Play[[#This Row],[southwest]]&lt;&gt;0,Play[[#This Row],[Smoker]]&lt;&gt;0),Play[[#This Row],[medical_insurance_charges]],NA())</f>
        <v>#N/A</v>
      </c>
      <c r="X562" s="114" t="e">
        <f>IF(AND(Play[[#This Row],[northwest]]&lt;&gt;0,Play[[#This Row],[Smoker]]&lt;&gt;0),Play[[#This Row],[medical_insurance_charges]],NA())</f>
        <v>#N/A</v>
      </c>
      <c r="Y562" s="114" t="e">
        <f>IF(AND(Play[[#This Row],[northeast]]&lt;&gt;0,Play[[#This Row],[Smoker]]&lt;&gt;0),Play[[#This Row],[medical_insurance_charges]],NA())</f>
        <v>#N/A</v>
      </c>
      <c r="Z562" s="115" t="e">
        <f>IF(AND(Play[[#This Row],[Biological Marker]]=0,Play[[#This Row],[Smoker]]=1),Play[[#This Row],[medical_insurance_charges]],NA())</f>
        <v>#N/A</v>
      </c>
      <c r="AA562" s="115" t="e">
        <f>IF(AND(Play[[#This Row],[Biological Marker]]=1,Play[[#This Row],[Smoker]]=1),Play[[#This Row],[medical_insurance_charges]],NA())</f>
        <v>#N/A</v>
      </c>
      <c r="AB562" s="144">
        <f>IF(AND(Play[[#This Row],[southeast]]&lt;&gt;0,Play[[#This Row],[Smoker]]=0),Play[[#This Row],[medical_insurance_charges]],NA())</f>
        <v>4449.4620000000004</v>
      </c>
      <c r="AC562" s="144" t="e">
        <f>IF(AND(Play[[#This Row],[southwest]]&lt;&gt;0,Play[[#This Row],[Smoker]]=0),Play[[#This Row],[medical_insurance_charges]],NA())</f>
        <v>#N/A</v>
      </c>
      <c r="AD562" s="144" t="e">
        <f>IF(AND(Play[[#This Row],[northwest]]&lt;&gt;0,Play[[#This Row],[Smoker]]=0),Play[[#This Row],[medical_insurance_charges]],NA())</f>
        <v>#N/A</v>
      </c>
      <c r="AE562" s="144" t="e">
        <f>IF(AND(Play[[#This Row],[northeast]]&lt;&gt;0,Play[[#This Row],[Smoker]]=0),Play[[#This Row],[medical_insurance_charges]],NA())</f>
        <v>#N/A</v>
      </c>
      <c r="AF562" s="115" t="e">
        <f>IF(AND(Play[[#This Row],[Biological Marker]]=0,Play[[#This Row],[Smoker]]=0),Play[[#This Row],[medical_insurance_charges]],NA())</f>
        <v>#N/A</v>
      </c>
      <c r="AG562" s="115">
        <f>IF(AND(Play[[#This Row],[Biological Marker]]=1,Play[[#This Row],[Smoker]]=0),Play[[#This Row],[medical_insurance_charges]],NA())</f>
        <v>4449.4620000000004</v>
      </c>
    </row>
    <row r="563" spans="1:33" x14ac:dyDescent="0.35">
      <c r="A563" s="31">
        <v>28</v>
      </c>
      <c r="B563" s="31">
        <v>38.06</v>
      </c>
      <c r="C563" s="33">
        <v>0</v>
      </c>
      <c r="D563" s="33">
        <v>1</v>
      </c>
      <c r="E563" s="33">
        <v>0</v>
      </c>
      <c r="F563" s="33">
        <v>0</v>
      </c>
      <c r="G563" s="33">
        <v>1</v>
      </c>
      <c r="H563">
        <v>0</v>
      </c>
      <c r="I563">
        <v>1</v>
      </c>
      <c r="J563">
        <v>0</v>
      </c>
      <c r="K563">
        <v>0</v>
      </c>
      <c r="L563">
        <v>0</v>
      </c>
      <c r="M563">
        <v>0</v>
      </c>
      <c r="N563">
        <v>1</v>
      </c>
      <c r="O563">
        <v>0</v>
      </c>
      <c r="P563">
        <v>0</v>
      </c>
      <c r="Q563" s="32">
        <v>2689.4953999999998</v>
      </c>
      <c r="R563" s="110">
        <f>IF(Play[[#This Row],[southeast]]=1,Play[[#This Row],[medical_insurance_charges]],NA())</f>
        <v>2689.4953999999998</v>
      </c>
      <c r="S563" s="110" t="e">
        <f>IF(Play[[#This Row],[southwest]]=1,Play[[#This Row],[medical_insurance_charges]],NA())</f>
        <v>#N/A</v>
      </c>
      <c r="T563" s="111" t="e">
        <f>IF(Play[[#This Row],[northwest]]=1,Play[[#This Row],[medical_insurance_charges]],NA())</f>
        <v>#N/A</v>
      </c>
      <c r="U563" s="110" t="e">
        <f>IF(Play[[#This Row],[northeast]]=1,Play[[#This Row],[medical_insurance_charges]],NA())</f>
        <v>#N/A</v>
      </c>
      <c r="V563" s="114" t="e">
        <f>IF(AND(Play[[#This Row],[southeast]]&lt;&gt;0,Play[[#This Row],[Smoker]]&lt;&gt;0),Play[[#This Row],[medical_insurance_charges]],NA())</f>
        <v>#N/A</v>
      </c>
      <c r="W563" s="114" t="e">
        <f>IF(AND(Play[[#This Row],[southwest]]&lt;&gt;0,Play[[#This Row],[Smoker]]&lt;&gt;0),Play[[#This Row],[medical_insurance_charges]],NA())</f>
        <v>#N/A</v>
      </c>
      <c r="X563" s="114" t="e">
        <f>IF(AND(Play[[#This Row],[northwest]]&lt;&gt;0,Play[[#This Row],[Smoker]]&lt;&gt;0),Play[[#This Row],[medical_insurance_charges]],NA())</f>
        <v>#N/A</v>
      </c>
      <c r="Y563" s="114" t="e">
        <f>IF(AND(Play[[#This Row],[northeast]]&lt;&gt;0,Play[[#This Row],[Smoker]]&lt;&gt;0),Play[[#This Row],[medical_insurance_charges]],NA())</f>
        <v>#N/A</v>
      </c>
      <c r="Z563" s="115" t="e">
        <f>IF(AND(Play[[#This Row],[Biological Marker]]=0,Play[[#This Row],[Smoker]]=1),Play[[#This Row],[medical_insurance_charges]],NA())</f>
        <v>#N/A</v>
      </c>
      <c r="AA563" s="115" t="e">
        <f>IF(AND(Play[[#This Row],[Biological Marker]]=1,Play[[#This Row],[Smoker]]=1),Play[[#This Row],[medical_insurance_charges]],NA())</f>
        <v>#N/A</v>
      </c>
      <c r="AB563" s="144">
        <f>IF(AND(Play[[#This Row],[southeast]]&lt;&gt;0,Play[[#This Row],[Smoker]]=0),Play[[#This Row],[medical_insurance_charges]],NA())</f>
        <v>2689.4953999999998</v>
      </c>
      <c r="AC563" s="144" t="e">
        <f>IF(AND(Play[[#This Row],[southwest]]&lt;&gt;0,Play[[#This Row],[Smoker]]=0),Play[[#This Row],[medical_insurance_charges]],NA())</f>
        <v>#N/A</v>
      </c>
      <c r="AD563" s="144" t="e">
        <f>IF(AND(Play[[#This Row],[northwest]]&lt;&gt;0,Play[[#This Row],[Smoker]]=0),Play[[#This Row],[medical_insurance_charges]],NA())</f>
        <v>#N/A</v>
      </c>
      <c r="AE563" s="144" t="e">
        <f>IF(AND(Play[[#This Row],[northeast]]&lt;&gt;0,Play[[#This Row],[Smoker]]=0),Play[[#This Row],[medical_insurance_charges]],NA())</f>
        <v>#N/A</v>
      </c>
      <c r="AF563" s="115" t="e">
        <f>IF(AND(Play[[#This Row],[Biological Marker]]=0,Play[[#This Row],[Smoker]]=0),Play[[#This Row],[medical_insurance_charges]],NA())</f>
        <v>#N/A</v>
      </c>
      <c r="AG563" s="115">
        <f>IF(AND(Play[[#This Row],[Biological Marker]]=1,Play[[#This Row],[Smoker]]=0),Play[[#This Row],[medical_insurance_charges]],NA())</f>
        <v>2689.4953999999998</v>
      </c>
    </row>
    <row r="564" spans="1:33" x14ac:dyDescent="0.35">
      <c r="A564" s="31">
        <v>29</v>
      </c>
      <c r="B564" s="31">
        <v>38.94</v>
      </c>
      <c r="C564" s="33">
        <v>0</v>
      </c>
      <c r="D564" s="33">
        <v>1</v>
      </c>
      <c r="E564" s="33">
        <v>0</v>
      </c>
      <c r="F564" s="33">
        <v>0</v>
      </c>
      <c r="G564" s="33">
        <v>1</v>
      </c>
      <c r="H564">
        <v>0</v>
      </c>
      <c r="I564">
        <v>1</v>
      </c>
      <c r="J564">
        <v>0</v>
      </c>
      <c r="K564">
        <v>0</v>
      </c>
      <c r="L564">
        <v>0</v>
      </c>
      <c r="M564">
        <v>0</v>
      </c>
      <c r="N564">
        <v>1</v>
      </c>
      <c r="O564">
        <v>0</v>
      </c>
      <c r="P564">
        <v>0</v>
      </c>
      <c r="Q564" s="32">
        <v>3471.4096</v>
      </c>
      <c r="R564" s="110">
        <f>IF(Play[[#This Row],[southeast]]=1,Play[[#This Row],[medical_insurance_charges]],NA())</f>
        <v>3471.4096</v>
      </c>
      <c r="S564" s="110" t="e">
        <f>IF(Play[[#This Row],[southwest]]=1,Play[[#This Row],[medical_insurance_charges]],NA())</f>
        <v>#N/A</v>
      </c>
      <c r="T564" s="111" t="e">
        <f>IF(Play[[#This Row],[northwest]]=1,Play[[#This Row],[medical_insurance_charges]],NA())</f>
        <v>#N/A</v>
      </c>
      <c r="U564" s="110" t="e">
        <f>IF(Play[[#This Row],[northeast]]=1,Play[[#This Row],[medical_insurance_charges]],NA())</f>
        <v>#N/A</v>
      </c>
      <c r="V564" s="114" t="e">
        <f>IF(AND(Play[[#This Row],[southeast]]&lt;&gt;0,Play[[#This Row],[Smoker]]&lt;&gt;0),Play[[#This Row],[medical_insurance_charges]],NA())</f>
        <v>#N/A</v>
      </c>
      <c r="W564" s="114" t="e">
        <f>IF(AND(Play[[#This Row],[southwest]]&lt;&gt;0,Play[[#This Row],[Smoker]]&lt;&gt;0),Play[[#This Row],[medical_insurance_charges]],NA())</f>
        <v>#N/A</v>
      </c>
      <c r="X564" s="114" t="e">
        <f>IF(AND(Play[[#This Row],[northwest]]&lt;&gt;0,Play[[#This Row],[Smoker]]&lt;&gt;0),Play[[#This Row],[medical_insurance_charges]],NA())</f>
        <v>#N/A</v>
      </c>
      <c r="Y564" s="114" t="e">
        <f>IF(AND(Play[[#This Row],[northeast]]&lt;&gt;0,Play[[#This Row],[Smoker]]&lt;&gt;0),Play[[#This Row],[medical_insurance_charges]],NA())</f>
        <v>#N/A</v>
      </c>
      <c r="Z564" s="115" t="e">
        <f>IF(AND(Play[[#This Row],[Biological Marker]]=0,Play[[#This Row],[Smoker]]=1),Play[[#This Row],[medical_insurance_charges]],NA())</f>
        <v>#N/A</v>
      </c>
      <c r="AA564" s="115" t="e">
        <f>IF(AND(Play[[#This Row],[Biological Marker]]=1,Play[[#This Row],[Smoker]]=1),Play[[#This Row],[medical_insurance_charges]],NA())</f>
        <v>#N/A</v>
      </c>
      <c r="AB564" s="144">
        <f>IF(AND(Play[[#This Row],[southeast]]&lt;&gt;0,Play[[#This Row],[Smoker]]=0),Play[[#This Row],[medical_insurance_charges]],NA())</f>
        <v>3471.4096</v>
      </c>
      <c r="AC564" s="144" t="e">
        <f>IF(AND(Play[[#This Row],[southwest]]&lt;&gt;0,Play[[#This Row],[Smoker]]=0),Play[[#This Row],[medical_insurance_charges]],NA())</f>
        <v>#N/A</v>
      </c>
      <c r="AD564" s="144" t="e">
        <f>IF(AND(Play[[#This Row],[northwest]]&lt;&gt;0,Play[[#This Row],[Smoker]]=0),Play[[#This Row],[medical_insurance_charges]],NA())</f>
        <v>#N/A</v>
      </c>
      <c r="AE564" s="144" t="e">
        <f>IF(AND(Play[[#This Row],[northeast]]&lt;&gt;0,Play[[#This Row],[Smoker]]=0),Play[[#This Row],[medical_insurance_charges]],NA())</f>
        <v>#N/A</v>
      </c>
      <c r="AF564" s="115" t="e">
        <f>IF(AND(Play[[#This Row],[Biological Marker]]=0,Play[[#This Row],[Smoker]]=0),Play[[#This Row],[medical_insurance_charges]],NA())</f>
        <v>#N/A</v>
      </c>
      <c r="AG564" s="115">
        <f>IF(AND(Play[[#This Row],[Biological Marker]]=1,Play[[#This Row],[Smoker]]=0),Play[[#This Row],[medical_insurance_charges]],NA())</f>
        <v>3471.4096</v>
      </c>
    </row>
    <row r="565" spans="1:33" x14ac:dyDescent="0.35">
      <c r="A565" s="31">
        <v>29</v>
      </c>
      <c r="B565" s="31">
        <v>37.29</v>
      </c>
      <c r="C565" s="33">
        <v>0</v>
      </c>
      <c r="D565" s="33">
        <v>1</v>
      </c>
      <c r="E565" s="33">
        <v>0</v>
      </c>
      <c r="F565" s="33">
        <v>0</v>
      </c>
      <c r="G565" s="33">
        <v>1</v>
      </c>
      <c r="H565">
        <v>0</v>
      </c>
      <c r="I565">
        <v>1</v>
      </c>
      <c r="J565">
        <v>0</v>
      </c>
      <c r="K565">
        <v>0</v>
      </c>
      <c r="L565">
        <v>0</v>
      </c>
      <c r="M565">
        <v>0</v>
      </c>
      <c r="N565">
        <v>1</v>
      </c>
      <c r="O565">
        <v>0</v>
      </c>
      <c r="P565">
        <v>0</v>
      </c>
      <c r="Q565" s="32">
        <v>4058.1161000000002</v>
      </c>
      <c r="R565" s="110">
        <f>IF(Play[[#This Row],[southeast]]=1,Play[[#This Row],[medical_insurance_charges]],NA())</f>
        <v>4058.1161000000002</v>
      </c>
      <c r="S565" s="110" t="e">
        <f>IF(Play[[#This Row],[southwest]]=1,Play[[#This Row],[medical_insurance_charges]],NA())</f>
        <v>#N/A</v>
      </c>
      <c r="T565" s="111" t="e">
        <f>IF(Play[[#This Row],[northwest]]=1,Play[[#This Row],[medical_insurance_charges]],NA())</f>
        <v>#N/A</v>
      </c>
      <c r="U565" s="110" t="e">
        <f>IF(Play[[#This Row],[northeast]]=1,Play[[#This Row],[medical_insurance_charges]],NA())</f>
        <v>#N/A</v>
      </c>
      <c r="V565" s="114" t="e">
        <f>IF(AND(Play[[#This Row],[southeast]]&lt;&gt;0,Play[[#This Row],[Smoker]]&lt;&gt;0),Play[[#This Row],[medical_insurance_charges]],NA())</f>
        <v>#N/A</v>
      </c>
      <c r="W565" s="114" t="e">
        <f>IF(AND(Play[[#This Row],[southwest]]&lt;&gt;0,Play[[#This Row],[Smoker]]&lt;&gt;0),Play[[#This Row],[medical_insurance_charges]],NA())</f>
        <v>#N/A</v>
      </c>
      <c r="X565" s="114" t="e">
        <f>IF(AND(Play[[#This Row],[northwest]]&lt;&gt;0,Play[[#This Row],[Smoker]]&lt;&gt;0),Play[[#This Row],[medical_insurance_charges]],NA())</f>
        <v>#N/A</v>
      </c>
      <c r="Y565" s="114" t="e">
        <f>IF(AND(Play[[#This Row],[northeast]]&lt;&gt;0,Play[[#This Row],[Smoker]]&lt;&gt;0),Play[[#This Row],[medical_insurance_charges]],NA())</f>
        <v>#N/A</v>
      </c>
      <c r="Z565" s="115" t="e">
        <f>IF(AND(Play[[#This Row],[Biological Marker]]=0,Play[[#This Row],[Smoker]]=1),Play[[#This Row],[medical_insurance_charges]],NA())</f>
        <v>#N/A</v>
      </c>
      <c r="AA565" s="115" t="e">
        <f>IF(AND(Play[[#This Row],[Biological Marker]]=1,Play[[#This Row],[Smoker]]=1),Play[[#This Row],[medical_insurance_charges]],NA())</f>
        <v>#N/A</v>
      </c>
      <c r="AB565" s="144">
        <f>IF(AND(Play[[#This Row],[southeast]]&lt;&gt;0,Play[[#This Row],[Smoker]]=0),Play[[#This Row],[medical_insurance_charges]],NA())</f>
        <v>4058.1161000000002</v>
      </c>
      <c r="AC565" s="144" t="e">
        <f>IF(AND(Play[[#This Row],[southwest]]&lt;&gt;0,Play[[#This Row],[Smoker]]=0),Play[[#This Row],[medical_insurance_charges]],NA())</f>
        <v>#N/A</v>
      </c>
      <c r="AD565" s="144" t="e">
        <f>IF(AND(Play[[#This Row],[northwest]]&lt;&gt;0,Play[[#This Row],[Smoker]]=0),Play[[#This Row],[medical_insurance_charges]],NA())</f>
        <v>#N/A</v>
      </c>
      <c r="AE565" s="144" t="e">
        <f>IF(AND(Play[[#This Row],[northeast]]&lt;&gt;0,Play[[#This Row],[Smoker]]=0),Play[[#This Row],[medical_insurance_charges]],NA())</f>
        <v>#N/A</v>
      </c>
      <c r="AF565" s="115" t="e">
        <f>IF(AND(Play[[#This Row],[Biological Marker]]=0,Play[[#This Row],[Smoker]]=0),Play[[#This Row],[medical_insurance_charges]],NA())</f>
        <v>#N/A</v>
      </c>
      <c r="AG565" s="115">
        <f>IF(AND(Play[[#This Row],[Biological Marker]]=1,Play[[#This Row],[Smoker]]=0),Play[[#This Row],[medical_insurance_charges]],NA())</f>
        <v>4058.1161000000002</v>
      </c>
    </row>
    <row r="566" spans="1:33" x14ac:dyDescent="0.35">
      <c r="A566" s="31">
        <v>30</v>
      </c>
      <c r="B566" s="31">
        <v>31.57</v>
      </c>
      <c r="C566" s="33">
        <v>0</v>
      </c>
      <c r="D566" s="33">
        <v>1</v>
      </c>
      <c r="E566" s="33">
        <v>0</v>
      </c>
      <c r="F566" s="33">
        <v>0</v>
      </c>
      <c r="G566" s="33">
        <v>1</v>
      </c>
      <c r="H566">
        <v>0</v>
      </c>
      <c r="I566">
        <v>1</v>
      </c>
      <c r="J566">
        <v>0</v>
      </c>
      <c r="K566">
        <v>0</v>
      </c>
      <c r="L566">
        <v>0</v>
      </c>
      <c r="M566">
        <v>0</v>
      </c>
      <c r="N566">
        <v>1</v>
      </c>
      <c r="O566">
        <v>0</v>
      </c>
      <c r="P566">
        <v>0</v>
      </c>
      <c r="Q566" s="32">
        <v>4837.5823</v>
      </c>
      <c r="R566" s="110">
        <f>IF(Play[[#This Row],[southeast]]=1,Play[[#This Row],[medical_insurance_charges]],NA())</f>
        <v>4837.5823</v>
      </c>
      <c r="S566" s="110" t="e">
        <f>IF(Play[[#This Row],[southwest]]=1,Play[[#This Row],[medical_insurance_charges]],NA())</f>
        <v>#N/A</v>
      </c>
      <c r="T566" s="111" t="e">
        <f>IF(Play[[#This Row],[northwest]]=1,Play[[#This Row],[medical_insurance_charges]],NA())</f>
        <v>#N/A</v>
      </c>
      <c r="U566" s="110" t="e">
        <f>IF(Play[[#This Row],[northeast]]=1,Play[[#This Row],[medical_insurance_charges]],NA())</f>
        <v>#N/A</v>
      </c>
      <c r="V566" s="114" t="e">
        <f>IF(AND(Play[[#This Row],[southeast]]&lt;&gt;0,Play[[#This Row],[Smoker]]&lt;&gt;0),Play[[#This Row],[medical_insurance_charges]],NA())</f>
        <v>#N/A</v>
      </c>
      <c r="W566" s="114" t="e">
        <f>IF(AND(Play[[#This Row],[southwest]]&lt;&gt;0,Play[[#This Row],[Smoker]]&lt;&gt;0),Play[[#This Row],[medical_insurance_charges]],NA())</f>
        <v>#N/A</v>
      </c>
      <c r="X566" s="114" t="e">
        <f>IF(AND(Play[[#This Row],[northwest]]&lt;&gt;0,Play[[#This Row],[Smoker]]&lt;&gt;0),Play[[#This Row],[medical_insurance_charges]],NA())</f>
        <v>#N/A</v>
      </c>
      <c r="Y566" s="114" t="e">
        <f>IF(AND(Play[[#This Row],[northeast]]&lt;&gt;0,Play[[#This Row],[Smoker]]&lt;&gt;0),Play[[#This Row],[medical_insurance_charges]],NA())</f>
        <v>#N/A</v>
      </c>
      <c r="Z566" s="115" t="e">
        <f>IF(AND(Play[[#This Row],[Biological Marker]]=0,Play[[#This Row],[Smoker]]=1),Play[[#This Row],[medical_insurance_charges]],NA())</f>
        <v>#N/A</v>
      </c>
      <c r="AA566" s="115" t="e">
        <f>IF(AND(Play[[#This Row],[Biological Marker]]=1,Play[[#This Row],[Smoker]]=1),Play[[#This Row],[medical_insurance_charges]],NA())</f>
        <v>#N/A</v>
      </c>
      <c r="AB566" s="144">
        <f>IF(AND(Play[[#This Row],[southeast]]&lt;&gt;0,Play[[#This Row],[Smoker]]=0),Play[[#This Row],[medical_insurance_charges]],NA())</f>
        <v>4837.5823</v>
      </c>
      <c r="AC566" s="144" t="e">
        <f>IF(AND(Play[[#This Row],[southwest]]&lt;&gt;0,Play[[#This Row],[Smoker]]=0),Play[[#This Row],[medical_insurance_charges]],NA())</f>
        <v>#N/A</v>
      </c>
      <c r="AD566" s="144" t="e">
        <f>IF(AND(Play[[#This Row],[northwest]]&lt;&gt;0,Play[[#This Row],[Smoker]]=0),Play[[#This Row],[medical_insurance_charges]],NA())</f>
        <v>#N/A</v>
      </c>
      <c r="AE566" s="144" t="e">
        <f>IF(AND(Play[[#This Row],[northeast]]&lt;&gt;0,Play[[#This Row],[Smoker]]=0),Play[[#This Row],[medical_insurance_charges]],NA())</f>
        <v>#N/A</v>
      </c>
      <c r="AF566" s="115" t="e">
        <f>IF(AND(Play[[#This Row],[Biological Marker]]=0,Play[[#This Row],[Smoker]]=0),Play[[#This Row],[medical_insurance_charges]],NA())</f>
        <v>#N/A</v>
      </c>
      <c r="AG566" s="115">
        <f>IF(AND(Play[[#This Row],[Biological Marker]]=1,Play[[#This Row],[Smoker]]=0),Play[[#This Row],[medical_insurance_charges]],NA())</f>
        <v>4837.5823</v>
      </c>
    </row>
    <row r="567" spans="1:33" x14ac:dyDescent="0.35">
      <c r="A567" s="31">
        <v>30</v>
      </c>
      <c r="B567" s="31">
        <v>44.22</v>
      </c>
      <c r="C567" s="33">
        <v>0</v>
      </c>
      <c r="D567" s="33">
        <v>1</v>
      </c>
      <c r="E567" s="33">
        <v>0</v>
      </c>
      <c r="F567" s="33">
        <v>0</v>
      </c>
      <c r="G567" s="33">
        <v>1</v>
      </c>
      <c r="H567">
        <v>0</v>
      </c>
      <c r="I567">
        <v>1</v>
      </c>
      <c r="J567">
        <v>0</v>
      </c>
      <c r="K567">
        <v>0</v>
      </c>
      <c r="L567">
        <v>0</v>
      </c>
      <c r="M567">
        <v>0</v>
      </c>
      <c r="N567">
        <v>1</v>
      </c>
      <c r="O567">
        <v>0</v>
      </c>
      <c r="P567">
        <v>0</v>
      </c>
      <c r="Q567" s="32">
        <v>4266.1657999999998</v>
      </c>
      <c r="R567" s="110">
        <f>IF(Play[[#This Row],[southeast]]=1,Play[[#This Row],[medical_insurance_charges]],NA())</f>
        <v>4266.1657999999998</v>
      </c>
      <c r="S567" s="110" t="e">
        <f>IF(Play[[#This Row],[southwest]]=1,Play[[#This Row],[medical_insurance_charges]],NA())</f>
        <v>#N/A</v>
      </c>
      <c r="T567" s="111" t="e">
        <f>IF(Play[[#This Row],[northwest]]=1,Play[[#This Row],[medical_insurance_charges]],NA())</f>
        <v>#N/A</v>
      </c>
      <c r="U567" s="110" t="e">
        <f>IF(Play[[#This Row],[northeast]]=1,Play[[#This Row],[medical_insurance_charges]],NA())</f>
        <v>#N/A</v>
      </c>
      <c r="V567" s="114" t="e">
        <f>IF(AND(Play[[#This Row],[southeast]]&lt;&gt;0,Play[[#This Row],[Smoker]]&lt;&gt;0),Play[[#This Row],[medical_insurance_charges]],NA())</f>
        <v>#N/A</v>
      </c>
      <c r="W567" s="114" t="e">
        <f>IF(AND(Play[[#This Row],[southwest]]&lt;&gt;0,Play[[#This Row],[Smoker]]&lt;&gt;0),Play[[#This Row],[medical_insurance_charges]],NA())</f>
        <v>#N/A</v>
      </c>
      <c r="X567" s="114" t="e">
        <f>IF(AND(Play[[#This Row],[northwest]]&lt;&gt;0,Play[[#This Row],[Smoker]]&lt;&gt;0),Play[[#This Row],[medical_insurance_charges]],NA())</f>
        <v>#N/A</v>
      </c>
      <c r="Y567" s="114" t="e">
        <f>IF(AND(Play[[#This Row],[northeast]]&lt;&gt;0,Play[[#This Row],[Smoker]]&lt;&gt;0),Play[[#This Row],[medical_insurance_charges]],NA())</f>
        <v>#N/A</v>
      </c>
      <c r="Z567" s="115" t="e">
        <f>IF(AND(Play[[#This Row],[Biological Marker]]=0,Play[[#This Row],[Smoker]]=1),Play[[#This Row],[medical_insurance_charges]],NA())</f>
        <v>#N/A</v>
      </c>
      <c r="AA567" s="115" t="e">
        <f>IF(AND(Play[[#This Row],[Biological Marker]]=1,Play[[#This Row],[Smoker]]=1),Play[[#This Row],[medical_insurance_charges]],NA())</f>
        <v>#N/A</v>
      </c>
      <c r="AB567" s="144">
        <f>IF(AND(Play[[#This Row],[southeast]]&lt;&gt;0,Play[[#This Row],[Smoker]]=0),Play[[#This Row],[medical_insurance_charges]],NA())</f>
        <v>4266.1657999999998</v>
      </c>
      <c r="AC567" s="144" t="e">
        <f>IF(AND(Play[[#This Row],[southwest]]&lt;&gt;0,Play[[#This Row],[Smoker]]=0),Play[[#This Row],[medical_insurance_charges]],NA())</f>
        <v>#N/A</v>
      </c>
      <c r="AD567" s="144" t="e">
        <f>IF(AND(Play[[#This Row],[northwest]]&lt;&gt;0,Play[[#This Row],[Smoker]]=0),Play[[#This Row],[medical_insurance_charges]],NA())</f>
        <v>#N/A</v>
      </c>
      <c r="AE567" s="144" t="e">
        <f>IF(AND(Play[[#This Row],[northeast]]&lt;&gt;0,Play[[#This Row],[Smoker]]=0),Play[[#This Row],[medical_insurance_charges]],NA())</f>
        <v>#N/A</v>
      </c>
      <c r="AF567" s="115" t="e">
        <f>IF(AND(Play[[#This Row],[Biological Marker]]=0,Play[[#This Row],[Smoker]]=0),Play[[#This Row],[medical_insurance_charges]],NA())</f>
        <v>#N/A</v>
      </c>
      <c r="AG567" s="115">
        <f>IF(AND(Play[[#This Row],[Biological Marker]]=1,Play[[#This Row],[Smoker]]=0),Play[[#This Row],[medical_insurance_charges]],NA())</f>
        <v>4266.1657999999998</v>
      </c>
    </row>
    <row r="568" spans="1:33" x14ac:dyDescent="0.35">
      <c r="A568" s="31">
        <v>30</v>
      </c>
      <c r="B568" s="31">
        <v>38.83</v>
      </c>
      <c r="C568" s="33">
        <v>0</v>
      </c>
      <c r="D568" s="33">
        <v>1</v>
      </c>
      <c r="E568" s="33">
        <v>0</v>
      </c>
      <c r="F568" s="33">
        <v>0</v>
      </c>
      <c r="G568" s="33">
        <v>1</v>
      </c>
      <c r="H568">
        <v>0</v>
      </c>
      <c r="I568">
        <v>1</v>
      </c>
      <c r="J568">
        <v>0</v>
      </c>
      <c r="K568">
        <v>0</v>
      </c>
      <c r="L568">
        <v>0</v>
      </c>
      <c r="M568">
        <v>0</v>
      </c>
      <c r="N568">
        <v>1</v>
      </c>
      <c r="O568">
        <v>0</v>
      </c>
      <c r="P568">
        <v>0</v>
      </c>
      <c r="Q568" s="32">
        <v>18963.171920000001</v>
      </c>
      <c r="R568" s="110">
        <f>IF(Play[[#This Row],[southeast]]=1,Play[[#This Row],[medical_insurance_charges]],NA())</f>
        <v>18963.171920000001</v>
      </c>
      <c r="S568" s="110" t="e">
        <f>IF(Play[[#This Row],[southwest]]=1,Play[[#This Row],[medical_insurance_charges]],NA())</f>
        <v>#N/A</v>
      </c>
      <c r="T568" s="111" t="e">
        <f>IF(Play[[#This Row],[northwest]]=1,Play[[#This Row],[medical_insurance_charges]],NA())</f>
        <v>#N/A</v>
      </c>
      <c r="U568" s="110" t="e">
        <f>IF(Play[[#This Row],[northeast]]=1,Play[[#This Row],[medical_insurance_charges]],NA())</f>
        <v>#N/A</v>
      </c>
      <c r="V568" s="114" t="e">
        <f>IF(AND(Play[[#This Row],[southeast]]&lt;&gt;0,Play[[#This Row],[Smoker]]&lt;&gt;0),Play[[#This Row],[medical_insurance_charges]],NA())</f>
        <v>#N/A</v>
      </c>
      <c r="W568" s="114" t="e">
        <f>IF(AND(Play[[#This Row],[southwest]]&lt;&gt;0,Play[[#This Row],[Smoker]]&lt;&gt;0),Play[[#This Row],[medical_insurance_charges]],NA())</f>
        <v>#N/A</v>
      </c>
      <c r="X568" s="114" t="e">
        <f>IF(AND(Play[[#This Row],[northwest]]&lt;&gt;0,Play[[#This Row],[Smoker]]&lt;&gt;0),Play[[#This Row],[medical_insurance_charges]],NA())</f>
        <v>#N/A</v>
      </c>
      <c r="Y568" s="114" t="e">
        <f>IF(AND(Play[[#This Row],[northeast]]&lt;&gt;0,Play[[#This Row],[Smoker]]&lt;&gt;0),Play[[#This Row],[medical_insurance_charges]],NA())</f>
        <v>#N/A</v>
      </c>
      <c r="Z568" s="115" t="e">
        <f>IF(AND(Play[[#This Row],[Biological Marker]]=0,Play[[#This Row],[Smoker]]=1),Play[[#This Row],[medical_insurance_charges]],NA())</f>
        <v>#N/A</v>
      </c>
      <c r="AA568" s="115" t="e">
        <f>IF(AND(Play[[#This Row],[Biological Marker]]=1,Play[[#This Row],[Smoker]]=1),Play[[#This Row],[medical_insurance_charges]],NA())</f>
        <v>#N/A</v>
      </c>
      <c r="AB568" s="144">
        <f>IF(AND(Play[[#This Row],[southeast]]&lt;&gt;0,Play[[#This Row],[Smoker]]=0),Play[[#This Row],[medical_insurance_charges]],NA())</f>
        <v>18963.171920000001</v>
      </c>
      <c r="AC568" s="144" t="e">
        <f>IF(AND(Play[[#This Row],[southwest]]&lt;&gt;0,Play[[#This Row],[Smoker]]=0),Play[[#This Row],[medical_insurance_charges]],NA())</f>
        <v>#N/A</v>
      </c>
      <c r="AD568" s="144" t="e">
        <f>IF(AND(Play[[#This Row],[northwest]]&lt;&gt;0,Play[[#This Row],[Smoker]]=0),Play[[#This Row],[medical_insurance_charges]],NA())</f>
        <v>#N/A</v>
      </c>
      <c r="AE568" s="144" t="e">
        <f>IF(AND(Play[[#This Row],[northeast]]&lt;&gt;0,Play[[#This Row],[Smoker]]=0),Play[[#This Row],[medical_insurance_charges]],NA())</f>
        <v>#N/A</v>
      </c>
      <c r="AF568" s="115" t="e">
        <f>IF(AND(Play[[#This Row],[Biological Marker]]=0,Play[[#This Row],[Smoker]]=0),Play[[#This Row],[medical_insurance_charges]],NA())</f>
        <v>#N/A</v>
      </c>
      <c r="AG568" s="115">
        <f>IF(AND(Play[[#This Row],[Biological Marker]]=1,Play[[#This Row],[Smoker]]=0),Play[[#This Row],[medical_insurance_charges]],NA())</f>
        <v>18963.171920000001</v>
      </c>
    </row>
    <row r="569" spans="1:33" x14ac:dyDescent="0.35">
      <c r="A569" s="31">
        <v>31</v>
      </c>
      <c r="B569" s="31">
        <v>38.39</v>
      </c>
      <c r="C569" s="33">
        <v>0</v>
      </c>
      <c r="D569" s="33">
        <v>1</v>
      </c>
      <c r="E569" s="33">
        <v>0</v>
      </c>
      <c r="F569" s="33">
        <v>0</v>
      </c>
      <c r="G569" s="33">
        <v>1</v>
      </c>
      <c r="H569">
        <v>0</v>
      </c>
      <c r="I569">
        <v>1</v>
      </c>
      <c r="J569">
        <v>0</v>
      </c>
      <c r="K569">
        <v>0</v>
      </c>
      <c r="L569">
        <v>0</v>
      </c>
      <c r="M569">
        <v>0</v>
      </c>
      <c r="N569">
        <v>1</v>
      </c>
      <c r="O569">
        <v>0</v>
      </c>
      <c r="P569">
        <v>0</v>
      </c>
      <c r="Q569" s="32">
        <v>4463.2051000000001</v>
      </c>
      <c r="R569" s="110">
        <f>IF(Play[[#This Row],[southeast]]=1,Play[[#This Row],[medical_insurance_charges]],NA())</f>
        <v>4463.2051000000001</v>
      </c>
      <c r="S569" s="110" t="e">
        <f>IF(Play[[#This Row],[southwest]]=1,Play[[#This Row],[medical_insurance_charges]],NA())</f>
        <v>#N/A</v>
      </c>
      <c r="T569" s="111" t="e">
        <f>IF(Play[[#This Row],[northwest]]=1,Play[[#This Row],[medical_insurance_charges]],NA())</f>
        <v>#N/A</v>
      </c>
      <c r="U569" s="110" t="e">
        <f>IF(Play[[#This Row],[northeast]]=1,Play[[#This Row],[medical_insurance_charges]],NA())</f>
        <v>#N/A</v>
      </c>
      <c r="V569" s="114" t="e">
        <f>IF(AND(Play[[#This Row],[southeast]]&lt;&gt;0,Play[[#This Row],[Smoker]]&lt;&gt;0),Play[[#This Row],[medical_insurance_charges]],NA())</f>
        <v>#N/A</v>
      </c>
      <c r="W569" s="114" t="e">
        <f>IF(AND(Play[[#This Row],[southwest]]&lt;&gt;0,Play[[#This Row],[Smoker]]&lt;&gt;0),Play[[#This Row],[medical_insurance_charges]],NA())</f>
        <v>#N/A</v>
      </c>
      <c r="X569" s="114" t="e">
        <f>IF(AND(Play[[#This Row],[northwest]]&lt;&gt;0,Play[[#This Row],[Smoker]]&lt;&gt;0),Play[[#This Row],[medical_insurance_charges]],NA())</f>
        <v>#N/A</v>
      </c>
      <c r="Y569" s="114" t="e">
        <f>IF(AND(Play[[#This Row],[northeast]]&lt;&gt;0,Play[[#This Row],[Smoker]]&lt;&gt;0),Play[[#This Row],[medical_insurance_charges]],NA())</f>
        <v>#N/A</v>
      </c>
      <c r="Z569" s="115" t="e">
        <f>IF(AND(Play[[#This Row],[Biological Marker]]=0,Play[[#This Row],[Smoker]]=1),Play[[#This Row],[medical_insurance_charges]],NA())</f>
        <v>#N/A</v>
      </c>
      <c r="AA569" s="115" t="e">
        <f>IF(AND(Play[[#This Row],[Biological Marker]]=1,Play[[#This Row],[Smoker]]=1),Play[[#This Row],[medical_insurance_charges]],NA())</f>
        <v>#N/A</v>
      </c>
      <c r="AB569" s="144">
        <f>IF(AND(Play[[#This Row],[southeast]]&lt;&gt;0,Play[[#This Row],[Smoker]]=0),Play[[#This Row],[medical_insurance_charges]],NA())</f>
        <v>4463.2051000000001</v>
      </c>
      <c r="AC569" s="144" t="e">
        <f>IF(AND(Play[[#This Row],[southwest]]&lt;&gt;0,Play[[#This Row],[Smoker]]=0),Play[[#This Row],[medical_insurance_charges]],NA())</f>
        <v>#N/A</v>
      </c>
      <c r="AD569" s="144" t="e">
        <f>IF(AND(Play[[#This Row],[northwest]]&lt;&gt;0,Play[[#This Row],[Smoker]]=0),Play[[#This Row],[medical_insurance_charges]],NA())</f>
        <v>#N/A</v>
      </c>
      <c r="AE569" s="144" t="e">
        <f>IF(AND(Play[[#This Row],[northeast]]&lt;&gt;0,Play[[#This Row],[Smoker]]=0),Play[[#This Row],[medical_insurance_charges]],NA())</f>
        <v>#N/A</v>
      </c>
      <c r="AF569" s="115" t="e">
        <f>IF(AND(Play[[#This Row],[Biological Marker]]=0,Play[[#This Row],[Smoker]]=0),Play[[#This Row],[medical_insurance_charges]],NA())</f>
        <v>#N/A</v>
      </c>
      <c r="AG569" s="115">
        <f>IF(AND(Play[[#This Row],[Biological Marker]]=1,Play[[#This Row],[Smoker]]=0),Play[[#This Row],[medical_insurance_charges]],NA())</f>
        <v>4463.2051000000001</v>
      </c>
    </row>
    <row r="570" spans="1:33" x14ac:dyDescent="0.35">
      <c r="A570" s="31">
        <v>31</v>
      </c>
      <c r="B570" s="31">
        <v>39.49</v>
      </c>
      <c r="C570" s="33">
        <v>0</v>
      </c>
      <c r="D570" s="33">
        <v>1</v>
      </c>
      <c r="E570" s="33">
        <v>0</v>
      </c>
      <c r="F570" s="33">
        <v>0</v>
      </c>
      <c r="G570" s="33">
        <v>1</v>
      </c>
      <c r="H570">
        <v>0</v>
      </c>
      <c r="I570">
        <v>1</v>
      </c>
      <c r="J570">
        <v>0</v>
      </c>
      <c r="K570">
        <v>0</v>
      </c>
      <c r="L570">
        <v>0</v>
      </c>
      <c r="M570">
        <v>0</v>
      </c>
      <c r="N570">
        <v>1</v>
      </c>
      <c r="O570">
        <v>0</v>
      </c>
      <c r="P570">
        <v>0</v>
      </c>
      <c r="Q570" s="32">
        <v>3875.7341000000001</v>
      </c>
      <c r="R570" s="110">
        <f>IF(Play[[#This Row],[southeast]]=1,Play[[#This Row],[medical_insurance_charges]],NA())</f>
        <v>3875.7341000000001</v>
      </c>
      <c r="S570" s="110" t="e">
        <f>IF(Play[[#This Row],[southwest]]=1,Play[[#This Row],[medical_insurance_charges]],NA())</f>
        <v>#N/A</v>
      </c>
      <c r="T570" s="111" t="e">
        <f>IF(Play[[#This Row],[northwest]]=1,Play[[#This Row],[medical_insurance_charges]],NA())</f>
        <v>#N/A</v>
      </c>
      <c r="U570" s="110" t="e">
        <f>IF(Play[[#This Row],[northeast]]=1,Play[[#This Row],[medical_insurance_charges]],NA())</f>
        <v>#N/A</v>
      </c>
      <c r="V570" s="114" t="e">
        <f>IF(AND(Play[[#This Row],[southeast]]&lt;&gt;0,Play[[#This Row],[Smoker]]&lt;&gt;0),Play[[#This Row],[medical_insurance_charges]],NA())</f>
        <v>#N/A</v>
      </c>
      <c r="W570" s="114" t="e">
        <f>IF(AND(Play[[#This Row],[southwest]]&lt;&gt;0,Play[[#This Row],[Smoker]]&lt;&gt;0),Play[[#This Row],[medical_insurance_charges]],NA())</f>
        <v>#N/A</v>
      </c>
      <c r="X570" s="114" t="e">
        <f>IF(AND(Play[[#This Row],[northwest]]&lt;&gt;0,Play[[#This Row],[Smoker]]&lt;&gt;0),Play[[#This Row],[medical_insurance_charges]],NA())</f>
        <v>#N/A</v>
      </c>
      <c r="Y570" s="114" t="e">
        <f>IF(AND(Play[[#This Row],[northeast]]&lt;&gt;0,Play[[#This Row],[Smoker]]&lt;&gt;0),Play[[#This Row],[medical_insurance_charges]],NA())</f>
        <v>#N/A</v>
      </c>
      <c r="Z570" s="115" t="e">
        <f>IF(AND(Play[[#This Row],[Biological Marker]]=0,Play[[#This Row],[Smoker]]=1),Play[[#This Row],[medical_insurance_charges]],NA())</f>
        <v>#N/A</v>
      </c>
      <c r="AA570" s="115" t="e">
        <f>IF(AND(Play[[#This Row],[Biological Marker]]=1,Play[[#This Row],[Smoker]]=1),Play[[#This Row],[medical_insurance_charges]],NA())</f>
        <v>#N/A</v>
      </c>
      <c r="AB570" s="144">
        <f>IF(AND(Play[[#This Row],[southeast]]&lt;&gt;0,Play[[#This Row],[Smoker]]=0),Play[[#This Row],[medical_insurance_charges]],NA())</f>
        <v>3875.7341000000001</v>
      </c>
      <c r="AC570" s="144" t="e">
        <f>IF(AND(Play[[#This Row],[southwest]]&lt;&gt;0,Play[[#This Row],[Smoker]]=0),Play[[#This Row],[medical_insurance_charges]],NA())</f>
        <v>#N/A</v>
      </c>
      <c r="AD570" s="144" t="e">
        <f>IF(AND(Play[[#This Row],[northwest]]&lt;&gt;0,Play[[#This Row],[Smoker]]=0),Play[[#This Row],[medical_insurance_charges]],NA())</f>
        <v>#N/A</v>
      </c>
      <c r="AE570" s="144" t="e">
        <f>IF(AND(Play[[#This Row],[northeast]]&lt;&gt;0,Play[[#This Row],[Smoker]]=0),Play[[#This Row],[medical_insurance_charges]],NA())</f>
        <v>#N/A</v>
      </c>
      <c r="AF570" s="115" t="e">
        <f>IF(AND(Play[[#This Row],[Biological Marker]]=0,Play[[#This Row],[Smoker]]=0),Play[[#This Row],[medical_insurance_charges]],NA())</f>
        <v>#N/A</v>
      </c>
      <c r="AG570" s="115">
        <f>IF(AND(Play[[#This Row],[Biological Marker]]=1,Play[[#This Row],[Smoker]]=0),Play[[#This Row],[medical_insurance_charges]],NA())</f>
        <v>3875.7341000000001</v>
      </c>
    </row>
    <row r="571" spans="1:33" x14ac:dyDescent="0.35">
      <c r="A571" s="31">
        <v>32</v>
      </c>
      <c r="B571" s="31">
        <v>30.03</v>
      </c>
      <c r="C571" s="33">
        <v>0</v>
      </c>
      <c r="D571" s="33">
        <v>1</v>
      </c>
      <c r="E571" s="33">
        <v>0</v>
      </c>
      <c r="F571" s="33">
        <v>0</v>
      </c>
      <c r="G571" s="33">
        <v>1</v>
      </c>
      <c r="H571">
        <v>0</v>
      </c>
      <c r="I571">
        <v>1</v>
      </c>
      <c r="J571">
        <v>0</v>
      </c>
      <c r="K571">
        <v>0</v>
      </c>
      <c r="L571">
        <v>0</v>
      </c>
      <c r="M571">
        <v>0</v>
      </c>
      <c r="N571">
        <v>1</v>
      </c>
      <c r="O571">
        <v>0</v>
      </c>
      <c r="P571">
        <v>0</v>
      </c>
      <c r="Q571" s="32">
        <v>4074.4537</v>
      </c>
      <c r="R571" s="110">
        <f>IF(Play[[#This Row],[southeast]]=1,Play[[#This Row],[medical_insurance_charges]],NA())</f>
        <v>4074.4537</v>
      </c>
      <c r="S571" s="110" t="e">
        <f>IF(Play[[#This Row],[southwest]]=1,Play[[#This Row],[medical_insurance_charges]],NA())</f>
        <v>#N/A</v>
      </c>
      <c r="T571" s="111" t="e">
        <f>IF(Play[[#This Row],[northwest]]=1,Play[[#This Row],[medical_insurance_charges]],NA())</f>
        <v>#N/A</v>
      </c>
      <c r="U571" s="110" t="e">
        <f>IF(Play[[#This Row],[northeast]]=1,Play[[#This Row],[medical_insurance_charges]],NA())</f>
        <v>#N/A</v>
      </c>
      <c r="V571" s="114" t="e">
        <f>IF(AND(Play[[#This Row],[southeast]]&lt;&gt;0,Play[[#This Row],[Smoker]]&lt;&gt;0),Play[[#This Row],[medical_insurance_charges]],NA())</f>
        <v>#N/A</v>
      </c>
      <c r="W571" s="114" t="e">
        <f>IF(AND(Play[[#This Row],[southwest]]&lt;&gt;0,Play[[#This Row],[Smoker]]&lt;&gt;0),Play[[#This Row],[medical_insurance_charges]],NA())</f>
        <v>#N/A</v>
      </c>
      <c r="X571" s="114" t="e">
        <f>IF(AND(Play[[#This Row],[northwest]]&lt;&gt;0,Play[[#This Row],[Smoker]]&lt;&gt;0),Play[[#This Row],[medical_insurance_charges]],NA())</f>
        <v>#N/A</v>
      </c>
      <c r="Y571" s="114" t="e">
        <f>IF(AND(Play[[#This Row],[northeast]]&lt;&gt;0,Play[[#This Row],[Smoker]]&lt;&gt;0),Play[[#This Row],[medical_insurance_charges]],NA())</f>
        <v>#N/A</v>
      </c>
      <c r="Z571" s="115" t="e">
        <f>IF(AND(Play[[#This Row],[Biological Marker]]=0,Play[[#This Row],[Smoker]]=1),Play[[#This Row],[medical_insurance_charges]],NA())</f>
        <v>#N/A</v>
      </c>
      <c r="AA571" s="115" t="e">
        <f>IF(AND(Play[[#This Row],[Biological Marker]]=1,Play[[#This Row],[Smoker]]=1),Play[[#This Row],[medical_insurance_charges]],NA())</f>
        <v>#N/A</v>
      </c>
      <c r="AB571" s="144">
        <f>IF(AND(Play[[#This Row],[southeast]]&lt;&gt;0,Play[[#This Row],[Smoker]]=0),Play[[#This Row],[medical_insurance_charges]],NA())</f>
        <v>4074.4537</v>
      </c>
      <c r="AC571" s="144" t="e">
        <f>IF(AND(Play[[#This Row],[southwest]]&lt;&gt;0,Play[[#This Row],[Smoker]]=0),Play[[#This Row],[medical_insurance_charges]],NA())</f>
        <v>#N/A</v>
      </c>
      <c r="AD571" s="144" t="e">
        <f>IF(AND(Play[[#This Row],[northwest]]&lt;&gt;0,Play[[#This Row],[Smoker]]=0),Play[[#This Row],[medical_insurance_charges]],NA())</f>
        <v>#N/A</v>
      </c>
      <c r="AE571" s="144" t="e">
        <f>IF(AND(Play[[#This Row],[northeast]]&lt;&gt;0,Play[[#This Row],[Smoker]]=0),Play[[#This Row],[medical_insurance_charges]],NA())</f>
        <v>#N/A</v>
      </c>
      <c r="AF571" s="115" t="e">
        <f>IF(AND(Play[[#This Row],[Biological Marker]]=0,Play[[#This Row],[Smoker]]=0),Play[[#This Row],[medical_insurance_charges]],NA())</f>
        <v>#N/A</v>
      </c>
      <c r="AG571" s="115">
        <f>IF(AND(Play[[#This Row],[Biological Marker]]=1,Play[[#This Row],[Smoker]]=0),Play[[#This Row],[medical_insurance_charges]],NA())</f>
        <v>4074.4537</v>
      </c>
    </row>
    <row r="572" spans="1:33" x14ac:dyDescent="0.35">
      <c r="A572" s="31">
        <v>32</v>
      </c>
      <c r="B572" s="31">
        <v>46.53</v>
      </c>
      <c r="C572" s="33">
        <v>0</v>
      </c>
      <c r="D572" s="33">
        <v>1</v>
      </c>
      <c r="E572" s="33">
        <v>0</v>
      </c>
      <c r="F572" s="33">
        <v>0</v>
      </c>
      <c r="G572" s="33">
        <v>1</v>
      </c>
      <c r="H572">
        <v>0</v>
      </c>
      <c r="I572">
        <v>1</v>
      </c>
      <c r="J572">
        <v>0</v>
      </c>
      <c r="K572">
        <v>0</v>
      </c>
      <c r="L572">
        <v>0</v>
      </c>
      <c r="M572">
        <v>0</v>
      </c>
      <c r="N572">
        <v>1</v>
      </c>
      <c r="O572">
        <v>0</v>
      </c>
      <c r="P572">
        <v>0</v>
      </c>
      <c r="Q572" s="32">
        <v>4686.3887000000004</v>
      </c>
      <c r="R572" s="110">
        <f>IF(Play[[#This Row],[southeast]]=1,Play[[#This Row],[medical_insurance_charges]],NA())</f>
        <v>4686.3887000000004</v>
      </c>
      <c r="S572" s="110" t="e">
        <f>IF(Play[[#This Row],[southwest]]=1,Play[[#This Row],[medical_insurance_charges]],NA())</f>
        <v>#N/A</v>
      </c>
      <c r="T572" s="111" t="e">
        <f>IF(Play[[#This Row],[northwest]]=1,Play[[#This Row],[medical_insurance_charges]],NA())</f>
        <v>#N/A</v>
      </c>
      <c r="U572" s="110" t="e">
        <f>IF(Play[[#This Row],[northeast]]=1,Play[[#This Row],[medical_insurance_charges]],NA())</f>
        <v>#N/A</v>
      </c>
      <c r="V572" s="114" t="e">
        <f>IF(AND(Play[[#This Row],[southeast]]&lt;&gt;0,Play[[#This Row],[Smoker]]&lt;&gt;0),Play[[#This Row],[medical_insurance_charges]],NA())</f>
        <v>#N/A</v>
      </c>
      <c r="W572" s="114" t="e">
        <f>IF(AND(Play[[#This Row],[southwest]]&lt;&gt;0,Play[[#This Row],[Smoker]]&lt;&gt;0),Play[[#This Row],[medical_insurance_charges]],NA())</f>
        <v>#N/A</v>
      </c>
      <c r="X572" s="114" t="e">
        <f>IF(AND(Play[[#This Row],[northwest]]&lt;&gt;0,Play[[#This Row],[Smoker]]&lt;&gt;0),Play[[#This Row],[medical_insurance_charges]],NA())</f>
        <v>#N/A</v>
      </c>
      <c r="Y572" s="114" t="e">
        <f>IF(AND(Play[[#This Row],[northeast]]&lt;&gt;0,Play[[#This Row],[Smoker]]&lt;&gt;0),Play[[#This Row],[medical_insurance_charges]],NA())</f>
        <v>#N/A</v>
      </c>
      <c r="Z572" s="115" t="e">
        <f>IF(AND(Play[[#This Row],[Biological Marker]]=0,Play[[#This Row],[Smoker]]=1),Play[[#This Row],[medical_insurance_charges]],NA())</f>
        <v>#N/A</v>
      </c>
      <c r="AA572" s="115" t="e">
        <f>IF(AND(Play[[#This Row],[Biological Marker]]=1,Play[[#This Row],[Smoker]]=1),Play[[#This Row],[medical_insurance_charges]],NA())</f>
        <v>#N/A</v>
      </c>
      <c r="AB572" s="144">
        <f>IF(AND(Play[[#This Row],[southeast]]&lt;&gt;0,Play[[#This Row],[Smoker]]=0),Play[[#This Row],[medical_insurance_charges]],NA())</f>
        <v>4686.3887000000004</v>
      </c>
      <c r="AC572" s="144" t="e">
        <f>IF(AND(Play[[#This Row],[southwest]]&lt;&gt;0,Play[[#This Row],[Smoker]]=0),Play[[#This Row],[medical_insurance_charges]],NA())</f>
        <v>#N/A</v>
      </c>
      <c r="AD572" s="144" t="e">
        <f>IF(AND(Play[[#This Row],[northwest]]&lt;&gt;0,Play[[#This Row],[Smoker]]=0),Play[[#This Row],[medical_insurance_charges]],NA())</f>
        <v>#N/A</v>
      </c>
      <c r="AE572" s="144" t="e">
        <f>IF(AND(Play[[#This Row],[northeast]]&lt;&gt;0,Play[[#This Row],[Smoker]]=0),Play[[#This Row],[medical_insurance_charges]],NA())</f>
        <v>#N/A</v>
      </c>
      <c r="AF572" s="115" t="e">
        <f>IF(AND(Play[[#This Row],[Biological Marker]]=0,Play[[#This Row],[Smoker]]=0),Play[[#This Row],[medical_insurance_charges]],NA())</f>
        <v>#N/A</v>
      </c>
      <c r="AG572" s="115">
        <f>IF(AND(Play[[#This Row],[Biological Marker]]=1,Play[[#This Row],[Smoker]]=0),Play[[#This Row],[medical_insurance_charges]],NA())</f>
        <v>4686.3887000000004</v>
      </c>
    </row>
    <row r="573" spans="1:33" x14ac:dyDescent="0.35">
      <c r="A573" s="31">
        <v>32</v>
      </c>
      <c r="B573" s="31">
        <v>37.18</v>
      </c>
      <c r="C573" s="33">
        <v>0</v>
      </c>
      <c r="D573" s="33">
        <v>1</v>
      </c>
      <c r="E573" s="33">
        <v>0</v>
      </c>
      <c r="F573" s="33">
        <v>0</v>
      </c>
      <c r="G573" s="33">
        <v>1</v>
      </c>
      <c r="H573">
        <v>0</v>
      </c>
      <c r="I573">
        <v>1</v>
      </c>
      <c r="J573">
        <v>0</v>
      </c>
      <c r="K573">
        <v>0</v>
      </c>
      <c r="L573">
        <v>0</v>
      </c>
      <c r="M573">
        <v>0</v>
      </c>
      <c r="N573">
        <v>1</v>
      </c>
      <c r="O573">
        <v>0</v>
      </c>
      <c r="P573">
        <v>0</v>
      </c>
      <c r="Q573" s="32">
        <v>4673.3922000000002</v>
      </c>
      <c r="R573" s="110">
        <f>IF(Play[[#This Row],[southeast]]=1,Play[[#This Row],[medical_insurance_charges]],NA())</f>
        <v>4673.3922000000002</v>
      </c>
      <c r="S573" s="110" t="e">
        <f>IF(Play[[#This Row],[southwest]]=1,Play[[#This Row],[medical_insurance_charges]],NA())</f>
        <v>#N/A</v>
      </c>
      <c r="T573" s="111" t="e">
        <f>IF(Play[[#This Row],[northwest]]=1,Play[[#This Row],[medical_insurance_charges]],NA())</f>
        <v>#N/A</v>
      </c>
      <c r="U573" s="110" t="e">
        <f>IF(Play[[#This Row],[northeast]]=1,Play[[#This Row],[medical_insurance_charges]],NA())</f>
        <v>#N/A</v>
      </c>
      <c r="V573" s="114" t="e">
        <f>IF(AND(Play[[#This Row],[southeast]]&lt;&gt;0,Play[[#This Row],[Smoker]]&lt;&gt;0),Play[[#This Row],[medical_insurance_charges]],NA())</f>
        <v>#N/A</v>
      </c>
      <c r="W573" s="114" t="e">
        <f>IF(AND(Play[[#This Row],[southwest]]&lt;&gt;0,Play[[#This Row],[Smoker]]&lt;&gt;0),Play[[#This Row],[medical_insurance_charges]],NA())</f>
        <v>#N/A</v>
      </c>
      <c r="X573" s="114" t="e">
        <f>IF(AND(Play[[#This Row],[northwest]]&lt;&gt;0,Play[[#This Row],[Smoker]]&lt;&gt;0),Play[[#This Row],[medical_insurance_charges]],NA())</f>
        <v>#N/A</v>
      </c>
      <c r="Y573" s="114" t="e">
        <f>IF(AND(Play[[#This Row],[northeast]]&lt;&gt;0,Play[[#This Row],[Smoker]]&lt;&gt;0),Play[[#This Row],[medical_insurance_charges]],NA())</f>
        <v>#N/A</v>
      </c>
      <c r="Z573" s="115" t="e">
        <f>IF(AND(Play[[#This Row],[Biological Marker]]=0,Play[[#This Row],[Smoker]]=1),Play[[#This Row],[medical_insurance_charges]],NA())</f>
        <v>#N/A</v>
      </c>
      <c r="AA573" s="115" t="e">
        <f>IF(AND(Play[[#This Row],[Biological Marker]]=1,Play[[#This Row],[Smoker]]=1),Play[[#This Row],[medical_insurance_charges]],NA())</f>
        <v>#N/A</v>
      </c>
      <c r="AB573" s="144">
        <f>IF(AND(Play[[#This Row],[southeast]]&lt;&gt;0,Play[[#This Row],[Smoker]]=0),Play[[#This Row],[medical_insurance_charges]],NA())</f>
        <v>4673.3922000000002</v>
      </c>
      <c r="AC573" s="144" t="e">
        <f>IF(AND(Play[[#This Row],[southwest]]&lt;&gt;0,Play[[#This Row],[Smoker]]=0),Play[[#This Row],[medical_insurance_charges]],NA())</f>
        <v>#N/A</v>
      </c>
      <c r="AD573" s="144" t="e">
        <f>IF(AND(Play[[#This Row],[northwest]]&lt;&gt;0,Play[[#This Row],[Smoker]]=0),Play[[#This Row],[medical_insurance_charges]],NA())</f>
        <v>#N/A</v>
      </c>
      <c r="AE573" s="144" t="e">
        <f>IF(AND(Play[[#This Row],[northeast]]&lt;&gt;0,Play[[#This Row],[Smoker]]=0),Play[[#This Row],[medical_insurance_charges]],NA())</f>
        <v>#N/A</v>
      </c>
      <c r="AF573" s="115" t="e">
        <f>IF(AND(Play[[#This Row],[Biological Marker]]=0,Play[[#This Row],[Smoker]]=0),Play[[#This Row],[medical_insurance_charges]],NA())</f>
        <v>#N/A</v>
      </c>
      <c r="AG573" s="115">
        <f>IF(AND(Play[[#This Row],[Biological Marker]]=1,Play[[#This Row],[Smoker]]=0),Play[[#This Row],[medical_insurance_charges]],NA())</f>
        <v>4673.3922000000002</v>
      </c>
    </row>
    <row r="574" spans="1:33" x14ac:dyDescent="0.35">
      <c r="A574" s="31">
        <v>33</v>
      </c>
      <c r="B574" s="31">
        <v>35.75</v>
      </c>
      <c r="C574" s="33">
        <v>0</v>
      </c>
      <c r="D574" s="33">
        <v>1</v>
      </c>
      <c r="E574" s="33">
        <v>0</v>
      </c>
      <c r="F574" s="33">
        <v>0</v>
      </c>
      <c r="G574" s="33">
        <v>1</v>
      </c>
      <c r="H574">
        <v>0</v>
      </c>
      <c r="I574">
        <v>1</v>
      </c>
      <c r="J574">
        <v>0</v>
      </c>
      <c r="K574">
        <v>0</v>
      </c>
      <c r="L574">
        <v>0</v>
      </c>
      <c r="M574">
        <v>0</v>
      </c>
      <c r="N574">
        <v>1</v>
      </c>
      <c r="O574">
        <v>0</v>
      </c>
      <c r="P574">
        <v>0</v>
      </c>
      <c r="Q574" s="32">
        <v>4889.9994999999999</v>
      </c>
      <c r="R574" s="110">
        <f>IF(Play[[#This Row],[southeast]]=1,Play[[#This Row],[medical_insurance_charges]],NA())</f>
        <v>4889.9994999999999</v>
      </c>
      <c r="S574" s="110" t="e">
        <f>IF(Play[[#This Row],[southwest]]=1,Play[[#This Row],[medical_insurance_charges]],NA())</f>
        <v>#N/A</v>
      </c>
      <c r="T574" s="111" t="e">
        <f>IF(Play[[#This Row],[northwest]]=1,Play[[#This Row],[medical_insurance_charges]],NA())</f>
        <v>#N/A</v>
      </c>
      <c r="U574" s="110" t="e">
        <f>IF(Play[[#This Row],[northeast]]=1,Play[[#This Row],[medical_insurance_charges]],NA())</f>
        <v>#N/A</v>
      </c>
      <c r="V574" s="114" t="e">
        <f>IF(AND(Play[[#This Row],[southeast]]&lt;&gt;0,Play[[#This Row],[Smoker]]&lt;&gt;0),Play[[#This Row],[medical_insurance_charges]],NA())</f>
        <v>#N/A</v>
      </c>
      <c r="W574" s="114" t="e">
        <f>IF(AND(Play[[#This Row],[southwest]]&lt;&gt;0,Play[[#This Row],[Smoker]]&lt;&gt;0),Play[[#This Row],[medical_insurance_charges]],NA())</f>
        <v>#N/A</v>
      </c>
      <c r="X574" s="114" t="e">
        <f>IF(AND(Play[[#This Row],[northwest]]&lt;&gt;0,Play[[#This Row],[Smoker]]&lt;&gt;0),Play[[#This Row],[medical_insurance_charges]],NA())</f>
        <v>#N/A</v>
      </c>
      <c r="Y574" s="114" t="e">
        <f>IF(AND(Play[[#This Row],[northeast]]&lt;&gt;0,Play[[#This Row],[Smoker]]&lt;&gt;0),Play[[#This Row],[medical_insurance_charges]],NA())</f>
        <v>#N/A</v>
      </c>
      <c r="Z574" s="115" t="e">
        <f>IF(AND(Play[[#This Row],[Biological Marker]]=0,Play[[#This Row],[Smoker]]=1),Play[[#This Row],[medical_insurance_charges]],NA())</f>
        <v>#N/A</v>
      </c>
      <c r="AA574" s="115" t="e">
        <f>IF(AND(Play[[#This Row],[Biological Marker]]=1,Play[[#This Row],[Smoker]]=1),Play[[#This Row],[medical_insurance_charges]],NA())</f>
        <v>#N/A</v>
      </c>
      <c r="AB574" s="144">
        <f>IF(AND(Play[[#This Row],[southeast]]&lt;&gt;0,Play[[#This Row],[Smoker]]=0),Play[[#This Row],[medical_insurance_charges]],NA())</f>
        <v>4889.9994999999999</v>
      </c>
      <c r="AC574" s="144" t="e">
        <f>IF(AND(Play[[#This Row],[southwest]]&lt;&gt;0,Play[[#This Row],[Smoker]]=0),Play[[#This Row],[medical_insurance_charges]],NA())</f>
        <v>#N/A</v>
      </c>
      <c r="AD574" s="144" t="e">
        <f>IF(AND(Play[[#This Row],[northwest]]&lt;&gt;0,Play[[#This Row],[Smoker]]=0),Play[[#This Row],[medical_insurance_charges]],NA())</f>
        <v>#N/A</v>
      </c>
      <c r="AE574" s="144" t="e">
        <f>IF(AND(Play[[#This Row],[northeast]]&lt;&gt;0,Play[[#This Row],[Smoker]]=0),Play[[#This Row],[medical_insurance_charges]],NA())</f>
        <v>#N/A</v>
      </c>
      <c r="AF574" s="115" t="e">
        <f>IF(AND(Play[[#This Row],[Biological Marker]]=0,Play[[#This Row],[Smoker]]=0),Play[[#This Row],[medical_insurance_charges]],NA())</f>
        <v>#N/A</v>
      </c>
      <c r="AG574" s="115">
        <f>IF(AND(Play[[#This Row],[Biological Marker]]=1,Play[[#This Row],[Smoker]]=0),Play[[#This Row],[medical_insurance_charges]],NA())</f>
        <v>4889.9994999999999</v>
      </c>
    </row>
    <row r="575" spans="1:33" x14ac:dyDescent="0.35">
      <c r="A575" s="31">
        <v>33</v>
      </c>
      <c r="B575" s="31">
        <v>42.46</v>
      </c>
      <c r="C575" s="33">
        <v>0</v>
      </c>
      <c r="D575" s="33">
        <v>1</v>
      </c>
      <c r="E575" s="33">
        <v>0</v>
      </c>
      <c r="F575" s="33">
        <v>0</v>
      </c>
      <c r="G575" s="33">
        <v>1</v>
      </c>
      <c r="H575">
        <v>0</v>
      </c>
      <c r="I575">
        <v>1</v>
      </c>
      <c r="J575">
        <v>0</v>
      </c>
      <c r="K575">
        <v>0</v>
      </c>
      <c r="L575">
        <v>0</v>
      </c>
      <c r="M575">
        <v>0</v>
      </c>
      <c r="N575">
        <v>1</v>
      </c>
      <c r="O575">
        <v>0</v>
      </c>
      <c r="P575">
        <v>0</v>
      </c>
      <c r="Q575" s="32">
        <v>11326.71487</v>
      </c>
      <c r="R575" s="110">
        <f>IF(Play[[#This Row],[southeast]]=1,Play[[#This Row],[medical_insurance_charges]],NA())</f>
        <v>11326.71487</v>
      </c>
      <c r="S575" s="110" t="e">
        <f>IF(Play[[#This Row],[southwest]]=1,Play[[#This Row],[medical_insurance_charges]],NA())</f>
        <v>#N/A</v>
      </c>
      <c r="T575" s="111" t="e">
        <f>IF(Play[[#This Row],[northwest]]=1,Play[[#This Row],[medical_insurance_charges]],NA())</f>
        <v>#N/A</v>
      </c>
      <c r="U575" s="110" t="e">
        <f>IF(Play[[#This Row],[northeast]]=1,Play[[#This Row],[medical_insurance_charges]],NA())</f>
        <v>#N/A</v>
      </c>
      <c r="V575" s="114" t="e">
        <f>IF(AND(Play[[#This Row],[southeast]]&lt;&gt;0,Play[[#This Row],[Smoker]]&lt;&gt;0),Play[[#This Row],[medical_insurance_charges]],NA())</f>
        <v>#N/A</v>
      </c>
      <c r="W575" s="114" t="e">
        <f>IF(AND(Play[[#This Row],[southwest]]&lt;&gt;0,Play[[#This Row],[Smoker]]&lt;&gt;0),Play[[#This Row],[medical_insurance_charges]],NA())</f>
        <v>#N/A</v>
      </c>
      <c r="X575" s="114" t="e">
        <f>IF(AND(Play[[#This Row],[northwest]]&lt;&gt;0,Play[[#This Row],[Smoker]]&lt;&gt;0),Play[[#This Row],[medical_insurance_charges]],NA())</f>
        <v>#N/A</v>
      </c>
      <c r="Y575" s="114" t="e">
        <f>IF(AND(Play[[#This Row],[northeast]]&lt;&gt;0,Play[[#This Row],[Smoker]]&lt;&gt;0),Play[[#This Row],[medical_insurance_charges]],NA())</f>
        <v>#N/A</v>
      </c>
      <c r="Z575" s="115" t="e">
        <f>IF(AND(Play[[#This Row],[Biological Marker]]=0,Play[[#This Row],[Smoker]]=1),Play[[#This Row],[medical_insurance_charges]],NA())</f>
        <v>#N/A</v>
      </c>
      <c r="AA575" s="115" t="e">
        <f>IF(AND(Play[[#This Row],[Biological Marker]]=1,Play[[#This Row],[Smoker]]=1),Play[[#This Row],[medical_insurance_charges]],NA())</f>
        <v>#N/A</v>
      </c>
      <c r="AB575" s="144">
        <f>IF(AND(Play[[#This Row],[southeast]]&lt;&gt;0,Play[[#This Row],[Smoker]]=0),Play[[#This Row],[medical_insurance_charges]],NA())</f>
        <v>11326.71487</v>
      </c>
      <c r="AC575" s="144" t="e">
        <f>IF(AND(Play[[#This Row],[southwest]]&lt;&gt;0,Play[[#This Row],[Smoker]]=0),Play[[#This Row],[medical_insurance_charges]],NA())</f>
        <v>#N/A</v>
      </c>
      <c r="AD575" s="144" t="e">
        <f>IF(AND(Play[[#This Row],[northwest]]&lt;&gt;0,Play[[#This Row],[Smoker]]=0),Play[[#This Row],[medical_insurance_charges]],NA())</f>
        <v>#N/A</v>
      </c>
      <c r="AE575" s="144" t="e">
        <f>IF(AND(Play[[#This Row],[northeast]]&lt;&gt;0,Play[[#This Row],[Smoker]]=0),Play[[#This Row],[medical_insurance_charges]],NA())</f>
        <v>#N/A</v>
      </c>
      <c r="AF575" s="115" t="e">
        <f>IF(AND(Play[[#This Row],[Biological Marker]]=0,Play[[#This Row],[Smoker]]=0),Play[[#This Row],[medical_insurance_charges]],NA())</f>
        <v>#N/A</v>
      </c>
      <c r="AG575" s="115">
        <f>IF(AND(Play[[#This Row],[Biological Marker]]=1,Play[[#This Row],[Smoker]]=0),Play[[#This Row],[medical_insurance_charges]],NA())</f>
        <v>11326.71487</v>
      </c>
    </row>
    <row r="576" spans="1:33" x14ac:dyDescent="0.35">
      <c r="A576" s="31">
        <v>33</v>
      </c>
      <c r="B576" s="31">
        <v>33.44</v>
      </c>
      <c r="C576" s="33">
        <v>0</v>
      </c>
      <c r="D576" s="33">
        <v>1</v>
      </c>
      <c r="E576" s="33">
        <v>0</v>
      </c>
      <c r="F576" s="33">
        <v>0</v>
      </c>
      <c r="G576" s="33">
        <v>1</v>
      </c>
      <c r="H576">
        <v>0</v>
      </c>
      <c r="I576">
        <v>1</v>
      </c>
      <c r="J576">
        <v>0</v>
      </c>
      <c r="K576">
        <v>0</v>
      </c>
      <c r="L576">
        <v>0</v>
      </c>
      <c r="M576">
        <v>0</v>
      </c>
      <c r="N576">
        <v>1</v>
      </c>
      <c r="O576">
        <v>0</v>
      </c>
      <c r="P576">
        <v>0</v>
      </c>
      <c r="Q576" s="32">
        <v>6653.7885999999999</v>
      </c>
      <c r="R576" s="110">
        <f>IF(Play[[#This Row],[southeast]]=1,Play[[#This Row],[medical_insurance_charges]],NA())</f>
        <v>6653.7885999999999</v>
      </c>
      <c r="S576" s="110" t="e">
        <f>IF(Play[[#This Row],[southwest]]=1,Play[[#This Row],[medical_insurance_charges]],NA())</f>
        <v>#N/A</v>
      </c>
      <c r="T576" s="111" t="e">
        <f>IF(Play[[#This Row],[northwest]]=1,Play[[#This Row],[medical_insurance_charges]],NA())</f>
        <v>#N/A</v>
      </c>
      <c r="U576" s="110" t="e">
        <f>IF(Play[[#This Row],[northeast]]=1,Play[[#This Row],[medical_insurance_charges]],NA())</f>
        <v>#N/A</v>
      </c>
      <c r="V576" s="114" t="e">
        <f>IF(AND(Play[[#This Row],[southeast]]&lt;&gt;0,Play[[#This Row],[Smoker]]&lt;&gt;0),Play[[#This Row],[medical_insurance_charges]],NA())</f>
        <v>#N/A</v>
      </c>
      <c r="W576" s="114" t="e">
        <f>IF(AND(Play[[#This Row],[southwest]]&lt;&gt;0,Play[[#This Row],[Smoker]]&lt;&gt;0),Play[[#This Row],[medical_insurance_charges]],NA())</f>
        <v>#N/A</v>
      </c>
      <c r="X576" s="114" t="e">
        <f>IF(AND(Play[[#This Row],[northwest]]&lt;&gt;0,Play[[#This Row],[Smoker]]&lt;&gt;0),Play[[#This Row],[medical_insurance_charges]],NA())</f>
        <v>#N/A</v>
      </c>
      <c r="Y576" s="114" t="e">
        <f>IF(AND(Play[[#This Row],[northeast]]&lt;&gt;0,Play[[#This Row],[Smoker]]&lt;&gt;0),Play[[#This Row],[medical_insurance_charges]],NA())</f>
        <v>#N/A</v>
      </c>
      <c r="Z576" s="115" t="e">
        <f>IF(AND(Play[[#This Row],[Biological Marker]]=0,Play[[#This Row],[Smoker]]=1),Play[[#This Row],[medical_insurance_charges]],NA())</f>
        <v>#N/A</v>
      </c>
      <c r="AA576" s="115" t="e">
        <f>IF(AND(Play[[#This Row],[Biological Marker]]=1,Play[[#This Row],[Smoker]]=1),Play[[#This Row],[medical_insurance_charges]],NA())</f>
        <v>#N/A</v>
      </c>
      <c r="AB576" s="144">
        <f>IF(AND(Play[[#This Row],[southeast]]&lt;&gt;0,Play[[#This Row],[Smoker]]=0),Play[[#This Row],[medical_insurance_charges]],NA())</f>
        <v>6653.7885999999999</v>
      </c>
      <c r="AC576" s="144" t="e">
        <f>IF(AND(Play[[#This Row],[southwest]]&lt;&gt;0,Play[[#This Row],[Smoker]]=0),Play[[#This Row],[medical_insurance_charges]],NA())</f>
        <v>#N/A</v>
      </c>
      <c r="AD576" s="144" t="e">
        <f>IF(AND(Play[[#This Row],[northwest]]&lt;&gt;0,Play[[#This Row],[Smoker]]=0),Play[[#This Row],[medical_insurance_charges]],NA())</f>
        <v>#N/A</v>
      </c>
      <c r="AE576" s="144" t="e">
        <f>IF(AND(Play[[#This Row],[northeast]]&lt;&gt;0,Play[[#This Row],[Smoker]]=0),Play[[#This Row],[medical_insurance_charges]],NA())</f>
        <v>#N/A</v>
      </c>
      <c r="AF576" s="115" t="e">
        <f>IF(AND(Play[[#This Row],[Biological Marker]]=0,Play[[#This Row],[Smoker]]=0),Play[[#This Row],[medical_insurance_charges]],NA())</f>
        <v>#N/A</v>
      </c>
      <c r="AG576" s="115">
        <f>IF(AND(Play[[#This Row],[Biological Marker]]=1,Play[[#This Row],[Smoker]]=0),Play[[#This Row],[medical_insurance_charges]],NA())</f>
        <v>6653.7885999999999</v>
      </c>
    </row>
    <row r="577" spans="1:33" x14ac:dyDescent="0.35">
      <c r="A577" s="31">
        <v>33</v>
      </c>
      <c r="B577" s="31">
        <v>30.25</v>
      </c>
      <c r="C577" s="33">
        <v>0</v>
      </c>
      <c r="D577" s="33">
        <v>1</v>
      </c>
      <c r="E577" s="33">
        <v>0</v>
      </c>
      <c r="F577" s="33">
        <v>0</v>
      </c>
      <c r="G577" s="33">
        <v>1</v>
      </c>
      <c r="H577">
        <v>0</v>
      </c>
      <c r="I577">
        <v>1</v>
      </c>
      <c r="J577">
        <v>0</v>
      </c>
      <c r="K577">
        <v>0</v>
      </c>
      <c r="L577">
        <v>0</v>
      </c>
      <c r="M577">
        <v>0</v>
      </c>
      <c r="N577">
        <v>1</v>
      </c>
      <c r="O577">
        <v>0</v>
      </c>
      <c r="P577">
        <v>0</v>
      </c>
      <c r="Q577" s="32">
        <v>3704.3544999999999</v>
      </c>
      <c r="R577" s="110">
        <f>IF(Play[[#This Row],[southeast]]=1,Play[[#This Row],[medical_insurance_charges]],NA())</f>
        <v>3704.3544999999999</v>
      </c>
      <c r="S577" s="110" t="e">
        <f>IF(Play[[#This Row],[southwest]]=1,Play[[#This Row],[medical_insurance_charges]],NA())</f>
        <v>#N/A</v>
      </c>
      <c r="T577" s="111" t="e">
        <f>IF(Play[[#This Row],[northwest]]=1,Play[[#This Row],[medical_insurance_charges]],NA())</f>
        <v>#N/A</v>
      </c>
      <c r="U577" s="110" t="e">
        <f>IF(Play[[#This Row],[northeast]]=1,Play[[#This Row],[medical_insurance_charges]],NA())</f>
        <v>#N/A</v>
      </c>
      <c r="V577" s="114" t="e">
        <f>IF(AND(Play[[#This Row],[southeast]]&lt;&gt;0,Play[[#This Row],[Smoker]]&lt;&gt;0),Play[[#This Row],[medical_insurance_charges]],NA())</f>
        <v>#N/A</v>
      </c>
      <c r="W577" s="114" t="e">
        <f>IF(AND(Play[[#This Row],[southwest]]&lt;&gt;0,Play[[#This Row],[Smoker]]&lt;&gt;0),Play[[#This Row],[medical_insurance_charges]],NA())</f>
        <v>#N/A</v>
      </c>
      <c r="X577" s="114" t="e">
        <f>IF(AND(Play[[#This Row],[northwest]]&lt;&gt;0,Play[[#This Row],[Smoker]]&lt;&gt;0),Play[[#This Row],[medical_insurance_charges]],NA())</f>
        <v>#N/A</v>
      </c>
      <c r="Y577" s="114" t="e">
        <f>IF(AND(Play[[#This Row],[northeast]]&lt;&gt;0,Play[[#This Row],[Smoker]]&lt;&gt;0),Play[[#This Row],[medical_insurance_charges]],NA())</f>
        <v>#N/A</v>
      </c>
      <c r="Z577" s="115" t="e">
        <f>IF(AND(Play[[#This Row],[Biological Marker]]=0,Play[[#This Row],[Smoker]]=1),Play[[#This Row],[medical_insurance_charges]],NA())</f>
        <v>#N/A</v>
      </c>
      <c r="AA577" s="115" t="e">
        <f>IF(AND(Play[[#This Row],[Biological Marker]]=1,Play[[#This Row],[Smoker]]=1),Play[[#This Row],[medical_insurance_charges]],NA())</f>
        <v>#N/A</v>
      </c>
      <c r="AB577" s="144">
        <f>IF(AND(Play[[#This Row],[southeast]]&lt;&gt;0,Play[[#This Row],[Smoker]]=0),Play[[#This Row],[medical_insurance_charges]],NA())</f>
        <v>3704.3544999999999</v>
      </c>
      <c r="AC577" s="144" t="e">
        <f>IF(AND(Play[[#This Row],[southwest]]&lt;&gt;0,Play[[#This Row],[Smoker]]=0),Play[[#This Row],[medical_insurance_charges]],NA())</f>
        <v>#N/A</v>
      </c>
      <c r="AD577" s="144" t="e">
        <f>IF(AND(Play[[#This Row],[northwest]]&lt;&gt;0,Play[[#This Row],[Smoker]]=0),Play[[#This Row],[medical_insurance_charges]],NA())</f>
        <v>#N/A</v>
      </c>
      <c r="AE577" s="144" t="e">
        <f>IF(AND(Play[[#This Row],[northeast]]&lt;&gt;0,Play[[#This Row],[Smoker]]=0),Play[[#This Row],[medical_insurance_charges]],NA())</f>
        <v>#N/A</v>
      </c>
      <c r="AF577" s="115" t="e">
        <f>IF(AND(Play[[#This Row],[Biological Marker]]=0,Play[[#This Row],[Smoker]]=0),Play[[#This Row],[medical_insurance_charges]],NA())</f>
        <v>#N/A</v>
      </c>
      <c r="AG577" s="115">
        <f>IF(AND(Play[[#This Row],[Biological Marker]]=1,Play[[#This Row],[Smoker]]=0),Play[[#This Row],[medical_insurance_charges]],NA())</f>
        <v>3704.3544999999999</v>
      </c>
    </row>
    <row r="578" spans="1:33" x14ac:dyDescent="0.35">
      <c r="A578" s="31">
        <v>34</v>
      </c>
      <c r="B578" s="31">
        <v>34.21</v>
      </c>
      <c r="C578" s="33">
        <v>0</v>
      </c>
      <c r="D578" s="33">
        <v>1</v>
      </c>
      <c r="E578" s="33">
        <v>0</v>
      </c>
      <c r="F578" s="33">
        <v>0</v>
      </c>
      <c r="G578" s="33">
        <v>1</v>
      </c>
      <c r="H578">
        <v>0</v>
      </c>
      <c r="I578">
        <v>1</v>
      </c>
      <c r="J578">
        <v>0</v>
      </c>
      <c r="K578">
        <v>0</v>
      </c>
      <c r="L578">
        <v>0</v>
      </c>
      <c r="M578">
        <v>0</v>
      </c>
      <c r="N578">
        <v>1</v>
      </c>
      <c r="O578">
        <v>0</v>
      </c>
      <c r="P578">
        <v>0</v>
      </c>
      <c r="Q578" s="32">
        <v>3935.1799000000001</v>
      </c>
      <c r="R578" s="110">
        <f>IF(Play[[#This Row],[southeast]]=1,Play[[#This Row],[medical_insurance_charges]],NA())</f>
        <v>3935.1799000000001</v>
      </c>
      <c r="S578" s="110" t="e">
        <f>IF(Play[[#This Row],[southwest]]=1,Play[[#This Row],[medical_insurance_charges]],NA())</f>
        <v>#N/A</v>
      </c>
      <c r="T578" s="111" t="e">
        <f>IF(Play[[#This Row],[northwest]]=1,Play[[#This Row],[medical_insurance_charges]],NA())</f>
        <v>#N/A</v>
      </c>
      <c r="U578" s="110" t="e">
        <f>IF(Play[[#This Row],[northeast]]=1,Play[[#This Row],[medical_insurance_charges]],NA())</f>
        <v>#N/A</v>
      </c>
      <c r="V578" s="114" t="e">
        <f>IF(AND(Play[[#This Row],[southeast]]&lt;&gt;0,Play[[#This Row],[Smoker]]&lt;&gt;0),Play[[#This Row],[medical_insurance_charges]],NA())</f>
        <v>#N/A</v>
      </c>
      <c r="W578" s="114" t="e">
        <f>IF(AND(Play[[#This Row],[southwest]]&lt;&gt;0,Play[[#This Row],[Smoker]]&lt;&gt;0),Play[[#This Row],[medical_insurance_charges]],NA())</f>
        <v>#N/A</v>
      </c>
      <c r="X578" s="114" t="e">
        <f>IF(AND(Play[[#This Row],[northwest]]&lt;&gt;0,Play[[#This Row],[Smoker]]&lt;&gt;0),Play[[#This Row],[medical_insurance_charges]],NA())</f>
        <v>#N/A</v>
      </c>
      <c r="Y578" s="114" t="e">
        <f>IF(AND(Play[[#This Row],[northeast]]&lt;&gt;0,Play[[#This Row],[Smoker]]&lt;&gt;0),Play[[#This Row],[medical_insurance_charges]],NA())</f>
        <v>#N/A</v>
      </c>
      <c r="Z578" s="115" t="e">
        <f>IF(AND(Play[[#This Row],[Biological Marker]]=0,Play[[#This Row],[Smoker]]=1),Play[[#This Row],[medical_insurance_charges]],NA())</f>
        <v>#N/A</v>
      </c>
      <c r="AA578" s="115" t="e">
        <f>IF(AND(Play[[#This Row],[Biological Marker]]=1,Play[[#This Row],[Smoker]]=1),Play[[#This Row],[medical_insurance_charges]],NA())</f>
        <v>#N/A</v>
      </c>
      <c r="AB578" s="144">
        <f>IF(AND(Play[[#This Row],[southeast]]&lt;&gt;0,Play[[#This Row],[Smoker]]=0),Play[[#This Row],[medical_insurance_charges]],NA())</f>
        <v>3935.1799000000001</v>
      </c>
      <c r="AC578" s="144" t="e">
        <f>IF(AND(Play[[#This Row],[southwest]]&lt;&gt;0,Play[[#This Row],[Smoker]]=0),Play[[#This Row],[medical_insurance_charges]],NA())</f>
        <v>#N/A</v>
      </c>
      <c r="AD578" s="144" t="e">
        <f>IF(AND(Play[[#This Row],[northwest]]&lt;&gt;0,Play[[#This Row],[Smoker]]=0),Play[[#This Row],[medical_insurance_charges]],NA())</f>
        <v>#N/A</v>
      </c>
      <c r="AE578" s="144" t="e">
        <f>IF(AND(Play[[#This Row],[northeast]]&lt;&gt;0,Play[[#This Row],[Smoker]]=0),Play[[#This Row],[medical_insurance_charges]],NA())</f>
        <v>#N/A</v>
      </c>
      <c r="AF578" s="115" t="e">
        <f>IF(AND(Play[[#This Row],[Biological Marker]]=0,Play[[#This Row],[Smoker]]=0),Play[[#This Row],[medical_insurance_charges]],NA())</f>
        <v>#N/A</v>
      </c>
      <c r="AG578" s="115">
        <f>IF(AND(Play[[#This Row],[Biological Marker]]=1,Play[[#This Row],[Smoker]]=0),Play[[#This Row],[medical_insurance_charges]],NA())</f>
        <v>3935.1799000000001</v>
      </c>
    </row>
    <row r="579" spans="1:33" x14ac:dyDescent="0.35">
      <c r="A579" s="31">
        <v>34</v>
      </c>
      <c r="B579" s="31">
        <v>42.13</v>
      </c>
      <c r="C579" s="33">
        <v>0</v>
      </c>
      <c r="D579" s="33">
        <v>1</v>
      </c>
      <c r="E579" s="33">
        <v>0</v>
      </c>
      <c r="F579" s="33">
        <v>0</v>
      </c>
      <c r="G579" s="33">
        <v>1</v>
      </c>
      <c r="H579">
        <v>0</v>
      </c>
      <c r="I579">
        <v>1</v>
      </c>
      <c r="J579">
        <v>0</v>
      </c>
      <c r="K579">
        <v>0</v>
      </c>
      <c r="L579">
        <v>0</v>
      </c>
      <c r="M579">
        <v>0</v>
      </c>
      <c r="N579">
        <v>1</v>
      </c>
      <c r="O579">
        <v>0</v>
      </c>
      <c r="P579">
        <v>0</v>
      </c>
      <c r="Q579" s="32">
        <v>5124.1886999999997</v>
      </c>
      <c r="R579" s="110">
        <f>IF(Play[[#This Row],[southeast]]=1,Play[[#This Row],[medical_insurance_charges]],NA())</f>
        <v>5124.1886999999997</v>
      </c>
      <c r="S579" s="110" t="e">
        <f>IF(Play[[#This Row],[southwest]]=1,Play[[#This Row],[medical_insurance_charges]],NA())</f>
        <v>#N/A</v>
      </c>
      <c r="T579" s="111" t="e">
        <f>IF(Play[[#This Row],[northwest]]=1,Play[[#This Row],[medical_insurance_charges]],NA())</f>
        <v>#N/A</v>
      </c>
      <c r="U579" s="110" t="e">
        <f>IF(Play[[#This Row],[northeast]]=1,Play[[#This Row],[medical_insurance_charges]],NA())</f>
        <v>#N/A</v>
      </c>
      <c r="V579" s="114" t="e">
        <f>IF(AND(Play[[#This Row],[southeast]]&lt;&gt;0,Play[[#This Row],[Smoker]]&lt;&gt;0),Play[[#This Row],[medical_insurance_charges]],NA())</f>
        <v>#N/A</v>
      </c>
      <c r="W579" s="114" t="e">
        <f>IF(AND(Play[[#This Row],[southwest]]&lt;&gt;0,Play[[#This Row],[Smoker]]&lt;&gt;0),Play[[#This Row],[medical_insurance_charges]],NA())</f>
        <v>#N/A</v>
      </c>
      <c r="X579" s="114" t="e">
        <f>IF(AND(Play[[#This Row],[northwest]]&lt;&gt;0,Play[[#This Row],[Smoker]]&lt;&gt;0),Play[[#This Row],[medical_insurance_charges]],NA())</f>
        <v>#N/A</v>
      </c>
      <c r="Y579" s="114" t="e">
        <f>IF(AND(Play[[#This Row],[northeast]]&lt;&gt;0,Play[[#This Row],[Smoker]]&lt;&gt;0),Play[[#This Row],[medical_insurance_charges]],NA())</f>
        <v>#N/A</v>
      </c>
      <c r="Z579" s="115" t="e">
        <f>IF(AND(Play[[#This Row],[Biological Marker]]=0,Play[[#This Row],[Smoker]]=1),Play[[#This Row],[medical_insurance_charges]],NA())</f>
        <v>#N/A</v>
      </c>
      <c r="AA579" s="115" t="e">
        <f>IF(AND(Play[[#This Row],[Biological Marker]]=1,Play[[#This Row],[Smoker]]=1),Play[[#This Row],[medical_insurance_charges]],NA())</f>
        <v>#N/A</v>
      </c>
      <c r="AB579" s="144">
        <f>IF(AND(Play[[#This Row],[southeast]]&lt;&gt;0,Play[[#This Row],[Smoker]]=0),Play[[#This Row],[medical_insurance_charges]],NA())</f>
        <v>5124.1886999999997</v>
      </c>
      <c r="AC579" s="144" t="e">
        <f>IF(AND(Play[[#This Row],[southwest]]&lt;&gt;0,Play[[#This Row],[Smoker]]=0),Play[[#This Row],[medical_insurance_charges]],NA())</f>
        <v>#N/A</v>
      </c>
      <c r="AD579" s="144" t="e">
        <f>IF(AND(Play[[#This Row],[northwest]]&lt;&gt;0,Play[[#This Row],[Smoker]]=0),Play[[#This Row],[medical_insurance_charges]],NA())</f>
        <v>#N/A</v>
      </c>
      <c r="AE579" s="144" t="e">
        <f>IF(AND(Play[[#This Row],[northeast]]&lt;&gt;0,Play[[#This Row],[Smoker]]=0),Play[[#This Row],[medical_insurance_charges]],NA())</f>
        <v>#N/A</v>
      </c>
      <c r="AF579" s="115" t="e">
        <f>IF(AND(Play[[#This Row],[Biological Marker]]=0,Play[[#This Row],[Smoker]]=0),Play[[#This Row],[medical_insurance_charges]],NA())</f>
        <v>#N/A</v>
      </c>
      <c r="AG579" s="115">
        <f>IF(AND(Play[[#This Row],[Biological Marker]]=1,Play[[#This Row],[Smoker]]=0),Play[[#This Row],[medical_insurance_charges]],NA())</f>
        <v>5124.1886999999997</v>
      </c>
    </row>
    <row r="580" spans="1:33" x14ac:dyDescent="0.35">
      <c r="A580" s="31">
        <v>35</v>
      </c>
      <c r="B580" s="31">
        <v>34.32</v>
      </c>
      <c r="C580" s="33">
        <v>0</v>
      </c>
      <c r="D580" s="33">
        <v>1</v>
      </c>
      <c r="E580" s="33">
        <v>0</v>
      </c>
      <c r="F580" s="33">
        <v>0</v>
      </c>
      <c r="G580" s="33">
        <v>1</v>
      </c>
      <c r="H580">
        <v>0</v>
      </c>
      <c r="I580">
        <v>1</v>
      </c>
      <c r="J580">
        <v>0</v>
      </c>
      <c r="K580">
        <v>0</v>
      </c>
      <c r="L580">
        <v>0</v>
      </c>
      <c r="M580">
        <v>0</v>
      </c>
      <c r="N580">
        <v>1</v>
      </c>
      <c r="O580">
        <v>0</v>
      </c>
      <c r="P580">
        <v>0</v>
      </c>
      <c r="Q580" s="32">
        <v>5934.3797999999997</v>
      </c>
      <c r="R580" s="110">
        <f>IF(Play[[#This Row],[southeast]]=1,Play[[#This Row],[medical_insurance_charges]],NA())</f>
        <v>5934.3797999999997</v>
      </c>
      <c r="S580" s="110" t="e">
        <f>IF(Play[[#This Row],[southwest]]=1,Play[[#This Row],[medical_insurance_charges]],NA())</f>
        <v>#N/A</v>
      </c>
      <c r="T580" s="111" t="e">
        <f>IF(Play[[#This Row],[northwest]]=1,Play[[#This Row],[medical_insurance_charges]],NA())</f>
        <v>#N/A</v>
      </c>
      <c r="U580" s="110" t="e">
        <f>IF(Play[[#This Row],[northeast]]=1,Play[[#This Row],[medical_insurance_charges]],NA())</f>
        <v>#N/A</v>
      </c>
      <c r="V580" s="114" t="e">
        <f>IF(AND(Play[[#This Row],[southeast]]&lt;&gt;0,Play[[#This Row],[Smoker]]&lt;&gt;0),Play[[#This Row],[medical_insurance_charges]],NA())</f>
        <v>#N/A</v>
      </c>
      <c r="W580" s="114" t="e">
        <f>IF(AND(Play[[#This Row],[southwest]]&lt;&gt;0,Play[[#This Row],[Smoker]]&lt;&gt;0),Play[[#This Row],[medical_insurance_charges]],NA())</f>
        <v>#N/A</v>
      </c>
      <c r="X580" s="114" t="e">
        <f>IF(AND(Play[[#This Row],[northwest]]&lt;&gt;0,Play[[#This Row],[Smoker]]&lt;&gt;0),Play[[#This Row],[medical_insurance_charges]],NA())</f>
        <v>#N/A</v>
      </c>
      <c r="Y580" s="114" t="e">
        <f>IF(AND(Play[[#This Row],[northeast]]&lt;&gt;0,Play[[#This Row],[Smoker]]&lt;&gt;0),Play[[#This Row],[medical_insurance_charges]],NA())</f>
        <v>#N/A</v>
      </c>
      <c r="Z580" s="115" t="e">
        <f>IF(AND(Play[[#This Row],[Biological Marker]]=0,Play[[#This Row],[Smoker]]=1),Play[[#This Row],[medical_insurance_charges]],NA())</f>
        <v>#N/A</v>
      </c>
      <c r="AA580" s="115" t="e">
        <f>IF(AND(Play[[#This Row],[Biological Marker]]=1,Play[[#This Row],[Smoker]]=1),Play[[#This Row],[medical_insurance_charges]],NA())</f>
        <v>#N/A</v>
      </c>
      <c r="AB580" s="144">
        <f>IF(AND(Play[[#This Row],[southeast]]&lt;&gt;0,Play[[#This Row],[Smoker]]=0),Play[[#This Row],[medical_insurance_charges]],NA())</f>
        <v>5934.3797999999997</v>
      </c>
      <c r="AC580" s="144" t="e">
        <f>IF(AND(Play[[#This Row],[southwest]]&lt;&gt;0,Play[[#This Row],[Smoker]]=0),Play[[#This Row],[medical_insurance_charges]],NA())</f>
        <v>#N/A</v>
      </c>
      <c r="AD580" s="144" t="e">
        <f>IF(AND(Play[[#This Row],[northwest]]&lt;&gt;0,Play[[#This Row],[Smoker]]=0),Play[[#This Row],[medical_insurance_charges]],NA())</f>
        <v>#N/A</v>
      </c>
      <c r="AE580" s="144" t="e">
        <f>IF(AND(Play[[#This Row],[northeast]]&lt;&gt;0,Play[[#This Row],[Smoker]]=0),Play[[#This Row],[medical_insurance_charges]],NA())</f>
        <v>#N/A</v>
      </c>
      <c r="AF580" s="115" t="e">
        <f>IF(AND(Play[[#This Row],[Biological Marker]]=0,Play[[#This Row],[Smoker]]=0),Play[[#This Row],[medical_insurance_charges]],NA())</f>
        <v>#N/A</v>
      </c>
      <c r="AG580" s="115">
        <f>IF(AND(Play[[#This Row],[Biological Marker]]=1,Play[[#This Row],[Smoker]]=0),Play[[#This Row],[medical_insurance_charges]],NA())</f>
        <v>5934.3797999999997</v>
      </c>
    </row>
    <row r="581" spans="1:33" x14ac:dyDescent="0.35">
      <c r="A581" s="31">
        <v>36</v>
      </c>
      <c r="B581" s="31">
        <v>34.43</v>
      </c>
      <c r="C581" s="33">
        <v>0</v>
      </c>
      <c r="D581" s="33">
        <v>1</v>
      </c>
      <c r="E581" s="33">
        <v>0</v>
      </c>
      <c r="F581" s="33">
        <v>0</v>
      </c>
      <c r="G581" s="33">
        <v>1</v>
      </c>
      <c r="H581">
        <v>0</v>
      </c>
      <c r="I581">
        <v>1</v>
      </c>
      <c r="J581">
        <v>0</v>
      </c>
      <c r="K581">
        <v>0</v>
      </c>
      <c r="L581">
        <v>0</v>
      </c>
      <c r="M581">
        <v>0</v>
      </c>
      <c r="N581">
        <v>0</v>
      </c>
      <c r="O581">
        <v>1</v>
      </c>
      <c r="P581">
        <v>0</v>
      </c>
      <c r="Q581" s="32">
        <v>5584.3056999999999</v>
      </c>
      <c r="R581" s="110">
        <f>IF(Play[[#This Row],[southeast]]=1,Play[[#This Row],[medical_insurance_charges]],NA())</f>
        <v>5584.3056999999999</v>
      </c>
      <c r="S581" s="110" t="e">
        <f>IF(Play[[#This Row],[southwest]]=1,Play[[#This Row],[medical_insurance_charges]],NA())</f>
        <v>#N/A</v>
      </c>
      <c r="T581" s="111" t="e">
        <f>IF(Play[[#This Row],[northwest]]=1,Play[[#This Row],[medical_insurance_charges]],NA())</f>
        <v>#N/A</v>
      </c>
      <c r="U581" s="110" t="e">
        <f>IF(Play[[#This Row],[northeast]]=1,Play[[#This Row],[medical_insurance_charges]],NA())</f>
        <v>#N/A</v>
      </c>
      <c r="V581" s="114" t="e">
        <f>IF(AND(Play[[#This Row],[southeast]]&lt;&gt;0,Play[[#This Row],[Smoker]]&lt;&gt;0),Play[[#This Row],[medical_insurance_charges]],NA())</f>
        <v>#N/A</v>
      </c>
      <c r="W581" s="114" t="e">
        <f>IF(AND(Play[[#This Row],[southwest]]&lt;&gt;0,Play[[#This Row],[Smoker]]&lt;&gt;0),Play[[#This Row],[medical_insurance_charges]],NA())</f>
        <v>#N/A</v>
      </c>
      <c r="X581" s="114" t="e">
        <f>IF(AND(Play[[#This Row],[northwest]]&lt;&gt;0,Play[[#This Row],[Smoker]]&lt;&gt;0),Play[[#This Row],[medical_insurance_charges]],NA())</f>
        <v>#N/A</v>
      </c>
      <c r="Y581" s="114" t="e">
        <f>IF(AND(Play[[#This Row],[northeast]]&lt;&gt;0,Play[[#This Row],[Smoker]]&lt;&gt;0),Play[[#This Row],[medical_insurance_charges]],NA())</f>
        <v>#N/A</v>
      </c>
      <c r="Z581" s="115" t="e">
        <f>IF(AND(Play[[#This Row],[Biological Marker]]=0,Play[[#This Row],[Smoker]]=1),Play[[#This Row],[medical_insurance_charges]],NA())</f>
        <v>#N/A</v>
      </c>
      <c r="AA581" s="115" t="e">
        <f>IF(AND(Play[[#This Row],[Biological Marker]]=1,Play[[#This Row],[Smoker]]=1),Play[[#This Row],[medical_insurance_charges]],NA())</f>
        <v>#N/A</v>
      </c>
      <c r="AB581" s="144">
        <f>IF(AND(Play[[#This Row],[southeast]]&lt;&gt;0,Play[[#This Row],[Smoker]]=0),Play[[#This Row],[medical_insurance_charges]],NA())</f>
        <v>5584.3056999999999</v>
      </c>
      <c r="AC581" s="144" t="e">
        <f>IF(AND(Play[[#This Row],[southwest]]&lt;&gt;0,Play[[#This Row],[Smoker]]=0),Play[[#This Row],[medical_insurance_charges]],NA())</f>
        <v>#N/A</v>
      </c>
      <c r="AD581" s="144" t="e">
        <f>IF(AND(Play[[#This Row],[northwest]]&lt;&gt;0,Play[[#This Row],[Smoker]]=0),Play[[#This Row],[medical_insurance_charges]],NA())</f>
        <v>#N/A</v>
      </c>
      <c r="AE581" s="144" t="e">
        <f>IF(AND(Play[[#This Row],[northeast]]&lt;&gt;0,Play[[#This Row],[Smoker]]=0),Play[[#This Row],[medical_insurance_charges]],NA())</f>
        <v>#N/A</v>
      </c>
      <c r="AF581" s="115" t="e">
        <f>IF(AND(Play[[#This Row],[Biological Marker]]=0,Play[[#This Row],[Smoker]]=0),Play[[#This Row],[medical_insurance_charges]],NA())</f>
        <v>#N/A</v>
      </c>
      <c r="AG581" s="115">
        <f>IF(AND(Play[[#This Row],[Biological Marker]]=1,Play[[#This Row],[Smoker]]=0),Play[[#This Row],[medical_insurance_charges]],NA())</f>
        <v>5584.3056999999999</v>
      </c>
    </row>
    <row r="582" spans="1:33" x14ac:dyDescent="0.35">
      <c r="A582" s="31">
        <v>37</v>
      </c>
      <c r="B582" s="31">
        <v>36.19</v>
      </c>
      <c r="C582" s="33">
        <v>0</v>
      </c>
      <c r="D582" s="33">
        <v>1</v>
      </c>
      <c r="E582" s="33">
        <v>0</v>
      </c>
      <c r="F582" s="33">
        <v>0</v>
      </c>
      <c r="G582" s="33">
        <v>1</v>
      </c>
      <c r="H582">
        <v>0</v>
      </c>
      <c r="I582">
        <v>1</v>
      </c>
      <c r="J582">
        <v>0</v>
      </c>
      <c r="K582">
        <v>0</v>
      </c>
      <c r="L582">
        <v>0</v>
      </c>
      <c r="M582">
        <v>0</v>
      </c>
      <c r="N582">
        <v>0</v>
      </c>
      <c r="O582">
        <v>1</v>
      </c>
      <c r="P582">
        <v>0</v>
      </c>
      <c r="Q582" s="32">
        <v>19214.705529999999</v>
      </c>
      <c r="R582" s="110">
        <f>IF(Play[[#This Row],[southeast]]=1,Play[[#This Row],[medical_insurance_charges]],NA())</f>
        <v>19214.705529999999</v>
      </c>
      <c r="S582" s="110" t="e">
        <f>IF(Play[[#This Row],[southwest]]=1,Play[[#This Row],[medical_insurance_charges]],NA())</f>
        <v>#N/A</v>
      </c>
      <c r="T582" s="111" t="e">
        <f>IF(Play[[#This Row],[northwest]]=1,Play[[#This Row],[medical_insurance_charges]],NA())</f>
        <v>#N/A</v>
      </c>
      <c r="U582" s="110" t="e">
        <f>IF(Play[[#This Row],[northeast]]=1,Play[[#This Row],[medical_insurance_charges]],NA())</f>
        <v>#N/A</v>
      </c>
      <c r="V582" s="114" t="e">
        <f>IF(AND(Play[[#This Row],[southeast]]&lt;&gt;0,Play[[#This Row],[Smoker]]&lt;&gt;0),Play[[#This Row],[medical_insurance_charges]],NA())</f>
        <v>#N/A</v>
      </c>
      <c r="W582" s="114" t="e">
        <f>IF(AND(Play[[#This Row],[southwest]]&lt;&gt;0,Play[[#This Row],[Smoker]]&lt;&gt;0),Play[[#This Row],[medical_insurance_charges]],NA())</f>
        <v>#N/A</v>
      </c>
      <c r="X582" s="114" t="e">
        <f>IF(AND(Play[[#This Row],[northwest]]&lt;&gt;0,Play[[#This Row],[Smoker]]&lt;&gt;0),Play[[#This Row],[medical_insurance_charges]],NA())</f>
        <v>#N/A</v>
      </c>
      <c r="Y582" s="114" t="e">
        <f>IF(AND(Play[[#This Row],[northeast]]&lt;&gt;0,Play[[#This Row],[Smoker]]&lt;&gt;0),Play[[#This Row],[medical_insurance_charges]],NA())</f>
        <v>#N/A</v>
      </c>
      <c r="Z582" s="115" t="e">
        <f>IF(AND(Play[[#This Row],[Biological Marker]]=0,Play[[#This Row],[Smoker]]=1),Play[[#This Row],[medical_insurance_charges]],NA())</f>
        <v>#N/A</v>
      </c>
      <c r="AA582" s="115" t="e">
        <f>IF(AND(Play[[#This Row],[Biological Marker]]=1,Play[[#This Row],[Smoker]]=1),Play[[#This Row],[medical_insurance_charges]],NA())</f>
        <v>#N/A</v>
      </c>
      <c r="AB582" s="144">
        <f>IF(AND(Play[[#This Row],[southeast]]&lt;&gt;0,Play[[#This Row],[Smoker]]=0),Play[[#This Row],[medical_insurance_charges]],NA())</f>
        <v>19214.705529999999</v>
      </c>
      <c r="AC582" s="144" t="e">
        <f>IF(AND(Play[[#This Row],[southwest]]&lt;&gt;0,Play[[#This Row],[Smoker]]=0),Play[[#This Row],[medical_insurance_charges]],NA())</f>
        <v>#N/A</v>
      </c>
      <c r="AD582" s="144" t="e">
        <f>IF(AND(Play[[#This Row],[northwest]]&lt;&gt;0,Play[[#This Row],[Smoker]]=0),Play[[#This Row],[medical_insurance_charges]],NA())</f>
        <v>#N/A</v>
      </c>
      <c r="AE582" s="144" t="e">
        <f>IF(AND(Play[[#This Row],[northeast]]&lt;&gt;0,Play[[#This Row],[Smoker]]=0),Play[[#This Row],[medical_insurance_charges]],NA())</f>
        <v>#N/A</v>
      </c>
      <c r="AF582" s="115" t="e">
        <f>IF(AND(Play[[#This Row],[Biological Marker]]=0,Play[[#This Row],[Smoker]]=0),Play[[#This Row],[medical_insurance_charges]],NA())</f>
        <v>#N/A</v>
      </c>
      <c r="AG582" s="115">
        <f>IF(AND(Play[[#This Row],[Biological Marker]]=1,Play[[#This Row],[Smoker]]=0),Play[[#This Row],[medical_insurance_charges]],NA())</f>
        <v>19214.705529999999</v>
      </c>
    </row>
    <row r="583" spans="1:33" x14ac:dyDescent="0.35">
      <c r="A583" s="31">
        <v>37</v>
      </c>
      <c r="B583" s="31">
        <v>46.53</v>
      </c>
      <c r="C583" s="33">
        <v>0</v>
      </c>
      <c r="D583" s="33">
        <v>1</v>
      </c>
      <c r="E583" s="33">
        <v>0</v>
      </c>
      <c r="F583" s="33">
        <v>0</v>
      </c>
      <c r="G583" s="33">
        <v>1</v>
      </c>
      <c r="H583">
        <v>0</v>
      </c>
      <c r="I583">
        <v>1</v>
      </c>
      <c r="J583">
        <v>0</v>
      </c>
      <c r="K583">
        <v>0</v>
      </c>
      <c r="L583">
        <v>0</v>
      </c>
      <c r="M583">
        <v>0</v>
      </c>
      <c r="N583">
        <v>0</v>
      </c>
      <c r="O583">
        <v>1</v>
      </c>
      <c r="P583">
        <v>0</v>
      </c>
      <c r="Q583" s="32">
        <v>6435.6237000000001</v>
      </c>
      <c r="R583" s="110">
        <f>IF(Play[[#This Row],[southeast]]=1,Play[[#This Row],[medical_insurance_charges]],NA())</f>
        <v>6435.6237000000001</v>
      </c>
      <c r="S583" s="110" t="e">
        <f>IF(Play[[#This Row],[southwest]]=1,Play[[#This Row],[medical_insurance_charges]],NA())</f>
        <v>#N/A</v>
      </c>
      <c r="T583" s="111" t="e">
        <f>IF(Play[[#This Row],[northwest]]=1,Play[[#This Row],[medical_insurance_charges]],NA())</f>
        <v>#N/A</v>
      </c>
      <c r="U583" s="110" t="e">
        <f>IF(Play[[#This Row],[northeast]]=1,Play[[#This Row],[medical_insurance_charges]],NA())</f>
        <v>#N/A</v>
      </c>
      <c r="V583" s="114" t="e">
        <f>IF(AND(Play[[#This Row],[southeast]]&lt;&gt;0,Play[[#This Row],[Smoker]]&lt;&gt;0),Play[[#This Row],[medical_insurance_charges]],NA())</f>
        <v>#N/A</v>
      </c>
      <c r="W583" s="114" t="e">
        <f>IF(AND(Play[[#This Row],[southwest]]&lt;&gt;0,Play[[#This Row],[Smoker]]&lt;&gt;0),Play[[#This Row],[medical_insurance_charges]],NA())</f>
        <v>#N/A</v>
      </c>
      <c r="X583" s="114" t="e">
        <f>IF(AND(Play[[#This Row],[northwest]]&lt;&gt;0,Play[[#This Row],[Smoker]]&lt;&gt;0),Play[[#This Row],[medical_insurance_charges]],NA())</f>
        <v>#N/A</v>
      </c>
      <c r="Y583" s="114" t="e">
        <f>IF(AND(Play[[#This Row],[northeast]]&lt;&gt;0,Play[[#This Row],[Smoker]]&lt;&gt;0),Play[[#This Row],[medical_insurance_charges]],NA())</f>
        <v>#N/A</v>
      </c>
      <c r="Z583" s="115" t="e">
        <f>IF(AND(Play[[#This Row],[Biological Marker]]=0,Play[[#This Row],[Smoker]]=1),Play[[#This Row],[medical_insurance_charges]],NA())</f>
        <v>#N/A</v>
      </c>
      <c r="AA583" s="115" t="e">
        <f>IF(AND(Play[[#This Row],[Biological Marker]]=1,Play[[#This Row],[Smoker]]=1),Play[[#This Row],[medical_insurance_charges]],NA())</f>
        <v>#N/A</v>
      </c>
      <c r="AB583" s="144">
        <f>IF(AND(Play[[#This Row],[southeast]]&lt;&gt;0,Play[[#This Row],[Smoker]]=0),Play[[#This Row],[medical_insurance_charges]],NA())</f>
        <v>6435.6237000000001</v>
      </c>
      <c r="AC583" s="144" t="e">
        <f>IF(AND(Play[[#This Row],[southwest]]&lt;&gt;0,Play[[#This Row],[Smoker]]=0),Play[[#This Row],[medical_insurance_charges]],NA())</f>
        <v>#N/A</v>
      </c>
      <c r="AD583" s="144" t="e">
        <f>IF(AND(Play[[#This Row],[northwest]]&lt;&gt;0,Play[[#This Row],[Smoker]]=0),Play[[#This Row],[medical_insurance_charges]],NA())</f>
        <v>#N/A</v>
      </c>
      <c r="AE583" s="144" t="e">
        <f>IF(AND(Play[[#This Row],[northeast]]&lt;&gt;0,Play[[#This Row],[Smoker]]=0),Play[[#This Row],[medical_insurance_charges]],NA())</f>
        <v>#N/A</v>
      </c>
      <c r="AF583" s="115" t="e">
        <f>IF(AND(Play[[#This Row],[Biological Marker]]=0,Play[[#This Row],[Smoker]]=0),Play[[#This Row],[medical_insurance_charges]],NA())</f>
        <v>#N/A</v>
      </c>
      <c r="AG583" s="115">
        <f>IF(AND(Play[[#This Row],[Biological Marker]]=1,Play[[#This Row],[Smoker]]=0),Play[[#This Row],[medical_insurance_charges]],NA())</f>
        <v>6435.6237000000001</v>
      </c>
    </row>
    <row r="584" spans="1:33" x14ac:dyDescent="0.35">
      <c r="A584" s="31">
        <v>39</v>
      </c>
      <c r="B584" s="31">
        <v>45.43</v>
      </c>
      <c r="C584" s="33">
        <v>0</v>
      </c>
      <c r="D584" s="33">
        <v>1</v>
      </c>
      <c r="E584" s="33">
        <v>0</v>
      </c>
      <c r="F584" s="33">
        <v>0</v>
      </c>
      <c r="G584" s="33">
        <v>1</v>
      </c>
      <c r="H584">
        <v>0</v>
      </c>
      <c r="I584">
        <v>1</v>
      </c>
      <c r="J584">
        <v>0</v>
      </c>
      <c r="K584">
        <v>0</v>
      </c>
      <c r="L584">
        <v>0</v>
      </c>
      <c r="M584">
        <v>0</v>
      </c>
      <c r="N584">
        <v>0</v>
      </c>
      <c r="O584">
        <v>1</v>
      </c>
      <c r="P584">
        <v>0</v>
      </c>
      <c r="Q584" s="32">
        <v>6356.2707</v>
      </c>
      <c r="R584" s="110">
        <f>IF(Play[[#This Row],[southeast]]=1,Play[[#This Row],[medical_insurance_charges]],NA())</f>
        <v>6356.2707</v>
      </c>
      <c r="S584" s="110" t="e">
        <f>IF(Play[[#This Row],[southwest]]=1,Play[[#This Row],[medical_insurance_charges]],NA())</f>
        <v>#N/A</v>
      </c>
      <c r="T584" s="111" t="e">
        <f>IF(Play[[#This Row],[northwest]]=1,Play[[#This Row],[medical_insurance_charges]],NA())</f>
        <v>#N/A</v>
      </c>
      <c r="U584" s="110" t="e">
        <f>IF(Play[[#This Row],[northeast]]=1,Play[[#This Row],[medical_insurance_charges]],NA())</f>
        <v>#N/A</v>
      </c>
      <c r="V584" s="114" t="e">
        <f>IF(AND(Play[[#This Row],[southeast]]&lt;&gt;0,Play[[#This Row],[Smoker]]&lt;&gt;0),Play[[#This Row],[medical_insurance_charges]],NA())</f>
        <v>#N/A</v>
      </c>
      <c r="W584" s="114" t="e">
        <f>IF(AND(Play[[#This Row],[southwest]]&lt;&gt;0,Play[[#This Row],[Smoker]]&lt;&gt;0),Play[[#This Row],[medical_insurance_charges]],NA())</f>
        <v>#N/A</v>
      </c>
      <c r="X584" s="114" t="e">
        <f>IF(AND(Play[[#This Row],[northwest]]&lt;&gt;0,Play[[#This Row],[Smoker]]&lt;&gt;0),Play[[#This Row],[medical_insurance_charges]],NA())</f>
        <v>#N/A</v>
      </c>
      <c r="Y584" s="114" t="e">
        <f>IF(AND(Play[[#This Row],[northeast]]&lt;&gt;0,Play[[#This Row],[Smoker]]&lt;&gt;0),Play[[#This Row],[medical_insurance_charges]],NA())</f>
        <v>#N/A</v>
      </c>
      <c r="Z584" s="115" t="e">
        <f>IF(AND(Play[[#This Row],[Biological Marker]]=0,Play[[#This Row],[Smoker]]=1),Play[[#This Row],[medical_insurance_charges]],NA())</f>
        <v>#N/A</v>
      </c>
      <c r="AA584" s="115" t="e">
        <f>IF(AND(Play[[#This Row],[Biological Marker]]=1,Play[[#This Row],[Smoker]]=1),Play[[#This Row],[medical_insurance_charges]],NA())</f>
        <v>#N/A</v>
      </c>
      <c r="AB584" s="144">
        <f>IF(AND(Play[[#This Row],[southeast]]&lt;&gt;0,Play[[#This Row],[Smoker]]=0),Play[[#This Row],[medical_insurance_charges]],NA())</f>
        <v>6356.2707</v>
      </c>
      <c r="AC584" s="144" t="e">
        <f>IF(AND(Play[[#This Row],[southwest]]&lt;&gt;0,Play[[#This Row],[Smoker]]=0),Play[[#This Row],[medical_insurance_charges]],NA())</f>
        <v>#N/A</v>
      </c>
      <c r="AD584" s="144" t="e">
        <f>IF(AND(Play[[#This Row],[northwest]]&lt;&gt;0,Play[[#This Row],[Smoker]]=0),Play[[#This Row],[medical_insurance_charges]],NA())</f>
        <v>#N/A</v>
      </c>
      <c r="AE584" s="144" t="e">
        <f>IF(AND(Play[[#This Row],[northeast]]&lt;&gt;0,Play[[#This Row],[Smoker]]=0),Play[[#This Row],[medical_insurance_charges]],NA())</f>
        <v>#N/A</v>
      </c>
      <c r="AF584" s="115" t="e">
        <f>IF(AND(Play[[#This Row],[Biological Marker]]=0,Play[[#This Row],[Smoker]]=0),Play[[#This Row],[medical_insurance_charges]],NA())</f>
        <v>#N/A</v>
      </c>
      <c r="AG584" s="115">
        <f>IF(AND(Play[[#This Row],[Biological Marker]]=1,Play[[#This Row],[Smoker]]=0),Play[[#This Row],[medical_insurance_charges]],NA())</f>
        <v>6356.2707</v>
      </c>
    </row>
    <row r="585" spans="1:33" x14ac:dyDescent="0.35">
      <c r="A585" s="31">
        <v>39</v>
      </c>
      <c r="B585" s="31">
        <v>32.340000000000003</v>
      </c>
      <c r="C585" s="33">
        <v>0</v>
      </c>
      <c r="D585" s="33">
        <v>1</v>
      </c>
      <c r="E585" s="33">
        <v>0</v>
      </c>
      <c r="F585" s="33">
        <v>0</v>
      </c>
      <c r="G585" s="33">
        <v>1</v>
      </c>
      <c r="H585">
        <v>0</v>
      </c>
      <c r="I585">
        <v>1</v>
      </c>
      <c r="J585">
        <v>0</v>
      </c>
      <c r="K585">
        <v>0</v>
      </c>
      <c r="L585">
        <v>0</v>
      </c>
      <c r="M585">
        <v>0</v>
      </c>
      <c r="N585">
        <v>0</v>
      </c>
      <c r="O585">
        <v>1</v>
      </c>
      <c r="P585">
        <v>0</v>
      </c>
      <c r="Q585" s="32">
        <v>6338.0756000000001</v>
      </c>
      <c r="R585" s="110">
        <f>IF(Play[[#This Row],[southeast]]=1,Play[[#This Row],[medical_insurance_charges]],NA())</f>
        <v>6338.0756000000001</v>
      </c>
      <c r="S585" s="110" t="e">
        <f>IF(Play[[#This Row],[southwest]]=1,Play[[#This Row],[medical_insurance_charges]],NA())</f>
        <v>#N/A</v>
      </c>
      <c r="T585" s="111" t="e">
        <f>IF(Play[[#This Row],[northwest]]=1,Play[[#This Row],[medical_insurance_charges]],NA())</f>
        <v>#N/A</v>
      </c>
      <c r="U585" s="110" t="e">
        <f>IF(Play[[#This Row],[northeast]]=1,Play[[#This Row],[medical_insurance_charges]],NA())</f>
        <v>#N/A</v>
      </c>
      <c r="V585" s="114" t="e">
        <f>IF(AND(Play[[#This Row],[southeast]]&lt;&gt;0,Play[[#This Row],[Smoker]]&lt;&gt;0),Play[[#This Row],[medical_insurance_charges]],NA())</f>
        <v>#N/A</v>
      </c>
      <c r="W585" s="114" t="e">
        <f>IF(AND(Play[[#This Row],[southwest]]&lt;&gt;0,Play[[#This Row],[Smoker]]&lt;&gt;0),Play[[#This Row],[medical_insurance_charges]],NA())</f>
        <v>#N/A</v>
      </c>
      <c r="X585" s="114" t="e">
        <f>IF(AND(Play[[#This Row],[northwest]]&lt;&gt;0,Play[[#This Row],[Smoker]]&lt;&gt;0),Play[[#This Row],[medical_insurance_charges]],NA())</f>
        <v>#N/A</v>
      </c>
      <c r="Y585" s="114" t="e">
        <f>IF(AND(Play[[#This Row],[northeast]]&lt;&gt;0,Play[[#This Row],[Smoker]]&lt;&gt;0),Play[[#This Row],[medical_insurance_charges]],NA())</f>
        <v>#N/A</v>
      </c>
      <c r="Z585" s="115" t="e">
        <f>IF(AND(Play[[#This Row],[Biological Marker]]=0,Play[[#This Row],[Smoker]]=1),Play[[#This Row],[medical_insurance_charges]],NA())</f>
        <v>#N/A</v>
      </c>
      <c r="AA585" s="115" t="e">
        <f>IF(AND(Play[[#This Row],[Biological Marker]]=1,Play[[#This Row],[Smoker]]=1),Play[[#This Row],[medical_insurance_charges]],NA())</f>
        <v>#N/A</v>
      </c>
      <c r="AB585" s="144">
        <f>IF(AND(Play[[#This Row],[southeast]]&lt;&gt;0,Play[[#This Row],[Smoker]]=0),Play[[#This Row],[medical_insurance_charges]],NA())</f>
        <v>6338.0756000000001</v>
      </c>
      <c r="AC585" s="144" t="e">
        <f>IF(AND(Play[[#This Row],[southwest]]&lt;&gt;0,Play[[#This Row],[Smoker]]=0),Play[[#This Row],[medical_insurance_charges]],NA())</f>
        <v>#N/A</v>
      </c>
      <c r="AD585" s="144" t="e">
        <f>IF(AND(Play[[#This Row],[northwest]]&lt;&gt;0,Play[[#This Row],[Smoker]]=0),Play[[#This Row],[medical_insurance_charges]],NA())</f>
        <v>#N/A</v>
      </c>
      <c r="AE585" s="144" t="e">
        <f>IF(AND(Play[[#This Row],[northeast]]&lt;&gt;0,Play[[#This Row],[Smoker]]=0),Play[[#This Row],[medical_insurance_charges]],NA())</f>
        <v>#N/A</v>
      </c>
      <c r="AF585" s="115" t="e">
        <f>IF(AND(Play[[#This Row],[Biological Marker]]=0,Play[[#This Row],[Smoker]]=0),Play[[#This Row],[medical_insurance_charges]],NA())</f>
        <v>#N/A</v>
      </c>
      <c r="AG585" s="115">
        <f>IF(AND(Play[[#This Row],[Biological Marker]]=1,Play[[#This Row],[Smoker]]=0),Play[[#This Row],[medical_insurance_charges]],NA())</f>
        <v>6338.0756000000001</v>
      </c>
    </row>
    <row r="586" spans="1:33" x14ac:dyDescent="0.35">
      <c r="A586" s="31">
        <v>39</v>
      </c>
      <c r="B586" s="31">
        <v>34.1</v>
      </c>
      <c r="C586" s="33">
        <v>0</v>
      </c>
      <c r="D586" s="33">
        <v>1</v>
      </c>
      <c r="E586" s="33">
        <v>0</v>
      </c>
      <c r="F586" s="33">
        <v>0</v>
      </c>
      <c r="G586" s="33">
        <v>1</v>
      </c>
      <c r="H586">
        <v>0</v>
      </c>
      <c r="I586">
        <v>1</v>
      </c>
      <c r="J586">
        <v>0</v>
      </c>
      <c r="K586">
        <v>0</v>
      </c>
      <c r="L586">
        <v>0</v>
      </c>
      <c r="M586">
        <v>0</v>
      </c>
      <c r="N586">
        <v>0</v>
      </c>
      <c r="O586">
        <v>1</v>
      </c>
      <c r="P586">
        <v>0</v>
      </c>
      <c r="Q586" s="32">
        <v>23563.016179999999</v>
      </c>
      <c r="R586" s="110">
        <f>IF(Play[[#This Row],[southeast]]=1,Play[[#This Row],[medical_insurance_charges]],NA())</f>
        <v>23563.016179999999</v>
      </c>
      <c r="S586" s="110" t="e">
        <f>IF(Play[[#This Row],[southwest]]=1,Play[[#This Row],[medical_insurance_charges]],NA())</f>
        <v>#N/A</v>
      </c>
      <c r="T586" s="111" t="e">
        <f>IF(Play[[#This Row],[northwest]]=1,Play[[#This Row],[medical_insurance_charges]],NA())</f>
        <v>#N/A</v>
      </c>
      <c r="U586" s="110" t="e">
        <f>IF(Play[[#This Row],[northeast]]=1,Play[[#This Row],[medical_insurance_charges]],NA())</f>
        <v>#N/A</v>
      </c>
      <c r="V586" s="114" t="e">
        <f>IF(AND(Play[[#This Row],[southeast]]&lt;&gt;0,Play[[#This Row],[Smoker]]&lt;&gt;0),Play[[#This Row],[medical_insurance_charges]],NA())</f>
        <v>#N/A</v>
      </c>
      <c r="W586" s="114" t="e">
        <f>IF(AND(Play[[#This Row],[southwest]]&lt;&gt;0,Play[[#This Row],[Smoker]]&lt;&gt;0),Play[[#This Row],[medical_insurance_charges]],NA())</f>
        <v>#N/A</v>
      </c>
      <c r="X586" s="114" t="e">
        <f>IF(AND(Play[[#This Row],[northwest]]&lt;&gt;0,Play[[#This Row],[Smoker]]&lt;&gt;0),Play[[#This Row],[medical_insurance_charges]],NA())</f>
        <v>#N/A</v>
      </c>
      <c r="Y586" s="114" t="e">
        <f>IF(AND(Play[[#This Row],[northeast]]&lt;&gt;0,Play[[#This Row],[Smoker]]&lt;&gt;0),Play[[#This Row],[medical_insurance_charges]],NA())</f>
        <v>#N/A</v>
      </c>
      <c r="Z586" s="115" t="e">
        <f>IF(AND(Play[[#This Row],[Biological Marker]]=0,Play[[#This Row],[Smoker]]=1),Play[[#This Row],[medical_insurance_charges]],NA())</f>
        <v>#N/A</v>
      </c>
      <c r="AA586" s="115" t="e">
        <f>IF(AND(Play[[#This Row],[Biological Marker]]=1,Play[[#This Row],[Smoker]]=1),Play[[#This Row],[medical_insurance_charges]],NA())</f>
        <v>#N/A</v>
      </c>
      <c r="AB586" s="144">
        <f>IF(AND(Play[[#This Row],[southeast]]&lt;&gt;0,Play[[#This Row],[Smoker]]=0),Play[[#This Row],[medical_insurance_charges]],NA())</f>
        <v>23563.016179999999</v>
      </c>
      <c r="AC586" s="144" t="e">
        <f>IF(AND(Play[[#This Row],[southwest]]&lt;&gt;0,Play[[#This Row],[Smoker]]=0),Play[[#This Row],[medical_insurance_charges]],NA())</f>
        <v>#N/A</v>
      </c>
      <c r="AD586" s="144" t="e">
        <f>IF(AND(Play[[#This Row],[northwest]]&lt;&gt;0,Play[[#This Row],[Smoker]]=0),Play[[#This Row],[medical_insurance_charges]],NA())</f>
        <v>#N/A</v>
      </c>
      <c r="AE586" s="144" t="e">
        <f>IF(AND(Play[[#This Row],[northeast]]&lt;&gt;0,Play[[#This Row],[Smoker]]=0),Play[[#This Row],[medical_insurance_charges]],NA())</f>
        <v>#N/A</v>
      </c>
      <c r="AF586" s="115" t="e">
        <f>IF(AND(Play[[#This Row],[Biological Marker]]=0,Play[[#This Row],[Smoker]]=0),Play[[#This Row],[medical_insurance_charges]],NA())</f>
        <v>#N/A</v>
      </c>
      <c r="AG586" s="115">
        <f>IF(AND(Play[[#This Row],[Biological Marker]]=1,Play[[#This Row],[Smoker]]=0),Play[[#This Row],[medical_insurance_charges]],NA())</f>
        <v>23563.016179999999</v>
      </c>
    </row>
    <row r="587" spans="1:33" x14ac:dyDescent="0.35">
      <c r="A587" s="31">
        <v>40</v>
      </c>
      <c r="B587" s="31">
        <v>41.69</v>
      </c>
      <c r="C587" s="33">
        <v>0</v>
      </c>
      <c r="D587" s="33">
        <v>1</v>
      </c>
      <c r="E587" s="33">
        <v>0</v>
      </c>
      <c r="F587" s="33">
        <v>0</v>
      </c>
      <c r="G587" s="33">
        <v>1</v>
      </c>
      <c r="H587">
        <v>0</v>
      </c>
      <c r="I587">
        <v>1</v>
      </c>
      <c r="J587">
        <v>0</v>
      </c>
      <c r="K587">
        <v>0</v>
      </c>
      <c r="L587">
        <v>0</v>
      </c>
      <c r="M587">
        <v>0</v>
      </c>
      <c r="N587">
        <v>0</v>
      </c>
      <c r="O587">
        <v>1</v>
      </c>
      <c r="P587">
        <v>0</v>
      </c>
      <c r="Q587" s="32">
        <v>5438.7491</v>
      </c>
      <c r="R587" s="110">
        <f>IF(Play[[#This Row],[southeast]]=1,Play[[#This Row],[medical_insurance_charges]],NA())</f>
        <v>5438.7491</v>
      </c>
      <c r="S587" s="110" t="e">
        <f>IF(Play[[#This Row],[southwest]]=1,Play[[#This Row],[medical_insurance_charges]],NA())</f>
        <v>#N/A</v>
      </c>
      <c r="T587" s="111" t="e">
        <f>IF(Play[[#This Row],[northwest]]=1,Play[[#This Row],[medical_insurance_charges]],NA())</f>
        <v>#N/A</v>
      </c>
      <c r="U587" s="110" t="e">
        <f>IF(Play[[#This Row],[northeast]]=1,Play[[#This Row],[medical_insurance_charges]],NA())</f>
        <v>#N/A</v>
      </c>
      <c r="V587" s="114" t="e">
        <f>IF(AND(Play[[#This Row],[southeast]]&lt;&gt;0,Play[[#This Row],[Smoker]]&lt;&gt;0),Play[[#This Row],[medical_insurance_charges]],NA())</f>
        <v>#N/A</v>
      </c>
      <c r="W587" s="114" t="e">
        <f>IF(AND(Play[[#This Row],[southwest]]&lt;&gt;0,Play[[#This Row],[Smoker]]&lt;&gt;0),Play[[#This Row],[medical_insurance_charges]],NA())</f>
        <v>#N/A</v>
      </c>
      <c r="X587" s="114" t="e">
        <f>IF(AND(Play[[#This Row],[northwest]]&lt;&gt;0,Play[[#This Row],[Smoker]]&lt;&gt;0),Play[[#This Row],[medical_insurance_charges]],NA())</f>
        <v>#N/A</v>
      </c>
      <c r="Y587" s="114" t="e">
        <f>IF(AND(Play[[#This Row],[northeast]]&lt;&gt;0,Play[[#This Row],[Smoker]]&lt;&gt;0),Play[[#This Row],[medical_insurance_charges]],NA())</f>
        <v>#N/A</v>
      </c>
      <c r="Z587" s="115" t="e">
        <f>IF(AND(Play[[#This Row],[Biological Marker]]=0,Play[[#This Row],[Smoker]]=1),Play[[#This Row],[medical_insurance_charges]],NA())</f>
        <v>#N/A</v>
      </c>
      <c r="AA587" s="115" t="e">
        <f>IF(AND(Play[[#This Row],[Biological Marker]]=1,Play[[#This Row],[Smoker]]=1),Play[[#This Row],[medical_insurance_charges]],NA())</f>
        <v>#N/A</v>
      </c>
      <c r="AB587" s="144">
        <f>IF(AND(Play[[#This Row],[southeast]]&lt;&gt;0,Play[[#This Row],[Smoker]]=0),Play[[#This Row],[medical_insurance_charges]],NA())</f>
        <v>5438.7491</v>
      </c>
      <c r="AC587" s="144" t="e">
        <f>IF(AND(Play[[#This Row],[southwest]]&lt;&gt;0,Play[[#This Row],[Smoker]]=0),Play[[#This Row],[medical_insurance_charges]],NA())</f>
        <v>#N/A</v>
      </c>
      <c r="AD587" s="144" t="e">
        <f>IF(AND(Play[[#This Row],[northwest]]&lt;&gt;0,Play[[#This Row],[Smoker]]=0),Play[[#This Row],[medical_insurance_charges]],NA())</f>
        <v>#N/A</v>
      </c>
      <c r="AE587" s="144" t="e">
        <f>IF(AND(Play[[#This Row],[northeast]]&lt;&gt;0,Play[[#This Row],[Smoker]]=0),Play[[#This Row],[medical_insurance_charges]],NA())</f>
        <v>#N/A</v>
      </c>
      <c r="AF587" s="115" t="e">
        <f>IF(AND(Play[[#This Row],[Biological Marker]]=0,Play[[#This Row],[Smoker]]=0),Play[[#This Row],[medical_insurance_charges]],NA())</f>
        <v>#N/A</v>
      </c>
      <c r="AG587" s="115">
        <f>IF(AND(Play[[#This Row],[Biological Marker]]=1,Play[[#This Row],[Smoker]]=0),Play[[#This Row],[medical_insurance_charges]],NA())</f>
        <v>5438.7491</v>
      </c>
    </row>
    <row r="588" spans="1:33" x14ac:dyDescent="0.35">
      <c r="A588" s="31">
        <v>41</v>
      </c>
      <c r="B588" s="31">
        <v>40.26</v>
      </c>
      <c r="C588" s="33">
        <v>0</v>
      </c>
      <c r="D588" s="33">
        <v>1</v>
      </c>
      <c r="E588" s="33">
        <v>0</v>
      </c>
      <c r="F588" s="33">
        <v>0</v>
      </c>
      <c r="G588" s="33">
        <v>1</v>
      </c>
      <c r="H588">
        <v>0</v>
      </c>
      <c r="I588">
        <v>1</v>
      </c>
      <c r="J588">
        <v>0</v>
      </c>
      <c r="K588">
        <v>0</v>
      </c>
      <c r="L588">
        <v>0</v>
      </c>
      <c r="M588">
        <v>0</v>
      </c>
      <c r="N588">
        <v>0</v>
      </c>
      <c r="O588">
        <v>1</v>
      </c>
      <c r="P588">
        <v>0</v>
      </c>
      <c r="Q588" s="32">
        <v>5709.1643999999997</v>
      </c>
      <c r="R588" s="110">
        <f>IF(Play[[#This Row],[southeast]]=1,Play[[#This Row],[medical_insurance_charges]],NA())</f>
        <v>5709.1643999999997</v>
      </c>
      <c r="S588" s="110" t="e">
        <f>IF(Play[[#This Row],[southwest]]=1,Play[[#This Row],[medical_insurance_charges]],NA())</f>
        <v>#N/A</v>
      </c>
      <c r="T588" s="111" t="e">
        <f>IF(Play[[#This Row],[northwest]]=1,Play[[#This Row],[medical_insurance_charges]],NA())</f>
        <v>#N/A</v>
      </c>
      <c r="U588" s="110" t="e">
        <f>IF(Play[[#This Row],[northeast]]=1,Play[[#This Row],[medical_insurance_charges]],NA())</f>
        <v>#N/A</v>
      </c>
      <c r="V588" s="114" t="e">
        <f>IF(AND(Play[[#This Row],[southeast]]&lt;&gt;0,Play[[#This Row],[Smoker]]&lt;&gt;0),Play[[#This Row],[medical_insurance_charges]],NA())</f>
        <v>#N/A</v>
      </c>
      <c r="W588" s="114" t="e">
        <f>IF(AND(Play[[#This Row],[southwest]]&lt;&gt;0,Play[[#This Row],[Smoker]]&lt;&gt;0),Play[[#This Row],[medical_insurance_charges]],NA())</f>
        <v>#N/A</v>
      </c>
      <c r="X588" s="114" t="e">
        <f>IF(AND(Play[[#This Row],[northwest]]&lt;&gt;0,Play[[#This Row],[Smoker]]&lt;&gt;0),Play[[#This Row],[medical_insurance_charges]],NA())</f>
        <v>#N/A</v>
      </c>
      <c r="Y588" s="114" t="e">
        <f>IF(AND(Play[[#This Row],[northeast]]&lt;&gt;0,Play[[#This Row],[Smoker]]&lt;&gt;0),Play[[#This Row],[medical_insurance_charges]],NA())</f>
        <v>#N/A</v>
      </c>
      <c r="Z588" s="115" t="e">
        <f>IF(AND(Play[[#This Row],[Biological Marker]]=0,Play[[#This Row],[Smoker]]=1),Play[[#This Row],[medical_insurance_charges]],NA())</f>
        <v>#N/A</v>
      </c>
      <c r="AA588" s="115" t="e">
        <f>IF(AND(Play[[#This Row],[Biological Marker]]=1,Play[[#This Row],[Smoker]]=1),Play[[#This Row],[medical_insurance_charges]],NA())</f>
        <v>#N/A</v>
      </c>
      <c r="AB588" s="144">
        <f>IF(AND(Play[[#This Row],[southeast]]&lt;&gt;0,Play[[#This Row],[Smoker]]=0),Play[[#This Row],[medical_insurance_charges]],NA())</f>
        <v>5709.1643999999997</v>
      </c>
      <c r="AC588" s="144" t="e">
        <f>IF(AND(Play[[#This Row],[southwest]]&lt;&gt;0,Play[[#This Row],[Smoker]]=0),Play[[#This Row],[medical_insurance_charges]],NA())</f>
        <v>#N/A</v>
      </c>
      <c r="AD588" s="144" t="e">
        <f>IF(AND(Play[[#This Row],[northwest]]&lt;&gt;0,Play[[#This Row],[Smoker]]=0),Play[[#This Row],[medical_insurance_charges]],NA())</f>
        <v>#N/A</v>
      </c>
      <c r="AE588" s="144" t="e">
        <f>IF(AND(Play[[#This Row],[northeast]]&lt;&gt;0,Play[[#This Row],[Smoker]]=0),Play[[#This Row],[medical_insurance_charges]],NA())</f>
        <v>#N/A</v>
      </c>
      <c r="AF588" s="115" t="e">
        <f>IF(AND(Play[[#This Row],[Biological Marker]]=0,Play[[#This Row],[Smoker]]=0),Play[[#This Row],[medical_insurance_charges]],NA())</f>
        <v>#N/A</v>
      </c>
      <c r="AG588" s="115">
        <f>IF(AND(Play[[#This Row],[Biological Marker]]=1,Play[[#This Row],[Smoker]]=0),Play[[#This Row],[medical_insurance_charges]],NA())</f>
        <v>5709.1643999999997</v>
      </c>
    </row>
    <row r="589" spans="1:33" x14ac:dyDescent="0.35">
      <c r="A589" s="31">
        <v>41</v>
      </c>
      <c r="B589" s="31">
        <v>34.21</v>
      </c>
      <c r="C589" s="33">
        <v>0</v>
      </c>
      <c r="D589" s="33">
        <v>1</v>
      </c>
      <c r="E589" s="33">
        <v>0</v>
      </c>
      <c r="F589" s="33">
        <v>0</v>
      </c>
      <c r="G589" s="33">
        <v>1</v>
      </c>
      <c r="H589">
        <v>0</v>
      </c>
      <c r="I589">
        <v>1</v>
      </c>
      <c r="J589">
        <v>0</v>
      </c>
      <c r="K589">
        <v>0</v>
      </c>
      <c r="L589">
        <v>0</v>
      </c>
      <c r="M589">
        <v>0</v>
      </c>
      <c r="N589">
        <v>0</v>
      </c>
      <c r="O589">
        <v>1</v>
      </c>
      <c r="P589">
        <v>0</v>
      </c>
      <c r="Q589" s="32">
        <v>6289.7548999999999</v>
      </c>
      <c r="R589" s="110">
        <f>IF(Play[[#This Row],[southeast]]=1,Play[[#This Row],[medical_insurance_charges]],NA())</f>
        <v>6289.7548999999999</v>
      </c>
      <c r="S589" s="110" t="e">
        <f>IF(Play[[#This Row],[southwest]]=1,Play[[#This Row],[medical_insurance_charges]],NA())</f>
        <v>#N/A</v>
      </c>
      <c r="T589" s="111" t="e">
        <f>IF(Play[[#This Row],[northwest]]=1,Play[[#This Row],[medical_insurance_charges]],NA())</f>
        <v>#N/A</v>
      </c>
      <c r="U589" s="110" t="e">
        <f>IF(Play[[#This Row],[northeast]]=1,Play[[#This Row],[medical_insurance_charges]],NA())</f>
        <v>#N/A</v>
      </c>
      <c r="V589" s="114" t="e">
        <f>IF(AND(Play[[#This Row],[southeast]]&lt;&gt;0,Play[[#This Row],[Smoker]]&lt;&gt;0),Play[[#This Row],[medical_insurance_charges]],NA())</f>
        <v>#N/A</v>
      </c>
      <c r="W589" s="114" t="e">
        <f>IF(AND(Play[[#This Row],[southwest]]&lt;&gt;0,Play[[#This Row],[Smoker]]&lt;&gt;0),Play[[#This Row],[medical_insurance_charges]],NA())</f>
        <v>#N/A</v>
      </c>
      <c r="X589" s="114" t="e">
        <f>IF(AND(Play[[#This Row],[northwest]]&lt;&gt;0,Play[[#This Row],[Smoker]]&lt;&gt;0),Play[[#This Row],[medical_insurance_charges]],NA())</f>
        <v>#N/A</v>
      </c>
      <c r="Y589" s="114" t="e">
        <f>IF(AND(Play[[#This Row],[northeast]]&lt;&gt;0,Play[[#This Row],[Smoker]]&lt;&gt;0),Play[[#This Row],[medical_insurance_charges]],NA())</f>
        <v>#N/A</v>
      </c>
      <c r="Z589" s="115" t="e">
        <f>IF(AND(Play[[#This Row],[Biological Marker]]=0,Play[[#This Row],[Smoker]]=1),Play[[#This Row],[medical_insurance_charges]],NA())</f>
        <v>#N/A</v>
      </c>
      <c r="AA589" s="115" t="e">
        <f>IF(AND(Play[[#This Row],[Biological Marker]]=1,Play[[#This Row],[Smoker]]=1),Play[[#This Row],[medical_insurance_charges]],NA())</f>
        <v>#N/A</v>
      </c>
      <c r="AB589" s="144">
        <f>IF(AND(Play[[#This Row],[southeast]]&lt;&gt;0,Play[[#This Row],[Smoker]]=0),Play[[#This Row],[medical_insurance_charges]],NA())</f>
        <v>6289.7548999999999</v>
      </c>
      <c r="AC589" s="144" t="e">
        <f>IF(AND(Play[[#This Row],[southwest]]&lt;&gt;0,Play[[#This Row],[Smoker]]=0),Play[[#This Row],[medical_insurance_charges]],NA())</f>
        <v>#N/A</v>
      </c>
      <c r="AD589" s="144" t="e">
        <f>IF(AND(Play[[#This Row],[northwest]]&lt;&gt;0,Play[[#This Row],[Smoker]]=0),Play[[#This Row],[medical_insurance_charges]],NA())</f>
        <v>#N/A</v>
      </c>
      <c r="AE589" s="144" t="e">
        <f>IF(AND(Play[[#This Row],[northeast]]&lt;&gt;0,Play[[#This Row],[Smoker]]=0),Play[[#This Row],[medical_insurance_charges]],NA())</f>
        <v>#N/A</v>
      </c>
      <c r="AF589" s="115" t="e">
        <f>IF(AND(Play[[#This Row],[Biological Marker]]=0,Play[[#This Row],[Smoker]]=0),Play[[#This Row],[medical_insurance_charges]],NA())</f>
        <v>#N/A</v>
      </c>
      <c r="AG589" s="115">
        <f>IF(AND(Play[[#This Row],[Biological Marker]]=1,Play[[#This Row],[Smoker]]=0),Play[[#This Row],[medical_insurance_charges]],NA())</f>
        <v>6289.7548999999999</v>
      </c>
    </row>
    <row r="590" spans="1:33" x14ac:dyDescent="0.35">
      <c r="A590" s="31">
        <v>41</v>
      </c>
      <c r="B590" s="31">
        <v>33.549999999999997</v>
      </c>
      <c r="C590" s="33">
        <v>0</v>
      </c>
      <c r="D590" s="33">
        <v>1</v>
      </c>
      <c r="E590" s="33">
        <v>0</v>
      </c>
      <c r="F590" s="33">
        <v>0</v>
      </c>
      <c r="G590" s="33">
        <v>1</v>
      </c>
      <c r="H590">
        <v>0</v>
      </c>
      <c r="I590">
        <v>1</v>
      </c>
      <c r="J590">
        <v>0</v>
      </c>
      <c r="K590">
        <v>0</v>
      </c>
      <c r="L590">
        <v>0</v>
      </c>
      <c r="M590">
        <v>0</v>
      </c>
      <c r="N590">
        <v>0</v>
      </c>
      <c r="O590">
        <v>1</v>
      </c>
      <c r="P590">
        <v>0</v>
      </c>
      <c r="Q590" s="32">
        <v>5699.8374999999996</v>
      </c>
      <c r="R590" s="110">
        <f>IF(Play[[#This Row],[southeast]]=1,Play[[#This Row],[medical_insurance_charges]],NA())</f>
        <v>5699.8374999999996</v>
      </c>
      <c r="S590" s="110" t="e">
        <f>IF(Play[[#This Row],[southwest]]=1,Play[[#This Row],[medical_insurance_charges]],NA())</f>
        <v>#N/A</v>
      </c>
      <c r="T590" s="111" t="e">
        <f>IF(Play[[#This Row],[northwest]]=1,Play[[#This Row],[medical_insurance_charges]],NA())</f>
        <v>#N/A</v>
      </c>
      <c r="U590" s="110" t="e">
        <f>IF(Play[[#This Row],[northeast]]=1,Play[[#This Row],[medical_insurance_charges]],NA())</f>
        <v>#N/A</v>
      </c>
      <c r="V590" s="114" t="e">
        <f>IF(AND(Play[[#This Row],[southeast]]&lt;&gt;0,Play[[#This Row],[Smoker]]&lt;&gt;0),Play[[#This Row],[medical_insurance_charges]],NA())</f>
        <v>#N/A</v>
      </c>
      <c r="W590" s="114" t="e">
        <f>IF(AND(Play[[#This Row],[southwest]]&lt;&gt;0,Play[[#This Row],[Smoker]]&lt;&gt;0),Play[[#This Row],[medical_insurance_charges]],NA())</f>
        <v>#N/A</v>
      </c>
      <c r="X590" s="114" t="e">
        <f>IF(AND(Play[[#This Row],[northwest]]&lt;&gt;0,Play[[#This Row],[Smoker]]&lt;&gt;0),Play[[#This Row],[medical_insurance_charges]],NA())</f>
        <v>#N/A</v>
      </c>
      <c r="Y590" s="114" t="e">
        <f>IF(AND(Play[[#This Row],[northeast]]&lt;&gt;0,Play[[#This Row],[Smoker]]&lt;&gt;0),Play[[#This Row],[medical_insurance_charges]],NA())</f>
        <v>#N/A</v>
      </c>
      <c r="Z590" s="115" t="e">
        <f>IF(AND(Play[[#This Row],[Biological Marker]]=0,Play[[#This Row],[Smoker]]=1),Play[[#This Row],[medical_insurance_charges]],NA())</f>
        <v>#N/A</v>
      </c>
      <c r="AA590" s="115" t="e">
        <f>IF(AND(Play[[#This Row],[Biological Marker]]=1,Play[[#This Row],[Smoker]]=1),Play[[#This Row],[medical_insurance_charges]],NA())</f>
        <v>#N/A</v>
      </c>
      <c r="AB590" s="144">
        <f>IF(AND(Play[[#This Row],[southeast]]&lt;&gt;0,Play[[#This Row],[Smoker]]=0),Play[[#This Row],[medical_insurance_charges]],NA())</f>
        <v>5699.8374999999996</v>
      </c>
      <c r="AC590" s="144" t="e">
        <f>IF(AND(Play[[#This Row],[southwest]]&lt;&gt;0,Play[[#This Row],[Smoker]]=0),Play[[#This Row],[medical_insurance_charges]],NA())</f>
        <v>#N/A</v>
      </c>
      <c r="AD590" s="144" t="e">
        <f>IF(AND(Play[[#This Row],[northwest]]&lt;&gt;0,Play[[#This Row],[Smoker]]=0),Play[[#This Row],[medical_insurance_charges]],NA())</f>
        <v>#N/A</v>
      </c>
      <c r="AE590" s="144" t="e">
        <f>IF(AND(Play[[#This Row],[northeast]]&lt;&gt;0,Play[[#This Row],[Smoker]]=0),Play[[#This Row],[medical_insurance_charges]],NA())</f>
        <v>#N/A</v>
      </c>
      <c r="AF590" s="115" t="e">
        <f>IF(AND(Play[[#This Row],[Biological Marker]]=0,Play[[#This Row],[Smoker]]=0),Play[[#This Row],[medical_insurance_charges]],NA())</f>
        <v>#N/A</v>
      </c>
      <c r="AG590" s="115">
        <f>IF(AND(Play[[#This Row],[Biological Marker]]=1,Play[[#This Row],[Smoker]]=0),Play[[#This Row],[medical_insurance_charges]],NA())</f>
        <v>5699.8374999999996</v>
      </c>
    </row>
    <row r="591" spans="1:33" x14ac:dyDescent="0.35">
      <c r="A591" s="31">
        <v>42</v>
      </c>
      <c r="B591" s="31">
        <v>35.97</v>
      </c>
      <c r="C591" s="33">
        <v>0</v>
      </c>
      <c r="D591" s="33">
        <v>1</v>
      </c>
      <c r="E591" s="33">
        <v>0</v>
      </c>
      <c r="F591" s="33">
        <v>0</v>
      </c>
      <c r="G591" s="33">
        <v>1</v>
      </c>
      <c r="H591">
        <v>0</v>
      </c>
      <c r="I591">
        <v>1</v>
      </c>
      <c r="J591">
        <v>0</v>
      </c>
      <c r="K591">
        <v>0</v>
      </c>
      <c r="L591">
        <v>0</v>
      </c>
      <c r="M591">
        <v>0</v>
      </c>
      <c r="N591">
        <v>0</v>
      </c>
      <c r="O591">
        <v>1</v>
      </c>
      <c r="P591">
        <v>0</v>
      </c>
      <c r="Q591" s="32">
        <v>7160.3302999999996</v>
      </c>
      <c r="R591" s="110">
        <f>IF(Play[[#This Row],[southeast]]=1,Play[[#This Row],[medical_insurance_charges]],NA())</f>
        <v>7160.3302999999996</v>
      </c>
      <c r="S591" s="110" t="e">
        <f>IF(Play[[#This Row],[southwest]]=1,Play[[#This Row],[medical_insurance_charges]],NA())</f>
        <v>#N/A</v>
      </c>
      <c r="T591" s="111" t="e">
        <f>IF(Play[[#This Row],[northwest]]=1,Play[[#This Row],[medical_insurance_charges]],NA())</f>
        <v>#N/A</v>
      </c>
      <c r="U591" s="110" t="e">
        <f>IF(Play[[#This Row],[northeast]]=1,Play[[#This Row],[medical_insurance_charges]],NA())</f>
        <v>#N/A</v>
      </c>
      <c r="V591" s="114" t="e">
        <f>IF(AND(Play[[#This Row],[southeast]]&lt;&gt;0,Play[[#This Row],[Smoker]]&lt;&gt;0),Play[[#This Row],[medical_insurance_charges]],NA())</f>
        <v>#N/A</v>
      </c>
      <c r="W591" s="114" t="e">
        <f>IF(AND(Play[[#This Row],[southwest]]&lt;&gt;0,Play[[#This Row],[Smoker]]&lt;&gt;0),Play[[#This Row],[medical_insurance_charges]],NA())</f>
        <v>#N/A</v>
      </c>
      <c r="X591" s="114" t="e">
        <f>IF(AND(Play[[#This Row],[northwest]]&lt;&gt;0,Play[[#This Row],[Smoker]]&lt;&gt;0),Play[[#This Row],[medical_insurance_charges]],NA())</f>
        <v>#N/A</v>
      </c>
      <c r="Y591" s="114" t="e">
        <f>IF(AND(Play[[#This Row],[northeast]]&lt;&gt;0,Play[[#This Row],[Smoker]]&lt;&gt;0),Play[[#This Row],[medical_insurance_charges]],NA())</f>
        <v>#N/A</v>
      </c>
      <c r="Z591" s="115" t="e">
        <f>IF(AND(Play[[#This Row],[Biological Marker]]=0,Play[[#This Row],[Smoker]]=1),Play[[#This Row],[medical_insurance_charges]],NA())</f>
        <v>#N/A</v>
      </c>
      <c r="AA591" s="115" t="e">
        <f>IF(AND(Play[[#This Row],[Biological Marker]]=1,Play[[#This Row],[Smoker]]=1),Play[[#This Row],[medical_insurance_charges]],NA())</f>
        <v>#N/A</v>
      </c>
      <c r="AB591" s="144">
        <f>IF(AND(Play[[#This Row],[southeast]]&lt;&gt;0,Play[[#This Row],[Smoker]]=0),Play[[#This Row],[medical_insurance_charges]],NA())</f>
        <v>7160.3302999999996</v>
      </c>
      <c r="AC591" s="144" t="e">
        <f>IF(AND(Play[[#This Row],[southwest]]&lt;&gt;0,Play[[#This Row],[Smoker]]=0),Play[[#This Row],[medical_insurance_charges]],NA())</f>
        <v>#N/A</v>
      </c>
      <c r="AD591" s="144" t="e">
        <f>IF(AND(Play[[#This Row],[northwest]]&lt;&gt;0,Play[[#This Row],[Smoker]]=0),Play[[#This Row],[medical_insurance_charges]],NA())</f>
        <v>#N/A</v>
      </c>
      <c r="AE591" s="144" t="e">
        <f>IF(AND(Play[[#This Row],[northeast]]&lt;&gt;0,Play[[#This Row],[Smoker]]=0),Play[[#This Row],[medical_insurance_charges]],NA())</f>
        <v>#N/A</v>
      </c>
      <c r="AF591" s="115" t="e">
        <f>IF(AND(Play[[#This Row],[Biological Marker]]=0,Play[[#This Row],[Smoker]]=0),Play[[#This Row],[medical_insurance_charges]],NA())</f>
        <v>#N/A</v>
      </c>
      <c r="AG591" s="115">
        <f>IF(AND(Play[[#This Row],[Biological Marker]]=1,Play[[#This Row],[Smoker]]=0),Play[[#This Row],[medical_insurance_charges]],NA())</f>
        <v>7160.3302999999996</v>
      </c>
    </row>
    <row r="592" spans="1:33" x14ac:dyDescent="0.35">
      <c r="A592" s="31">
        <v>42</v>
      </c>
      <c r="B592" s="31">
        <v>37.18</v>
      </c>
      <c r="C592" s="33">
        <v>0</v>
      </c>
      <c r="D592" s="33">
        <v>1</v>
      </c>
      <c r="E592" s="33">
        <v>0</v>
      </c>
      <c r="F592" s="33">
        <v>0</v>
      </c>
      <c r="G592" s="33">
        <v>1</v>
      </c>
      <c r="H592">
        <v>0</v>
      </c>
      <c r="I592">
        <v>1</v>
      </c>
      <c r="J592">
        <v>0</v>
      </c>
      <c r="K592">
        <v>0</v>
      </c>
      <c r="L592">
        <v>0</v>
      </c>
      <c r="M592">
        <v>0</v>
      </c>
      <c r="N592">
        <v>0</v>
      </c>
      <c r="O592">
        <v>1</v>
      </c>
      <c r="P592">
        <v>0</v>
      </c>
      <c r="Q592" s="32">
        <v>7162.0122000000001</v>
      </c>
      <c r="R592" s="110">
        <f>IF(Play[[#This Row],[southeast]]=1,Play[[#This Row],[medical_insurance_charges]],NA())</f>
        <v>7162.0122000000001</v>
      </c>
      <c r="S592" s="110" t="e">
        <f>IF(Play[[#This Row],[southwest]]=1,Play[[#This Row],[medical_insurance_charges]],NA())</f>
        <v>#N/A</v>
      </c>
      <c r="T592" s="111" t="e">
        <f>IF(Play[[#This Row],[northwest]]=1,Play[[#This Row],[medical_insurance_charges]],NA())</f>
        <v>#N/A</v>
      </c>
      <c r="U592" s="110" t="e">
        <f>IF(Play[[#This Row],[northeast]]=1,Play[[#This Row],[medical_insurance_charges]],NA())</f>
        <v>#N/A</v>
      </c>
      <c r="V592" s="114" t="e">
        <f>IF(AND(Play[[#This Row],[southeast]]&lt;&gt;0,Play[[#This Row],[Smoker]]&lt;&gt;0),Play[[#This Row],[medical_insurance_charges]],NA())</f>
        <v>#N/A</v>
      </c>
      <c r="W592" s="114" t="e">
        <f>IF(AND(Play[[#This Row],[southwest]]&lt;&gt;0,Play[[#This Row],[Smoker]]&lt;&gt;0),Play[[#This Row],[medical_insurance_charges]],NA())</f>
        <v>#N/A</v>
      </c>
      <c r="X592" s="114" t="e">
        <f>IF(AND(Play[[#This Row],[northwest]]&lt;&gt;0,Play[[#This Row],[Smoker]]&lt;&gt;0),Play[[#This Row],[medical_insurance_charges]],NA())</f>
        <v>#N/A</v>
      </c>
      <c r="Y592" s="114" t="e">
        <f>IF(AND(Play[[#This Row],[northeast]]&lt;&gt;0,Play[[#This Row],[Smoker]]&lt;&gt;0),Play[[#This Row],[medical_insurance_charges]],NA())</f>
        <v>#N/A</v>
      </c>
      <c r="Z592" s="115" t="e">
        <f>IF(AND(Play[[#This Row],[Biological Marker]]=0,Play[[#This Row],[Smoker]]=1),Play[[#This Row],[medical_insurance_charges]],NA())</f>
        <v>#N/A</v>
      </c>
      <c r="AA592" s="115" t="e">
        <f>IF(AND(Play[[#This Row],[Biological Marker]]=1,Play[[#This Row],[Smoker]]=1),Play[[#This Row],[medical_insurance_charges]],NA())</f>
        <v>#N/A</v>
      </c>
      <c r="AB592" s="144">
        <f>IF(AND(Play[[#This Row],[southeast]]&lt;&gt;0,Play[[#This Row],[Smoker]]=0),Play[[#This Row],[medical_insurance_charges]],NA())</f>
        <v>7162.0122000000001</v>
      </c>
      <c r="AC592" s="144" t="e">
        <f>IF(AND(Play[[#This Row],[southwest]]&lt;&gt;0,Play[[#This Row],[Smoker]]=0),Play[[#This Row],[medical_insurance_charges]],NA())</f>
        <v>#N/A</v>
      </c>
      <c r="AD592" s="144" t="e">
        <f>IF(AND(Play[[#This Row],[northwest]]&lt;&gt;0,Play[[#This Row],[Smoker]]=0),Play[[#This Row],[medical_insurance_charges]],NA())</f>
        <v>#N/A</v>
      </c>
      <c r="AE592" s="144" t="e">
        <f>IF(AND(Play[[#This Row],[northeast]]&lt;&gt;0,Play[[#This Row],[Smoker]]=0),Play[[#This Row],[medical_insurance_charges]],NA())</f>
        <v>#N/A</v>
      </c>
      <c r="AF592" s="115" t="e">
        <f>IF(AND(Play[[#This Row],[Biological Marker]]=0,Play[[#This Row],[Smoker]]=0),Play[[#This Row],[medical_insurance_charges]],NA())</f>
        <v>#N/A</v>
      </c>
      <c r="AG592" s="115">
        <f>IF(AND(Play[[#This Row],[Biological Marker]]=1,Play[[#This Row],[Smoker]]=0),Play[[#This Row],[medical_insurance_charges]],NA())</f>
        <v>7162.0122000000001</v>
      </c>
    </row>
    <row r="593" spans="1:33" x14ac:dyDescent="0.35">
      <c r="A593" s="31">
        <v>43</v>
      </c>
      <c r="B593" s="31">
        <v>35.31</v>
      </c>
      <c r="C593" s="33">
        <v>0</v>
      </c>
      <c r="D593" s="33">
        <v>1</v>
      </c>
      <c r="E593" s="33">
        <v>0</v>
      </c>
      <c r="F593" s="33">
        <v>0</v>
      </c>
      <c r="G593" s="33">
        <v>1</v>
      </c>
      <c r="H593">
        <v>0</v>
      </c>
      <c r="I593">
        <v>1</v>
      </c>
      <c r="J593">
        <v>0</v>
      </c>
      <c r="K593">
        <v>0</v>
      </c>
      <c r="L593">
        <v>0</v>
      </c>
      <c r="M593">
        <v>0</v>
      </c>
      <c r="N593">
        <v>0</v>
      </c>
      <c r="O593">
        <v>1</v>
      </c>
      <c r="P593">
        <v>0</v>
      </c>
      <c r="Q593" s="32">
        <v>18806.145469999999</v>
      </c>
      <c r="R593" s="110">
        <f>IF(Play[[#This Row],[southeast]]=1,Play[[#This Row],[medical_insurance_charges]],NA())</f>
        <v>18806.145469999999</v>
      </c>
      <c r="S593" s="110" t="e">
        <f>IF(Play[[#This Row],[southwest]]=1,Play[[#This Row],[medical_insurance_charges]],NA())</f>
        <v>#N/A</v>
      </c>
      <c r="T593" s="111" t="e">
        <f>IF(Play[[#This Row],[northwest]]=1,Play[[#This Row],[medical_insurance_charges]],NA())</f>
        <v>#N/A</v>
      </c>
      <c r="U593" s="110" t="e">
        <f>IF(Play[[#This Row],[northeast]]=1,Play[[#This Row],[medical_insurance_charges]],NA())</f>
        <v>#N/A</v>
      </c>
      <c r="V593" s="114" t="e">
        <f>IF(AND(Play[[#This Row],[southeast]]&lt;&gt;0,Play[[#This Row],[Smoker]]&lt;&gt;0),Play[[#This Row],[medical_insurance_charges]],NA())</f>
        <v>#N/A</v>
      </c>
      <c r="W593" s="114" t="e">
        <f>IF(AND(Play[[#This Row],[southwest]]&lt;&gt;0,Play[[#This Row],[Smoker]]&lt;&gt;0),Play[[#This Row],[medical_insurance_charges]],NA())</f>
        <v>#N/A</v>
      </c>
      <c r="X593" s="114" t="e">
        <f>IF(AND(Play[[#This Row],[northwest]]&lt;&gt;0,Play[[#This Row],[Smoker]]&lt;&gt;0),Play[[#This Row],[medical_insurance_charges]],NA())</f>
        <v>#N/A</v>
      </c>
      <c r="Y593" s="114" t="e">
        <f>IF(AND(Play[[#This Row],[northeast]]&lt;&gt;0,Play[[#This Row],[Smoker]]&lt;&gt;0),Play[[#This Row],[medical_insurance_charges]],NA())</f>
        <v>#N/A</v>
      </c>
      <c r="Z593" s="115" t="e">
        <f>IF(AND(Play[[#This Row],[Biological Marker]]=0,Play[[#This Row],[Smoker]]=1),Play[[#This Row],[medical_insurance_charges]],NA())</f>
        <v>#N/A</v>
      </c>
      <c r="AA593" s="115" t="e">
        <f>IF(AND(Play[[#This Row],[Biological Marker]]=1,Play[[#This Row],[Smoker]]=1),Play[[#This Row],[medical_insurance_charges]],NA())</f>
        <v>#N/A</v>
      </c>
      <c r="AB593" s="144">
        <f>IF(AND(Play[[#This Row],[southeast]]&lt;&gt;0,Play[[#This Row],[Smoker]]=0),Play[[#This Row],[medical_insurance_charges]],NA())</f>
        <v>18806.145469999999</v>
      </c>
      <c r="AC593" s="144" t="e">
        <f>IF(AND(Play[[#This Row],[southwest]]&lt;&gt;0,Play[[#This Row],[Smoker]]=0),Play[[#This Row],[medical_insurance_charges]],NA())</f>
        <v>#N/A</v>
      </c>
      <c r="AD593" s="144" t="e">
        <f>IF(AND(Play[[#This Row],[northwest]]&lt;&gt;0,Play[[#This Row],[Smoker]]=0),Play[[#This Row],[medical_insurance_charges]],NA())</f>
        <v>#N/A</v>
      </c>
      <c r="AE593" s="144" t="e">
        <f>IF(AND(Play[[#This Row],[northeast]]&lt;&gt;0,Play[[#This Row],[Smoker]]=0),Play[[#This Row],[medical_insurance_charges]],NA())</f>
        <v>#N/A</v>
      </c>
      <c r="AF593" s="115" t="e">
        <f>IF(AND(Play[[#This Row],[Biological Marker]]=0,Play[[#This Row],[Smoker]]=0),Play[[#This Row],[medical_insurance_charges]],NA())</f>
        <v>#N/A</v>
      </c>
      <c r="AG593" s="115">
        <f>IF(AND(Play[[#This Row],[Biological Marker]]=1,Play[[#This Row],[Smoker]]=0),Play[[#This Row],[medical_insurance_charges]],NA())</f>
        <v>18806.145469999999</v>
      </c>
    </row>
    <row r="594" spans="1:33" x14ac:dyDescent="0.35">
      <c r="A594" s="31">
        <v>44</v>
      </c>
      <c r="B594" s="31">
        <v>30.69</v>
      </c>
      <c r="C594" s="33">
        <v>0</v>
      </c>
      <c r="D594" s="33">
        <v>1</v>
      </c>
      <c r="E594" s="33">
        <v>0</v>
      </c>
      <c r="F594" s="33">
        <v>0</v>
      </c>
      <c r="G594" s="33">
        <v>1</v>
      </c>
      <c r="H594">
        <v>0</v>
      </c>
      <c r="I594">
        <v>1</v>
      </c>
      <c r="J594">
        <v>0</v>
      </c>
      <c r="K594">
        <v>0</v>
      </c>
      <c r="L594">
        <v>0</v>
      </c>
      <c r="M594">
        <v>0</v>
      </c>
      <c r="N594">
        <v>0</v>
      </c>
      <c r="O594">
        <v>1</v>
      </c>
      <c r="P594">
        <v>0</v>
      </c>
      <c r="Q594" s="32">
        <v>7731.4270999999999</v>
      </c>
      <c r="R594" s="110">
        <f>IF(Play[[#This Row],[southeast]]=1,Play[[#This Row],[medical_insurance_charges]],NA())</f>
        <v>7731.4270999999999</v>
      </c>
      <c r="S594" s="110" t="e">
        <f>IF(Play[[#This Row],[southwest]]=1,Play[[#This Row],[medical_insurance_charges]],NA())</f>
        <v>#N/A</v>
      </c>
      <c r="T594" s="111" t="e">
        <f>IF(Play[[#This Row],[northwest]]=1,Play[[#This Row],[medical_insurance_charges]],NA())</f>
        <v>#N/A</v>
      </c>
      <c r="U594" s="110" t="e">
        <f>IF(Play[[#This Row],[northeast]]=1,Play[[#This Row],[medical_insurance_charges]],NA())</f>
        <v>#N/A</v>
      </c>
      <c r="V594" s="114" t="e">
        <f>IF(AND(Play[[#This Row],[southeast]]&lt;&gt;0,Play[[#This Row],[Smoker]]&lt;&gt;0),Play[[#This Row],[medical_insurance_charges]],NA())</f>
        <v>#N/A</v>
      </c>
      <c r="W594" s="114" t="e">
        <f>IF(AND(Play[[#This Row],[southwest]]&lt;&gt;0,Play[[#This Row],[Smoker]]&lt;&gt;0),Play[[#This Row],[medical_insurance_charges]],NA())</f>
        <v>#N/A</v>
      </c>
      <c r="X594" s="114" t="e">
        <f>IF(AND(Play[[#This Row],[northwest]]&lt;&gt;0,Play[[#This Row],[Smoker]]&lt;&gt;0),Play[[#This Row],[medical_insurance_charges]],NA())</f>
        <v>#N/A</v>
      </c>
      <c r="Y594" s="114" t="e">
        <f>IF(AND(Play[[#This Row],[northeast]]&lt;&gt;0,Play[[#This Row],[Smoker]]&lt;&gt;0),Play[[#This Row],[medical_insurance_charges]],NA())</f>
        <v>#N/A</v>
      </c>
      <c r="Z594" s="115" t="e">
        <f>IF(AND(Play[[#This Row],[Biological Marker]]=0,Play[[#This Row],[Smoker]]=1),Play[[#This Row],[medical_insurance_charges]],NA())</f>
        <v>#N/A</v>
      </c>
      <c r="AA594" s="115" t="e">
        <f>IF(AND(Play[[#This Row],[Biological Marker]]=1,Play[[#This Row],[Smoker]]=1),Play[[#This Row],[medical_insurance_charges]],NA())</f>
        <v>#N/A</v>
      </c>
      <c r="AB594" s="144">
        <f>IF(AND(Play[[#This Row],[southeast]]&lt;&gt;0,Play[[#This Row],[Smoker]]=0),Play[[#This Row],[medical_insurance_charges]],NA())</f>
        <v>7731.4270999999999</v>
      </c>
      <c r="AC594" s="144" t="e">
        <f>IF(AND(Play[[#This Row],[southwest]]&lt;&gt;0,Play[[#This Row],[Smoker]]=0),Play[[#This Row],[medical_insurance_charges]],NA())</f>
        <v>#N/A</v>
      </c>
      <c r="AD594" s="144" t="e">
        <f>IF(AND(Play[[#This Row],[northwest]]&lt;&gt;0,Play[[#This Row],[Smoker]]=0),Play[[#This Row],[medical_insurance_charges]],NA())</f>
        <v>#N/A</v>
      </c>
      <c r="AE594" s="144" t="e">
        <f>IF(AND(Play[[#This Row],[northeast]]&lt;&gt;0,Play[[#This Row],[Smoker]]=0),Play[[#This Row],[medical_insurance_charges]],NA())</f>
        <v>#N/A</v>
      </c>
      <c r="AF594" s="115" t="e">
        <f>IF(AND(Play[[#This Row],[Biological Marker]]=0,Play[[#This Row],[Smoker]]=0),Play[[#This Row],[medical_insurance_charges]],NA())</f>
        <v>#N/A</v>
      </c>
      <c r="AG594" s="115">
        <f>IF(AND(Play[[#This Row],[Biological Marker]]=1,Play[[#This Row],[Smoker]]=0),Play[[#This Row],[medical_insurance_charges]],NA())</f>
        <v>7731.4270999999999</v>
      </c>
    </row>
    <row r="595" spans="1:33" x14ac:dyDescent="0.35">
      <c r="A595" s="31">
        <v>44</v>
      </c>
      <c r="B595" s="31">
        <v>38.06</v>
      </c>
      <c r="C595" s="33">
        <v>0</v>
      </c>
      <c r="D595" s="33">
        <v>1</v>
      </c>
      <c r="E595" s="33">
        <v>0</v>
      </c>
      <c r="F595" s="33">
        <v>0</v>
      </c>
      <c r="G595" s="33">
        <v>1</v>
      </c>
      <c r="H595">
        <v>0</v>
      </c>
      <c r="I595">
        <v>1</v>
      </c>
      <c r="J595">
        <v>0</v>
      </c>
      <c r="K595">
        <v>0</v>
      </c>
      <c r="L595">
        <v>0</v>
      </c>
      <c r="M595">
        <v>0</v>
      </c>
      <c r="N595">
        <v>0</v>
      </c>
      <c r="O595">
        <v>1</v>
      </c>
      <c r="P595">
        <v>0</v>
      </c>
      <c r="Q595" s="32">
        <v>7152.6714000000002</v>
      </c>
      <c r="R595" s="110">
        <f>IF(Play[[#This Row],[southeast]]=1,Play[[#This Row],[medical_insurance_charges]],NA())</f>
        <v>7152.6714000000002</v>
      </c>
      <c r="S595" s="110" t="e">
        <f>IF(Play[[#This Row],[southwest]]=1,Play[[#This Row],[medical_insurance_charges]],NA())</f>
        <v>#N/A</v>
      </c>
      <c r="T595" s="111" t="e">
        <f>IF(Play[[#This Row],[northwest]]=1,Play[[#This Row],[medical_insurance_charges]],NA())</f>
        <v>#N/A</v>
      </c>
      <c r="U595" s="110" t="e">
        <f>IF(Play[[#This Row],[northeast]]=1,Play[[#This Row],[medical_insurance_charges]],NA())</f>
        <v>#N/A</v>
      </c>
      <c r="V595" s="114" t="e">
        <f>IF(AND(Play[[#This Row],[southeast]]&lt;&gt;0,Play[[#This Row],[Smoker]]&lt;&gt;0),Play[[#This Row],[medical_insurance_charges]],NA())</f>
        <v>#N/A</v>
      </c>
      <c r="W595" s="114" t="e">
        <f>IF(AND(Play[[#This Row],[southwest]]&lt;&gt;0,Play[[#This Row],[Smoker]]&lt;&gt;0),Play[[#This Row],[medical_insurance_charges]],NA())</f>
        <v>#N/A</v>
      </c>
      <c r="X595" s="114" t="e">
        <f>IF(AND(Play[[#This Row],[northwest]]&lt;&gt;0,Play[[#This Row],[Smoker]]&lt;&gt;0),Play[[#This Row],[medical_insurance_charges]],NA())</f>
        <v>#N/A</v>
      </c>
      <c r="Y595" s="114" t="e">
        <f>IF(AND(Play[[#This Row],[northeast]]&lt;&gt;0,Play[[#This Row],[Smoker]]&lt;&gt;0),Play[[#This Row],[medical_insurance_charges]],NA())</f>
        <v>#N/A</v>
      </c>
      <c r="Z595" s="115" t="e">
        <f>IF(AND(Play[[#This Row],[Biological Marker]]=0,Play[[#This Row],[Smoker]]=1),Play[[#This Row],[medical_insurance_charges]],NA())</f>
        <v>#N/A</v>
      </c>
      <c r="AA595" s="115" t="e">
        <f>IF(AND(Play[[#This Row],[Biological Marker]]=1,Play[[#This Row],[Smoker]]=1),Play[[#This Row],[medical_insurance_charges]],NA())</f>
        <v>#N/A</v>
      </c>
      <c r="AB595" s="144">
        <f>IF(AND(Play[[#This Row],[southeast]]&lt;&gt;0,Play[[#This Row],[Smoker]]=0),Play[[#This Row],[medical_insurance_charges]],NA())</f>
        <v>7152.6714000000002</v>
      </c>
      <c r="AC595" s="144" t="e">
        <f>IF(AND(Play[[#This Row],[southwest]]&lt;&gt;0,Play[[#This Row],[Smoker]]=0),Play[[#This Row],[medical_insurance_charges]],NA())</f>
        <v>#N/A</v>
      </c>
      <c r="AD595" s="144" t="e">
        <f>IF(AND(Play[[#This Row],[northwest]]&lt;&gt;0,Play[[#This Row],[Smoker]]=0),Play[[#This Row],[medical_insurance_charges]],NA())</f>
        <v>#N/A</v>
      </c>
      <c r="AE595" s="144" t="e">
        <f>IF(AND(Play[[#This Row],[northeast]]&lt;&gt;0,Play[[#This Row],[Smoker]]=0),Play[[#This Row],[medical_insurance_charges]],NA())</f>
        <v>#N/A</v>
      </c>
      <c r="AF595" s="115" t="e">
        <f>IF(AND(Play[[#This Row],[Biological Marker]]=0,Play[[#This Row],[Smoker]]=0),Play[[#This Row],[medical_insurance_charges]],NA())</f>
        <v>#N/A</v>
      </c>
      <c r="AG595" s="115">
        <f>IF(AND(Play[[#This Row],[Biological Marker]]=1,Play[[#This Row],[Smoker]]=0),Play[[#This Row],[medical_insurance_charges]],NA())</f>
        <v>7152.6714000000002</v>
      </c>
    </row>
    <row r="596" spans="1:33" x14ac:dyDescent="0.35">
      <c r="A596" s="31">
        <v>44</v>
      </c>
      <c r="B596" s="31">
        <v>34.32</v>
      </c>
      <c r="C596" s="33">
        <v>0</v>
      </c>
      <c r="D596" s="33">
        <v>1</v>
      </c>
      <c r="E596" s="33">
        <v>0</v>
      </c>
      <c r="F596" s="33">
        <v>0</v>
      </c>
      <c r="G596" s="33">
        <v>1</v>
      </c>
      <c r="H596">
        <v>0</v>
      </c>
      <c r="I596">
        <v>1</v>
      </c>
      <c r="J596">
        <v>0</v>
      </c>
      <c r="K596">
        <v>0</v>
      </c>
      <c r="L596">
        <v>0</v>
      </c>
      <c r="M596">
        <v>0</v>
      </c>
      <c r="N596">
        <v>0</v>
      </c>
      <c r="O596">
        <v>1</v>
      </c>
      <c r="P596">
        <v>0</v>
      </c>
      <c r="Q596" s="32">
        <v>7147.4727999999996</v>
      </c>
      <c r="R596" s="110">
        <f>IF(Play[[#This Row],[southeast]]=1,Play[[#This Row],[medical_insurance_charges]],NA())</f>
        <v>7147.4727999999996</v>
      </c>
      <c r="S596" s="110" t="e">
        <f>IF(Play[[#This Row],[southwest]]=1,Play[[#This Row],[medical_insurance_charges]],NA())</f>
        <v>#N/A</v>
      </c>
      <c r="T596" s="111" t="e">
        <f>IF(Play[[#This Row],[northwest]]=1,Play[[#This Row],[medical_insurance_charges]],NA())</f>
        <v>#N/A</v>
      </c>
      <c r="U596" s="110" t="e">
        <f>IF(Play[[#This Row],[northeast]]=1,Play[[#This Row],[medical_insurance_charges]],NA())</f>
        <v>#N/A</v>
      </c>
      <c r="V596" s="114" t="e">
        <f>IF(AND(Play[[#This Row],[southeast]]&lt;&gt;0,Play[[#This Row],[Smoker]]&lt;&gt;0),Play[[#This Row],[medical_insurance_charges]],NA())</f>
        <v>#N/A</v>
      </c>
      <c r="W596" s="114" t="e">
        <f>IF(AND(Play[[#This Row],[southwest]]&lt;&gt;0,Play[[#This Row],[Smoker]]&lt;&gt;0),Play[[#This Row],[medical_insurance_charges]],NA())</f>
        <v>#N/A</v>
      </c>
      <c r="X596" s="114" t="e">
        <f>IF(AND(Play[[#This Row],[northwest]]&lt;&gt;0,Play[[#This Row],[Smoker]]&lt;&gt;0),Play[[#This Row],[medical_insurance_charges]],NA())</f>
        <v>#N/A</v>
      </c>
      <c r="Y596" s="114" t="e">
        <f>IF(AND(Play[[#This Row],[northeast]]&lt;&gt;0,Play[[#This Row],[Smoker]]&lt;&gt;0),Play[[#This Row],[medical_insurance_charges]],NA())</f>
        <v>#N/A</v>
      </c>
      <c r="Z596" s="115" t="e">
        <f>IF(AND(Play[[#This Row],[Biological Marker]]=0,Play[[#This Row],[Smoker]]=1),Play[[#This Row],[medical_insurance_charges]],NA())</f>
        <v>#N/A</v>
      </c>
      <c r="AA596" s="115" t="e">
        <f>IF(AND(Play[[#This Row],[Biological Marker]]=1,Play[[#This Row],[Smoker]]=1),Play[[#This Row],[medical_insurance_charges]],NA())</f>
        <v>#N/A</v>
      </c>
      <c r="AB596" s="144">
        <f>IF(AND(Play[[#This Row],[southeast]]&lt;&gt;0,Play[[#This Row],[Smoker]]=0),Play[[#This Row],[medical_insurance_charges]],NA())</f>
        <v>7147.4727999999996</v>
      </c>
      <c r="AC596" s="144" t="e">
        <f>IF(AND(Play[[#This Row],[southwest]]&lt;&gt;0,Play[[#This Row],[Smoker]]=0),Play[[#This Row],[medical_insurance_charges]],NA())</f>
        <v>#N/A</v>
      </c>
      <c r="AD596" s="144" t="e">
        <f>IF(AND(Play[[#This Row],[northwest]]&lt;&gt;0,Play[[#This Row],[Smoker]]=0),Play[[#This Row],[medical_insurance_charges]],NA())</f>
        <v>#N/A</v>
      </c>
      <c r="AE596" s="144" t="e">
        <f>IF(AND(Play[[#This Row],[northeast]]&lt;&gt;0,Play[[#This Row],[Smoker]]=0),Play[[#This Row],[medical_insurance_charges]],NA())</f>
        <v>#N/A</v>
      </c>
      <c r="AF596" s="115" t="e">
        <f>IF(AND(Play[[#This Row],[Biological Marker]]=0,Play[[#This Row],[Smoker]]=0),Play[[#This Row],[medical_insurance_charges]],NA())</f>
        <v>#N/A</v>
      </c>
      <c r="AG596" s="115">
        <f>IF(AND(Play[[#This Row],[Biological Marker]]=1,Play[[#This Row],[Smoker]]=0),Play[[#This Row],[medical_insurance_charges]],NA())</f>
        <v>7147.4727999999996</v>
      </c>
    </row>
    <row r="597" spans="1:33" x14ac:dyDescent="0.35">
      <c r="A597" s="31">
        <v>46</v>
      </c>
      <c r="B597" s="31">
        <v>43.89</v>
      </c>
      <c r="C597" s="33">
        <v>0</v>
      </c>
      <c r="D597" s="33">
        <v>1</v>
      </c>
      <c r="E597" s="33">
        <v>0</v>
      </c>
      <c r="F597" s="33">
        <v>0</v>
      </c>
      <c r="G597" s="33">
        <v>1</v>
      </c>
      <c r="H597">
        <v>0</v>
      </c>
      <c r="I597">
        <v>1</v>
      </c>
      <c r="J597">
        <v>0</v>
      </c>
      <c r="K597">
        <v>0</v>
      </c>
      <c r="L597">
        <v>0</v>
      </c>
      <c r="M597">
        <v>0</v>
      </c>
      <c r="N597">
        <v>0</v>
      </c>
      <c r="O597">
        <v>1</v>
      </c>
      <c r="P597">
        <v>0</v>
      </c>
      <c r="Q597" s="32">
        <v>8944.1151000000009</v>
      </c>
      <c r="R597" s="110">
        <f>IF(Play[[#This Row],[southeast]]=1,Play[[#This Row],[medical_insurance_charges]],NA())</f>
        <v>8944.1151000000009</v>
      </c>
      <c r="S597" s="110" t="e">
        <f>IF(Play[[#This Row],[southwest]]=1,Play[[#This Row],[medical_insurance_charges]],NA())</f>
        <v>#N/A</v>
      </c>
      <c r="T597" s="111" t="e">
        <f>IF(Play[[#This Row],[northwest]]=1,Play[[#This Row],[medical_insurance_charges]],NA())</f>
        <v>#N/A</v>
      </c>
      <c r="U597" s="110" t="e">
        <f>IF(Play[[#This Row],[northeast]]=1,Play[[#This Row],[medical_insurance_charges]],NA())</f>
        <v>#N/A</v>
      </c>
      <c r="V597" s="114" t="e">
        <f>IF(AND(Play[[#This Row],[southeast]]&lt;&gt;0,Play[[#This Row],[Smoker]]&lt;&gt;0),Play[[#This Row],[medical_insurance_charges]],NA())</f>
        <v>#N/A</v>
      </c>
      <c r="W597" s="114" t="e">
        <f>IF(AND(Play[[#This Row],[southwest]]&lt;&gt;0,Play[[#This Row],[Smoker]]&lt;&gt;0),Play[[#This Row],[medical_insurance_charges]],NA())</f>
        <v>#N/A</v>
      </c>
      <c r="X597" s="114" t="e">
        <f>IF(AND(Play[[#This Row],[northwest]]&lt;&gt;0,Play[[#This Row],[Smoker]]&lt;&gt;0),Play[[#This Row],[medical_insurance_charges]],NA())</f>
        <v>#N/A</v>
      </c>
      <c r="Y597" s="114" t="e">
        <f>IF(AND(Play[[#This Row],[northeast]]&lt;&gt;0,Play[[#This Row],[Smoker]]&lt;&gt;0),Play[[#This Row],[medical_insurance_charges]],NA())</f>
        <v>#N/A</v>
      </c>
      <c r="Z597" s="115" t="e">
        <f>IF(AND(Play[[#This Row],[Biological Marker]]=0,Play[[#This Row],[Smoker]]=1),Play[[#This Row],[medical_insurance_charges]],NA())</f>
        <v>#N/A</v>
      </c>
      <c r="AA597" s="115" t="e">
        <f>IF(AND(Play[[#This Row],[Biological Marker]]=1,Play[[#This Row],[Smoker]]=1),Play[[#This Row],[medical_insurance_charges]],NA())</f>
        <v>#N/A</v>
      </c>
      <c r="AB597" s="144">
        <f>IF(AND(Play[[#This Row],[southeast]]&lt;&gt;0,Play[[#This Row],[Smoker]]=0),Play[[#This Row],[medical_insurance_charges]],NA())</f>
        <v>8944.1151000000009</v>
      </c>
      <c r="AC597" s="144" t="e">
        <f>IF(AND(Play[[#This Row],[southwest]]&lt;&gt;0,Play[[#This Row],[Smoker]]=0),Play[[#This Row],[medical_insurance_charges]],NA())</f>
        <v>#N/A</v>
      </c>
      <c r="AD597" s="144" t="e">
        <f>IF(AND(Play[[#This Row],[northwest]]&lt;&gt;0,Play[[#This Row],[Smoker]]=0),Play[[#This Row],[medical_insurance_charges]],NA())</f>
        <v>#N/A</v>
      </c>
      <c r="AE597" s="144" t="e">
        <f>IF(AND(Play[[#This Row],[northeast]]&lt;&gt;0,Play[[#This Row],[Smoker]]=0),Play[[#This Row],[medical_insurance_charges]],NA())</f>
        <v>#N/A</v>
      </c>
      <c r="AF597" s="115" t="e">
        <f>IF(AND(Play[[#This Row],[Biological Marker]]=0,Play[[#This Row],[Smoker]]=0),Play[[#This Row],[medical_insurance_charges]],NA())</f>
        <v>#N/A</v>
      </c>
      <c r="AG597" s="115">
        <f>IF(AND(Play[[#This Row],[Biological Marker]]=1,Play[[#This Row],[Smoker]]=0),Play[[#This Row],[medical_insurance_charges]],NA())</f>
        <v>8944.1151000000009</v>
      </c>
    </row>
    <row r="598" spans="1:33" x14ac:dyDescent="0.35">
      <c r="A598" s="31">
        <v>46</v>
      </c>
      <c r="B598" s="31">
        <v>38.17</v>
      </c>
      <c r="C598" s="33">
        <v>0</v>
      </c>
      <c r="D598" s="33">
        <v>1</v>
      </c>
      <c r="E598" s="33">
        <v>0</v>
      </c>
      <c r="F598" s="33">
        <v>0</v>
      </c>
      <c r="G598" s="33">
        <v>1</v>
      </c>
      <c r="H598">
        <v>0</v>
      </c>
      <c r="I598">
        <v>1</v>
      </c>
      <c r="J598">
        <v>0</v>
      </c>
      <c r="K598">
        <v>0</v>
      </c>
      <c r="L598">
        <v>0</v>
      </c>
      <c r="M598">
        <v>0</v>
      </c>
      <c r="N598">
        <v>0</v>
      </c>
      <c r="O598">
        <v>1</v>
      </c>
      <c r="P598">
        <v>0</v>
      </c>
      <c r="Q598" s="32">
        <v>8347.1643000000004</v>
      </c>
      <c r="R598" s="110">
        <f>IF(Play[[#This Row],[southeast]]=1,Play[[#This Row],[medical_insurance_charges]],NA())</f>
        <v>8347.1643000000004</v>
      </c>
      <c r="S598" s="110" t="e">
        <f>IF(Play[[#This Row],[southwest]]=1,Play[[#This Row],[medical_insurance_charges]],NA())</f>
        <v>#N/A</v>
      </c>
      <c r="T598" s="111" t="e">
        <f>IF(Play[[#This Row],[northwest]]=1,Play[[#This Row],[medical_insurance_charges]],NA())</f>
        <v>#N/A</v>
      </c>
      <c r="U598" s="110" t="e">
        <f>IF(Play[[#This Row],[northeast]]=1,Play[[#This Row],[medical_insurance_charges]],NA())</f>
        <v>#N/A</v>
      </c>
      <c r="V598" s="114" t="e">
        <f>IF(AND(Play[[#This Row],[southeast]]&lt;&gt;0,Play[[#This Row],[Smoker]]&lt;&gt;0),Play[[#This Row],[medical_insurance_charges]],NA())</f>
        <v>#N/A</v>
      </c>
      <c r="W598" s="114" t="e">
        <f>IF(AND(Play[[#This Row],[southwest]]&lt;&gt;0,Play[[#This Row],[Smoker]]&lt;&gt;0),Play[[#This Row],[medical_insurance_charges]],NA())</f>
        <v>#N/A</v>
      </c>
      <c r="X598" s="114" t="e">
        <f>IF(AND(Play[[#This Row],[northwest]]&lt;&gt;0,Play[[#This Row],[Smoker]]&lt;&gt;0),Play[[#This Row],[medical_insurance_charges]],NA())</f>
        <v>#N/A</v>
      </c>
      <c r="Y598" s="114" t="e">
        <f>IF(AND(Play[[#This Row],[northeast]]&lt;&gt;0,Play[[#This Row],[Smoker]]&lt;&gt;0),Play[[#This Row],[medical_insurance_charges]],NA())</f>
        <v>#N/A</v>
      </c>
      <c r="Z598" s="115" t="e">
        <f>IF(AND(Play[[#This Row],[Biological Marker]]=0,Play[[#This Row],[Smoker]]=1),Play[[#This Row],[medical_insurance_charges]],NA())</f>
        <v>#N/A</v>
      </c>
      <c r="AA598" s="115" t="e">
        <f>IF(AND(Play[[#This Row],[Biological Marker]]=1,Play[[#This Row],[Smoker]]=1),Play[[#This Row],[medical_insurance_charges]],NA())</f>
        <v>#N/A</v>
      </c>
      <c r="AB598" s="144">
        <f>IF(AND(Play[[#This Row],[southeast]]&lt;&gt;0,Play[[#This Row],[Smoker]]=0),Play[[#This Row],[medical_insurance_charges]],NA())</f>
        <v>8347.1643000000004</v>
      </c>
      <c r="AC598" s="144" t="e">
        <f>IF(AND(Play[[#This Row],[southwest]]&lt;&gt;0,Play[[#This Row],[Smoker]]=0),Play[[#This Row],[medical_insurance_charges]],NA())</f>
        <v>#N/A</v>
      </c>
      <c r="AD598" s="144" t="e">
        <f>IF(AND(Play[[#This Row],[northwest]]&lt;&gt;0,Play[[#This Row],[Smoker]]=0),Play[[#This Row],[medical_insurance_charges]],NA())</f>
        <v>#N/A</v>
      </c>
      <c r="AE598" s="144" t="e">
        <f>IF(AND(Play[[#This Row],[northeast]]&lt;&gt;0,Play[[#This Row],[Smoker]]=0),Play[[#This Row],[medical_insurance_charges]],NA())</f>
        <v>#N/A</v>
      </c>
      <c r="AF598" s="115" t="e">
        <f>IF(AND(Play[[#This Row],[Biological Marker]]=0,Play[[#This Row],[Smoker]]=0),Play[[#This Row],[medical_insurance_charges]],NA())</f>
        <v>#N/A</v>
      </c>
      <c r="AG598" s="115">
        <f>IF(AND(Play[[#This Row],[Biological Marker]]=1,Play[[#This Row],[Smoker]]=0),Play[[#This Row],[medical_insurance_charges]],NA())</f>
        <v>8347.1643000000004</v>
      </c>
    </row>
    <row r="599" spans="1:33" x14ac:dyDescent="0.35">
      <c r="A599" s="31">
        <v>47</v>
      </c>
      <c r="B599" s="31">
        <v>47.52</v>
      </c>
      <c r="C599" s="33">
        <v>0</v>
      </c>
      <c r="D599" s="33">
        <v>1</v>
      </c>
      <c r="E599" s="33">
        <v>0</v>
      </c>
      <c r="F599" s="33">
        <v>0</v>
      </c>
      <c r="G599" s="33">
        <v>1</v>
      </c>
      <c r="H599">
        <v>0</v>
      </c>
      <c r="I599">
        <v>1</v>
      </c>
      <c r="J599">
        <v>0</v>
      </c>
      <c r="K599">
        <v>0</v>
      </c>
      <c r="L599">
        <v>0</v>
      </c>
      <c r="M599">
        <v>0</v>
      </c>
      <c r="N599">
        <v>0</v>
      </c>
      <c r="O599">
        <v>1</v>
      </c>
      <c r="P599">
        <v>0</v>
      </c>
      <c r="Q599" s="32">
        <v>8083.9197999999997</v>
      </c>
      <c r="R599" s="110">
        <f>IF(Play[[#This Row],[southeast]]=1,Play[[#This Row],[medical_insurance_charges]],NA())</f>
        <v>8083.9197999999997</v>
      </c>
      <c r="S599" s="110" t="e">
        <f>IF(Play[[#This Row],[southwest]]=1,Play[[#This Row],[medical_insurance_charges]],NA())</f>
        <v>#N/A</v>
      </c>
      <c r="T599" s="111" t="e">
        <f>IF(Play[[#This Row],[northwest]]=1,Play[[#This Row],[medical_insurance_charges]],NA())</f>
        <v>#N/A</v>
      </c>
      <c r="U599" s="110" t="e">
        <f>IF(Play[[#This Row],[northeast]]=1,Play[[#This Row],[medical_insurance_charges]],NA())</f>
        <v>#N/A</v>
      </c>
      <c r="V599" s="114" t="e">
        <f>IF(AND(Play[[#This Row],[southeast]]&lt;&gt;0,Play[[#This Row],[Smoker]]&lt;&gt;0),Play[[#This Row],[medical_insurance_charges]],NA())</f>
        <v>#N/A</v>
      </c>
      <c r="W599" s="114" t="e">
        <f>IF(AND(Play[[#This Row],[southwest]]&lt;&gt;0,Play[[#This Row],[Smoker]]&lt;&gt;0),Play[[#This Row],[medical_insurance_charges]],NA())</f>
        <v>#N/A</v>
      </c>
      <c r="X599" s="114" t="e">
        <f>IF(AND(Play[[#This Row],[northwest]]&lt;&gt;0,Play[[#This Row],[Smoker]]&lt;&gt;0),Play[[#This Row],[medical_insurance_charges]],NA())</f>
        <v>#N/A</v>
      </c>
      <c r="Y599" s="114" t="e">
        <f>IF(AND(Play[[#This Row],[northeast]]&lt;&gt;0,Play[[#This Row],[Smoker]]&lt;&gt;0),Play[[#This Row],[medical_insurance_charges]],NA())</f>
        <v>#N/A</v>
      </c>
      <c r="Z599" s="115" t="e">
        <f>IF(AND(Play[[#This Row],[Biological Marker]]=0,Play[[#This Row],[Smoker]]=1),Play[[#This Row],[medical_insurance_charges]],NA())</f>
        <v>#N/A</v>
      </c>
      <c r="AA599" s="115" t="e">
        <f>IF(AND(Play[[#This Row],[Biological Marker]]=1,Play[[#This Row],[Smoker]]=1),Play[[#This Row],[medical_insurance_charges]],NA())</f>
        <v>#N/A</v>
      </c>
      <c r="AB599" s="144">
        <f>IF(AND(Play[[#This Row],[southeast]]&lt;&gt;0,Play[[#This Row],[Smoker]]=0),Play[[#This Row],[medical_insurance_charges]],NA())</f>
        <v>8083.9197999999997</v>
      </c>
      <c r="AC599" s="144" t="e">
        <f>IF(AND(Play[[#This Row],[southwest]]&lt;&gt;0,Play[[#This Row],[Smoker]]=0),Play[[#This Row],[medical_insurance_charges]],NA())</f>
        <v>#N/A</v>
      </c>
      <c r="AD599" s="144" t="e">
        <f>IF(AND(Play[[#This Row],[northwest]]&lt;&gt;0,Play[[#This Row],[Smoker]]=0),Play[[#This Row],[medical_insurance_charges]],NA())</f>
        <v>#N/A</v>
      </c>
      <c r="AE599" s="144" t="e">
        <f>IF(AND(Play[[#This Row],[northeast]]&lt;&gt;0,Play[[#This Row],[Smoker]]=0),Play[[#This Row],[medical_insurance_charges]],NA())</f>
        <v>#N/A</v>
      </c>
      <c r="AF599" s="115" t="e">
        <f>IF(AND(Play[[#This Row],[Biological Marker]]=0,Play[[#This Row],[Smoker]]=0),Play[[#This Row],[medical_insurance_charges]],NA())</f>
        <v>#N/A</v>
      </c>
      <c r="AG599" s="115">
        <f>IF(AND(Play[[#This Row],[Biological Marker]]=1,Play[[#This Row],[Smoker]]=0),Play[[#This Row],[medical_insurance_charges]],NA())</f>
        <v>8083.9197999999997</v>
      </c>
    </row>
    <row r="600" spans="1:33" x14ac:dyDescent="0.35">
      <c r="A600" s="31">
        <v>48</v>
      </c>
      <c r="B600" s="31">
        <v>40.15</v>
      </c>
      <c r="C600" s="33">
        <v>0</v>
      </c>
      <c r="D600" s="33">
        <v>1</v>
      </c>
      <c r="E600" s="33">
        <v>0</v>
      </c>
      <c r="F600" s="33">
        <v>0</v>
      </c>
      <c r="G600" s="33">
        <v>1</v>
      </c>
      <c r="H600">
        <v>0</v>
      </c>
      <c r="I600">
        <v>1</v>
      </c>
      <c r="J600">
        <v>0</v>
      </c>
      <c r="K600">
        <v>0</v>
      </c>
      <c r="L600">
        <v>0</v>
      </c>
      <c r="M600">
        <v>0</v>
      </c>
      <c r="N600">
        <v>0</v>
      </c>
      <c r="O600">
        <v>1</v>
      </c>
      <c r="P600">
        <v>0</v>
      </c>
      <c r="Q600" s="32">
        <v>7804.1605</v>
      </c>
      <c r="R600" s="110">
        <f>IF(Play[[#This Row],[southeast]]=1,Play[[#This Row],[medical_insurance_charges]],NA())</f>
        <v>7804.1605</v>
      </c>
      <c r="S600" s="110" t="e">
        <f>IF(Play[[#This Row],[southwest]]=1,Play[[#This Row],[medical_insurance_charges]],NA())</f>
        <v>#N/A</v>
      </c>
      <c r="T600" s="111" t="e">
        <f>IF(Play[[#This Row],[northwest]]=1,Play[[#This Row],[medical_insurance_charges]],NA())</f>
        <v>#N/A</v>
      </c>
      <c r="U600" s="110" t="e">
        <f>IF(Play[[#This Row],[northeast]]=1,Play[[#This Row],[medical_insurance_charges]],NA())</f>
        <v>#N/A</v>
      </c>
      <c r="V600" s="114" t="e">
        <f>IF(AND(Play[[#This Row],[southeast]]&lt;&gt;0,Play[[#This Row],[Smoker]]&lt;&gt;0),Play[[#This Row],[medical_insurance_charges]],NA())</f>
        <v>#N/A</v>
      </c>
      <c r="W600" s="114" t="e">
        <f>IF(AND(Play[[#This Row],[southwest]]&lt;&gt;0,Play[[#This Row],[Smoker]]&lt;&gt;0),Play[[#This Row],[medical_insurance_charges]],NA())</f>
        <v>#N/A</v>
      </c>
      <c r="X600" s="114" t="e">
        <f>IF(AND(Play[[#This Row],[northwest]]&lt;&gt;0,Play[[#This Row],[Smoker]]&lt;&gt;0),Play[[#This Row],[medical_insurance_charges]],NA())</f>
        <v>#N/A</v>
      </c>
      <c r="Y600" s="114" t="e">
        <f>IF(AND(Play[[#This Row],[northeast]]&lt;&gt;0,Play[[#This Row],[Smoker]]&lt;&gt;0),Play[[#This Row],[medical_insurance_charges]],NA())</f>
        <v>#N/A</v>
      </c>
      <c r="Z600" s="115" t="e">
        <f>IF(AND(Play[[#This Row],[Biological Marker]]=0,Play[[#This Row],[Smoker]]=1),Play[[#This Row],[medical_insurance_charges]],NA())</f>
        <v>#N/A</v>
      </c>
      <c r="AA600" s="115" t="e">
        <f>IF(AND(Play[[#This Row],[Biological Marker]]=1,Play[[#This Row],[Smoker]]=1),Play[[#This Row],[medical_insurance_charges]],NA())</f>
        <v>#N/A</v>
      </c>
      <c r="AB600" s="144">
        <f>IF(AND(Play[[#This Row],[southeast]]&lt;&gt;0,Play[[#This Row],[Smoker]]=0),Play[[#This Row],[medical_insurance_charges]],NA())</f>
        <v>7804.1605</v>
      </c>
      <c r="AC600" s="144" t="e">
        <f>IF(AND(Play[[#This Row],[southwest]]&lt;&gt;0,Play[[#This Row],[Smoker]]=0),Play[[#This Row],[medical_insurance_charges]],NA())</f>
        <v>#N/A</v>
      </c>
      <c r="AD600" s="144" t="e">
        <f>IF(AND(Play[[#This Row],[northwest]]&lt;&gt;0,Play[[#This Row],[Smoker]]=0),Play[[#This Row],[medical_insurance_charges]],NA())</f>
        <v>#N/A</v>
      </c>
      <c r="AE600" s="144" t="e">
        <f>IF(AND(Play[[#This Row],[northeast]]&lt;&gt;0,Play[[#This Row],[Smoker]]=0),Play[[#This Row],[medical_insurance_charges]],NA())</f>
        <v>#N/A</v>
      </c>
      <c r="AF600" s="115" t="e">
        <f>IF(AND(Play[[#This Row],[Biological Marker]]=0,Play[[#This Row],[Smoker]]=0),Play[[#This Row],[medical_insurance_charges]],NA())</f>
        <v>#N/A</v>
      </c>
      <c r="AG600" s="115">
        <f>IF(AND(Play[[#This Row],[Biological Marker]]=1,Play[[#This Row],[Smoker]]=0),Play[[#This Row],[medical_insurance_charges]],NA())</f>
        <v>7804.1605</v>
      </c>
    </row>
    <row r="601" spans="1:33" x14ac:dyDescent="0.35">
      <c r="A601" s="31">
        <v>48</v>
      </c>
      <c r="B601" s="31">
        <v>37.29</v>
      </c>
      <c r="C601" s="33">
        <v>0</v>
      </c>
      <c r="D601" s="33">
        <v>1</v>
      </c>
      <c r="E601" s="33">
        <v>0</v>
      </c>
      <c r="F601" s="33">
        <v>0</v>
      </c>
      <c r="G601" s="33">
        <v>1</v>
      </c>
      <c r="H601">
        <v>0</v>
      </c>
      <c r="I601">
        <v>1</v>
      </c>
      <c r="J601">
        <v>0</v>
      </c>
      <c r="K601">
        <v>0</v>
      </c>
      <c r="L601">
        <v>0</v>
      </c>
      <c r="M601">
        <v>0</v>
      </c>
      <c r="N601">
        <v>0</v>
      </c>
      <c r="O601">
        <v>1</v>
      </c>
      <c r="P601">
        <v>0</v>
      </c>
      <c r="Q601" s="32">
        <v>8978.1851000000006</v>
      </c>
      <c r="R601" s="110">
        <f>IF(Play[[#This Row],[southeast]]=1,Play[[#This Row],[medical_insurance_charges]],NA())</f>
        <v>8978.1851000000006</v>
      </c>
      <c r="S601" s="110" t="e">
        <f>IF(Play[[#This Row],[southwest]]=1,Play[[#This Row],[medical_insurance_charges]],NA())</f>
        <v>#N/A</v>
      </c>
      <c r="T601" s="111" t="e">
        <f>IF(Play[[#This Row],[northwest]]=1,Play[[#This Row],[medical_insurance_charges]],NA())</f>
        <v>#N/A</v>
      </c>
      <c r="U601" s="110" t="e">
        <f>IF(Play[[#This Row],[northeast]]=1,Play[[#This Row],[medical_insurance_charges]],NA())</f>
        <v>#N/A</v>
      </c>
      <c r="V601" s="114" t="e">
        <f>IF(AND(Play[[#This Row],[southeast]]&lt;&gt;0,Play[[#This Row],[Smoker]]&lt;&gt;0),Play[[#This Row],[medical_insurance_charges]],NA())</f>
        <v>#N/A</v>
      </c>
      <c r="W601" s="114" t="e">
        <f>IF(AND(Play[[#This Row],[southwest]]&lt;&gt;0,Play[[#This Row],[Smoker]]&lt;&gt;0),Play[[#This Row],[medical_insurance_charges]],NA())</f>
        <v>#N/A</v>
      </c>
      <c r="X601" s="114" t="e">
        <f>IF(AND(Play[[#This Row],[northwest]]&lt;&gt;0,Play[[#This Row],[Smoker]]&lt;&gt;0),Play[[#This Row],[medical_insurance_charges]],NA())</f>
        <v>#N/A</v>
      </c>
      <c r="Y601" s="114" t="e">
        <f>IF(AND(Play[[#This Row],[northeast]]&lt;&gt;0,Play[[#This Row],[Smoker]]&lt;&gt;0),Play[[#This Row],[medical_insurance_charges]],NA())</f>
        <v>#N/A</v>
      </c>
      <c r="Z601" s="115" t="e">
        <f>IF(AND(Play[[#This Row],[Biological Marker]]=0,Play[[#This Row],[Smoker]]=1),Play[[#This Row],[medical_insurance_charges]],NA())</f>
        <v>#N/A</v>
      </c>
      <c r="AA601" s="115" t="e">
        <f>IF(AND(Play[[#This Row],[Biological Marker]]=1,Play[[#This Row],[Smoker]]=1),Play[[#This Row],[medical_insurance_charges]],NA())</f>
        <v>#N/A</v>
      </c>
      <c r="AB601" s="144">
        <f>IF(AND(Play[[#This Row],[southeast]]&lt;&gt;0,Play[[#This Row],[Smoker]]=0),Play[[#This Row],[medical_insurance_charges]],NA())</f>
        <v>8978.1851000000006</v>
      </c>
      <c r="AC601" s="144" t="e">
        <f>IF(AND(Play[[#This Row],[southwest]]&lt;&gt;0,Play[[#This Row],[Smoker]]=0),Play[[#This Row],[medical_insurance_charges]],NA())</f>
        <v>#N/A</v>
      </c>
      <c r="AD601" s="144" t="e">
        <f>IF(AND(Play[[#This Row],[northwest]]&lt;&gt;0,Play[[#This Row],[Smoker]]=0),Play[[#This Row],[medical_insurance_charges]],NA())</f>
        <v>#N/A</v>
      </c>
      <c r="AE601" s="144" t="e">
        <f>IF(AND(Play[[#This Row],[northeast]]&lt;&gt;0,Play[[#This Row],[Smoker]]=0),Play[[#This Row],[medical_insurance_charges]],NA())</f>
        <v>#N/A</v>
      </c>
      <c r="AF601" s="115" t="e">
        <f>IF(AND(Play[[#This Row],[Biological Marker]]=0,Play[[#This Row],[Smoker]]=0),Play[[#This Row],[medical_insurance_charges]],NA())</f>
        <v>#N/A</v>
      </c>
      <c r="AG601" s="115">
        <f>IF(AND(Play[[#This Row],[Biological Marker]]=1,Play[[#This Row],[Smoker]]=0),Play[[#This Row],[medical_insurance_charges]],NA())</f>
        <v>8978.1851000000006</v>
      </c>
    </row>
    <row r="602" spans="1:33" x14ac:dyDescent="0.35">
      <c r="A602" s="31">
        <v>49</v>
      </c>
      <c r="B602" s="31">
        <v>35.86</v>
      </c>
      <c r="C602" s="33">
        <v>0</v>
      </c>
      <c r="D602" s="33">
        <v>1</v>
      </c>
      <c r="E602" s="33">
        <v>0</v>
      </c>
      <c r="F602" s="33">
        <v>0</v>
      </c>
      <c r="G602" s="33">
        <v>1</v>
      </c>
      <c r="H602">
        <v>0</v>
      </c>
      <c r="I602">
        <v>1</v>
      </c>
      <c r="J602">
        <v>0</v>
      </c>
      <c r="K602">
        <v>0</v>
      </c>
      <c r="L602">
        <v>0</v>
      </c>
      <c r="M602">
        <v>0</v>
      </c>
      <c r="N602">
        <v>0</v>
      </c>
      <c r="O602">
        <v>1</v>
      </c>
      <c r="P602">
        <v>0</v>
      </c>
      <c r="Q602" s="32">
        <v>8124.4084000000003</v>
      </c>
      <c r="R602" s="110">
        <f>IF(Play[[#This Row],[southeast]]=1,Play[[#This Row],[medical_insurance_charges]],NA())</f>
        <v>8124.4084000000003</v>
      </c>
      <c r="S602" s="110" t="e">
        <f>IF(Play[[#This Row],[southwest]]=1,Play[[#This Row],[medical_insurance_charges]],NA())</f>
        <v>#N/A</v>
      </c>
      <c r="T602" s="111" t="e">
        <f>IF(Play[[#This Row],[northwest]]=1,Play[[#This Row],[medical_insurance_charges]],NA())</f>
        <v>#N/A</v>
      </c>
      <c r="U602" s="110" t="e">
        <f>IF(Play[[#This Row],[northeast]]=1,Play[[#This Row],[medical_insurance_charges]],NA())</f>
        <v>#N/A</v>
      </c>
      <c r="V602" s="114" t="e">
        <f>IF(AND(Play[[#This Row],[southeast]]&lt;&gt;0,Play[[#This Row],[Smoker]]&lt;&gt;0),Play[[#This Row],[medical_insurance_charges]],NA())</f>
        <v>#N/A</v>
      </c>
      <c r="W602" s="114" t="e">
        <f>IF(AND(Play[[#This Row],[southwest]]&lt;&gt;0,Play[[#This Row],[Smoker]]&lt;&gt;0),Play[[#This Row],[medical_insurance_charges]],NA())</f>
        <v>#N/A</v>
      </c>
      <c r="X602" s="114" t="e">
        <f>IF(AND(Play[[#This Row],[northwest]]&lt;&gt;0,Play[[#This Row],[Smoker]]&lt;&gt;0),Play[[#This Row],[medical_insurance_charges]],NA())</f>
        <v>#N/A</v>
      </c>
      <c r="Y602" s="114" t="e">
        <f>IF(AND(Play[[#This Row],[northeast]]&lt;&gt;0,Play[[#This Row],[Smoker]]&lt;&gt;0),Play[[#This Row],[medical_insurance_charges]],NA())</f>
        <v>#N/A</v>
      </c>
      <c r="Z602" s="115" t="e">
        <f>IF(AND(Play[[#This Row],[Biological Marker]]=0,Play[[#This Row],[Smoker]]=1),Play[[#This Row],[medical_insurance_charges]],NA())</f>
        <v>#N/A</v>
      </c>
      <c r="AA602" s="115" t="e">
        <f>IF(AND(Play[[#This Row],[Biological Marker]]=1,Play[[#This Row],[Smoker]]=1),Play[[#This Row],[medical_insurance_charges]],NA())</f>
        <v>#N/A</v>
      </c>
      <c r="AB602" s="144">
        <f>IF(AND(Play[[#This Row],[southeast]]&lt;&gt;0,Play[[#This Row],[Smoker]]=0),Play[[#This Row],[medical_insurance_charges]],NA())</f>
        <v>8124.4084000000003</v>
      </c>
      <c r="AC602" s="144" t="e">
        <f>IF(AND(Play[[#This Row],[southwest]]&lt;&gt;0,Play[[#This Row],[Smoker]]=0),Play[[#This Row],[medical_insurance_charges]],NA())</f>
        <v>#N/A</v>
      </c>
      <c r="AD602" s="144" t="e">
        <f>IF(AND(Play[[#This Row],[northwest]]&lt;&gt;0,Play[[#This Row],[Smoker]]=0),Play[[#This Row],[medical_insurance_charges]],NA())</f>
        <v>#N/A</v>
      </c>
      <c r="AE602" s="144" t="e">
        <f>IF(AND(Play[[#This Row],[northeast]]&lt;&gt;0,Play[[#This Row],[Smoker]]=0),Play[[#This Row],[medical_insurance_charges]],NA())</f>
        <v>#N/A</v>
      </c>
      <c r="AF602" s="115" t="e">
        <f>IF(AND(Play[[#This Row],[Biological Marker]]=0,Play[[#This Row],[Smoker]]=0),Play[[#This Row],[medical_insurance_charges]],NA())</f>
        <v>#N/A</v>
      </c>
      <c r="AG602" s="115">
        <f>IF(AND(Play[[#This Row],[Biological Marker]]=1,Play[[#This Row],[Smoker]]=0),Play[[#This Row],[medical_insurance_charges]],NA())</f>
        <v>8124.4084000000003</v>
      </c>
    </row>
    <row r="603" spans="1:33" x14ac:dyDescent="0.35">
      <c r="A603" s="31">
        <v>49</v>
      </c>
      <c r="B603" s="31">
        <v>37.51</v>
      </c>
      <c r="C603" s="33">
        <v>0</v>
      </c>
      <c r="D603" s="33">
        <v>1</v>
      </c>
      <c r="E603" s="33">
        <v>0</v>
      </c>
      <c r="F603" s="33">
        <v>0</v>
      </c>
      <c r="G603" s="33">
        <v>1</v>
      </c>
      <c r="H603">
        <v>0</v>
      </c>
      <c r="I603">
        <v>1</v>
      </c>
      <c r="J603">
        <v>0</v>
      </c>
      <c r="K603">
        <v>0</v>
      </c>
      <c r="L603">
        <v>0</v>
      </c>
      <c r="M603">
        <v>0</v>
      </c>
      <c r="N603">
        <v>0</v>
      </c>
      <c r="O603">
        <v>1</v>
      </c>
      <c r="P603">
        <v>0</v>
      </c>
      <c r="Q603" s="32">
        <v>9304.7019</v>
      </c>
      <c r="R603" s="110">
        <f>IF(Play[[#This Row],[southeast]]=1,Play[[#This Row],[medical_insurance_charges]],NA())</f>
        <v>9304.7019</v>
      </c>
      <c r="S603" s="110" t="e">
        <f>IF(Play[[#This Row],[southwest]]=1,Play[[#This Row],[medical_insurance_charges]],NA())</f>
        <v>#N/A</v>
      </c>
      <c r="T603" s="111" t="e">
        <f>IF(Play[[#This Row],[northwest]]=1,Play[[#This Row],[medical_insurance_charges]],NA())</f>
        <v>#N/A</v>
      </c>
      <c r="U603" s="110" t="e">
        <f>IF(Play[[#This Row],[northeast]]=1,Play[[#This Row],[medical_insurance_charges]],NA())</f>
        <v>#N/A</v>
      </c>
      <c r="V603" s="114" t="e">
        <f>IF(AND(Play[[#This Row],[southeast]]&lt;&gt;0,Play[[#This Row],[Smoker]]&lt;&gt;0),Play[[#This Row],[medical_insurance_charges]],NA())</f>
        <v>#N/A</v>
      </c>
      <c r="W603" s="114" t="e">
        <f>IF(AND(Play[[#This Row],[southwest]]&lt;&gt;0,Play[[#This Row],[Smoker]]&lt;&gt;0),Play[[#This Row],[medical_insurance_charges]],NA())</f>
        <v>#N/A</v>
      </c>
      <c r="X603" s="114" t="e">
        <f>IF(AND(Play[[#This Row],[northwest]]&lt;&gt;0,Play[[#This Row],[Smoker]]&lt;&gt;0),Play[[#This Row],[medical_insurance_charges]],NA())</f>
        <v>#N/A</v>
      </c>
      <c r="Y603" s="114" t="e">
        <f>IF(AND(Play[[#This Row],[northeast]]&lt;&gt;0,Play[[#This Row],[Smoker]]&lt;&gt;0),Play[[#This Row],[medical_insurance_charges]],NA())</f>
        <v>#N/A</v>
      </c>
      <c r="Z603" s="115" t="e">
        <f>IF(AND(Play[[#This Row],[Biological Marker]]=0,Play[[#This Row],[Smoker]]=1),Play[[#This Row],[medical_insurance_charges]],NA())</f>
        <v>#N/A</v>
      </c>
      <c r="AA603" s="115" t="e">
        <f>IF(AND(Play[[#This Row],[Biological Marker]]=1,Play[[#This Row],[Smoker]]=1),Play[[#This Row],[medical_insurance_charges]],NA())</f>
        <v>#N/A</v>
      </c>
      <c r="AB603" s="144">
        <f>IF(AND(Play[[#This Row],[southeast]]&lt;&gt;0,Play[[#This Row],[Smoker]]=0),Play[[#This Row],[medical_insurance_charges]],NA())</f>
        <v>9304.7019</v>
      </c>
      <c r="AC603" s="144" t="e">
        <f>IF(AND(Play[[#This Row],[southwest]]&lt;&gt;0,Play[[#This Row],[Smoker]]=0),Play[[#This Row],[medical_insurance_charges]],NA())</f>
        <v>#N/A</v>
      </c>
      <c r="AD603" s="144" t="e">
        <f>IF(AND(Play[[#This Row],[northwest]]&lt;&gt;0,Play[[#This Row],[Smoker]]=0),Play[[#This Row],[medical_insurance_charges]],NA())</f>
        <v>#N/A</v>
      </c>
      <c r="AE603" s="144" t="e">
        <f>IF(AND(Play[[#This Row],[northeast]]&lt;&gt;0,Play[[#This Row],[Smoker]]=0),Play[[#This Row],[medical_insurance_charges]],NA())</f>
        <v>#N/A</v>
      </c>
      <c r="AF603" s="115" t="e">
        <f>IF(AND(Play[[#This Row],[Biological Marker]]=0,Play[[#This Row],[Smoker]]=0),Play[[#This Row],[medical_insurance_charges]],NA())</f>
        <v>#N/A</v>
      </c>
      <c r="AG603" s="115">
        <f>IF(AND(Play[[#This Row],[Biological Marker]]=1,Play[[#This Row],[Smoker]]=0),Play[[#This Row],[medical_insurance_charges]],NA())</f>
        <v>9304.7019</v>
      </c>
    </row>
    <row r="604" spans="1:33" x14ac:dyDescent="0.35">
      <c r="A604" s="31">
        <v>49</v>
      </c>
      <c r="B604" s="31">
        <v>36.85</v>
      </c>
      <c r="C604" s="33">
        <v>0</v>
      </c>
      <c r="D604" s="33">
        <v>1</v>
      </c>
      <c r="E604" s="33">
        <v>0</v>
      </c>
      <c r="F604" s="33">
        <v>0</v>
      </c>
      <c r="G604" s="33">
        <v>1</v>
      </c>
      <c r="H604">
        <v>0</v>
      </c>
      <c r="I604">
        <v>1</v>
      </c>
      <c r="J604">
        <v>0</v>
      </c>
      <c r="K604">
        <v>0</v>
      </c>
      <c r="L604">
        <v>0</v>
      </c>
      <c r="M604">
        <v>0</v>
      </c>
      <c r="N604">
        <v>0</v>
      </c>
      <c r="O604">
        <v>1</v>
      </c>
      <c r="P604">
        <v>0</v>
      </c>
      <c r="Q604" s="32">
        <v>8125.7844999999998</v>
      </c>
      <c r="R604" s="110">
        <f>IF(Play[[#This Row],[southeast]]=1,Play[[#This Row],[medical_insurance_charges]],NA())</f>
        <v>8125.7844999999998</v>
      </c>
      <c r="S604" s="110" t="e">
        <f>IF(Play[[#This Row],[southwest]]=1,Play[[#This Row],[medical_insurance_charges]],NA())</f>
        <v>#N/A</v>
      </c>
      <c r="T604" s="111" t="e">
        <f>IF(Play[[#This Row],[northwest]]=1,Play[[#This Row],[medical_insurance_charges]],NA())</f>
        <v>#N/A</v>
      </c>
      <c r="U604" s="110" t="e">
        <f>IF(Play[[#This Row],[northeast]]=1,Play[[#This Row],[medical_insurance_charges]],NA())</f>
        <v>#N/A</v>
      </c>
      <c r="V604" s="114" t="e">
        <f>IF(AND(Play[[#This Row],[southeast]]&lt;&gt;0,Play[[#This Row],[Smoker]]&lt;&gt;0),Play[[#This Row],[medical_insurance_charges]],NA())</f>
        <v>#N/A</v>
      </c>
      <c r="W604" s="114" t="e">
        <f>IF(AND(Play[[#This Row],[southwest]]&lt;&gt;0,Play[[#This Row],[Smoker]]&lt;&gt;0),Play[[#This Row],[medical_insurance_charges]],NA())</f>
        <v>#N/A</v>
      </c>
      <c r="X604" s="114" t="e">
        <f>IF(AND(Play[[#This Row],[northwest]]&lt;&gt;0,Play[[#This Row],[Smoker]]&lt;&gt;0),Play[[#This Row],[medical_insurance_charges]],NA())</f>
        <v>#N/A</v>
      </c>
      <c r="Y604" s="114" t="e">
        <f>IF(AND(Play[[#This Row],[northeast]]&lt;&gt;0,Play[[#This Row],[Smoker]]&lt;&gt;0),Play[[#This Row],[medical_insurance_charges]],NA())</f>
        <v>#N/A</v>
      </c>
      <c r="Z604" s="115" t="e">
        <f>IF(AND(Play[[#This Row],[Biological Marker]]=0,Play[[#This Row],[Smoker]]=1),Play[[#This Row],[medical_insurance_charges]],NA())</f>
        <v>#N/A</v>
      </c>
      <c r="AA604" s="115" t="e">
        <f>IF(AND(Play[[#This Row],[Biological Marker]]=1,Play[[#This Row],[Smoker]]=1),Play[[#This Row],[medical_insurance_charges]],NA())</f>
        <v>#N/A</v>
      </c>
      <c r="AB604" s="144">
        <f>IF(AND(Play[[#This Row],[southeast]]&lt;&gt;0,Play[[#This Row],[Smoker]]=0),Play[[#This Row],[medical_insurance_charges]],NA())</f>
        <v>8125.7844999999998</v>
      </c>
      <c r="AC604" s="144" t="e">
        <f>IF(AND(Play[[#This Row],[southwest]]&lt;&gt;0,Play[[#This Row],[Smoker]]=0),Play[[#This Row],[medical_insurance_charges]],NA())</f>
        <v>#N/A</v>
      </c>
      <c r="AD604" s="144" t="e">
        <f>IF(AND(Play[[#This Row],[northwest]]&lt;&gt;0,Play[[#This Row],[Smoker]]=0),Play[[#This Row],[medical_insurance_charges]],NA())</f>
        <v>#N/A</v>
      </c>
      <c r="AE604" s="144" t="e">
        <f>IF(AND(Play[[#This Row],[northeast]]&lt;&gt;0,Play[[#This Row],[Smoker]]=0),Play[[#This Row],[medical_insurance_charges]],NA())</f>
        <v>#N/A</v>
      </c>
      <c r="AF604" s="115" t="e">
        <f>IF(AND(Play[[#This Row],[Biological Marker]]=0,Play[[#This Row],[Smoker]]=0),Play[[#This Row],[medical_insurance_charges]],NA())</f>
        <v>#N/A</v>
      </c>
      <c r="AG604" s="115">
        <f>IF(AND(Play[[#This Row],[Biological Marker]]=1,Play[[#This Row],[Smoker]]=0),Play[[#This Row],[medical_insurance_charges]],NA())</f>
        <v>8125.7844999999998</v>
      </c>
    </row>
    <row r="605" spans="1:33" x14ac:dyDescent="0.35">
      <c r="A605" s="31">
        <v>50</v>
      </c>
      <c r="B605" s="31">
        <v>44.77</v>
      </c>
      <c r="C605" s="33">
        <v>0</v>
      </c>
      <c r="D605" s="33">
        <v>1</v>
      </c>
      <c r="E605" s="33">
        <v>0</v>
      </c>
      <c r="F605" s="33">
        <v>0</v>
      </c>
      <c r="G605" s="33">
        <v>1</v>
      </c>
      <c r="H605">
        <v>0</v>
      </c>
      <c r="I605">
        <v>1</v>
      </c>
      <c r="J605">
        <v>0</v>
      </c>
      <c r="K605">
        <v>0</v>
      </c>
      <c r="L605">
        <v>0</v>
      </c>
      <c r="M605">
        <v>0</v>
      </c>
      <c r="N605">
        <v>0</v>
      </c>
      <c r="O605">
        <v>1</v>
      </c>
      <c r="P605">
        <v>0</v>
      </c>
      <c r="Q605" s="32">
        <v>9058.7302999999993</v>
      </c>
      <c r="R605" s="110">
        <f>IF(Play[[#This Row],[southeast]]=1,Play[[#This Row],[medical_insurance_charges]],NA())</f>
        <v>9058.7302999999993</v>
      </c>
      <c r="S605" s="110" t="e">
        <f>IF(Play[[#This Row],[southwest]]=1,Play[[#This Row],[medical_insurance_charges]],NA())</f>
        <v>#N/A</v>
      </c>
      <c r="T605" s="111" t="e">
        <f>IF(Play[[#This Row],[northwest]]=1,Play[[#This Row],[medical_insurance_charges]],NA())</f>
        <v>#N/A</v>
      </c>
      <c r="U605" s="110" t="e">
        <f>IF(Play[[#This Row],[northeast]]=1,Play[[#This Row],[medical_insurance_charges]],NA())</f>
        <v>#N/A</v>
      </c>
      <c r="V605" s="114" t="e">
        <f>IF(AND(Play[[#This Row],[southeast]]&lt;&gt;0,Play[[#This Row],[Smoker]]&lt;&gt;0),Play[[#This Row],[medical_insurance_charges]],NA())</f>
        <v>#N/A</v>
      </c>
      <c r="W605" s="114" t="e">
        <f>IF(AND(Play[[#This Row],[southwest]]&lt;&gt;0,Play[[#This Row],[Smoker]]&lt;&gt;0),Play[[#This Row],[medical_insurance_charges]],NA())</f>
        <v>#N/A</v>
      </c>
      <c r="X605" s="114" t="e">
        <f>IF(AND(Play[[#This Row],[northwest]]&lt;&gt;0,Play[[#This Row],[Smoker]]&lt;&gt;0),Play[[#This Row],[medical_insurance_charges]],NA())</f>
        <v>#N/A</v>
      </c>
      <c r="Y605" s="114" t="e">
        <f>IF(AND(Play[[#This Row],[northeast]]&lt;&gt;0,Play[[#This Row],[Smoker]]&lt;&gt;0),Play[[#This Row],[medical_insurance_charges]],NA())</f>
        <v>#N/A</v>
      </c>
      <c r="Z605" s="115" t="e">
        <f>IF(AND(Play[[#This Row],[Biological Marker]]=0,Play[[#This Row],[Smoker]]=1),Play[[#This Row],[medical_insurance_charges]],NA())</f>
        <v>#N/A</v>
      </c>
      <c r="AA605" s="115" t="e">
        <f>IF(AND(Play[[#This Row],[Biological Marker]]=1,Play[[#This Row],[Smoker]]=1),Play[[#This Row],[medical_insurance_charges]],NA())</f>
        <v>#N/A</v>
      </c>
      <c r="AB605" s="144">
        <f>IF(AND(Play[[#This Row],[southeast]]&lt;&gt;0,Play[[#This Row],[Smoker]]=0),Play[[#This Row],[medical_insurance_charges]],NA())</f>
        <v>9058.7302999999993</v>
      </c>
      <c r="AC605" s="144" t="e">
        <f>IF(AND(Play[[#This Row],[southwest]]&lt;&gt;0,Play[[#This Row],[Smoker]]=0),Play[[#This Row],[medical_insurance_charges]],NA())</f>
        <v>#N/A</v>
      </c>
      <c r="AD605" s="144" t="e">
        <f>IF(AND(Play[[#This Row],[northwest]]&lt;&gt;0,Play[[#This Row],[Smoker]]=0),Play[[#This Row],[medical_insurance_charges]],NA())</f>
        <v>#N/A</v>
      </c>
      <c r="AE605" s="144" t="e">
        <f>IF(AND(Play[[#This Row],[northeast]]&lt;&gt;0,Play[[#This Row],[Smoker]]=0),Play[[#This Row],[medical_insurance_charges]],NA())</f>
        <v>#N/A</v>
      </c>
      <c r="AF605" s="115" t="e">
        <f>IF(AND(Play[[#This Row],[Biological Marker]]=0,Play[[#This Row],[Smoker]]=0),Play[[#This Row],[medical_insurance_charges]],NA())</f>
        <v>#N/A</v>
      </c>
      <c r="AG605" s="115">
        <f>IF(AND(Play[[#This Row],[Biological Marker]]=1,Play[[#This Row],[Smoker]]=0),Play[[#This Row],[medical_insurance_charges]],NA())</f>
        <v>9058.7302999999993</v>
      </c>
    </row>
    <row r="606" spans="1:33" x14ac:dyDescent="0.35">
      <c r="A606" s="31">
        <v>50</v>
      </c>
      <c r="B606" s="31">
        <v>37.07</v>
      </c>
      <c r="C606" s="33">
        <v>0</v>
      </c>
      <c r="D606" s="33">
        <v>1</v>
      </c>
      <c r="E606" s="33">
        <v>0</v>
      </c>
      <c r="F606" s="33">
        <v>0</v>
      </c>
      <c r="G606" s="33">
        <v>1</v>
      </c>
      <c r="H606">
        <v>0</v>
      </c>
      <c r="I606">
        <v>1</v>
      </c>
      <c r="J606">
        <v>0</v>
      </c>
      <c r="K606">
        <v>0</v>
      </c>
      <c r="L606">
        <v>0</v>
      </c>
      <c r="M606">
        <v>0</v>
      </c>
      <c r="N606">
        <v>0</v>
      </c>
      <c r="O606">
        <v>1</v>
      </c>
      <c r="P606">
        <v>0</v>
      </c>
      <c r="Q606" s="32">
        <v>9048.0272999999997</v>
      </c>
      <c r="R606" s="110">
        <f>IF(Play[[#This Row],[southeast]]=1,Play[[#This Row],[medical_insurance_charges]],NA())</f>
        <v>9048.0272999999997</v>
      </c>
      <c r="S606" s="110" t="e">
        <f>IF(Play[[#This Row],[southwest]]=1,Play[[#This Row],[medical_insurance_charges]],NA())</f>
        <v>#N/A</v>
      </c>
      <c r="T606" s="111" t="e">
        <f>IF(Play[[#This Row],[northwest]]=1,Play[[#This Row],[medical_insurance_charges]],NA())</f>
        <v>#N/A</v>
      </c>
      <c r="U606" s="110" t="e">
        <f>IF(Play[[#This Row],[northeast]]=1,Play[[#This Row],[medical_insurance_charges]],NA())</f>
        <v>#N/A</v>
      </c>
      <c r="V606" s="114" t="e">
        <f>IF(AND(Play[[#This Row],[southeast]]&lt;&gt;0,Play[[#This Row],[Smoker]]&lt;&gt;0),Play[[#This Row],[medical_insurance_charges]],NA())</f>
        <v>#N/A</v>
      </c>
      <c r="W606" s="114" t="e">
        <f>IF(AND(Play[[#This Row],[southwest]]&lt;&gt;0,Play[[#This Row],[Smoker]]&lt;&gt;0),Play[[#This Row],[medical_insurance_charges]],NA())</f>
        <v>#N/A</v>
      </c>
      <c r="X606" s="114" t="e">
        <f>IF(AND(Play[[#This Row],[northwest]]&lt;&gt;0,Play[[#This Row],[Smoker]]&lt;&gt;0),Play[[#This Row],[medical_insurance_charges]],NA())</f>
        <v>#N/A</v>
      </c>
      <c r="Y606" s="114" t="e">
        <f>IF(AND(Play[[#This Row],[northeast]]&lt;&gt;0,Play[[#This Row],[Smoker]]&lt;&gt;0),Play[[#This Row],[medical_insurance_charges]],NA())</f>
        <v>#N/A</v>
      </c>
      <c r="Z606" s="115" t="e">
        <f>IF(AND(Play[[#This Row],[Biological Marker]]=0,Play[[#This Row],[Smoker]]=1),Play[[#This Row],[medical_insurance_charges]],NA())</f>
        <v>#N/A</v>
      </c>
      <c r="AA606" s="115" t="e">
        <f>IF(AND(Play[[#This Row],[Biological Marker]]=1,Play[[#This Row],[Smoker]]=1),Play[[#This Row],[medical_insurance_charges]],NA())</f>
        <v>#N/A</v>
      </c>
      <c r="AB606" s="144">
        <f>IF(AND(Play[[#This Row],[southeast]]&lt;&gt;0,Play[[#This Row],[Smoker]]=0),Play[[#This Row],[medical_insurance_charges]],NA())</f>
        <v>9048.0272999999997</v>
      </c>
      <c r="AC606" s="144" t="e">
        <f>IF(AND(Play[[#This Row],[southwest]]&lt;&gt;0,Play[[#This Row],[Smoker]]=0),Play[[#This Row],[medical_insurance_charges]],NA())</f>
        <v>#N/A</v>
      </c>
      <c r="AD606" s="144" t="e">
        <f>IF(AND(Play[[#This Row],[northwest]]&lt;&gt;0,Play[[#This Row],[Smoker]]=0),Play[[#This Row],[medical_insurance_charges]],NA())</f>
        <v>#N/A</v>
      </c>
      <c r="AE606" s="144" t="e">
        <f>IF(AND(Play[[#This Row],[northeast]]&lt;&gt;0,Play[[#This Row],[Smoker]]=0),Play[[#This Row],[medical_insurance_charges]],NA())</f>
        <v>#N/A</v>
      </c>
      <c r="AF606" s="115" t="e">
        <f>IF(AND(Play[[#This Row],[Biological Marker]]=0,Play[[#This Row],[Smoker]]=0),Play[[#This Row],[medical_insurance_charges]],NA())</f>
        <v>#N/A</v>
      </c>
      <c r="AG606" s="115">
        <f>IF(AND(Play[[#This Row],[Biological Marker]]=1,Play[[#This Row],[Smoker]]=0),Play[[#This Row],[medical_insurance_charges]],NA())</f>
        <v>9048.0272999999997</v>
      </c>
    </row>
    <row r="607" spans="1:33" x14ac:dyDescent="0.35">
      <c r="A607" s="31">
        <v>51</v>
      </c>
      <c r="B607" s="31">
        <v>33.33</v>
      </c>
      <c r="C607" s="33">
        <v>0</v>
      </c>
      <c r="D607" s="33">
        <v>1</v>
      </c>
      <c r="E607" s="33">
        <v>0</v>
      </c>
      <c r="F607" s="33">
        <v>0</v>
      </c>
      <c r="G607" s="33">
        <v>1</v>
      </c>
      <c r="H607">
        <v>0</v>
      </c>
      <c r="I607">
        <v>1</v>
      </c>
      <c r="J607">
        <v>0</v>
      </c>
      <c r="K607">
        <v>0</v>
      </c>
      <c r="L607">
        <v>0</v>
      </c>
      <c r="M607">
        <v>0</v>
      </c>
      <c r="N607">
        <v>0</v>
      </c>
      <c r="O607">
        <v>1</v>
      </c>
      <c r="P607">
        <v>0</v>
      </c>
      <c r="Q607" s="32">
        <v>10560.4917</v>
      </c>
      <c r="R607" s="110">
        <f>IF(Play[[#This Row],[southeast]]=1,Play[[#This Row],[medical_insurance_charges]],NA())</f>
        <v>10560.4917</v>
      </c>
      <c r="S607" s="110" t="e">
        <f>IF(Play[[#This Row],[southwest]]=1,Play[[#This Row],[medical_insurance_charges]],NA())</f>
        <v>#N/A</v>
      </c>
      <c r="T607" s="111" t="e">
        <f>IF(Play[[#This Row],[northwest]]=1,Play[[#This Row],[medical_insurance_charges]],NA())</f>
        <v>#N/A</v>
      </c>
      <c r="U607" s="110" t="e">
        <f>IF(Play[[#This Row],[northeast]]=1,Play[[#This Row],[medical_insurance_charges]],NA())</f>
        <v>#N/A</v>
      </c>
      <c r="V607" s="114" t="e">
        <f>IF(AND(Play[[#This Row],[southeast]]&lt;&gt;0,Play[[#This Row],[Smoker]]&lt;&gt;0),Play[[#This Row],[medical_insurance_charges]],NA())</f>
        <v>#N/A</v>
      </c>
      <c r="W607" s="114" t="e">
        <f>IF(AND(Play[[#This Row],[southwest]]&lt;&gt;0,Play[[#This Row],[Smoker]]&lt;&gt;0),Play[[#This Row],[medical_insurance_charges]],NA())</f>
        <v>#N/A</v>
      </c>
      <c r="X607" s="114" t="e">
        <f>IF(AND(Play[[#This Row],[northwest]]&lt;&gt;0,Play[[#This Row],[Smoker]]&lt;&gt;0),Play[[#This Row],[medical_insurance_charges]],NA())</f>
        <v>#N/A</v>
      </c>
      <c r="Y607" s="114" t="e">
        <f>IF(AND(Play[[#This Row],[northeast]]&lt;&gt;0,Play[[#This Row],[Smoker]]&lt;&gt;0),Play[[#This Row],[medical_insurance_charges]],NA())</f>
        <v>#N/A</v>
      </c>
      <c r="Z607" s="115" t="e">
        <f>IF(AND(Play[[#This Row],[Biological Marker]]=0,Play[[#This Row],[Smoker]]=1),Play[[#This Row],[medical_insurance_charges]],NA())</f>
        <v>#N/A</v>
      </c>
      <c r="AA607" s="115" t="e">
        <f>IF(AND(Play[[#This Row],[Biological Marker]]=1,Play[[#This Row],[Smoker]]=1),Play[[#This Row],[medical_insurance_charges]],NA())</f>
        <v>#N/A</v>
      </c>
      <c r="AB607" s="144">
        <f>IF(AND(Play[[#This Row],[southeast]]&lt;&gt;0,Play[[#This Row],[Smoker]]=0),Play[[#This Row],[medical_insurance_charges]],NA())</f>
        <v>10560.4917</v>
      </c>
      <c r="AC607" s="144" t="e">
        <f>IF(AND(Play[[#This Row],[southwest]]&lt;&gt;0,Play[[#This Row],[Smoker]]=0),Play[[#This Row],[medical_insurance_charges]],NA())</f>
        <v>#N/A</v>
      </c>
      <c r="AD607" s="144" t="e">
        <f>IF(AND(Play[[#This Row],[northwest]]&lt;&gt;0,Play[[#This Row],[Smoker]]=0),Play[[#This Row],[medical_insurance_charges]],NA())</f>
        <v>#N/A</v>
      </c>
      <c r="AE607" s="144" t="e">
        <f>IF(AND(Play[[#This Row],[northeast]]&lt;&gt;0,Play[[#This Row],[Smoker]]=0),Play[[#This Row],[medical_insurance_charges]],NA())</f>
        <v>#N/A</v>
      </c>
      <c r="AF607" s="115" t="e">
        <f>IF(AND(Play[[#This Row],[Biological Marker]]=0,Play[[#This Row],[Smoker]]=0),Play[[#This Row],[medical_insurance_charges]],NA())</f>
        <v>#N/A</v>
      </c>
      <c r="AG607" s="115">
        <f>IF(AND(Play[[#This Row],[Biological Marker]]=1,Play[[#This Row],[Smoker]]=0),Play[[#This Row],[medical_insurance_charges]],NA())</f>
        <v>10560.4917</v>
      </c>
    </row>
    <row r="608" spans="1:33" x14ac:dyDescent="0.35">
      <c r="A608" s="31">
        <v>51</v>
      </c>
      <c r="B608" s="31">
        <v>35.97</v>
      </c>
      <c r="C608" s="33">
        <v>0</v>
      </c>
      <c r="D608" s="33">
        <v>1</v>
      </c>
      <c r="E608" s="33">
        <v>0</v>
      </c>
      <c r="F608" s="33">
        <v>0</v>
      </c>
      <c r="G608" s="33">
        <v>1</v>
      </c>
      <c r="H608">
        <v>0</v>
      </c>
      <c r="I608">
        <v>1</v>
      </c>
      <c r="J608">
        <v>0</v>
      </c>
      <c r="K608">
        <v>0</v>
      </c>
      <c r="L608">
        <v>0</v>
      </c>
      <c r="M608">
        <v>0</v>
      </c>
      <c r="N608">
        <v>0</v>
      </c>
      <c r="O608">
        <v>1</v>
      </c>
      <c r="P608">
        <v>0</v>
      </c>
      <c r="Q608" s="32">
        <v>9386.1612999999998</v>
      </c>
      <c r="R608" s="110">
        <f>IF(Play[[#This Row],[southeast]]=1,Play[[#This Row],[medical_insurance_charges]],NA())</f>
        <v>9386.1612999999998</v>
      </c>
      <c r="S608" s="110" t="e">
        <f>IF(Play[[#This Row],[southwest]]=1,Play[[#This Row],[medical_insurance_charges]],NA())</f>
        <v>#N/A</v>
      </c>
      <c r="T608" s="111" t="e">
        <f>IF(Play[[#This Row],[northwest]]=1,Play[[#This Row],[medical_insurance_charges]],NA())</f>
        <v>#N/A</v>
      </c>
      <c r="U608" s="110" t="e">
        <f>IF(Play[[#This Row],[northeast]]=1,Play[[#This Row],[medical_insurance_charges]],NA())</f>
        <v>#N/A</v>
      </c>
      <c r="V608" s="114" t="e">
        <f>IF(AND(Play[[#This Row],[southeast]]&lt;&gt;0,Play[[#This Row],[Smoker]]&lt;&gt;0),Play[[#This Row],[medical_insurance_charges]],NA())</f>
        <v>#N/A</v>
      </c>
      <c r="W608" s="114" t="e">
        <f>IF(AND(Play[[#This Row],[southwest]]&lt;&gt;0,Play[[#This Row],[Smoker]]&lt;&gt;0),Play[[#This Row],[medical_insurance_charges]],NA())</f>
        <v>#N/A</v>
      </c>
      <c r="X608" s="114" t="e">
        <f>IF(AND(Play[[#This Row],[northwest]]&lt;&gt;0,Play[[#This Row],[Smoker]]&lt;&gt;0),Play[[#This Row],[medical_insurance_charges]],NA())</f>
        <v>#N/A</v>
      </c>
      <c r="Y608" s="114" t="e">
        <f>IF(AND(Play[[#This Row],[northeast]]&lt;&gt;0,Play[[#This Row],[Smoker]]&lt;&gt;0),Play[[#This Row],[medical_insurance_charges]],NA())</f>
        <v>#N/A</v>
      </c>
      <c r="Z608" s="115" t="e">
        <f>IF(AND(Play[[#This Row],[Biological Marker]]=0,Play[[#This Row],[Smoker]]=1),Play[[#This Row],[medical_insurance_charges]],NA())</f>
        <v>#N/A</v>
      </c>
      <c r="AA608" s="115" t="e">
        <f>IF(AND(Play[[#This Row],[Biological Marker]]=1,Play[[#This Row],[Smoker]]=1),Play[[#This Row],[medical_insurance_charges]],NA())</f>
        <v>#N/A</v>
      </c>
      <c r="AB608" s="144">
        <f>IF(AND(Play[[#This Row],[southeast]]&lt;&gt;0,Play[[#This Row],[Smoker]]=0),Play[[#This Row],[medical_insurance_charges]],NA())</f>
        <v>9386.1612999999998</v>
      </c>
      <c r="AC608" s="144" t="e">
        <f>IF(AND(Play[[#This Row],[southwest]]&lt;&gt;0,Play[[#This Row],[Smoker]]=0),Play[[#This Row],[medical_insurance_charges]],NA())</f>
        <v>#N/A</v>
      </c>
      <c r="AD608" s="144" t="e">
        <f>IF(AND(Play[[#This Row],[northwest]]&lt;&gt;0,Play[[#This Row],[Smoker]]=0),Play[[#This Row],[medical_insurance_charges]],NA())</f>
        <v>#N/A</v>
      </c>
      <c r="AE608" s="144" t="e">
        <f>IF(AND(Play[[#This Row],[northeast]]&lt;&gt;0,Play[[#This Row],[Smoker]]=0),Play[[#This Row],[medical_insurance_charges]],NA())</f>
        <v>#N/A</v>
      </c>
      <c r="AF608" s="115" t="e">
        <f>IF(AND(Play[[#This Row],[Biological Marker]]=0,Play[[#This Row],[Smoker]]=0),Play[[#This Row],[medical_insurance_charges]],NA())</f>
        <v>#N/A</v>
      </c>
      <c r="AG608" s="115">
        <f>IF(AND(Play[[#This Row],[Biological Marker]]=1,Play[[#This Row],[Smoker]]=0),Play[[#This Row],[medical_insurance_charges]],NA())</f>
        <v>9386.1612999999998</v>
      </c>
    </row>
    <row r="609" spans="1:33" x14ac:dyDescent="0.35">
      <c r="A609" s="31">
        <v>51</v>
      </c>
      <c r="B609" s="31">
        <v>30.03</v>
      </c>
      <c r="C609" s="33">
        <v>0</v>
      </c>
      <c r="D609" s="33">
        <v>1</v>
      </c>
      <c r="E609" s="33">
        <v>0</v>
      </c>
      <c r="F609" s="33">
        <v>0</v>
      </c>
      <c r="G609" s="33">
        <v>1</v>
      </c>
      <c r="H609">
        <v>0</v>
      </c>
      <c r="I609">
        <v>1</v>
      </c>
      <c r="J609">
        <v>0</v>
      </c>
      <c r="K609">
        <v>0</v>
      </c>
      <c r="L609">
        <v>0</v>
      </c>
      <c r="M609">
        <v>0</v>
      </c>
      <c r="N609">
        <v>0</v>
      </c>
      <c r="O609">
        <v>1</v>
      </c>
      <c r="P609">
        <v>0</v>
      </c>
      <c r="Q609" s="32">
        <v>9377.9046999999991</v>
      </c>
      <c r="R609" s="110">
        <f>IF(Play[[#This Row],[southeast]]=1,Play[[#This Row],[medical_insurance_charges]],NA())</f>
        <v>9377.9046999999991</v>
      </c>
      <c r="S609" s="110" t="e">
        <f>IF(Play[[#This Row],[southwest]]=1,Play[[#This Row],[medical_insurance_charges]],NA())</f>
        <v>#N/A</v>
      </c>
      <c r="T609" s="111" t="e">
        <f>IF(Play[[#This Row],[northwest]]=1,Play[[#This Row],[medical_insurance_charges]],NA())</f>
        <v>#N/A</v>
      </c>
      <c r="U609" s="110" t="e">
        <f>IF(Play[[#This Row],[northeast]]=1,Play[[#This Row],[medical_insurance_charges]],NA())</f>
        <v>#N/A</v>
      </c>
      <c r="V609" s="114" t="e">
        <f>IF(AND(Play[[#This Row],[southeast]]&lt;&gt;0,Play[[#This Row],[Smoker]]&lt;&gt;0),Play[[#This Row],[medical_insurance_charges]],NA())</f>
        <v>#N/A</v>
      </c>
      <c r="W609" s="114" t="e">
        <f>IF(AND(Play[[#This Row],[southwest]]&lt;&gt;0,Play[[#This Row],[Smoker]]&lt;&gt;0),Play[[#This Row],[medical_insurance_charges]],NA())</f>
        <v>#N/A</v>
      </c>
      <c r="X609" s="114" t="e">
        <f>IF(AND(Play[[#This Row],[northwest]]&lt;&gt;0,Play[[#This Row],[Smoker]]&lt;&gt;0),Play[[#This Row],[medical_insurance_charges]],NA())</f>
        <v>#N/A</v>
      </c>
      <c r="Y609" s="114" t="e">
        <f>IF(AND(Play[[#This Row],[northeast]]&lt;&gt;0,Play[[#This Row],[Smoker]]&lt;&gt;0),Play[[#This Row],[medical_insurance_charges]],NA())</f>
        <v>#N/A</v>
      </c>
      <c r="Z609" s="115" t="e">
        <f>IF(AND(Play[[#This Row],[Biological Marker]]=0,Play[[#This Row],[Smoker]]=1),Play[[#This Row],[medical_insurance_charges]],NA())</f>
        <v>#N/A</v>
      </c>
      <c r="AA609" s="115" t="e">
        <f>IF(AND(Play[[#This Row],[Biological Marker]]=1,Play[[#This Row],[Smoker]]=1),Play[[#This Row],[medical_insurance_charges]],NA())</f>
        <v>#N/A</v>
      </c>
      <c r="AB609" s="144">
        <f>IF(AND(Play[[#This Row],[southeast]]&lt;&gt;0,Play[[#This Row],[Smoker]]=0),Play[[#This Row],[medical_insurance_charges]],NA())</f>
        <v>9377.9046999999991</v>
      </c>
      <c r="AC609" s="144" t="e">
        <f>IF(AND(Play[[#This Row],[southwest]]&lt;&gt;0,Play[[#This Row],[Smoker]]=0),Play[[#This Row],[medical_insurance_charges]],NA())</f>
        <v>#N/A</v>
      </c>
      <c r="AD609" s="144" t="e">
        <f>IF(AND(Play[[#This Row],[northwest]]&lt;&gt;0,Play[[#This Row],[Smoker]]=0),Play[[#This Row],[medical_insurance_charges]],NA())</f>
        <v>#N/A</v>
      </c>
      <c r="AE609" s="144" t="e">
        <f>IF(AND(Play[[#This Row],[northeast]]&lt;&gt;0,Play[[#This Row],[Smoker]]=0),Play[[#This Row],[medical_insurance_charges]],NA())</f>
        <v>#N/A</v>
      </c>
      <c r="AF609" s="115" t="e">
        <f>IF(AND(Play[[#This Row],[Biological Marker]]=0,Play[[#This Row],[Smoker]]=0),Play[[#This Row],[medical_insurance_charges]],NA())</f>
        <v>#N/A</v>
      </c>
      <c r="AG609" s="115">
        <f>IF(AND(Play[[#This Row],[Biological Marker]]=1,Play[[#This Row],[Smoker]]=0),Play[[#This Row],[medical_insurance_charges]],NA())</f>
        <v>9377.9046999999991</v>
      </c>
    </row>
    <row r="610" spans="1:33" x14ac:dyDescent="0.35">
      <c r="A610" s="31">
        <v>52</v>
      </c>
      <c r="B610" s="31">
        <v>34.1</v>
      </c>
      <c r="C610" s="33">
        <v>0</v>
      </c>
      <c r="D610" s="33">
        <v>1</v>
      </c>
      <c r="E610" s="33">
        <v>0</v>
      </c>
      <c r="F610" s="33">
        <v>0</v>
      </c>
      <c r="G610" s="33">
        <v>1</v>
      </c>
      <c r="H610">
        <v>0</v>
      </c>
      <c r="I610">
        <v>1</v>
      </c>
      <c r="J610">
        <v>0</v>
      </c>
      <c r="K610">
        <v>0</v>
      </c>
      <c r="L610">
        <v>0</v>
      </c>
      <c r="M610">
        <v>0</v>
      </c>
      <c r="N610">
        <v>0</v>
      </c>
      <c r="O610">
        <v>1</v>
      </c>
      <c r="P610">
        <v>0</v>
      </c>
      <c r="Q610" s="32">
        <v>9140.9509999999991</v>
      </c>
      <c r="R610" s="110">
        <f>IF(Play[[#This Row],[southeast]]=1,Play[[#This Row],[medical_insurance_charges]],NA())</f>
        <v>9140.9509999999991</v>
      </c>
      <c r="S610" s="110" t="e">
        <f>IF(Play[[#This Row],[southwest]]=1,Play[[#This Row],[medical_insurance_charges]],NA())</f>
        <v>#N/A</v>
      </c>
      <c r="T610" s="111" t="e">
        <f>IF(Play[[#This Row],[northwest]]=1,Play[[#This Row],[medical_insurance_charges]],NA())</f>
        <v>#N/A</v>
      </c>
      <c r="U610" s="110" t="e">
        <f>IF(Play[[#This Row],[northeast]]=1,Play[[#This Row],[medical_insurance_charges]],NA())</f>
        <v>#N/A</v>
      </c>
      <c r="V610" s="114" t="e">
        <f>IF(AND(Play[[#This Row],[southeast]]&lt;&gt;0,Play[[#This Row],[Smoker]]&lt;&gt;0),Play[[#This Row],[medical_insurance_charges]],NA())</f>
        <v>#N/A</v>
      </c>
      <c r="W610" s="114" t="e">
        <f>IF(AND(Play[[#This Row],[southwest]]&lt;&gt;0,Play[[#This Row],[Smoker]]&lt;&gt;0),Play[[#This Row],[medical_insurance_charges]],NA())</f>
        <v>#N/A</v>
      </c>
      <c r="X610" s="114" t="e">
        <f>IF(AND(Play[[#This Row],[northwest]]&lt;&gt;0,Play[[#This Row],[Smoker]]&lt;&gt;0),Play[[#This Row],[medical_insurance_charges]],NA())</f>
        <v>#N/A</v>
      </c>
      <c r="Y610" s="114" t="e">
        <f>IF(AND(Play[[#This Row],[northeast]]&lt;&gt;0,Play[[#This Row],[Smoker]]&lt;&gt;0),Play[[#This Row],[medical_insurance_charges]],NA())</f>
        <v>#N/A</v>
      </c>
      <c r="Z610" s="115" t="e">
        <f>IF(AND(Play[[#This Row],[Biological Marker]]=0,Play[[#This Row],[Smoker]]=1),Play[[#This Row],[medical_insurance_charges]],NA())</f>
        <v>#N/A</v>
      </c>
      <c r="AA610" s="115" t="e">
        <f>IF(AND(Play[[#This Row],[Biological Marker]]=1,Play[[#This Row],[Smoker]]=1),Play[[#This Row],[medical_insurance_charges]],NA())</f>
        <v>#N/A</v>
      </c>
      <c r="AB610" s="144">
        <f>IF(AND(Play[[#This Row],[southeast]]&lt;&gt;0,Play[[#This Row],[Smoker]]=0),Play[[#This Row],[medical_insurance_charges]],NA())</f>
        <v>9140.9509999999991</v>
      </c>
      <c r="AC610" s="144" t="e">
        <f>IF(AND(Play[[#This Row],[southwest]]&lt;&gt;0,Play[[#This Row],[Smoker]]=0),Play[[#This Row],[medical_insurance_charges]],NA())</f>
        <v>#N/A</v>
      </c>
      <c r="AD610" s="144" t="e">
        <f>IF(AND(Play[[#This Row],[northwest]]&lt;&gt;0,Play[[#This Row],[Smoker]]=0),Play[[#This Row],[medical_insurance_charges]],NA())</f>
        <v>#N/A</v>
      </c>
      <c r="AE610" s="144" t="e">
        <f>IF(AND(Play[[#This Row],[northeast]]&lt;&gt;0,Play[[#This Row],[Smoker]]=0),Play[[#This Row],[medical_insurance_charges]],NA())</f>
        <v>#N/A</v>
      </c>
      <c r="AF610" s="115" t="e">
        <f>IF(AND(Play[[#This Row],[Biological Marker]]=0,Play[[#This Row],[Smoker]]=0),Play[[#This Row],[medical_insurance_charges]],NA())</f>
        <v>#N/A</v>
      </c>
      <c r="AG610" s="115">
        <f>IF(AND(Play[[#This Row],[Biological Marker]]=1,Play[[#This Row],[Smoker]]=0),Play[[#This Row],[medical_insurance_charges]],NA())</f>
        <v>9140.9509999999991</v>
      </c>
    </row>
    <row r="611" spans="1:33" x14ac:dyDescent="0.35">
      <c r="A611" s="31">
        <v>52</v>
      </c>
      <c r="B611" s="31">
        <v>47.74</v>
      </c>
      <c r="C611" s="33">
        <v>0</v>
      </c>
      <c r="D611" s="33">
        <v>1</v>
      </c>
      <c r="E611" s="33">
        <v>0</v>
      </c>
      <c r="F611" s="33">
        <v>0</v>
      </c>
      <c r="G611" s="33">
        <v>1</v>
      </c>
      <c r="H611">
        <v>0</v>
      </c>
      <c r="I611">
        <v>1</v>
      </c>
      <c r="J611">
        <v>0</v>
      </c>
      <c r="K611">
        <v>0</v>
      </c>
      <c r="L611">
        <v>0</v>
      </c>
      <c r="M611">
        <v>0</v>
      </c>
      <c r="N611">
        <v>0</v>
      </c>
      <c r="O611">
        <v>1</v>
      </c>
      <c r="P611">
        <v>0</v>
      </c>
      <c r="Q611" s="32">
        <v>9748.9105999999992</v>
      </c>
      <c r="R611" s="110">
        <f>IF(Play[[#This Row],[southeast]]=1,Play[[#This Row],[medical_insurance_charges]],NA())</f>
        <v>9748.9105999999992</v>
      </c>
      <c r="S611" s="110" t="e">
        <f>IF(Play[[#This Row],[southwest]]=1,Play[[#This Row],[medical_insurance_charges]],NA())</f>
        <v>#N/A</v>
      </c>
      <c r="T611" s="111" t="e">
        <f>IF(Play[[#This Row],[northwest]]=1,Play[[#This Row],[medical_insurance_charges]],NA())</f>
        <v>#N/A</v>
      </c>
      <c r="U611" s="110" t="e">
        <f>IF(Play[[#This Row],[northeast]]=1,Play[[#This Row],[medical_insurance_charges]],NA())</f>
        <v>#N/A</v>
      </c>
      <c r="V611" s="114" t="e">
        <f>IF(AND(Play[[#This Row],[southeast]]&lt;&gt;0,Play[[#This Row],[Smoker]]&lt;&gt;0),Play[[#This Row],[medical_insurance_charges]],NA())</f>
        <v>#N/A</v>
      </c>
      <c r="W611" s="114" t="e">
        <f>IF(AND(Play[[#This Row],[southwest]]&lt;&gt;0,Play[[#This Row],[Smoker]]&lt;&gt;0),Play[[#This Row],[medical_insurance_charges]],NA())</f>
        <v>#N/A</v>
      </c>
      <c r="X611" s="114" t="e">
        <f>IF(AND(Play[[#This Row],[northwest]]&lt;&gt;0,Play[[#This Row],[Smoker]]&lt;&gt;0),Play[[#This Row],[medical_insurance_charges]],NA())</f>
        <v>#N/A</v>
      </c>
      <c r="Y611" s="114" t="e">
        <f>IF(AND(Play[[#This Row],[northeast]]&lt;&gt;0,Play[[#This Row],[Smoker]]&lt;&gt;0),Play[[#This Row],[medical_insurance_charges]],NA())</f>
        <v>#N/A</v>
      </c>
      <c r="Z611" s="115" t="e">
        <f>IF(AND(Play[[#This Row],[Biological Marker]]=0,Play[[#This Row],[Smoker]]=1),Play[[#This Row],[medical_insurance_charges]],NA())</f>
        <v>#N/A</v>
      </c>
      <c r="AA611" s="115" t="e">
        <f>IF(AND(Play[[#This Row],[Biological Marker]]=1,Play[[#This Row],[Smoker]]=1),Play[[#This Row],[medical_insurance_charges]],NA())</f>
        <v>#N/A</v>
      </c>
      <c r="AB611" s="144">
        <f>IF(AND(Play[[#This Row],[southeast]]&lt;&gt;0,Play[[#This Row],[Smoker]]=0),Play[[#This Row],[medical_insurance_charges]],NA())</f>
        <v>9748.9105999999992</v>
      </c>
      <c r="AC611" s="144" t="e">
        <f>IF(AND(Play[[#This Row],[southwest]]&lt;&gt;0,Play[[#This Row],[Smoker]]=0),Play[[#This Row],[medical_insurance_charges]],NA())</f>
        <v>#N/A</v>
      </c>
      <c r="AD611" s="144" t="e">
        <f>IF(AND(Play[[#This Row],[northwest]]&lt;&gt;0,Play[[#This Row],[Smoker]]=0),Play[[#This Row],[medical_insurance_charges]],NA())</f>
        <v>#N/A</v>
      </c>
      <c r="AE611" s="144" t="e">
        <f>IF(AND(Play[[#This Row],[northeast]]&lt;&gt;0,Play[[#This Row],[Smoker]]=0),Play[[#This Row],[medical_insurance_charges]],NA())</f>
        <v>#N/A</v>
      </c>
      <c r="AF611" s="115" t="e">
        <f>IF(AND(Play[[#This Row],[Biological Marker]]=0,Play[[#This Row],[Smoker]]=0),Play[[#This Row],[medical_insurance_charges]],NA())</f>
        <v>#N/A</v>
      </c>
      <c r="AG611" s="115">
        <f>IF(AND(Play[[#This Row],[Biological Marker]]=1,Play[[#This Row],[Smoker]]=0),Play[[#This Row],[medical_insurance_charges]],NA())</f>
        <v>9748.9105999999992</v>
      </c>
    </row>
    <row r="612" spans="1:33" x14ac:dyDescent="0.35">
      <c r="A612" s="31">
        <v>53</v>
      </c>
      <c r="B612" s="31">
        <v>31.35</v>
      </c>
      <c r="C612" s="33">
        <v>0</v>
      </c>
      <c r="D612" s="33">
        <v>1</v>
      </c>
      <c r="E612" s="33">
        <v>0</v>
      </c>
      <c r="F612" s="33">
        <v>0</v>
      </c>
      <c r="G612" s="33">
        <v>1</v>
      </c>
      <c r="H612">
        <v>0</v>
      </c>
      <c r="I612">
        <v>1</v>
      </c>
      <c r="J612">
        <v>0</v>
      </c>
      <c r="K612">
        <v>0</v>
      </c>
      <c r="L612">
        <v>0</v>
      </c>
      <c r="M612">
        <v>0</v>
      </c>
      <c r="N612">
        <v>0</v>
      </c>
      <c r="O612">
        <v>1</v>
      </c>
      <c r="P612">
        <v>0</v>
      </c>
      <c r="Q612" s="32">
        <v>27346.04207</v>
      </c>
      <c r="R612" s="110">
        <f>IF(Play[[#This Row],[southeast]]=1,Play[[#This Row],[medical_insurance_charges]],NA())</f>
        <v>27346.04207</v>
      </c>
      <c r="S612" s="110" t="e">
        <f>IF(Play[[#This Row],[southwest]]=1,Play[[#This Row],[medical_insurance_charges]],NA())</f>
        <v>#N/A</v>
      </c>
      <c r="T612" s="111" t="e">
        <f>IF(Play[[#This Row],[northwest]]=1,Play[[#This Row],[medical_insurance_charges]],NA())</f>
        <v>#N/A</v>
      </c>
      <c r="U612" s="110" t="e">
        <f>IF(Play[[#This Row],[northeast]]=1,Play[[#This Row],[medical_insurance_charges]],NA())</f>
        <v>#N/A</v>
      </c>
      <c r="V612" s="114" t="e">
        <f>IF(AND(Play[[#This Row],[southeast]]&lt;&gt;0,Play[[#This Row],[Smoker]]&lt;&gt;0),Play[[#This Row],[medical_insurance_charges]],NA())</f>
        <v>#N/A</v>
      </c>
      <c r="W612" s="114" t="e">
        <f>IF(AND(Play[[#This Row],[southwest]]&lt;&gt;0,Play[[#This Row],[Smoker]]&lt;&gt;0),Play[[#This Row],[medical_insurance_charges]],NA())</f>
        <v>#N/A</v>
      </c>
      <c r="X612" s="114" t="e">
        <f>IF(AND(Play[[#This Row],[northwest]]&lt;&gt;0,Play[[#This Row],[Smoker]]&lt;&gt;0),Play[[#This Row],[medical_insurance_charges]],NA())</f>
        <v>#N/A</v>
      </c>
      <c r="Y612" s="114" t="e">
        <f>IF(AND(Play[[#This Row],[northeast]]&lt;&gt;0,Play[[#This Row],[Smoker]]&lt;&gt;0),Play[[#This Row],[medical_insurance_charges]],NA())</f>
        <v>#N/A</v>
      </c>
      <c r="Z612" s="115" t="e">
        <f>IF(AND(Play[[#This Row],[Biological Marker]]=0,Play[[#This Row],[Smoker]]=1),Play[[#This Row],[medical_insurance_charges]],NA())</f>
        <v>#N/A</v>
      </c>
      <c r="AA612" s="115" t="e">
        <f>IF(AND(Play[[#This Row],[Biological Marker]]=1,Play[[#This Row],[Smoker]]=1),Play[[#This Row],[medical_insurance_charges]],NA())</f>
        <v>#N/A</v>
      </c>
      <c r="AB612" s="144">
        <f>IF(AND(Play[[#This Row],[southeast]]&lt;&gt;0,Play[[#This Row],[Smoker]]=0),Play[[#This Row],[medical_insurance_charges]],NA())</f>
        <v>27346.04207</v>
      </c>
      <c r="AC612" s="144" t="e">
        <f>IF(AND(Play[[#This Row],[southwest]]&lt;&gt;0,Play[[#This Row],[Smoker]]=0),Play[[#This Row],[medical_insurance_charges]],NA())</f>
        <v>#N/A</v>
      </c>
      <c r="AD612" s="144" t="e">
        <f>IF(AND(Play[[#This Row],[northwest]]&lt;&gt;0,Play[[#This Row],[Smoker]]=0),Play[[#This Row],[medical_insurance_charges]],NA())</f>
        <v>#N/A</v>
      </c>
      <c r="AE612" s="144" t="e">
        <f>IF(AND(Play[[#This Row],[northeast]]&lt;&gt;0,Play[[#This Row],[Smoker]]=0),Play[[#This Row],[medical_insurance_charges]],NA())</f>
        <v>#N/A</v>
      </c>
      <c r="AF612" s="115" t="e">
        <f>IF(AND(Play[[#This Row],[Biological Marker]]=0,Play[[#This Row],[Smoker]]=0),Play[[#This Row],[medical_insurance_charges]],NA())</f>
        <v>#N/A</v>
      </c>
      <c r="AG612" s="115">
        <f>IF(AND(Play[[#This Row],[Biological Marker]]=1,Play[[#This Row],[Smoker]]=0),Play[[#This Row],[medical_insurance_charges]],NA())</f>
        <v>27346.04207</v>
      </c>
    </row>
    <row r="613" spans="1:33" x14ac:dyDescent="0.35">
      <c r="A613" s="31">
        <v>53</v>
      </c>
      <c r="B613" s="31">
        <v>41.47</v>
      </c>
      <c r="C613" s="33">
        <v>0</v>
      </c>
      <c r="D613" s="33">
        <v>1</v>
      </c>
      <c r="E613" s="33">
        <v>0</v>
      </c>
      <c r="F613" s="33">
        <v>0</v>
      </c>
      <c r="G613" s="33">
        <v>1</v>
      </c>
      <c r="H613">
        <v>0</v>
      </c>
      <c r="I613">
        <v>1</v>
      </c>
      <c r="J613">
        <v>0</v>
      </c>
      <c r="K613">
        <v>0</v>
      </c>
      <c r="L613">
        <v>0</v>
      </c>
      <c r="M613">
        <v>0</v>
      </c>
      <c r="N613">
        <v>0</v>
      </c>
      <c r="O613">
        <v>1</v>
      </c>
      <c r="P613">
        <v>0</v>
      </c>
      <c r="Q613" s="32">
        <v>9504.3102999999992</v>
      </c>
      <c r="R613" s="110">
        <f>IF(Play[[#This Row],[southeast]]=1,Play[[#This Row],[medical_insurance_charges]],NA())</f>
        <v>9504.3102999999992</v>
      </c>
      <c r="S613" s="110" t="e">
        <f>IF(Play[[#This Row],[southwest]]=1,Play[[#This Row],[medical_insurance_charges]],NA())</f>
        <v>#N/A</v>
      </c>
      <c r="T613" s="111" t="e">
        <f>IF(Play[[#This Row],[northwest]]=1,Play[[#This Row],[medical_insurance_charges]],NA())</f>
        <v>#N/A</v>
      </c>
      <c r="U613" s="110" t="e">
        <f>IF(Play[[#This Row],[northeast]]=1,Play[[#This Row],[medical_insurance_charges]],NA())</f>
        <v>#N/A</v>
      </c>
      <c r="V613" s="114" t="e">
        <f>IF(AND(Play[[#This Row],[southeast]]&lt;&gt;0,Play[[#This Row],[Smoker]]&lt;&gt;0),Play[[#This Row],[medical_insurance_charges]],NA())</f>
        <v>#N/A</v>
      </c>
      <c r="W613" s="114" t="e">
        <f>IF(AND(Play[[#This Row],[southwest]]&lt;&gt;0,Play[[#This Row],[Smoker]]&lt;&gt;0),Play[[#This Row],[medical_insurance_charges]],NA())</f>
        <v>#N/A</v>
      </c>
      <c r="X613" s="114" t="e">
        <f>IF(AND(Play[[#This Row],[northwest]]&lt;&gt;0,Play[[#This Row],[Smoker]]&lt;&gt;0),Play[[#This Row],[medical_insurance_charges]],NA())</f>
        <v>#N/A</v>
      </c>
      <c r="Y613" s="114" t="e">
        <f>IF(AND(Play[[#This Row],[northeast]]&lt;&gt;0,Play[[#This Row],[Smoker]]&lt;&gt;0),Play[[#This Row],[medical_insurance_charges]],NA())</f>
        <v>#N/A</v>
      </c>
      <c r="Z613" s="115" t="e">
        <f>IF(AND(Play[[#This Row],[Biological Marker]]=0,Play[[#This Row],[Smoker]]=1),Play[[#This Row],[medical_insurance_charges]],NA())</f>
        <v>#N/A</v>
      </c>
      <c r="AA613" s="115" t="e">
        <f>IF(AND(Play[[#This Row],[Biological Marker]]=1,Play[[#This Row],[Smoker]]=1),Play[[#This Row],[medical_insurance_charges]],NA())</f>
        <v>#N/A</v>
      </c>
      <c r="AB613" s="144">
        <f>IF(AND(Play[[#This Row],[southeast]]&lt;&gt;0,Play[[#This Row],[Smoker]]=0),Play[[#This Row],[medical_insurance_charges]],NA())</f>
        <v>9504.3102999999992</v>
      </c>
      <c r="AC613" s="144" t="e">
        <f>IF(AND(Play[[#This Row],[southwest]]&lt;&gt;0,Play[[#This Row],[Smoker]]=0),Play[[#This Row],[medical_insurance_charges]],NA())</f>
        <v>#N/A</v>
      </c>
      <c r="AD613" s="144" t="e">
        <f>IF(AND(Play[[#This Row],[northwest]]&lt;&gt;0,Play[[#This Row],[Smoker]]=0),Play[[#This Row],[medical_insurance_charges]],NA())</f>
        <v>#N/A</v>
      </c>
      <c r="AE613" s="144" t="e">
        <f>IF(AND(Play[[#This Row],[northeast]]&lt;&gt;0,Play[[#This Row],[Smoker]]=0),Play[[#This Row],[medical_insurance_charges]],NA())</f>
        <v>#N/A</v>
      </c>
      <c r="AF613" s="115" t="e">
        <f>IF(AND(Play[[#This Row],[Biological Marker]]=0,Play[[#This Row],[Smoker]]=0),Play[[#This Row],[medical_insurance_charges]],NA())</f>
        <v>#N/A</v>
      </c>
      <c r="AG613" s="115">
        <f>IF(AND(Play[[#This Row],[Biological Marker]]=1,Play[[#This Row],[Smoker]]=0),Play[[#This Row],[medical_insurance_charges]],NA())</f>
        <v>9504.3102999999992</v>
      </c>
    </row>
    <row r="614" spans="1:33" x14ac:dyDescent="0.35">
      <c r="A614" s="31">
        <v>55</v>
      </c>
      <c r="B614" s="31">
        <v>38.28</v>
      </c>
      <c r="C614" s="33">
        <v>0</v>
      </c>
      <c r="D614" s="33">
        <v>1</v>
      </c>
      <c r="E614" s="33">
        <v>0</v>
      </c>
      <c r="F614" s="33">
        <v>0</v>
      </c>
      <c r="G614" s="33">
        <v>1</v>
      </c>
      <c r="H614">
        <v>0</v>
      </c>
      <c r="I614">
        <v>1</v>
      </c>
      <c r="J614">
        <v>0</v>
      </c>
      <c r="K614">
        <v>0</v>
      </c>
      <c r="L614">
        <v>0</v>
      </c>
      <c r="M614">
        <v>0</v>
      </c>
      <c r="N614">
        <v>0</v>
      </c>
      <c r="O614">
        <v>1</v>
      </c>
      <c r="P614">
        <v>0</v>
      </c>
      <c r="Q614" s="32">
        <v>10226.2842</v>
      </c>
      <c r="R614" s="110">
        <f>IF(Play[[#This Row],[southeast]]=1,Play[[#This Row],[medical_insurance_charges]],NA())</f>
        <v>10226.2842</v>
      </c>
      <c r="S614" s="110" t="e">
        <f>IF(Play[[#This Row],[southwest]]=1,Play[[#This Row],[medical_insurance_charges]],NA())</f>
        <v>#N/A</v>
      </c>
      <c r="T614" s="111" t="e">
        <f>IF(Play[[#This Row],[northwest]]=1,Play[[#This Row],[medical_insurance_charges]],NA())</f>
        <v>#N/A</v>
      </c>
      <c r="U614" s="110" t="e">
        <f>IF(Play[[#This Row],[northeast]]=1,Play[[#This Row],[medical_insurance_charges]],NA())</f>
        <v>#N/A</v>
      </c>
      <c r="V614" s="114" t="e">
        <f>IF(AND(Play[[#This Row],[southeast]]&lt;&gt;0,Play[[#This Row],[Smoker]]&lt;&gt;0),Play[[#This Row],[medical_insurance_charges]],NA())</f>
        <v>#N/A</v>
      </c>
      <c r="W614" s="114" t="e">
        <f>IF(AND(Play[[#This Row],[southwest]]&lt;&gt;0,Play[[#This Row],[Smoker]]&lt;&gt;0),Play[[#This Row],[medical_insurance_charges]],NA())</f>
        <v>#N/A</v>
      </c>
      <c r="X614" s="114" t="e">
        <f>IF(AND(Play[[#This Row],[northwest]]&lt;&gt;0,Play[[#This Row],[Smoker]]&lt;&gt;0),Play[[#This Row],[medical_insurance_charges]],NA())</f>
        <v>#N/A</v>
      </c>
      <c r="Y614" s="114" t="e">
        <f>IF(AND(Play[[#This Row],[northeast]]&lt;&gt;0,Play[[#This Row],[Smoker]]&lt;&gt;0),Play[[#This Row],[medical_insurance_charges]],NA())</f>
        <v>#N/A</v>
      </c>
      <c r="Z614" s="115" t="e">
        <f>IF(AND(Play[[#This Row],[Biological Marker]]=0,Play[[#This Row],[Smoker]]=1),Play[[#This Row],[medical_insurance_charges]],NA())</f>
        <v>#N/A</v>
      </c>
      <c r="AA614" s="115" t="e">
        <f>IF(AND(Play[[#This Row],[Biological Marker]]=1,Play[[#This Row],[Smoker]]=1),Play[[#This Row],[medical_insurance_charges]],NA())</f>
        <v>#N/A</v>
      </c>
      <c r="AB614" s="144">
        <f>IF(AND(Play[[#This Row],[southeast]]&lt;&gt;0,Play[[#This Row],[Smoker]]=0),Play[[#This Row],[medical_insurance_charges]],NA())</f>
        <v>10226.2842</v>
      </c>
      <c r="AC614" s="144" t="e">
        <f>IF(AND(Play[[#This Row],[southwest]]&lt;&gt;0,Play[[#This Row],[Smoker]]=0),Play[[#This Row],[medical_insurance_charges]],NA())</f>
        <v>#N/A</v>
      </c>
      <c r="AD614" s="144" t="e">
        <f>IF(AND(Play[[#This Row],[northwest]]&lt;&gt;0,Play[[#This Row],[Smoker]]=0),Play[[#This Row],[medical_insurance_charges]],NA())</f>
        <v>#N/A</v>
      </c>
      <c r="AE614" s="144" t="e">
        <f>IF(AND(Play[[#This Row],[northeast]]&lt;&gt;0,Play[[#This Row],[Smoker]]=0),Play[[#This Row],[medical_insurance_charges]],NA())</f>
        <v>#N/A</v>
      </c>
      <c r="AF614" s="115" t="e">
        <f>IF(AND(Play[[#This Row],[Biological Marker]]=0,Play[[#This Row],[Smoker]]=0),Play[[#This Row],[medical_insurance_charges]],NA())</f>
        <v>#N/A</v>
      </c>
      <c r="AG614" s="115">
        <f>IF(AND(Play[[#This Row],[Biological Marker]]=1,Play[[#This Row],[Smoker]]=0),Play[[#This Row],[medical_insurance_charges]],NA())</f>
        <v>10226.2842</v>
      </c>
    </row>
    <row r="615" spans="1:33" x14ac:dyDescent="0.35">
      <c r="A615" s="31">
        <v>55</v>
      </c>
      <c r="B615" s="31">
        <v>33.880000000000003</v>
      </c>
      <c r="C615" s="33">
        <v>0</v>
      </c>
      <c r="D615" s="33">
        <v>1</v>
      </c>
      <c r="E615" s="33">
        <v>0</v>
      </c>
      <c r="F615" s="33">
        <v>0</v>
      </c>
      <c r="G615" s="33">
        <v>1</v>
      </c>
      <c r="H615">
        <v>0</v>
      </c>
      <c r="I615">
        <v>1</v>
      </c>
      <c r="J615">
        <v>0</v>
      </c>
      <c r="K615">
        <v>0</v>
      </c>
      <c r="L615">
        <v>0</v>
      </c>
      <c r="M615">
        <v>0</v>
      </c>
      <c r="N615">
        <v>0</v>
      </c>
      <c r="O615">
        <v>1</v>
      </c>
      <c r="P615">
        <v>0</v>
      </c>
      <c r="Q615" s="32">
        <v>11987.1682</v>
      </c>
      <c r="R615" s="110">
        <f>IF(Play[[#This Row],[southeast]]=1,Play[[#This Row],[medical_insurance_charges]],NA())</f>
        <v>11987.1682</v>
      </c>
      <c r="S615" s="110" t="e">
        <f>IF(Play[[#This Row],[southwest]]=1,Play[[#This Row],[medical_insurance_charges]],NA())</f>
        <v>#N/A</v>
      </c>
      <c r="T615" s="111" t="e">
        <f>IF(Play[[#This Row],[northwest]]=1,Play[[#This Row],[medical_insurance_charges]],NA())</f>
        <v>#N/A</v>
      </c>
      <c r="U615" s="110" t="e">
        <f>IF(Play[[#This Row],[northeast]]=1,Play[[#This Row],[medical_insurance_charges]],NA())</f>
        <v>#N/A</v>
      </c>
      <c r="V615" s="114" t="e">
        <f>IF(AND(Play[[#This Row],[southeast]]&lt;&gt;0,Play[[#This Row],[Smoker]]&lt;&gt;0),Play[[#This Row],[medical_insurance_charges]],NA())</f>
        <v>#N/A</v>
      </c>
      <c r="W615" s="114" t="e">
        <f>IF(AND(Play[[#This Row],[southwest]]&lt;&gt;0,Play[[#This Row],[Smoker]]&lt;&gt;0),Play[[#This Row],[medical_insurance_charges]],NA())</f>
        <v>#N/A</v>
      </c>
      <c r="X615" s="114" t="e">
        <f>IF(AND(Play[[#This Row],[northwest]]&lt;&gt;0,Play[[#This Row],[Smoker]]&lt;&gt;0),Play[[#This Row],[medical_insurance_charges]],NA())</f>
        <v>#N/A</v>
      </c>
      <c r="Y615" s="114" t="e">
        <f>IF(AND(Play[[#This Row],[northeast]]&lt;&gt;0,Play[[#This Row],[Smoker]]&lt;&gt;0),Play[[#This Row],[medical_insurance_charges]],NA())</f>
        <v>#N/A</v>
      </c>
      <c r="Z615" s="115" t="e">
        <f>IF(AND(Play[[#This Row],[Biological Marker]]=0,Play[[#This Row],[Smoker]]=1),Play[[#This Row],[medical_insurance_charges]],NA())</f>
        <v>#N/A</v>
      </c>
      <c r="AA615" s="115" t="e">
        <f>IF(AND(Play[[#This Row],[Biological Marker]]=1,Play[[#This Row],[Smoker]]=1),Play[[#This Row],[medical_insurance_charges]],NA())</f>
        <v>#N/A</v>
      </c>
      <c r="AB615" s="144">
        <f>IF(AND(Play[[#This Row],[southeast]]&lt;&gt;0,Play[[#This Row],[Smoker]]=0),Play[[#This Row],[medical_insurance_charges]],NA())</f>
        <v>11987.1682</v>
      </c>
      <c r="AC615" s="144" t="e">
        <f>IF(AND(Play[[#This Row],[southwest]]&lt;&gt;0,Play[[#This Row],[Smoker]]=0),Play[[#This Row],[medical_insurance_charges]],NA())</f>
        <v>#N/A</v>
      </c>
      <c r="AD615" s="144" t="e">
        <f>IF(AND(Play[[#This Row],[northwest]]&lt;&gt;0,Play[[#This Row],[Smoker]]=0),Play[[#This Row],[medical_insurance_charges]],NA())</f>
        <v>#N/A</v>
      </c>
      <c r="AE615" s="144" t="e">
        <f>IF(AND(Play[[#This Row],[northeast]]&lt;&gt;0,Play[[#This Row],[Smoker]]=0),Play[[#This Row],[medical_insurance_charges]],NA())</f>
        <v>#N/A</v>
      </c>
      <c r="AF615" s="115" t="e">
        <f>IF(AND(Play[[#This Row],[Biological Marker]]=0,Play[[#This Row],[Smoker]]=0),Play[[#This Row],[medical_insurance_charges]],NA())</f>
        <v>#N/A</v>
      </c>
      <c r="AG615" s="115">
        <f>IF(AND(Play[[#This Row],[Biological Marker]]=1,Play[[#This Row],[Smoker]]=0),Play[[#This Row],[medical_insurance_charges]],NA())</f>
        <v>11987.1682</v>
      </c>
    </row>
    <row r="616" spans="1:33" x14ac:dyDescent="0.35">
      <c r="A616" s="31">
        <v>55</v>
      </c>
      <c r="B616" s="31">
        <v>33</v>
      </c>
      <c r="C616" s="33">
        <v>0</v>
      </c>
      <c r="D616" s="33">
        <v>1</v>
      </c>
      <c r="E616" s="33">
        <v>0</v>
      </c>
      <c r="F616" s="33">
        <v>0</v>
      </c>
      <c r="G616" s="33">
        <v>1</v>
      </c>
      <c r="H616">
        <v>0</v>
      </c>
      <c r="I616">
        <v>1</v>
      </c>
      <c r="J616">
        <v>0</v>
      </c>
      <c r="K616">
        <v>0</v>
      </c>
      <c r="L616">
        <v>0</v>
      </c>
      <c r="M616">
        <v>0</v>
      </c>
      <c r="N616">
        <v>0</v>
      </c>
      <c r="O616">
        <v>1</v>
      </c>
      <c r="P616">
        <v>0</v>
      </c>
      <c r="Q616" s="32">
        <v>20781.48892</v>
      </c>
      <c r="R616" s="110">
        <f>IF(Play[[#This Row],[southeast]]=1,Play[[#This Row],[medical_insurance_charges]],NA())</f>
        <v>20781.48892</v>
      </c>
      <c r="S616" s="110" t="e">
        <f>IF(Play[[#This Row],[southwest]]=1,Play[[#This Row],[medical_insurance_charges]],NA())</f>
        <v>#N/A</v>
      </c>
      <c r="T616" s="111" t="e">
        <f>IF(Play[[#This Row],[northwest]]=1,Play[[#This Row],[medical_insurance_charges]],NA())</f>
        <v>#N/A</v>
      </c>
      <c r="U616" s="110" t="e">
        <f>IF(Play[[#This Row],[northeast]]=1,Play[[#This Row],[medical_insurance_charges]],NA())</f>
        <v>#N/A</v>
      </c>
      <c r="V616" s="114" t="e">
        <f>IF(AND(Play[[#This Row],[southeast]]&lt;&gt;0,Play[[#This Row],[Smoker]]&lt;&gt;0),Play[[#This Row],[medical_insurance_charges]],NA())</f>
        <v>#N/A</v>
      </c>
      <c r="W616" s="114" t="e">
        <f>IF(AND(Play[[#This Row],[southwest]]&lt;&gt;0,Play[[#This Row],[Smoker]]&lt;&gt;0),Play[[#This Row],[medical_insurance_charges]],NA())</f>
        <v>#N/A</v>
      </c>
      <c r="X616" s="114" t="e">
        <f>IF(AND(Play[[#This Row],[northwest]]&lt;&gt;0,Play[[#This Row],[Smoker]]&lt;&gt;0),Play[[#This Row],[medical_insurance_charges]],NA())</f>
        <v>#N/A</v>
      </c>
      <c r="Y616" s="114" t="e">
        <f>IF(AND(Play[[#This Row],[northeast]]&lt;&gt;0,Play[[#This Row],[Smoker]]&lt;&gt;0),Play[[#This Row],[medical_insurance_charges]],NA())</f>
        <v>#N/A</v>
      </c>
      <c r="Z616" s="115" t="e">
        <f>IF(AND(Play[[#This Row],[Biological Marker]]=0,Play[[#This Row],[Smoker]]=1),Play[[#This Row],[medical_insurance_charges]],NA())</f>
        <v>#N/A</v>
      </c>
      <c r="AA616" s="115" t="e">
        <f>IF(AND(Play[[#This Row],[Biological Marker]]=1,Play[[#This Row],[Smoker]]=1),Play[[#This Row],[medical_insurance_charges]],NA())</f>
        <v>#N/A</v>
      </c>
      <c r="AB616" s="144">
        <f>IF(AND(Play[[#This Row],[southeast]]&lt;&gt;0,Play[[#This Row],[Smoker]]=0),Play[[#This Row],[medical_insurance_charges]],NA())</f>
        <v>20781.48892</v>
      </c>
      <c r="AC616" s="144" t="e">
        <f>IF(AND(Play[[#This Row],[southwest]]&lt;&gt;0,Play[[#This Row],[Smoker]]=0),Play[[#This Row],[medical_insurance_charges]],NA())</f>
        <v>#N/A</v>
      </c>
      <c r="AD616" s="144" t="e">
        <f>IF(AND(Play[[#This Row],[northwest]]&lt;&gt;0,Play[[#This Row],[Smoker]]=0),Play[[#This Row],[medical_insurance_charges]],NA())</f>
        <v>#N/A</v>
      </c>
      <c r="AE616" s="144" t="e">
        <f>IF(AND(Play[[#This Row],[northeast]]&lt;&gt;0,Play[[#This Row],[Smoker]]=0),Play[[#This Row],[medical_insurance_charges]],NA())</f>
        <v>#N/A</v>
      </c>
      <c r="AF616" s="115" t="e">
        <f>IF(AND(Play[[#This Row],[Biological Marker]]=0,Play[[#This Row],[Smoker]]=0),Play[[#This Row],[medical_insurance_charges]],NA())</f>
        <v>#N/A</v>
      </c>
      <c r="AG616" s="115">
        <f>IF(AND(Play[[#This Row],[Biological Marker]]=1,Play[[#This Row],[Smoker]]=0),Play[[#This Row],[medical_insurance_charges]],NA())</f>
        <v>20781.48892</v>
      </c>
    </row>
    <row r="617" spans="1:33" x14ac:dyDescent="0.35">
      <c r="A617" s="31">
        <v>55</v>
      </c>
      <c r="B617" s="31">
        <v>32.67</v>
      </c>
      <c r="C617" s="33">
        <v>0</v>
      </c>
      <c r="D617" s="33">
        <v>1</v>
      </c>
      <c r="E617" s="33">
        <v>0</v>
      </c>
      <c r="F617" s="33">
        <v>0</v>
      </c>
      <c r="G617" s="33">
        <v>1</v>
      </c>
      <c r="H617">
        <v>0</v>
      </c>
      <c r="I617">
        <v>1</v>
      </c>
      <c r="J617">
        <v>0</v>
      </c>
      <c r="K617">
        <v>0</v>
      </c>
      <c r="L617">
        <v>0</v>
      </c>
      <c r="M617">
        <v>0</v>
      </c>
      <c r="N617">
        <v>0</v>
      </c>
      <c r="O617">
        <v>1</v>
      </c>
      <c r="P617">
        <v>0</v>
      </c>
      <c r="Q617" s="32">
        <v>10807.4863</v>
      </c>
      <c r="R617" s="110">
        <f>IF(Play[[#This Row],[southeast]]=1,Play[[#This Row],[medical_insurance_charges]],NA())</f>
        <v>10807.4863</v>
      </c>
      <c r="S617" s="110" t="e">
        <f>IF(Play[[#This Row],[southwest]]=1,Play[[#This Row],[medical_insurance_charges]],NA())</f>
        <v>#N/A</v>
      </c>
      <c r="T617" s="111" t="e">
        <f>IF(Play[[#This Row],[northwest]]=1,Play[[#This Row],[medical_insurance_charges]],NA())</f>
        <v>#N/A</v>
      </c>
      <c r="U617" s="110" t="e">
        <f>IF(Play[[#This Row],[northeast]]=1,Play[[#This Row],[medical_insurance_charges]],NA())</f>
        <v>#N/A</v>
      </c>
      <c r="V617" s="114" t="e">
        <f>IF(AND(Play[[#This Row],[southeast]]&lt;&gt;0,Play[[#This Row],[Smoker]]&lt;&gt;0),Play[[#This Row],[medical_insurance_charges]],NA())</f>
        <v>#N/A</v>
      </c>
      <c r="W617" s="114" t="e">
        <f>IF(AND(Play[[#This Row],[southwest]]&lt;&gt;0,Play[[#This Row],[Smoker]]&lt;&gt;0),Play[[#This Row],[medical_insurance_charges]],NA())</f>
        <v>#N/A</v>
      </c>
      <c r="X617" s="114" t="e">
        <f>IF(AND(Play[[#This Row],[northwest]]&lt;&gt;0,Play[[#This Row],[Smoker]]&lt;&gt;0),Play[[#This Row],[medical_insurance_charges]],NA())</f>
        <v>#N/A</v>
      </c>
      <c r="Y617" s="114" t="e">
        <f>IF(AND(Play[[#This Row],[northeast]]&lt;&gt;0,Play[[#This Row],[Smoker]]&lt;&gt;0),Play[[#This Row],[medical_insurance_charges]],NA())</f>
        <v>#N/A</v>
      </c>
      <c r="Z617" s="115" t="e">
        <f>IF(AND(Play[[#This Row],[Biological Marker]]=0,Play[[#This Row],[Smoker]]=1),Play[[#This Row],[medical_insurance_charges]],NA())</f>
        <v>#N/A</v>
      </c>
      <c r="AA617" s="115" t="e">
        <f>IF(AND(Play[[#This Row],[Biological Marker]]=1,Play[[#This Row],[Smoker]]=1),Play[[#This Row],[medical_insurance_charges]],NA())</f>
        <v>#N/A</v>
      </c>
      <c r="AB617" s="144">
        <f>IF(AND(Play[[#This Row],[southeast]]&lt;&gt;0,Play[[#This Row],[Smoker]]=0),Play[[#This Row],[medical_insurance_charges]],NA())</f>
        <v>10807.4863</v>
      </c>
      <c r="AC617" s="144" t="e">
        <f>IF(AND(Play[[#This Row],[southwest]]&lt;&gt;0,Play[[#This Row],[Smoker]]=0),Play[[#This Row],[medical_insurance_charges]],NA())</f>
        <v>#N/A</v>
      </c>
      <c r="AD617" s="144" t="e">
        <f>IF(AND(Play[[#This Row],[northwest]]&lt;&gt;0,Play[[#This Row],[Smoker]]=0),Play[[#This Row],[medical_insurance_charges]],NA())</f>
        <v>#N/A</v>
      </c>
      <c r="AE617" s="144" t="e">
        <f>IF(AND(Play[[#This Row],[northeast]]&lt;&gt;0,Play[[#This Row],[Smoker]]=0),Play[[#This Row],[medical_insurance_charges]],NA())</f>
        <v>#N/A</v>
      </c>
      <c r="AF617" s="115" t="e">
        <f>IF(AND(Play[[#This Row],[Biological Marker]]=0,Play[[#This Row],[Smoker]]=0),Play[[#This Row],[medical_insurance_charges]],NA())</f>
        <v>#N/A</v>
      </c>
      <c r="AG617" s="115">
        <f>IF(AND(Play[[#This Row],[Biological Marker]]=1,Play[[#This Row],[Smoker]]=0),Play[[#This Row],[medical_insurance_charges]],NA())</f>
        <v>10807.4863</v>
      </c>
    </row>
    <row r="618" spans="1:33" x14ac:dyDescent="0.35">
      <c r="A618" s="31">
        <v>56</v>
      </c>
      <c r="B618" s="31">
        <v>33.659999999999997</v>
      </c>
      <c r="C618" s="33">
        <v>0</v>
      </c>
      <c r="D618" s="33">
        <v>1</v>
      </c>
      <c r="E618" s="33">
        <v>0</v>
      </c>
      <c r="F618" s="33">
        <v>0</v>
      </c>
      <c r="G618" s="33">
        <v>1</v>
      </c>
      <c r="H618">
        <v>0</v>
      </c>
      <c r="I618">
        <v>1</v>
      </c>
      <c r="J618">
        <v>0</v>
      </c>
      <c r="K618">
        <v>0</v>
      </c>
      <c r="L618">
        <v>0</v>
      </c>
      <c r="M618">
        <v>0</v>
      </c>
      <c r="N618">
        <v>0</v>
      </c>
      <c r="O618">
        <v>1</v>
      </c>
      <c r="P618">
        <v>0</v>
      </c>
      <c r="Q618" s="32">
        <v>12949.1554</v>
      </c>
      <c r="R618" s="110">
        <f>IF(Play[[#This Row],[southeast]]=1,Play[[#This Row],[medical_insurance_charges]],NA())</f>
        <v>12949.1554</v>
      </c>
      <c r="S618" s="110" t="e">
        <f>IF(Play[[#This Row],[southwest]]=1,Play[[#This Row],[medical_insurance_charges]],NA())</f>
        <v>#N/A</v>
      </c>
      <c r="T618" s="111" t="e">
        <f>IF(Play[[#This Row],[northwest]]=1,Play[[#This Row],[medical_insurance_charges]],NA())</f>
        <v>#N/A</v>
      </c>
      <c r="U618" s="110" t="e">
        <f>IF(Play[[#This Row],[northeast]]=1,Play[[#This Row],[medical_insurance_charges]],NA())</f>
        <v>#N/A</v>
      </c>
      <c r="V618" s="114" t="e">
        <f>IF(AND(Play[[#This Row],[southeast]]&lt;&gt;0,Play[[#This Row],[Smoker]]&lt;&gt;0),Play[[#This Row],[medical_insurance_charges]],NA())</f>
        <v>#N/A</v>
      </c>
      <c r="W618" s="114" t="e">
        <f>IF(AND(Play[[#This Row],[southwest]]&lt;&gt;0,Play[[#This Row],[Smoker]]&lt;&gt;0),Play[[#This Row],[medical_insurance_charges]],NA())</f>
        <v>#N/A</v>
      </c>
      <c r="X618" s="114" t="e">
        <f>IF(AND(Play[[#This Row],[northwest]]&lt;&gt;0,Play[[#This Row],[Smoker]]&lt;&gt;0),Play[[#This Row],[medical_insurance_charges]],NA())</f>
        <v>#N/A</v>
      </c>
      <c r="Y618" s="114" t="e">
        <f>IF(AND(Play[[#This Row],[northeast]]&lt;&gt;0,Play[[#This Row],[Smoker]]&lt;&gt;0),Play[[#This Row],[medical_insurance_charges]],NA())</f>
        <v>#N/A</v>
      </c>
      <c r="Z618" s="115" t="e">
        <f>IF(AND(Play[[#This Row],[Biological Marker]]=0,Play[[#This Row],[Smoker]]=1),Play[[#This Row],[medical_insurance_charges]],NA())</f>
        <v>#N/A</v>
      </c>
      <c r="AA618" s="115" t="e">
        <f>IF(AND(Play[[#This Row],[Biological Marker]]=1,Play[[#This Row],[Smoker]]=1),Play[[#This Row],[medical_insurance_charges]],NA())</f>
        <v>#N/A</v>
      </c>
      <c r="AB618" s="144">
        <f>IF(AND(Play[[#This Row],[southeast]]&lt;&gt;0,Play[[#This Row],[Smoker]]=0),Play[[#This Row],[medical_insurance_charges]],NA())</f>
        <v>12949.1554</v>
      </c>
      <c r="AC618" s="144" t="e">
        <f>IF(AND(Play[[#This Row],[southwest]]&lt;&gt;0,Play[[#This Row],[Smoker]]=0),Play[[#This Row],[medical_insurance_charges]],NA())</f>
        <v>#N/A</v>
      </c>
      <c r="AD618" s="144" t="e">
        <f>IF(AND(Play[[#This Row],[northwest]]&lt;&gt;0,Play[[#This Row],[Smoker]]=0),Play[[#This Row],[medical_insurance_charges]],NA())</f>
        <v>#N/A</v>
      </c>
      <c r="AE618" s="144" t="e">
        <f>IF(AND(Play[[#This Row],[northeast]]&lt;&gt;0,Play[[#This Row],[Smoker]]=0),Play[[#This Row],[medical_insurance_charges]],NA())</f>
        <v>#N/A</v>
      </c>
      <c r="AF618" s="115" t="e">
        <f>IF(AND(Play[[#This Row],[Biological Marker]]=0,Play[[#This Row],[Smoker]]=0),Play[[#This Row],[medical_insurance_charges]],NA())</f>
        <v>#N/A</v>
      </c>
      <c r="AG618" s="115">
        <f>IF(AND(Play[[#This Row],[Biological Marker]]=1,Play[[#This Row],[Smoker]]=0),Play[[#This Row],[medical_insurance_charges]],NA())</f>
        <v>12949.1554</v>
      </c>
    </row>
    <row r="619" spans="1:33" x14ac:dyDescent="0.35">
      <c r="A619" s="31">
        <v>56</v>
      </c>
      <c r="B619" s="31">
        <v>34.43</v>
      </c>
      <c r="C619" s="33">
        <v>0</v>
      </c>
      <c r="D619" s="33">
        <v>1</v>
      </c>
      <c r="E619" s="33">
        <v>0</v>
      </c>
      <c r="F619" s="33">
        <v>0</v>
      </c>
      <c r="G619" s="33">
        <v>1</v>
      </c>
      <c r="H619">
        <v>0</v>
      </c>
      <c r="I619">
        <v>1</v>
      </c>
      <c r="J619">
        <v>0</v>
      </c>
      <c r="K619">
        <v>0</v>
      </c>
      <c r="L619">
        <v>0</v>
      </c>
      <c r="M619">
        <v>0</v>
      </c>
      <c r="N619">
        <v>0</v>
      </c>
      <c r="O619">
        <v>1</v>
      </c>
      <c r="P619">
        <v>0</v>
      </c>
      <c r="Q619" s="32">
        <v>10594.225700000001</v>
      </c>
      <c r="R619" s="110">
        <f>IF(Play[[#This Row],[southeast]]=1,Play[[#This Row],[medical_insurance_charges]],NA())</f>
        <v>10594.225700000001</v>
      </c>
      <c r="S619" s="110" t="e">
        <f>IF(Play[[#This Row],[southwest]]=1,Play[[#This Row],[medical_insurance_charges]],NA())</f>
        <v>#N/A</v>
      </c>
      <c r="T619" s="111" t="e">
        <f>IF(Play[[#This Row],[northwest]]=1,Play[[#This Row],[medical_insurance_charges]],NA())</f>
        <v>#N/A</v>
      </c>
      <c r="U619" s="110" t="e">
        <f>IF(Play[[#This Row],[northeast]]=1,Play[[#This Row],[medical_insurance_charges]],NA())</f>
        <v>#N/A</v>
      </c>
      <c r="V619" s="114" t="e">
        <f>IF(AND(Play[[#This Row],[southeast]]&lt;&gt;0,Play[[#This Row],[Smoker]]&lt;&gt;0),Play[[#This Row],[medical_insurance_charges]],NA())</f>
        <v>#N/A</v>
      </c>
      <c r="W619" s="114" t="e">
        <f>IF(AND(Play[[#This Row],[southwest]]&lt;&gt;0,Play[[#This Row],[Smoker]]&lt;&gt;0),Play[[#This Row],[medical_insurance_charges]],NA())</f>
        <v>#N/A</v>
      </c>
      <c r="X619" s="114" t="e">
        <f>IF(AND(Play[[#This Row],[northwest]]&lt;&gt;0,Play[[#This Row],[Smoker]]&lt;&gt;0),Play[[#This Row],[medical_insurance_charges]],NA())</f>
        <v>#N/A</v>
      </c>
      <c r="Y619" s="114" t="e">
        <f>IF(AND(Play[[#This Row],[northeast]]&lt;&gt;0,Play[[#This Row],[Smoker]]&lt;&gt;0),Play[[#This Row],[medical_insurance_charges]],NA())</f>
        <v>#N/A</v>
      </c>
      <c r="Z619" s="115" t="e">
        <f>IF(AND(Play[[#This Row],[Biological Marker]]=0,Play[[#This Row],[Smoker]]=1),Play[[#This Row],[medical_insurance_charges]],NA())</f>
        <v>#N/A</v>
      </c>
      <c r="AA619" s="115" t="e">
        <f>IF(AND(Play[[#This Row],[Biological Marker]]=1,Play[[#This Row],[Smoker]]=1),Play[[#This Row],[medical_insurance_charges]],NA())</f>
        <v>#N/A</v>
      </c>
      <c r="AB619" s="144">
        <f>IF(AND(Play[[#This Row],[southeast]]&lt;&gt;0,Play[[#This Row],[Smoker]]=0),Play[[#This Row],[medical_insurance_charges]],NA())</f>
        <v>10594.225700000001</v>
      </c>
      <c r="AC619" s="144" t="e">
        <f>IF(AND(Play[[#This Row],[southwest]]&lt;&gt;0,Play[[#This Row],[Smoker]]=0),Play[[#This Row],[medical_insurance_charges]],NA())</f>
        <v>#N/A</v>
      </c>
      <c r="AD619" s="144" t="e">
        <f>IF(AND(Play[[#This Row],[northwest]]&lt;&gt;0,Play[[#This Row],[Smoker]]=0),Play[[#This Row],[medical_insurance_charges]],NA())</f>
        <v>#N/A</v>
      </c>
      <c r="AE619" s="144" t="e">
        <f>IF(AND(Play[[#This Row],[northeast]]&lt;&gt;0,Play[[#This Row],[Smoker]]=0),Play[[#This Row],[medical_insurance_charges]],NA())</f>
        <v>#N/A</v>
      </c>
      <c r="AF619" s="115" t="e">
        <f>IF(AND(Play[[#This Row],[Biological Marker]]=0,Play[[#This Row],[Smoker]]=0),Play[[#This Row],[medical_insurance_charges]],NA())</f>
        <v>#N/A</v>
      </c>
      <c r="AG619" s="115">
        <f>IF(AND(Play[[#This Row],[Biological Marker]]=1,Play[[#This Row],[Smoker]]=0),Play[[#This Row],[medical_insurance_charges]],NA())</f>
        <v>10594.225700000001</v>
      </c>
    </row>
    <row r="620" spans="1:33" x14ac:dyDescent="0.35">
      <c r="A620" s="31">
        <v>57</v>
      </c>
      <c r="B620" s="31">
        <v>40.369999999999997</v>
      </c>
      <c r="C620" s="33">
        <v>0</v>
      </c>
      <c r="D620" s="33">
        <v>1</v>
      </c>
      <c r="E620" s="33">
        <v>0</v>
      </c>
      <c r="F620" s="33">
        <v>0</v>
      </c>
      <c r="G620" s="33">
        <v>1</v>
      </c>
      <c r="H620">
        <v>0</v>
      </c>
      <c r="I620">
        <v>1</v>
      </c>
      <c r="J620">
        <v>0</v>
      </c>
      <c r="K620">
        <v>0</v>
      </c>
      <c r="L620">
        <v>0</v>
      </c>
      <c r="M620">
        <v>0</v>
      </c>
      <c r="N620">
        <v>0</v>
      </c>
      <c r="O620">
        <v>1</v>
      </c>
      <c r="P620">
        <v>0</v>
      </c>
      <c r="Q620" s="32">
        <v>10982.5013</v>
      </c>
      <c r="R620" s="110">
        <f>IF(Play[[#This Row],[southeast]]=1,Play[[#This Row],[medical_insurance_charges]],NA())</f>
        <v>10982.5013</v>
      </c>
      <c r="S620" s="110" t="e">
        <f>IF(Play[[#This Row],[southwest]]=1,Play[[#This Row],[medical_insurance_charges]],NA())</f>
        <v>#N/A</v>
      </c>
      <c r="T620" s="111" t="e">
        <f>IF(Play[[#This Row],[northwest]]=1,Play[[#This Row],[medical_insurance_charges]],NA())</f>
        <v>#N/A</v>
      </c>
      <c r="U620" s="110" t="e">
        <f>IF(Play[[#This Row],[northeast]]=1,Play[[#This Row],[medical_insurance_charges]],NA())</f>
        <v>#N/A</v>
      </c>
      <c r="V620" s="114" t="e">
        <f>IF(AND(Play[[#This Row],[southeast]]&lt;&gt;0,Play[[#This Row],[Smoker]]&lt;&gt;0),Play[[#This Row],[medical_insurance_charges]],NA())</f>
        <v>#N/A</v>
      </c>
      <c r="W620" s="114" t="e">
        <f>IF(AND(Play[[#This Row],[southwest]]&lt;&gt;0,Play[[#This Row],[Smoker]]&lt;&gt;0),Play[[#This Row],[medical_insurance_charges]],NA())</f>
        <v>#N/A</v>
      </c>
      <c r="X620" s="114" t="e">
        <f>IF(AND(Play[[#This Row],[northwest]]&lt;&gt;0,Play[[#This Row],[Smoker]]&lt;&gt;0),Play[[#This Row],[medical_insurance_charges]],NA())</f>
        <v>#N/A</v>
      </c>
      <c r="Y620" s="114" t="e">
        <f>IF(AND(Play[[#This Row],[northeast]]&lt;&gt;0,Play[[#This Row],[Smoker]]&lt;&gt;0),Play[[#This Row],[medical_insurance_charges]],NA())</f>
        <v>#N/A</v>
      </c>
      <c r="Z620" s="115" t="e">
        <f>IF(AND(Play[[#This Row],[Biological Marker]]=0,Play[[#This Row],[Smoker]]=1),Play[[#This Row],[medical_insurance_charges]],NA())</f>
        <v>#N/A</v>
      </c>
      <c r="AA620" s="115" t="e">
        <f>IF(AND(Play[[#This Row],[Biological Marker]]=1,Play[[#This Row],[Smoker]]=1),Play[[#This Row],[medical_insurance_charges]],NA())</f>
        <v>#N/A</v>
      </c>
      <c r="AB620" s="144">
        <f>IF(AND(Play[[#This Row],[southeast]]&lt;&gt;0,Play[[#This Row],[Smoker]]=0),Play[[#This Row],[medical_insurance_charges]],NA())</f>
        <v>10982.5013</v>
      </c>
      <c r="AC620" s="144" t="e">
        <f>IF(AND(Play[[#This Row],[southwest]]&lt;&gt;0,Play[[#This Row],[Smoker]]=0),Play[[#This Row],[medical_insurance_charges]],NA())</f>
        <v>#N/A</v>
      </c>
      <c r="AD620" s="144" t="e">
        <f>IF(AND(Play[[#This Row],[northwest]]&lt;&gt;0,Play[[#This Row],[Smoker]]=0),Play[[#This Row],[medical_insurance_charges]],NA())</f>
        <v>#N/A</v>
      </c>
      <c r="AE620" s="144" t="e">
        <f>IF(AND(Play[[#This Row],[northeast]]&lt;&gt;0,Play[[#This Row],[Smoker]]=0),Play[[#This Row],[medical_insurance_charges]],NA())</f>
        <v>#N/A</v>
      </c>
      <c r="AF620" s="115" t="e">
        <f>IF(AND(Play[[#This Row],[Biological Marker]]=0,Play[[#This Row],[Smoker]]=0),Play[[#This Row],[medical_insurance_charges]],NA())</f>
        <v>#N/A</v>
      </c>
      <c r="AG620" s="115">
        <f>IF(AND(Play[[#This Row],[Biological Marker]]=1,Play[[#This Row],[Smoker]]=0),Play[[#This Row],[medical_insurance_charges]],NA())</f>
        <v>10982.5013</v>
      </c>
    </row>
    <row r="621" spans="1:33" x14ac:dyDescent="0.35">
      <c r="A621" s="31">
        <v>58</v>
      </c>
      <c r="B621" s="31">
        <v>32.01</v>
      </c>
      <c r="C621" s="33">
        <v>0</v>
      </c>
      <c r="D621" s="33">
        <v>1</v>
      </c>
      <c r="E621" s="33">
        <v>0</v>
      </c>
      <c r="F621" s="33">
        <v>0</v>
      </c>
      <c r="G621" s="33">
        <v>1</v>
      </c>
      <c r="H621">
        <v>0</v>
      </c>
      <c r="I621">
        <v>1</v>
      </c>
      <c r="J621">
        <v>0</v>
      </c>
      <c r="K621">
        <v>0</v>
      </c>
      <c r="L621">
        <v>0</v>
      </c>
      <c r="M621">
        <v>0</v>
      </c>
      <c r="N621">
        <v>0</v>
      </c>
      <c r="O621">
        <v>1</v>
      </c>
      <c r="P621">
        <v>0</v>
      </c>
      <c r="Q621" s="32">
        <v>11946.625899999999</v>
      </c>
      <c r="R621" s="110">
        <f>IF(Play[[#This Row],[southeast]]=1,Play[[#This Row],[medical_insurance_charges]],NA())</f>
        <v>11946.625899999999</v>
      </c>
      <c r="S621" s="110" t="e">
        <f>IF(Play[[#This Row],[southwest]]=1,Play[[#This Row],[medical_insurance_charges]],NA())</f>
        <v>#N/A</v>
      </c>
      <c r="T621" s="111" t="e">
        <f>IF(Play[[#This Row],[northwest]]=1,Play[[#This Row],[medical_insurance_charges]],NA())</f>
        <v>#N/A</v>
      </c>
      <c r="U621" s="110" t="e">
        <f>IF(Play[[#This Row],[northeast]]=1,Play[[#This Row],[medical_insurance_charges]],NA())</f>
        <v>#N/A</v>
      </c>
      <c r="V621" s="114" t="e">
        <f>IF(AND(Play[[#This Row],[southeast]]&lt;&gt;0,Play[[#This Row],[Smoker]]&lt;&gt;0),Play[[#This Row],[medical_insurance_charges]],NA())</f>
        <v>#N/A</v>
      </c>
      <c r="W621" s="114" t="e">
        <f>IF(AND(Play[[#This Row],[southwest]]&lt;&gt;0,Play[[#This Row],[Smoker]]&lt;&gt;0),Play[[#This Row],[medical_insurance_charges]],NA())</f>
        <v>#N/A</v>
      </c>
      <c r="X621" s="114" t="e">
        <f>IF(AND(Play[[#This Row],[northwest]]&lt;&gt;0,Play[[#This Row],[Smoker]]&lt;&gt;0),Play[[#This Row],[medical_insurance_charges]],NA())</f>
        <v>#N/A</v>
      </c>
      <c r="Y621" s="114" t="e">
        <f>IF(AND(Play[[#This Row],[northeast]]&lt;&gt;0,Play[[#This Row],[Smoker]]&lt;&gt;0),Play[[#This Row],[medical_insurance_charges]],NA())</f>
        <v>#N/A</v>
      </c>
      <c r="Z621" s="115" t="e">
        <f>IF(AND(Play[[#This Row],[Biological Marker]]=0,Play[[#This Row],[Smoker]]=1),Play[[#This Row],[medical_insurance_charges]],NA())</f>
        <v>#N/A</v>
      </c>
      <c r="AA621" s="115" t="e">
        <f>IF(AND(Play[[#This Row],[Biological Marker]]=1,Play[[#This Row],[Smoker]]=1),Play[[#This Row],[medical_insurance_charges]],NA())</f>
        <v>#N/A</v>
      </c>
      <c r="AB621" s="144">
        <f>IF(AND(Play[[#This Row],[southeast]]&lt;&gt;0,Play[[#This Row],[Smoker]]=0),Play[[#This Row],[medical_insurance_charges]],NA())</f>
        <v>11946.625899999999</v>
      </c>
      <c r="AC621" s="144" t="e">
        <f>IF(AND(Play[[#This Row],[southwest]]&lt;&gt;0,Play[[#This Row],[Smoker]]=0),Play[[#This Row],[medical_insurance_charges]],NA())</f>
        <v>#N/A</v>
      </c>
      <c r="AD621" s="144" t="e">
        <f>IF(AND(Play[[#This Row],[northwest]]&lt;&gt;0,Play[[#This Row],[Smoker]]=0),Play[[#This Row],[medical_insurance_charges]],NA())</f>
        <v>#N/A</v>
      </c>
      <c r="AE621" s="144" t="e">
        <f>IF(AND(Play[[#This Row],[northeast]]&lt;&gt;0,Play[[#This Row],[Smoker]]=0),Play[[#This Row],[medical_insurance_charges]],NA())</f>
        <v>#N/A</v>
      </c>
      <c r="AF621" s="115" t="e">
        <f>IF(AND(Play[[#This Row],[Biological Marker]]=0,Play[[#This Row],[Smoker]]=0),Play[[#This Row],[medical_insurance_charges]],NA())</f>
        <v>#N/A</v>
      </c>
      <c r="AG621" s="115">
        <f>IF(AND(Play[[#This Row],[Biological Marker]]=1,Play[[#This Row],[Smoker]]=0),Play[[#This Row],[medical_insurance_charges]],NA())</f>
        <v>11946.625899999999</v>
      </c>
    </row>
    <row r="622" spans="1:33" x14ac:dyDescent="0.35">
      <c r="A622" s="31">
        <v>58</v>
      </c>
      <c r="B622" s="31">
        <v>49.06</v>
      </c>
      <c r="C622" s="33">
        <v>0</v>
      </c>
      <c r="D622" s="33">
        <v>1</v>
      </c>
      <c r="E622" s="33">
        <v>0</v>
      </c>
      <c r="F622" s="33">
        <v>0</v>
      </c>
      <c r="G622" s="33">
        <v>1</v>
      </c>
      <c r="H622">
        <v>0</v>
      </c>
      <c r="I622">
        <v>1</v>
      </c>
      <c r="J622">
        <v>0</v>
      </c>
      <c r="K622">
        <v>0</v>
      </c>
      <c r="L622">
        <v>0</v>
      </c>
      <c r="M622">
        <v>0</v>
      </c>
      <c r="N622">
        <v>0</v>
      </c>
      <c r="O622">
        <v>1</v>
      </c>
      <c r="P622">
        <v>0</v>
      </c>
      <c r="Q622" s="32">
        <v>11381.3254</v>
      </c>
      <c r="R622" s="110">
        <f>IF(Play[[#This Row],[southeast]]=1,Play[[#This Row],[medical_insurance_charges]],NA())</f>
        <v>11381.3254</v>
      </c>
      <c r="S622" s="110" t="e">
        <f>IF(Play[[#This Row],[southwest]]=1,Play[[#This Row],[medical_insurance_charges]],NA())</f>
        <v>#N/A</v>
      </c>
      <c r="T622" s="111" t="e">
        <f>IF(Play[[#This Row],[northwest]]=1,Play[[#This Row],[medical_insurance_charges]],NA())</f>
        <v>#N/A</v>
      </c>
      <c r="U622" s="110" t="e">
        <f>IF(Play[[#This Row],[northeast]]=1,Play[[#This Row],[medical_insurance_charges]],NA())</f>
        <v>#N/A</v>
      </c>
      <c r="V622" s="114" t="e">
        <f>IF(AND(Play[[#This Row],[southeast]]&lt;&gt;0,Play[[#This Row],[Smoker]]&lt;&gt;0),Play[[#This Row],[medical_insurance_charges]],NA())</f>
        <v>#N/A</v>
      </c>
      <c r="W622" s="114" t="e">
        <f>IF(AND(Play[[#This Row],[southwest]]&lt;&gt;0,Play[[#This Row],[Smoker]]&lt;&gt;0),Play[[#This Row],[medical_insurance_charges]],NA())</f>
        <v>#N/A</v>
      </c>
      <c r="X622" s="114" t="e">
        <f>IF(AND(Play[[#This Row],[northwest]]&lt;&gt;0,Play[[#This Row],[Smoker]]&lt;&gt;0),Play[[#This Row],[medical_insurance_charges]],NA())</f>
        <v>#N/A</v>
      </c>
      <c r="Y622" s="114" t="e">
        <f>IF(AND(Play[[#This Row],[northeast]]&lt;&gt;0,Play[[#This Row],[Smoker]]&lt;&gt;0),Play[[#This Row],[medical_insurance_charges]],NA())</f>
        <v>#N/A</v>
      </c>
      <c r="Z622" s="115" t="e">
        <f>IF(AND(Play[[#This Row],[Biological Marker]]=0,Play[[#This Row],[Smoker]]=1),Play[[#This Row],[medical_insurance_charges]],NA())</f>
        <v>#N/A</v>
      </c>
      <c r="AA622" s="115" t="e">
        <f>IF(AND(Play[[#This Row],[Biological Marker]]=1,Play[[#This Row],[Smoker]]=1),Play[[#This Row],[medical_insurance_charges]],NA())</f>
        <v>#N/A</v>
      </c>
      <c r="AB622" s="144">
        <f>IF(AND(Play[[#This Row],[southeast]]&lt;&gt;0,Play[[#This Row],[Smoker]]=0),Play[[#This Row],[medical_insurance_charges]],NA())</f>
        <v>11381.3254</v>
      </c>
      <c r="AC622" s="144" t="e">
        <f>IF(AND(Play[[#This Row],[southwest]]&lt;&gt;0,Play[[#This Row],[Smoker]]=0),Play[[#This Row],[medical_insurance_charges]],NA())</f>
        <v>#N/A</v>
      </c>
      <c r="AD622" s="144" t="e">
        <f>IF(AND(Play[[#This Row],[northwest]]&lt;&gt;0,Play[[#This Row],[Smoker]]=0),Play[[#This Row],[medical_insurance_charges]],NA())</f>
        <v>#N/A</v>
      </c>
      <c r="AE622" s="144" t="e">
        <f>IF(AND(Play[[#This Row],[northeast]]&lt;&gt;0,Play[[#This Row],[Smoker]]=0),Play[[#This Row],[medical_insurance_charges]],NA())</f>
        <v>#N/A</v>
      </c>
      <c r="AF622" s="115" t="e">
        <f>IF(AND(Play[[#This Row],[Biological Marker]]=0,Play[[#This Row],[Smoker]]=0),Play[[#This Row],[medical_insurance_charges]],NA())</f>
        <v>#N/A</v>
      </c>
      <c r="AG622" s="115">
        <f>IF(AND(Play[[#This Row],[Biological Marker]]=1,Play[[#This Row],[Smoker]]=0),Play[[#This Row],[medical_insurance_charges]],NA())</f>
        <v>11381.3254</v>
      </c>
    </row>
    <row r="623" spans="1:33" x14ac:dyDescent="0.35">
      <c r="A623" s="31">
        <v>58</v>
      </c>
      <c r="B623" s="31">
        <v>36.08</v>
      </c>
      <c r="C623" s="33">
        <v>0</v>
      </c>
      <c r="D623" s="33">
        <v>1</v>
      </c>
      <c r="E623" s="33">
        <v>0</v>
      </c>
      <c r="F623" s="33">
        <v>0</v>
      </c>
      <c r="G623" s="33">
        <v>1</v>
      </c>
      <c r="H623">
        <v>0</v>
      </c>
      <c r="I623">
        <v>1</v>
      </c>
      <c r="J623">
        <v>0</v>
      </c>
      <c r="K623">
        <v>0</v>
      </c>
      <c r="L623">
        <v>0</v>
      </c>
      <c r="M623">
        <v>0</v>
      </c>
      <c r="N623">
        <v>0</v>
      </c>
      <c r="O623">
        <v>1</v>
      </c>
      <c r="P623">
        <v>0</v>
      </c>
      <c r="Q623" s="32">
        <v>11363.2832</v>
      </c>
      <c r="R623" s="110">
        <f>IF(Play[[#This Row],[southeast]]=1,Play[[#This Row],[medical_insurance_charges]],NA())</f>
        <v>11363.2832</v>
      </c>
      <c r="S623" s="110" t="e">
        <f>IF(Play[[#This Row],[southwest]]=1,Play[[#This Row],[medical_insurance_charges]],NA())</f>
        <v>#N/A</v>
      </c>
      <c r="T623" s="111" t="e">
        <f>IF(Play[[#This Row],[northwest]]=1,Play[[#This Row],[medical_insurance_charges]],NA())</f>
        <v>#N/A</v>
      </c>
      <c r="U623" s="110" t="e">
        <f>IF(Play[[#This Row],[northeast]]=1,Play[[#This Row],[medical_insurance_charges]],NA())</f>
        <v>#N/A</v>
      </c>
      <c r="V623" s="114" t="e">
        <f>IF(AND(Play[[#This Row],[southeast]]&lt;&gt;0,Play[[#This Row],[Smoker]]&lt;&gt;0),Play[[#This Row],[medical_insurance_charges]],NA())</f>
        <v>#N/A</v>
      </c>
      <c r="W623" s="114" t="e">
        <f>IF(AND(Play[[#This Row],[southwest]]&lt;&gt;0,Play[[#This Row],[Smoker]]&lt;&gt;0),Play[[#This Row],[medical_insurance_charges]],NA())</f>
        <v>#N/A</v>
      </c>
      <c r="X623" s="114" t="e">
        <f>IF(AND(Play[[#This Row],[northwest]]&lt;&gt;0,Play[[#This Row],[Smoker]]&lt;&gt;0),Play[[#This Row],[medical_insurance_charges]],NA())</f>
        <v>#N/A</v>
      </c>
      <c r="Y623" s="114" t="e">
        <f>IF(AND(Play[[#This Row],[northeast]]&lt;&gt;0,Play[[#This Row],[Smoker]]&lt;&gt;0),Play[[#This Row],[medical_insurance_charges]],NA())</f>
        <v>#N/A</v>
      </c>
      <c r="Z623" s="115" t="e">
        <f>IF(AND(Play[[#This Row],[Biological Marker]]=0,Play[[#This Row],[Smoker]]=1),Play[[#This Row],[medical_insurance_charges]],NA())</f>
        <v>#N/A</v>
      </c>
      <c r="AA623" s="115" t="e">
        <f>IF(AND(Play[[#This Row],[Biological Marker]]=1,Play[[#This Row],[Smoker]]=1),Play[[#This Row],[medical_insurance_charges]],NA())</f>
        <v>#N/A</v>
      </c>
      <c r="AB623" s="144">
        <f>IF(AND(Play[[#This Row],[southeast]]&lt;&gt;0,Play[[#This Row],[Smoker]]=0),Play[[#This Row],[medical_insurance_charges]],NA())</f>
        <v>11363.2832</v>
      </c>
      <c r="AC623" s="144" t="e">
        <f>IF(AND(Play[[#This Row],[southwest]]&lt;&gt;0,Play[[#This Row],[Smoker]]=0),Play[[#This Row],[medical_insurance_charges]],NA())</f>
        <v>#N/A</v>
      </c>
      <c r="AD623" s="144" t="e">
        <f>IF(AND(Play[[#This Row],[northwest]]&lt;&gt;0,Play[[#This Row],[Smoker]]=0),Play[[#This Row],[medical_insurance_charges]],NA())</f>
        <v>#N/A</v>
      </c>
      <c r="AE623" s="144" t="e">
        <f>IF(AND(Play[[#This Row],[northeast]]&lt;&gt;0,Play[[#This Row],[Smoker]]=0),Play[[#This Row],[medical_insurance_charges]],NA())</f>
        <v>#N/A</v>
      </c>
      <c r="AF623" s="115" t="e">
        <f>IF(AND(Play[[#This Row],[Biological Marker]]=0,Play[[#This Row],[Smoker]]=0),Play[[#This Row],[medical_insurance_charges]],NA())</f>
        <v>#N/A</v>
      </c>
      <c r="AG623" s="115">
        <f>IF(AND(Play[[#This Row],[Biological Marker]]=1,Play[[#This Row],[Smoker]]=0),Play[[#This Row],[medical_insurance_charges]],NA())</f>
        <v>11363.2832</v>
      </c>
    </row>
    <row r="624" spans="1:33" x14ac:dyDescent="0.35">
      <c r="A624" s="31">
        <v>59</v>
      </c>
      <c r="B624" s="31">
        <v>31.79</v>
      </c>
      <c r="C624" s="33">
        <v>0</v>
      </c>
      <c r="D624" s="33">
        <v>1</v>
      </c>
      <c r="E624" s="33">
        <v>0</v>
      </c>
      <c r="F624" s="33">
        <v>0</v>
      </c>
      <c r="G624" s="33">
        <v>1</v>
      </c>
      <c r="H624">
        <v>0</v>
      </c>
      <c r="I624">
        <v>1</v>
      </c>
      <c r="J624">
        <v>0</v>
      </c>
      <c r="K624">
        <v>0</v>
      </c>
      <c r="L624">
        <v>0</v>
      </c>
      <c r="M624">
        <v>0</v>
      </c>
      <c r="N624">
        <v>0</v>
      </c>
      <c r="O624">
        <v>1</v>
      </c>
      <c r="P624">
        <v>0</v>
      </c>
      <c r="Q624" s="32">
        <v>12928.7911</v>
      </c>
      <c r="R624" s="110">
        <f>IF(Play[[#This Row],[southeast]]=1,Play[[#This Row],[medical_insurance_charges]],NA())</f>
        <v>12928.7911</v>
      </c>
      <c r="S624" s="110" t="e">
        <f>IF(Play[[#This Row],[southwest]]=1,Play[[#This Row],[medical_insurance_charges]],NA())</f>
        <v>#N/A</v>
      </c>
      <c r="T624" s="111" t="e">
        <f>IF(Play[[#This Row],[northwest]]=1,Play[[#This Row],[medical_insurance_charges]],NA())</f>
        <v>#N/A</v>
      </c>
      <c r="U624" s="110" t="e">
        <f>IF(Play[[#This Row],[northeast]]=1,Play[[#This Row],[medical_insurance_charges]],NA())</f>
        <v>#N/A</v>
      </c>
      <c r="V624" s="114" t="e">
        <f>IF(AND(Play[[#This Row],[southeast]]&lt;&gt;0,Play[[#This Row],[Smoker]]&lt;&gt;0),Play[[#This Row],[medical_insurance_charges]],NA())</f>
        <v>#N/A</v>
      </c>
      <c r="W624" s="114" t="e">
        <f>IF(AND(Play[[#This Row],[southwest]]&lt;&gt;0,Play[[#This Row],[Smoker]]&lt;&gt;0),Play[[#This Row],[medical_insurance_charges]],NA())</f>
        <v>#N/A</v>
      </c>
      <c r="X624" s="114" t="e">
        <f>IF(AND(Play[[#This Row],[northwest]]&lt;&gt;0,Play[[#This Row],[Smoker]]&lt;&gt;0),Play[[#This Row],[medical_insurance_charges]],NA())</f>
        <v>#N/A</v>
      </c>
      <c r="Y624" s="114" t="e">
        <f>IF(AND(Play[[#This Row],[northeast]]&lt;&gt;0,Play[[#This Row],[Smoker]]&lt;&gt;0),Play[[#This Row],[medical_insurance_charges]],NA())</f>
        <v>#N/A</v>
      </c>
      <c r="Z624" s="115" t="e">
        <f>IF(AND(Play[[#This Row],[Biological Marker]]=0,Play[[#This Row],[Smoker]]=1),Play[[#This Row],[medical_insurance_charges]],NA())</f>
        <v>#N/A</v>
      </c>
      <c r="AA624" s="115" t="e">
        <f>IF(AND(Play[[#This Row],[Biological Marker]]=1,Play[[#This Row],[Smoker]]=1),Play[[#This Row],[medical_insurance_charges]],NA())</f>
        <v>#N/A</v>
      </c>
      <c r="AB624" s="144">
        <f>IF(AND(Play[[#This Row],[southeast]]&lt;&gt;0,Play[[#This Row],[Smoker]]=0),Play[[#This Row],[medical_insurance_charges]],NA())</f>
        <v>12928.7911</v>
      </c>
      <c r="AC624" s="144" t="e">
        <f>IF(AND(Play[[#This Row],[southwest]]&lt;&gt;0,Play[[#This Row],[Smoker]]=0),Play[[#This Row],[medical_insurance_charges]],NA())</f>
        <v>#N/A</v>
      </c>
      <c r="AD624" s="144" t="e">
        <f>IF(AND(Play[[#This Row],[northwest]]&lt;&gt;0,Play[[#This Row],[Smoker]]=0),Play[[#This Row],[medical_insurance_charges]],NA())</f>
        <v>#N/A</v>
      </c>
      <c r="AE624" s="144" t="e">
        <f>IF(AND(Play[[#This Row],[northeast]]&lt;&gt;0,Play[[#This Row],[Smoker]]=0),Play[[#This Row],[medical_insurance_charges]],NA())</f>
        <v>#N/A</v>
      </c>
      <c r="AF624" s="115" t="e">
        <f>IF(AND(Play[[#This Row],[Biological Marker]]=0,Play[[#This Row],[Smoker]]=0),Play[[#This Row],[medical_insurance_charges]],NA())</f>
        <v>#N/A</v>
      </c>
      <c r="AG624" s="115">
        <f>IF(AND(Play[[#This Row],[Biological Marker]]=1,Play[[#This Row],[Smoker]]=0),Play[[#This Row],[medical_insurance_charges]],NA())</f>
        <v>12928.7911</v>
      </c>
    </row>
    <row r="625" spans="1:33" x14ac:dyDescent="0.35">
      <c r="A625" s="31">
        <v>60</v>
      </c>
      <c r="B625" s="31">
        <v>33.11</v>
      </c>
      <c r="C625" s="33">
        <v>0</v>
      </c>
      <c r="D625" s="33">
        <v>1</v>
      </c>
      <c r="E625" s="33">
        <v>0</v>
      </c>
      <c r="F625" s="33">
        <v>0</v>
      </c>
      <c r="G625" s="33">
        <v>1</v>
      </c>
      <c r="H625">
        <v>0</v>
      </c>
      <c r="I625">
        <v>1</v>
      </c>
      <c r="J625">
        <v>0</v>
      </c>
      <c r="K625">
        <v>0</v>
      </c>
      <c r="L625">
        <v>0</v>
      </c>
      <c r="M625">
        <v>0</v>
      </c>
      <c r="N625">
        <v>0</v>
      </c>
      <c r="O625">
        <v>0</v>
      </c>
      <c r="P625">
        <v>1</v>
      </c>
      <c r="Q625" s="32">
        <v>13919.822899999999</v>
      </c>
      <c r="R625" s="110">
        <f>IF(Play[[#This Row],[southeast]]=1,Play[[#This Row],[medical_insurance_charges]],NA())</f>
        <v>13919.822899999999</v>
      </c>
      <c r="S625" s="110" t="e">
        <f>IF(Play[[#This Row],[southwest]]=1,Play[[#This Row],[medical_insurance_charges]],NA())</f>
        <v>#N/A</v>
      </c>
      <c r="T625" s="111" t="e">
        <f>IF(Play[[#This Row],[northwest]]=1,Play[[#This Row],[medical_insurance_charges]],NA())</f>
        <v>#N/A</v>
      </c>
      <c r="U625" s="110" t="e">
        <f>IF(Play[[#This Row],[northeast]]=1,Play[[#This Row],[medical_insurance_charges]],NA())</f>
        <v>#N/A</v>
      </c>
      <c r="V625" s="114" t="e">
        <f>IF(AND(Play[[#This Row],[southeast]]&lt;&gt;0,Play[[#This Row],[Smoker]]&lt;&gt;0),Play[[#This Row],[medical_insurance_charges]],NA())</f>
        <v>#N/A</v>
      </c>
      <c r="W625" s="114" t="e">
        <f>IF(AND(Play[[#This Row],[southwest]]&lt;&gt;0,Play[[#This Row],[Smoker]]&lt;&gt;0),Play[[#This Row],[medical_insurance_charges]],NA())</f>
        <v>#N/A</v>
      </c>
      <c r="X625" s="114" t="e">
        <f>IF(AND(Play[[#This Row],[northwest]]&lt;&gt;0,Play[[#This Row],[Smoker]]&lt;&gt;0),Play[[#This Row],[medical_insurance_charges]],NA())</f>
        <v>#N/A</v>
      </c>
      <c r="Y625" s="114" t="e">
        <f>IF(AND(Play[[#This Row],[northeast]]&lt;&gt;0,Play[[#This Row],[Smoker]]&lt;&gt;0),Play[[#This Row],[medical_insurance_charges]],NA())</f>
        <v>#N/A</v>
      </c>
      <c r="Z625" s="115" t="e">
        <f>IF(AND(Play[[#This Row],[Biological Marker]]=0,Play[[#This Row],[Smoker]]=1),Play[[#This Row],[medical_insurance_charges]],NA())</f>
        <v>#N/A</v>
      </c>
      <c r="AA625" s="115" t="e">
        <f>IF(AND(Play[[#This Row],[Biological Marker]]=1,Play[[#This Row],[Smoker]]=1),Play[[#This Row],[medical_insurance_charges]],NA())</f>
        <v>#N/A</v>
      </c>
      <c r="AB625" s="144">
        <f>IF(AND(Play[[#This Row],[southeast]]&lt;&gt;0,Play[[#This Row],[Smoker]]=0),Play[[#This Row],[medical_insurance_charges]],NA())</f>
        <v>13919.822899999999</v>
      </c>
      <c r="AC625" s="144" t="e">
        <f>IF(AND(Play[[#This Row],[southwest]]&lt;&gt;0,Play[[#This Row],[Smoker]]=0),Play[[#This Row],[medical_insurance_charges]],NA())</f>
        <v>#N/A</v>
      </c>
      <c r="AD625" s="144" t="e">
        <f>IF(AND(Play[[#This Row],[northwest]]&lt;&gt;0,Play[[#This Row],[Smoker]]=0),Play[[#This Row],[medical_insurance_charges]],NA())</f>
        <v>#N/A</v>
      </c>
      <c r="AE625" s="144" t="e">
        <f>IF(AND(Play[[#This Row],[northeast]]&lt;&gt;0,Play[[#This Row],[Smoker]]=0),Play[[#This Row],[medical_insurance_charges]],NA())</f>
        <v>#N/A</v>
      </c>
      <c r="AF625" s="115" t="e">
        <f>IF(AND(Play[[#This Row],[Biological Marker]]=0,Play[[#This Row],[Smoker]]=0),Play[[#This Row],[medical_insurance_charges]],NA())</f>
        <v>#N/A</v>
      </c>
      <c r="AG625" s="115">
        <f>IF(AND(Play[[#This Row],[Biological Marker]]=1,Play[[#This Row],[Smoker]]=0),Play[[#This Row],[medical_insurance_charges]],NA())</f>
        <v>13919.822899999999</v>
      </c>
    </row>
    <row r="626" spans="1:33" x14ac:dyDescent="0.35">
      <c r="A626" s="31">
        <v>61</v>
      </c>
      <c r="B626" s="31">
        <v>31.57</v>
      </c>
      <c r="C626" s="33">
        <v>0</v>
      </c>
      <c r="D626" s="33">
        <v>1</v>
      </c>
      <c r="E626" s="33">
        <v>0</v>
      </c>
      <c r="F626" s="33">
        <v>0</v>
      </c>
      <c r="G626" s="33">
        <v>1</v>
      </c>
      <c r="H626">
        <v>0</v>
      </c>
      <c r="I626">
        <v>1</v>
      </c>
      <c r="J626">
        <v>0</v>
      </c>
      <c r="K626">
        <v>0</v>
      </c>
      <c r="L626">
        <v>0</v>
      </c>
      <c r="M626">
        <v>0</v>
      </c>
      <c r="N626">
        <v>0</v>
      </c>
      <c r="O626">
        <v>0</v>
      </c>
      <c r="P626">
        <v>1</v>
      </c>
      <c r="Q626" s="32">
        <v>12557.605299999999</v>
      </c>
      <c r="R626" s="110">
        <f>IF(Play[[#This Row],[southeast]]=1,Play[[#This Row],[medical_insurance_charges]],NA())</f>
        <v>12557.605299999999</v>
      </c>
      <c r="S626" s="110" t="e">
        <f>IF(Play[[#This Row],[southwest]]=1,Play[[#This Row],[medical_insurance_charges]],NA())</f>
        <v>#N/A</v>
      </c>
      <c r="T626" s="111" t="e">
        <f>IF(Play[[#This Row],[northwest]]=1,Play[[#This Row],[medical_insurance_charges]],NA())</f>
        <v>#N/A</v>
      </c>
      <c r="U626" s="110" t="e">
        <f>IF(Play[[#This Row],[northeast]]=1,Play[[#This Row],[medical_insurance_charges]],NA())</f>
        <v>#N/A</v>
      </c>
      <c r="V626" s="114" t="e">
        <f>IF(AND(Play[[#This Row],[southeast]]&lt;&gt;0,Play[[#This Row],[Smoker]]&lt;&gt;0),Play[[#This Row],[medical_insurance_charges]],NA())</f>
        <v>#N/A</v>
      </c>
      <c r="W626" s="114" t="e">
        <f>IF(AND(Play[[#This Row],[southwest]]&lt;&gt;0,Play[[#This Row],[Smoker]]&lt;&gt;0),Play[[#This Row],[medical_insurance_charges]],NA())</f>
        <v>#N/A</v>
      </c>
      <c r="X626" s="114" t="e">
        <f>IF(AND(Play[[#This Row],[northwest]]&lt;&gt;0,Play[[#This Row],[Smoker]]&lt;&gt;0),Play[[#This Row],[medical_insurance_charges]],NA())</f>
        <v>#N/A</v>
      </c>
      <c r="Y626" s="114" t="e">
        <f>IF(AND(Play[[#This Row],[northeast]]&lt;&gt;0,Play[[#This Row],[Smoker]]&lt;&gt;0),Play[[#This Row],[medical_insurance_charges]],NA())</f>
        <v>#N/A</v>
      </c>
      <c r="Z626" s="115" t="e">
        <f>IF(AND(Play[[#This Row],[Biological Marker]]=0,Play[[#This Row],[Smoker]]=1),Play[[#This Row],[medical_insurance_charges]],NA())</f>
        <v>#N/A</v>
      </c>
      <c r="AA626" s="115" t="e">
        <f>IF(AND(Play[[#This Row],[Biological Marker]]=1,Play[[#This Row],[Smoker]]=1),Play[[#This Row],[medical_insurance_charges]],NA())</f>
        <v>#N/A</v>
      </c>
      <c r="AB626" s="144">
        <f>IF(AND(Play[[#This Row],[southeast]]&lt;&gt;0,Play[[#This Row],[Smoker]]=0),Play[[#This Row],[medical_insurance_charges]],NA())</f>
        <v>12557.605299999999</v>
      </c>
      <c r="AC626" s="144" t="e">
        <f>IF(AND(Play[[#This Row],[southwest]]&lt;&gt;0,Play[[#This Row],[Smoker]]=0),Play[[#This Row],[medical_insurance_charges]],NA())</f>
        <v>#N/A</v>
      </c>
      <c r="AD626" s="144" t="e">
        <f>IF(AND(Play[[#This Row],[northwest]]&lt;&gt;0,Play[[#This Row],[Smoker]]=0),Play[[#This Row],[medical_insurance_charges]],NA())</f>
        <v>#N/A</v>
      </c>
      <c r="AE626" s="144" t="e">
        <f>IF(AND(Play[[#This Row],[northeast]]&lt;&gt;0,Play[[#This Row],[Smoker]]=0),Play[[#This Row],[medical_insurance_charges]],NA())</f>
        <v>#N/A</v>
      </c>
      <c r="AF626" s="115" t="e">
        <f>IF(AND(Play[[#This Row],[Biological Marker]]=0,Play[[#This Row],[Smoker]]=0),Play[[#This Row],[medical_insurance_charges]],NA())</f>
        <v>#N/A</v>
      </c>
      <c r="AG626" s="115">
        <f>IF(AND(Play[[#This Row],[Biological Marker]]=1,Play[[#This Row],[Smoker]]=0),Play[[#This Row],[medical_insurance_charges]],NA())</f>
        <v>12557.605299999999</v>
      </c>
    </row>
    <row r="627" spans="1:33" x14ac:dyDescent="0.35">
      <c r="A627" s="31">
        <v>62</v>
      </c>
      <c r="B627" s="31">
        <v>31.46</v>
      </c>
      <c r="C627" s="33">
        <v>0</v>
      </c>
      <c r="D627" s="33">
        <v>1</v>
      </c>
      <c r="E627" s="33">
        <v>0</v>
      </c>
      <c r="F627" s="33">
        <v>0</v>
      </c>
      <c r="G627" s="33">
        <v>1</v>
      </c>
      <c r="H627">
        <v>0</v>
      </c>
      <c r="I627">
        <v>1</v>
      </c>
      <c r="J627">
        <v>0</v>
      </c>
      <c r="K627">
        <v>0</v>
      </c>
      <c r="L627">
        <v>0</v>
      </c>
      <c r="M627">
        <v>0</v>
      </c>
      <c r="N627">
        <v>0</v>
      </c>
      <c r="O627">
        <v>0</v>
      </c>
      <c r="P627">
        <v>1</v>
      </c>
      <c r="Q627" s="32">
        <v>27000.98473</v>
      </c>
      <c r="R627" s="110">
        <f>IF(Play[[#This Row],[southeast]]=1,Play[[#This Row],[medical_insurance_charges]],NA())</f>
        <v>27000.98473</v>
      </c>
      <c r="S627" s="110" t="e">
        <f>IF(Play[[#This Row],[southwest]]=1,Play[[#This Row],[medical_insurance_charges]],NA())</f>
        <v>#N/A</v>
      </c>
      <c r="T627" s="111" t="e">
        <f>IF(Play[[#This Row],[northwest]]=1,Play[[#This Row],[medical_insurance_charges]],NA())</f>
        <v>#N/A</v>
      </c>
      <c r="U627" s="110" t="e">
        <f>IF(Play[[#This Row],[northeast]]=1,Play[[#This Row],[medical_insurance_charges]],NA())</f>
        <v>#N/A</v>
      </c>
      <c r="V627" s="114" t="e">
        <f>IF(AND(Play[[#This Row],[southeast]]&lt;&gt;0,Play[[#This Row],[Smoker]]&lt;&gt;0),Play[[#This Row],[medical_insurance_charges]],NA())</f>
        <v>#N/A</v>
      </c>
      <c r="W627" s="114" t="e">
        <f>IF(AND(Play[[#This Row],[southwest]]&lt;&gt;0,Play[[#This Row],[Smoker]]&lt;&gt;0),Play[[#This Row],[medical_insurance_charges]],NA())</f>
        <v>#N/A</v>
      </c>
      <c r="X627" s="114" t="e">
        <f>IF(AND(Play[[#This Row],[northwest]]&lt;&gt;0,Play[[#This Row],[Smoker]]&lt;&gt;0),Play[[#This Row],[medical_insurance_charges]],NA())</f>
        <v>#N/A</v>
      </c>
      <c r="Y627" s="114" t="e">
        <f>IF(AND(Play[[#This Row],[northeast]]&lt;&gt;0,Play[[#This Row],[Smoker]]&lt;&gt;0),Play[[#This Row],[medical_insurance_charges]],NA())</f>
        <v>#N/A</v>
      </c>
      <c r="Z627" s="115" t="e">
        <f>IF(AND(Play[[#This Row],[Biological Marker]]=0,Play[[#This Row],[Smoker]]=1),Play[[#This Row],[medical_insurance_charges]],NA())</f>
        <v>#N/A</v>
      </c>
      <c r="AA627" s="115" t="e">
        <f>IF(AND(Play[[#This Row],[Biological Marker]]=1,Play[[#This Row],[Smoker]]=1),Play[[#This Row],[medical_insurance_charges]],NA())</f>
        <v>#N/A</v>
      </c>
      <c r="AB627" s="144">
        <f>IF(AND(Play[[#This Row],[southeast]]&lt;&gt;0,Play[[#This Row],[Smoker]]=0),Play[[#This Row],[medical_insurance_charges]],NA())</f>
        <v>27000.98473</v>
      </c>
      <c r="AC627" s="144" t="e">
        <f>IF(AND(Play[[#This Row],[southwest]]&lt;&gt;0,Play[[#This Row],[Smoker]]=0),Play[[#This Row],[medical_insurance_charges]],NA())</f>
        <v>#N/A</v>
      </c>
      <c r="AD627" s="144" t="e">
        <f>IF(AND(Play[[#This Row],[northwest]]&lt;&gt;0,Play[[#This Row],[Smoker]]=0),Play[[#This Row],[medical_insurance_charges]],NA())</f>
        <v>#N/A</v>
      </c>
      <c r="AE627" s="144" t="e">
        <f>IF(AND(Play[[#This Row],[northeast]]&lt;&gt;0,Play[[#This Row],[Smoker]]=0),Play[[#This Row],[medical_insurance_charges]],NA())</f>
        <v>#N/A</v>
      </c>
      <c r="AF627" s="115" t="e">
        <f>IF(AND(Play[[#This Row],[Biological Marker]]=0,Play[[#This Row],[Smoker]]=0),Play[[#This Row],[medical_insurance_charges]],NA())</f>
        <v>#N/A</v>
      </c>
      <c r="AG627" s="115">
        <f>IF(AND(Play[[#This Row],[Biological Marker]]=1,Play[[#This Row],[Smoker]]=0),Play[[#This Row],[medical_insurance_charges]],NA())</f>
        <v>27000.98473</v>
      </c>
    </row>
    <row r="628" spans="1:33" x14ac:dyDescent="0.35">
      <c r="A628" s="31">
        <v>62</v>
      </c>
      <c r="B628" s="31">
        <v>39.93</v>
      </c>
      <c r="C628" s="33">
        <v>0</v>
      </c>
      <c r="D628" s="33">
        <v>1</v>
      </c>
      <c r="E628" s="33">
        <v>0</v>
      </c>
      <c r="F628" s="33">
        <v>0</v>
      </c>
      <c r="G628" s="33">
        <v>1</v>
      </c>
      <c r="H628">
        <v>0</v>
      </c>
      <c r="I628">
        <v>1</v>
      </c>
      <c r="J628">
        <v>0</v>
      </c>
      <c r="K628">
        <v>0</v>
      </c>
      <c r="L628">
        <v>0</v>
      </c>
      <c r="M628">
        <v>0</v>
      </c>
      <c r="N628">
        <v>0</v>
      </c>
      <c r="O628">
        <v>0</v>
      </c>
      <c r="P628">
        <v>1</v>
      </c>
      <c r="Q628" s="32">
        <v>12982.8747</v>
      </c>
      <c r="R628" s="110">
        <f>IF(Play[[#This Row],[southeast]]=1,Play[[#This Row],[medical_insurance_charges]],NA())</f>
        <v>12982.8747</v>
      </c>
      <c r="S628" s="110" t="e">
        <f>IF(Play[[#This Row],[southwest]]=1,Play[[#This Row],[medical_insurance_charges]],NA())</f>
        <v>#N/A</v>
      </c>
      <c r="T628" s="111" t="e">
        <f>IF(Play[[#This Row],[northwest]]=1,Play[[#This Row],[medical_insurance_charges]],NA())</f>
        <v>#N/A</v>
      </c>
      <c r="U628" s="110" t="e">
        <f>IF(Play[[#This Row],[northeast]]=1,Play[[#This Row],[medical_insurance_charges]],NA())</f>
        <v>#N/A</v>
      </c>
      <c r="V628" s="114" t="e">
        <f>IF(AND(Play[[#This Row],[southeast]]&lt;&gt;0,Play[[#This Row],[Smoker]]&lt;&gt;0),Play[[#This Row],[medical_insurance_charges]],NA())</f>
        <v>#N/A</v>
      </c>
      <c r="W628" s="114" t="e">
        <f>IF(AND(Play[[#This Row],[southwest]]&lt;&gt;0,Play[[#This Row],[Smoker]]&lt;&gt;0),Play[[#This Row],[medical_insurance_charges]],NA())</f>
        <v>#N/A</v>
      </c>
      <c r="X628" s="114" t="e">
        <f>IF(AND(Play[[#This Row],[northwest]]&lt;&gt;0,Play[[#This Row],[Smoker]]&lt;&gt;0),Play[[#This Row],[medical_insurance_charges]],NA())</f>
        <v>#N/A</v>
      </c>
      <c r="Y628" s="114" t="e">
        <f>IF(AND(Play[[#This Row],[northeast]]&lt;&gt;0,Play[[#This Row],[Smoker]]&lt;&gt;0),Play[[#This Row],[medical_insurance_charges]],NA())</f>
        <v>#N/A</v>
      </c>
      <c r="Z628" s="115" t="e">
        <f>IF(AND(Play[[#This Row],[Biological Marker]]=0,Play[[#This Row],[Smoker]]=1),Play[[#This Row],[medical_insurance_charges]],NA())</f>
        <v>#N/A</v>
      </c>
      <c r="AA628" s="115" t="e">
        <f>IF(AND(Play[[#This Row],[Biological Marker]]=1,Play[[#This Row],[Smoker]]=1),Play[[#This Row],[medical_insurance_charges]],NA())</f>
        <v>#N/A</v>
      </c>
      <c r="AB628" s="144">
        <f>IF(AND(Play[[#This Row],[southeast]]&lt;&gt;0,Play[[#This Row],[Smoker]]=0),Play[[#This Row],[medical_insurance_charges]],NA())</f>
        <v>12982.8747</v>
      </c>
      <c r="AC628" s="144" t="e">
        <f>IF(AND(Play[[#This Row],[southwest]]&lt;&gt;0,Play[[#This Row],[Smoker]]=0),Play[[#This Row],[medical_insurance_charges]],NA())</f>
        <v>#N/A</v>
      </c>
      <c r="AD628" s="144" t="e">
        <f>IF(AND(Play[[#This Row],[northwest]]&lt;&gt;0,Play[[#This Row],[Smoker]]=0),Play[[#This Row],[medical_insurance_charges]],NA())</f>
        <v>#N/A</v>
      </c>
      <c r="AE628" s="144" t="e">
        <f>IF(AND(Play[[#This Row],[northeast]]&lt;&gt;0,Play[[#This Row],[Smoker]]=0),Play[[#This Row],[medical_insurance_charges]],NA())</f>
        <v>#N/A</v>
      </c>
      <c r="AF628" s="115" t="e">
        <f>IF(AND(Play[[#This Row],[Biological Marker]]=0,Play[[#This Row],[Smoker]]=0),Play[[#This Row],[medical_insurance_charges]],NA())</f>
        <v>#N/A</v>
      </c>
      <c r="AG628" s="115">
        <f>IF(AND(Play[[#This Row],[Biological Marker]]=1,Play[[#This Row],[Smoker]]=0),Play[[#This Row],[medical_insurance_charges]],NA())</f>
        <v>12982.8747</v>
      </c>
    </row>
    <row r="629" spans="1:33" x14ac:dyDescent="0.35">
      <c r="A629" s="31">
        <v>62</v>
      </c>
      <c r="B629" s="31">
        <v>38.83</v>
      </c>
      <c r="C629" s="33">
        <v>0</v>
      </c>
      <c r="D629" s="33">
        <v>1</v>
      </c>
      <c r="E629" s="33">
        <v>0</v>
      </c>
      <c r="F629" s="33">
        <v>0</v>
      </c>
      <c r="G629" s="33">
        <v>1</v>
      </c>
      <c r="H629">
        <v>0</v>
      </c>
      <c r="I629">
        <v>1</v>
      </c>
      <c r="J629">
        <v>0</v>
      </c>
      <c r="K629">
        <v>0</v>
      </c>
      <c r="L629">
        <v>0</v>
      </c>
      <c r="M629">
        <v>0</v>
      </c>
      <c r="N629">
        <v>0</v>
      </c>
      <c r="O629">
        <v>0</v>
      </c>
      <c r="P629">
        <v>1</v>
      </c>
      <c r="Q629" s="32">
        <v>12981.3457</v>
      </c>
      <c r="R629" s="110">
        <f>IF(Play[[#This Row],[southeast]]=1,Play[[#This Row],[medical_insurance_charges]],NA())</f>
        <v>12981.3457</v>
      </c>
      <c r="S629" s="110" t="e">
        <f>IF(Play[[#This Row],[southwest]]=1,Play[[#This Row],[medical_insurance_charges]],NA())</f>
        <v>#N/A</v>
      </c>
      <c r="T629" s="111" t="e">
        <f>IF(Play[[#This Row],[northwest]]=1,Play[[#This Row],[medical_insurance_charges]],NA())</f>
        <v>#N/A</v>
      </c>
      <c r="U629" s="110" t="e">
        <f>IF(Play[[#This Row],[northeast]]=1,Play[[#This Row],[medical_insurance_charges]],NA())</f>
        <v>#N/A</v>
      </c>
      <c r="V629" s="114" t="e">
        <f>IF(AND(Play[[#This Row],[southeast]]&lt;&gt;0,Play[[#This Row],[Smoker]]&lt;&gt;0),Play[[#This Row],[medical_insurance_charges]],NA())</f>
        <v>#N/A</v>
      </c>
      <c r="W629" s="114" t="e">
        <f>IF(AND(Play[[#This Row],[southwest]]&lt;&gt;0,Play[[#This Row],[Smoker]]&lt;&gt;0),Play[[#This Row],[medical_insurance_charges]],NA())</f>
        <v>#N/A</v>
      </c>
      <c r="X629" s="114" t="e">
        <f>IF(AND(Play[[#This Row],[northwest]]&lt;&gt;0,Play[[#This Row],[Smoker]]&lt;&gt;0),Play[[#This Row],[medical_insurance_charges]],NA())</f>
        <v>#N/A</v>
      </c>
      <c r="Y629" s="114" t="e">
        <f>IF(AND(Play[[#This Row],[northeast]]&lt;&gt;0,Play[[#This Row],[Smoker]]&lt;&gt;0),Play[[#This Row],[medical_insurance_charges]],NA())</f>
        <v>#N/A</v>
      </c>
      <c r="Z629" s="115" t="e">
        <f>IF(AND(Play[[#This Row],[Biological Marker]]=0,Play[[#This Row],[Smoker]]=1),Play[[#This Row],[medical_insurance_charges]],NA())</f>
        <v>#N/A</v>
      </c>
      <c r="AA629" s="115" t="e">
        <f>IF(AND(Play[[#This Row],[Biological Marker]]=1,Play[[#This Row],[Smoker]]=1),Play[[#This Row],[medical_insurance_charges]],NA())</f>
        <v>#N/A</v>
      </c>
      <c r="AB629" s="144">
        <f>IF(AND(Play[[#This Row],[southeast]]&lt;&gt;0,Play[[#This Row],[Smoker]]=0),Play[[#This Row],[medical_insurance_charges]],NA())</f>
        <v>12981.3457</v>
      </c>
      <c r="AC629" s="144" t="e">
        <f>IF(AND(Play[[#This Row],[southwest]]&lt;&gt;0,Play[[#This Row],[Smoker]]=0),Play[[#This Row],[medical_insurance_charges]],NA())</f>
        <v>#N/A</v>
      </c>
      <c r="AD629" s="144" t="e">
        <f>IF(AND(Play[[#This Row],[northwest]]&lt;&gt;0,Play[[#This Row],[Smoker]]=0),Play[[#This Row],[medical_insurance_charges]],NA())</f>
        <v>#N/A</v>
      </c>
      <c r="AE629" s="144" t="e">
        <f>IF(AND(Play[[#This Row],[northeast]]&lt;&gt;0,Play[[#This Row],[Smoker]]=0),Play[[#This Row],[medical_insurance_charges]],NA())</f>
        <v>#N/A</v>
      </c>
      <c r="AF629" s="115" t="e">
        <f>IF(AND(Play[[#This Row],[Biological Marker]]=0,Play[[#This Row],[Smoker]]=0),Play[[#This Row],[medical_insurance_charges]],NA())</f>
        <v>#N/A</v>
      </c>
      <c r="AG629" s="115">
        <f>IF(AND(Play[[#This Row],[Biological Marker]]=1,Play[[#This Row],[Smoker]]=0),Play[[#This Row],[medical_insurance_charges]],NA())</f>
        <v>12981.3457</v>
      </c>
    </row>
    <row r="630" spans="1:33" x14ac:dyDescent="0.35">
      <c r="A630" s="31">
        <v>63</v>
      </c>
      <c r="B630" s="31">
        <v>41.47</v>
      </c>
      <c r="C630" s="33">
        <v>0</v>
      </c>
      <c r="D630" s="33">
        <v>1</v>
      </c>
      <c r="E630" s="33">
        <v>0</v>
      </c>
      <c r="F630" s="33">
        <v>0</v>
      </c>
      <c r="G630" s="33">
        <v>1</v>
      </c>
      <c r="H630">
        <v>0</v>
      </c>
      <c r="I630">
        <v>1</v>
      </c>
      <c r="J630">
        <v>0</v>
      </c>
      <c r="K630">
        <v>0</v>
      </c>
      <c r="L630">
        <v>0</v>
      </c>
      <c r="M630">
        <v>0</v>
      </c>
      <c r="N630">
        <v>0</v>
      </c>
      <c r="O630">
        <v>0</v>
      </c>
      <c r="P630">
        <v>1</v>
      </c>
      <c r="Q630" s="32">
        <v>13405.390299999999</v>
      </c>
      <c r="R630" s="110">
        <f>IF(Play[[#This Row],[southeast]]=1,Play[[#This Row],[medical_insurance_charges]],NA())</f>
        <v>13405.390299999999</v>
      </c>
      <c r="S630" s="110" t="e">
        <f>IF(Play[[#This Row],[southwest]]=1,Play[[#This Row],[medical_insurance_charges]],NA())</f>
        <v>#N/A</v>
      </c>
      <c r="T630" s="111" t="e">
        <f>IF(Play[[#This Row],[northwest]]=1,Play[[#This Row],[medical_insurance_charges]],NA())</f>
        <v>#N/A</v>
      </c>
      <c r="U630" s="110" t="e">
        <f>IF(Play[[#This Row],[northeast]]=1,Play[[#This Row],[medical_insurance_charges]],NA())</f>
        <v>#N/A</v>
      </c>
      <c r="V630" s="114" t="e">
        <f>IF(AND(Play[[#This Row],[southeast]]&lt;&gt;0,Play[[#This Row],[Smoker]]&lt;&gt;0),Play[[#This Row],[medical_insurance_charges]],NA())</f>
        <v>#N/A</v>
      </c>
      <c r="W630" s="114" t="e">
        <f>IF(AND(Play[[#This Row],[southwest]]&lt;&gt;0,Play[[#This Row],[Smoker]]&lt;&gt;0),Play[[#This Row],[medical_insurance_charges]],NA())</f>
        <v>#N/A</v>
      </c>
      <c r="X630" s="114" t="e">
        <f>IF(AND(Play[[#This Row],[northwest]]&lt;&gt;0,Play[[#This Row],[Smoker]]&lt;&gt;0),Play[[#This Row],[medical_insurance_charges]],NA())</f>
        <v>#N/A</v>
      </c>
      <c r="Y630" s="114" t="e">
        <f>IF(AND(Play[[#This Row],[northeast]]&lt;&gt;0,Play[[#This Row],[Smoker]]&lt;&gt;0),Play[[#This Row],[medical_insurance_charges]],NA())</f>
        <v>#N/A</v>
      </c>
      <c r="Z630" s="115" t="e">
        <f>IF(AND(Play[[#This Row],[Biological Marker]]=0,Play[[#This Row],[Smoker]]=1),Play[[#This Row],[medical_insurance_charges]],NA())</f>
        <v>#N/A</v>
      </c>
      <c r="AA630" s="115" t="e">
        <f>IF(AND(Play[[#This Row],[Biological Marker]]=1,Play[[#This Row],[Smoker]]=1),Play[[#This Row],[medical_insurance_charges]],NA())</f>
        <v>#N/A</v>
      </c>
      <c r="AB630" s="144">
        <f>IF(AND(Play[[#This Row],[southeast]]&lt;&gt;0,Play[[#This Row],[Smoker]]=0),Play[[#This Row],[medical_insurance_charges]],NA())</f>
        <v>13405.390299999999</v>
      </c>
      <c r="AC630" s="144" t="e">
        <f>IF(AND(Play[[#This Row],[southwest]]&lt;&gt;0,Play[[#This Row],[Smoker]]=0),Play[[#This Row],[medical_insurance_charges]],NA())</f>
        <v>#N/A</v>
      </c>
      <c r="AD630" s="144" t="e">
        <f>IF(AND(Play[[#This Row],[northwest]]&lt;&gt;0,Play[[#This Row],[Smoker]]=0),Play[[#This Row],[medical_insurance_charges]],NA())</f>
        <v>#N/A</v>
      </c>
      <c r="AE630" s="144" t="e">
        <f>IF(AND(Play[[#This Row],[northeast]]&lt;&gt;0,Play[[#This Row],[Smoker]]=0),Play[[#This Row],[medical_insurance_charges]],NA())</f>
        <v>#N/A</v>
      </c>
      <c r="AF630" s="115" t="e">
        <f>IF(AND(Play[[#This Row],[Biological Marker]]=0,Play[[#This Row],[Smoker]]=0),Play[[#This Row],[medical_insurance_charges]],NA())</f>
        <v>#N/A</v>
      </c>
      <c r="AG630" s="115">
        <f>IF(AND(Play[[#This Row],[Biological Marker]]=1,Play[[#This Row],[Smoker]]=0),Play[[#This Row],[medical_insurance_charges]],NA())</f>
        <v>13405.390299999999</v>
      </c>
    </row>
    <row r="631" spans="1:33" x14ac:dyDescent="0.35">
      <c r="A631" s="31">
        <v>63</v>
      </c>
      <c r="B631" s="31">
        <v>33.659999999999997</v>
      </c>
      <c r="C631" s="33">
        <v>0</v>
      </c>
      <c r="D631" s="33">
        <v>1</v>
      </c>
      <c r="E631" s="33">
        <v>0</v>
      </c>
      <c r="F631" s="33">
        <v>0</v>
      </c>
      <c r="G631" s="33">
        <v>1</v>
      </c>
      <c r="H631">
        <v>0</v>
      </c>
      <c r="I631">
        <v>1</v>
      </c>
      <c r="J631">
        <v>0</v>
      </c>
      <c r="K631">
        <v>0</v>
      </c>
      <c r="L631">
        <v>0</v>
      </c>
      <c r="M631">
        <v>0</v>
      </c>
      <c r="N631">
        <v>0</v>
      </c>
      <c r="O631">
        <v>0</v>
      </c>
      <c r="P631">
        <v>1</v>
      </c>
      <c r="Q631" s="32">
        <v>15161.5344</v>
      </c>
      <c r="R631" s="110">
        <f>IF(Play[[#This Row],[southeast]]=1,Play[[#This Row],[medical_insurance_charges]],NA())</f>
        <v>15161.5344</v>
      </c>
      <c r="S631" s="110" t="e">
        <f>IF(Play[[#This Row],[southwest]]=1,Play[[#This Row],[medical_insurance_charges]],NA())</f>
        <v>#N/A</v>
      </c>
      <c r="T631" s="111" t="e">
        <f>IF(Play[[#This Row],[northwest]]=1,Play[[#This Row],[medical_insurance_charges]],NA())</f>
        <v>#N/A</v>
      </c>
      <c r="U631" s="110" t="e">
        <f>IF(Play[[#This Row],[northeast]]=1,Play[[#This Row],[medical_insurance_charges]],NA())</f>
        <v>#N/A</v>
      </c>
      <c r="V631" s="114" t="e">
        <f>IF(AND(Play[[#This Row],[southeast]]&lt;&gt;0,Play[[#This Row],[Smoker]]&lt;&gt;0),Play[[#This Row],[medical_insurance_charges]],NA())</f>
        <v>#N/A</v>
      </c>
      <c r="W631" s="114" t="e">
        <f>IF(AND(Play[[#This Row],[southwest]]&lt;&gt;0,Play[[#This Row],[Smoker]]&lt;&gt;0),Play[[#This Row],[medical_insurance_charges]],NA())</f>
        <v>#N/A</v>
      </c>
      <c r="X631" s="114" t="e">
        <f>IF(AND(Play[[#This Row],[northwest]]&lt;&gt;0,Play[[#This Row],[Smoker]]&lt;&gt;0),Play[[#This Row],[medical_insurance_charges]],NA())</f>
        <v>#N/A</v>
      </c>
      <c r="Y631" s="114" t="e">
        <f>IF(AND(Play[[#This Row],[northeast]]&lt;&gt;0,Play[[#This Row],[Smoker]]&lt;&gt;0),Play[[#This Row],[medical_insurance_charges]],NA())</f>
        <v>#N/A</v>
      </c>
      <c r="Z631" s="115" t="e">
        <f>IF(AND(Play[[#This Row],[Biological Marker]]=0,Play[[#This Row],[Smoker]]=1),Play[[#This Row],[medical_insurance_charges]],NA())</f>
        <v>#N/A</v>
      </c>
      <c r="AA631" s="115" t="e">
        <f>IF(AND(Play[[#This Row],[Biological Marker]]=1,Play[[#This Row],[Smoker]]=1),Play[[#This Row],[medical_insurance_charges]],NA())</f>
        <v>#N/A</v>
      </c>
      <c r="AB631" s="144">
        <f>IF(AND(Play[[#This Row],[southeast]]&lt;&gt;0,Play[[#This Row],[Smoker]]=0),Play[[#This Row],[medical_insurance_charges]],NA())</f>
        <v>15161.5344</v>
      </c>
      <c r="AC631" s="144" t="e">
        <f>IF(AND(Play[[#This Row],[southwest]]&lt;&gt;0,Play[[#This Row],[Smoker]]=0),Play[[#This Row],[medical_insurance_charges]],NA())</f>
        <v>#N/A</v>
      </c>
      <c r="AD631" s="144" t="e">
        <f>IF(AND(Play[[#This Row],[northwest]]&lt;&gt;0,Play[[#This Row],[Smoker]]=0),Play[[#This Row],[medical_insurance_charges]],NA())</f>
        <v>#N/A</v>
      </c>
      <c r="AE631" s="144" t="e">
        <f>IF(AND(Play[[#This Row],[northeast]]&lt;&gt;0,Play[[#This Row],[Smoker]]=0),Play[[#This Row],[medical_insurance_charges]],NA())</f>
        <v>#N/A</v>
      </c>
      <c r="AF631" s="115" t="e">
        <f>IF(AND(Play[[#This Row],[Biological Marker]]=0,Play[[#This Row],[Smoker]]=0),Play[[#This Row],[medical_insurance_charges]],NA())</f>
        <v>#N/A</v>
      </c>
      <c r="AG631" s="115">
        <f>IF(AND(Play[[#This Row],[Biological Marker]]=1,Play[[#This Row],[Smoker]]=0),Play[[#This Row],[medical_insurance_charges]],NA())</f>
        <v>15161.5344</v>
      </c>
    </row>
    <row r="632" spans="1:33" x14ac:dyDescent="0.35">
      <c r="A632" s="31">
        <v>64</v>
      </c>
      <c r="B632" s="31">
        <v>39.159999999999997</v>
      </c>
      <c r="C632" s="33">
        <v>0</v>
      </c>
      <c r="D632" s="33">
        <v>1</v>
      </c>
      <c r="E632" s="33">
        <v>0</v>
      </c>
      <c r="F632" s="33">
        <v>0</v>
      </c>
      <c r="G632" s="33">
        <v>1</v>
      </c>
      <c r="H632">
        <v>0</v>
      </c>
      <c r="I632">
        <v>1</v>
      </c>
      <c r="J632">
        <v>0</v>
      </c>
      <c r="K632">
        <v>0</v>
      </c>
      <c r="L632">
        <v>0</v>
      </c>
      <c r="M632">
        <v>0</v>
      </c>
      <c r="N632">
        <v>0</v>
      </c>
      <c r="O632">
        <v>0</v>
      </c>
      <c r="P632">
        <v>1</v>
      </c>
      <c r="Q632" s="32">
        <v>14418.2804</v>
      </c>
      <c r="R632" s="110">
        <f>IF(Play[[#This Row],[southeast]]=1,Play[[#This Row],[medical_insurance_charges]],NA())</f>
        <v>14418.2804</v>
      </c>
      <c r="S632" s="110" t="e">
        <f>IF(Play[[#This Row],[southwest]]=1,Play[[#This Row],[medical_insurance_charges]],NA())</f>
        <v>#N/A</v>
      </c>
      <c r="T632" s="111" t="e">
        <f>IF(Play[[#This Row],[northwest]]=1,Play[[#This Row],[medical_insurance_charges]],NA())</f>
        <v>#N/A</v>
      </c>
      <c r="U632" s="110" t="e">
        <f>IF(Play[[#This Row],[northeast]]=1,Play[[#This Row],[medical_insurance_charges]],NA())</f>
        <v>#N/A</v>
      </c>
      <c r="V632" s="114" t="e">
        <f>IF(AND(Play[[#This Row],[southeast]]&lt;&gt;0,Play[[#This Row],[Smoker]]&lt;&gt;0),Play[[#This Row],[medical_insurance_charges]],NA())</f>
        <v>#N/A</v>
      </c>
      <c r="W632" s="114" t="e">
        <f>IF(AND(Play[[#This Row],[southwest]]&lt;&gt;0,Play[[#This Row],[Smoker]]&lt;&gt;0),Play[[#This Row],[medical_insurance_charges]],NA())</f>
        <v>#N/A</v>
      </c>
      <c r="X632" s="114" t="e">
        <f>IF(AND(Play[[#This Row],[northwest]]&lt;&gt;0,Play[[#This Row],[Smoker]]&lt;&gt;0),Play[[#This Row],[medical_insurance_charges]],NA())</f>
        <v>#N/A</v>
      </c>
      <c r="Y632" s="114" t="e">
        <f>IF(AND(Play[[#This Row],[northeast]]&lt;&gt;0,Play[[#This Row],[Smoker]]&lt;&gt;0),Play[[#This Row],[medical_insurance_charges]],NA())</f>
        <v>#N/A</v>
      </c>
      <c r="Z632" s="115" t="e">
        <f>IF(AND(Play[[#This Row],[Biological Marker]]=0,Play[[#This Row],[Smoker]]=1),Play[[#This Row],[medical_insurance_charges]],NA())</f>
        <v>#N/A</v>
      </c>
      <c r="AA632" s="115" t="e">
        <f>IF(AND(Play[[#This Row],[Biological Marker]]=1,Play[[#This Row],[Smoker]]=1),Play[[#This Row],[medical_insurance_charges]],NA())</f>
        <v>#N/A</v>
      </c>
      <c r="AB632" s="144">
        <f>IF(AND(Play[[#This Row],[southeast]]&lt;&gt;0,Play[[#This Row],[Smoker]]=0),Play[[#This Row],[medical_insurance_charges]],NA())</f>
        <v>14418.2804</v>
      </c>
      <c r="AC632" s="144" t="e">
        <f>IF(AND(Play[[#This Row],[southwest]]&lt;&gt;0,Play[[#This Row],[Smoker]]=0),Play[[#This Row],[medical_insurance_charges]],NA())</f>
        <v>#N/A</v>
      </c>
      <c r="AD632" s="144" t="e">
        <f>IF(AND(Play[[#This Row],[northwest]]&lt;&gt;0,Play[[#This Row],[Smoker]]=0),Play[[#This Row],[medical_insurance_charges]],NA())</f>
        <v>#N/A</v>
      </c>
      <c r="AE632" s="144" t="e">
        <f>IF(AND(Play[[#This Row],[northeast]]&lt;&gt;0,Play[[#This Row],[Smoker]]=0),Play[[#This Row],[medical_insurance_charges]],NA())</f>
        <v>#N/A</v>
      </c>
      <c r="AF632" s="115" t="e">
        <f>IF(AND(Play[[#This Row],[Biological Marker]]=0,Play[[#This Row],[Smoker]]=0),Play[[#This Row],[medical_insurance_charges]],NA())</f>
        <v>#N/A</v>
      </c>
      <c r="AG632" s="115">
        <f>IF(AND(Play[[#This Row],[Biological Marker]]=1,Play[[#This Row],[Smoker]]=0),Play[[#This Row],[medical_insurance_charges]],NA())</f>
        <v>14418.2804</v>
      </c>
    </row>
    <row r="633" spans="1:33" x14ac:dyDescent="0.35">
      <c r="A633" s="31">
        <v>64</v>
      </c>
      <c r="B633" s="31">
        <v>40.479999999999997</v>
      </c>
      <c r="C633" s="33">
        <v>0</v>
      </c>
      <c r="D633" s="33">
        <v>1</v>
      </c>
      <c r="E633" s="33">
        <v>0</v>
      </c>
      <c r="F633" s="33">
        <v>0</v>
      </c>
      <c r="G633" s="33">
        <v>1</v>
      </c>
      <c r="H633">
        <v>0</v>
      </c>
      <c r="I633">
        <v>1</v>
      </c>
      <c r="J633">
        <v>0</v>
      </c>
      <c r="K633">
        <v>0</v>
      </c>
      <c r="L633">
        <v>0</v>
      </c>
      <c r="M633">
        <v>0</v>
      </c>
      <c r="N633">
        <v>0</v>
      </c>
      <c r="O633">
        <v>0</v>
      </c>
      <c r="P633">
        <v>1</v>
      </c>
      <c r="Q633" s="32">
        <v>13831.1152</v>
      </c>
      <c r="R633" s="110">
        <f>IF(Play[[#This Row],[southeast]]=1,Play[[#This Row],[medical_insurance_charges]],NA())</f>
        <v>13831.1152</v>
      </c>
      <c r="S633" s="110" t="e">
        <f>IF(Play[[#This Row],[southwest]]=1,Play[[#This Row],[medical_insurance_charges]],NA())</f>
        <v>#N/A</v>
      </c>
      <c r="T633" s="111" t="e">
        <f>IF(Play[[#This Row],[northwest]]=1,Play[[#This Row],[medical_insurance_charges]],NA())</f>
        <v>#N/A</v>
      </c>
      <c r="U633" s="110" t="e">
        <f>IF(Play[[#This Row],[northeast]]=1,Play[[#This Row],[medical_insurance_charges]],NA())</f>
        <v>#N/A</v>
      </c>
      <c r="V633" s="114" t="e">
        <f>IF(AND(Play[[#This Row],[southeast]]&lt;&gt;0,Play[[#This Row],[Smoker]]&lt;&gt;0),Play[[#This Row],[medical_insurance_charges]],NA())</f>
        <v>#N/A</v>
      </c>
      <c r="W633" s="114" t="e">
        <f>IF(AND(Play[[#This Row],[southwest]]&lt;&gt;0,Play[[#This Row],[Smoker]]&lt;&gt;0),Play[[#This Row],[medical_insurance_charges]],NA())</f>
        <v>#N/A</v>
      </c>
      <c r="X633" s="114" t="e">
        <f>IF(AND(Play[[#This Row],[northwest]]&lt;&gt;0,Play[[#This Row],[Smoker]]&lt;&gt;0),Play[[#This Row],[medical_insurance_charges]],NA())</f>
        <v>#N/A</v>
      </c>
      <c r="Y633" s="114" t="e">
        <f>IF(AND(Play[[#This Row],[northeast]]&lt;&gt;0,Play[[#This Row],[Smoker]]&lt;&gt;0),Play[[#This Row],[medical_insurance_charges]],NA())</f>
        <v>#N/A</v>
      </c>
      <c r="Z633" s="115" t="e">
        <f>IF(AND(Play[[#This Row],[Biological Marker]]=0,Play[[#This Row],[Smoker]]=1),Play[[#This Row],[medical_insurance_charges]],NA())</f>
        <v>#N/A</v>
      </c>
      <c r="AA633" s="115" t="e">
        <f>IF(AND(Play[[#This Row],[Biological Marker]]=1,Play[[#This Row],[Smoker]]=1),Play[[#This Row],[medical_insurance_charges]],NA())</f>
        <v>#N/A</v>
      </c>
      <c r="AB633" s="144">
        <f>IF(AND(Play[[#This Row],[southeast]]&lt;&gt;0,Play[[#This Row],[Smoker]]=0),Play[[#This Row],[medical_insurance_charges]],NA())</f>
        <v>13831.1152</v>
      </c>
      <c r="AC633" s="144" t="e">
        <f>IF(AND(Play[[#This Row],[southwest]]&lt;&gt;0,Play[[#This Row],[Smoker]]=0),Play[[#This Row],[medical_insurance_charges]],NA())</f>
        <v>#N/A</v>
      </c>
      <c r="AD633" s="144" t="e">
        <f>IF(AND(Play[[#This Row],[northwest]]&lt;&gt;0,Play[[#This Row],[Smoker]]=0),Play[[#This Row],[medical_insurance_charges]],NA())</f>
        <v>#N/A</v>
      </c>
      <c r="AE633" s="144" t="e">
        <f>IF(AND(Play[[#This Row],[northeast]]&lt;&gt;0,Play[[#This Row],[Smoker]]=0),Play[[#This Row],[medical_insurance_charges]],NA())</f>
        <v>#N/A</v>
      </c>
      <c r="AF633" s="115" t="e">
        <f>IF(AND(Play[[#This Row],[Biological Marker]]=0,Play[[#This Row],[Smoker]]=0),Play[[#This Row],[medical_insurance_charges]],NA())</f>
        <v>#N/A</v>
      </c>
      <c r="AG633" s="115">
        <f>IF(AND(Play[[#This Row],[Biological Marker]]=1,Play[[#This Row],[Smoker]]=0),Play[[#This Row],[medical_insurance_charges]],NA())</f>
        <v>13831.1152</v>
      </c>
    </row>
    <row r="634" spans="1:33" x14ac:dyDescent="0.35">
      <c r="A634" s="31">
        <v>18</v>
      </c>
      <c r="B634" s="31">
        <v>26.73</v>
      </c>
      <c r="C634" s="33">
        <v>0</v>
      </c>
      <c r="D634" s="33">
        <v>0</v>
      </c>
      <c r="E634" s="33">
        <v>1</v>
      </c>
      <c r="F634" s="33">
        <v>0</v>
      </c>
      <c r="G634" s="33">
        <v>0</v>
      </c>
      <c r="H634">
        <v>0</v>
      </c>
      <c r="I634">
        <v>1</v>
      </c>
      <c r="J634">
        <v>0</v>
      </c>
      <c r="K634">
        <v>0</v>
      </c>
      <c r="L634">
        <v>0</v>
      </c>
      <c r="M634">
        <v>1</v>
      </c>
      <c r="N634">
        <v>0</v>
      </c>
      <c r="O634">
        <v>0</v>
      </c>
      <c r="P634">
        <v>0</v>
      </c>
      <c r="Q634" s="32">
        <v>1615.7666999999999</v>
      </c>
      <c r="R634" s="110">
        <f>IF(Play[[#This Row],[southeast]]=1,Play[[#This Row],[medical_insurance_charges]],NA())</f>
        <v>1615.7666999999999</v>
      </c>
      <c r="S634" s="110" t="e">
        <f>IF(Play[[#This Row],[southwest]]=1,Play[[#This Row],[medical_insurance_charges]],NA())</f>
        <v>#N/A</v>
      </c>
      <c r="T634" s="111" t="e">
        <f>IF(Play[[#This Row],[northwest]]=1,Play[[#This Row],[medical_insurance_charges]],NA())</f>
        <v>#N/A</v>
      </c>
      <c r="U634" s="110" t="e">
        <f>IF(Play[[#This Row],[northeast]]=1,Play[[#This Row],[medical_insurance_charges]],NA())</f>
        <v>#N/A</v>
      </c>
      <c r="V634" s="114" t="e">
        <f>IF(AND(Play[[#This Row],[southeast]]&lt;&gt;0,Play[[#This Row],[Smoker]]&lt;&gt;0),Play[[#This Row],[medical_insurance_charges]],NA())</f>
        <v>#N/A</v>
      </c>
      <c r="W634" s="114" t="e">
        <f>IF(AND(Play[[#This Row],[southwest]]&lt;&gt;0,Play[[#This Row],[Smoker]]&lt;&gt;0),Play[[#This Row],[medical_insurance_charges]],NA())</f>
        <v>#N/A</v>
      </c>
      <c r="X634" s="114" t="e">
        <f>IF(AND(Play[[#This Row],[northwest]]&lt;&gt;0,Play[[#This Row],[Smoker]]&lt;&gt;0),Play[[#This Row],[medical_insurance_charges]],NA())</f>
        <v>#N/A</v>
      </c>
      <c r="Y634" s="114" t="e">
        <f>IF(AND(Play[[#This Row],[northeast]]&lt;&gt;0,Play[[#This Row],[Smoker]]&lt;&gt;0),Play[[#This Row],[medical_insurance_charges]],NA())</f>
        <v>#N/A</v>
      </c>
      <c r="Z634" s="115" t="e">
        <f>IF(AND(Play[[#This Row],[Biological Marker]]=0,Play[[#This Row],[Smoker]]=1),Play[[#This Row],[medical_insurance_charges]],NA())</f>
        <v>#N/A</v>
      </c>
      <c r="AA634" s="115" t="e">
        <f>IF(AND(Play[[#This Row],[Biological Marker]]=1,Play[[#This Row],[Smoker]]=1),Play[[#This Row],[medical_insurance_charges]],NA())</f>
        <v>#N/A</v>
      </c>
      <c r="AB634" s="144">
        <f>IF(AND(Play[[#This Row],[southeast]]&lt;&gt;0,Play[[#This Row],[Smoker]]=0),Play[[#This Row],[medical_insurance_charges]],NA())</f>
        <v>1615.7666999999999</v>
      </c>
      <c r="AC634" s="144" t="e">
        <f>IF(AND(Play[[#This Row],[southwest]]&lt;&gt;0,Play[[#This Row],[Smoker]]=0),Play[[#This Row],[medical_insurance_charges]],NA())</f>
        <v>#N/A</v>
      </c>
      <c r="AD634" s="144" t="e">
        <f>IF(AND(Play[[#This Row],[northwest]]&lt;&gt;0,Play[[#This Row],[Smoker]]=0),Play[[#This Row],[medical_insurance_charges]],NA())</f>
        <v>#N/A</v>
      </c>
      <c r="AE634" s="144" t="e">
        <f>IF(AND(Play[[#This Row],[northeast]]&lt;&gt;0,Play[[#This Row],[Smoker]]=0),Play[[#This Row],[medical_insurance_charges]],NA())</f>
        <v>#N/A</v>
      </c>
      <c r="AF634" s="115">
        <f>IF(AND(Play[[#This Row],[Biological Marker]]=0,Play[[#This Row],[Smoker]]=0),Play[[#This Row],[medical_insurance_charges]],NA())</f>
        <v>1615.7666999999999</v>
      </c>
      <c r="AG634" s="115" t="e">
        <f>IF(AND(Play[[#This Row],[Biological Marker]]=1,Play[[#This Row],[Smoker]]=0),Play[[#This Row],[medical_insurance_charges]],NA())</f>
        <v>#N/A</v>
      </c>
    </row>
    <row r="635" spans="1:33" x14ac:dyDescent="0.35">
      <c r="A635" s="31">
        <v>22</v>
      </c>
      <c r="B635" s="31">
        <v>28.05</v>
      </c>
      <c r="C635" s="33">
        <v>0</v>
      </c>
      <c r="D635" s="33">
        <v>0</v>
      </c>
      <c r="E635" s="33">
        <v>1</v>
      </c>
      <c r="F635" s="33">
        <v>0</v>
      </c>
      <c r="G635" s="33">
        <v>0</v>
      </c>
      <c r="H635">
        <v>0</v>
      </c>
      <c r="I635">
        <v>1</v>
      </c>
      <c r="J635">
        <v>0</v>
      </c>
      <c r="K635">
        <v>0</v>
      </c>
      <c r="L635">
        <v>0</v>
      </c>
      <c r="M635">
        <v>1</v>
      </c>
      <c r="N635">
        <v>0</v>
      </c>
      <c r="O635">
        <v>0</v>
      </c>
      <c r="P635">
        <v>0</v>
      </c>
      <c r="Q635" s="32">
        <v>2155.6815000000001</v>
      </c>
      <c r="R635" s="110">
        <f>IF(Play[[#This Row],[southeast]]=1,Play[[#This Row],[medical_insurance_charges]],NA())</f>
        <v>2155.6815000000001</v>
      </c>
      <c r="S635" s="110" t="e">
        <f>IF(Play[[#This Row],[southwest]]=1,Play[[#This Row],[medical_insurance_charges]],NA())</f>
        <v>#N/A</v>
      </c>
      <c r="T635" s="111" t="e">
        <f>IF(Play[[#This Row],[northwest]]=1,Play[[#This Row],[medical_insurance_charges]],NA())</f>
        <v>#N/A</v>
      </c>
      <c r="U635" s="110" t="e">
        <f>IF(Play[[#This Row],[northeast]]=1,Play[[#This Row],[medical_insurance_charges]],NA())</f>
        <v>#N/A</v>
      </c>
      <c r="V635" s="114" t="e">
        <f>IF(AND(Play[[#This Row],[southeast]]&lt;&gt;0,Play[[#This Row],[Smoker]]&lt;&gt;0),Play[[#This Row],[medical_insurance_charges]],NA())</f>
        <v>#N/A</v>
      </c>
      <c r="W635" s="114" t="e">
        <f>IF(AND(Play[[#This Row],[southwest]]&lt;&gt;0,Play[[#This Row],[Smoker]]&lt;&gt;0),Play[[#This Row],[medical_insurance_charges]],NA())</f>
        <v>#N/A</v>
      </c>
      <c r="X635" s="114" t="e">
        <f>IF(AND(Play[[#This Row],[northwest]]&lt;&gt;0,Play[[#This Row],[Smoker]]&lt;&gt;0),Play[[#This Row],[medical_insurance_charges]],NA())</f>
        <v>#N/A</v>
      </c>
      <c r="Y635" s="114" t="e">
        <f>IF(AND(Play[[#This Row],[northeast]]&lt;&gt;0,Play[[#This Row],[Smoker]]&lt;&gt;0),Play[[#This Row],[medical_insurance_charges]],NA())</f>
        <v>#N/A</v>
      </c>
      <c r="Z635" s="115" t="e">
        <f>IF(AND(Play[[#This Row],[Biological Marker]]=0,Play[[#This Row],[Smoker]]=1),Play[[#This Row],[medical_insurance_charges]],NA())</f>
        <v>#N/A</v>
      </c>
      <c r="AA635" s="115" t="e">
        <f>IF(AND(Play[[#This Row],[Biological Marker]]=1,Play[[#This Row],[Smoker]]=1),Play[[#This Row],[medical_insurance_charges]],NA())</f>
        <v>#N/A</v>
      </c>
      <c r="AB635" s="144">
        <f>IF(AND(Play[[#This Row],[southeast]]&lt;&gt;0,Play[[#This Row],[Smoker]]=0),Play[[#This Row],[medical_insurance_charges]],NA())</f>
        <v>2155.6815000000001</v>
      </c>
      <c r="AC635" s="144" t="e">
        <f>IF(AND(Play[[#This Row],[southwest]]&lt;&gt;0,Play[[#This Row],[Smoker]]=0),Play[[#This Row],[medical_insurance_charges]],NA())</f>
        <v>#N/A</v>
      </c>
      <c r="AD635" s="144" t="e">
        <f>IF(AND(Play[[#This Row],[northwest]]&lt;&gt;0,Play[[#This Row],[Smoker]]=0),Play[[#This Row],[medical_insurance_charges]],NA())</f>
        <v>#N/A</v>
      </c>
      <c r="AE635" s="144" t="e">
        <f>IF(AND(Play[[#This Row],[northeast]]&lt;&gt;0,Play[[#This Row],[Smoker]]=0),Play[[#This Row],[medical_insurance_charges]],NA())</f>
        <v>#N/A</v>
      </c>
      <c r="AF635" s="115">
        <f>IF(AND(Play[[#This Row],[Biological Marker]]=0,Play[[#This Row],[Smoker]]=0),Play[[#This Row],[medical_insurance_charges]],NA())</f>
        <v>2155.6815000000001</v>
      </c>
      <c r="AG635" s="115" t="e">
        <f>IF(AND(Play[[#This Row],[Biological Marker]]=1,Play[[#This Row],[Smoker]]=0),Play[[#This Row],[medical_insurance_charges]],NA())</f>
        <v>#N/A</v>
      </c>
    </row>
    <row r="636" spans="1:33" x14ac:dyDescent="0.35">
      <c r="A636" s="31">
        <v>22</v>
      </c>
      <c r="B636" s="31">
        <v>28.82</v>
      </c>
      <c r="C636" s="33">
        <v>0</v>
      </c>
      <c r="D636" s="33">
        <v>0</v>
      </c>
      <c r="E636" s="33">
        <v>1</v>
      </c>
      <c r="F636" s="33">
        <v>0</v>
      </c>
      <c r="G636" s="33">
        <v>0</v>
      </c>
      <c r="H636">
        <v>0</v>
      </c>
      <c r="I636">
        <v>1</v>
      </c>
      <c r="J636">
        <v>0</v>
      </c>
      <c r="K636">
        <v>0</v>
      </c>
      <c r="L636">
        <v>0</v>
      </c>
      <c r="M636">
        <v>1</v>
      </c>
      <c r="N636">
        <v>0</v>
      </c>
      <c r="O636">
        <v>0</v>
      </c>
      <c r="P636">
        <v>0</v>
      </c>
      <c r="Q636" s="32">
        <v>2156.7518</v>
      </c>
      <c r="R636" s="110">
        <f>IF(Play[[#This Row],[southeast]]=1,Play[[#This Row],[medical_insurance_charges]],NA())</f>
        <v>2156.7518</v>
      </c>
      <c r="S636" s="110" t="e">
        <f>IF(Play[[#This Row],[southwest]]=1,Play[[#This Row],[medical_insurance_charges]],NA())</f>
        <v>#N/A</v>
      </c>
      <c r="T636" s="111" t="e">
        <f>IF(Play[[#This Row],[northwest]]=1,Play[[#This Row],[medical_insurance_charges]],NA())</f>
        <v>#N/A</v>
      </c>
      <c r="U636" s="110" t="e">
        <f>IF(Play[[#This Row],[northeast]]=1,Play[[#This Row],[medical_insurance_charges]],NA())</f>
        <v>#N/A</v>
      </c>
      <c r="V636" s="114" t="e">
        <f>IF(AND(Play[[#This Row],[southeast]]&lt;&gt;0,Play[[#This Row],[Smoker]]&lt;&gt;0),Play[[#This Row],[medical_insurance_charges]],NA())</f>
        <v>#N/A</v>
      </c>
      <c r="W636" s="114" t="e">
        <f>IF(AND(Play[[#This Row],[southwest]]&lt;&gt;0,Play[[#This Row],[Smoker]]&lt;&gt;0),Play[[#This Row],[medical_insurance_charges]],NA())</f>
        <v>#N/A</v>
      </c>
      <c r="X636" s="114" t="e">
        <f>IF(AND(Play[[#This Row],[northwest]]&lt;&gt;0,Play[[#This Row],[Smoker]]&lt;&gt;0),Play[[#This Row],[medical_insurance_charges]],NA())</f>
        <v>#N/A</v>
      </c>
      <c r="Y636" s="114" t="e">
        <f>IF(AND(Play[[#This Row],[northeast]]&lt;&gt;0,Play[[#This Row],[Smoker]]&lt;&gt;0),Play[[#This Row],[medical_insurance_charges]],NA())</f>
        <v>#N/A</v>
      </c>
      <c r="Z636" s="115" t="e">
        <f>IF(AND(Play[[#This Row],[Biological Marker]]=0,Play[[#This Row],[Smoker]]=1),Play[[#This Row],[medical_insurance_charges]],NA())</f>
        <v>#N/A</v>
      </c>
      <c r="AA636" s="115" t="e">
        <f>IF(AND(Play[[#This Row],[Biological Marker]]=1,Play[[#This Row],[Smoker]]=1),Play[[#This Row],[medical_insurance_charges]],NA())</f>
        <v>#N/A</v>
      </c>
      <c r="AB636" s="144">
        <f>IF(AND(Play[[#This Row],[southeast]]&lt;&gt;0,Play[[#This Row],[Smoker]]=0),Play[[#This Row],[medical_insurance_charges]],NA())</f>
        <v>2156.7518</v>
      </c>
      <c r="AC636" s="144" t="e">
        <f>IF(AND(Play[[#This Row],[southwest]]&lt;&gt;0,Play[[#This Row],[Smoker]]=0),Play[[#This Row],[medical_insurance_charges]],NA())</f>
        <v>#N/A</v>
      </c>
      <c r="AD636" s="144" t="e">
        <f>IF(AND(Play[[#This Row],[northwest]]&lt;&gt;0,Play[[#This Row],[Smoker]]=0),Play[[#This Row],[medical_insurance_charges]],NA())</f>
        <v>#N/A</v>
      </c>
      <c r="AE636" s="144" t="e">
        <f>IF(AND(Play[[#This Row],[northeast]]&lt;&gt;0,Play[[#This Row],[Smoker]]=0),Play[[#This Row],[medical_insurance_charges]],NA())</f>
        <v>#N/A</v>
      </c>
      <c r="AF636" s="115">
        <f>IF(AND(Play[[#This Row],[Biological Marker]]=0,Play[[#This Row],[Smoker]]=0),Play[[#This Row],[medical_insurance_charges]],NA())</f>
        <v>2156.7518</v>
      </c>
      <c r="AG636" s="115" t="e">
        <f>IF(AND(Play[[#This Row],[Biological Marker]]=1,Play[[#This Row],[Smoker]]=0),Play[[#This Row],[medical_insurance_charges]],NA())</f>
        <v>#N/A</v>
      </c>
    </row>
    <row r="637" spans="1:33" x14ac:dyDescent="0.35">
      <c r="A637" s="31">
        <v>24</v>
      </c>
      <c r="B637" s="31">
        <v>27.72</v>
      </c>
      <c r="C637" s="33">
        <v>0</v>
      </c>
      <c r="D637" s="33">
        <v>0</v>
      </c>
      <c r="E637" s="33">
        <v>1</v>
      </c>
      <c r="F637" s="33">
        <v>0</v>
      </c>
      <c r="G637" s="33">
        <v>0</v>
      </c>
      <c r="H637">
        <v>0</v>
      </c>
      <c r="I637">
        <v>1</v>
      </c>
      <c r="J637">
        <v>0</v>
      </c>
      <c r="K637">
        <v>0</v>
      </c>
      <c r="L637">
        <v>0</v>
      </c>
      <c r="M637">
        <v>1</v>
      </c>
      <c r="N637">
        <v>0</v>
      </c>
      <c r="O637">
        <v>0</v>
      </c>
      <c r="P637">
        <v>0</v>
      </c>
      <c r="Q637" s="32">
        <v>2464.6188000000002</v>
      </c>
      <c r="R637" s="110">
        <f>IF(Play[[#This Row],[southeast]]=1,Play[[#This Row],[medical_insurance_charges]],NA())</f>
        <v>2464.6188000000002</v>
      </c>
      <c r="S637" s="110" t="e">
        <f>IF(Play[[#This Row],[southwest]]=1,Play[[#This Row],[medical_insurance_charges]],NA())</f>
        <v>#N/A</v>
      </c>
      <c r="T637" s="111" t="e">
        <f>IF(Play[[#This Row],[northwest]]=1,Play[[#This Row],[medical_insurance_charges]],NA())</f>
        <v>#N/A</v>
      </c>
      <c r="U637" s="110" t="e">
        <f>IF(Play[[#This Row],[northeast]]=1,Play[[#This Row],[medical_insurance_charges]],NA())</f>
        <v>#N/A</v>
      </c>
      <c r="V637" s="114" t="e">
        <f>IF(AND(Play[[#This Row],[southeast]]&lt;&gt;0,Play[[#This Row],[Smoker]]&lt;&gt;0),Play[[#This Row],[medical_insurance_charges]],NA())</f>
        <v>#N/A</v>
      </c>
      <c r="W637" s="114" t="e">
        <f>IF(AND(Play[[#This Row],[southwest]]&lt;&gt;0,Play[[#This Row],[Smoker]]&lt;&gt;0),Play[[#This Row],[medical_insurance_charges]],NA())</f>
        <v>#N/A</v>
      </c>
      <c r="X637" s="114" t="e">
        <f>IF(AND(Play[[#This Row],[northwest]]&lt;&gt;0,Play[[#This Row],[Smoker]]&lt;&gt;0),Play[[#This Row],[medical_insurance_charges]],NA())</f>
        <v>#N/A</v>
      </c>
      <c r="Y637" s="114" t="e">
        <f>IF(AND(Play[[#This Row],[northeast]]&lt;&gt;0,Play[[#This Row],[Smoker]]&lt;&gt;0),Play[[#This Row],[medical_insurance_charges]],NA())</f>
        <v>#N/A</v>
      </c>
      <c r="Z637" s="115" t="e">
        <f>IF(AND(Play[[#This Row],[Biological Marker]]=0,Play[[#This Row],[Smoker]]=1),Play[[#This Row],[medical_insurance_charges]],NA())</f>
        <v>#N/A</v>
      </c>
      <c r="AA637" s="115" t="e">
        <f>IF(AND(Play[[#This Row],[Biological Marker]]=1,Play[[#This Row],[Smoker]]=1),Play[[#This Row],[medical_insurance_charges]],NA())</f>
        <v>#N/A</v>
      </c>
      <c r="AB637" s="144">
        <f>IF(AND(Play[[#This Row],[southeast]]&lt;&gt;0,Play[[#This Row],[Smoker]]=0),Play[[#This Row],[medical_insurance_charges]],NA())</f>
        <v>2464.6188000000002</v>
      </c>
      <c r="AC637" s="144" t="e">
        <f>IF(AND(Play[[#This Row],[southwest]]&lt;&gt;0,Play[[#This Row],[Smoker]]=0),Play[[#This Row],[medical_insurance_charges]],NA())</f>
        <v>#N/A</v>
      </c>
      <c r="AD637" s="144" t="e">
        <f>IF(AND(Play[[#This Row],[northwest]]&lt;&gt;0,Play[[#This Row],[Smoker]]=0),Play[[#This Row],[medical_insurance_charges]],NA())</f>
        <v>#N/A</v>
      </c>
      <c r="AE637" s="144" t="e">
        <f>IF(AND(Play[[#This Row],[northeast]]&lt;&gt;0,Play[[#This Row],[Smoker]]=0),Play[[#This Row],[medical_insurance_charges]],NA())</f>
        <v>#N/A</v>
      </c>
      <c r="AF637" s="115">
        <f>IF(AND(Play[[#This Row],[Biological Marker]]=0,Play[[#This Row],[Smoker]]=0),Play[[#This Row],[medical_insurance_charges]],NA())</f>
        <v>2464.6188000000002</v>
      </c>
      <c r="AG637" s="115" t="e">
        <f>IF(AND(Play[[#This Row],[Biological Marker]]=1,Play[[#This Row],[Smoker]]=0),Play[[#This Row],[medical_insurance_charges]],NA())</f>
        <v>#N/A</v>
      </c>
    </row>
    <row r="638" spans="1:33" x14ac:dyDescent="0.35">
      <c r="A638" s="31">
        <v>26</v>
      </c>
      <c r="B638" s="31">
        <v>29.48</v>
      </c>
      <c r="C638" s="33">
        <v>0</v>
      </c>
      <c r="D638" s="33">
        <v>0</v>
      </c>
      <c r="E638" s="33">
        <v>1</v>
      </c>
      <c r="F638" s="33">
        <v>0</v>
      </c>
      <c r="G638" s="33">
        <v>0</v>
      </c>
      <c r="H638">
        <v>0</v>
      </c>
      <c r="I638">
        <v>1</v>
      </c>
      <c r="J638">
        <v>0</v>
      </c>
      <c r="K638">
        <v>0</v>
      </c>
      <c r="L638">
        <v>0</v>
      </c>
      <c r="M638">
        <v>0</v>
      </c>
      <c r="N638">
        <v>1</v>
      </c>
      <c r="O638">
        <v>0</v>
      </c>
      <c r="P638">
        <v>0</v>
      </c>
      <c r="Q638" s="32">
        <v>3392.3652000000002</v>
      </c>
      <c r="R638" s="110">
        <f>IF(Play[[#This Row],[southeast]]=1,Play[[#This Row],[medical_insurance_charges]],NA())</f>
        <v>3392.3652000000002</v>
      </c>
      <c r="S638" s="110" t="e">
        <f>IF(Play[[#This Row],[southwest]]=1,Play[[#This Row],[medical_insurance_charges]],NA())</f>
        <v>#N/A</v>
      </c>
      <c r="T638" s="111" t="e">
        <f>IF(Play[[#This Row],[northwest]]=1,Play[[#This Row],[medical_insurance_charges]],NA())</f>
        <v>#N/A</v>
      </c>
      <c r="U638" s="110" t="e">
        <f>IF(Play[[#This Row],[northeast]]=1,Play[[#This Row],[medical_insurance_charges]],NA())</f>
        <v>#N/A</v>
      </c>
      <c r="V638" s="114" t="e">
        <f>IF(AND(Play[[#This Row],[southeast]]&lt;&gt;0,Play[[#This Row],[Smoker]]&lt;&gt;0),Play[[#This Row],[medical_insurance_charges]],NA())</f>
        <v>#N/A</v>
      </c>
      <c r="W638" s="114" t="e">
        <f>IF(AND(Play[[#This Row],[southwest]]&lt;&gt;0,Play[[#This Row],[Smoker]]&lt;&gt;0),Play[[#This Row],[medical_insurance_charges]],NA())</f>
        <v>#N/A</v>
      </c>
      <c r="X638" s="114" t="e">
        <f>IF(AND(Play[[#This Row],[northwest]]&lt;&gt;0,Play[[#This Row],[Smoker]]&lt;&gt;0),Play[[#This Row],[medical_insurance_charges]],NA())</f>
        <v>#N/A</v>
      </c>
      <c r="Y638" s="114" t="e">
        <f>IF(AND(Play[[#This Row],[northeast]]&lt;&gt;0,Play[[#This Row],[Smoker]]&lt;&gt;0),Play[[#This Row],[medical_insurance_charges]],NA())</f>
        <v>#N/A</v>
      </c>
      <c r="Z638" s="115" t="e">
        <f>IF(AND(Play[[#This Row],[Biological Marker]]=0,Play[[#This Row],[Smoker]]=1),Play[[#This Row],[medical_insurance_charges]],NA())</f>
        <v>#N/A</v>
      </c>
      <c r="AA638" s="115" t="e">
        <f>IF(AND(Play[[#This Row],[Biological Marker]]=1,Play[[#This Row],[Smoker]]=1),Play[[#This Row],[medical_insurance_charges]],NA())</f>
        <v>#N/A</v>
      </c>
      <c r="AB638" s="144">
        <f>IF(AND(Play[[#This Row],[southeast]]&lt;&gt;0,Play[[#This Row],[Smoker]]=0),Play[[#This Row],[medical_insurance_charges]],NA())</f>
        <v>3392.3652000000002</v>
      </c>
      <c r="AC638" s="144" t="e">
        <f>IF(AND(Play[[#This Row],[southwest]]&lt;&gt;0,Play[[#This Row],[Smoker]]=0),Play[[#This Row],[medical_insurance_charges]],NA())</f>
        <v>#N/A</v>
      </c>
      <c r="AD638" s="144" t="e">
        <f>IF(AND(Play[[#This Row],[northwest]]&lt;&gt;0,Play[[#This Row],[Smoker]]=0),Play[[#This Row],[medical_insurance_charges]],NA())</f>
        <v>#N/A</v>
      </c>
      <c r="AE638" s="144" t="e">
        <f>IF(AND(Play[[#This Row],[northeast]]&lt;&gt;0,Play[[#This Row],[Smoker]]=0),Play[[#This Row],[medical_insurance_charges]],NA())</f>
        <v>#N/A</v>
      </c>
      <c r="AF638" s="115">
        <f>IF(AND(Play[[#This Row],[Biological Marker]]=0,Play[[#This Row],[Smoker]]=0),Play[[#This Row],[medical_insurance_charges]],NA())</f>
        <v>3392.3652000000002</v>
      </c>
      <c r="AG638" s="115" t="e">
        <f>IF(AND(Play[[#This Row],[Biological Marker]]=1,Play[[#This Row],[Smoker]]=0),Play[[#This Row],[medical_insurance_charges]],NA())</f>
        <v>#N/A</v>
      </c>
    </row>
    <row r="639" spans="1:33" x14ac:dyDescent="0.35">
      <c r="A639" s="31">
        <v>28</v>
      </c>
      <c r="B639" s="31">
        <v>26.51</v>
      </c>
      <c r="C639" s="33">
        <v>0</v>
      </c>
      <c r="D639" s="33">
        <v>0</v>
      </c>
      <c r="E639" s="33">
        <v>1</v>
      </c>
      <c r="F639" s="33">
        <v>0</v>
      </c>
      <c r="G639" s="33">
        <v>0</v>
      </c>
      <c r="H639">
        <v>0</v>
      </c>
      <c r="I639">
        <v>1</v>
      </c>
      <c r="J639">
        <v>0</v>
      </c>
      <c r="K639">
        <v>0</v>
      </c>
      <c r="L639">
        <v>0</v>
      </c>
      <c r="M639">
        <v>0</v>
      </c>
      <c r="N639">
        <v>1</v>
      </c>
      <c r="O639">
        <v>0</v>
      </c>
      <c r="P639">
        <v>0</v>
      </c>
      <c r="Q639" s="32">
        <v>4340.4408999999996</v>
      </c>
      <c r="R639" s="110">
        <f>IF(Play[[#This Row],[southeast]]=1,Play[[#This Row],[medical_insurance_charges]],NA())</f>
        <v>4340.4408999999996</v>
      </c>
      <c r="S639" s="110" t="e">
        <f>IF(Play[[#This Row],[southwest]]=1,Play[[#This Row],[medical_insurance_charges]],NA())</f>
        <v>#N/A</v>
      </c>
      <c r="T639" s="111" t="e">
        <f>IF(Play[[#This Row],[northwest]]=1,Play[[#This Row],[medical_insurance_charges]],NA())</f>
        <v>#N/A</v>
      </c>
      <c r="U639" s="110" t="e">
        <f>IF(Play[[#This Row],[northeast]]=1,Play[[#This Row],[medical_insurance_charges]],NA())</f>
        <v>#N/A</v>
      </c>
      <c r="V639" s="114" t="e">
        <f>IF(AND(Play[[#This Row],[southeast]]&lt;&gt;0,Play[[#This Row],[Smoker]]&lt;&gt;0),Play[[#This Row],[medical_insurance_charges]],NA())</f>
        <v>#N/A</v>
      </c>
      <c r="W639" s="114" t="e">
        <f>IF(AND(Play[[#This Row],[southwest]]&lt;&gt;0,Play[[#This Row],[Smoker]]&lt;&gt;0),Play[[#This Row],[medical_insurance_charges]],NA())</f>
        <v>#N/A</v>
      </c>
      <c r="X639" s="114" t="e">
        <f>IF(AND(Play[[#This Row],[northwest]]&lt;&gt;0,Play[[#This Row],[Smoker]]&lt;&gt;0),Play[[#This Row],[medical_insurance_charges]],NA())</f>
        <v>#N/A</v>
      </c>
      <c r="Y639" s="114" t="e">
        <f>IF(AND(Play[[#This Row],[northeast]]&lt;&gt;0,Play[[#This Row],[Smoker]]&lt;&gt;0),Play[[#This Row],[medical_insurance_charges]],NA())</f>
        <v>#N/A</v>
      </c>
      <c r="Z639" s="115" t="e">
        <f>IF(AND(Play[[#This Row],[Biological Marker]]=0,Play[[#This Row],[Smoker]]=1),Play[[#This Row],[medical_insurance_charges]],NA())</f>
        <v>#N/A</v>
      </c>
      <c r="AA639" s="115" t="e">
        <f>IF(AND(Play[[#This Row],[Biological Marker]]=1,Play[[#This Row],[Smoker]]=1),Play[[#This Row],[medical_insurance_charges]],NA())</f>
        <v>#N/A</v>
      </c>
      <c r="AB639" s="144">
        <f>IF(AND(Play[[#This Row],[southeast]]&lt;&gt;0,Play[[#This Row],[Smoker]]=0),Play[[#This Row],[medical_insurance_charges]],NA())</f>
        <v>4340.4408999999996</v>
      </c>
      <c r="AC639" s="144" t="e">
        <f>IF(AND(Play[[#This Row],[southwest]]&lt;&gt;0,Play[[#This Row],[Smoker]]=0),Play[[#This Row],[medical_insurance_charges]],NA())</f>
        <v>#N/A</v>
      </c>
      <c r="AD639" s="144" t="e">
        <f>IF(AND(Play[[#This Row],[northwest]]&lt;&gt;0,Play[[#This Row],[Smoker]]=0),Play[[#This Row],[medical_insurance_charges]],NA())</f>
        <v>#N/A</v>
      </c>
      <c r="AE639" s="144" t="e">
        <f>IF(AND(Play[[#This Row],[northeast]]&lt;&gt;0,Play[[#This Row],[Smoker]]=0),Play[[#This Row],[medical_insurance_charges]],NA())</f>
        <v>#N/A</v>
      </c>
      <c r="AF639" s="115">
        <f>IF(AND(Play[[#This Row],[Biological Marker]]=0,Play[[#This Row],[Smoker]]=0),Play[[#This Row],[medical_insurance_charges]],NA())</f>
        <v>4340.4408999999996</v>
      </c>
      <c r="AG639" s="115" t="e">
        <f>IF(AND(Play[[#This Row],[Biological Marker]]=1,Play[[#This Row],[Smoker]]=0),Play[[#This Row],[medical_insurance_charges]],NA())</f>
        <v>#N/A</v>
      </c>
    </row>
    <row r="640" spans="1:33" x14ac:dyDescent="0.35">
      <c r="A640" s="31">
        <v>29</v>
      </c>
      <c r="B640" s="31">
        <v>29.59</v>
      </c>
      <c r="C640" s="33">
        <v>0</v>
      </c>
      <c r="D640" s="33">
        <v>0</v>
      </c>
      <c r="E640" s="33">
        <v>1</v>
      </c>
      <c r="F640" s="33">
        <v>0</v>
      </c>
      <c r="G640" s="33">
        <v>0</v>
      </c>
      <c r="H640">
        <v>0</v>
      </c>
      <c r="I640">
        <v>1</v>
      </c>
      <c r="J640">
        <v>0</v>
      </c>
      <c r="K640">
        <v>0</v>
      </c>
      <c r="L640">
        <v>0</v>
      </c>
      <c r="M640">
        <v>0</v>
      </c>
      <c r="N640">
        <v>1</v>
      </c>
      <c r="O640">
        <v>0</v>
      </c>
      <c r="P640">
        <v>0</v>
      </c>
      <c r="Q640" s="32">
        <v>3947.4131000000002</v>
      </c>
      <c r="R640" s="110">
        <f>IF(Play[[#This Row],[southeast]]=1,Play[[#This Row],[medical_insurance_charges]],NA())</f>
        <v>3947.4131000000002</v>
      </c>
      <c r="S640" s="110" t="e">
        <f>IF(Play[[#This Row],[southwest]]=1,Play[[#This Row],[medical_insurance_charges]],NA())</f>
        <v>#N/A</v>
      </c>
      <c r="T640" s="111" t="e">
        <f>IF(Play[[#This Row],[northwest]]=1,Play[[#This Row],[medical_insurance_charges]],NA())</f>
        <v>#N/A</v>
      </c>
      <c r="U640" s="110" t="e">
        <f>IF(Play[[#This Row],[northeast]]=1,Play[[#This Row],[medical_insurance_charges]],NA())</f>
        <v>#N/A</v>
      </c>
      <c r="V640" s="114" t="e">
        <f>IF(AND(Play[[#This Row],[southeast]]&lt;&gt;0,Play[[#This Row],[Smoker]]&lt;&gt;0),Play[[#This Row],[medical_insurance_charges]],NA())</f>
        <v>#N/A</v>
      </c>
      <c r="W640" s="114" t="e">
        <f>IF(AND(Play[[#This Row],[southwest]]&lt;&gt;0,Play[[#This Row],[Smoker]]&lt;&gt;0),Play[[#This Row],[medical_insurance_charges]],NA())</f>
        <v>#N/A</v>
      </c>
      <c r="X640" s="114" t="e">
        <f>IF(AND(Play[[#This Row],[northwest]]&lt;&gt;0,Play[[#This Row],[Smoker]]&lt;&gt;0),Play[[#This Row],[medical_insurance_charges]],NA())</f>
        <v>#N/A</v>
      </c>
      <c r="Y640" s="114" t="e">
        <f>IF(AND(Play[[#This Row],[northeast]]&lt;&gt;0,Play[[#This Row],[Smoker]]&lt;&gt;0),Play[[#This Row],[medical_insurance_charges]],NA())</f>
        <v>#N/A</v>
      </c>
      <c r="Z640" s="115" t="e">
        <f>IF(AND(Play[[#This Row],[Biological Marker]]=0,Play[[#This Row],[Smoker]]=1),Play[[#This Row],[medical_insurance_charges]],NA())</f>
        <v>#N/A</v>
      </c>
      <c r="AA640" s="115" t="e">
        <f>IF(AND(Play[[#This Row],[Biological Marker]]=1,Play[[#This Row],[Smoker]]=1),Play[[#This Row],[medical_insurance_charges]],NA())</f>
        <v>#N/A</v>
      </c>
      <c r="AB640" s="144">
        <f>IF(AND(Play[[#This Row],[southeast]]&lt;&gt;0,Play[[#This Row],[Smoker]]=0),Play[[#This Row],[medical_insurance_charges]],NA())</f>
        <v>3947.4131000000002</v>
      </c>
      <c r="AC640" s="144" t="e">
        <f>IF(AND(Play[[#This Row],[southwest]]&lt;&gt;0,Play[[#This Row],[Smoker]]=0),Play[[#This Row],[medical_insurance_charges]],NA())</f>
        <v>#N/A</v>
      </c>
      <c r="AD640" s="144" t="e">
        <f>IF(AND(Play[[#This Row],[northwest]]&lt;&gt;0,Play[[#This Row],[Smoker]]=0),Play[[#This Row],[medical_insurance_charges]],NA())</f>
        <v>#N/A</v>
      </c>
      <c r="AE640" s="144" t="e">
        <f>IF(AND(Play[[#This Row],[northeast]]&lt;&gt;0,Play[[#This Row],[Smoker]]=0),Play[[#This Row],[medical_insurance_charges]],NA())</f>
        <v>#N/A</v>
      </c>
      <c r="AF640" s="115">
        <f>IF(AND(Play[[#This Row],[Biological Marker]]=0,Play[[#This Row],[Smoker]]=0),Play[[#This Row],[medical_insurance_charges]],NA())</f>
        <v>3947.4131000000002</v>
      </c>
      <c r="AG640" s="115" t="e">
        <f>IF(AND(Play[[#This Row],[Biological Marker]]=1,Play[[#This Row],[Smoker]]=0),Play[[#This Row],[medical_insurance_charges]],NA())</f>
        <v>#N/A</v>
      </c>
    </row>
    <row r="641" spans="1:33" x14ac:dyDescent="0.35">
      <c r="A641" s="31">
        <v>31</v>
      </c>
      <c r="B641" s="31">
        <v>25.74</v>
      </c>
      <c r="C641" s="33">
        <v>0</v>
      </c>
      <c r="D641" s="33">
        <v>0</v>
      </c>
      <c r="E641" s="33">
        <v>1</v>
      </c>
      <c r="F641" s="33">
        <v>0</v>
      </c>
      <c r="G641" s="33">
        <v>0</v>
      </c>
      <c r="H641">
        <v>0</v>
      </c>
      <c r="I641">
        <v>1</v>
      </c>
      <c r="J641">
        <v>0</v>
      </c>
      <c r="K641">
        <v>0</v>
      </c>
      <c r="L641">
        <v>0</v>
      </c>
      <c r="M641">
        <v>0</v>
      </c>
      <c r="N641">
        <v>1</v>
      </c>
      <c r="O641">
        <v>0</v>
      </c>
      <c r="P641">
        <v>0</v>
      </c>
      <c r="Q641" s="32">
        <v>3756.6215999999999</v>
      </c>
      <c r="R641" s="110">
        <f>IF(Play[[#This Row],[southeast]]=1,Play[[#This Row],[medical_insurance_charges]],NA())</f>
        <v>3756.6215999999999</v>
      </c>
      <c r="S641" s="110" t="e">
        <f>IF(Play[[#This Row],[southwest]]=1,Play[[#This Row],[medical_insurance_charges]],NA())</f>
        <v>#N/A</v>
      </c>
      <c r="T641" s="111" t="e">
        <f>IF(Play[[#This Row],[northwest]]=1,Play[[#This Row],[medical_insurance_charges]],NA())</f>
        <v>#N/A</v>
      </c>
      <c r="U641" s="110" t="e">
        <f>IF(Play[[#This Row],[northeast]]=1,Play[[#This Row],[medical_insurance_charges]],NA())</f>
        <v>#N/A</v>
      </c>
      <c r="V641" s="114" t="e">
        <f>IF(AND(Play[[#This Row],[southeast]]&lt;&gt;0,Play[[#This Row],[Smoker]]&lt;&gt;0),Play[[#This Row],[medical_insurance_charges]],NA())</f>
        <v>#N/A</v>
      </c>
      <c r="W641" s="114" t="e">
        <f>IF(AND(Play[[#This Row],[southwest]]&lt;&gt;0,Play[[#This Row],[Smoker]]&lt;&gt;0),Play[[#This Row],[medical_insurance_charges]],NA())</f>
        <v>#N/A</v>
      </c>
      <c r="X641" s="114" t="e">
        <f>IF(AND(Play[[#This Row],[northwest]]&lt;&gt;0,Play[[#This Row],[Smoker]]&lt;&gt;0),Play[[#This Row],[medical_insurance_charges]],NA())</f>
        <v>#N/A</v>
      </c>
      <c r="Y641" s="114" t="e">
        <f>IF(AND(Play[[#This Row],[northeast]]&lt;&gt;0,Play[[#This Row],[Smoker]]&lt;&gt;0),Play[[#This Row],[medical_insurance_charges]],NA())</f>
        <v>#N/A</v>
      </c>
      <c r="Z641" s="115" t="e">
        <f>IF(AND(Play[[#This Row],[Biological Marker]]=0,Play[[#This Row],[Smoker]]=1),Play[[#This Row],[medical_insurance_charges]],NA())</f>
        <v>#N/A</v>
      </c>
      <c r="AA641" s="115" t="e">
        <f>IF(AND(Play[[#This Row],[Biological Marker]]=1,Play[[#This Row],[Smoker]]=1),Play[[#This Row],[medical_insurance_charges]],NA())</f>
        <v>#N/A</v>
      </c>
      <c r="AB641" s="144">
        <f>IF(AND(Play[[#This Row],[southeast]]&lt;&gt;0,Play[[#This Row],[Smoker]]=0),Play[[#This Row],[medical_insurance_charges]],NA())</f>
        <v>3756.6215999999999</v>
      </c>
      <c r="AC641" s="144" t="e">
        <f>IF(AND(Play[[#This Row],[southwest]]&lt;&gt;0,Play[[#This Row],[Smoker]]=0),Play[[#This Row],[medical_insurance_charges]],NA())</f>
        <v>#N/A</v>
      </c>
      <c r="AD641" s="144" t="e">
        <f>IF(AND(Play[[#This Row],[northwest]]&lt;&gt;0,Play[[#This Row],[Smoker]]=0),Play[[#This Row],[medical_insurance_charges]],NA())</f>
        <v>#N/A</v>
      </c>
      <c r="AE641" s="144" t="e">
        <f>IF(AND(Play[[#This Row],[northeast]]&lt;&gt;0,Play[[#This Row],[Smoker]]=0),Play[[#This Row],[medical_insurance_charges]],NA())</f>
        <v>#N/A</v>
      </c>
      <c r="AF641" s="115">
        <f>IF(AND(Play[[#This Row],[Biological Marker]]=0,Play[[#This Row],[Smoker]]=0),Play[[#This Row],[medical_insurance_charges]],NA())</f>
        <v>3756.6215999999999</v>
      </c>
      <c r="AG641" s="115" t="e">
        <f>IF(AND(Play[[#This Row],[Biological Marker]]=1,Play[[#This Row],[Smoker]]=0),Play[[#This Row],[medical_insurance_charges]],NA())</f>
        <v>#N/A</v>
      </c>
    </row>
    <row r="642" spans="1:33" x14ac:dyDescent="0.35">
      <c r="A642" s="31">
        <v>31</v>
      </c>
      <c r="B642" s="31">
        <v>26.62</v>
      </c>
      <c r="C642" s="33">
        <v>0</v>
      </c>
      <c r="D642" s="33">
        <v>0</v>
      </c>
      <c r="E642" s="33">
        <v>1</v>
      </c>
      <c r="F642" s="33">
        <v>0</v>
      </c>
      <c r="G642" s="33">
        <v>0</v>
      </c>
      <c r="H642">
        <v>0</v>
      </c>
      <c r="I642">
        <v>1</v>
      </c>
      <c r="J642">
        <v>0</v>
      </c>
      <c r="K642">
        <v>0</v>
      </c>
      <c r="L642">
        <v>0</v>
      </c>
      <c r="M642">
        <v>0</v>
      </c>
      <c r="N642">
        <v>1</v>
      </c>
      <c r="O642">
        <v>0</v>
      </c>
      <c r="P642">
        <v>0</v>
      </c>
      <c r="Q642" s="32">
        <v>3757.8447999999999</v>
      </c>
      <c r="R642" s="110">
        <f>IF(Play[[#This Row],[southeast]]=1,Play[[#This Row],[medical_insurance_charges]],NA())</f>
        <v>3757.8447999999999</v>
      </c>
      <c r="S642" s="110" t="e">
        <f>IF(Play[[#This Row],[southwest]]=1,Play[[#This Row],[medical_insurance_charges]],NA())</f>
        <v>#N/A</v>
      </c>
      <c r="T642" s="111" t="e">
        <f>IF(Play[[#This Row],[northwest]]=1,Play[[#This Row],[medical_insurance_charges]],NA())</f>
        <v>#N/A</v>
      </c>
      <c r="U642" s="110" t="e">
        <f>IF(Play[[#This Row],[northeast]]=1,Play[[#This Row],[medical_insurance_charges]],NA())</f>
        <v>#N/A</v>
      </c>
      <c r="V642" s="114" t="e">
        <f>IF(AND(Play[[#This Row],[southeast]]&lt;&gt;0,Play[[#This Row],[Smoker]]&lt;&gt;0),Play[[#This Row],[medical_insurance_charges]],NA())</f>
        <v>#N/A</v>
      </c>
      <c r="W642" s="114" t="e">
        <f>IF(AND(Play[[#This Row],[southwest]]&lt;&gt;0,Play[[#This Row],[Smoker]]&lt;&gt;0),Play[[#This Row],[medical_insurance_charges]],NA())</f>
        <v>#N/A</v>
      </c>
      <c r="X642" s="114" t="e">
        <f>IF(AND(Play[[#This Row],[northwest]]&lt;&gt;0,Play[[#This Row],[Smoker]]&lt;&gt;0),Play[[#This Row],[medical_insurance_charges]],NA())</f>
        <v>#N/A</v>
      </c>
      <c r="Y642" s="114" t="e">
        <f>IF(AND(Play[[#This Row],[northeast]]&lt;&gt;0,Play[[#This Row],[Smoker]]&lt;&gt;0),Play[[#This Row],[medical_insurance_charges]],NA())</f>
        <v>#N/A</v>
      </c>
      <c r="Z642" s="115" t="e">
        <f>IF(AND(Play[[#This Row],[Biological Marker]]=0,Play[[#This Row],[Smoker]]=1),Play[[#This Row],[medical_insurance_charges]],NA())</f>
        <v>#N/A</v>
      </c>
      <c r="AA642" s="115" t="e">
        <f>IF(AND(Play[[#This Row],[Biological Marker]]=1,Play[[#This Row],[Smoker]]=1),Play[[#This Row],[medical_insurance_charges]],NA())</f>
        <v>#N/A</v>
      </c>
      <c r="AB642" s="144">
        <f>IF(AND(Play[[#This Row],[southeast]]&lt;&gt;0,Play[[#This Row],[Smoker]]=0),Play[[#This Row],[medical_insurance_charges]],NA())</f>
        <v>3757.8447999999999</v>
      </c>
      <c r="AC642" s="144" t="e">
        <f>IF(AND(Play[[#This Row],[southwest]]&lt;&gt;0,Play[[#This Row],[Smoker]]=0),Play[[#This Row],[medical_insurance_charges]],NA())</f>
        <v>#N/A</v>
      </c>
      <c r="AD642" s="144" t="e">
        <f>IF(AND(Play[[#This Row],[northwest]]&lt;&gt;0,Play[[#This Row],[Smoker]]=0),Play[[#This Row],[medical_insurance_charges]],NA())</f>
        <v>#N/A</v>
      </c>
      <c r="AE642" s="144" t="e">
        <f>IF(AND(Play[[#This Row],[northeast]]&lt;&gt;0,Play[[#This Row],[Smoker]]=0),Play[[#This Row],[medical_insurance_charges]],NA())</f>
        <v>#N/A</v>
      </c>
      <c r="AF642" s="115">
        <f>IF(AND(Play[[#This Row],[Biological Marker]]=0,Play[[#This Row],[Smoker]]=0),Play[[#This Row],[medical_insurance_charges]],NA())</f>
        <v>3757.8447999999999</v>
      </c>
      <c r="AG642" s="115" t="e">
        <f>IF(AND(Play[[#This Row],[Biological Marker]]=1,Play[[#This Row],[Smoker]]=0),Play[[#This Row],[medical_insurance_charges]],NA())</f>
        <v>#N/A</v>
      </c>
    </row>
    <row r="643" spans="1:33" x14ac:dyDescent="0.35">
      <c r="A643" s="31">
        <v>31</v>
      </c>
      <c r="B643" s="31">
        <v>29.26</v>
      </c>
      <c r="C643" s="33">
        <v>0</v>
      </c>
      <c r="D643" s="33">
        <v>0</v>
      </c>
      <c r="E643" s="33">
        <v>1</v>
      </c>
      <c r="F643" s="33">
        <v>0</v>
      </c>
      <c r="G643" s="33">
        <v>0</v>
      </c>
      <c r="H643">
        <v>0</v>
      </c>
      <c r="I643">
        <v>1</v>
      </c>
      <c r="J643">
        <v>0</v>
      </c>
      <c r="K643">
        <v>0</v>
      </c>
      <c r="L643">
        <v>0</v>
      </c>
      <c r="M643">
        <v>0</v>
      </c>
      <c r="N643">
        <v>1</v>
      </c>
      <c r="O643">
        <v>0</v>
      </c>
      <c r="P643">
        <v>0</v>
      </c>
      <c r="Q643" s="32">
        <v>4350.5144</v>
      </c>
      <c r="R643" s="110">
        <f>IF(Play[[#This Row],[southeast]]=1,Play[[#This Row],[medical_insurance_charges]],NA())</f>
        <v>4350.5144</v>
      </c>
      <c r="S643" s="110" t="e">
        <f>IF(Play[[#This Row],[southwest]]=1,Play[[#This Row],[medical_insurance_charges]],NA())</f>
        <v>#N/A</v>
      </c>
      <c r="T643" s="111" t="e">
        <f>IF(Play[[#This Row],[northwest]]=1,Play[[#This Row],[medical_insurance_charges]],NA())</f>
        <v>#N/A</v>
      </c>
      <c r="U643" s="110" t="e">
        <f>IF(Play[[#This Row],[northeast]]=1,Play[[#This Row],[medical_insurance_charges]],NA())</f>
        <v>#N/A</v>
      </c>
      <c r="V643" s="114" t="e">
        <f>IF(AND(Play[[#This Row],[southeast]]&lt;&gt;0,Play[[#This Row],[Smoker]]&lt;&gt;0),Play[[#This Row],[medical_insurance_charges]],NA())</f>
        <v>#N/A</v>
      </c>
      <c r="W643" s="114" t="e">
        <f>IF(AND(Play[[#This Row],[southwest]]&lt;&gt;0,Play[[#This Row],[Smoker]]&lt;&gt;0),Play[[#This Row],[medical_insurance_charges]],NA())</f>
        <v>#N/A</v>
      </c>
      <c r="X643" s="114" t="e">
        <f>IF(AND(Play[[#This Row],[northwest]]&lt;&gt;0,Play[[#This Row],[Smoker]]&lt;&gt;0),Play[[#This Row],[medical_insurance_charges]],NA())</f>
        <v>#N/A</v>
      </c>
      <c r="Y643" s="114" t="e">
        <f>IF(AND(Play[[#This Row],[northeast]]&lt;&gt;0,Play[[#This Row],[Smoker]]&lt;&gt;0),Play[[#This Row],[medical_insurance_charges]],NA())</f>
        <v>#N/A</v>
      </c>
      <c r="Z643" s="115" t="e">
        <f>IF(AND(Play[[#This Row],[Biological Marker]]=0,Play[[#This Row],[Smoker]]=1),Play[[#This Row],[medical_insurance_charges]],NA())</f>
        <v>#N/A</v>
      </c>
      <c r="AA643" s="115" t="e">
        <f>IF(AND(Play[[#This Row],[Biological Marker]]=1,Play[[#This Row],[Smoker]]=1),Play[[#This Row],[medical_insurance_charges]],NA())</f>
        <v>#N/A</v>
      </c>
      <c r="AB643" s="144">
        <f>IF(AND(Play[[#This Row],[southeast]]&lt;&gt;0,Play[[#This Row],[Smoker]]=0),Play[[#This Row],[medical_insurance_charges]],NA())</f>
        <v>4350.5144</v>
      </c>
      <c r="AC643" s="144" t="e">
        <f>IF(AND(Play[[#This Row],[southwest]]&lt;&gt;0,Play[[#This Row],[Smoker]]=0),Play[[#This Row],[medical_insurance_charges]],NA())</f>
        <v>#N/A</v>
      </c>
      <c r="AD643" s="144" t="e">
        <f>IF(AND(Play[[#This Row],[northwest]]&lt;&gt;0,Play[[#This Row],[Smoker]]=0),Play[[#This Row],[medical_insurance_charges]],NA())</f>
        <v>#N/A</v>
      </c>
      <c r="AE643" s="144" t="e">
        <f>IF(AND(Play[[#This Row],[northeast]]&lt;&gt;0,Play[[#This Row],[Smoker]]=0),Play[[#This Row],[medical_insurance_charges]],NA())</f>
        <v>#N/A</v>
      </c>
      <c r="AF643" s="115">
        <f>IF(AND(Play[[#This Row],[Biological Marker]]=0,Play[[#This Row],[Smoker]]=0),Play[[#This Row],[medical_insurance_charges]],NA())</f>
        <v>4350.5144</v>
      </c>
      <c r="AG643" s="115" t="e">
        <f>IF(AND(Play[[#This Row],[Biological Marker]]=1,Play[[#This Row],[Smoker]]=0),Play[[#This Row],[medical_insurance_charges]],NA())</f>
        <v>#N/A</v>
      </c>
    </row>
    <row r="644" spans="1:33" x14ac:dyDescent="0.35">
      <c r="A644" s="31">
        <v>32</v>
      </c>
      <c r="B644" s="31">
        <v>28.93</v>
      </c>
      <c r="C644" s="33">
        <v>0</v>
      </c>
      <c r="D644" s="33">
        <v>0</v>
      </c>
      <c r="E644" s="33">
        <v>1</v>
      </c>
      <c r="F644" s="33">
        <v>0</v>
      </c>
      <c r="G644" s="33">
        <v>0</v>
      </c>
      <c r="H644">
        <v>0</v>
      </c>
      <c r="I644">
        <v>1</v>
      </c>
      <c r="J644">
        <v>0</v>
      </c>
      <c r="K644">
        <v>0</v>
      </c>
      <c r="L644">
        <v>0</v>
      </c>
      <c r="M644">
        <v>0</v>
      </c>
      <c r="N644">
        <v>1</v>
      </c>
      <c r="O644">
        <v>0</v>
      </c>
      <c r="P644">
        <v>0</v>
      </c>
      <c r="Q644" s="32">
        <v>3972.9247</v>
      </c>
      <c r="R644" s="110">
        <f>IF(Play[[#This Row],[southeast]]=1,Play[[#This Row],[medical_insurance_charges]],NA())</f>
        <v>3972.9247</v>
      </c>
      <c r="S644" s="110" t="e">
        <f>IF(Play[[#This Row],[southwest]]=1,Play[[#This Row],[medical_insurance_charges]],NA())</f>
        <v>#N/A</v>
      </c>
      <c r="T644" s="111" t="e">
        <f>IF(Play[[#This Row],[northwest]]=1,Play[[#This Row],[medical_insurance_charges]],NA())</f>
        <v>#N/A</v>
      </c>
      <c r="U644" s="110" t="e">
        <f>IF(Play[[#This Row],[northeast]]=1,Play[[#This Row],[medical_insurance_charges]],NA())</f>
        <v>#N/A</v>
      </c>
      <c r="V644" s="114" t="e">
        <f>IF(AND(Play[[#This Row],[southeast]]&lt;&gt;0,Play[[#This Row],[Smoker]]&lt;&gt;0),Play[[#This Row],[medical_insurance_charges]],NA())</f>
        <v>#N/A</v>
      </c>
      <c r="W644" s="114" t="e">
        <f>IF(AND(Play[[#This Row],[southwest]]&lt;&gt;0,Play[[#This Row],[Smoker]]&lt;&gt;0),Play[[#This Row],[medical_insurance_charges]],NA())</f>
        <v>#N/A</v>
      </c>
      <c r="X644" s="114" t="e">
        <f>IF(AND(Play[[#This Row],[northwest]]&lt;&gt;0,Play[[#This Row],[Smoker]]&lt;&gt;0),Play[[#This Row],[medical_insurance_charges]],NA())</f>
        <v>#N/A</v>
      </c>
      <c r="Y644" s="114" t="e">
        <f>IF(AND(Play[[#This Row],[northeast]]&lt;&gt;0,Play[[#This Row],[Smoker]]&lt;&gt;0),Play[[#This Row],[medical_insurance_charges]],NA())</f>
        <v>#N/A</v>
      </c>
      <c r="Z644" s="115" t="e">
        <f>IF(AND(Play[[#This Row],[Biological Marker]]=0,Play[[#This Row],[Smoker]]=1),Play[[#This Row],[medical_insurance_charges]],NA())</f>
        <v>#N/A</v>
      </c>
      <c r="AA644" s="115" t="e">
        <f>IF(AND(Play[[#This Row],[Biological Marker]]=1,Play[[#This Row],[Smoker]]=1),Play[[#This Row],[medical_insurance_charges]],NA())</f>
        <v>#N/A</v>
      </c>
      <c r="AB644" s="144">
        <f>IF(AND(Play[[#This Row],[southeast]]&lt;&gt;0,Play[[#This Row],[Smoker]]=0),Play[[#This Row],[medical_insurance_charges]],NA())</f>
        <v>3972.9247</v>
      </c>
      <c r="AC644" s="144" t="e">
        <f>IF(AND(Play[[#This Row],[southwest]]&lt;&gt;0,Play[[#This Row],[Smoker]]=0),Play[[#This Row],[medical_insurance_charges]],NA())</f>
        <v>#N/A</v>
      </c>
      <c r="AD644" s="144" t="e">
        <f>IF(AND(Play[[#This Row],[northwest]]&lt;&gt;0,Play[[#This Row],[Smoker]]=0),Play[[#This Row],[medical_insurance_charges]],NA())</f>
        <v>#N/A</v>
      </c>
      <c r="AE644" s="144" t="e">
        <f>IF(AND(Play[[#This Row],[northeast]]&lt;&gt;0,Play[[#This Row],[Smoker]]=0),Play[[#This Row],[medical_insurance_charges]],NA())</f>
        <v>#N/A</v>
      </c>
      <c r="AF644" s="115">
        <f>IF(AND(Play[[#This Row],[Biological Marker]]=0,Play[[#This Row],[Smoker]]=0),Play[[#This Row],[medical_insurance_charges]],NA())</f>
        <v>3972.9247</v>
      </c>
      <c r="AG644" s="115" t="e">
        <f>IF(AND(Play[[#This Row],[Biological Marker]]=1,Play[[#This Row],[Smoker]]=0),Play[[#This Row],[medical_insurance_charges]],NA())</f>
        <v>#N/A</v>
      </c>
    </row>
    <row r="645" spans="1:33" x14ac:dyDescent="0.35">
      <c r="A645" s="31">
        <v>32</v>
      </c>
      <c r="B645" s="31">
        <v>29.59</v>
      </c>
      <c r="C645" s="33">
        <v>0</v>
      </c>
      <c r="D645" s="33">
        <v>0</v>
      </c>
      <c r="E645" s="33">
        <v>1</v>
      </c>
      <c r="F645" s="33">
        <v>0</v>
      </c>
      <c r="G645" s="33">
        <v>0</v>
      </c>
      <c r="H645">
        <v>0</v>
      </c>
      <c r="I645">
        <v>1</v>
      </c>
      <c r="J645">
        <v>0</v>
      </c>
      <c r="K645">
        <v>0</v>
      </c>
      <c r="L645">
        <v>0</v>
      </c>
      <c r="M645">
        <v>0</v>
      </c>
      <c r="N645">
        <v>1</v>
      </c>
      <c r="O645">
        <v>0</v>
      </c>
      <c r="P645">
        <v>0</v>
      </c>
      <c r="Q645" s="32">
        <v>4562.8420999999998</v>
      </c>
      <c r="R645" s="110">
        <f>IF(Play[[#This Row],[southeast]]=1,Play[[#This Row],[medical_insurance_charges]],NA())</f>
        <v>4562.8420999999998</v>
      </c>
      <c r="S645" s="110" t="e">
        <f>IF(Play[[#This Row],[southwest]]=1,Play[[#This Row],[medical_insurance_charges]],NA())</f>
        <v>#N/A</v>
      </c>
      <c r="T645" s="111" t="e">
        <f>IF(Play[[#This Row],[northwest]]=1,Play[[#This Row],[medical_insurance_charges]],NA())</f>
        <v>#N/A</v>
      </c>
      <c r="U645" s="110" t="e">
        <f>IF(Play[[#This Row],[northeast]]=1,Play[[#This Row],[medical_insurance_charges]],NA())</f>
        <v>#N/A</v>
      </c>
      <c r="V645" s="114" t="e">
        <f>IF(AND(Play[[#This Row],[southeast]]&lt;&gt;0,Play[[#This Row],[Smoker]]&lt;&gt;0),Play[[#This Row],[medical_insurance_charges]],NA())</f>
        <v>#N/A</v>
      </c>
      <c r="W645" s="114" t="e">
        <f>IF(AND(Play[[#This Row],[southwest]]&lt;&gt;0,Play[[#This Row],[Smoker]]&lt;&gt;0),Play[[#This Row],[medical_insurance_charges]],NA())</f>
        <v>#N/A</v>
      </c>
      <c r="X645" s="114" t="e">
        <f>IF(AND(Play[[#This Row],[northwest]]&lt;&gt;0,Play[[#This Row],[Smoker]]&lt;&gt;0),Play[[#This Row],[medical_insurance_charges]],NA())</f>
        <v>#N/A</v>
      </c>
      <c r="Y645" s="114" t="e">
        <f>IF(AND(Play[[#This Row],[northeast]]&lt;&gt;0,Play[[#This Row],[Smoker]]&lt;&gt;0),Play[[#This Row],[medical_insurance_charges]],NA())</f>
        <v>#N/A</v>
      </c>
      <c r="Z645" s="115" t="e">
        <f>IF(AND(Play[[#This Row],[Biological Marker]]=0,Play[[#This Row],[Smoker]]=1),Play[[#This Row],[medical_insurance_charges]],NA())</f>
        <v>#N/A</v>
      </c>
      <c r="AA645" s="115" t="e">
        <f>IF(AND(Play[[#This Row],[Biological Marker]]=1,Play[[#This Row],[Smoker]]=1),Play[[#This Row],[medical_insurance_charges]],NA())</f>
        <v>#N/A</v>
      </c>
      <c r="AB645" s="144">
        <f>IF(AND(Play[[#This Row],[southeast]]&lt;&gt;0,Play[[#This Row],[Smoker]]=0),Play[[#This Row],[medical_insurance_charges]],NA())</f>
        <v>4562.8420999999998</v>
      </c>
      <c r="AC645" s="144" t="e">
        <f>IF(AND(Play[[#This Row],[southwest]]&lt;&gt;0,Play[[#This Row],[Smoker]]=0),Play[[#This Row],[medical_insurance_charges]],NA())</f>
        <v>#N/A</v>
      </c>
      <c r="AD645" s="144" t="e">
        <f>IF(AND(Play[[#This Row],[northwest]]&lt;&gt;0,Play[[#This Row],[Smoker]]=0),Play[[#This Row],[medical_insurance_charges]],NA())</f>
        <v>#N/A</v>
      </c>
      <c r="AE645" s="144" t="e">
        <f>IF(AND(Play[[#This Row],[northeast]]&lt;&gt;0,Play[[#This Row],[Smoker]]=0),Play[[#This Row],[medical_insurance_charges]],NA())</f>
        <v>#N/A</v>
      </c>
      <c r="AF645" s="115">
        <f>IF(AND(Play[[#This Row],[Biological Marker]]=0,Play[[#This Row],[Smoker]]=0),Play[[#This Row],[medical_insurance_charges]],NA())</f>
        <v>4562.8420999999998</v>
      </c>
      <c r="AG645" s="115" t="e">
        <f>IF(AND(Play[[#This Row],[Biological Marker]]=1,Play[[#This Row],[Smoker]]=0),Play[[#This Row],[medical_insurance_charges]],NA())</f>
        <v>#N/A</v>
      </c>
    </row>
    <row r="646" spans="1:33" x14ac:dyDescent="0.35">
      <c r="A646" s="31">
        <v>33</v>
      </c>
      <c r="B646" s="31">
        <v>28.27</v>
      </c>
      <c r="C646" s="33">
        <v>0</v>
      </c>
      <c r="D646" s="33">
        <v>0</v>
      </c>
      <c r="E646" s="33">
        <v>1</v>
      </c>
      <c r="F646" s="33">
        <v>0</v>
      </c>
      <c r="G646" s="33">
        <v>0</v>
      </c>
      <c r="H646">
        <v>0</v>
      </c>
      <c r="I646">
        <v>1</v>
      </c>
      <c r="J646">
        <v>0</v>
      </c>
      <c r="K646">
        <v>0</v>
      </c>
      <c r="L646">
        <v>0</v>
      </c>
      <c r="M646">
        <v>0</v>
      </c>
      <c r="N646">
        <v>1</v>
      </c>
      <c r="O646">
        <v>0</v>
      </c>
      <c r="P646">
        <v>0</v>
      </c>
      <c r="Q646" s="32">
        <v>4779.6022999999996</v>
      </c>
      <c r="R646" s="110">
        <f>IF(Play[[#This Row],[southeast]]=1,Play[[#This Row],[medical_insurance_charges]],NA())</f>
        <v>4779.6022999999996</v>
      </c>
      <c r="S646" s="110" t="e">
        <f>IF(Play[[#This Row],[southwest]]=1,Play[[#This Row],[medical_insurance_charges]],NA())</f>
        <v>#N/A</v>
      </c>
      <c r="T646" s="111" t="e">
        <f>IF(Play[[#This Row],[northwest]]=1,Play[[#This Row],[medical_insurance_charges]],NA())</f>
        <v>#N/A</v>
      </c>
      <c r="U646" s="110" t="e">
        <f>IF(Play[[#This Row],[northeast]]=1,Play[[#This Row],[medical_insurance_charges]],NA())</f>
        <v>#N/A</v>
      </c>
      <c r="V646" s="114" t="e">
        <f>IF(AND(Play[[#This Row],[southeast]]&lt;&gt;0,Play[[#This Row],[Smoker]]&lt;&gt;0),Play[[#This Row],[medical_insurance_charges]],NA())</f>
        <v>#N/A</v>
      </c>
      <c r="W646" s="114" t="e">
        <f>IF(AND(Play[[#This Row],[southwest]]&lt;&gt;0,Play[[#This Row],[Smoker]]&lt;&gt;0),Play[[#This Row],[medical_insurance_charges]],NA())</f>
        <v>#N/A</v>
      </c>
      <c r="X646" s="114" t="e">
        <f>IF(AND(Play[[#This Row],[northwest]]&lt;&gt;0,Play[[#This Row],[Smoker]]&lt;&gt;0),Play[[#This Row],[medical_insurance_charges]],NA())</f>
        <v>#N/A</v>
      </c>
      <c r="Y646" s="114" t="e">
        <f>IF(AND(Play[[#This Row],[northeast]]&lt;&gt;0,Play[[#This Row],[Smoker]]&lt;&gt;0),Play[[#This Row],[medical_insurance_charges]],NA())</f>
        <v>#N/A</v>
      </c>
      <c r="Z646" s="115" t="e">
        <f>IF(AND(Play[[#This Row],[Biological Marker]]=0,Play[[#This Row],[Smoker]]=1),Play[[#This Row],[medical_insurance_charges]],NA())</f>
        <v>#N/A</v>
      </c>
      <c r="AA646" s="115" t="e">
        <f>IF(AND(Play[[#This Row],[Biological Marker]]=1,Play[[#This Row],[Smoker]]=1),Play[[#This Row],[medical_insurance_charges]],NA())</f>
        <v>#N/A</v>
      </c>
      <c r="AB646" s="144">
        <f>IF(AND(Play[[#This Row],[southeast]]&lt;&gt;0,Play[[#This Row],[Smoker]]=0),Play[[#This Row],[medical_insurance_charges]],NA())</f>
        <v>4779.6022999999996</v>
      </c>
      <c r="AC646" s="144" t="e">
        <f>IF(AND(Play[[#This Row],[southwest]]&lt;&gt;0,Play[[#This Row],[Smoker]]=0),Play[[#This Row],[medical_insurance_charges]],NA())</f>
        <v>#N/A</v>
      </c>
      <c r="AD646" s="144" t="e">
        <f>IF(AND(Play[[#This Row],[northwest]]&lt;&gt;0,Play[[#This Row],[Smoker]]=0),Play[[#This Row],[medical_insurance_charges]],NA())</f>
        <v>#N/A</v>
      </c>
      <c r="AE646" s="144" t="e">
        <f>IF(AND(Play[[#This Row],[northeast]]&lt;&gt;0,Play[[#This Row],[Smoker]]=0),Play[[#This Row],[medical_insurance_charges]],NA())</f>
        <v>#N/A</v>
      </c>
      <c r="AF646" s="115">
        <f>IF(AND(Play[[#This Row],[Biological Marker]]=0,Play[[#This Row],[Smoker]]=0),Play[[#This Row],[medical_insurance_charges]],NA())</f>
        <v>4779.6022999999996</v>
      </c>
      <c r="AG646" s="115" t="e">
        <f>IF(AND(Play[[#This Row],[Biological Marker]]=1,Play[[#This Row],[Smoker]]=0),Play[[#This Row],[medical_insurance_charges]],NA())</f>
        <v>#N/A</v>
      </c>
    </row>
    <row r="647" spans="1:33" x14ac:dyDescent="0.35">
      <c r="A647" s="31">
        <v>34</v>
      </c>
      <c r="B647" s="31">
        <v>26.73</v>
      </c>
      <c r="C647" s="33">
        <v>0</v>
      </c>
      <c r="D647" s="33">
        <v>0</v>
      </c>
      <c r="E647" s="33">
        <v>1</v>
      </c>
      <c r="F647" s="33">
        <v>0</v>
      </c>
      <c r="G647" s="33">
        <v>0</v>
      </c>
      <c r="H647">
        <v>0</v>
      </c>
      <c r="I647">
        <v>1</v>
      </c>
      <c r="J647">
        <v>0</v>
      </c>
      <c r="K647">
        <v>0</v>
      </c>
      <c r="L647">
        <v>0</v>
      </c>
      <c r="M647">
        <v>0</v>
      </c>
      <c r="N647">
        <v>1</v>
      </c>
      <c r="O647">
        <v>0</v>
      </c>
      <c r="P647">
        <v>0</v>
      </c>
      <c r="Q647" s="32">
        <v>5002.7826999999997</v>
      </c>
      <c r="R647" s="110">
        <f>IF(Play[[#This Row],[southeast]]=1,Play[[#This Row],[medical_insurance_charges]],NA())</f>
        <v>5002.7826999999997</v>
      </c>
      <c r="S647" s="110" t="e">
        <f>IF(Play[[#This Row],[southwest]]=1,Play[[#This Row],[medical_insurance_charges]],NA())</f>
        <v>#N/A</v>
      </c>
      <c r="T647" s="111" t="e">
        <f>IF(Play[[#This Row],[northwest]]=1,Play[[#This Row],[medical_insurance_charges]],NA())</f>
        <v>#N/A</v>
      </c>
      <c r="U647" s="110" t="e">
        <f>IF(Play[[#This Row],[northeast]]=1,Play[[#This Row],[medical_insurance_charges]],NA())</f>
        <v>#N/A</v>
      </c>
      <c r="V647" s="114" t="e">
        <f>IF(AND(Play[[#This Row],[southeast]]&lt;&gt;0,Play[[#This Row],[Smoker]]&lt;&gt;0),Play[[#This Row],[medical_insurance_charges]],NA())</f>
        <v>#N/A</v>
      </c>
      <c r="W647" s="114" t="e">
        <f>IF(AND(Play[[#This Row],[southwest]]&lt;&gt;0,Play[[#This Row],[Smoker]]&lt;&gt;0),Play[[#This Row],[medical_insurance_charges]],NA())</f>
        <v>#N/A</v>
      </c>
      <c r="X647" s="114" t="e">
        <f>IF(AND(Play[[#This Row],[northwest]]&lt;&gt;0,Play[[#This Row],[Smoker]]&lt;&gt;0),Play[[#This Row],[medical_insurance_charges]],NA())</f>
        <v>#N/A</v>
      </c>
      <c r="Y647" s="114" t="e">
        <f>IF(AND(Play[[#This Row],[northeast]]&lt;&gt;0,Play[[#This Row],[Smoker]]&lt;&gt;0),Play[[#This Row],[medical_insurance_charges]],NA())</f>
        <v>#N/A</v>
      </c>
      <c r="Z647" s="115" t="e">
        <f>IF(AND(Play[[#This Row],[Biological Marker]]=0,Play[[#This Row],[Smoker]]=1),Play[[#This Row],[medical_insurance_charges]],NA())</f>
        <v>#N/A</v>
      </c>
      <c r="AA647" s="115" t="e">
        <f>IF(AND(Play[[#This Row],[Biological Marker]]=1,Play[[#This Row],[Smoker]]=1),Play[[#This Row],[medical_insurance_charges]],NA())</f>
        <v>#N/A</v>
      </c>
      <c r="AB647" s="144">
        <f>IF(AND(Play[[#This Row],[southeast]]&lt;&gt;0,Play[[#This Row],[Smoker]]=0),Play[[#This Row],[medical_insurance_charges]],NA())</f>
        <v>5002.7826999999997</v>
      </c>
      <c r="AC647" s="144" t="e">
        <f>IF(AND(Play[[#This Row],[southwest]]&lt;&gt;0,Play[[#This Row],[Smoker]]=0),Play[[#This Row],[medical_insurance_charges]],NA())</f>
        <v>#N/A</v>
      </c>
      <c r="AD647" s="144" t="e">
        <f>IF(AND(Play[[#This Row],[northwest]]&lt;&gt;0,Play[[#This Row],[Smoker]]=0),Play[[#This Row],[medical_insurance_charges]],NA())</f>
        <v>#N/A</v>
      </c>
      <c r="AE647" s="144" t="e">
        <f>IF(AND(Play[[#This Row],[northeast]]&lt;&gt;0,Play[[#This Row],[Smoker]]=0),Play[[#This Row],[medical_insurance_charges]],NA())</f>
        <v>#N/A</v>
      </c>
      <c r="AF647" s="115">
        <f>IF(AND(Play[[#This Row],[Biological Marker]]=0,Play[[#This Row],[Smoker]]=0),Play[[#This Row],[medical_insurance_charges]],NA())</f>
        <v>5002.7826999999997</v>
      </c>
      <c r="AG647" s="115" t="e">
        <f>IF(AND(Play[[#This Row],[Biological Marker]]=1,Play[[#This Row],[Smoker]]=0),Play[[#This Row],[medical_insurance_charges]],NA())</f>
        <v>#N/A</v>
      </c>
    </row>
    <row r="648" spans="1:33" x14ac:dyDescent="0.35">
      <c r="A648" s="31">
        <v>34</v>
      </c>
      <c r="B648" s="31">
        <v>29.26</v>
      </c>
      <c r="C648" s="33">
        <v>0</v>
      </c>
      <c r="D648" s="33">
        <v>0</v>
      </c>
      <c r="E648" s="33">
        <v>1</v>
      </c>
      <c r="F648" s="33">
        <v>0</v>
      </c>
      <c r="G648" s="33">
        <v>0</v>
      </c>
      <c r="H648">
        <v>0</v>
      </c>
      <c r="I648">
        <v>1</v>
      </c>
      <c r="J648">
        <v>0</v>
      </c>
      <c r="K648">
        <v>0</v>
      </c>
      <c r="L648">
        <v>0</v>
      </c>
      <c r="M648">
        <v>0</v>
      </c>
      <c r="N648">
        <v>1</v>
      </c>
      <c r="O648">
        <v>0</v>
      </c>
      <c r="P648">
        <v>0</v>
      </c>
      <c r="Q648" s="32">
        <v>6184.2993999999999</v>
      </c>
      <c r="R648" s="110">
        <f>IF(Play[[#This Row],[southeast]]=1,Play[[#This Row],[medical_insurance_charges]],NA())</f>
        <v>6184.2993999999999</v>
      </c>
      <c r="S648" s="110" t="e">
        <f>IF(Play[[#This Row],[southwest]]=1,Play[[#This Row],[medical_insurance_charges]],NA())</f>
        <v>#N/A</v>
      </c>
      <c r="T648" s="111" t="e">
        <f>IF(Play[[#This Row],[northwest]]=1,Play[[#This Row],[medical_insurance_charges]],NA())</f>
        <v>#N/A</v>
      </c>
      <c r="U648" s="110" t="e">
        <f>IF(Play[[#This Row],[northeast]]=1,Play[[#This Row],[medical_insurance_charges]],NA())</f>
        <v>#N/A</v>
      </c>
      <c r="V648" s="114" t="e">
        <f>IF(AND(Play[[#This Row],[southeast]]&lt;&gt;0,Play[[#This Row],[Smoker]]&lt;&gt;0),Play[[#This Row],[medical_insurance_charges]],NA())</f>
        <v>#N/A</v>
      </c>
      <c r="W648" s="114" t="e">
        <f>IF(AND(Play[[#This Row],[southwest]]&lt;&gt;0,Play[[#This Row],[Smoker]]&lt;&gt;0),Play[[#This Row],[medical_insurance_charges]],NA())</f>
        <v>#N/A</v>
      </c>
      <c r="X648" s="114" t="e">
        <f>IF(AND(Play[[#This Row],[northwest]]&lt;&gt;0,Play[[#This Row],[Smoker]]&lt;&gt;0),Play[[#This Row],[medical_insurance_charges]],NA())</f>
        <v>#N/A</v>
      </c>
      <c r="Y648" s="114" t="e">
        <f>IF(AND(Play[[#This Row],[northeast]]&lt;&gt;0,Play[[#This Row],[Smoker]]&lt;&gt;0),Play[[#This Row],[medical_insurance_charges]],NA())</f>
        <v>#N/A</v>
      </c>
      <c r="Z648" s="115" t="e">
        <f>IF(AND(Play[[#This Row],[Biological Marker]]=0,Play[[#This Row],[Smoker]]=1),Play[[#This Row],[medical_insurance_charges]],NA())</f>
        <v>#N/A</v>
      </c>
      <c r="AA648" s="115" t="e">
        <f>IF(AND(Play[[#This Row],[Biological Marker]]=1,Play[[#This Row],[Smoker]]=1),Play[[#This Row],[medical_insurance_charges]],NA())</f>
        <v>#N/A</v>
      </c>
      <c r="AB648" s="144">
        <f>IF(AND(Play[[#This Row],[southeast]]&lt;&gt;0,Play[[#This Row],[Smoker]]=0),Play[[#This Row],[medical_insurance_charges]],NA())</f>
        <v>6184.2993999999999</v>
      </c>
      <c r="AC648" s="144" t="e">
        <f>IF(AND(Play[[#This Row],[southwest]]&lt;&gt;0,Play[[#This Row],[Smoker]]=0),Play[[#This Row],[medical_insurance_charges]],NA())</f>
        <v>#N/A</v>
      </c>
      <c r="AD648" s="144" t="e">
        <f>IF(AND(Play[[#This Row],[northwest]]&lt;&gt;0,Play[[#This Row],[Smoker]]=0),Play[[#This Row],[medical_insurance_charges]],NA())</f>
        <v>#N/A</v>
      </c>
      <c r="AE648" s="144" t="e">
        <f>IF(AND(Play[[#This Row],[northeast]]&lt;&gt;0,Play[[#This Row],[Smoker]]=0),Play[[#This Row],[medical_insurance_charges]],NA())</f>
        <v>#N/A</v>
      </c>
      <c r="AF648" s="115">
        <f>IF(AND(Play[[#This Row],[Biological Marker]]=0,Play[[#This Row],[Smoker]]=0),Play[[#This Row],[medical_insurance_charges]],NA())</f>
        <v>6184.2993999999999</v>
      </c>
      <c r="AG648" s="115" t="e">
        <f>IF(AND(Play[[#This Row],[Biological Marker]]=1,Play[[#This Row],[Smoker]]=0),Play[[#This Row],[medical_insurance_charges]],NA())</f>
        <v>#N/A</v>
      </c>
    </row>
    <row r="649" spans="1:33" x14ac:dyDescent="0.35">
      <c r="A649" s="31">
        <v>34</v>
      </c>
      <c r="B649" s="31">
        <v>27.72</v>
      </c>
      <c r="C649" s="33">
        <v>0</v>
      </c>
      <c r="D649" s="33">
        <v>0</v>
      </c>
      <c r="E649" s="33">
        <v>1</v>
      </c>
      <c r="F649" s="33">
        <v>0</v>
      </c>
      <c r="G649" s="33">
        <v>0</v>
      </c>
      <c r="H649">
        <v>0</v>
      </c>
      <c r="I649">
        <v>1</v>
      </c>
      <c r="J649">
        <v>0</v>
      </c>
      <c r="K649">
        <v>0</v>
      </c>
      <c r="L649">
        <v>0</v>
      </c>
      <c r="M649">
        <v>0</v>
      </c>
      <c r="N649">
        <v>1</v>
      </c>
      <c r="O649">
        <v>0</v>
      </c>
      <c r="P649">
        <v>0</v>
      </c>
      <c r="Q649" s="32">
        <v>4415.1588000000002</v>
      </c>
      <c r="R649" s="110">
        <f>IF(Play[[#This Row],[southeast]]=1,Play[[#This Row],[medical_insurance_charges]],NA())</f>
        <v>4415.1588000000002</v>
      </c>
      <c r="S649" s="110" t="e">
        <f>IF(Play[[#This Row],[southwest]]=1,Play[[#This Row],[medical_insurance_charges]],NA())</f>
        <v>#N/A</v>
      </c>
      <c r="T649" s="111" t="e">
        <f>IF(Play[[#This Row],[northwest]]=1,Play[[#This Row],[medical_insurance_charges]],NA())</f>
        <v>#N/A</v>
      </c>
      <c r="U649" s="110" t="e">
        <f>IF(Play[[#This Row],[northeast]]=1,Play[[#This Row],[medical_insurance_charges]],NA())</f>
        <v>#N/A</v>
      </c>
      <c r="V649" s="114" t="e">
        <f>IF(AND(Play[[#This Row],[southeast]]&lt;&gt;0,Play[[#This Row],[Smoker]]&lt;&gt;0),Play[[#This Row],[medical_insurance_charges]],NA())</f>
        <v>#N/A</v>
      </c>
      <c r="W649" s="114" t="e">
        <f>IF(AND(Play[[#This Row],[southwest]]&lt;&gt;0,Play[[#This Row],[Smoker]]&lt;&gt;0),Play[[#This Row],[medical_insurance_charges]],NA())</f>
        <v>#N/A</v>
      </c>
      <c r="X649" s="114" t="e">
        <f>IF(AND(Play[[#This Row],[northwest]]&lt;&gt;0,Play[[#This Row],[Smoker]]&lt;&gt;0),Play[[#This Row],[medical_insurance_charges]],NA())</f>
        <v>#N/A</v>
      </c>
      <c r="Y649" s="114" t="e">
        <f>IF(AND(Play[[#This Row],[northeast]]&lt;&gt;0,Play[[#This Row],[Smoker]]&lt;&gt;0),Play[[#This Row],[medical_insurance_charges]],NA())</f>
        <v>#N/A</v>
      </c>
      <c r="Z649" s="115" t="e">
        <f>IF(AND(Play[[#This Row],[Biological Marker]]=0,Play[[#This Row],[Smoker]]=1),Play[[#This Row],[medical_insurance_charges]],NA())</f>
        <v>#N/A</v>
      </c>
      <c r="AA649" s="115" t="e">
        <f>IF(AND(Play[[#This Row],[Biological Marker]]=1,Play[[#This Row],[Smoker]]=1),Play[[#This Row],[medical_insurance_charges]],NA())</f>
        <v>#N/A</v>
      </c>
      <c r="AB649" s="144">
        <f>IF(AND(Play[[#This Row],[southeast]]&lt;&gt;0,Play[[#This Row],[Smoker]]=0),Play[[#This Row],[medical_insurance_charges]],NA())</f>
        <v>4415.1588000000002</v>
      </c>
      <c r="AC649" s="144" t="e">
        <f>IF(AND(Play[[#This Row],[southwest]]&lt;&gt;0,Play[[#This Row],[Smoker]]=0),Play[[#This Row],[medical_insurance_charges]],NA())</f>
        <v>#N/A</v>
      </c>
      <c r="AD649" s="144" t="e">
        <f>IF(AND(Play[[#This Row],[northwest]]&lt;&gt;0,Play[[#This Row],[Smoker]]=0),Play[[#This Row],[medical_insurance_charges]],NA())</f>
        <v>#N/A</v>
      </c>
      <c r="AE649" s="144" t="e">
        <f>IF(AND(Play[[#This Row],[northeast]]&lt;&gt;0,Play[[#This Row],[Smoker]]=0),Play[[#This Row],[medical_insurance_charges]],NA())</f>
        <v>#N/A</v>
      </c>
      <c r="AF649" s="115">
        <f>IF(AND(Play[[#This Row],[Biological Marker]]=0,Play[[#This Row],[Smoker]]=0),Play[[#This Row],[medical_insurance_charges]],NA())</f>
        <v>4415.1588000000002</v>
      </c>
      <c r="AG649" s="115" t="e">
        <f>IF(AND(Play[[#This Row],[Biological Marker]]=1,Play[[#This Row],[Smoker]]=0),Play[[#This Row],[medical_insurance_charges]],NA())</f>
        <v>#N/A</v>
      </c>
    </row>
    <row r="650" spans="1:33" x14ac:dyDescent="0.35">
      <c r="A650" s="31">
        <v>36</v>
      </c>
      <c r="B650" s="31">
        <v>29.04</v>
      </c>
      <c r="C650" s="33">
        <v>0</v>
      </c>
      <c r="D650" s="33">
        <v>0</v>
      </c>
      <c r="E650" s="33">
        <v>1</v>
      </c>
      <c r="F650" s="33">
        <v>0</v>
      </c>
      <c r="G650" s="33">
        <v>0</v>
      </c>
      <c r="H650">
        <v>0</v>
      </c>
      <c r="I650">
        <v>1</v>
      </c>
      <c r="J650">
        <v>0</v>
      </c>
      <c r="K650">
        <v>0</v>
      </c>
      <c r="L650">
        <v>0</v>
      </c>
      <c r="M650">
        <v>0</v>
      </c>
      <c r="N650">
        <v>0</v>
      </c>
      <c r="O650">
        <v>1</v>
      </c>
      <c r="P650">
        <v>0</v>
      </c>
      <c r="Q650" s="32">
        <v>7243.8136000000004</v>
      </c>
      <c r="R650" s="110">
        <f>IF(Play[[#This Row],[southeast]]=1,Play[[#This Row],[medical_insurance_charges]],NA())</f>
        <v>7243.8136000000004</v>
      </c>
      <c r="S650" s="110" t="e">
        <f>IF(Play[[#This Row],[southwest]]=1,Play[[#This Row],[medical_insurance_charges]],NA())</f>
        <v>#N/A</v>
      </c>
      <c r="T650" s="111" t="e">
        <f>IF(Play[[#This Row],[northwest]]=1,Play[[#This Row],[medical_insurance_charges]],NA())</f>
        <v>#N/A</v>
      </c>
      <c r="U650" s="110" t="e">
        <f>IF(Play[[#This Row],[northeast]]=1,Play[[#This Row],[medical_insurance_charges]],NA())</f>
        <v>#N/A</v>
      </c>
      <c r="V650" s="114" t="e">
        <f>IF(AND(Play[[#This Row],[southeast]]&lt;&gt;0,Play[[#This Row],[Smoker]]&lt;&gt;0),Play[[#This Row],[medical_insurance_charges]],NA())</f>
        <v>#N/A</v>
      </c>
      <c r="W650" s="114" t="e">
        <f>IF(AND(Play[[#This Row],[southwest]]&lt;&gt;0,Play[[#This Row],[Smoker]]&lt;&gt;0),Play[[#This Row],[medical_insurance_charges]],NA())</f>
        <v>#N/A</v>
      </c>
      <c r="X650" s="114" t="e">
        <f>IF(AND(Play[[#This Row],[northwest]]&lt;&gt;0,Play[[#This Row],[Smoker]]&lt;&gt;0),Play[[#This Row],[medical_insurance_charges]],NA())</f>
        <v>#N/A</v>
      </c>
      <c r="Y650" s="114" t="e">
        <f>IF(AND(Play[[#This Row],[northeast]]&lt;&gt;0,Play[[#This Row],[Smoker]]&lt;&gt;0),Play[[#This Row],[medical_insurance_charges]],NA())</f>
        <v>#N/A</v>
      </c>
      <c r="Z650" s="115" t="e">
        <f>IF(AND(Play[[#This Row],[Biological Marker]]=0,Play[[#This Row],[Smoker]]=1),Play[[#This Row],[medical_insurance_charges]],NA())</f>
        <v>#N/A</v>
      </c>
      <c r="AA650" s="115" t="e">
        <f>IF(AND(Play[[#This Row],[Biological Marker]]=1,Play[[#This Row],[Smoker]]=1),Play[[#This Row],[medical_insurance_charges]],NA())</f>
        <v>#N/A</v>
      </c>
      <c r="AB650" s="144">
        <f>IF(AND(Play[[#This Row],[southeast]]&lt;&gt;0,Play[[#This Row],[Smoker]]=0),Play[[#This Row],[medical_insurance_charges]],NA())</f>
        <v>7243.8136000000004</v>
      </c>
      <c r="AC650" s="144" t="e">
        <f>IF(AND(Play[[#This Row],[southwest]]&lt;&gt;0,Play[[#This Row],[Smoker]]=0),Play[[#This Row],[medical_insurance_charges]],NA())</f>
        <v>#N/A</v>
      </c>
      <c r="AD650" s="144" t="e">
        <f>IF(AND(Play[[#This Row],[northwest]]&lt;&gt;0,Play[[#This Row],[Smoker]]=0),Play[[#This Row],[medical_insurance_charges]],NA())</f>
        <v>#N/A</v>
      </c>
      <c r="AE650" s="144" t="e">
        <f>IF(AND(Play[[#This Row],[northeast]]&lt;&gt;0,Play[[#This Row],[Smoker]]=0),Play[[#This Row],[medical_insurance_charges]],NA())</f>
        <v>#N/A</v>
      </c>
      <c r="AF650" s="115">
        <f>IF(AND(Play[[#This Row],[Biological Marker]]=0,Play[[#This Row],[Smoker]]=0),Play[[#This Row],[medical_insurance_charges]],NA())</f>
        <v>7243.8136000000004</v>
      </c>
      <c r="AG650" s="115" t="e">
        <f>IF(AND(Play[[#This Row],[Biological Marker]]=1,Play[[#This Row],[Smoker]]=0),Play[[#This Row],[medical_insurance_charges]],NA())</f>
        <v>#N/A</v>
      </c>
    </row>
    <row r="651" spans="1:33" x14ac:dyDescent="0.35">
      <c r="A651" s="31">
        <v>38</v>
      </c>
      <c r="B651" s="31">
        <v>28.93</v>
      </c>
      <c r="C651" s="33">
        <v>0</v>
      </c>
      <c r="D651" s="33">
        <v>0</v>
      </c>
      <c r="E651" s="33">
        <v>1</v>
      </c>
      <c r="F651" s="33">
        <v>0</v>
      </c>
      <c r="G651" s="33">
        <v>0</v>
      </c>
      <c r="H651">
        <v>0</v>
      </c>
      <c r="I651">
        <v>1</v>
      </c>
      <c r="J651">
        <v>0</v>
      </c>
      <c r="K651">
        <v>0</v>
      </c>
      <c r="L651">
        <v>0</v>
      </c>
      <c r="M651">
        <v>0</v>
      </c>
      <c r="N651">
        <v>0</v>
      </c>
      <c r="O651">
        <v>1</v>
      </c>
      <c r="P651">
        <v>0</v>
      </c>
      <c r="Q651" s="32">
        <v>5974.3846999999996</v>
      </c>
      <c r="R651" s="110">
        <f>IF(Play[[#This Row],[southeast]]=1,Play[[#This Row],[medical_insurance_charges]],NA())</f>
        <v>5974.3846999999996</v>
      </c>
      <c r="S651" s="110" t="e">
        <f>IF(Play[[#This Row],[southwest]]=1,Play[[#This Row],[medical_insurance_charges]],NA())</f>
        <v>#N/A</v>
      </c>
      <c r="T651" s="111" t="e">
        <f>IF(Play[[#This Row],[northwest]]=1,Play[[#This Row],[medical_insurance_charges]],NA())</f>
        <v>#N/A</v>
      </c>
      <c r="U651" s="110" t="e">
        <f>IF(Play[[#This Row],[northeast]]=1,Play[[#This Row],[medical_insurance_charges]],NA())</f>
        <v>#N/A</v>
      </c>
      <c r="V651" s="114" t="e">
        <f>IF(AND(Play[[#This Row],[southeast]]&lt;&gt;0,Play[[#This Row],[Smoker]]&lt;&gt;0),Play[[#This Row],[medical_insurance_charges]],NA())</f>
        <v>#N/A</v>
      </c>
      <c r="W651" s="114" t="e">
        <f>IF(AND(Play[[#This Row],[southwest]]&lt;&gt;0,Play[[#This Row],[Smoker]]&lt;&gt;0),Play[[#This Row],[medical_insurance_charges]],NA())</f>
        <v>#N/A</v>
      </c>
      <c r="X651" s="114" t="e">
        <f>IF(AND(Play[[#This Row],[northwest]]&lt;&gt;0,Play[[#This Row],[Smoker]]&lt;&gt;0),Play[[#This Row],[medical_insurance_charges]],NA())</f>
        <v>#N/A</v>
      </c>
      <c r="Y651" s="114" t="e">
        <f>IF(AND(Play[[#This Row],[northeast]]&lt;&gt;0,Play[[#This Row],[Smoker]]&lt;&gt;0),Play[[#This Row],[medical_insurance_charges]],NA())</f>
        <v>#N/A</v>
      </c>
      <c r="Z651" s="115" t="e">
        <f>IF(AND(Play[[#This Row],[Biological Marker]]=0,Play[[#This Row],[Smoker]]=1),Play[[#This Row],[medical_insurance_charges]],NA())</f>
        <v>#N/A</v>
      </c>
      <c r="AA651" s="115" t="e">
        <f>IF(AND(Play[[#This Row],[Biological Marker]]=1,Play[[#This Row],[Smoker]]=1),Play[[#This Row],[medical_insurance_charges]],NA())</f>
        <v>#N/A</v>
      </c>
      <c r="AB651" s="144">
        <f>IF(AND(Play[[#This Row],[southeast]]&lt;&gt;0,Play[[#This Row],[Smoker]]=0),Play[[#This Row],[medical_insurance_charges]],NA())</f>
        <v>5974.3846999999996</v>
      </c>
      <c r="AC651" s="144" t="e">
        <f>IF(AND(Play[[#This Row],[southwest]]&lt;&gt;0,Play[[#This Row],[Smoker]]=0),Play[[#This Row],[medical_insurance_charges]],NA())</f>
        <v>#N/A</v>
      </c>
      <c r="AD651" s="144" t="e">
        <f>IF(AND(Play[[#This Row],[northwest]]&lt;&gt;0,Play[[#This Row],[Smoker]]=0),Play[[#This Row],[medical_insurance_charges]],NA())</f>
        <v>#N/A</v>
      </c>
      <c r="AE651" s="144" t="e">
        <f>IF(AND(Play[[#This Row],[northeast]]&lt;&gt;0,Play[[#This Row],[Smoker]]=0),Play[[#This Row],[medical_insurance_charges]],NA())</f>
        <v>#N/A</v>
      </c>
      <c r="AF651" s="115">
        <f>IF(AND(Play[[#This Row],[Biological Marker]]=0,Play[[#This Row],[Smoker]]=0),Play[[#This Row],[medical_insurance_charges]],NA())</f>
        <v>5974.3846999999996</v>
      </c>
      <c r="AG651" s="115" t="e">
        <f>IF(AND(Play[[#This Row],[Biological Marker]]=1,Play[[#This Row],[Smoker]]=0),Play[[#This Row],[medical_insurance_charges]],NA())</f>
        <v>#N/A</v>
      </c>
    </row>
    <row r="652" spans="1:33" x14ac:dyDescent="0.35">
      <c r="A652" s="31">
        <v>40</v>
      </c>
      <c r="B652" s="31">
        <v>29.81</v>
      </c>
      <c r="C652" s="33">
        <v>0</v>
      </c>
      <c r="D652" s="33">
        <v>0</v>
      </c>
      <c r="E652" s="33">
        <v>1</v>
      </c>
      <c r="F652" s="33">
        <v>0</v>
      </c>
      <c r="G652" s="33">
        <v>0</v>
      </c>
      <c r="H652">
        <v>0</v>
      </c>
      <c r="I652">
        <v>1</v>
      </c>
      <c r="J652">
        <v>0</v>
      </c>
      <c r="K652">
        <v>0</v>
      </c>
      <c r="L652">
        <v>0</v>
      </c>
      <c r="M652">
        <v>0</v>
      </c>
      <c r="N652">
        <v>0</v>
      </c>
      <c r="O652">
        <v>1</v>
      </c>
      <c r="P652">
        <v>0</v>
      </c>
      <c r="Q652" s="32">
        <v>6500.2358999999997</v>
      </c>
      <c r="R652" s="110">
        <f>IF(Play[[#This Row],[southeast]]=1,Play[[#This Row],[medical_insurance_charges]],NA())</f>
        <v>6500.2358999999997</v>
      </c>
      <c r="S652" s="110" t="e">
        <f>IF(Play[[#This Row],[southwest]]=1,Play[[#This Row],[medical_insurance_charges]],NA())</f>
        <v>#N/A</v>
      </c>
      <c r="T652" s="111" t="e">
        <f>IF(Play[[#This Row],[northwest]]=1,Play[[#This Row],[medical_insurance_charges]],NA())</f>
        <v>#N/A</v>
      </c>
      <c r="U652" s="110" t="e">
        <f>IF(Play[[#This Row],[northeast]]=1,Play[[#This Row],[medical_insurance_charges]],NA())</f>
        <v>#N/A</v>
      </c>
      <c r="V652" s="114" t="e">
        <f>IF(AND(Play[[#This Row],[southeast]]&lt;&gt;0,Play[[#This Row],[Smoker]]&lt;&gt;0),Play[[#This Row],[medical_insurance_charges]],NA())</f>
        <v>#N/A</v>
      </c>
      <c r="W652" s="114" t="e">
        <f>IF(AND(Play[[#This Row],[southwest]]&lt;&gt;0,Play[[#This Row],[Smoker]]&lt;&gt;0),Play[[#This Row],[medical_insurance_charges]],NA())</f>
        <v>#N/A</v>
      </c>
      <c r="X652" s="114" t="e">
        <f>IF(AND(Play[[#This Row],[northwest]]&lt;&gt;0,Play[[#This Row],[Smoker]]&lt;&gt;0),Play[[#This Row],[medical_insurance_charges]],NA())</f>
        <v>#N/A</v>
      </c>
      <c r="Y652" s="114" t="e">
        <f>IF(AND(Play[[#This Row],[northeast]]&lt;&gt;0,Play[[#This Row],[Smoker]]&lt;&gt;0),Play[[#This Row],[medical_insurance_charges]],NA())</f>
        <v>#N/A</v>
      </c>
      <c r="Z652" s="115" t="e">
        <f>IF(AND(Play[[#This Row],[Biological Marker]]=0,Play[[#This Row],[Smoker]]=1),Play[[#This Row],[medical_insurance_charges]],NA())</f>
        <v>#N/A</v>
      </c>
      <c r="AA652" s="115" t="e">
        <f>IF(AND(Play[[#This Row],[Biological Marker]]=1,Play[[#This Row],[Smoker]]=1),Play[[#This Row],[medical_insurance_charges]],NA())</f>
        <v>#N/A</v>
      </c>
      <c r="AB652" s="144">
        <f>IF(AND(Play[[#This Row],[southeast]]&lt;&gt;0,Play[[#This Row],[Smoker]]=0),Play[[#This Row],[medical_insurance_charges]],NA())</f>
        <v>6500.2358999999997</v>
      </c>
      <c r="AC652" s="144" t="e">
        <f>IF(AND(Play[[#This Row],[southwest]]&lt;&gt;0,Play[[#This Row],[Smoker]]=0),Play[[#This Row],[medical_insurance_charges]],NA())</f>
        <v>#N/A</v>
      </c>
      <c r="AD652" s="144" t="e">
        <f>IF(AND(Play[[#This Row],[northwest]]&lt;&gt;0,Play[[#This Row],[Smoker]]=0),Play[[#This Row],[medical_insurance_charges]],NA())</f>
        <v>#N/A</v>
      </c>
      <c r="AE652" s="144" t="e">
        <f>IF(AND(Play[[#This Row],[northeast]]&lt;&gt;0,Play[[#This Row],[Smoker]]=0),Play[[#This Row],[medical_insurance_charges]],NA())</f>
        <v>#N/A</v>
      </c>
      <c r="AF652" s="115">
        <f>IF(AND(Play[[#This Row],[Biological Marker]]=0,Play[[#This Row],[Smoker]]=0),Play[[#This Row],[medical_insurance_charges]],NA())</f>
        <v>6500.2358999999997</v>
      </c>
      <c r="AG652" s="115" t="e">
        <f>IF(AND(Play[[#This Row],[Biological Marker]]=1,Play[[#This Row],[Smoker]]=0),Play[[#This Row],[medical_insurance_charges]],NA())</f>
        <v>#N/A</v>
      </c>
    </row>
    <row r="653" spans="1:33" x14ac:dyDescent="0.35">
      <c r="A653" s="31">
        <v>41</v>
      </c>
      <c r="B653" s="31">
        <v>28.05</v>
      </c>
      <c r="C653" s="33">
        <v>0</v>
      </c>
      <c r="D653" s="33">
        <v>0</v>
      </c>
      <c r="E653" s="33">
        <v>1</v>
      </c>
      <c r="F653" s="33">
        <v>0</v>
      </c>
      <c r="G653" s="33">
        <v>0</v>
      </c>
      <c r="H653">
        <v>0</v>
      </c>
      <c r="I653">
        <v>1</v>
      </c>
      <c r="J653">
        <v>0</v>
      </c>
      <c r="K653">
        <v>0</v>
      </c>
      <c r="L653">
        <v>0</v>
      </c>
      <c r="M653">
        <v>0</v>
      </c>
      <c r="N653">
        <v>0</v>
      </c>
      <c r="O653">
        <v>1</v>
      </c>
      <c r="P653">
        <v>0</v>
      </c>
      <c r="Q653" s="32">
        <v>6770.1925000000001</v>
      </c>
      <c r="R653" s="110">
        <f>IF(Play[[#This Row],[southeast]]=1,Play[[#This Row],[medical_insurance_charges]],NA())</f>
        <v>6770.1925000000001</v>
      </c>
      <c r="S653" s="110" t="e">
        <f>IF(Play[[#This Row],[southwest]]=1,Play[[#This Row],[medical_insurance_charges]],NA())</f>
        <v>#N/A</v>
      </c>
      <c r="T653" s="111" t="e">
        <f>IF(Play[[#This Row],[northwest]]=1,Play[[#This Row],[medical_insurance_charges]],NA())</f>
        <v>#N/A</v>
      </c>
      <c r="U653" s="110" t="e">
        <f>IF(Play[[#This Row],[northeast]]=1,Play[[#This Row],[medical_insurance_charges]],NA())</f>
        <v>#N/A</v>
      </c>
      <c r="V653" s="114" t="e">
        <f>IF(AND(Play[[#This Row],[southeast]]&lt;&gt;0,Play[[#This Row],[Smoker]]&lt;&gt;0),Play[[#This Row],[medical_insurance_charges]],NA())</f>
        <v>#N/A</v>
      </c>
      <c r="W653" s="114" t="e">
        <f>IF(AND(Play[[#This Row],[southwest]]&lt;&gt;0,Play[[#This Row],[Smoker]]&lt;&gt;0),Play[[#This Row],[medical_insurance_charges]],NA())</f>
        <v>#N/A</v>
      </c>
      <c r="X653" s="114" t="e">
        <f>IF(AND(Play[[#This Row],[northwest]]&lt;&gt;0,Play[[#This Row],[Smoker]]&lt;&gt;0),Play[[#This Row],[medical_insurance_charges]],NA())</f>
        <v>#N/A</v>
      </c>
      <c r="Y653" s="114" t="e">
        <f>IF(AND(Play[[#This Row],[northeast]]&lt;&gt;0,Play[[#This Row],[Smoker]]&lt;&gt;0),Play[[#This Row],[medical_insurance_charges]],NA())</f>
        <v>#N/A</v>
      </c>
      <c r="Z653" s="115" t="e">
        <f>IF(AND(Play[[#This Row],[Biological Marker]]=0,Play[[#This Row],[Smoker]]=1),Play[[#This Row],[medical_insurance_charges]],NA())</f>
        <v>#N/A</v>
      </c>
      <c r="AA653" s="115" t="e">
        <f>IF(AND(Play[[#This Row],[Biological Marker]]=1,Play[[#This Row],[Smoker]]=1),Play[[#This Row],[medical_insurance_charges]],NA())</f>
        <v>#N/A</v>
      </c>
      <c r="AB653" s="144">
        <f>IF(AND(Play[[#This Row],[southeast]]&lt;&gt;0,Play[[#This Row],[Smoker]]=0),Play[[#This Row],[medical_insurance_charges]],NA())</f>
        <v>6770.1925000000001</v>
      </c>
      <c r="AC653" s="144" t="e">
        <f>IF(AND(Play[[#This Row],[southwest]]&lt;&gt;0,Play[[#This Row],[Smoker]]=0),Play[[#This Row],[medical_insurance_charges]],NA())</f>
        <v>#N/A</v>
      </c>
      <c r="AD653" s="144" t="e">
        <f>IF(AND(Play[[#This Row],[northwest]]&lt;&gt;0,Play[[#This Row],[Smoker]]=0),Play[[#This Row],[medical_insurance_charges]],NA())</f>
        <v>#N/A</v>
      </c>
      <c r="AE653" s="144" t="e">
        <f>IF(AND(Play[[#This Row],[northeast]]&lt;&gt;0,Play[[#This Row],[Smoker]]=0),Play[[#This Row],[medical_insurance_charges]],NA())</f>
        <v>#N/A</v>
      </c>
      <c r="AF653" s="115">
        <f>IF(AND(Play[[#This Row],[Biological Marker]]=0,Play[[#This Row],[Smoker]]=0),Play[[#This Row],[medical_insurance_charges]],NA())</f>
        <v>6770.1925000000001</v>
      </c>
      <c r="AG653" s="115" t="e">
        <f>IF(AND(Play[[#This Row],[Biological Marker]]=1,Play[[#This Row],[Smoker]]=0),Play[[#This Row],[medical_insurance_charges]],NA())</f>
        <v>#N/A</v>
      </c>
    </row>
    <row r="654" spans="1:33" x14ac:dyDescent="0.35">
      <c r="A654" s="31">
        <v>42</v>
      </c>
      <c r="B654" s="31">
        <v>29.48</v>
      </c>
      <c r="C654" s="33">
        <v>0</v>
      </c>
      <c r="D654" s="33">
        <v>0</v>
      </c>
      <c r="E654" s="33">
        <v>1</v>
      </c>
      <c r="F654" s="33">
        <v>0</v>
      </c>
      <c r="G654" s="33">
        <v>0</v>
      </c>
      <c r="H654">
        <v>0</v>
      </c>
      <c r="I654">
        <v>1</v>
      </c>
      <c r="J654">
        <v>0</v>
      </c>
      <c r="K654">
        <v>0</v>
      </c>
      <c r="L654">
        <v>0</v>
      </c>
      <c r="M654">
        <v>0</v>
      </c>
      <c r="N654">
        <v>0</v>
      </c>
      <c r="O654">
        <v>1</v>
      </c>
      <c r="P654">
        <v>0</v>
      </c>
      <c r="Q654" s="32">
        <v>7640.3091999999997</v>
      </c>
      <c r="R654" s="110">
        <f>IF(Play[[#This Row],[southeast]]=1,Play[[#This Row],[medical_insurance_charges]],NA())</f>
        <v>7640.3091999999997</v>
      </c>
      <c r="S654" s="110" t="e">
        <f>IF(Play[[#This Row],[southwest]]=1,Play[[#This Row],[medical_insurance_charges]],NA())</f>
        <v>#N/A</v>
      </c>
      <c r="T654" s="111" t="e">
        <f>IF(Play[[#This Row],[northwest]]=1,Play[[#This Row],[medical_insurance_charges]],NA())</f>
        <v>#N/A</v>
      </c>
      <c r="U654" s="110" t="e">
        <f>IF(Play[[#This Row],[northeast]]=1,Play[[#This Row],[medical_insurance_charges]],NA())</f>
        <v>#N/A</v>
      </c>
      <c r="V654" s="114" t="e">
        <f>IF(AND(Play[[#This Row],[southeast]]&lt;&gt;0,Play[[#This Row],[Smoker]]&lt;&gt;0),Play[[#This Row],[medical_insurance_charges]],NA())</f>
        <v>#N/A</v>
      </c>
      <c r="W654" s="114" t="e">
        <f>IF(AND(Play[[#This Row],[southwest]]&lt;&gt;0,Play[[#This Row],[Smoker]]&lt;&gt;0),Play[[#This Row],[medical_insurance_charges]],NA())</f>
        <v>#N/A</v>
      </c>
      <c r="X654" s="114" t="e">
        <f>IF(AND(Play[[#This Row],[northwest]]&lt;&gt;0,Play[[#This Row],[Smoker]]&lt;&gt;0),Play[[#This Row],[medical_insurance_charges]],NA())</f>
        <v>#N/A</v>
      </c>
      <c r="Y654" s="114" t="e">
        <f>IF(AND(Play[[#This Row],[northeast]]&lt;&gt;0,Play[[#This Row],[Smoker]]&lt;&gt;0),Play[[#This Row],[medical_insurance_charges]],NA())</f>
        <v>#N/A</v>
      </c>
      <c r="Z654" s="115" t="e">
        <f>IF(AND(Play[[#This Row],[Biological Marker]]=0,Play[[#This Row],[Smoker]]=1),Play[[#This Row],[medical_insurance_charges]],NA())</f>
        <v>#N/A</v>
      </c>
      <c r="AA654" s="115" t="e">
        <f>IF(AND(Play[[#This Row],[Biological Marker]]=1,Play[[#This Row],[Smoker]]=1),Play[[#This Row],[medical_insurance_charges]],NA())</f>
        <v>#N/A</v>
      </c>
      <c r="AB654" s="144">
        <f>IF(AND(Play[[#This Row],[southeast]]&lt;&gt;0,Play[[#This Row],[Smoker]]=0),Play[[#This Row],[medical_insurance_charges]],NA())</f>
        <v>7640.3091999999997</v>
      </c>
      <c r="AC654" s="144" t="e">
        <f>IF(AND(Play[[#This Row],[southwest]]&lt;&gt;0,Play[[#This Row],[Smoker]]=0),Play[[#This Row],[medical_insurance_charges]],NA())</f>
        <v>#N/A</v>
      </c>
      <c r="AD654" s="144" t="e">
        <f>IF(AND(Play[[#This Row],[northwest]]&lt;&gt;0,Play[[#This Row],[Smoker]]=0),Play[[#This Row],[medical_insurance_charges]],NA())</f>
        <v>#N/A</v>
      </c>
      <c r="AE654" s="144" t="e">
        <f>IF(AND(Play[[#This Row],[northeast]]&lt;&gt;0,Play[[#This Row],[Smoker]]=0),Play[[#This Row],[medical_insurance_charges]],NA())</f>
        <v>#N/A</v>
      </c>
      <c r="AF654" s="115">
        <f>IF(AND(Play[[#This Row],[Biological Marker]]=0,Play[[#This Row],[Smoker]]=0),Play[[#This Row],[medical_insurance_charges]],NA())</f>
        <v>7640.3091999999997</v>
      </c>
      <c r="AG654" s="115" t="e">
        <f>IF(AND(Play[[#This Row],[Biological Marker]]=1,Play[[#This Row],[Smoker]]=0),Play[[#This Row],[medical_insurance_charges]],NA())</f>
        <v>#N/A</v>
      </c>
    </row>
    <row r="655" spans="1:33" x14ac:dyDescent="0.35">
      <c r="A655" s="31">
        <v>42</v>
      </c>
      <c r="B655" s="31">
        <v>26.18</v>
      </c>
      <c r="C655" s="33">
        <v>0</v>
      </c>
      <c r="D655" s="33">
        <v>0</v>
      </c>
      <c r="E655" s="33">
        <v>1</v>
      </c>
      <c r="F655" s="33">
        <v>0</v>
      </c>
      <c r="G655" s="33">
        <v>0</v>
      </c>
      <c r="H655">
        <v>0</v>
      </c>
      <c r="I655">
        <v>1</v>
      </c>
      <c r="J655">
        <v>0</v>
      </c>
      <c r="K655">
        <v>0</v>
      </c>
      <c r="L655">
        <v>0</v>
      </c>
      <c r="M655">
        <v>0</v>
      </c>
      <c r="N655">
        <v>0</v>
      </c>
      <c r="O655">
        <v>1</v>
      </c>
      <c r="P655">
        <v>0</v>
      </c>
      <c r="Q655" s="32">
        <v>7046.7222000000002</v>
      </c>
      <c r="R655" s="110">
        <f>IF(Play[[#This Row],[southeast]]=1,Play[[#This Row],[medical_insurance_charges]],NA())</f>
        <v>7046.7222000000002</v>
      </c>
      <c r="S655" s="110" t="e">
        <f>IF(Play[[#This Row],[southwest]]=1,Play[[#This Row],[medical_insurance_charges]],NA())</f>
        <v>#N/A</v>
      </c>
      <c r="T655" s="111" t="e">
        <f>IF(Play[[#This Row],[northwest]]=1,Play[[#This Row],[medical_insurance_charges]],NA())</f>
        <v>#N/A</v>
      </c>
      <c r="U655" s="110" t="e">
        <f>IF(Play[[#This Row],[northeast]]=1,Play[[#This Row],[medical_insurance_charges]],NA())</f>
        <v>#N/A</v>
      </c>
      <c r="V655" s="114" t="e">
        <f>IF(AND(Play[[#This Row],[southeast]]&lt;&gt;0,Play[[#This Row],[Smoker]]&lt;&gt;0),Play[[#This Row],[medical_insurance_charges]],NA())</f>
        <v>#N/A</v>
      </c>
      <c r="W655" s="114" t="e">
        <f>IF(AND(Play[[#This Row],[southwest]]&lt;&gt;0,Play[[#This Row],[Smoker]]&lt;&gt;0),Play[[#This Row],[medical_insurance_charges]],NA())</f>
        <v>#N/A</v>
      </c>
      <c r="X655" s="114" t="e">
        <f>IF(AND(Play[[#This Row],[northwest]]&lt;&gt;0,Play[[#This Row],[Smoker]]&lt;&gt;0),Play[[#This Row],[medical_insurance_charges]],NA())</f>
        <v>#N/A</v>
      </c>
      <c r="Y655" s="114" t="e">
        <f>IF(AND(Play[[#This Row],[northeast]]&lt;&gt;0,Play[[#This Row],[Smoker]]&lt;&gt;0),Play[[#This Row],[medical_insurance_charges]],NA())</f>
        <v>#N/A</v>
      </c>
      <c r="Z655" s="115" t="e">
        <f>IF(AND(Play[[#This Row],[Biological Marker]]=0,Play[[#This Row],[Smoker]]=1),Play[[#This Row],[medical_insurance_charges]],NA())</f>
        <v>#N/A</v>
      </c>
      <c r="AA655" s="115" t="e">
        <f>IF(AND(Play[[#This Row],[Biological Marker]]=1,Play[[#This Row],[Smoker]]=1),Play[[#This Row],[medical_insurance_charges]],NA())</f>
        <v>#N/A</v>
      </c>
      <c r="AB655" s="144">
        <f>IF(AND(Play[[#This Row],[southeast]]&lt;&gt;0,Play[[#This Row],[Smoker]]=0),Play[[#This Row],[medical_insurance_charges]],NA())</f>
        <v>7046.7222000000002</v>
      </c>
      <c r="AC655" s="144" t="e">
        <f>IF(AND(Play[[#This Row],[southwest]]&lt;&gt;0,Play[[#This Row],[Smoker]]=0),Play[[#This Row],[medical_insurance_charges]],NA())</f>
        <v>#N/A</v>
      </c>
      <c r="AD655" s="144" t="e">
        <f>IF(AND(Play[[#This Row],[northwest]]&lt;&gt;0,Play[[#This Row],[Smoker]]=0),Play[[#This Row],[medical_insurance_charges]],NA())</f>
        <v>#N/A</v>
      </c>
      <c r="AE655" s="144" t="e">
        <f>IF(AND(Play[[#This Row],[northeast]]&lt;&gt;0,Play[[#This Row],[Smoker]]=0),Play[[#This Row],[medical_insurance_charges]],NA())</f>
        <v>#N/A</v>
      </c>
      <c r="AF655" s="115">
        <f>IF(AND(Play[[#This Row],[Biological Marker]]=0,Play[[#This Row],[Smoker]]=0),Play[[#This Row],[medical_insurance_charges]],NA())</f>
        <v>7046.7222000000002</v>
      </c>
      <c r="AG655" s="115" t="e">
        <f>IF(AND(Play[[#This Row],[Biological Marker]]=1,Play[[#This Row],[Smoker]]=0),Play[[#This Row],[medical_insurance_charges]],NA())</f>
        <v>#N/A</v>
      </c>
    </row>
    <row r="656" spans="1:33" x14ac:dyDescent="0.35">
      <c r="A656" s="31">
        <v>44</v>
      </c>
      <c r="B656" s="31">
        <v>29.81</v>
      </c>
      <c r="C656" s="33">
        <v>0</v>
      </c>
      <c r="D656" s="33">
        <v>0</v>
      </c>
      <c r="E656" s="33">
        <v>1</v>
      </c>
      <c r="F656" s="33">
        <v>0</v>
      </c>
      <c r="G656" s="33">
        <v>0</v>
      </c>
      <c r="H656">
        <v>0</v>
      </c>
      <c r="I656">
        <v>1</v>
      </c>
      <c r="J656">
        <v>0</v>
      </c>
      <c r="K656">
        <v>0</v>
      </c>
      <c r="L656">
        <v>0</v>
      </c>
      <c r="M656">
        <v>0</v>
      </c>
      <c r="N656">
        <v>0</v>
      </c>
      <c r="O656">
        <v>1</v>
      </c>
      <c r="P656">
        <v>0</v>
      </c>
      <c r="Q656" s="32">
        <v>8219.2039000000004</v>
      </c>
      <c r="R656" s="110">
        <f>IF(Play[[#This Row],[southeast]]=1,Play[[#This Row],[medical_insurance_charges]],NA())</f>
        <v>8219.2039000000004</v>
      </c>
      <c r="S656" s="110" t="e">
        <f>IF(Play[[#This Row],[southwest]]=1,Play[[#This Row],[medical_insurance_charges]],NA())</f>
        <v>#N/A</v>
      </c>
      <c r="T656" s="111" t="e">
        <f>IF(Play[[#This Row],[northwest]]=1,Play[[#This Row],[medical_insurance_charges]],NA())</f>
        <v>#N/A</v>
      </c>
      <c r="U656" s="110" t="e">
        <f>IF(Play[[#This Row],[northeast]]=1,Play[[#This Row],[medical_insurance_charges]],NA())</f>
        <v>#N/A</v>
      </c>
      <c r="V656" s="114" t="e">
        <f>IF(AND(Play[[#This Row],[southeast]]&lt;&gt;0,Play[[#This Row],[Smoker]]&lt;&gt;0),Play[[#This Row],[medical_insurance_charges]],NA())</f>
        <v>#N/A</v>
      </c>
      <c r="W656" s="114" t="e">
        <f>IF(AND(Play[[#This Row],[southwest]]&lt;&gt;0,Play[[#This Row],[Smoker]]&lt;&gt;0),Play[[#This Row],[medical_insurance_charges]],NA())</f>
        <v>#N/A</v>
      </c>
      <c r="X656" s="114" t="e">
        <f>IF(AND(Play[[#This Row],[northwest]]&lt;&gt;0,Play[[#This Row],[Smoker]]&lt;&gt;0),Play[[#This Row],[medical_insurance_charges]],NA())</f>
        <v>#N/A</v>
      </c>
      <c r="Y656" s="114" t="e">
        <f>IF(AND(Play[[#This Row],[northeast]]&lt;&gt;0,Play[[#This Row],[Smoker]]&lt;&gt;0),Play[[#This Row],[medical_insurance_charges]],NA())</f>
        <v>#N/A</v>
      </c>
      <c r="Z656" s="115" t="e">
        <f>IF(AND(Play[[#This Row],[Biological Marker]]=0,Play[[#This Row],[Smoker]]=1),Play[[#This Row],[medical_insurance_charges]],NA())</f>
        <v>#N/A</v>
      </c>
      <c r="AA656" s="115" t="e">
        <f>IF(AND(Play[[#This Row],[Biological Marker]]=1,Play[[#This Row],[Smoker]]=1),Play[[#This Row],[medical_insurance_charges]],NA())</f>
        <v>#N/A</v>
      </c>
      <c r="AB656" s="144">
        <f>IF(AND(Play[[#This Row],[southeast]]&lt;&gt;0,Play[[#This Row],[Smoker]]=0),Play[[#This Row],[medical_insurance_charges]],NA())</f>
        <v>8219.2039000000004</v>
      </c>
      <c r="AC656" s="144" t="e">
        <f>IF(AND(Play[[#This Row],[southwest]]&lt;&gt;0,Play[[#This Row],[Smoker]]=0),Play[[#This Row],[medical_insurance_charges]],NA())</f>
        <v>#N/A</v>
      </c>
      <c r="AD656" s="144" t="e">
        <f>IF(AND(Play[[#This Row],[northwest]]&lt;&gt;0,Play[[#This Row],[Smoker]]=0),Play[[#This Row],[medical_insurance_charges]],NA())</f>
        <v>#N/A</v>
      </c>
      <c r="AE656" s="144" t="e">
        <f>IF(AND(Play[[#This Row],[northeast]]&lt;&gt;0,Play[[#This Row],[Smoker]]=0),Play[[#This Row],[medical_insurance_charges]],NA())</f>
        <v>#N/A</v>
      </c>
      <c r="AF656" s="115">
        <f>IF(AND(Play[[#This Row],[Biological Marker]]=0,Play[[#This Row],[Smoker]]=0),Play[[#This Row],[medical_insurance_charges]],NA())</f>
        <v>8219.2039000000004</v>
      </c>
      <c r="AG656" s="115" t="e">
        <f>IF(AND(Play[[#This Row],[Biological Marker]]=1,Play[[#This Row],[Smoker]]=0),Play[[#This Row],[medical_insurance_charges]],NA())</f>
        <v>#N/A</v>
      </c>
    </row>
    <row r="657" spans="1:33" x14ac:dyDescent="0.35">
      <c r="A657" s="31">
        <v>45</v>
      </c>
      <c r="B657" s="31">
        <v>28.6</v>
      </c>
      <c r="C657" s="33">
        <v>0</v>
      </c>
      <c r="D657" s="33">
        <v>0</v>
      </c>
      <c r="E657" s="33">
        <v>1</v>
      </c>
      <c r="F657" s="33">
        <v>0</v>
      </c>
      <c r="G657" s="33">
        <v>0</v>
      </c>
      <c r="H657">
        <v>0</v>
      </c>
      <c r="I657">
        <v>1</v>
      </c>
      <c r="J657">
        <v>0</v>
      </c>
      <c r="K657">
        <v>0</v>
      </c>
      <c r="L657">
        <v>0</v>
      </c>
      <c r="M657">
        <v>0</v>
      </c>
      <c r="N657">
        <v>0</v>
      </c>
      <c r="O657">
        <v>1</v>
      </c>
      <c r="P657">
        <v>0</v>
      </c>
      <c r="Q657" s="32">
        <v>8516.8289999999997</v>
      </c>
      <c r="R657" s="110">
        <f>IF(Play[[#This Row],[southeast]]=1,Play[[#This Row],[medical_insurance_charges]],NA())</f>
        <v>8516.8289999999997</v>
      </c>
      <c r="S657" s="110" t="e">
        <f>IF(Play[[#This Row],[southwest]]=1,Play[[#This Row],[medical_insurance_charges]],NA())</f>
        <v>#N/A</v>
      </c>
      <c r="T657" s="111" t="e">
        <f>IF(Play[[#This Row],[northwest]]=1,Play[[#This Row],[medical_insurance_charges]],NA())</f>
        <v>#N/A</v>
      </c>
      <c r="U657" s="110" t="e">
        <f>IF(Play[[#This Row],[northeast]]=1,Play[[#This Row],[medical_insurance_charges]],NA())</f>
        <v>#N/A</v>
      </c>
      <c r="V657" s="114" t="e">
        <f>IF(AND(Play[[#This Row],[southeast]]&lt;&gt;0,Play[[#This Row],[Smoker]]&lt;&gt;0),Play[[#This Row],[medical_insurance_charges]],NA())</f>
        <v>#N/A</v>
      </c>
      <c r="W657" s="114" t="e">
        <f>IF(AND(Play[[#This Row],[southwest]]&lt;&gt;0,Play[[#This Row],[Smoker]]&lt;&gt;0),Play[[#This Row],[medical_insurance_charges]],NA())</f>
        <v>#N/A</v>
      </c>
      <c r="X657" s="114" t="e">
        <f>IF(AND(Play[[#This Row],[northwest]]&lt;&gt;0,Play[[#This Row],[Smoker]]&lt;&gt;0),Play[[#This Row],[medical_insurance_charges]],NA())</f>
        <v>#N/A</v>
      </c>
      <c r="Y657" s="114" t="e">
        <f>IF(AND(Play[[#This Row],[northeast]]&lt;&gt;0,Play[[#This Row],[Smoker]]&lt;&gt;0),Play[[#This Row],[medical_insurance_charges]],NA())</f>
        <v>#N/A</v>
      </c>
      <c r="Z657" s="115" t="e">
        <f>IF(AND(Play[[#This Row],[Biological Marker]]=0,Play[[#This Row],[Smoker]]=1),Play[[#This Row],[medical_insurance_charges]],NA())</f>
        <v>#N/A</v>
      </c>
      <c r="AA657" s="115" t="e">
        <f>IF(AND(Play[[#This Row],[Biological Marker]]=1,Play[[#This Row],[Smoker]]=1),Play[[#This Row],[medical_insurance_charges]],NA())</f>
        <v>#N/A</v>
      </c>
      <c r="AB657" s="144">
        <f>IF(AND(Play[[#This Row],[southeast]]&lt;&gt;0,Play[[#This Row],[Smoker]]=0),Play[[#This Row],[medical_insurance_charges]],NA())</f>
        <v>8516.8289999999997</v>
      </c>
      <c r="AC657" s="144" t="e">
        <f>IF(AND(Play[[#This Row],[southwest]]&lt;&gt;0,Play[[#This Row],[Smoker]]=0),Play[[#This Row],[medical_insurance_charges]],NA())</f>
        <v>#N/A</v>
      </c>
      <c r="AD657" s="144" t="e">
        <f>IF(AND(Play[[#This Row],[northwest]]&lt;&gt;0,Play[[#This Row],[Smoker]]=0),Play[[#This Row],[medical_insurance_charges]],NA())</f>
        <v>#N/A</v>
      </c>
      <c r="AE657" s="144" t="e">
        <f>IF(AND(Play[[#This Row],[northeast]]&lt;&gt;0,Play[[#This Row],[Smoker]]=0),Play[[#This Row],[medical_insurance_charges]],NA())</f>
        <v>#N/A</v>
      </c>
      <c r="AF657" s="115">
        <f>IF(AND(Play[[#This Row],[Biological Marker]]=0,Play[[#This Row],[Smoker]]=0),Play[[#This Row],[medical_insurance_charges]],NA())</f>
        <v>8516.8289999999997</v>
      </c>
      <c r="AG657" s="115" t="e">
        <f>IF(AND(Play[[#This Row],[Biological Marker]]=1,Play[[#This Row],[Smoker]]=0),Play[[#This Row],[medical_insurance_charges]],NA())</f>
        <v>#N/A</v>
      </c>
    </row>
    <row r="658" spans="1:33" x14ac:dyDescent="0.35">
      <c r="A658" s="31">
        <v>45</v>
      </c>
      <c r="B658" s="31">
        <v>27.83</v>
      </c>
      <c r="C658" s="33">
        <v>0</v>
      </c>
      <c r="D658" s="33">
        <v>0</v>
      </c>
      <c r="E658" s="33">
        <v>1</v>
      </c>
      <c r="F658" s="33">
        <v>0</v>
      </c>
      <c r="G658" s="33">
        <v>0</v>
      </c>
      <c r="H658">
        <v>0</v>
      </c>
      <c r="I658">
        <v>1</v>
      </c>
      <c r="J658">
        <v>0</v>
      </c>
      <c r="K658">
        <v>0</v>
      </c>
      <c r="L658">
        <v>0</v>
      </c>
      <c r="M658">
        <v>0</v>
      </c>
      <c r="N658">
        <v>0</v>
      </c>
      <c r="O658">
        <v>1</v>
      </c>
      <c r="P658">
        <v>0</v>
      </c>
      <c r="Q658" s="32">
        <v>8515.7587000000003</v>
      </c>
      <c r="R658" s="110">
        <f>IF(Play[[#This Row],[southeast]]=1,Play[[#This Row],[medical_insurance_charges]],NA())</f>
        <v>8515.7587000000003</v>
      </c>
      <c r="S658" s="110" t="e">
        <f>IF(Play[[#This Row],[southwest]]=1,Play[[#This Row],[medical_insurance_charges]],NA())</f>
        <v>#N/A</v>
      </c>
      <c r="T658" s="111" t="e">
        <f>IF(Play[[#This Row],[northwest]]=1,Play[[#This Row],[medical_insurance_charges]],NA())</f>
        <v>#N/A</v>
      </c>
      <c r="U658" s="110" t="e">
        <f>IF(Play[[#This Row],[northeast]]=1,Play[[#This Row],[medical_insurance_charges]],NA())</f>
        <v>#N/A</v>
      </c>
      <c r="V658" s="114" t="e">
        <f>IF(AND(Play[[#This Row],[southeast]]&lt;&gt;0,Play[[#This Row],[Smoker]]&lt;&gt;0),Play[[#This Row],[medical_insurance_charges]],NA())</f>
        <v>#N/A</v>
      </c>
      <c r="W658" s="114" t="e">
        <f>IF(AND(Play[[#This Row],[southwest]]&lt;&gt;0,Play[[#This Row],[Smoker]]&lt;&gt;0),Play[[#This Row],[medical_insurance_charges]],NA())</f>
        <v>#N/A</v>
      </c>
      <c r="X658" s="114" t="e">
        <f>IF(AND(Play[[#This Row],[northwest]]&lt;&gt;0,Play[[#This Row],[Smoker]]&lt;&gt;0),Play[[#This Row],[medical_insurance_charges]],NA())</f>
        <v>#N/A</v>
      </c>
      <c r="Y658" s="114" t="e">
        <f>IF(AND(Play[[#This Row],[northeast]]&lt;&gt;0,Play[[#This Row],[Smoker]]&lt;&gt;0),Play[[#This Row],[medical_insurance_charges]],NA())</f>
        <v>#N/A</v>
      </c>
      <c r="Z658" s="115" t="e">
        <f>IF(AND(Play[[#This Row],[Biological Marker]]=0,Play[[#This Row],[Smoker]]=1),Play[[#This Row],[medical_insurance_charges]],NA())</f>
        <v>#N/A</v>
      </c>
      <c r="AA658" s="115" t="e">
        <f>IF(AND(Play[[#This Row],[Biological Marker]]=1,Play[[#This Row],[Smoker]]=1),Play[[#This Row],[medical_insurance_charges]],NA())</f>
        <v>#N/A</v>
      </c>
      <c r="AB658" s="144">
        <f>IF(AND(Play[[#This Row],[southeast]]&lt;&gt;0,Play[[#This Row],[Smoker]]=0),Play[[#This Row],[medical_insurance_charges]],NA())</f>
        <v>8515.7587000000003</v>
      </c>
      <c r="AC658" s="144" t="e">
        <f>IF(AND(Play[[#This Row],[southwest]]&lt;&gt;0,Play[[#This Row],[Smoker]]=0),Play[[#This Row],[medical_insurance_charges]],NA())</f>
        <v>#N/A</v>
      </c>
      <c r="AD658" s="144" t="e">
        <f>IF(AND(Play[[#This Row],[northwest]]&lt;&gt;0,Play[[#This Row],[Smoker]]=0),Play[[#This Row],[medical_insurance_charges]],NA())</f>
        <v>#N/A</v>
      </c>
      <c r="AE658" s="144" t="e">
        <f>IF(AND(Play[[#This Row],[northeast]]&lt;&gt;0,Play[[#This Row],[Smoker]]=0),Play[[#This Row],[medical_insurance_charges]],NA())</f>
        <v>#N/A</v>
      </c>
      <c r="AF658" s="115">
        <f>IF(AND(Play[[#This Row],[Biological Marker]]=0,Play[[#This Row],[Smoker]]=0),Play[[#This Row],[medical_insurance_charges]],NA())</f>
        <v>8515.7587000000003</v>
      </c>
      <c r="AG658" s="115" t="e">
        <f>IF(AND(Play[[#This Row],[Biological Marker]]=1,Play[[#This Row],[Smoker]]=0),Play[[#This Row],[medical_insurance_charges]],NA())</f>
        <v>#N/A</v>
      </c>
    </row>
    <row r="659" spans="1:33" x14ac:dyDescent="0.35">
      <c r="A659" s="31">
        <v>46</v>
      </c>
      <c r="B659" s="31">
        <v>27.72</v>
      </c>
      <c r="C659" s="33">
        <v>0</v>
      </c>
      <c r="D659" s="33">
        <v>0</v>
      </c>
      <c r="E659" s="33">
        <v>1</v>
      </c>
      <c r="F659" s="33">
        <v>0</v>
      </c>
      <c r="G659" s="33">
        <v>0</v>
      </c>
      <c r="H659">
        <v>0</v>
      </c>
      <c r="I659">
        <v>1</v>
      </c>
      <c r="J659">
        <v>0</v>
      </c>
      <c r="K659">
        <v>0</v>
      </c>
      <c r="L659">
        <v>0</v>
      </c>
      <c r="M659">
        <v>0</v>
      </c>
      <c r="N659">
        <v>0</v>
      </c>
      <c r="O659">
        <v>1</v>
      </c>
      <c r="P659">
        <v>0</v>
      </c>
      <c r="Q659" s="32">
        <v>8232.6388000000006</v>
      </c>
      <c r="R659" s="110">
        <f>IF(Play[[#This Row],[southeast]]=1,Play[[#This Row],[medical_insurance_charges]],NA())</f>
        <v>8232.6388000000006</v>
      </c>
      <c r="S659" s="110" t="e">
        <f>IF(Play[[#This Row],[southwest]]=1,Play[[#This Row],[medical_insurance_charges]],NA())</f>
        <v>#N/A</v>
      </c>
      <c r="T659" s="111" t="e">
        <f>IF(Play[[#This Row],[northwest]]=1,Play[[#This Row],[medical_insurance_charges]],NA())</f>
        <v>#N/A</v>
      </c>
      <c r="U659" s="110" t="e">
        <f>IF(Play[[#This Row],[northeast]]=1,Play[[#This Row],[medical_insurance_charges]],NA())</f>
        <v>#N/A</v>
      </c>
      <c r="V659" s="114" t="e">
        <f>IF(AND(Play[[#This Row],[southeast]]&lt;&gt;0,Play[[#This Row],[Smoker]]&lt;&gt;0),Play[[#This Row],[medical_insurance_charges]],NA())</f>
        <v>#N/A</v>
      </c>
      <c r="W659" s="114" t="e">
        <f>IF(AND(Play[[#This Row],[southwest]]&lt;&gt;0,Play[[#This Row],[Smoker]]&lt;&gt;0),Play[[#This Row],[medical_insurance_charges]],NA())</f>
        <v>#N/A</v>
      </c>
      <c r="X659" s="114" t="e">
        <f>IF(AND(Play[[#This Row],[northwest]]&lt;&gt;0,Play[[#This Row],[Smoker]]&lt;&gt;0),Play[[#This Row],[medical_insurance_charges]],NA())</f>
        <v>#N/A</v>
      </c>
      <c r="Y659" s="114" t="e">
        <f>IF(AND(Play[[#This Row],[northeast]]&lt;&gt;0,Play[[#This Row],[Smoker]]&lt;&gt;0),Play[[#This Row],[medical_insurance_charges]],NA())</f>
        <v>#N/A</v>
      </c>
      <c r="Z659" s="115" t="e">
        <f>IF(AND(Play[[#This Row],[Biological Marker]]=0,Play[[#This Row],[Smoker]]=1),Play[[#This Row],[medical_insurance_charges]],NA())</f>
        <v>#N/A</v>
      </c>
      <c r="AA659" s="115" t="e">
        <f>IF(AND(Play[[#This Row],[Biological Marker]]=1,Play[[#This Row],[Smoker]]=1),Play[[#This Row],[medical_insurance_charges]],NA())</f>
        <v>#N/A</v>
      </c>
      <c r="AB659" s="144">
        <f>IF(AND(Play[[#This Row],[southeast]]&lt;&gt;0,Play[[#This Row],[Smoker]]=0),Play[[#This Row],[medical_insurance_charges]],NA())</f>
        <v>8232.6388000000006</v>
      </c>
      <c r="AC659" s="144" t="e">
        <f>IF(AND(Play[[#This Row],[southwest]]&lt;&gt;0,Play[[#This Row],[Smoker]]=0),Play[[#This Row],[medical_insurance_charges]],NA())</f>
        <v>#N/A</v>
      </c>
      <c r="AD659" s="144" t="e">
        <f>IF(AND(Play[[#This Row],[northwest]]&lt;&gt;0,Play[[#This Row],[Smoker]]=0),Play[[#This Row],[medical_insurance_charges]],NA())</f>
        <v>#N/A</v>
      </c>
      <c r="AE659" s="144" t="e">
        <f>IF(AND(Play[[#This Row],[northeast]]&lt;&gt;0,Play[[#This Row],[Smoker]]=0),Play[[#This Row],[medical_insurance_charges]],NA())</f>
        <v>#N/A</v>
      </c>
      <c r="AF659" s="115">
        <f>IF(AND(Play[[#This Row],[Biological Marker]]=0,Play[[#This Row],[Smoker]]=0),Play[[#This Row],[medical_insurance_charges]],NA())</f>
        <v>8232.6388000000006</v>
      </c>
      <c r="AG659" s="115" t="e">
        <f>IF(AND(Play[[#This Row],[Biological Marker]]=1,Play[[#This Row],[Smoker]]=0),Play[[#This Row],[medical_insurance_charges]],NA())</f>
        <v>#N/A</v>
      </c>
    </row>
    <row r="660" spans="1:33" x14ac:dyDescent="0.35">
      <c r="A660" s="31">
        <v>46</v>
      </c>
      <c r="B660" s="31">
        <v>28.05</v>
      </c>
      <c r="C660" s="33">
        <v>0</v>
      </c>
      <c r="D660" s="33">
        <v>0</v>
      </c>
      <c r="E660" s="33">
        <v>1</v>
      </c>
      <c r="F660" s="33">
        <v>0</v>
      </c>
      <c r="G660" s="33">
        <v>0</v>
      </c>
      <c r="H660">
        <v>0</v>
      </c>
      <c r="I660">
        <v>1</v>
      </c>
      <c r="J660">
        <v>0</v>
      </c>
      <c r="K660">
        <v>0</v>
      </c>
      <c r="L660">
        <v>0</v>
      </c>
      <c r="M660">
        <v>0</v>
      </c>
      <c r="N660">
        <v>0</v>
      </c>
      <c r="O660">
        <v>1</v>
      </c>
      <c r="P660">
        <v>0</v>
      </c>
      <c r="Q660" s="32">
        <v>8233.0974999999999</v>
      </c>
      <c r="R660" s="110">
        <f>IF(Play[[#This Row],[southeast]]=1,Play[[#This Row],[medical_insurance_charges]],NA())</f>
        <v>8233.0974999999999</v>
      </c>
      <c r="S660" s="110" t="e">
        <f>IF(Play[[#This Row],[southwest]]=1,Play[[#This Row],[medical_insurance_charges]],NA())</f>
        <v>#N/A</v>
      </c>
      <c r="T660" s="111" t="e">
        <f>IF(Play[[#This Row],[northwest]]=1,Play[[#This Row],[medical_insurance_charges]],NA())</f>
        <v>#N/A</v>
      </c>
      <c r="U660" s="110" t="e">
        <f>IF(Play[[#This Row],[northeast]]=1,Play[[#This Row],[medical_insurance_charges]],NA())</f>
        <v>#N/A</v>
      </c>
      <c r="V660" s="114" t="e">
        <f>IF(AND(Play[[#This Row],[southeast]]&lt;&gt;0,Play[[#This Row],[Smoker]]&lt;&gt;0),Play[[#This Row],[medical_insurance_charges]],NA())</f>
        <v>#N/A</v>
      </c>
      <c r="W660" s="114" t="e">
        <f>IF(AND(Play[[#This Row],[southwest]]&lt;&gt;0,Play[[#This Row],[Smoker]]&lt;&gt;0),Play[[#This Row],[medical_insurance_charges]],NA())</f>
        <v>#N/A</v>
      </c>
      <c r="X660" s="114" t="e">
        <f>IF(AND(Play[[#This Row],[northwest]]&lt;&gt;0,Play[[#This Row],[Smoker]]&lt;&gt;0),Play[[#This Row],[medical_insurance_charges]],NA())</f>
        <v>#N/A</v>
      </c>
      <c r="Y660" s="114" t="e">
        <f>IF(AND(Play[[#This Row],[northeast]]&lt;&gt;0,Play[[#This Row],[Smoker]]&lt;&gt;0),Play[[#This Row],[medical_insurance_charges]],NA())</f>
        <v>#N/A</v>
      </c>
      <c r="Z660" s="115" t="e">
        <f>IF(AND(Play[[#This Row],[Biological Marker]]=0,Play[[#This Row],[Smoker]]=1),Play[[#This Row],[medical_insurance_charges]],NA())</f>
        <v>#N/A</v>
      </c>
      <c r="AA660" s="115" t="e">
        <f>IF(AND(Play[[#This Row],[Biological Marker]]=1,Play[[#This Row],[Smoker]]=1),Play[[#This Row],[medical_insurance_charges]],NA())</f>
        <v>#N/A</v>
      </c>
      <c r="AB660" s="144">
        <f>IF(AND(Play[[#This Row],[southeast]]&lt;&gt;0,Play[[#This Row],[Smoker]]=0),Play[[#This Row],[medical_insurance_charges]],NA())</f>
        <v>8233.0974999999999</v>
      </c>
      <c r="AC660" s="144" t="e">
        <f>IF(AND(Play[[#This Row],[southwest]]&lt;&gt;0,Play[[#This Row],[Smoker]]=0),Play[[#This Row],[medical_insurance_charges]],NA())</f>
        <v>#N/A</v>
      </c>
      <c r="AD660" s="144" t="e">
        <f>IF(AND(Play[[#This Row],[northwest]]&lt;&gt;0,Play[[#This Row],[Smoker]]=0),Play[[#This Row],[medical_insurance_charges]],NA())</f>
        <v>#N/A</v>
      </c>
      <c r="AE660" s="144" t="e">
        <f>IF(AND(Play[[#This Row],[northeast]]&lt;&gt;0,Play[[#This Row],[Smoker]]=0),Play[[#This Row],[medical_insurance_charges]],NA())</f>
        <v>#N/A</v>
      </c>
      <c r="AF660" s="115">
        <f>IF(AND(Play[[#This Row],[Biological Marker]]=0,Play[[#This Row],[Smoker]]=0),Play[[#This Row],[medical_insurance_charges]],NA())</f>
        <v>8233.0974999999999</v>
      </c>
      <c r="AG660" s="115" t="e">
        <f>IF(AND(Play[[#This Row],[Biological Marker]]=1,Play[[#This Row],[Smoker]]=0),Play[[#This Row],[medical_insurance_charges]],NA())</f>
        <v>#N/A</v>
      </c>
    </row>
    <row r="661" spans="1:33" x14ac:dyDescent="0.35">
      <c r="A661" s="31">
        <v>47</v>
      </c>
      <c r="B661" s="31">
        <v>29.37</v>
      </c>
      <c r="C661" s="33">
        <v>0</v>
      </c>
      <c r="D661" s="33">
        <v>0</v>
      </c>
      <c r="E661" s="33">
        <v>1</v>
      </c>
      <c r="F661" s="33">
        <v>0</v>
      </c>
      <c r="G661" s="33">
        <v>0</v>
      </c>
      <c r="H661">
        <v>0</v>
      </c>
      <c r="I661">
        <v>1</v>
      </c>
      <c r="J661">
        <v>0</v>
      </c>
      <c r="K661">
        <v>0</v>
      </c>
      <c r="L661">
        <v>0</v>
      </c>
      <c r="M661">
        <v>0</v>
      </c>
      <c r="N661">
        <v>0</v>
      </c>
      <c r="O661">
        <v>1</v>
      </c>
      <c r="P661">
        <v>0</v>
      </c>
      <c r="Q661" s="32">
        <v>8547.6913000000004</v>
      </c>
      <c r="R661" s="110">
        <f>IF(Play[[#This Row],[southeast]]=1,Play[[#This Row],[medical_insurance_charges]],NA())</f>
        <v>8547.6913000000004</v>
      </c>
      <c r="S661" s="110" t="e">
        <f>IF(Play[[#This Row],[southwest]]=1,Play[[#This Row],[medical_insurance_charges]],NA())</f>
        <v>#N/A</v>
      </c>
      <c r="T661" s="111" t="e">
        <f>IF(Play[[#This Row],[northwest]]=1,Play[[#This Row],[medical_insurance_charges]],NA())</f>
        <v>#N/A</v>
      </c>
      <c r="U661" s="110" t="e">
        <f>IF(Play[[#This Row],[northeast]]=1,Play[[#This Row],[medical_insurance_charges]],NA())</f>
        <v>#N/A</v>
      </c>
      <c r="V661" s="114" t="e">
        <f>IF(AND(Play[[#This Row],[southeast]]&lt;&gt;0,Play[[#This Row],[Smoker]]&lt;&gt;0),Play[[#This Row],[medical_insurance_charges]],NA())</f>
        <v>#N/A</v>
      </c>
      <c r="W661" s="114" t="e">
        <f>IF(AND(Play[[#This Row],[southwest]]&lt;&gt;0,Play[[#This Row],[Smoker]]&lt;&gt;0),Play[[#This Row],[medical_insurance_charges]],NA())</f>
        <v>#N/A</v>
      </c>
      <c r="X661" s="114" t="e">
        <f>IF(AND(Play[[#This Row],[northwest]]&lt;&gt;0,Play[[#This Row],[Smoker]]&lt;&gt;0),Play[[#This Row],[medical_insurance_charges]],NA())</f>
        <v>#N/A</v>
      </c>
      <c r="Y661" s="114" t="e">
        <f>IF(AND(Play[[#This Row],[northeast]]&lt;&gt;0,Play[[#This Row],[Smoker]]&lt;&gt;0),Play[[#This Row],[medical_insurance_charges]],NA())</f>
        <v>#N/A</v>
      </c>
      <c r="Z661" s="115" t="e">
        <f>IF(AND(Play[[#This Row],[Biological Marker]]=0,Play[[#This Row],[Smoker]]=1),Play[[#This Row],[medical_insurance_charges]],NA())</f>
        <v>#N/A</v>
      </c>
      <c r="AA661" s="115" t="e">
        <f>IF(AND(Play[[#This Row],[Biological Marker]]=1,Play[[#This Row],[Smoker]]=1),Play[[#This Row],[medical_insurance_charges]],NA())</f>
        <v>#N/A</v>
      </c>
      <c r="AB661" s="144">
        <f>IF(AND(Play[[#This Row],[southeast]]&lt;&gt;0,Play[[#This Row],[Smoker]]=0),Play[[#This Row],[medical_insurance_charges]],NA())</f>
        <v>8547.6913000000004</v>
      </c>
      <c r="AC661" s="144" t="e">
        <f>IF(AND(Play[[#This Row],[southwest]]&lt;&gt;0,Play[[#This Row],[Smoker]]=0),Play[[#This Row],[medical_insurance_charges]],NA())</f>
        <v>#N/A</v>
      </c>
      <c r="AD661" s="144" t="e">
        <f>IF(AND(Play[[#This Row],[northwest]]&lt;&gt;0,Play[[#This Row],[Smoker]]=0),Play[[#This Row],[medical_insurance_charges]],NA())</f>
        <v>#N/A</v>
      </c>
      <c r="AE661" s="144" t="e">
        <f>IF(AND(Play[[#This Row],[northeast]]&lt;&gt;0,Play[[#This Row],[Smoker]]=0),Play[[#This Row],[medical_insurance_charges]],NA())</f>
        <v>#N/A</v>
      </c>
      <c r="AF661" s="115">
        <f>IF(AND(Play[[#This Row],[Biological Marker]]=0,Play[[#This Row],[Smoker]]=0),Play[[#This Row],[medical_insurance_charges]],NA())</f>
        <v>8547.6913000000004</v>
      </c>
      <c r="AG661" s="115" t="e">
        <f>IF(AND(Play[[#This Row],[Biological Marker]]=1,Play[[#This Row],[Smoker]]=0),Play[[#This Row],[medical_insurance_charges]],NA())</f>
        <v>#N/A</v>
      </c>
    </row>
    <row r="662" spans="1:33" x14ac:dyDescent="0.35">
      <c r="A662" s="31">
        <v>49</v>
      </c>
      <c r="B662" s="31">
        <v>27.17</v>
      </c>
      <c r="C662" s="33">
        <v>0</v>
      </c>
      <c r="D662" s="33">
        <v>0</v>
      </c>
      <c r="E662" s="33">
        <v>1</v>
      </c>
      <c r="F662" s="33">
        <v>0</v>
      </c>
      <c r="G662" s="33">
        <v>0</v>
      </c>
      <c r="H662">
        <v>0</v>
      </c>
      <c r="I662">
        <v>1</v>
      </c>
      <c r="J662">
        <v>0</v>
      </c>
      <c r="K662">
        <v>0</v>
      </c>
      <c r="L662">
        <v>0</v>
      </c>
      <c r="M662">
        <v>0</v>
      </c>
      <c r="N662">
        <v>0</v>
      </c>
      <c r="O662">
        <v>1</v>
      </c>
      <c r="P662">
        <v>0</v>
      </c>
      <c r="Q662" s="32">
        <v>8601.3292999999994</v>
      </c>
      <c r="R662" s="110">
        <f>IF(Play[[#This Row],[southeast]]=1,Play[[#This Row],[medical_insurance_charges]],NA())</f>
        <v>8601.3292999999994</v>
      </c>
      <c r="S662" s="110" t="e">
        <f>IF(Play[[#This Row],[southwest]]=1,Play[[#This Row],[medical_insurance_charges]],NA())</f>
        <v>#N/A</v>
      </c>
      <c r="T662" s="111" t="e">
        <f>IF(Play[[#This Row],[northwest]]=1,Play[[#This Row],[medical_insurance_charges]],NA())</f>
        <v>#N/A</v>
      </c>
      <c r="U662" s="110" t="e">
        <f>IF(Play[[#This Row],[northeast]]=1,Play[[#This Row],[medical_insurance_charges]],NA())</f>
        <v>#N/A</v>
      </c>
      <c r="V662" s="114" t="e">
        <f>IF(AND(Play[[#This Row],[southeast]]&lt;&gt;0,Play[[#This Row],[Smoker]]&lt;&gt;0),Play[[#This Row],[medical_insurance_charges]],NA())</f>
        <v>#N/A</v>
      </c>
      <c r="W662" s="114" t="e">
        <f>IF(AND(Play[[#This Row],[southwest]]&lt;&gt;0,Play[[#This Row],[Smoker]]&lt;&gt;0),Play[[#This Row],[medical_insurance_charges]],NA())</f>
        <v>#N/A</v>
      </c>
      <c r="X662" s="114" t="e">
        <f>IF(AND(Play[[#This Row],[northwest]]&lt;&gt;0,Play[[#This Row],[Smoker]]&lt;&gt;0),Play[[#This Row],[medical_insurance_charges]],NA())</f>
        <v>#N/A</v>
      </c>
      <c r="Y662" s="114" t="e">
        <f>IF(AND(Play[[#This Row],[northeast]]&lt;&gt;0,Play[[#This Row],[Smoker]]&lt;&gt;0),Play[[#This Row],[medical_insurance_charges]],NA())</f>
        <v>#N/A</v>
      </c>
      <c r="Z662" s="115" t="e">
        <f>IF(AND(Play[[#This Row],[Biological Marker]]=0,Play[[#This Row],[Smoker]]=1),Play[[#This Row],[medical_insurance_charges]],NA())</f>
        <v>#N/A</v>
      </c>
      <c r="AA662" s="115" t="e">
        <f>IF(AND(Play[[#This Row],[Biological Marker]]=1,Play[[#This Row],[Smoker]]=1),Play[[#This Row],[medical_insurance_charges]],NA())</f>
        <v>#N/A</v>
      </c>
      <c r="AB662" s="144">
        <f>IF(AND(Play[[#This Row],[southeast]]&lt;&gt;0,Play[[#This Row],[Smoker]]=0),Play[[#This Row],[medical_insurance_charges]],NA())</f>
        <v>8601.3292999999994</v>
      </c>
      <c r="AC662" s="144" t="e">
        <f>IF(AND(Play[[#This Row],[southwest]]&lt;&gt;0,Play[[#This Row],[Smoker]]=0),Play[[#This Row],[medical_insurance_charges]],NA())</f>
        <v>#N/A</v>
      </c>
      <c r="AD662" s="144" t="e">
        <f>IF(AND(Play[[#This Row],[northwest]]&lt;&gt;0,Play[[#This Row],[Smoker]]=0),Play[[#This Row],[medical_insurance_charges]],NA())</f>
        <v>#N/A</v>
      </c>
      <c r="AE662" s="144" t="e">
        <f>IF(AND(Play[[#This Row],[northeast]]&lt;&gt;0,Play[[#This Row],[Smoker]]=0),Play[[#This Row],[medical_insurance_charges]],NA())</f>
        <v>#N/A</v>
      </c>
      <c r="AF662" s="115">
        <f>IF(AND(Play[[#This Row],[Biological Marker]]=0,Play[[#This Row],[Smoker]]=0),Play[[#This Row],[medical_insurance_charges]],NA())</f>
        <v>8601.3292999999994</v>
      </c>
      <c r="AG662" s="115" t="e">
        <f>IF(AND(Play[[#This Row],[Biological Marker]]=1,Play[[#This Row],[Smoker]]=0),Play[[#This Row],[medical_insurance_charges]],NA())</f>
        <v>#N/A</v>
      </c>
    </row>
    <row r="663" spans="1:33" x14ac:dyDescent="0.35">
      <c r="A663" s="31">
        <v>50</v>
      </c>
      <c r="B663" s="31">
        <v>27.83</v>
      </c>
      <c r="C663" s="33">
        <v>0</v>
      </c>
      <c r="D663" s="33">
        <v>0</v>
      </c>
      <c r="E663" s="33">
        <v>1</v>
      </c>
      <c r="F663" s="33">
        <v>0</v>
      </c>
      <c r="G663" s="33">
        <v>0</v>
      </c>
      <c r="H663">
        <v>0</v>
      </c>
      <c r="I663">
        <v>1</v>
      </c>
      <c r="J663">
        <v>0</v>
      </c>
      <c r="K663">
        <v>0</v>
      </c>
      <c r="L663">
        <v>0</v>
      </c>
      <c r="M663">
        <v>0</v>
      </c>
      <c r="N663">
        <v>0</v>
      </c>
      <c r="O663">
        <v>1</v>
      </c>
      <c r="P663">
        <v>0</v>
      </c>
      <c r="Q663" s="32">
        <v>19749.383379999999</v>
      </c>
      <c r="R663" s="110">
        <f>IF(Play[[#This Row],[southeast]]=1,Play[[#This Row],[medical_insurance_charges]],NA())</f>
        <v>19749.383379999999</v>
      </c>
      <c r="S663" s="110" t="e">
        <f>IF(Play[[#This Row],[southwest]]=1,Play[[#This Row],[medical_insurance_charges]],NA())</f>
        <v>#N/A</v>
      </c>
      <c r="T663" s="111" t="e">
        <f>IF(Play[[#This Row],[northwest]]=1,Play[[#This Row],[medical_insurance_charges]],NA())</f>
        <v>#N/A</v>
      </c>
      <c r="U663" s="110" t="e">
        <f>IF(Play[[#This Row],[northeast]]=1,Play[[#This Row],[medical_insurance_charges]],NA())</f>
        <v>#N/A</v>
      </c>
      <c r="V663" s="114" t="e">
        <f>IF(AND(Play[[#This Row],[southeast]]&lt;&gt;0,Play[[#This Row],[Smoker]]&lt;&gt;0),Play[[#This Row],[medical_insurance_charges]],NA())</f>
        <v>#N/A</v>
      </c>
      <c r="W663" s="114" t="e">
        <f>IF(AND(Play[[#This Row],[southwest]]&lt;&gt;0,Play[[#This Row],[Smoker]]&lt;&gt;0),Play[[#This Row],[medical_insurance_charges]],NA())</f>
        <v>#N/A</v>
      </c>
      <c r="X663" s="114" t="e">
        <f>IF(AND(Play[[#This Row],[northwest]]&lt;&gt;0,Play[[#This Row],[Smoker]]&lt;&gt;0),Play[[#This Row],[medical_insurance_charges]],NA())</f>
        <v>#N/A</v>
      </c>
      <c r="Y663" s="114" t="e">
        <f>IF(AND(Play[[#This Row],[northeast]]&lt;&gt;0,Play[[#This Row],[Smoker]]&lt;&gt;0),Play[[#This Row],[medical_insurance_charges]],NA())</f>
        <v>#N/A</v>
      </c>
      <c r="Z663" s="115" t="e">
        <f>IF(AND(Play[[#This Row],[Biological Marker]]=0,Play[[#This Row],[Smoker]]=1),Play[[#This Row],[medical_insurance_charges]],NA())</f>
        <v>#N/A</v>
      </c>
      <c r="AA663" s="115" t="e">
        <f>IF(AND(Play[[#This Row],[Biological Marker]]=1,Play[[#This Row],[Smoker]]=1),Play[[#This Row],[medical_insurance_charges]],NA())</f>
        <v>#N/A</v>
      </c>
      <c r="AB663" s="144">
        <f>IF(AND(Play[[#This Row],[southeast]]&lt;&gt;0,Play[[#This Row],[Smoker]]=0),Play[[#This Row],[medical_insurance_charges]],NA())</f>
        <v>19749.383379999999</v>
      </c>
      <c r="AC663" s="144" t="e">
        <f>IF(AND(Play[[#This Row],[southwest]]&lt;&gt;0,Play[[#This Row],[Smoker]]=0),Play[[#This Row],[medical_insurance_charges]],NA())</f>
        <v>#N/A</v>
      </c>
      <c r="AD663" s="144" t="e">
        <f>IF(AND(Play[[#This Row],[northwest]]&lt;&gt;0,Play[[#This Row],[Smoker]]=0),Play[[#This Row],[medical_insurance_charges]],NA())</f>
        <v>#N/A</v>
      </c>
      <c r="AE663" s="144" t="e">
        <f>IF(AND(Play[[#This Row],[northeast]]&lt;&gt;0,Play[[#This Row],[Smoker]]=0),Play[[#This Row],[medical_insurance_charges]],NA())</f>
        <v>#N/A</v>
      </c>
      <c r="AF663" s="115">
        <f>IF(AND(Play[[#This Row],[Biological Marker]]=0,Play[[#This Row],[Smoker]]=0),Play[[#This Row],[medical_insurance_charges]],NA())</f>
        <v>19749.383379999999</v>
      </c>
      <c r="AG663" s="115" t="e">
        <f>IF(AND(Play[[#This Row],[Biological Marker]]=1,Play[[#This Row],[Smoker]]=0),Play[[#This Row],[medical_insurance_charges]],NA())</f>
        <v>#N/A</v>
      </c>
    </row>
    <row r="664" spans="1:33" x14ac:dyDescent="0.35">
      <c r="A664" s="31">
        <v>50</v>
      </c>
      <c r="B664" s="31">
        <v>28.16</v>
      </c>
      <c r="C664" s="33">
        <v>0</v>
      </c>
      <c r="D664" s="33">
        <v>0</v>
      </c>
      <c r="E664" s="33">
        <v>1</v>
      </c>
      <c r="F664" s="33">
        <v>0</v>
      </c>
      <c r="G664" s="33">
        <v>0</v>
      </c>
      <c r="H664">
        <v>0</v>
      </c>
      <c r="I664">
        <v>1</v>
      </c>
      <c r="J664">
        <v>0</v>
      </c>
      <c r="K664">
        <v>0</v>
      </c>
      <c r="L664">
        <v>0</v>
      </c>
      <c r="M664">
        <v>0</v>
      </c>
      <c r="N664">
        <v>0</v>
      </c>
      <c r="O664">
        <v>1</v>
      </c>
      <c r="P664">
        <v>0</v>
      </c>
      <c r="Q664" s="32">
        <v>10702.642400000001</v>
      </c>
      <c r="R664" s="110">
        <f>IF(Play[[#This Row],[southeast]]=1,Play[[#This Row],[medical_insurance_charges]],NA())</f>
        <v>10702.642400000001</v>
      </c>
      <c r="S664" s="110" t="e">
        <f>IF(Play[[#This Row],[southwest]]=1,Play[[#This Row],[medical_insurance_charges]],NA())</f>
        <v>#N/A</v>
      </c>
      <c r="T664" s="111" t="e">
        <f>IF(Play[[#This Row],[northwest]]=1,Play[[#This Row],[medical_insurance_charges]],NA())</f>
        <v>#N/A</v>
      </c>
      <c r="U664" s="110" t="e">
        <f>IF(Play[[#This Row],[northeast]]=1,Play[[#This Row],[medical_insurance_charges]],NA())</f>
        <v>#N/A</v>
      </c>
      <c r="V664" s="114" t="e">
        <f>IF(AND(Play[[#This Row],[southeast]]&lt;&gt;0,Play[[#This Row],[Smoker]]&lt;&gt;0),Play[[#This Row],[medical_insurance_charges]],NA())</f>
        <v>#N/A</v>
      </c>
      <c r="W664" s="114" t="e">
        <f>IF(AND(Play[[#This Row],[southwest]]&lt;&gt;0,Play[[#This Row],[Smoker]]&lt;&gt;0),Play[[#This Row],[medical_insurance_charges]],NA())</f>
        <v>#N/A</v>
      </c>
      <c r="X664" s="114" t="e">
        <f>IF(AND(Play[[#This Row],[northwest]]&lt;&gt;0,Play[[#This Row],[Smoker]]&lt;&gt;0),Play[[#This Row],[medical_insurance_charges]],NA())</f>
        <v>#N/A</v>
      </c>
      <c r="Y664" s="114" t="e">
        <f>IF(AND(Play[[#This Row],[northeast]]&lt;&gt;0,Play[[#This Row],[Smoker]]&lt;&gt;0),Play[[#This Row],[medical_insurance_charges]],NA())</f>
        <v>#N/A</v>
      </c>
      <c r="Z664" s="115" t="e">
        <f>IF(AND(Play[[#This Row],[Biological Marker]]=0,Play[[#This Row],[Smoker]]=1),Play[[#This Row],[medical_insurance_charges]],NA())</f>
        <v>#N/A</v>
      </c>
      <c r="AA664" s="115" t="e">
        <f>IF(AND(Play[[#This Row],[Biological Marker]]=1,Play[[#This Row],[Smoker]]=1),Play[[#This Row],[medical_insurance_charges]],NA())</f>
        <v>#N/A</v>
      </c>
      <c r="AB664" s="144">
        <f>IF(AND(Play[[#This Row],[southeast]]&lt;&gt;0,Play[[#This Row],[Smoker]]=0),Play[[#This Row],[medical_insurance_charges]],NA())</f>
        <v>10702.642400000001</v>
      </c>
      <c r="AC664" s="144" t="e">
        <f>IF(AND(Play[[#This Row],[southwest]]&lt;&gt;0,Play[[#This Row],[Smoker]]=0),Play[[#This Row],[medical_insurance_charges]],NA())</f>
        <v>#N/A</v>
      </c>
      <c r="AD664" s="144" t="e">
        <f>IF(AND(Play[[#This Row],[northwest]]&lt;&gt;0,Play[[#This Row],[Smoker]]=0),Play[[#This Row],[medical_insurance_charges]],NA())</f>
        <v>#N/A</v>
      </c>
      <c r="AE664" s="144" t="e">
        <f>IF(AND(Play[[#This Row],[northeast]]&lt;&gt;0,Play[[#This Row],[Smoker]]=0),Play[[#This Row],[medical_insurance_charges]],NA())</f>
        <v>#N/A</v>
      </c>
      <c r="AF664" s="115">
        <f>IF(AND(Play[[#This Row],[Biological Marker]]=0,Play[[#This Row],[Smoker]]=0),Play[[#This Row],[medical_insurance_charges]],NA())</f>
        <v>10702.642400000001</v>
      </c>
      <c r="AG664" s="115" t="e">
        <f>IF(AND(Play[[#This Row],[Biological Marker]]=1,Play[[#This Row],[Smoker]]=0),Play[[#This Row],[medical_insurance_charges]],NA())</f>
        <v>#N/A</v>
      </c>
    </row>
    <row r="665" spans="1:33" x14ac:dyDescent="0.35">
      <c r="A665" s="31">
        <v>57</v>
      </c>
      <c r="B665" s="31">
        <v>25.74</v>
      </c>
      <c r="C665" s="33">
        <v>0</v>
      </c>
      <c r="D665" s="33">
        <v>0</v>
      </c>
      <c r="E665" s="33">
        <v>1</v>
      </c>
      <c r="F665" s="33">
        <v>0</v>
      </c>
      <c r="G665" s="33">
        <v>0</v>
      </c>
      <c r="H665">
        <v>0</v>
      </c>
      <c r="I665">
        <v>1</v>
      </c>
      <c r="J665">
        <v>0</v>
      </c>
      <c r="K665">
        <v>0</v>
      </c>
      <c r="L665">
        <v>0</v>
      </c>
      <c r="M665">
        <v>0</v>
      </c>
      <c r="N665">
        <v>0</v>
      </c>
      <c r="O665">
        <v>1</v>
      </c>
      <c r="P665">
        <v>0</v>
      </c>
      <c r="Q665" s="32">
        <v>12629.1656</v>
      </c>
      <c r="R665" s="110">
        <f>IF(Play[[#This Row],[southeast]]=1,Play[[#This Row],[medical_insurance_charges]],NA())</f>
        <v>12629.1656</v>
      </c>
      <c r="S665" s="110" t="e">
        <f>IF(Play[[#This Row],[southwest]]=1,Play[[#This Row],[medical_insurance_charges]],NA())</f>
        <v>#N/A</v>
      </c>
      <c r="T665" s="111" t="e">
        <f>IF(Play[[#This Row],[northwest]]=1,Play[[#This Row],[medical_insurance_charges]],NA())</f>
        <v>#N/A</v>
      </c>
      <c r="U665" s="110" t="e">
        <f>IF(Play[[#This Row],[northeast]]=1,Play[[#This Row],[medical_insurance_charges]],NA())</f>
        <v>#N/A</v>
      </c>
      <c r="V665" s="114" t="e">
        <f>IF(AND(Play[[#This Row],[southeast]]&lt;&gt;0,Play[[#This Row],[Smoker]]&lt;&gt;0),Play[[#This Row],[medical_insurance_charges]],NA())</f>
        <v>#N/A</v>
      </c>
      <c r="W665" s="114" t="e">
        <f>IF(AND(Play[[#This Row],[southwest]]&lt;&gt;0,Play[[#This Row],[Smoker]]&lt;&gt;0),Play[[#This Row],[medical_insurance_charges]],NA())</f>
        <v>#N/A</v>
      </c>
      <c r="X665" s="114" t="e">
        <f>IF(AND(Play[[#This Row],[northwest]]&lt;&gt;0,Play[[#This Row],[Smoker]]&lt;&gt;0),Play[[#This Row],[medical_insurance_charges]],NA())</f>
        <v>#N/A</v>
      </c>
      <c r="Y665" s="114" t="e">
        <f>IF(AND(Play[[#This Row],[northeast]]&lt;&gt;0,Play[[#This Row],[Smoker]]&lt;&gt;0),Play[[#This Row],[medical_insurance_charges]],NA())</f>
        <v>#N/A</v>
      </c>
      <c r="Z665" s="115" t="e">
        <f>IF(AND(Play[[#This Row],[Biological Marker]]=0,Play[[#This Row],[Smoker]]=1),Play[[#This Row],[medical_insurance_charges]],NA())</f>
        <v>#N/A</v>
      </c>
      <c r="AA665" s="115" t="e">
        <f>IF(AND(Play[[#This Row],[Biological Marker]]=1,Play[[#This Row],[Smoker]]=1),Play[[#This Row],[medical_insurance_charges]],NA())</f>
        <v>#N/A</v>
      </c>
      <c r="AB665" s="144">
        <f>IF(AND(Play[[#This Row],[southeast]]&lt;&gt;0,Play[[#This Row],[Smoker]]=0),Play[[#This Row],[medical_insurance_charges]],NA())</f>
        <v>12629.1656</v>
      </c>
      <c r="AC665" s="144" t="e">
        <f>IF(AND(Play[[#This Row],[southwest]]&lt;&gt;0,Play[[#This Row],[Smoker]]=0),Play[[#This Row],[medical_insurance_charges]],NA())</f>
        <v>#N/A</v>
      </c>
      <c r="AD665" s="144" t="e">
        <f>IF(AND(Play[[#This Row],[northwest]]&lt;&gt;0,Play[[#This Row],[Smoker]]=0),Play[[#This Row],[medical_insurance_charges]],NA())</f>
        <v>#N/A</v>
      </c>
      <c r="AE665" s="144" t="e">
        <f>IF(AND(Play[[#This Row],[northeast]]&lt;&gt;0,Play[[#This Row],[Smoker]]=0),Play[[#This Row],[medical_insurance_charges]],NA())</f>
        <v>#N/A</v>
      </c>
      <c r="AF665" s="115">
        <f>IF(AND(Play[[#This Row],[Biological Marker]]=0,Play[[#This Row],[Smoker]]=0),Play[[#This Row],[medical_insurance_charges]],NA())</f>
        <v>12629.1656</v>
      </c>
      <c r="AG665" s="115" t="e">
        <f>IF(AND(Play[[#This Row],[Biological Marker]]=1,Play[[#This Row],[Smoker]]=0),Play[[#This Row],[medical_insurance_charges]],NA())</f>
        <v>#N/A</v>
      </c>
    </row>
    <row r="666" spans="1:33" x14ac:dyDescent="0.35">
      <c r="A666" s="31">
        <v>59</v>
      </c>
      <c r="B666" s="31">
        <v>27.72</v>
      </c>
      <c r="C666" s="33">
        <v>0</v>
      </c>
      <c r="D666" s="33">
        <v>0</v>
      </c>
      <c r="E666" s="33">
        <v>1</v>
      </c>
      <c r="F666" s="33">
        <v>0</v>
      </c>
      <c r="G666" s="33">
        <v>0</v>
      </c>
      <c r="H666">
        <v>0</v>
      </c>
      <c r="I666">
        <v>1</v>
      </c>
      <c r="J666">
        <v>0</v>
      </c>
      <c r="K666">
        <v>0</v>
      </c>
      <c r="L666">
        <v>0</v>
      </c>
      <c r="M666">
        <v>0</v>
      </c>
      <c r="N666">
        <v>0</v>
      </c>
      <c r="O666">
        <v>1</v>
      </c>
      <c r="P666">
        <v>0</v>
      </c>
      <c r="Q666" s="32">
        <v>14001.1338</v>
      </c>
      <c r="R666" s="110">
        <f>IF(Play[[#This Row],[southeast]]=1,Play[[#This Row],[medical_insurance_charges]],NA())</f>
        <v>14001.1338</v>
      </c>
      <c r="S666" s="110" t="e">
        <f>IF(Play[[#This Row],[southwest]]=1,Play[[#This Row],[medical_insurance_charges]],NA())</f>
        <v>#N/A</v>
      </c>
      <c r="T666" s="111" t="e">
        <f>IF(Play[[#This Row],[northwest]]=1,Play[[#This Row],[medical_insurance_charges]],NA())</f>
        <v>#N/A</v>
      </c>
      <c r="U666" s="110" t="e">
        <f>IF(Play[[#This Row],[northeast]]=1,Play[[#This Row],[medical_insurance_charges]],NA())</f>
        <v>#N/A</v>
      </c>
      <c r="V666" s="114" t="e">
        <f>IF(AND(Play[[#This Row],[southeast]]&lt;&gt;0,Play[[#This Row],[Smoker]]&lt;&gt;0),Play[[#This Row],[medical_insurance_charges]],NA())</f>
        <v>#N/A</v>
      </c>
      <c r="W666" s="114" t="e">
        <f>IF(AND(Play[[#This Row],[southwest]]&lt;&gt;0,Play[[#This Row],[Smoker]]&lt;&gt;0),Play[[#This Row],[medical_insurance_charges]],NA())</f>
        <v>#N/A</v>
      </c>
      <c r="X666" s="114" t="e">
        <f>IF(AND(Play[[#This Row],[northwest]]&lt;&gt;0,Play[[#This Row],[Smoker]]&lt;&gt;0),Play[[#This Row],[medical_insurance_charges]],NA())</f>
        <v>#N/A</v>
      </c>
      <c r="Y666" s="114" t="e">
        <f>IF(AND(Play[[#This Row],[northeast]]&lt;&gt;0,Play[[#This Row],[Smoker]]&lt;&gt;0),Play[[#This Row],[medical_insurance_charges]],NA())</f>
        <v>#N/A</v>
      </c>
      <c r="Z666" s="115" t="e">
        <f>IF(AND(Play[[#This Row],[Biological Marker]]=0,Play[[#This Row],[Smoker]]=1),Play[[#This Row],[medical_insurance_charges]],NA())</f>
        <v>#N/A</v>
      </c>
      <c r="AA666" s="115" t="e">
        <f>IF(AND(Play[[#This Row],[Biological Marker]]=1,Play[[#This Row],[Smoker]]=1),Play[[#This Row],[medical_insurance_charges]],NA())</f>
        <v>#N/A</v>
      </c>
      <c r="AB666" s="144">
        <f>IF(AND(Play[[#This Row],[southeast]]&lt;&gt;0,Play[[#This Row],[Smoker]]=0),Play[[#This Row],[medical_insurance_charges]],NA())</f>
        <v>14001.1338</v>
      </c>
      <c r="AC666" s="144" t="e">
        <f>IF(AND(Play[[#This Row],[southwest]]&lt;&gt;0,Play[[#This Row],[Smoker]]=0),Play[[#This Row],[medical_insurance_charges]],NA())</f>
        <v>#N/A</v>
      </c>
      <c r="AD666" s="144" t="e">
        <f>IF(AND(Play[[#This Row],[northwest]]&lt;&gt;0,Play[[#This Row],[Smoker]]=0),Play[[#This Row],[medical_insurance_charges]],NA())</f>
        <v>#N/A</v>
      </c>
      <c r="AE666" s="144" t="e">
        <f>IF(AND(Play[[#This Row],[northeast]]&lt;&gt;0,Play[[#This Row],[Smoker]]=0),Play[[#This Row],[medical_insurance_charges]],NA())</f>
        <v>#N/A</v>
      </c>
      <c r="AF666" s="115">
        <f>IF(AND(Play[[#This Row],[Biological Marker]]=0,Play[[#This Row],[Smoker]]=0),Play[[#This Row],[medical_insurance_charges]],NA())</f>
        <v>14001.1338</v>
      </c>
      <c r="AG666" s="115" t="e">
        <f>IF(AND(Play[[#This Row],[Biological Marker]]=1,Play[[#This Row],[Smoker]]=0),Play[[#This Row],[medical_insurance_charges]],NA())</f>
        <v>#N/A</v>
      </c>
    </row>
    <row r="667" spans="1:33" x14ac:dyDescent="0.35">
      <c r="A667" s="31">
        <v>59</v>
      </c>
      <c r="B667" s="31">
        <v>27.83</v>
      </c>
      <c r="C667" s="33">
        <v>0</v>
      </c>
      <c r="D667" s="33">
        <v>0</v>
      </c>
      <c r="E667" s="33">
        <v>1</v>
      </c>
      <c r="F667" s="33">
        <v>0</v>
      </c>
      <c r="G667" s="33">
        <v>0</v>
      </c>
      <c r="H667">
        <v>0</v>
      </c>
      <c r="I667">
        <v>1</v>
      </c>
      <c r="J667">
        <v>0</v>
      </c>
      <c r="K667">
        <v>0</v>
      </c>
      <c r="L667">
        <v>0</v>
      </c>
      <c r="M667">
        <v>0</v>
      </c>
      <c r="N667">
        <v>0</v>
      </c>
      <c r="O667">
        <v>1</v>
      </c>
      <c r="P667">
        <v>0</v>
      </c>
      <c r="Q667" s="32">
        <v>14001.286700000001</v>
      </c>
      <c r="R667" s="110">
        <f>IF(Play[[#This Row],[southeast]]=1,Play[[#This Row],[medical_insurance_charges]],NA())</f>
        <v>14001.286700000001</v>
      </c>
      <c r="S667" s="110" t="e">
        <f>IF(Play[[#This Row],[southwest]]=1,Play[[#This Row],[medical_insurance_charges]],NA())</f>
        <v>#N/A</v>
      </c>
      <c r="T667" s="111" t="e">
        <f>IF(Play[[#This Row],[northwest]]=1,Play[[#This Row],[medical_insurance_charges]],NA())</f>
        <v>#N/A</v>
      </c>
      <c r="U667" s="110" t="e">
        <f>IF(Play[[#This Row],[northeast]]=1,Play[[#This Row],[medical_insurance_charges]],NA())</f>
        <v>#N/A</v>
      </c>
      <c r="V667" s="114" t="e">
        <f>IF(AND(Play[[#This Row],[southeast]]&lt;&gt;0,Play[[#This Row],[Smoker]]&lt;&gt;0),Play[[#This Row],[medical_insurance_charges]],NA())</f>
        <v>#N/A</v>
      </c>
      <c r="W667" s="114" t="e">
        <f>IF(AND(Play[[#This Row],[southwest]]&lt;&gt;0,Play[[#This Row],[Smoker]]&lt;&gt;0),Play[[#This Row],[medical_insurance_charges]],NA())</f>
        <v>#N/A</v>
      </c>
      <c r="X667" s="114" t="e">
        <f>IF(AND(Play[[#This Row],[northwest]]&lt;&gt;0,Play[[#This Row],[Smoker]]&lt;&gt;0),Play[[#This Row],[medical_insurance_charges]],NA())</f>
        <v>#N/A</v>
      </c>
      <c r="Y667" s="114" t="e">
        <f>IF(AND(Play[[#This Row],[northeast]]&lt;&gt;0,Play[[#This Row],[Smoker]]&lt;&gt;0),Play[[#This Row],[medical_insurance_charges]],NA())</f>
        <v>#N/A</v>
      </c>
      <c r="Z667" s="115" t="e">
        <f>IF(AND(Play[[#This Row],[Biological Marker]]=0,Play[[#This Row],[Smoker]]=1),Play[[#This Row],[medical_insurance_charges]],NA())</f>
        <v>#N/A</v>
      </c>
      <c r="AA667" s="115" t="e">
        <f>IF(AND(Play[[#This Row],[Biological Marker]]=1,Play[[#This Row],[Smoker]]=1),Play[[#This Row],[medical_insurance_charges]],NA())</f>
        <v>#N/A</v>
      </c>
      <c r="AB667" s="144">
        <f>IF(AND(Play[[#This Row],[southeast]]&lt;&gt;0,Play[[#This Row],[Smoker]]=0),Play[[#This Row],[medical_insurance_charges]],NA())</f>
        <v>14001.286700000001</v>
      </c>
      <c r="AC667" s="144" t="e">
        <f>IF(AND(Play[[#This Row],[southwest]]&lt;&gt;0,Play[[#This Row],[Smoker]]=0),Play[[#This Row],[medical_insurance_charges]],NA())</f>
        <v>#N/A</v>
      </c>
      <c r="AD667" s="144" t="e">
        <f>IF(AND(Play[[#This Row],[northwest]]&lt;&gt;0,Play[[#This Row],[Smoker]]=0),Play[[#This Row],[medical_insurance_charges]],NA())</f>
        <v>#N/A</v>
      </c>
      <c r="AE667" s="144" t="e">
        <f>IF(AND(Play[[#This Row],[northeast]]&lt;&gt;0,Play[[#This Row],[Smoker]]=0),Play[[#This Row],[medical_insurance_charges]],NA())</f>
        <v>#N/A</v>
      </c>
      <c r="AF667" s="115">
        <f>IF(AND(Play[[#This Row],[Biological Marker]]=0,Play[[#This Row],[Smoker]]=0),Play[[#This Row],[medical_insurance_charges]],NA())</f>
        <v>14001.286700000001</v>
      </c>
      <c r="AG667" s="115" t="e">
        <f>IF(AND(Play[[#This Row],[Biological Marker]]=1,Play[[#This Row],[Smoker]]=0),Play[[#This Row],[medical_insurance_charges]],NA())</f>
        <v>#N/A</v>
      </c>
    </row>
    <row r="668" spans="1:33" x14ac:dyDescent="0.35">
      <c r="A668" s="31">
        <v>61</v>
      </c>
      <c r="B668" s="31">
        <v>25.08</v>
      </c>
      <c r="C668" s="33">
        <v>0</v>
      </c>
      <c r="D668" s="33">
        <v>0</v>
      </c>
      <c r="E668" s="33">
        <v>1</v>
      </c>
      <c r="F668" s="33">
        <v>0</v>
      </c>
      <c r="G668" s="33">
        <v>0</v>
      </c>
      <c r="H668">
        <v>0</v>
      </c>
      <c r="I668">
        <v>1</v>
      </c>
      <c r="J668">
        <v>0</v>
      </c>
      <c r="K668">
        <v>0</v>
      </c>
      <c r="L668">
        <v>0</v>
      </c>
      <c r="M668">
        <v>0</v>
      </c>
      <c r="N668">
        <v>0</v>
      </c>
      <c r="O668">
        <v>0</v>
      </c>
      <c r="P668">
        <v>1</v>
      </c>
      <c r="Q668" s="32">
        <v>24513.091260000001</v>
      </c>
      <c r="R668" s="110">
        <f>IF(Play[[#This Row],[southeast]]=1,Play[[#This Row],[medical_insurance_charges]],NA())</f>
        <v>24513.091260000001</v>
      </c>
      <c r="S668" s="110" t="e">
        <f>IF(Play[[#This Row],[southwest]]=1,Play[[#This Row],[medical_insurance_charges]],NA())</f>
        <v>#N/A</v>
      </c>
      <c r="T668" s="111" t="e">
        <f>IF(Play[[#This Row],[northwest]]=1,Play[[#This Row],[medical_insurance_charges]],NA())</f>
        <v>#N/A</v>
      </c>
      <c r="U668" s="110" t="e">
        <f>IF(Play[[#This Row],[northeast]]=1,Play[[#This Row],[medical_insurance_charges]],NA())</f>
        <v>#N/A</v>
      </c>
      <c r="V668" s="114" t="e">
        <f>IF(AND(Play[[#This Row],[southeast]]&lt;&gt;0,Play[[#This Row],[Smoker]]&lt;&gt;0),Play[[#This Row],[medical_insurance_charges]],NA())</f>
        <v>#N/A</v>
      </c>
      <c r="W668" s="114" t="e">
        <f>IF(AND(Play[[#This Row],[southwest]]&lt;&gt;0,Play[[#This Row],[Smoker]]&lt;&gt;0),Play[[#This Row],[medical_insurance_charges]],NA())</f>
        <v>#N/A</v>
      </c>
      <c r="X668" s="114" t="e">
        <f>IF(AND(Play[[#This Row],[northwest]]&lt;&gt;0,Play[[#This Row],[Smoker]]&lt;&gt;0),Play[[#This Row],[medical_insurance_charges]],NA())</f>
        <v>#N/A</v>
      </c>
      <c r="Y668" s="114" t="e">
        <f>IF(AND(Play[[#This Row],[northeast]]&lt;&gt;0,Play[[#This Row],[Smoker]]&lt;&gt;0),Play[[#This Row],[medical_insurance_charges]],NA())</f>
        <v>#N/A</v>
      </c>
      <c r="Z668" s="115" t="e">
        <f>IF(AND(Play[[#This Row],[Biological Marker]]=0,Play[[#This Row],[Smoker]]=1),Play[[#This Row],[medical_insurance_charges]],NA())</f>
        <v>#N/A</v>
      </c>
      <c r="AA668" s="115" t="e">
        <f>IF(AND(Play[[#This Row],[Biological Marker]]=1,Play[[#This Row],[Smoker]]=1),Play[[#This Row],[medical_insurance_charges]],NA())</f>
        <v>#N/A</v>
      </c>
      <c r="AB668" s="144">
        <f>IF(AND(Play[[#This Row],[southeast]]&lt;&gt;0,Play[[#This Row],[Smoker]]=0),Play[[#This Row],[medical_insurance_charges]],NA())</f>
        <v>24513.091260000001</v>
      </c>
      <c r="AC668" s="144" t="e">
        <f>IF(AND(Play[[#This Row],[southwest]]&lt;&gt;0,Play[[#This Row],[Smoker]]=0),Play[[#This Row],[medical_insurance_charges]],NA())</f>
        <v>#N/A</v>
      </c>
      <c r="AD668" s="144" t="e">
        <f>IF(AND(Play[[#This Row],[northwest]]&lt;&gt;0,Play[[#This Row],[Smoker]]=0),Play[[#This Row],[medical_insurance_charges]],NA())</f>
        <v>#N/A</v>
      </c>
      <c r="AE668" s="144" t="e">
        <f>IF(AND(Play[[#This Row],[northeast]]&lt;&gt;0,Play[[#This Row],[Smoker]]=0),Play[[#This Row],[medical_insurance_charges]],NA())</f>
        <v>#N/A</v>
      </c>
      <c r="AF668" s="115">
        <f>IF(AND(Play[[#This Row],[Biological Marker]]=0,Play[[#This Row],[Smoker]]=0),Play[[#This Row],[medical_insurance_charges]],NA())</f>
        <v>24513.091260000001</v>
      </c>
      <c r="AG668" s="115" t="e">
        <f>IF(AND(Play[[#This Row],[Biological Marker]]=1,Play[[#This Row],[Smoker]]=0),Play[[#This Row],[medical_insurance_charges]],NA())</f>
        <v>#N/A</v>
      </c>
    </row>
    <row r="669" spans="1:33" x14ac:dyDescent="0.35">
      <c r="A669" s="31">
        <v>18</v>
      </c>
      <c r="B669" s="31">
        <v>29.37</v>
      </c>
      <c r="C669" s="33">
        <v>0</v>
      </c>
      <c r="D669" s="33">
        <v>0</v>
      </c>
      <c r="E669" s="33">
        <v>1</v>
      </c>
      <c r="F669" s="33">
        <v>0</v>
      </c>
      <c r="G669" s="33">
        <v>1</v>
      </c>
      <c r="H669">
        <v>0</v>
      </c>
      <c r="I669">
        <v>1</v>
      </c>
      <c r="J669">
        <v>0</v>
      </c>
      <c r="K669">
        <v>0</v>
      </c>
      <c r="L669">
        <v>0</v>
      </c>
      <c r="M669">
        <v>1</v>
      </c>
      <c r="N669">
        <v>0</v>
      </c>
      <c r="O669">
        <v>0</v>
      </c>
      <c r="P669">
        <v>0</v>
      </c>
      <c r="Q669" s="32">
        <v>1719.4363000000001</v>
      </c>
      <c r="R669" s="110">
        <f>IF(Play[[#This Row],[southeast]]=1,Play[[#This Row],[medical_insurance_charges]],NA())</f>
        <v>1719.4363000000001</v>
      </c>
      <c r="S669" s="110" t="e">
        <f>IF(Play[[#This Row],[southwest]]=1,Play[[#This Row],[medical_insurance_charges]],NA())</f>
        <v>#N/A</v>
      </c>
      <c r="T669" s="111" t="e">
        <f>IF(Play[[#This Row],[northwest]]=1,Play[[#This Row],[medical_insurance_charges]],NA())</f>
        <v>#N/A</v>
      </c>
      <c r="U669" s="110" t="e">
        <f>IF(Play[[#This Row],[northeast]]=1,Play[[#This Row],[medical_insurance_charges]],NA())</f>
        <v>#N/A</v>
      </c>
      <c r="V669" s="114" t="e">
        <f>IF(AND(Play[[#This Row],[southeast]]&lt;&gt;0,Play[[#This Row],[Smoker]]&lt;&gt;0),Play[[#This Row],[medical_insurance_charges]],NA())</f>
        <v>#N/A</v>
      </c>
      <c r="W669" s="114" t="e">
        <f>IF(AND(Play[[#This Row],[southwest]]&lt;&gt;0,Play[[#This Row],[Smoker]]&lt;&gt;0),Play[[#This Row],[medical_insurance_charges]],NA())</f>
        <v>#N/A</v>
      </c>
      <c r="X669" s="114" t="e">
        <f>IF(AND(Play[[#This Row],[northwest]]&lt;&gt;0,Play[[#This Row],[Smoker]]&lt;&gt;0),Play[[#This Row],[medical_insurance_charges]],NA())</f>
        <v>#N/A</v>
      </c>
      <c r="Y669" s="114" t="e">
        <f>IF(AND(Play[[#This Row],[northeast]]&lt;&gt;0,Play[[#This Row],[Smoker]]&lt;&gt;0),Play[[#This Row],[medical_insurance_charges]],NA())</f>
        <v>#N/A</v>
      </c>
      <c r="Z669" s="115" t="e">
        <f>IF(AND(Play[[#This Row],[Biological Marker]]=0,Play[[#This Row],[Smoker]]=1),Play[[#This Row],[medical_insurance_charges]],NA())</f>
        <v>#N/A</v>
      </c>
      <c r="AA669" s="115" t="e">
        <f>IF(AND(Play[[#This Row],[Biological Marker]]=1,Play[[#This Row],[Smoker]]=1),Play[[#This Row],[medical_insurance_charges]],NA())</f>
        <v>#N/A</v>
      </c>
      <c r="AB669" s="144">
        <f>IF(AND(Play[[#This Row],[southeast]]&lt;&gt;0,Play[[#This Row],[Smoker]]=0),Play[[#This Row],[medical_insurance_charges]],NA())</f>
        <v>1719.4363000000001</v>
      </c>
      <c r="AC669" s="144" t="e">
        <f>IF(AND(Play[[#This Row],[southwest]]&lt;&gt;0,Play[[#This Row],[Smoker]]=0),Play[[#This Row],[medical_insurance_charges]],NA())</f>
        <v>#N/A</v>
      </c>
      <c r="AD669" s="144" t="e">
        <f>IF(AND(Play[[#This Row],[northwest]]&lt;&gt;0,Play[[#This Row],[Smoker]]=0),Play[[#This Row],[medical_insurance_charges]],NA())</f>
        <v>#N/A</v>
      </c>
      <c r="AE669" s="144" t="e">
        <f>IF(AND(Play[[#This Row],[northeast]]&lt;&gt;0,Play[[#This Row],[Smoker]]=0),Play[[#This Row],[medical_insurance_charges]],NA())</f>
        <v>#N/A</v>
      </c>
      <c r="AF669" s="115" t="e">
        <f>IF(AND(Play[[#This Row],[Biological Marker]]=0,Play[[#This Row],[Smoker]]=0),Play[[#This Row],[medical_insurance_charges]],NA())</f>
        <v>#N/A</v>
      </c>
      <c r="AG669" s="115">
        <f>IF(AND(Play[[#This Row],[Biological Marker]]=1,Play[[#This Row],[Smoker]]=0),Play[[#This Row],[medical_insurance_charges]],NA())</f>
        <v>1719.4363000000001</v>
      </c>
    </row>
    <row r="670" spans="1:33" x14ac:dyDescent="0.35">
      <c r="A670" s="31">
        <v>18</v>
      </c>
      <c r="B670" s="31">
        <v>26.18</v>
      </c>
      <c r="C670" s="33">
        <v>0</v>
      </c>
      <c r="D670" s="33">
        <v>0</v>
      </c>
      <c r="E670" s="33">
        <v>1</v>
      </c>
      <c r="F670" s="33">
        <v>0</v>
      </c>
      <c r="G670" s="33">
        <v>1</v>
      </c>
      <c r="H670">
        <v>0</v>
      </c>
      <c r="I670">
        <v>1</v>
      </c>
      <c r="J670">
        <v>0</v>
      </c>
      <c r="K670">
        <v>0</v>
      </c>
      <c r="L670">
        <v>0</v>
      </c>
      <c r="M670">
        <v>1</v>
      </c>
      <c r="N670">
        <v>0</v>
      </c>
      <c r="O670">
        <v>0</v>
      </c>
      <c r="P670">
        <v>0</v>
      </c>
      <c r="Q670" s="32">
        <v>2304.0021999999999</v>
      </c>
      <c r="R670" s="110">
        <f>IF(Play[[#This Row],[southeast]]=1,Play[[#This Row],[medical_insurance_charges]],NA())</f>
        <v>2304.0021999999999</v>
      </c>
      <c r="S670" s="110" t="e">
        <f>IF(Play[[#This Row],[southwest]]=1,Play[[#This Row],[medical_insurance_charges]],NA())</f>
        <v>#N/A</v>
      </c>
      <c r="T670" s="111" t="e">
        <f>IF(Play[[#This Row],[northwest]]=1,Play[[#This Row],[medical_insurance_charges]],NA())</f>
        <v>#N/A</v>
      </c>
      <c r="U670" s="110" t="e">
        <f>IF(Play[[#This Row],[northeast]]=1,Play[[#This Row],[medical_insurance_charges]],NA())</f>
        <v>#N/A</v>
      </c>
      <c r="V670" s="114" t="e">
        <f>IF(AND(Play[[#This Row],[southeast]]&lt;&gt;0,Play[[#This Row],[Smoker]]&lt;&gt;0),Play[[#This Row],[medical_insurance_charges]],NA())</f>
        <v>#N/A</v>
      </c>
      <c r="W670" s="114" t="e">
        <f>IF(AND(Play[[#This Row],[southwest]]&lt;&gt;0,Play[[#This Row],[Smoker]]&lt;&gt;0),Play[[#This Row],[medical_insurance_charges]],NA())</f>
        <v>#N/A</v>
      </c>
      <c r="X670" s="114" t="e">
        <f>IF(AND(Play[[#This Row],[northwest]]&lt;&gt;0,Play[[#This Row],[Smoker]]&lt;&gt;0),Play[[#This Row],[medical_insurance_charges]],NA())</f>
        <v>#N/A</v>
      </c>
      <c r="Y670" s="114" t="e">
        <f>IF(AND(Play[[#This Row],[northeast]]&lt;&gt;0,Play[[#This Row],[Smoker]]&lt;&gt;0),Play[[#This Row],[medical_insurance_charges]],NA())</f>
        <v>#N/A</v>
      </c>
      <c r="Z670" s="115" t="e">
        <f>IF(AND(Play[[#This Row],[Biological Marker]]=0,Play[[#This Row],[Smoker]]=1),Play[[#This Row],[medical_insurance_charges]],NA())</f>
        <v>#N/A</v>
      </c>
      <c r="AA670" s="115" t="e">
        <f>IF(AND(Play[[#This Row],[Biological Marker]]=1,Play[[#This Row],[Smoker]]=1),Play[[#This Row],[medical_insurance_charges]],NA())</f>
        <v>#N/A</v>
      </c>
      <c r="AB670" s="144">
        <f>IF(AND(Play[[#This Row],[southeast]]&lt;&gt;0,Play[[#This Row],[Smoker]]=0),Play[[#This Row],[medical_insurance_charges]],NA())</f>
        <v>2304.0021999999999</v>
      </c>
      <c r="AC670" s="144" t="e">
        <f>IF(AND(Play[[#This Row],[southwest]]&lt;&gt;0,Play[[#This Row],[Smoker]]=0),Play[[#This Row],[medical_insurance_charges]],NA())</f>
        <v>#N/A</v>
      </c>
      <c r="AD670" s="144" t="e">
        <f>IF(AND(Play[[#This Row],[northwest]]&lt;&gt;0,Play[[#This Row],[Smoker]]=0),Play[[#This Row],[medical_insurance_charges]],NA())</f>
        <v>#N/A</v>
      </c>
      <c r="AE670" s="144" t="e">
        <f>IF(AND(Play[[#This Row],[northeast]]&lt;&gt;0,Play[[#This Row],[Smoker]]=0),Play[[#This Row],[medical_insurance_charges]],NA())</f>
        <v>#N/A</v>
      </c>
      <c r="AF670" s="115" t="e">
        <f>IF(AND(Play[[#This Row],[Biological Marker]]=0,Play[[#This Row],[Smoker]]=0),Play[[#This Row],[medical_insurance_charges]],NA())</f>
        <v>#N/A</v>
      </c>
      <c r="AG670" s="115">
        <f>IF(AND(Play[[#This Row],[Biological Marker]]=1,Play[[#This Row],[Smoker]]=0),Play[[#This Row],[medical_insurance_charges]],NA())</f>
        <v>2304.0021999999999</v>
      </c>
    </row>
    <row r="671" spans="1:33" x14ac:dyDescent="0.35">
      <c r="A671" s="31">
        <v>22</v>
      </c>
      <c r="B671" s="31">
        <v>26.84</v>
      </c>
      <c r="C671" s="33">
        <v>0</v>
      </c>
      <c r="D671" s="33">
        <v>0</v>
      </c>
      <c r="E671" s="33">
        <v>1</v>
      </c>
      <c r="F671" s="33">
        <v>0</v>
      </c>
      <c r="G671" s="33">
        <v>1</v>
      </c>
      <c r="H671">
        <v>0</v>
      </c>
      <c r="I671">
        <v>1</v>
      </c>
      <c r="J671">
        <v>0</v>
      </c>
      <c r="K671">
        <v>0</v>
      </c>
      <c r="L671">
        <v>0</v>
      </c>
      <c r="M671">
        <v>1</v>
      </c>
      <c r="N671">
        <v>0</v>
      </c>
      <c r="O671">
        <v>0</v>
      </c>
      <c r="P671">
        <v>0</v>
      </c>
      <c r="Q671" s="32">
        <v>1664.9996000000001</v>
      </c>
      <c r="R671" s="110">
        <f>IF(Play[[#This Row],[southeast]]=1,Play[[#This Row],[medical_insurance_charges]],NA())</f>
        <v>1664.9996000000001</v>
      </c>
      <c r="S671" s="110" t="e">
        <f>IF(Play[[#This Row],[southwest]]=1,Play[[#This Row],[medical_insurance_charges]],NA())</f>
        <v>#N/A</v>
      </c>
      <c r="T671" s="111" t="e">
        <f>IF(Play[[#This Row],[northwest]]=1,Play[[#This Row],[medical_insurance_charges]],NA())</f>
        <v>#N/A</v>
      </c>
      <c r="U671" s="110" t="e">
        <f>IF(Play[[#This Row],[northeast]]=1,Play[[#This Row],[medical_insurance_charges]],NA())</f>
        <v>#N/A</v>
      </c>
      <c r="V671" s="114" t="e">
        <f>IF(AND(Play[[#This Row],[southeast]]&lt;&gt;0,Play[[#This Row],[Smoker]]&lt;&gt;0),Play[[#This Row],[medical_insurance_charges]],NA())</f>
        <v>#N/A</v>
      </c>
      <c r="W671" s="114" t="e">
        <f>IF(AND(Play[[#This Row],[southwest]]&lt;&gt;0,Play[[#This Row],[Smoker]]&lt;&gt;0),Play[[#This Row],[medical_insurance_charges]],NA())</f>
        <v>#N/A</v>
      </c>
      <c r="X671" s="114" t="e">
        <f>IF(AND(Play[[#This Row],[northwest]]&lt;&gt;0,Play[[#This Row],[Smoker]]&lt;&gt;0),Play[[#This Row],[medical_insurance_charges]],NA())</f>
        <v>#N/A</v>
      </c>
      <c r="Y671" s="114" t="e">
        <f>IF(AND(Play[[#This Row],[northeast]]&lt;&gt;0,Play[[#This Row],[Smoker]]&lt;&gt;0),Play[[#This Row],[medical_insurance_charges]],NA())</f>
        <v>#N/A</v>
      </c>
      <c r="Z671" s="115" t="e">
        <f>IF(AND(Play[[#This Row],[Biological Marker]]=0,Play[[#This Row],[Smoker]]=1),Play[[#This Row],[medical_insurance_charges]],NA())</f>
        <v>#N/A</v>
      </c>
      <c r="AA671" s="115" t="e">
        <f>IF(AND(Play[[#This Row],[Biological Marker]]=1,Play[[#This Row],[Smoker]]=1),Play[[#This Row],[medical_insurance_charges]],NA())</f>
        <v>#N/A</v>
      </c>
      <c r="AB671" s="144">
        <f>IF(AND(Play[[#This Row],[southeast]]&lt;&gt;0,Play[[#This Row],[Smoker]]=0),Play[[#This Row],[medical_insurance_charges]],NA())</f>
        <v>1664.9996000000001</v>
      </c>
      <c r="AC671" s="144" t="e">
        <f>IF(AND(Play[[#This Row],[southwest]]&lt;&gt;0,Play[[#This Row],[Smoker]]=0),Play[[#This Row],[medical_insurance_charges]],NA())</f>
        <v>#N/A</v>
      </c>
      <c r="AD671" s="144" t="e">
        <f>IF(AND(Play[[#This Row],[northwest]]&lt;&gt;0,Play[[#This Row],[Smoker]]=0),Play[[#This Row],[medical_insurance_charges]],NA())</f>
        <v>#N/A</v>
      </c>
      <c r="AE671" s="144" t="e">
        <f>IF(AND(Play[[#This Row],[northeast]]&lt;&gt;0,Play[[#This Row],[Smoker]]=0),Play[[#This Row],[medical_insurance_charges]],NA())</f>
        <v>#N/A</v>
      </c>
      <c r="AF671" s="115" t="e">
        <f>IF(AND(Play[[#This Row],[Biological Marker]]=0,Play[[#This Row],[Smoker]]=0),Play[[#This Row],[medical_insurance_charges]],NA())</f>
        <v>#N/A</v>
      </c>
      <c r="AG671" s="115">
        <f>IF(AND(Play[[#This Row],[Biological Marker]]=1,Play[[#This Row],[Smoker]]=0),Play[[#This Row],[medical_insurance_charges]],NA())</f>
        <v>1664.9996000000001</v>
      </c>
    </row>
    <row r="672" spans="1:33" x14ac:dyDescent="0.35">
      <c r="A672" s="31">
        <v>23</v>
      </c>
      <c r="B672" s="31">
        <v>26.51</v>
      </c>
      <c r="C672" s="33">
        <v>0</v>
      </c>
      <c r="D672" s="33">
        <v>0</v>
      </c>
      <c r="E672" s="33">
        <v>1</v>
      </c>
      <c r="F672" s="33">
        <v>0</v>
      </c>
      <c r="G672" s="33">
        <v>1</v>
      </c>
      <c r="H672">
        <v>0</v>
      </c>
      <c r="I672">
        <v>1</v>
      </c>
      <c r="J672">
        <v>0</v>
      </c>
      <c r="K672">
        <v>0</v>
      </c>
      <c r="L672">
        <v>0</v>
      </c>
      <c r="M672">
        <v>1</v>
      </c>
      <c r="N672">
        <v>0</v>
      </c>
      <c r="O672">
        <v>0</v>
      </c>
      <c r="P672">
        <v>0</v>
      </c>
      <c r="Q672" s="32">
        <v>1815.8759</v>
      </c>
      <c r="R672" s="110">
        <f>IF(Play[[#This Row],[southeast]]=1,Play[[#This Row],[medical_insurance_charges]],NA())</f>
        <v>1815.8759</v>
      </c>
      <c r="S672" s="110" t="e">
        <f>IF(Play[[#This Row],[southwest]]=1,Play[[#This Row],[medical_insurance_charges]],NA())</f>
        <v>#N/A</v>
      </c>
      <c r="T672" s="111" t="e">
        <f>IF(Play[[#This Row],[northwest]]=1,Play[[#This Row],[medical_insurance_charges]],NA())</f>
        <v>#N/A</v>
      </c>
      <c r="U672" s="110" t="e">
        <f>IF(Play[[#This Row],[northeast]]=1,Play[[#This Row],[medical_insurance_charges]],NA())</f>
        <v>#N/A</v>
      </c>
      <c r="V672" s="114" t="e">
        <f>IF(AND(Play[[#This Row],[southeast]]&lt;&gt;0,Play[[#This Row],[Smoker]]&lt;&gt;0),Play[[#This Row],[medical_insurance_charges]],NA())</f>
        <v>#N/A</v>
      </c>
      <c r="W672" s="114" t="e">
        <f>IF(AND(Play[[#This Row],[southwest]]&lt;&gt;0,Play[[#This Row],[Smoker]]&lt;&gt;0),Play[[#This Row],[medical_insurance_charges]],NA())</f>
        <v>#N/A</v>
      </c>
      <c r="X672" s="114" t="e">
        <f>IF(AND(Play[[#This Row],[northwest]]&lt;&gt;0,Play[[#This Row],[Smoker]]&lt;&gt;0),Play[[#This Row],[medical_insurance_charges]],NA())</f>
        <v>#N/A</v>
      </c>
      <c r="Y672" s="114" t="e">
        <f>IF(AND(Play[[#This Row],[northeast]]&lt;&gt;0,Play[[#This Row],[Smoker]]&lt;&gt;0),Play[[#This Row],[medical_insurance_charges]],NA())</f>
        <v>#N/A</v>
      </c>
      <c r="Z672" s="115" t="e">
        <f>IF(AND(Play[[#This Row],[Biological Marker]]=0,Play[[#This Row],[Smoker]]=1),Play[[#This Row],[medical_insurance_charges]],NA())</f>
        <v>#N/A</v>
      </c>
      <c r="AA672" s="115" t="e">
        <f>IF(AND(Play[[#This Row],[Biological Marker]]=1,Play[[#This Row],[Smoker]]=1),Play[[#This Row],[medical_insurance_charges]],NA())</f>
        <v>#N/A</v>
      </c>
      <c r="AB672" s="144">
        <f>IF(AND(Play[[#This Row],[southeast]]&lt;&gt;0,Play[[#This Row],[Smoker]]=0),Play[[#This Row],[medical_insurance_charges]],NA())</f>
        <v>1815.8759</v>
      </c>
      <c r="AC672" s="144" t="e">
        <f>IF(AND(Play[[#This Row],[southwest]]&lt;&gt;0,Play[[#This Row],[Smoker]]=0),Play[[#This Row],[medical_insurance_charges]],NA())</f>
        <v>#N/A</v>
      </c>
      <c r="AD672" s="144" t="e">
        <f>IF(AND(Play[[#This Row],[northwest]]&lt;&gt;0,Play[[#This Row],[Smoker]]=0),Play[[#This Row],[medical_insurance_charges]],NA())</f>
        <v>#N/A</v>
      </c>
      <c r="AE672" s="144" t="e">
        <f>IF(AND(Play[[#This Row],[northeast]]&lt;&gt;0,Play[[#This Row],[Smoker]]=0),Play[[#This Row],[medical_insurance_charges]],NA())</f>
        <v>#N/A</v>
      </c>
      <c r="AF672" s="115" t="e">
        <f>IF(AND(Play[[#This Row],[Biological Marker]]=0,Play[[#This Row],[Smoker]]=0),Play[[#This Row],[medical_insurance_charges]],NA())</f>
        <v>#N/A</v>
      </c>
      <c r="AG672" s="115">
        <f>IF(AND(Play[[#This Row],[Biological Marker]]=1,Play[[#This Row],[Smoker]]=0),Play[[#This Row],[medical_insurance_charges]],NA())</f>
        <v>1815.8759</v>
      </c>
    </row>
    <row r="673" spans="1:33" x14ac:dyDescent="0.35">
      <c r="A673" s="31">
        <v>25</v>
      </c>
      <c r="B673" s="31">
        <v>25.74</v>
      </c>
      <c r="C673" s="33">
        <v>0</v>
      </c>
      <c r="D673" s="33">
        <v>0</v>
      </c>
      <c r="E673" s="33">
        <v>1</v>
      </c>
      <c r="F673" s="33">
        <v>0</v>
      </c>
      <c r="G673" s="33">
        <v>1</v>
      </c>
      <c r="H673">
        <v>0</v>
      </c>
      <c r="I673">
        <v>1</v>
      </c>
      <c r="J673">
        <v>0</v>
      </c>
      <c r="K673">
        <v>0</v>
      </c>
      <c r="L673">
        <v>0</v>
      </c>
      <c r="M673">
        <v>1</v>
      </c>
      <c r="N673">
        <v>0</v>
      </c>
      <c r="O673">
        <v>0</v>
      </c>
      <c r="P673">
        <v>0</v>
      </c>
      <c r="Q673" s="32">
        <v>2137.6536000000001</v>
      </c>
      <c r="R673" s="110">
        <f>IF(Play[[#This Row],[southeast]]=1,Play[[#This Row],[medical_insurance_charges]],NA())</f>
        <v>2137.6536000000001</v>
      </c>
      <c r="S673" s="110" t="e">
        <f>IF(Play[[#This Row],[southwest]]=1,Play[[#This Row],[medical_insurance_charges]],NA())</f>
        <v>#N/A</v>
      </c>
      <c r="T673" s="111" t="e">
        <f>IF(Play[[#This Row],[northwest]]=1,Play[[#This Row],[medical_insurance_charges]],NA())</f>
        <v>#N/A</v>
      </c>
      <c r="U673" s="110" t="e">
        <f>IF(Play[[#This Row],[northeast]]=1,Play[[#This Row],[medical_insurance_charges]],NA())</f>
        <v>#N/A</v>
      </c>
      <c r="V673" s="114" t="e">
        <f>IF(AND(Play[[#This Row],[southeast]]&lt;&gt;0,Play[[#This Row],[Smoker]]&lt;&gt;0),Play[[#This Row],[medical_insurance_charges]],NA())</f>
        <v>#N/A</v>
      </c>
      <c r="W673" s="114" t="e">
        <f>IF(AND(Play[[#This Row],[southwest]]&lt;&gt;0,Play[[#This Row],[Smoker]]&lt;&gt;0),Play[[#This Row],[medical_insurance_charges]],NA())</f>
        <v>#N/A</v>
      </c>
      <c r="X673" s="114" t="e">
        <f>IF(AND(Play[[#This Row],[northwest]]&lt;&gt;0,Play[[#This Row],[Smoker]]&lt;&gt;0),Play[[#This Row],[medical_insurance_charges]],NA())</f>
        <v>#N/A</v>
      </c>
      <c r="Y673" s="114" t="e">
        <f>IF(AND(Play[[#This Row],[northeast]]&lt;&gt;0,Play[[#This Row],[Smoker]]&lt;&gt;0),Play[[#This Row],[medical_insurance_charges]],NA())</f>
        <v>#N/A</v>
      </c>
      <c r="Z673" s="115" t="e">
        <f>IF(AND(Play[[#This Row],[Biological Marker]]=0,Play[[#This Row],[Smoker]]=1),Play[[#This Row],[medical_insurance_charges]],NA())</f>
        <v>#N/A</v>
      </c>
      <c r="AA673" s="115" t="e">
        <f>IF(AND(Play[[#This Row],[Biological Marker]]=1,Play[[#This Row],[Smoker]]=1),Play[[#This Row],[medical_insurance_charges]],NA())</f>
        <v>#N/A</v>
      </c>
      <c r="AB673" s="144">
        <f>IF(AND(Play[[#This Row],[southeast]]&lt;&gt;0,Play[[#This Row],[Smoker]]=0),Play[[#This Row],[medical_insurance_charges]],NA())</f>
        <v>2137.6536000000001</v>
      </c>
      <c r="AC673" s="144" t="e">
        <f>IF(AND(Play[[#This Row],[southwest]]&lt;&gt;0,Play[[#This Row],[Smoker]]=0),Play[[#This Row],[medical_insurance_charges]],NA())</f>
        <v>#N/A</v>
      </c>
      <c r="AD673" s="144" t="e">
        <f>IF(AND(Play[[#This Row],[northwest]]&lt;&gt;0,Play[[#This Row],[Smoker]]=0),Play[[#This Row],[medical_insurance_charges]],NA())</f>
        <v>#N/A</v>
      </c>
      <c r="AE673" s="144" t="e">
        <f>IF(AND(Play[[#This Row],[northeast]]&lt;&gt;0,Play[[#This Row],[Smoker]]=0),Play[[#This Row],[medical_insurance_charges]],NA())</f>
        <v>#N/A</v>
      </c>
      <c r="AF673" s="115" t="e">
        <f>IF(AND(Play[[#This Row],[Biological Marker]]=0,Play[[#This Row],[Smoker]]=0),Play[[#This Row],[medical_insurance_charges]],NA())</f>
        <v>#N/A</v>
      </c>
      <c r="AG673" s="115">
        <f>IF(AND(Play[[#This Row],[Biological Marker]]=1,Play[[#This Row],[Smoker]]=0),Play[[#This Row],[medical_insurance_charges]],NA())</f>
        <v>2137.6536000000001</v>
      </c>
    </row>
    <row r="674" spans="1:33" x14ac:dyDescent="0.35">
      <c r="A674" s="31">
        <v>26</v>
      </c>
      <c r="B674" s="31">
        <v>29.15</v>
      </c>
      <c r="C674" s="33">
        <v>0</v>
      </c>
      <c r="D674" s="33">
        <v>0</v>
      </c>
      <c r="E674" s="33">
        <v>1</v>
      </c>
      <c r="F674" s="33">
        <v>0</v>
      </c>
      <c r="G674" s="33">
        <v>1</v>
      </c>
      <c r="H674">
        <v>0</v>
      </c>
      <c r="I674">
        <v>1</v>
      </c>
      <c r="J674">
        <v>0</v>
      </c>
      <c r="K674">
        <v>0</v>
      </c>
      <c r="L674">
        <v>0</v>
      </c>
      <c r="M674">
        <v>0</v>
      </c>
      <c r="N674">
        <v>1</v>
      </c>
      <c r="O674">
        <v>0</v>
      </c>
      <c r="P674">
        <v>0</v>
      </c>
      <c r="Q674" s="32">
        <v>2902.9065000000001</v>
      </c>
      <c r="R674" s="110">
        <f>IF(Play[[#This Row],[southeast]]=1,Play[[#This Row],[medical_insurance_charges]],NA())</f>
        <v>2902.9065000000001</v>
      </c>
      <c r="S674" s="110" t="e">
        <f>IF(Play[[#This Row],[southwest]]=1,Play[[#This Row],[medical_insurance_charges]],NA())</f>
        <v>#N/A</v>
      </c>
      <c r="T674" s="111" t="e">
        <f>IF(Play[[#This Row],[northwest]]=1,Play[[#This Row],[medical_insurance_charges]],NA())</f>
        <v>#N/A</v>
      </c>
      <c r="U674" s="110" t="e">
        <f>IF(Play[[#This Row],[northeast]]=1,Play[[#This Row],[medical_insurance_charges]],NA())</f>
        <v>#N/A</v>
      </c>
      <c r="V674" s="114" t="e">
        <f>IF(AND(Play[[#This Row],[southeast]]&lt;&gt;0,Play[[#This Row],[Smoker]]&lt;&gt;0),Play[[#This Row],[medical_insurance_charges]],NA())</f>
        <v>#N/A</v>
      </c>
      <c r="W674" s="114" t="e">
        <f>IF(AND(Play[[#This Row],[southwest]]&lt;&gt;0,Play[[#This Row],[Smoker]]&lt;&gt;0),Play[[#This Row],[medical_insurance_charges]],NA())</f>
        <v>#N/A</v>
      </c>
      <c r="X674" s="114" t="e">
        <f>IF(AND(Play[[#This Row],[northwest]]&lt;&gt;0,Play[[#This Row],[Smoker]]&lt;&gt;0),Play[[#This Row],[medical_insurance_charges]],NA())</f>
        <v>#N/A</v>
      </c>
      <c r="Y674" s="114" t="e">
        <f>IF(AND(Play[[#This Row],[northeast]]&lt;&gt;0,Play[[#This Row],[Smoker]]&lt;&gt;0),Play[[#This Row],[medical_insurance_charges]],NA())</f>
        <v>#N/A</v>
      </c>
      <c r="Z674" s="115" t="e">
        <f>IF(AND(Play[[#This Row],[Biological Marker]]=0,Play[[#This Row],[Smoker]]=1),Play[[#This Row],[medical_insurance_charges]],NA())</f>
        <v>#N/A</v>
      </c>
      <c r="AA674" s="115" t="e">
        <f>IF(AND(Play[[#This Row],[Biological Marker]]=1,Play[[#This Row],[Smoker]]=1),Play[[#This Row],[medical_insurance_charges]],NA())</f>
        <v>#N/A</v>
      </c>
      <c r="AB674" s="144">
        <f>IF(AND(Play[[#This Row],[southeast]]&lt;&gt;0,Play[[#This Row],[Smoker]]=0),Play[[#This Row],[medical_insurance_charges]],NA())</f>
        <v>2902.9065000000001</v>
      </c>
      <c r="AC674" s="144" t="e">
        <f>IF(AND(Play[[#This Row],[southwest]]&lt;&gt;0,Play[[#This Row],[Smoker]]=0),Play[[#This Row],[medical_insurance_charges]],NA())</f>
        <v>#N/A</v>
      </c>
      <c r="AD674" s="144" t="e">
        <f>IF(AND(Play[[#This Row],[northwest]]&lt;&gt;0,Play[[#This Row],[Smoker]]=0),Play[[#This Row],[medical_insurance_charges]],NA())</f>
        <v>#N/A</v>
      </c>
      <c r="AE674" s="144" t="e">
        <f>IF(AND(Play[[#This Row],[northeast]]&lt;&gt;0,Play[[#This Row],[Smoker]]=0),Play[[#This Row],[medical_insurance_charges]],NA())</f>
        <v>#N/A</v>
      </c>
      <c r="AF674" s="115" t="e">
        <f>IF(AND(Play[[#This Row],[Biological Marker]]=0,Play[[#This Row],[Smoker]]=0),Play[[#This Row],[medical_insurance_charges]],NA())</f>
        <v>#N/A</v>
      </c>
      <c r="AG674" s="115">
        <f>IF(AND(Play[[#This Row],[Biological Marker]]=1,Play[[#This Row],[Smoker]]=0),Play[[#This Row],[medical_insurance_charges]],NA())</f>
        <v>2902.9065000000001</v>
      </c>
    </row>
    <row r="675" spans="1:33" x14ac:dyDescent="0.35">
      <c r="A675" s="31">
        <v>29</v>
      </c>
      <c r="B675" s="31">
        <v>27.94</v>
      </c>
      <c r="C675" s="33">
        <v>0</v>
      </c>
      <c r="D675" s="33">
        <v>0</v>
      </c>
      <c r="E675" s="33">
        <v>1</v>
      </c>
      <c r="F675" s="33">
        <v>0</v>
      </c>
      <c r="G675" s="33">
        <v>1</v>
      </c>
      <c r="H675">
        <v>0</v>
      </c>
      <c r="I675">
        <v>1</v>
      </c>
      <c r="J675">
        <v>0</v>
      </c>
      <c r="K675">
        <v>0</v>
      </c>
      <c r="L675">
        <v>0</v>
      </c>
      <c r="M675">
        <v>0</v>
      </c>
      <c r="N675">
        <v>1</v>
      </c>
      <c r="O675">
        <v>0</v>
      </c>
      <c r="P675">
        <v>0</v>
      </c>
      <c r="Q675" s="32">
        <v>2867.1196</v>
      </c>
      <c r="R675" s="110">
        <f>IF(Play[[#This Row],[southeast]]=1,Play[[#This Row],[medical_insurance_charges]],NA())</f>
        <v>2867.1196</v>
      </c>
      <c r="S675" s="110" t="e">
        <f>IF(Play[[#This Row],[southwest]]=1,Play[[#This Row],[medical_insurance_charges]],NA())</f>
        <v>#N/A</v>
      </c>
      <c r="T675" s="111" t="e">
        <f>IF(Play[[#This Row],[northwest]]=1,Play[[#This Row],[medical_insurance_charges]],NA())</f>
        <v>#N/A</v>
      </c>
      <c r="U675" s="110" t="e">
        <f>IF(Play[[#This Row],[northeast]]=1,Play[[#This Row],[medical_insurance_charges]],NA())</f>
        <v>#N/A</v>
      </c>
      <c r="V675" s="114" t="e">
        <f>IF(AND(Play[[#This Row],[southeast]]&lt;&gt;0,Play[[#This Row],[Smoker]]&lt;&gt;0),Play[[#This Row],[medical_insurance_charges]],NA())</f>
        <v>#N/A</v>
      </c>
      <c r="W675" s="114" t="e">
        <f>IF(AND(Play[[#This Row],[southwest]]&lt;&gt;0,Play[[#This Row],[Smoker]]&lt;&gt;0),Play[[#This Row],[medical_insurance_charges]],NA())</f>
        <v>#N/A</v>
      </c>
      <c r="X675" s="114" t="e">
        <f>IF(AND(Play[[#This Row],[northwest]]&lt;&gt;0,Play[[#This Row],[Smoker]]&lt;&gt;0),Play[[#This Row],[medical_insurance_charges]],NA())</f>
        <v>#N/A</v>
      </c>
      <c r="Y675" s="114" t="e">
        <f>IF(AND(Play[[#This Row],[northeast]]&lt;&gt;0,Play[[#This Row],[Smoker]]&lt;&gt;0),Play[[#This Row],[medical_insurance_charges]],NA())</f>
        <v>#N/A</v>
      </c>
      <c r="Z675" s="115" t="e">
        <f>IF(AND(Play[[#This Row],[Biological Marker]]=0,Play[[#This Row],[Smoker]]=1),Play[[#This Row],[medical_insurance_charges]],NA())</f>
        <v>#N/A</v>
      </c>
      <c r="AA675" s="115" t="e">
        <f>IF(AND(Play[[#This Row],[Biological Marker]]=1,Play[[#This Row],[Smoker]]=1),Play[[#This Row],[medical_insurance_charges]],NA())</f>
        <v>#N/A</v>
      </c>
      <c r="AB675" s="144">
        <f>IF(AND(Play[[#This Row],[southeast]]&lt;&gt;0,Play[[#This Row],[Smoker]]=0),Play[[#This Row],[medical_insurance_charges]],NA())</f>
        <v>2867.1196</v>
      </c>
      <c r="AC675" s="144" t="e">
        <f>IF(AND(Play[[#This Row],[southwest]]&lt;&gt;0,Play[[#This Row],[Smoker]]=0),Play[[#This Row],[medical_insurance_charges]],NA())</f>
        <v>#N/A</v>
      </c>
      <c r="AD675" s="144" t="e">
        <f>IF(AND(Play[[#This Row],[northwest]]&lt;&gt;0,Play[[#This Row],[Smoker]]=0),Play[[#This Row],[medical_insurance_charges]],NA())</f>
        <v>#N/A</v>
      </c>
      <c r="AE675" s="144" t="e">
        <f>IF(AND(Play[[#This Row],[northeast]]&lt;&gt;0,Play[[#This Row],[Smoker]]=0),Play[[#This Row],[medical_insurance_charges]],NA())</f>
        <v>#N/A</v>
      </c>
      <c r="AF675" s="115" t="e">
        <f>IF(AND(Play[[#This Row],[Biological Marker]]=0,Play[[#This Row],[Smoker]]=0),Play[[#This Row],[medical_insurance_charges]],NA())</f>
        <v>#N/A</v>
      </c>
      <c r="AG675" s="115">
        <f>IF(AND(Play[[#This Row],[Biological Marker]]=1,Play[[#This Row],[Smoker]]=0),Play[[#This Row],[medical_insurance_charges]],NA())</f>
        <v>2867.1196</v>
      </c>
    </row>
    <row r="676" spans="1:33" x14ac:dyDescent="0.35">
      <c r="A676" s="31">
        <v>35</v>
      </c>
      <c r="B676" s="31">
        <v>27.61</v>
      </c>
      <c r="C676" s="33">
        <v>0</v>
      </c>
      <c r="D676" s="33">
        <v>0</v>
      </c>
      <c r="E676" s="33">
        <v>1</v>
      </c>
      <c r="F676" s="33">
        <v>0</v>
      </c>
      <c r="G676" s="33">
        <v>1</v>
      </c>
      <c r="H676">
        <v>0</v>
      </c>
      <c r="I676">
        <v>1</v>
      </c>
      <c r="J676">
        <v>0</v>
      </c>
      <c r="K676">
        <v>0</v>
      </c>
      <c r="L676">
        <v>0</v>
      </c>
      <c r="M676">
        <v>0</v>
      </c>
      <c r="N676">
        <v>1</v>
      </c>
      <c r="O676">
        <v>0</v>
      </c>
      <c r="P676">
        <v>0</v>
      </c>
      <c r="Q676" s="32">
        <v>4747.0528999999997</v>
      </c>
      <c r="R676" s="110">
        <f>IF(Play[[#This Row],[southeast]]=1,Play[[#This Row],[medical_insurance_charges]],NA())</f>
        <v>4747.0528999999997</v>
      </c>
      <c r="S676" s="110" t="e">
        <f>IF(Play[[#This Row],[southwest]]=1,Play[[#This Row],[medical_insurance_charges]],NA())</f>
        <v>#N/A</v>
      </c>
      <c r="T676" s="111" t="e">
        <f>IF(Play[[#This Row],[northwest]]=1,Play[[#This Row],[medical_insurance_charges]],NA())</f>
        <v>#N/A</v>
      </c>
      <c r="U676" s="110" t="e">
        <f>IF(Play[[#This Row],[northeast]]=1,Play[[#This Row],[medical_insurance_charges]],NA())</f>
        <v>#N/A</v>
      </c>
      <c r="V676" s="114" t="e">
        <f>IF(AND(Play[[#This Row],[southeast]]&lt;&gt;0,Play[[#This Row],[Smoker]]&lt;&gt;0),Play[[#This Row],[medical_insurance_charges]],NA())</f>
        <v>#N/A</v>
      </c>
      <c r="W676" s="114" t="e">
        <f>IF(AND(Play[[#This Row],[southwest]]&lt;&gt;0,Play[[#This Row],[Smoker]]&lt;&gt;0),Play[[#This Row],[medical_insurance_charges]],NA())</f>
        <v>#N/A</v>
      </c>
      <c r="X676" s="114" t="e">
        <f>IF(AND(Play[[#This Row],[northwest]]&lt;&gt;0,Play[[#This Row],[Smoker]]&lt;&gt;0),Play[[#This Row],[medical_insurance_charges]],NA())</f>
        <v>#N/A</v>
      </c>
      <c r="Y676" s="114" t="e">
        <f>IF(AND(Play[[#This Row],[northeast]]&lt;&gt;0,Play[[#This Row],[Smoker]]&lt;&gt;0),Play[[#This Row],[medical_insurance_charges]],NA())</f>
        <v>#N/A</v>
      </c>
      <c r="Z676" s="115" t="e">
        <f>IF(AND(Play[[#This Row],[Biological Marker]]=0,Play[[#This Row],[Smoker]]=1),Play[[#This Row],[medical_insurance_charges]],NA())</f>
        <v>#N/A</v>
      </c>
      <c r="AA676" s="115" t="e">
        <f>IF(AND(Play[[#This Row],[Biological Marker]]=1,Play[[#This Row],[Smoker]]=1),Play[[#This Row],[medical_insurance_charges]],NA())</f>
        <v>#N/A</v>
      </c>
      <c r="AB676" s="144">
        <f>IF(AND(Play[[#This Row],[southeast]]&lt;&gt;0,Play[[#This Row],[Smoker]]=0),Play[[#This Row],[medical_insurance_charges]],NA())</f>
        <v>4747.0528999999997</v>
      </c>
      <c r="AC676" s="144" t="e">
        <f>IF(AND(Play[[#This Row],[southwest]]&lt;&gt;0,Play[[#This Row],[Smoker]]=0),Play[[#This Row],[medical_insurance_charges]],NA())</f>
        <v>#N/A</v>
      </c>
      <c r="AD676" s="144" t="e">
        <f>IF(AND(Play[[#This Row],[northwest]]&lt;&gt;0,Play[[#This Row],[Smoker]]=0),Play[[#This Row],[medical_insurance_charges]],NA())</f>
        <v>#N/A</v>
      </c>
      <c r="AE676" s="144" t="e">
        <f>IF(AND(Play[[#This Row],[northeast]]&lt;&gt;0,Play[[#This Row],[Smoker]]=0),Play[[#This Row],[medical_insurance_charges]],NA())</f>
        <v>#N/A</v>
      </c>
      <c r="AF676" s="115" t="e">
        <f>IF(AND(Play[[#This Row],[Biological Marker]]=0,Play[[#This Row],[Smoker]]=0),Play[[#This Row],[medical_insurance_charges]],NA())</f>
        <v>#N/A</v>
      </c>
      <c r="AG676" s="115">
        <f>IF(AND(Play[[#This Row],[Biological Marker]]=1,Play[[#This Row],[Smoker]]=0),Play[[#This Row],[medical_insurance_charges]],NA())</f>
        <v>4747.0528999999997</v>
      </c>
    </row>
    <row r="677" spans="1:33" x14ac:dyDescent="0.35">
      <c r="A677" s="31">
        <v>36</v>
      </c>
      <c r="B677" s="31">
        <v>29.7</v>
      </c>
      <c r="C677" s="33">
        <v>0</v>
      </c>
      <c r="D677" s="33">
        <v>0</v>
      </c>
      <c r="E677" s="33">
        <v>1</v>
      </c>
      <c r="F677" s="33">
        <v>0</v>
      </c>
      <c r="G677" s="33">
        <v>1</v>
      </c>
      <c r="H677">
        <v>0</v>
      </c>
      <c r="I677">
        <v>1</v>
      </c>
      <c r="J677">
        <v>0</v>
      </c>
      <c r="K677">
        <v>0</v>
      </c>
      <c r="L677">
        <v>0</v>
      </c>
      <c r="M677">
        <v>0</v>
      </c>
      <c r="N677">
        <v>0</v>
      </c>
      <c r="O677">
        <v>1</v>
      </c>
      <c r="P677">
        <v>0</v>
      </c>
      <c r="Q677" s="32">
        <v>4399.7309999999998</v>
      </c>
      <c r="R677" s="110">
        <f>IF(Play[[#This Row],[southeast]]=1,Play[[#This Row],[medical_insurance_charges]],NA())</f>
        <v>4399.7309999999998</v>
      </c>
      <c r="S677" s="110" t="e">
        <f>IF(Play[[#This Row],[southwest]]=1,Play[[#This Row],[medical_insurance_charges]],NA())</f>
        <v>#N/A</v>
      </c>
      <c r="T677" s="111" t="e">
        <f>IF(Play[[#This Row],[northwest]]=1,Play[[#This Row],[medical_insurance_charges]],NA())</f>
        <v>#N/A</v>
      </c>
      <c r="U677" s="110" t="e">
        <f>IF(Play[[#This Row],[northeast]]=1,Play[[#This Row],[medical_insurance_charges]],NA())</f>
        <v>#N/A</v>
      </c>
      <c r="V677" s="114" t="e">
        <f>IF(AND(Play[[#This Row],[southeast]]&lt;&gt;0,Play[[#This Row],[Smoker]]&lt;&gt;0),Play[[#This Row],[medical_insurance_charges]],NA())</f>
        <v>#N/A</v>
      </c>
      <c r="W677" s="114" t="e">
        <f>IF(AND(Play[[#This Row],[southwest]]&lt;&gt;0,Play[[#This Row],[Smoker]]&lt;&gt;0),Play[[#This Row],[medical_insurance_charges]],NA())</f>
        <v>#N/A</v>
      </c>
      <c r="X677" s="114" t="e">
        <f>IF(AND(Play[[#This Row],[northwest]]&lt;&gt;0,Play[[#This Row],[Smoker]]&lt;&gt;0),Play[[#This Row],[medical_insurance_charges]],NA())</f>
        <v>#N/A</v>
      </c>
      <c r="Y677" s="114" t="e">
        <f>IF(AND(Play[[#This Row],[northeast]]&lt;&gt;0,Play[[#This Row],[Smoker]]&lt;&gt;0),Play[[#This Row],[medical_insurance_charges]],NA())</f>
        <v>#N/A</v>
      </c>
      <c r="Z677" s="115" t="e">
        <f>IF(AND(Play[[#This Row],[Biological Marker]]=0,Play[[#This Row],[Smoker]]=1),Play[[#This Row],[medical_insurance_charges]],NA())</f>
        <v>#N/A</v>
      </c>
      <c r="AA677" s="115" t="e">
        <f>IF(AND(Play[[#This Row],[Biological Marker]]=1,Play[[#This Row],[Smoker]]=1),Play[[#This Row],[medical_insurance_charges]],NA())</f>
        <v>#N/A</v>
      </c>
      <c r="AB677" s="144">
        <f>IF(AND(Play[[#This Row],[southeast]]&lt;&gt;0,Play[[#This Row],[Smoker]]=0),Play[[#This Row],[medical_insurance_charges]],NA())</f>
        <v>4399.7309999999998</v>
      </c>
      <c r="AC677" s="144" t="e">
        <f>IF(AND(Play[[#This Row],[southwest]]&lt;&gt;0,Play[[#This Row],[Smoker]]=0),Play[[#This Row],[medical_insurance_charges]],NA())</f>
        <v>#N/A</v>
      </c>
      <c r="AD677" s="144" t="e">
        <f>IF(AND(Play[[#This Row],[northwest]]&lt;&gt;0,Play[[#This Row],[Smoker]]=0),Play[[#This Row],[medical_insurance_charges]],NA())</f>
        <v>#N/A</v>
      </c>
      <c r="AE677" s="144" t="e">
        <f>IF(AND(Play[[#This Row],[northeast]]&lt;&gt;0,Play[[#This Row],[Smoker]]=0),Play[[#This Row],[medical_insurance_charges]],NA())</f>
        <v>#N/A</v>
      </c>
      <c r="AF677" s="115" t="e">
        <f>IF(AND(Play[[#This Row],[Biological Marker]]=0,Play[[#This Row],[Smoker]]=0),Play[[#This Row],[medical_insurance_charges]],NA())</f>
        <v>#N/A</v>
      </c>
      <c r="AG677" s="115">
        <f>IF(AND(Play[[#This Row],[Biological Marker]]=1,Play[[#This Row],[Smoker]]=0),Play[[#This Row],[medical_insurance_charges]],NA())</f>
        <v>4399.7309999999998</v>
      </c>
    </row>
    <row r="678" spans="1:33" x14ac:dyDescent="0.35">
      <c r="A678" s="31">
        <v>38</v>
      </c>
      <c r="B678" s="31">
        <v>28.27</v>
      </c>
      <c r="C678" s="33">
        <v>0</v>
      </c>
      <c r="D678" s="33">
        <v>0</v>
      </c>
      <c r="E678" s="33">
        <v>1</v>
      </c>
      <c r="F678" s="33">
        <v>0</v>
      </c>
      <c r="G678" s="33">
        <v>1</v>
      </c>
      <c r="H678">
        <v>0</v>
      </c>
      <c r="I678">
        <v>1</v>
      </c>
      <c r="J678">
        <v>0</v>
      </c>
      <c r="K678">
        <v>0</v>
      </c>
      <c r="L678">
        <v>0</v>
      </c>
      <c r="M678">
        <v>0</v>
      </c>
      <c r="N678">
        <v>0</v>
      </c>
      <c r="O678">
        <v>1</v>
      </c>
      <c r="P678">
        <v>0</v>
      </c>
      <c r="Q678" s="32">
        <v>5484.4673000000003</v>
      </c>
      <c r="R678" s="110">
        <f>IF(Play[[#This Row],[southeast]]=1,Play[[#This Row],[medical_insurance_charges]],NA())</f>
        <v>5484.4673000000003</v>
      </c>
      <c r="S678" s="110" t="e">
        <f>IF(Play[[#This Row],[southwest]]=1,Play[[#This Row],[medical_insurance_charges]],NA())</f>
        <v>#N/A</v>
      </c>
      <c r="T678" s="111" t="e">
        <f>IF(Play[[#This Row],[northwest]]=1,Play[[#This Row],[medical_insurance_charges]],NA())</f>
        <v>#N/A</v>
      </c>
      <c r="U678" s="110" t="e">
        <f>IF(Play[[#This Row],[northeast]]=1,Play[[#This Row],[medical_insurance_charges]],NA())</f>
        <v>#N/A</v>
      </c>
      <c r="V678" s="114" t="e">
        <f>IF(AND(Play[[#This Row],[southeast]]&lt;&gt;0,Play[[#This Row],[Smoker]]&lt;&gt;0),Play[[#This Row],[medical_insurance_charges]],NA())</f>
        <v>#N/A</v>
      </c>
      <c r="W678" s="114" t="e">
        <f>IF(AND(Play[[#This Row],[southwest]]&lt;&gt;0,Play[[#This Row],[Smoker]]&lt;&gt;0),Play[[#This Row],[medical_insurance_charges]],NA())</f>
        <v>#N/A</v>
      </c>
      <c r="X678" s="114" t="e">
        <f>IF(AND(Play[[#This Row],[northwest]]&lt;&gt;0,Play[[#This Row],[Smoker]]&lt;&gt;0),Play[[#This Row],[medical_insurance_charges]],NA())</f>
        <v>#N/A</v>
      </c>
      <c r="Y678" s="114" t="e">
        <f>IF(AND(Play[[#This Row],[northeast]]&lt;&gt;0,Play[[#This Row],[Smoker]]&lt;&gt;0),Play[[#This Row],[medical_insurance_charges]],NA())</f>
        <v>#N/A</v>
      </c>
      <c r="Z678" s="115" t="e">
        <f>IF(AND(Play[[#This Row],[Biological Marker]]=0,Play[[#This Row],[Smoker]]=1),Play[[#This Row],[medical_insurance_charges]],NA())</f>
        <v>#N/A</v>
      </c>
      <c r="AA678" s="115" t="e">
        <f>IF(AND(Play[[#This Row],[Biological Marker]]=1,Play[[#This Row],[Smoker]]=1),Play[[#This Row],[medical_insurance_charges]],NA())</f>
        <v>#N/A</v>
      </c>
      <c r="AB678" s="144">
        <f>IF(AND(Play[[#This Row],[southeast]]&lt;&gt;0,Play[[#This Row],[Smoker]]=0),Play[[#This Row],[medical_insurance_charges]],NA())</f>
        <v>5484.4673000000003</v>
      </c>
      <c r="AC678" s="144" t="e">
        <f>IF(AND(Play[[#This Row],[southwest]]&lt;&gt;0,Play[[#This Row],[Smoker]]=0),Play[[#This Row],[medical_insurance_charges]],NA())</f>
        <v>#N/A</v>
      </c>
      <c r="AD678" s="144" t="e">
        <f>IF(AND(Play[[#This Row],[northwest]]&lt;&gt;0,Play[[#This Row],[Smoker]]=0),Play[[#This Row],[medical_insurance_charges]],NA())</f>
        <v>#N/A</v>
      </c>
      <c r="AE678" s="144" t="e">
        <f>IF(AND(Play[[#This Row],[northeast]]&lt;&gt;0,Play[[#This Row],[Smoker]]=0),Play[[#This Row],[medical_insurance_charges]],NA())</f>
        <v>#N/A</v>
      </c>
      <c r="AF678" s="115" t="e">
        <f>IF(AND(Play[[#This Row],[Biological Marker]]=0,Play[[#This Row],[Smoker]]=0),Play[[#This Row],[medical_insurance_charges]],NA())</f>
        <v>#N/A</v>
      </c>
      <c r="AG678" s="115">
        <f>IF(AND(Play[[#This Row],[Biological Marker]]=1,Play[[#This Row],[Smoker]]=0),Play[[#This Row],[medical_insurance_charges]],NA())</f>
        <v>5484.4673000000003</v>
      </c>
    </row>
    <row r="679" spans="1:33" x14ac:dyDescent="0.35">
      <c r="A679" s="31">
        <v>40</v>
      </c>
      <c r="B679" s="31">
        <v>25.08</v>
      </c>
      <c r="C679" s="33">
        <v>0</v>
      </c>
      <c r="D679" s="33">
        <v>0</v>
      </c>
      <c r="E679" s="33">
        <v>1</v>
      </c>
      <c r="F679" s="33">
        <v>0</v>
      </c>
      <c r="G679" s="33">
        <v>1</v>
      </c>
      <c r="H679">
        <v>0</v>
      </c>
      <c r="I679">
        <v>1</v>
      </c>
      <c r="J679">
        <v>0</v>
      </c>
      <c r="K679">
        <v>0</v>
      </c>
      <c r="L679">
        <v>0</v>
      </c>
      <c r="M679">
        <v>0</v>
      </c>
      <c r="N679">
        <v>0</v>
      </c>
      <c r="O679">
        <v>1</v>
      </c>
      <c r="P679">
        <v>0</v>
      </c>
      <c r="Q679" s="32">
        <v>5415.6611999999996</v>
      </c>
      <c r="R679" s="110">
        <f>IF(Play[[#This Row],[southeast]]=1,Play[[#This Row],[medical_insurance_charges]],NA())</f>
        <v>5415.6611999999996</v>
      </c>
      <c r="S679" s="110" t="e">
        <f>IF(Play[[#This Row],[southwest]]=1,Play[[#This Row],[medical_insurance_charges]],NA())</f>
        <v>#N/A</v>
      </c>
      <c r="T679" s="111" t="e">
        <f>IF(Play[[#This Row],[northwest]]=1,Play[[#This Row],[medical_insurance_charges]],NA())</f>
        <v>#N/A</v>
      </c>
      <c r="U679" s="110" t="e">
        <f>IF(Play[[#This Row],[northeast]]=1,Play[[#This Row],[medical_insurance_charges]],NA())</f>
        <v>#N/A</v>
      </c>
      <c r="V679" s="114" t="e">
        <f>IF(AND(Play[[#This Row],[southeast]]&lt;&gt;0,Play[[#This Row],[Smoker]]&lt;&gt;0),Play[[#This Row],[medical_insurance_charges]],NA())</f>
        <v>#N/A</v>
      </c>
      <c r="W679" s="114" t="e">
        <f>IF(AND(Play[[#This Row],[southwest]]&lt;&gt;0,Play[[#This Row],[Smoker]]&lt;&gt;0),Play[[#This Row],[medical_insurance_charges]],NA())</f>
        <v>#N/A</v>
      </c>
      <c r="X679" s="114" t="e">
        <f>IF(AND(Play[[#This Row],[northwest]]&lt;&gt;0,Play[[#This Row],[Smoker]]&lt;&gt;0),Play[[#This Row],[medical_insurance_charges]],NA())</f>
        <v>#N/A</v>
      </c>
      <c r="Y679" s="114" t="e">
        <f>IF(AND(Play[[#This Row],[northeast]]&lt;&gt;0,Play[[#This Row],[Smoker]]&lt;&gt;0),Play[[#This Row],[medical_insurance_charges]],NA())</f>
        <v>#N/A</v>
      </c>
      <c r="Z679" s="115" t="e">
        <f>IF(AND(Play[[#This Row],[Biological Marker]]=0,Play[[#This Row],[Smoker]]=1),Play[[#This Row],[medical_insurance_charges]],NA())</f>
        <v>#N/A</v>
      </c>
      <c r="AA679" s="115" t="e">
        <f>IF(AND(Play[[#This Row],[Biological Marker]]=1,Play[[#This Row],[Smoker]]=1),Play[[#This Row],[medical_insurance_charges]],NA())</f>
        <v>#N/A</v>
      </c>
      <c r="AB679" s="144">
        <f>IF(AND(Play[[#This Row],[southeast]]&lt;&gt;0,Play[[#This Row],[Smoker]]=0),Play[[#This Row],[medical_insurance_charges]],NA())</f>
        <v>5415.6611999999996</v>
      </c>
      <c r="AC679" s="144" t="e">
        <f>IF(AND(Play[[#This Row],[southwest]]&lt;&gt;0,Play[[#This Row],[Smoker]]=0),Play[[#This Row],[medical_insurance_charges]],NA())</f>
        <v>#N/A</v>
      </c>
      <c r="AD679" s="144" t="e">
        <f>IF(AND(Play[[#This Row],[northwest]]&lt;&gt;0,Play[[#This Row],[Smoker]]=0),Play[[#This Row],[medical_insurance_charges]],NA())</f>
        <v>#N/A</v>
      </c>
      <c r="AE679" s="144" t="e">
        <f>IF(AND(Play[[#This Row],[northeast]]&lt;&gt;0,Play[[#This Row],[Smoker]]=0),Play[[#This Row],[medical_insurance_charges]],NA())</f>
        <v>#N/A</v>
      </c>
      <c r="AF679" s="115" t="e">
        <f>IF(AND(Play[[#This Row],[Biological Marker]]=0,Play[[#This Row],[Smoker]]=0),Play[[#This Row],[medical_insurance_charges]],NA())</f>
        <v>#N/A</v>
      </c>
      <c r="AG679" s="115">
        <f>IF(AND(Play[[#This Row],[Biological Marker]]=1,Play[[#This Row],[Smoker]]=0),Play[[#This Row],[medical_insurance_charges]],NA())</f>
        <v>5415.6611999999996</v>
      </c>
    </row>
    <row r="680" spans="1:33" x14ac:dyDescent="0.35">
      <c r="A680" s="31">
        <v>40</v>
      </c>
      <c r="B680" s="31">
        <v>24.97</v>
      </c>
      <c r="C680" s="33">
        <v>0</v>
      </c>
      <c r="D680" s="33">
        <v>0</v>
      </c>
      <c r="E680" s="33">
        <v>1</v>
      </c>
      <c r="F680" s="33">
        <v>0</v>
      </c>
      <c r="G680" s="33">
        <v>1</v>
      </c>
      <c r="H680">
        <v>0</v>
      </c>
      <c r="I680">
        <v>1</v>
      </c>
      <c r="J680">
        <v>0</v>
      </c>
      <c r="K680">
        <v>0</v>
      </c>
      <c r="L680">
        <v>0</v>
      </c>
      <c r="M680">
        <v>0</v>
      </c>
      <c r="N680">
        <v>0</v>
      </c>
      <c r="O680">
        <v>1</v>
      </c>
      <c r="P680">
        <v>0</v>
      </c>
      <c r="Q680" s="32">
        <v>6593.5083000000004</v>
      </c>
      <c r="R680" s="110">
        <f>IF(Play[[#This Row],[southeast]]=1,Play[[#This Row],[medical_insurance_charges]],NA())</f>
        <v>6593.5083000000004</v>
      </c>
      <c r="S680" s="110" t="e">
        <f>IF(Play[[#This Row],[southwest]]=1,Play[[#This Row],[medical_insurance_charges]],NA())</f>
        <v>#N/A</v>
      </c>
      <c r="T680" s="111" t="e">
        <f>IF(Play[[#This Row],[northwest]]=1,Play[[#This Row],[medical_insurance_charges]],NA())</f>
        <v>#N/A</v>
      </c>
      <c r="U680" s="110" t="e">
        <f>IF(Play[[#This Row],[northeast]]=1,Play[[#This Row],[medical_insurance_charges]],NA())</f>
        <v>#N/A</v>
      </c>
      <c r="V680" s="114" t="e">
        <f>IF(AND(Play[[#This Row],[southeast]]&lt;&gt;0,Play[[#This Row],[Smoker]]&lt;&gt;0),Play[[#This Row],[medical_insurance_charges]],NA())</f>
        <v>#N/A</v>
      </c>
      <c r="W680" s="114" t="e">
        <f>IF(AND(Play[[#This Row],[southwest]]&lt;&gt;0,Play[[#This Row],[Smoker]]&lt;&gt;0),Play[[#This Row],[medical_insurance_charges]],NA())</f>
        <v>#N/A</v>
      </c>
      <c r="X680" s="114" t="e">
        <f>IF(AND(Play[[#This Row],[northwest]]&lt;&gt;0,Play[[#This Row],[Smoker]]&lt;&gt;0),Play[[#This Row],[medical_insurance_charges]],NA())</f>
        <v>#N/A</v>
      </c>
      <c r="Y680" s="114" t="e">
        <f>IF(AND(Play[[#This Row],[northeast]]&lt;&gt;0,Play[[#This Row],[Smoker]]&lt;&gt;0),Play[[#This Row],[medical_insurance_charges]],NA())</f>
        <v>#N/A</v>
      </c>
      <c r="Z680" s="115" t="e">
        <f>IF(AND(Play[[#This Row],[Biological Marker]]=0,Play[[#This Row],[Smoker]]=1),Play[[#This Row],[medical_insurance_charges]],NA())</f>
        <v>#N/A</v>
      </c>
      <c r="AA680" s="115" t="e">
        <f>IF(AND(Play[[#This Row],[Biological Marker]]=1,Play[[#This Row],[Smoker]]=1),Play[[#This Row],[medical_insurance_charges]],NA())</f>
        <v>#N/A</v>
      </c>
      <c r="AB680" s="144">
        <f>IF(AND(Play[[#This Row],[southeast]]&lt;&gt;0,Play[[#This Row],[Smoker]]=0),Play[[#This Row],[medical_insurance_charges]],NA())</f>
        <v>6593.5083000000004</v>
      </c>
      <c r="AC680" s="144" t="e">
        <f>IF(AND(Play[[#This Row],[southwest]]&lt;&gt;0,Play[[#This Row],[Smoker]]=0),Play[[#This Row],[medical_insurance_charges]],NA())</f>
        <v>#N/A</v>
      </c>
      <c r="AD680" s="144" t="e">
        <f>IF(AND(Play[[#This Row],[northwest]]&lt;&gt;0,Play[[#This Row],[Smoker]]=0),Play[[#This Row],[medical_insurance_charges]],NA())</f>
        <v>#N/A</v>
      </c>
      <c r="AE680" s="144" t="e">
        <f>IF(AND(Play[[#This Row],[northeast]]&lt;&gt;0,Play[[#This Row],[Smoker]]=0),Play[[#This Row],[medical_insurance_charges]],NA())</f>
        <v>#N/A</v>
      </c>
      <c r="AF680" s="115" t="e">
        <f>IF(AND(Play[[#This Row],[Biological Marker]]=0,Play[[#This Row],[Smoker]]=0),Play[[#This Row],[medical_insurance_charges]],NA())</f>
        <v>#N/A</v>
      </c>
      <c r="AG680" s="115">
        <f>IF(AND(Play[[#This Row],[Biological Marker]]=1,Play[[#This Row],[Smoker]]=0),Play[[#This Row],[medical_insurance_charges]],NA())</f>
        <v>6593.5083000000004</v>
      </c>
    </row>
    <row r="681" spans="1:33" x14ac:dyDescent="0.35">
      <c r="A681" s="31">
        <v>43</v>
      </c>
      <c r="B681" s="31">
        <v>25.52</v>
      </c>
      <c r="C681" s="33">
        <v>0</v>
      </c>
      <c r="D681" s="33">
        <v>0</v>
      </c>
      <c r="E681" s="33">
        <v>1</v>
      </c>
      <c r="F681" s="33">
        <v>0</v>
      </c>
      <c r="G681" s="33">
        <v>1</v>
      </c>
      <c r="H681">
        <v>0</v>
      </c>
      <c r="I681">
        <v>1</v>
      </c>
      <c r="J681">
        <v>0</v>
      </c>
      <c r="K681">
        <v>0</v>
      </c>
      <c r="L681">
        <v>0</v>
      </c>
      <c r="M681">
        <v>0</v>
      </c>
      <c r="N681">
        <v>0</v>
      </c>
      <c r="O681">
        <v>1</v>
      </c>
      <c r="P681">
        <v>0</v>
      </c>
      <c r="Q681" s="32">
        <v>14478.33015</v>
      </c>
      <c r="R681" s="110">
        <f>IF(Play[[#This Row],[southeast]]=1,Play[[#This Row],[medical_insurance_charges]],NA())</f>
        <v>14478.33015</v>
      </c>
      <c r="S681" s="110" t="e">
        <f>IF(Play[[#This Row],[southwest]]=1,Play[[#This Row],[medical_insurance_charges]],NA())</f>
        <v>#N/A</v>
      </c>
      <c r="T681" s="111" t="e">
        <f>IF(Play[[#This Row],[northwest]]=1,Play[[#This Row],[medical_insurance_charges]],NA())</f>
        <v>#N/A</v>
      </c>
      <c r="U681" s="110" t="e">
        <f>IF(Play[[#This Row],[northeast]]=1,Play[[#This Row],[medical_insurance_charges]],NA())</f>
        <v>#N/A</v>
      </c>
      <c r="V681" s="114" t="e">
        <f>IF(AND(Play[[#This Row],[southeast]]&lt;&gt;0,Play[[#This Row],[Smoker]]&lt;&gt;0),Play[[#This Row],[medical_insurance_charges]],NA())</f>
        <v>#N/A</v>
      </c>
      <c r="W681" s="114" t="e">
        <f>IF(AND(Play[[#This Row],[southwest]]&lt;&gt;0,Play[[#This Row],[Smoker]]&lt;&gt;0),Play[[#This Row],[medical_insurance_charges]],NA())</f>
        <v>#N/A</v>
      </c>
      <c r="X681" s="114" t="e">
        <f>IF(AND(Play[[#This Row],[northwest]]&lt;&gt;0,Play[[#This Row],[Smoker]]&lt;&gt;0),Play[[#This Row],[medical_insurance_charges]],NA())</f>
        <v>#N/A</v>
      </c>
      <c r="Y681" s="114" t="e">
        <f>IF(AND(Play[[#This Row],[northeast]]&lt;&gt;0,Play[[#This Row],[Smoker]]&lt;&gt;0),Play[[#This Row],[medical_insurance_charges]],NA())</f>
        <v>#N/A</v>
      </c>
      <c r="Z681" s="115" t="e">
        <f>IF(AND(Play[[#This Row],[Biological Marker]]=0,Play[[#This Row],[Smoker]]=1),Play[[#This Row],[medical_insurance_charges]],NA())</f>
        <v>#N/A</v>
      </c>
      <c r="AA681" s="115" t="e">
        <f>IF(AND(Play[[#This Row],[Biological Marker]]=1,Play[[#This Row],[Smoker]]=1),Play[[#This Row],[medical_insurance_charges]],NA())</f>
        <v>#N/A</v>
      </c>
      <c r="AB681" s="144">
        <f>IF(AND(Play[[#This Row],[southeast]]&lt;&gt;0,Play[[#This Row],[Smoker]]=0),Play[[#This Row],[medical_insurance_charges]],NA())</f>
        <v>14478.33015</v>
      </c>
      <c r="AC681" s="144" t="e">
        <f>IF(AND(Play[[#This Row],[southwest]]&lt;&gt;0,Play[[#This Row],[Smoker]]=0),Play[[#This Row],[medical_insurance_charges]],NA())</f>
        <v>#N/A</v>
      </c>
      <c r="AD681" s="144" t="e">
        <f>IF(AND(Play[[#This Row],[northwest]]&lt;&gt;0,Play[[#This Row],[Smoker]]=0),Play[[#This Row],[medical_insurance_charges]],NA())</f>
        <v>#N/A</v>
      </c>
      <c r="AE681" s="144" t="e">
        <f>IF(AND(Play[[#This Row],[northeast]]&lt;&gt;0,Play[[#This Row],[Smoker]]=0),Play[[#This Row],[medical_insurance_charges]],NA())</f>
        <v>#N/A</v>
      </c>
      <c r="AF681" s="115" t="e">
        <f>IF(AND(Play[[#This Row],[Biological Marker]]=0,Play[[#This Row],[Smoker]]=0),Play[[#This Row],[medical_insurance_charges]],NA())</f>
        <v>#N/A</v>
      </c>
      <c r="AG681" s="115">
        <f>IF(AND(Play[[#This Row],[Biological Marker]]=1,Play[[#This Row],[Smoker]]=0),Play[[#This Row],[medical_insurance_charges]],NA())</f>
        <v>14478.33015</v>
      </c>
    </row>
    <row r="682" spans="1:33" x14ac:dyDescent="0.35">
      <c r="A682" s="31">
        <v>46</v>
      </c>
      <c r="B682" s="31">
        <v>26.62</v>
      </c>
      <c r="C682" s="33">
        <v>0</v>
      </c>
      <c r="D682" s="33">
        <v>0</v>
      </c>
      <c r="E682" s="33">
        <v>1</v>
      </c>
      <c r="F682" s="33">
        <v>0</v>
      </c>
      <c r="G682" s="33">
        <v>1</v>
      </c>
      <c r="H682">
        <v>0</v>
      </c>
      <c r="I682">
        <v>1</v>
      </c>
      <c r="J682">
        <v>0</v>
      </c>
      <c r="K682">
        <v>0</v>
      </c>
      <c r="L682">
        <v>0</v>
      </c>
      <c r="M682">
        <v>0</v>
      </c>
      <c r="N682">
        <v>0</v>
      </c>
      <c r="O682">
        <v>1</v>
      </c>
      <c r="P682">
        <v>0</v>
      </c>
      <c r="Q682" s="32">
        <v>7742.1098000000002</v>
      </c>
      <c r="R682" s="110">
        <f>IF(Play[[#This Row],[southeast]]=1,Play[[#This Row],[medical_insurance_charges]],NA())</f>
        <v>7742.1098000000002</v>
      </c>
      <c r="S682" s="110" t="e">
        <f>IF(Play[[#This Row],[southwest]]=1,Play[[#This Row],[medical_insurance_charges]],NA())</f>
        <v>#N/A</v>
      </c>
      <c r="T682" s="111" t="e">
        <f>IF(Play[[#This Row],[northwest]]=1,Play[[#This Row],[medical_insurance_charges]],NA())</f>
        <v>#N/A</v>
      </c>
      <c r="U682" s="110" t="e">
        <f>IF(Play[[#This Row],[northeast]]=1,Play[[#This Row],[medical_insurance_charges]],NA())</f>
        <v>#N/A</v>
      </c>
      <c r="V682" s="114" t="e">
        <f>IF(AND(Play[[#This Row],[southeast]]&lt;&gt;0,Play[[#This Row],[Smoker]]&lt;&gt;0),Play[[#This Row],[medical_insurance_charges]],NA())</f>
        <v>#N/A</v>
      </c>
      <c r="W682" s="114" t="e">
        <f>IF(AND(Play[[#This Row],[southwest]]&lt;&gt;0,Play[[#This Row],[Smoker]]&lt;&gt;0),Play[[#This Row],[medical_insurance_charges]],NA())</f>
        <v>#N/A</v>
      </c>
      <c r="X682" s="114" t="e">
        <f>IF(AND(Play[[#This Row],[northwest]]&lt;&gt;0,Play[[#This Row],[Smoker]]&lt;&gt;0),Play[[#This Row],[medical_insurance_charges]],NA())</f>
        <v>#N/A</v>
      </c>
      <c r="Y682" s="114" t="e">
        <f>IF(AND(Play[[#This Row],[northeast]]&lt;&gt;0,Play[[#This Row],[Smoker]]&lt;&gt;0),Play[[#This Row],[medical_insurance_charges]],NA())</f>
        <v>#N/A</v>
      </c>
      <c r="Z682" s="115" t="e">
        <f>IF(AND(Play[[#This Row],[Biological Marker]]=0,Play[[#This Row],[Smoker]]=1),Play[[#This Row],[medical_insurance_charges]],NA())</f>
        <v>#N/A</v>
      </c>
      <c r="AA682" s="115" t="e">
        <f>IF(AND(Play[[#This Row],[Biological Marker]]=1,Play[[#This Row],[Smoker]]=1),Play[[#This Row],[medical_insurance_charges]],NA())</f>
        <v>#N/A</v>
      </c>
      <c r="AB682" s="144">
        <f>IF(AND(Play[[#This Row],[southeast]]&lt;&gt;0,Play[[#This Row],[Smoker]]=0),Play[[#This Row],[medical_insurance_charges]],NA())</f>
        <v>7742.1098000000002</v>
      </c>
      <c r="AC682" s="144" t="e">
        <f>IF(AND(Play[[#This Row],[southwest]]&lt;&gt;0,Play[[#This Row],[Smoker]]=0),Play[[#This Row],[medical_insurance_charges]],NA())</f>
        <v>#N/A</v>
      </c>
      <c r="AD682" s="144" t="e">
        <f>IF(AND(Play[[#This Row],[northwest]]&lt;&gt;0,Play[[#This Row],[Smoker]]=0),Play[[#This Row],[medical_insurance_charges]],NA())</f>
        <v>#N/A</v>
      </c>
      <c r="AE682" s="144" t="e">
        <f>IF(AND(Play[[#This Row],[northeast]]&lt;&gt;0,Play[[#This Row],[Smoker]]=0),Play[[#This Row],[medical_insurance_charges]],NA())</f>
        <v>#N/A</v>
      </c>
      <c r="AF682" s="115" t="e">
        <f>IF(AND(Play[[#This Row],[Biological Marker]]=0,Play[[#This Row],[Smoker]]=0),Play[[#This Row],[medical_insurance_charges]],NA())</f>
        <v>#N/A</v>
      </c>
      <c r="AG682" s="115">
        <f>IF(AND(Play[[#This Row],[Biological Marker]]=1,Play[[#This Row],[Smoker]]=0),Play[[#This Row],[medical_insurance_charges]],NA())</f>
        <v>7742.1098000000002</v>
      </c>
    </row>
    <row r="683" spans="1:33" x14ac:dyDescent="0.35">
      <c r="A683" s="31">
        <v>48</v>
      </c>
      <c r="B683" s="31">
        <v>29.7</v>
      </c>
      <c r="C683" s="33">
        <v>0</v>
      </c>
      <c r="D683" s="33">
        <v>0</v>
      </c>
      <c r="E683" s="33">
        <v>1</v>
      </c>
      <c r="F683" s="33">
        <v>0</v>
      </c>
      <c r="G683" s="33">
        <v>1</v>
      </c>
      <c r="H683">
        <v>0</v>
      </c>
      <c r="I683">
        <v>1</v>
      </c>
      <c r="J683">
        <v>0</v>
      </c>
      <c r="K683">
        <v>0</v>
      </c>
      <c r="L683">
        <v>0</v>
      </c>
      <c r="M683">
        <v>0</v>
      </c>
      <c r="N683">
        <v>0</v>
      </c>
      <c r="O683">
        <v>1</v>
      </c>
      <c r="P683">
        <v>0</v>
      </c>
      <c r="Q683" s="32">
        <v>7789.6350000000002</v>
      </c>
      <c r="R683" s="110">
        <f>IF(Play[[#This Row],[southeast]]=1,Play[[#This Row],[medical_insurance_charges]],NA())</f>
        <v>7789.6350000000002</v>
      </c>
      <c r="S683" s="110" t="e">
        <f>IF(Play[[#This Row],[southwest]]=1,Play[[#This Row],[medical_insurance_charges]],NA())</f>
        <v>#N/A</v>
      </c>
      <c r="T683" s="111" t="e">
        <f>IF(Play[[#This Row],[northwest]]=1,Play[[#This Row],[medical_insurance_charges]],NA())</f>
        <v>#N/A</v>
      </c>
      <c r="U683" s="110" t="e">
        <f>IF(Play[[#This Row],[northeast]]=1,Play[[#This Row],[medical_insurance_charges]],NA())</f>
        <v>#N/A</v>
      </c>
      <c r="V683" s="114" t="e">
        <f>IF(AND(Play[[#This Row],[southeast]]&lt;&gt;0,Play[[#This Row],[Smoker]]&lt;&gt;0),Play[[#This Row],[medical_insurance_charges]],NA())</f>
        <v>#N/A</v>
      </c>
      <c r="W683" s="114" t="e">
        <f>IF(AND(Play[[#This Row],[southwest]]&lt;&gt;0,Play[[#This Row],[Smoker]]&lt;&gt;0),Play[[#This Row],[medical_insurance_charges]],NA())</f>
        <v>#N/A</v>
      </c>
      <c r="X683" s="114" t="e">
        <f>IF(AND(Play[[#This Row],[northwest]]&lt;&gt;0,Play[[#This Row],[Smoker]]&lt;&gt;0),Play[[#This Row],[medical_insurance_charges]],NA())</f>
        <v>#N/A</v>
      </c>
      <c r="Y683" s="114" t="e">
        <f>IF(AND(Play[[#This Row],[northeast]]&lt;&gt;0,Play[[#This Row],[Smoker]]&lt;&gt;0),Play[[#This Row],[medical_insurance_charges]],NA())</f>
        <v>#N/A</v>
      </c>
      <c r="Z683" s="115" t="e">
        <f>IF(AND(Play[[#This Row],[Biological Marker]]=0,Play[[#This Row],[Smoker]]=1),Play[[#This Row],[medical_insurance_charges]],NA())</f>
        <v>#N/A</v>
      </c>
      <c r="AA683" s="115" t="e">
        <f>IF(AND(Play[[#This Row],[Biological Marker]]=1,Play[[#This Row],[Smoker]]=1),Play[[#This Row],[medical_insurance_charges]],NA())</f>
        <v>#N/A</v>
      </c>
      <c r="AB683" s="144">
        <f>IF(AND(Play[[#This Row],[southeast]]&lt;&gt;0,Play[[#This Row],[Smoker]]=0),Play[[#This Row],[medical_insurance_charges]],NA())</f>
        <v>7789.6350000000002</v>
      </c>
      <c r="AC683" s="144" t="e">
        <f>IF(AND(Play[[#This Row],[southwest]]&lt;&gt;0,Play[[#This Row],[Smoker]]=0),Play[[#This Row],[medical_insurance_charges]],NA())</f>
        <v>#N/A</v>
      </c>
      <c r="AD683" s="144" t="e">
        <f>IF(AND(Play[[#This Row],[northwest]]&lt;&gt;0,Play[[#This Row],[Smoker]]=0),Play[[#This Row],[medical_insurance_charges]],NA())</f>
        <v>#N/A</v>
      </c>
      <c r="AE683" s="144" t="e">
        <f>IF(AND(Play[[#This Row],[northeast]]&lt;&gt;0,Play[[#This Row],[Smoker]]=0),Play[[#This Row],[medical_insurance_charges]],NA())</f>
        <v>#N/A</v>
      </c>
      <c r="AF683" s="115" t="e">
        <f>IF(AND(Play[[#This Row],[Biological Marker]]=0,Play[[#This Row],[Smoker]]=0),Play[[#This Row],[medical_insurance_charges]],NA())</f>
        <v>#N/A</v>
      </c>
      <c r="AG683" s="115">
        <f>IF(AND(Play[[#This Row],[Biological Marker]]=1,Play[[#This Row],[Smoker]]=0),Play[[#This Row],[medical_insurance_charges]],NA())</f>
        <v>7789.6350000000002</v>
      </c>
    </row>
    <row r="684" spans="1:33" x14ac:dyDescent="0.35">
      <c r="A684" s="31">
        <v>50</v>
      </c>
      <c r="B684" s="31">
        <v>25.3</v>
      </c>
      <c r="C684" s="33">
        <v>0</v>
      </c>
      <c r="D684" s="33">
        <v>0</v>
      </c>
      <c r="E684" s="33">
        <v>1</v>
      </c>
      <c r="F684" s="33">
        <v>0</v>
      </c>
      <c r="G684" s="33">
        <v>1</v>
      </c>
      <c r="H684">
        <v>0</v>
      </c>
      <c r="I684">
        <v>1</v>
      </c>
      <c r="J684">
        <v>0</v>
      </c>
      <c r="K684">
        <v>0</v>
      </c>
      <c r="L684">
        <v>0</v>
      </c>
      <c r="M684">
        <v>0</v>
      </c>
      <c r="N684">
        <v>0</v>
      </c>
      <c r="O684">
        <v>1</v>
      </c>
      <c r="P684">
        <v>0</v>
      </c>
      <c r="Q684" s="32">
        <v>8442.6669999999995</v>
      </c>
      <c r="R684" s="110">
        <f>IF(Play[[#This Row],[southeast]]=1,Play[[#This Row],[medical_insurance_charges]],NA())</f>
        <v>8442.6669999999995</v>
      </c>
      <c r="S684" s="110" t="e">
        <f>IF(Play[[#This Row],[southwest]]=1,Play[[#This Row],[medical_insurance_charges]],NA())</f>
        <v>#N/A</v>
      </c>
      <c r="T684" s="111" t="e">
        <f>IF(Play[[#This Row],[northwest]]=1,Play[[#This Row],[medical_insurance_charges]],NA())</f>
        <v>#N/A</v>
      </c>
      <c r="U684" s="110" t="e">
        <f>IF(Play[[#This Row],[northeast]]=1,Play[[#This Row],[medical_insurance_charges]],NA())</f>
        <v>#N/A</v>
      </c>
      <c r="V684" s="114" t="e">
        <f>IF(AND(Play[[#This Row],[southeast]]&lt;&gt;0,Play[[#This Row],[Smoker]]&lt;&gt;0),Play[[#This Row],[medical_insurance_charges]],NA())</f>
        <v>#N/A</v>
      </c>
      <c r="W684" s="114" t="e">
        <f>IF(AND(Play[[#This Row],[southwest]]&lt;&gt;0,Play[[#This Row],[Smoker]]&lt;&gt;0),Play[[#This Row],[medical_insurance_charges]],NA())</f>
        <v>#N/A</v>
      </c>
      <c r="X684" s="114" t="e">
        <f>IF(AND(Play[[#This Row],[northwest]]&lt;&gt;0,Play[[#This Row],[Smoker]]&lt;&gt;0),Play[[#This Row],[medical_insurance_charges]],NA())</f>
        <v>#N/A</v>
      </c>
      <c r="Y684" s="114" t="e">
        <f>IF(AND(Play[[#This Row],[northeast]]&lt;&gt;0,Play[[#This Row],[Smoker]]&lt;&gt;0),Play[[#This Row],[medical_insurance_charges]],NA())</f>
        <v>#N/A</v>
      </c>
      <c r="Z684" s="115" t="e">
        <f>IF(AND(Play[[#This Row],[Biological Marker]]=0,Play[[#This Row],[Smoker]]=1),Play[[#This Row],[medical_insurance_charges]],NA())</f>
        <v>#N/A</v>
      </c>
      <c r="AA684" s="115" t="e">
        <f>IF(AND(Play[[#This Row],[Biological Marker]]=1,Play[[#This Row],[Smoker]]=1),Play[[#This Row],[medical_insurance_charges]],NA())</f>
        <v>#N/A</v>
      </c>
      <c r="AB684" s="144">
        <f>IF(AND(Play[[#This Row],[southeast]]&lt;&gt;0,Play[[#This Row],[Smoker]]=0),Play[[#This Row],[medical_insurance_charges]],NA())</f>
        <v>8442.6669999999995</v>
      </c>
      <c r="AC684" s="144" t="e">
        <f>IF(AND(Play[[#This Row],[southwest]]&lt;&gt;0,Play[[#This Row],[Smoker]]=0),Play[[#This Row],[medical_insurance_charges]],NA())</f>
        <v>#N/A</v>
      </c>
      <c r="AD684" s="144" t="e">
        <f>IF(AND(Play[[#This Row],[northwest]]&lt;&gt;0,Play[[#This Row],[Smoker]]=0),Play[[#This Row],[medical_insurance_charges]],NA())</f>
        <v>#N/A</v>
      </c>
      <c r="AE684" s="144" t="e">
        <f>IF(AND(Play[[#This Row],[northeast]]&lt;&gt;0,Play[[#This Row],[Smoker]]=0),Play[[#This Row],[medical_insurance_charges]],NA())</f>
        <v>#N/A</v>
      </c>
      <c r="AF684" s="115" t="e">
        <f>IF(AND(Play[[#This Row],[Biological Marker]]=0,Play[[#This Row],[Smoker]]=0),Play[[#This Row],[medical_insurance_charges]],NA())</f>
        <v>#N/A</v>
      </c>
      <c r="AG684" s="115">
        <f>IF(AND(Play[[#This Row],[Biological Marker]]=1,Play[[#This Row],[Smoker]]=0),Play[[#This Row],[medical_insurance_charges]],NA())</f>
        <v>8442.6669999999995</v>
      </c>
    </row>
    <row r="685" spans="1:33" x14ac:dyDescent="0.35">
      <c r="A685" s="31">
        <v>52</v>
      </c>
      <c r="B685" s="31">
        <v>26.4</v>
      </c>
      <c r="C685" s="33">
        <v>0</v>
      </c>
      <c r="D685" s="33">
        <v>0</v>
      </c>
      <c r="E685" s="33">
        <v>1</v>
      </c>
      <c r="F685" s="33">
        <v>0</v>
      </c>
      <c r="G685" s="33">
        <v>1</v>
      </c>
      <c r="H685">
        <v>0</v>
      </c>
      <c r="I685">
        <v>1</v>
      </c>
      <c r="J685">
        <v>0</v>
      </c>
      <c r="K685">
        <v>0</v>
      </c>
      <c r="L685">
        <v>0</v>
      </c>
      <c r="M685">
        <v>0</v>
      </c>
      <c r="N685">
        <v>0</v>
      </c>
      <c r="O685">
        <v>1</v>
      </c>
      <c r="P685">
        <v>0</v>
      </c>
      <c r="Q685" s="32">
        <v>25992.821039999999</v>
      </c>
      <c r="R685" s="110">
        <f>IF(Play[[#This Row],[southeast]]=1,Play[[#This Row],[medical_insurance_charges]],NA())</f>
        <v>25992.821039999999</v>
      </c>
      <c r="S685" s="110" t="e">
        <f>IF(Play[[#This Row],[southwest]]=1,Play[[#This Row],[medical_insurance_charges]],NA())</f>
        <v>#N/A</v>
      </c>
      <c r="T685" s="111" t="e">
        <f>IF(Play[[#This Row],[northwest]]=1,Play[[#This Row],[medical_insurance_charges]],NA())</f>
        <v>#N/A</v>
      </c>
      <c r="U685" s="110" t="e">
        <f>IF(Play[[#This Row],[northeast]]=1,Play[[#This Row],[medical_insurance_charges]],NA())</f>
        <v>#N/A</v>
      </c>
      <c r="V685" s="114" t="e">
        <f>IF(AND(Play[[#This Row],[southeast]]&lt;&gt;0,Play[[#This Row],[Smoker]]&lt;&gt;0),Play[[#This Row],[medical_insurance_charges]],NA())</f>
        <v>#N/A</v>
      </c>
      <c r="W685" s="114" t="e">
        <f>IF(AND(Play[[#This Row],[southwest]]&lt;&gt;0,Play[[#This Row],[Smoker]]&lt;&gt;0),Play[[#This Row],[medical_insurance_charges]],NA())</f>
        <v>#N/A</v>
      </c>
      <c r="X685" s="114" t="e">
        <f>IF(AND(Play[[#This Row],[northwest]]&lt;&gt;0,Play[[#This Row],[Smoker]]&lt;&gt;0),Play[[#This Row],[medical_insurance_charges]],NA())</f>
        <v>#N/A</v>
      </c>
      <c r="Y685" s="114" t="e">
        <f>IF(AND(Play[[#This Row],[northeast]]&lt;&gt;0,Play[[#This Row],[Smoker]]&lt;&gt;0),Play[[#This Row],[medical_insurance_charges]],NA())</f>
        <v>#N/A</v>
      </c>
      <c r="Z685" s="115" t="e">
        <f>IF(AND(Play[[#This Row],[Biological Marker]]=0,Play[[#This Row],[Smoker]]=1),Play[[#This Row],[medical_insurance_charges]],NA())</f>
        <v>#N/A</v>
      </c>
      <c r="AA685" s="115" t="e">
        <f>IF(AND(Play[[#This Row],[Biological Marker]]=1,Play[[#This Row],[Smoker]]=1),Play[[#This Row],[medical_insurance_charges]],NA())</f>
        <v>#N/A</v>
      </c>
      <c r="AB685" s="144">
        <f>IF(AND(Play[[#This Row],[southeast]]&lt;&gt;0,Play[[#This Row],[Smoker]]=0),Play[[#This Row],[medical_insurance_charges]],NA())</f>
        <v>25992.821039999999</v>
      </c>
      <c r="AC685" s="144" t="e">
        <f>IF(AND(Play[[#This Row],[southwest]]&lt;&gt;0,Play[[#This Row],[Smoker]]=0),Play[[#This Row],[medical_insurance_charges]],NA())</f>
        <v>#N/A</v>
      </c>
      <c r="AD685" s="144" t="e">
        <f>IF(AND(Play[[#This Row],[northwest]]&lt;&gt;0,Play[[#This Row],[Smoker]]=0),Play[[#This Row],[medical_insurance_charges]],NA())</f>
        <v>#N/A</v>
      </c>
      <c r="AE685" s="144" t="e">
        <f>IF(AND(Play[[#This Row],[northeast]]&lt;&gt;0,Play[[#This Row],[Smoker]]=0),Play[[#This Row],[medical_insurance_charges]],NA())</f>
        <v>#N/A</v>
      </c>
      <c r="AF685" s="115" t="e">
        <f>IF(AND(Play[[#This Row],[Biological Marker]]=0,Play[[#This Row],[Smoker]]=0),Play[[#This Row],[medical_insurance_charges]],NA())</f>
        <v>#N/A</v>
      </c>
      <c r="AG685" s="115">
        <f>IF(AND(Play[[#This Row],[Biological Marker]]=1,Play[[#This Row],[Smoker]]=0),Play[[#This Row],[medical_insurance_charges]],NA())</f>
        <v>25992.821039999999</v>
      </c>
    </row>
    <row r="686" spans="1:33" x14ac:dyDescent="0.35">
      <c r="A686" s="31">
        <v>53</v>
      </c>
      <c r="B686" s="31">
        <v>29.48</v>
      </c>
      <c r="C686" s="33">
        <v>0</v>
      </c>
      <c r="D686" s="33">
        <v>0</v>
      </c>
      <c r="E686" s="33">
        <v>1</v>
      </c>
      <c r="F686" s="33">
        <v>0</v>
      </c>
      <c r="G686" s="33">
        <v>1</v>
      </c>
      <c r="H686">
        <v>0</v>
      </c>
      <c r="I686">
        <v>1</v>
      </c>
      <c r="J686">
        <v>0</v>
      </c>
      <c r="K686">
        <v>0</v>
      </c>
      <c r="L686">
        <v>0</v>
      </c>
      <c r="M686">
        <v>0</v>
      </c>
      <c r="N686">
        <v>0</v>
      </c>
      <c r="O686">
        <v>1</v>
      </c>
      <c r="P686">
        <v>0</v>
      </c>
      <c r="Q686" s="32">
        <v>9487.6442000000006</v>
      </c>
      <c r="R686" s="110">
        <f>IF(Play[[#This Row],[southeast]]=1,Play[[#This Row],[medical_insurance_charges]],NA())</f>
        <v>9487.6442000000006</v>
      </c>
      <c r="S686" s="110" t="e">
        <f>IF(Play[[#This Row],[southwest]]=1,Play[[#This Row],[medical_insurance_charges]],NA())</f>
        <v>#N/A</v>
      </c>
      <c r="T686" s="111" t="e">
        <f>IF(Play[[#This Row],[northwest]]=1,Play[[#This Row],[medical_insurance_charges]],NA())</f>
        <v>#N/A</v>
      </c>
      <c r="U686" s="110" t="e">
        <f>IF(Play[[#This Row],[northeast]]=1,Play[[#This Row],[medical_insurance_charges]],NA())</f>
        <v>#N/A</v>
      </c>
      <c r="V686" s="114" t="e">
        <f>IF(AND(Play[[#This Row],[southeast]]&lt;&gt;0,Play[[#This Row],[Smoker]]&lt;&gt;0),Play[[#This Row],[medical_insurance_charges]],NA())</f>
        <v>#N/A</v>
      </c>
      <c r="W686" s="114" t="e">
        <f>IF(AND(Play[[#This Row],[southwest]]&lt;&gt;0,Play[[#This Row],[Smoker]]&lt;&gt;0),Play[[#This Row],[medical_insurance_charges]],NA())</f>
        <v>#N/A</v>
      </c>
      <c r="X686" s="114" t="e">
        <f>IF(AND(Play[[#This Row],[northwest]]&lt;&gt;0,Play[[#This Row],[Smoker]]&lt;&gt;0),Play[[#This Row],[medical_insurance_charges]],NA())</f>
        <v>#N/A</v>
      </c>
      <c r="Y686" s="114" t="e">
        <f>IF(AND(Play[[#This Row],[northeast]]&lt;&gt;0,Play[[#This Row],[Smoker]]&lt;&gt;0),Play[[#This Row],[medical_insurance_charges]],NA())</f>
        <v>#N/A</v>
      </c>
      <c r="Z686" s="115" t="e">
        <f>IF(AND(Play[[#This Row],[Biological Marker]]=0,Play[[#This Row],[Smoker]]=1),Play[[#This Row],[medical_insurance_charges]],NA())</f>
        <v>#N/A</v>
      </c>
      <c r="AA686" s="115" t="e">
        <f>IF(AND(Play[[#This Row],[Biological Marker]]=1,Play[[#This Row],[Smoker]]=1),Play[[#This Row],[medical_insurance_charges]],NA())</f>
        <v>#N/A</v>
      </c>
      <c r="AB686" s="144">
        <f>IF(AND(Play[[#This Row],[southeast]]&lt;&gt;0,Play[[#This Row],[Smoker]]=0),Play[[#This Row],[medical_insurance_charges]],NA())</f>
        <v>9487.6442000000006</v>
      </c>
      <c r="AC686" s="144" t="e">
        <f>IF(AND(Play[[#This Row],[southwest]]&lt;&gt;0,Play[[#This Row],[Smoker]]=0),Play[[#This Row],[medical_insurance_charges]],NA())</f>
        <v>#N/A</v>
      </c>
      <c r="AD686" s="144" t="e">
        <f>IF(AND(Play[[#This Row],[northwest]]&lt;&gt;0,Play[[#This Row],[Smoker]]=0),Play[[#This Row],[medical_insurance_charges]],NA())</f>
        <v>#N/A</v>
      </c>
      <c r="AE686" s="144" t="e">
        <f>IF(AND(Play[[#This Row],[northeast]]&lt;&gt;0,Play[[#This Row],[Smoker]]=0),Play[[#This Row],[medical_insurance_charges]],NA())</f>
        <v>#N/A</v>
      </c>
      <c r="AF686" s="115" t="e">
        <f>IF(AND(Play[[#This Row],[Biological Marker]]=0,Play[[#This Row],[Smoker]]=0),Play[[#This Row],[medical_insurance_charges]],NA())</f>
        <v>#N/A</v>
      </c>
      <c r="AG686" s="115">
        <f>IF(AND(Play[[#This Row],[Biological Marker]]=1,Play[[#This Row],[Smoker]]=0),Play[[#This Row],[medical_insurance_charges]],NA())</f>
        <v>9487.6442000000006</v>
      </c>
    </row>
    <row r="687" spans="1:33" x14ac:dyDescent="0.35">
      <c r="A687" s="31">
        <v>57</v>
      </c>
      <c r="B687" s="31">
        <v>27.94</v>
      </c>
      <c r="C687" s="33">
        <v>0</v>
      </c>
      <c r="D687" s="33">
        <v>0</v>
      </c>
      <c r="E687" s="33">
        <v>1</v>
      </c>
      <c r="F687" s="33">
        <v>0</v>
      </c>
      <c r="G687" s="33">
        <v>1</v>
      </c>
      <c r="H687">
        <v>0</v>
      </c>
      <c r="I687">
        <v>1</v>
      </c>
      <c r="J687">
        <v>0</v>
      </c>
      <c r="K687">
        <v>0</v>
      </c>
      <c r="L687">
        <v>0</v>
      </c>
      <c r="M687">
        <v>0</v>
      </c>
      <c r="N687">
        <v>0</v>
      </c>
      <c r="O687">
        <v>1</v>
      </c>
      <c r="P687">
        <v>0</v>
      </c>
      <c r="Q687" s="32">
        <v>11554.223599999999</v>
      </c>
      <c r="R687" s="110">
        <f>IF(Play[[#This Row],[southeast]]=1,Play[[#This Row],[medical_insurance_charges]],NA())</f>
        <v>11554.223599999999</v>
      </c>
      <c r="S687" s="110" t="e">
        <f>IF(Play[[#This Row],[southwest]]=1,Play[[#This Row],[medical_insurance_charges]],NA())</f>
        <v>#N/A</v>
      </c>
      <c r="T687" s="111" t="e">
        <f>IF(Play[[#This Row],[northwest]]=1,Play[[#This Row],[medical_insurance_charges]],NA())</f>
        <v>#N/A</v>
      </c>
      <c r="U687" s="110" t="e">
        <f>IF(Play[[#This Row],[northeast]]=1,Play[[#This Row],[medical_insurance_charges]],NA())</f>
        <v>#N/A</v>
      </c>
      <c r="V687" s="114" t="e">
        <f>IF(AND(Play[[#This Row],[southeast]]&lt;&gt;0,Play[[#This Row],[Smoker]]&lt;&gt;0),Play[[#This Row],[medical_insurance_charges]],NA())</f>
        <v>#N/A</v>
      </c>
      <c r="W687" s="114" t="e">
        <f>IF(AND(Play[[#This Row],[southwest]]&lt;&gt;0,Play[[#This Row],[Smoker]]&lt;&gt;0),Play[[#This Row],[medical_insurance_charges]],NA())</f>
        <v>#N/A</v>
      </c>
      <c r="X687" s="114" t="e">
        <f>IF(AND(Play[[#This Row],[northwest]]&lt;&gt;0,Play[[#This Row],[Smoker]]&lt;&gt;0),Play[[#This Row],[medical_insurance_charges]],NA())</f>
        <v>#N/A</v>
      </c>
      <c r="Y687" s="114" t="e">
        <f>IF(AND(Play[[#This Row],[northeast]]&lt;&gt;0,Play[[#This Row],[Smoker]]&lt;&gt;0),Play[[#This Row],[medical_insurance_charges]],NA())</f>
        <v>#N/A</v>
      </c>
      <c r="Z687" s="115" t="e">
        <f>IF(AND(Play[[#This Row],[Biological Marker]]=0,Play[[#This Row],[Smoker]]=1),Play[[#This Row],[medical_insurance_charges]],NA())</f>
        <v>#N/A</v>
      </c>
      <c r="AA687" s="115" t="e">
        <f>IF(AND(Play[[#This Row],[Biological Marker]]=1,Play[[#This Row],[Smoker]]=1),Play[[#This Row],[medical_insurance_charges]],NA())</f>
        <v>#N/A</v>
      </c>
      <c r="AB687" s="144">
        <f>IF(AND(Play[[#This Row],[southeast]]&lt;&gt;0,Play[[#This Row],[Smoker]]=0),Play[[#This Row],[medical_insurance_charges]],NA())</f>
        <v>11554.223599999999</v>
      </c>
      <c r="AC687" s="144" t="e">
        <f>IF(AND(Play[[#This Row],[southwest]]&lt;&gt;0,Play[[#This Row],[Smoker]]=0),Play[[#This Row],[medical_insurance_charges]],NA())</f>
        <v>#N/A</v>
      </c>
      <c r="AD687" s="144" t="e">
        <f>IF(AND(Play[[#This Row],[northwest]]&lt;&gt;0,Play[[#This Row],[Smoker]]=0),Play[[#This Row],[medical_insurance_charges]],NA())</f>
        <v>#N/A</v>
      </c>
      <c r="AE687" s="144" t="e">
        <f>IF(AND(Play[[#This Row],[northeast]]&lt;&gt;0,Play[[#This Row],[Smoker]]=0),Play[[#This Row],[medical_insurance_charges]],NA())</f>
        <v>#N/A</v>
      </c>
      <c r="AF687" s="115" t="e">
        <f>IF(AND(Play[[#This Row],[Biological Marker]]=0,Play[[#This Row],[Smoker]]=0),Play[[#This Row],[medical_insurance_charges]],NA())</f>
        <v>#N/A</v>
      </c>
      <c r="AG687" s="115">
        <f>IF(AND(Play[[#This Row],[Biological Marker]]=1,Play[[#This Row],[Smoker]]=0),Play[[#This Row],[medical_insurance_charges]],NA())</f>
        <v>11554.223599999999</v>
      </c>
    </row>
    <row r="688" spans="1:33" x14ac:dyDescent="0.35">
      <c r="A688" s="31">
        <v>59</v>
      </c>
      <c r="B688" s="31">
        <v>26.4</v>
      </c>
      <c r="C688" s="33">
        <v>0</v>
      </c>
      <c r="D688" s="33">
        <v>0</v>
      </c>
      <c r="E688" s="33">
        <v>1</v>
      </c>
      <c r="F688" s="33">
        <v>0</v>
      </c>
      <c r="G688" s="33">
        <v>1</v>
      </c>
      <c r="H688">
        <v>0</v>
      </c>
      <c r="I688">
        <v>1</v>
      </c>
      <c r="J688">
        <v>0</v>
      </c>
      <c r="K688">
        <v>0</v>
      </c>
      <c r="L688">
        <v>0</v>
      </c>
      <c r="M688">
        <v>0</v>
      </c>
      <c r="N688">
        <v>0</v>
      </c>
      <c r="O688">
        <v>1</v>
      </c>
      <c r="P688">
        <v>0</v>
      </c>
      <c r="Q688" s="32">
        <v>11743.299000000001</v>
      </c>
      <c r="R688" s="110">
        <f>IF(Play[[#This Row],[southeast]]=1,Play[[#This Row],[medical_insurance_charges]],NA())</f>
        <v>11743.299000000001</v>
      </c>
      <c r="S688" s="110" t="e">
        <f>IF(Play[[#This Row],[southwest]]=1,Play[[#This Row],[medical_insurance_charges]],NA())</f>
        <v>#N/A</v>
      </c>
      <c r="T688" s="111" t="e">
        <f>IF(Play[[#This Row],[northwest]]=1,Play[[#This Row],[medical_insurance_charges]],NA())</f>
        <v>#N/A</v>
      </c>
      <c r="U688" s="110" t="e">
        <f>IF(Play[[#This Row],[northeast]]=1,Play[[#This Row],[medical_insurance_charges]],NA())</f>
        <v>#N/A</v>
      </c>
      <c r="V688" s="114" t="e">
        <f>IF(AND(Play[[#This Row],[southeast]]&lt;&gt;0,Play[[#This Row],[Smoker]]&lt;&gt;0),Play[[#This Row],[medical_insurance_charges]],NA())</f>
        <v>#N/A</v>
      </c>
      <c r="W688" s="114" t="e">
        <f>IF(AND(Play[[#This Row],[southwest]]&lt;&gt;0,Play[[#This Row],[Smoker]]&lt;&gt;0),Play[[#This Row],[medical_insurance_charges]],NA())</f>
        <v>#N/A</v>
      </c>
      <c r="X688" s="114" t="e">
        <f>IF(AND(Play[[#This Row],[northwest]]&lt;&gt;0,Play[[#This Row],[Smoker]]&lt;&gt;0),Play[[#This Row],[medical_insurance_charges]],NA())</f>
        <v>#N/A</v>
      </c>
      <c r="Y688" s="114" t="e">
        <f>IF(AND(Play[[#This Row],[northeast]]&lt;&gt;0,Play[[#This Row],[Smoker]]&lt;&gt;0),Play[[#This Row],[medical_insurance_charges]],NA())</f>
        <v>#N/A</v>
      </c>
      <c r="Z688" s="115" t="e">
        <f>IF(AND(Play[[#This Row],[Biological Marker]]=0,Play[[#This Row],[Smoker]]=1),Play[[#This Row],[medical_insurance_charges]],NA())</f>
        <v>#N/A</v>
      </c>
      <c r="AA688" s="115" t="e">
        <f>IF(AND(Play[[#This Row],[Biological Marker]]=1,Play[[#This Row],[Smoker]]=1),Play[[#This Row],[medical_insurance_charges]],NA())</f>
        <v>#N/A</v>
      </c>
      <c r="AB688" s="144">
        <f>IF(AND(Play[[#This Row],[southeast]]&lt;&gt;0,Play[[#This Row],[Smoker]]=0),Play[[#This Row],[medical_insurance_charges]],NA())</f>
        <v>11743.299000000001</v>
      </c>
      <c r="AC688" s="144" t="e">
        <f>IF(AND(Play[[#This Row],[southwest]]&lt;&gt;0,Play[[#This Row],[Smoker]]=0),Play[[#This Row],[medical_insurance_charges]],NA())</f>
        <v>#N/A</v>
      </c>
      <c r="AD688" s="144" t="e">
        <f>IF(AND(Play[[#This Row],[northwest]]&lt;&gt;0,Play[[#This Row],[Smoker]]=0),Play[[#This Row],[medical_insurance_charges]],NA())</f>
        <v>#N/A</v>
      </c>
      <c r="AE688" s="144" t="e">
        <f>IF(AND(Play[[#This Row],[northeast]]&lt;&gt;0,Play[[#This Row],[Smoker]]=0),Play[[#This Row],[medical_insurance_charges]],NA())</f>
        <v>#N/A</v>
      </c>
      <c r="AF688" s="115" t="e">
        <f>IF(AND(Play[[#This Row],[Biological Marker]]=0,Play[[#This Row],[Smoker]]=0),Play[[#This Row],[medical_insurance_charges]],NA())</f>
        <v>#N/A</v>
      </c>
      <c r="AG688" s="115">
        <f>IF(AND(Play[[#This Row],[Biological Marker]]=1,Play[[#This Row],[Smoker]]=0),Play[[#This Row],[medical_insurance_charges]],NA())</f>
        <v>11743.299000000001</v>
      </c>
    </row>
    <row r="689" spans="1:33" x14ac:dyDescent="0.35">
      <c r="A689" s="31">
        <v>59</v>
      </c>
      <c r="B689" s="31">
        <v>29.7</v>
      </c>
      <c r="C689" s="33">
        <v>0</v>
      </c>
      <c r="D689" s="33">
        <v>0</v>
      </c>
      <c r="E689" s="33">
        <v>1</v>
      </c>
      <c r="F689" s="33">
        <v>0</v>
      </c>
      <c r="G689" s="33">
        <v>1</v>
      </c>
      <c r="H689">
        <v>0</v>
      </c>
      <c r="I689">
        <v>1</v>
      </c>
      <c r="J689">
        <v>0</v>
      </c>
      <c r="K689">
        <v>0</v>
      </c>
      <c r="L689">
        <v>0</v>
      </c>
      <c r="M689">
        <v>0</v>
      </c>
      <c r="N689">
        <v>0</v>
      </c>
      <c r="O689">
        <v>1</v>
      </c>
      <c r="P689">
        <v>0</v>
      </c>
      <c r="Q689" s="32">
        <v>12925.886</v>
      </c>
      <c r="R689" s="110">
        <f>IF(Play[[#This Row],[southeast]]=1,Play[[#This Row],[medical_insurance_charges]],NA())</f>
        <v>12925.886</v>
      </c>
      <c r="S689" s="110" t="e">
        <f>IF(Play[[#This Row],[southwest]]=1,Play[[#This Row],[medical_insurance_charges]],NA())</f>
        <v>#N/A</v>
      </c>
      <c r="T689" s="111" t="e">
        <f>IF(Play[[#This Row],[northwest]]=1,Play[[#This Row],[medical_insurance_charges]],NA())</f>
        <v>#N/A</v>
      </c>
      <c r="U689" s="110" t="e">
        <f>IF(Play[[#This Row],[northeast]]=1,Play[[#This Row],[medical_insurance_charges]],NA())</f>
        <v>#N/A</v>
      </c>
      <c r="V689" s="114" t="e">
        <f>IF(AND(Play[[#This Row],[southeast]]&lt;&gt;0,Play[[#This Row],[Smoker]]&lt;&gt;0),Play[[#This Row],[medical_insurance_charges]],NA())</f>
        <v>#N/A</v>
      </c>
      <c r="W689" s="114" t="e">
        <f>IF(AND(Play[[#This Row],[southwest]]&lt;&gt;0,Play[[#This Row],[Smoker]]&lt;&gt;0),Play[[#This Row],[medical_insurance_charges]],NA())</f>
        <v>#N/A</v>
      </c>
      <c r="X689" s="114" t="e">
        <f>IF(AND(Play[[#This Row],[northwest]]&lt;&gt;0,Play[[#This Row],[Smoker]]&lt;&gt;0),Play[[#This Row],[medical_insurance_charges]],NA())</f>
        <v>#N/A</v>
      </c>
      <c r="Y689" s="114" t="e">
        <f>IF(AND(Play[[#This Row],[northeast]]&lt;&gt;0,Play[[#This Row],[Smoker]]&lt;&gt;0),Play[[#This Row],[medical_insurance_charges]],NA())</f>
        <v>#N/A</v>
      </c>
      <c r="Z689" s="115" t="e">
        <f>IF(AND(Play[[#This Row],[Biological Marker]]=0,Play[[#This Row],[Smoker]]=1),Play[[#This Row],[medical_insurance_charges]],NA())</f>
        <v>#N/A</v>
      </c>
      <c r="AA689" s="115" t="e">
        <f>IF(AND(Play[[#This Row],[Biological Marker]]=1,Play[[#This Row],[Smoker]]=1),Play[[#This Row],[medical_insurance_charges]],NA())</f>
        <v>#N/A</v>
      </c>
      <c r="AB689" s="144">
        <f>IF(AND(Play[[#This Row],[southeast]]&lt;&gt;0,Play[[#This Row],[Smoker]]=0),Play[[#This Row],[medical_insurance_charges]],NA())</f>
        <v>12925.886</v>
      </c>
      <c r="AC689" s="144" t="e">
        <f>IF(AND(Play[[#This Row],[southwest]]&lt;&gt;0,Play[[#This Row],[Smoker]]=0),Play[[#This Row],[medical_insurance_charges]],NA())</f>
        <v>#N/A</v>
      </c>
      <c r="AD689" s="144" t="e">
        <f>IF(AND(Play[[#This Row],[northwest]]&lt;&gt;0,Play[[#This Row],[Smoker]]=0),Play[[#This Row],[medical_insurance_charges]],NA())</f>
        <v>#N/A</v>
      </c>
      <c r="AE689" s="144" t="e">
        <f>IF(AND(Play[[#This Row],[northeast]]&lt;&gt;0,Play[[#This Row],[Smoker]]=0),Play[[#This Row],[medical_insurance_charges]],NA())</f>
        <v>#N/A</v>
      </c>
      <c r="AF689" s="115" t="e">
        <f>IF(AND(Play[[#This Row],[Biological Marker]]=0,Play[[#This Row],[Smoker]]=0),Play[[#This Row],[medical_insurance_charges]],NA())</f>
        <v>#N/A</v>
      </c>
      <c r="AG689" s="115">
        <f>IF(AND(Play[[#This Row],[Biological Marker]]=1,Play[[#This Row],[Smoker]]=0),Play[[#This Row],[medical_insurance_charges]],NA())</f>
        <v>12925.886</v>
      </c>
    </row>
    <row r="690" spans="1:33" x14ac:dyDescent="0.35">
      <c r="A690" s="31">
        <v>60</v>
      </c>
      <c r="B690" s="31">
        <v>25.74</v>
      </c>
      <c r="C690" s="33">
        <v>0</v>
      </c>
      <c r="D690" s="33">
        <v>0</v>
      </c>
      <c r="E690" s="33">
        <v>1</v>
      </c>
      <c r="F690" s="33">
        <v>0</v>
      </c>
      <c r="G690" s="33">
        <v>1</v>
      </c>
      <c r="H690">
        <v>0</v>
      </c>
      <c r="I690">
        <v>1</v>
      </c>
      <c r="J690">
        <v>0</v>
      </c>
      <c r="K690">
        <v>0</v>
      </c>
      <c r="L690">
        <v>0</v>
      </c>
      <c r="M690">
        <v>0</v>
      </c>
      <c r="N690">
        <v>0</v>
      </c>
      <c r="O690">
        <v>0</v>
      </c>
      <c r="P690">
        <v>1</v>
      </c>
      <c r="Q690" s="32">
        <v>12142.578600000001</v>
      </c>
      <c r="R690" s="110">
        <f>IF(Play[[#This Row],[southeast]]=1,Play[[#This Row],[medical_insurance_charges]],NA())</f>
        <v>12142.578600000001</v>
      </c>
      <c r="S690" s="110" t="e">
        <f>IF(Play[[#This Row],[southwest]]=1,Play[[#This Row],[medical_insurance_charges]],NA())</f>
        <v>#N/A</v>
      </c>
      <c r="T690" s="111" t="e">
        <f>IF(Play[[#This Row],[northwest]]=1,Play[[#This Row],[medical_insurance_charges]],NA())</f>
        <v>#N/A</v>
      </c>
      <c r="U690" s="110" t="e">
        <f>IF(Play[[#This Row],[northeast]]=1,Play[[#This Row],[medical_insurance_charges]],NA())</f>
        <v>#N/A</v>
      </c>
      <c r="V690" s="114" t="e">
        <f>IF(AND(Play[[#This Row],[southeast]]&lt;&gt;0,Play[[#This Row],[Smoker]]&lt;&gt;0),Play[[#This Row],[medical_insurance_charges]],NA())</f>
        <v>#N/A</v>
      </c>
      <c r="W690" s="114" t="e">
        <f>IF(AND(Play[[#This Row],[southwest]]&lt;&gt;0,Play[[#This Row],[Smoker]]&lt;&gt;0),Play[[#This Row],[medical_insurance_charges]],NA())</f>
        <v>#N/A</v>
      </c>
      <c r="X690" s="114" t="e">
        <f>IF(AND(Play[[#This Row],[northwest]]&lt;&gt;0,Play[[#This Row],[Smoker]]&lt;&gt;0),Play[[#This Row],[medical_insurance_charges]],NA())</f>
        <v>#N/A</v>
      </c>
      <c r="Y690" s="114" t="e">
        <f>IF(AND(Play[[#This Row],[northeast]]&lt;&gt;0,Play[[#This Row],[Smoker]]&lt;&gt;0),Play[[#This Row],[medical_insurance_charges]],NA())</f>
        <v>#N/A</v>
      </c>
      <c r="Z690" s="115" t="e">
        <f>IF(AND(Play[[#This Row],[Biological Marker]]=0,Play[[#This Row],[Smoker]]=1),Play[[#This Row],[medical_insurance_charges]],NA())</f>
        <v>#N/A</v>
      </c>
      <c r="AA690" s="115" t="e">
        <f>IF(AND(Play[[#This Row],[Biological Marker]]=1,Play[[#This Row],[Smoker]]=1),Play[[#This Row],[medical_insurance_charges]],NA())</f>
        <v>#N/A</v>
      </c>
      <c r="AB690" s="144">
        <f>IF(AND(Play[[#This Row],[southeast]]&lt;&gt;0,Play[[#This Row],[Smoker]]=0),Play[[#This Row],[medical_insurance_charges]],NA())</f>
        <v>12142.578600000001</v>
      </c>
      <c r="AC690" s="144" t="e">
        <f>IF(AND(Play[[#This Row],[southwest]]&lt;&gt;0,Play[[#This Row],[Smoker]]=0),Play[[#This Row],[medical_insurance_charges]],NA())</f>
        <v>#N/A</v>
      </c>
      <c r="AD690" s="144" t="e">
        <f>IF(AND(Play[[#This Row],[northwest]]&lt;&gt;0,Play[[#This Row],[Smoker]]=0),Play[[#This Row],[medical_insurance_charges]],NA())</f>
        <v>#N/A</v>
      </c>
      <c r="AE690" s="144" t="e">
        <f>IF(AND(Play[[#This Row],[northeast]]&lt;&gt;0,Play[[#This Row],[Smoker]]=0),Play[[#This Row],[medical_insurance_charges]],NA())</f>
        <v>#N/A</v>
      </c>
      <c r="AF690" s="115" t="e">
        <f>IF(AND(Play[[#This Row],[Biological Marker]]=0,Play[[#This Row],[Smoker]]=0),Play[[#This Row],[medical_insurance_charges]],NA())</f>
        <v>#N/A</v>
      </c>
      <c r="AG690" s="115">
        <f>IF(AND(Play[[#This Row],[Biological Marker]]=1,Play[[#This Row],[Smoker]]=0),Play[[#This Row],[medical_insurance_charges]],NA())</f>
        <v>12142.578600000001</v>
      </c>
    </row>
    <row r="691" spans="1:33" x14ac:dyDescent="0.35">
      <c r="A691" s="31">
        <v>20</v>
      </c>
      <c r="B691" s="31">
        <v>22.42</v>
      </c>
      <c r="C691" s="33">
        <v>1</v>
      </c>
      <c r="D691" s="33">
        <v>0</v>
      </c>
      <c r="E691" s="33">
        <v>0</v>
      </c>
      <c r="F691" s="33">
        <v>0</v>
      </c>
      <c r="G691" s="33">
        <v>0</v>
      </c>
      <c r="H691">
        <v>1</v>
      </c>
      <c r="I691">
        <v>0</v>
      </c>
      <c r="J691">
        <v>0</v>
      </c>
      <c r="K691">
        <v>1</v>
      </c>
      <c r="L691">
        <v>0</v>
      </c>
      <c r="M691">
        <v>1</v>
      </c>
      <c r="N691">
        <v>0</v>
      </c>
      <c r="O691">
        <v>0</v>
      </c>
      <c r="P691">
        <v>0</v>
      </c>
      <c r="Q691" s="32">
        <v>14711.7438</v>
      </c>
      <c r="R691" s="110" t="e">
        <f>IF(Play[[#This Row],[southeast]]=1,Play[[#This Row],[medical_insurance_charges]],NA())</f>
        <v>#N/A</v>
      </c>
      <c r="S691" s="110" t="e">
        <f>IF(Play[[#This Row],[southwest]]=1,Play[[#This Row],[medical_insurance_charges]],NA())</f>
        <v>#N/A</v>
      </c>
      <c r="T691" s="111">
        <f>IF(Play[[#This Row],[northwest]]=1,Play[[#This Row],[medical_insurance_charges]],NA())</f>
        <v>14711.7438</v>
      </c>
      <c r="U691" s="110" t="e">
        <f>IF(Play[[#This Row],[northeast]]=1,Play[[#This Row],[medical_insurance_charges]],NA())</f>
        <v>#N/A</v>
      </c>
      <c r="V691" s="114" t="e">
        <f>IF(AND(Play[[#This Row],[southeast]]&lt;&gt;0,Play[[#This Row],[Smoker]]&lt;&gt;0),Play[[#This Row],[medical_insurance_charges]],NA())</f>
        <v>#N/A</v>
      </c>
      <c r="W691" s="114" t="e">
        <f>IF(AND(Play[[#This Row],[southwest]]&lt;&gt;0,Play[[#This Row],[Smoker]]&lt;&gt;0),Play[[#This Row],[medical_insurance_charges]],NA())</f>
        <v>#N/A</v>
      </c>
      <c r="X691" s="114">
        <f>IF(AND(Play[[#This Row],[northwest]]&lt;&gt;0,Play[[#This Row],[Smoker]]&lt;&gt;0),Play[[#This Row],[medical_insurance_charges]],NA())</f>
        <v>14711.7438</v>
      </c>
      <c r="Y691" s="114" t="e">
        <f>IF(AND(Play[[#This Row],[northeast]]&lt;&gt;0,Play[[#This Row],[Smoker]]&lt;&gt;0),Play[[#This Row],[medical_insurance_charges]],NA())</f>
        <v>#N/A</v>
      </c>
      <c r="Z691" s="115">
        <f>IF(AND(Play[[#This Row],[Biological Marker]]=0,Play[[#This Row],[Smoker]]=1),Play[[#This Row],[medical_insurance_charges]],NA())</f>
        <v>14711.7438</v>
      </c>
      <c r="AA691" s="115" t="e">
        <f>IF(AND(Play[[#This Row],[Biological Marker]]=1,Play[[#This Row],[Smoker]]=1),Play[[#This Row],[medical_insurance_charges]],NA())</f>
        <v>#N/A</v>
      </c>
      <c r="AB691" s="144" t="e">
        <f>IF(AND(Play[[#This Row],[southeast]]&lt;&gt;0,Play[[#This Row],[Smoker]]=0),Play[[#This Row],[medical_insurance_charges]],NA())</f>
        <v>#N/A</v>
      </c>
      <c r="AC691" s="144" t="e">
        <f>IF(AND(Play[[#This Row],[southwest]]&lt;&gt;0,Play[[#This Row],[Smoker]]=0),Play[[#This Row],[medical_insurance_charges]],NA())</f>
        <v>#N/A</v>
      </c>
      <c r="AD691" s="144" t="e">
        <f>IF(AND(Play[[#This Row],[northwest]]&lt;&gt;0,Play[[#This Row],[Smoker]]=0),Play[[#This Row],[medical_insurance_charges]],NA())</f>
        <v>#N/A</v>
      </c>
      <c r="AE691" s="144" t="e">
        <f>IF(AND(Play[[#This Row],[northeast]]&lt;&gt;0,Play[[#This Row],[Smoker]]=0),Play[[#This Row],[medical_insurance_charges]],NA())</f>
        <v>#N/A</v>
      </c>
      <c r="AF691" s="115" t="e">
        <f>IF(AND(Play[[#This Row],[Biological Marker]]=0,Play[[#This Row],[Smoker]]=0),Play[[#This Row],[medical_insurance_charges]],NA())</f>
        <v>#N/A</v>
      </c>
      <c r="AG691" s="115" t="e">
        <f>IF(AND(Play[[#This Row],[Biological Marker]]=1,Play[[#This Row],[Smoker]]=0),Play[[#This Row],[medical_insurance_charges]],NA())</f>
        <v>#N/A</v>
      </c>
    </row>
    <row r="692" spans="1:33" x14ac:dyDescent="0.35">
      <c r="A692" s="31">
        <v>42</v>
      </c>
      <c r="B692" s="31">
        <v>23.37</v>
      </c>
      <c r="C692" s="33">
        <v>1</v>
      </c>
      <c r="D692" s="33">
        <v>0</v>
      </c>
      <c r="E692" s="33">
        <v>0</v>
      </c>
      <c r="F692" s="33">
        <v>0</v>
      </c>
      <c r="G692" s="33">
        <v>0</v>
      </c>
      <c r="H692">
        <v>1</v>
      </c>
      <c r="I692">
        <v>0</v>
      </c>
      <c r="J692">
        <v>0</v>
      </c>
      <c r="K692">
        <v>0</v>
      </c>
      <c r="L692">
        <v>1</v>
      </c>
      <c r="M692">
        <v>0</v>
      </c>
      <c r="N692">
        <v>0</v>
      </c>
      <c r="O692">
        <v>1</v>
      </c>
      <c r="P692">
        <v>0</v>
      </c>
      <c r="Q692" s="32">
        <v>19964.746299999999</v>
      </c>
      <c r="R692" s="110" t="e">
        <f>IF(Play[[#This Row],[southeast]]=1,Play[[#This Row],[medical_insurance_charges]],NA())</f>
        <v>#N/A</v>
      </c>
      <c r="S692" s="110" t="e">
        <f>IF(Play[[#This Row],[southwest]]=1,Play[[#This Row],[medical_insurance_charges]],NA())</f>
        <v>#N/A</v>
      </c>
      <c r="T692" s="111" t="e">
        <f>IF(Play[[#This Row],[northwest]]=1,Play[[#This Row],[medical_insurance_charges]],NA())</f>
        <v>#N/A</v>
      </c>
      <c r="U692" s="110">
        <f>IF(Play[[#This Row],[northeast]]=1,Play[[#This Row],[medical_insurance_charges]],NA())</f>
        <v>19964.746299999999</v>
      </c>
      <c r="V692" s="114" t="e">
        <f>IF(AND(Play[[#This Row],[southeast]]&lt;&gt;0,Play[[#This Row],[Smoker]]&lt;&gt;0),Play[[#This Row],[medical_insurance_charges]],NA())</f>
        <v>#N/A</v>
      </c>
      <c r="W692" s="114" t="e">
        <f>IF(AND(Play[[#This Row],[southwest]]&lt;&gt;0,Play[[#This Row],[Smoker]]&lt;&gt;0),Play[[#This Row],[medical_insurance_charges]],NA())</f>
        <v>#N/A</v>
      </c>
      <c r="X692" s="114" t="e">
        <f>IF(AND(Play[[#This Row],[northwest]]&lt;&gt;0,Play[[#This Row],[Smoker]]&lt;&gt;0),Play[[#This Row],[medical_insurance_charges]],NA())</f>
        <v>#N/A</v>
      </c>
      <c r="Y692" s="114">
        <f>IF(AND(Play[[#This Row],[northeast]]&lt;&gt;0,Play[[#This Row],[Smoker]]&lt;&gt;0),Play[[#This Row],[medical_insurance_charges]],NA())</f>
        <v>19964.746299999999</v>
      </c>
      <c r="Z692" s="115">
        <f>IF(AND(Play[[#This Row],[Biological Marker]]=0,Play[[#This Row],[Smoker]]=1),Play[[#This Row],[medical_insurance_charges]],NA())</f>
        <v>19964.746299999999</v>
      </c>
      <c r="AA692" s="115" t="e">
        <f>IF(AND(Play[[#This Row],[Biological Marker]]=1,Play[[#This Row],[Smoker]]=1),Play[[#This Row],[medical_insurance_charges]],NA())</f>
        <v>#N/A</v>
      </c>
      <c r="AB692" s="144" t="e">
        <f>IF(AND(Play[[#This Row],[southeast]]&lt;&gt;0,Play[[#This Row],[Smoker]]=0),Play[[#This Row],[medical_insurance_charges]],NA())</f>
        <v>#N/A</v>
      </c>
      <c r="AC692" s="144" t="e">
        <f>IF(AND(Play[[#This Row],[southwest]]&lt;&gt;0,Play[[#This Row],[Smoker]]=0),Play[[#This Row],[medical_insurance_charges]],NA())</f>
        <v>#N/A</v>
      </c>
      <c r="AD692" s="144" t="e">
        <f>IF(AND(Play[[#This Row],[northwest]]&lt;&gt;0,Play[[#This Row],[Smoker]]=0),Play[[#This Row],[medical_insurance_charges]],NA())</f>
        <v>#N/A</v>
      </c>
      <c r="AE692" s="144" t="e">
        <f>IF(AND(Play[[#This Row],[northeast]]&lt;&gt;0,Play[[#This Row],[Smoker]]=0),Play[[#This Row],[medical_insurance_charges]],NA())</f>
        <v>#N/A</v>
      </c>
      <c r="AF692" s="115" t="e">
        <f>IF(AND(Play[[#This Row],[Biological Marker]]=0,Play[[#This Row],[Smoker]]=0),Play[[#This Row],[medical_insurance_charges]],NA())</f>
        <v>#N/A</v>
      </c>
      <c r="AG692" s="115" t="e">
        <f>IF(AND(Play[[#This Row],[Biological Marker]]=1,Play[[#This Row],[Smoker]]=0),Play[[#This Row],[medical_insurance_charges]],NA())</f>
        <v>#N/A</v>
      </c>
    </row>
    <row r="693" spans="1:33" x14ac:dyDescent="0.35">
      <c r="A693" s="31">
        <v>53</v>
      </c>
      <c r="B693" s="31">
        <v>22.61</v>
      </c>
      <c r="C693" s="33">
        <v>1</v>
      </c>
      <c r="D693" s="33">
        <v>0</v>
      </c>
      <c r="E693" s="33">
        <v>0</v>
      </c>
      <c r="F693" s="33">
        <v>0</v>
      </c>
      <c r="G693" s="33">
        <v>0</v>
      </c>
      <c r="H693">
        <v>1</v>
      </c>
      <c r="I693">
        <v>0</v>
      </c>
      <c r="J693">
        <v>0</v>
      </c>
      <c r="K693">
        <v>0</v>
      </c>
      <c r="L693">
        <v>1</v>
      </c>
      <c r="M693">
        <v>0</v>
      </c>
      <c r="N693">
        <v>0</v>
      </c>
      <c r="O693">
        <v>1</v>
      </c>
      <c r="P693">
        <v>0</v>
      </c>
      <c r="Q693" s="32">
        <v>24873.384900000001</v>
      </c>
      <c r="R693" s="110" t="e">
        <f>IF(Play[[#This Row],[southeast]]=1,Play[[#This Row],[medical_insurance_charges]],NA())</f>
        <v>#N/A</v>
      </c>
      <c r="S693" s="110" t="e">
        <f>IF(Play[[#This Row],[southwest]]=1,Play[[#This Row],[medical_insurance_charges]],NA())</f>
        <v>#N/A</v>
      </c>
      <c r="T693" s="111" t="e">
        <f>IF(Play[[#This Row],[northwest]]=1,Play[[#This Row],[medical_insurance_charges]],NA())</f>
        <v>#N/A</v>
      </c>
      <c r="U693" s="110">
        <f>IF(Play[[#This Row],[northeast]]=1,Play[[#This Row],[medical_insurance_charges]],NA())</f>
        <v>24873.384900000001</v>
      </c>
      <c r="V693" s="114" t="e">
        <f>IF(AND(Play[[#This Row],[southeast]]&lt;&gt;0,Play[[#This Row],[Smoker]]&lt;&gt;0),Play[[#This Row],[medical_insurance_charges]],NA())</f>
        <v>#N/A</v>
      </c>
      <c r="W693" s="114" t="e">
        <f>IF(AND(Play[[#This Row],[southwest]]&lt;&gt;0,Play[[#This Row],[Smoker]]&lt;&gt;0),Play[[#This Row],[medical_insurance_charges]],NA())</f>
        <v>#N/A</v>
      </c>
      <c r="X693" s="114" t="e">
        <f>IF(AND(Play[[#This Row],[northwest]]&lt;&gt;0,Play[[#This Row],[Smoker]]&lt;&gt;0),Play[[#This Row],[medical_insurance_charges]],NA())</f>
        <v>#N/A</v>
      </c>
      <c r="Y693" s="114">
        <f>IF(AND(Play[[#This Row],[northeast]]&lt;&gt;0,Play[[#This Row],[Smoker]]&lt;&gt;0),Play[[#This Row],[medical_insurance_charges]],NA())</f>
        <v>24873.384900000001</v>
      </c>
      <c r="Z693" s="115">
        <f>IF(AND(Play[[#This Row],[Biological Marker]]=0,Play[[#This Row],[Smoker]]=1),Play[[#This Row],[medical_insurance_charges]],NA())</f>
        <v>24873.384900000001</v>
      </c>
      <c r="AA693" s="115" t="e">
        <f>IF(AND(Play[[#This Row],[Biological Marker]]=1,Play[[#This Row],[Smoker]]=1),Play[[#This Row],[medical_insurance_charges]],NA())</f>
        <v>#N/A</v>
      </c>
      <c r="AB693" s="144" t="e">
        <f>IF(AND(Play[[#This Row],[southeast]]&lt;&gt;0,Play[[#This Row],[Smoker]]=0),Play[[#This Row],[medical_insurance_charges]],NA())</f>
        <v>#N/A</v>
      </c>
      <c r="AC693" s="144" t="e">
        <f>IF(AND(Play[[#This Row],[southwest]]&lt;&gt;0,Play[[#This Row],[Smoker]]=0),Play[[#This Row],[medical_insurance_charges]],NA())</f>
        <v>#N/A</v>
      </c>
      <c r="AD693" s="144" t="e">
        <f>IF(AND(Play[[#This Row],[northwest]]&lt;&gt;0,Play[[#This Row],[Smoker]]=0),Play[[#This Row],[medical_insurance_charges]],NA())</f>
        <v>#N/A</v>
      </c>
      <c r="AE693" s="144" t="e">
        <f>IF(AND(Play[[#This Row],[northeast]]&lt;&gt;0,Play[[#This Row],[Smoker]]=0),Play[[#This Row],[medical_insurance_charges]],NA())</f>
        <v>#N/A</v>
      </c>
      <c r="AF693" s="115" t="e">
        <f>IF(AND(Play[[#This Row],[Biological Marker]]=0,Play[[#This Row],[Smoker]]=0),Play[[#This Row],[medical_insurance_charges]],NA())</f>
        <v>#N/A</v>
      </c>
      <c r="AG693" s="115" t="e">
        <f>IF(AND(Play[[#This Row],[Biological Marker]]=1,Play[[#This Row],[Smoker]]=0),Play[[#This Row],[medical_insurance_charges]],NA())</f>
        <v>#N/A</v>
      </c>
    </row>
    <row r="694" spans="1:33" x14ac:dyDescent="0.35">
      <c r="A694" s="31">
        <v>39</v>
      </c>
      <c r="B694" s="31">
        <v>24.89</v>
      </c>
      <c r="C694" s="33">
        <v>1</v>
      </c>
      <c r="D694" s="33">
        <v>0</v>
      </c>
      <c r="E694" s="33">
        <v>0</v>
      </c>
      <c r="F694" s="33">
        <v>0</v>
      </c>
      <c r="G694" s="33">
        <v>0</v>
      </c>
      <c r="H694">
        <v>1</v>
      </c>
      <c r="I694">
        <v>0</v>
      </c>
      <c r="J694">
        <v>0</v>
      </c>
      <c r="K694">
        <v>0</v>
      </c>
      <c r="L694">
        <v>1</v>
      </c>
      <c r="M694">
        <v>0</v>
      </c>
      <c r="N694">
        <v>0</v>
      </c>
      <c r="O694">
        <v>1</v>
      </c>
      <c r="P694">
        <v>0</v>
      </c>
      <c r="Q694" s="32">
        <v>21659.930100000001</v>
      </c>
      <c r="R694" s="110" t="e">
        <f>IF(Play[[#This Row],[southeast]]=1,Play[[#This Row],[medical_insurance_charges]],NA())</f>
        <v>#N/A</v>
      </c>
      <c r="S694" s="110" t="e">
        <f>IF(Play[[#This Row],[southwest]]=1,Play[[#This Row],[medical_insurance_charges]],NA())</f>
        <v>#N/A</v>
      </c>
      <c r="T694" s="111" t="e">
        <f>IF(Play[[#This Row],[northwest]]=1,Play[[#This Row],[medical_insurance_charges]],NA())</f>
        <v>#N/A</v>
      </c>
      <c r="U694" s="110">
        <f>IF(Play[[#This Row],[northeast]]=1,Play[[#This Row],[medical_insurance_charges]],NA())</f>
        <v>21659.930100000001</v>
      </c>
      <c r="V694" s="114" t="e">
        <f>IF(AND(Play[[#This Row],[southeast]]&lt;&gt;0,Play[[#This Row],[Smoker]]&lt;&gt;0),Play[[#This Row],[medical_insurance_charges]],NA())</f>
        <v>#N/A</v>
      </c>
      <c r="W694" s="114" t="e">
        <f>IF(AND(Play[[#This Row],[southwest]]&lt;&gt;0,Play[[#This Row],[Smoker]]&lt;&gt;0),Play[[#This Row],[medical_insurance_charges]],NA())</f>
        <v>#N/A</v>
      </c>
      <c r="X694" s="114" t="e">
        <f>IF(AND(Play[[#This Row],[northwest]]&lt;&gt;0,Play[[#This Row],[Smoker]]&lt;&gt;0),Play[[#This Row],[medical_insurance_charges]],NA())</f>
        <v>#N/A</v>
      </c>
      <c r="Y694" s="114">
        <f>IF(AND(Play[[#This Row],[northeast]]&lt;&gt;0,Play[[#This Row],[Smoker]]&lt;&gt;0),Play[[#This Row],[medical_insurance_charges]],NA())</f>
        <v>21659.930100000001</v>
      </c>
      <c r="Z694" s="115">
        <f>IF(AND(Play[[#This Row],[Biological Marker]]=0,Play[[#This Row],[Smoker]]=1),Play[[#This Row],[medical_insurance_charges]],NA())</f>
        <v>21659.930100000001</v>
      </c>
      <c r="AA694" s="115" t="e">
        <f>IF(AND(Play[[#This Row],[Biological Marker]]=1,Play[[#This Row],[Smoker]]=1),Play[[#This Row],[medical_insurance_charges]],NA())</f>
        <v>#N/A</v>
      </c>
      <c r="AB694" s="144" t="e">
        <f>IF(AND(Play[[#This Row],[southeast]]&lt;&gt;0,Play[[#This Row],[Smoker]]=0),Play[[#This Row],[medical_insurance_charges]],NA())</f>
        <v>#N/A</v>
      </c>
      <c r="AC694" s="144" t="e">
        <f>IF(AND(Play[[#This Row],[southwest]]&lt;&gt;0,Play[[#This Row],[Smoker]]=0),Play[[#This Row],[medical_insurance_charges]],NA())</f>
        <v>#N/A</v>
      </c>
      <c r="AD694" s="144" t="e">
        <f>IF(AND(Play[[#This Row],[northwest]]&lt;&gt;0,Play[[#This Row],[Smoker]]=0),Play[[#This Row],[medical_insurance_charges]],NA())</f>
        <v>#N/A</v>
      </c>
      <c r="AE694" s="144" t="e">
        <f>IF(AND(Play[[#This Row],[northeast]]&lt;&gt;0,Play[[#This Row],[Smoker]]=0),Play[[#This Row],[medical_insurance_charges]],NA())</f>
        <v>#N/A</v>
      </c>
      <c r="AF694" s="115" t="e">
        <f>IF(AND(Play[[#This Row],[Biological Marker]]=0,Play[[#This Row],[Smoker]]=0),Play[[#This Row],[medical_insurance_charges]],NA())</f>
        <v>#N/A</v>
      </c>
      <c r="AG694" s="115" t="e">
        <f>IF(AND(Play[[#This Row],[Biological Marker]]=1,Play[[#This Row],[Smoker]]=0),Play[[#This Row],[medical_insurance_charges]],NA())</f>
        <v>#N/A</v>
      </c>
    </row>
    <row r="695" spans="1:33" x14ac:dyDescent="0.35">
      <c r="A695" s="31">
        <v>44</v>
      </c>
      <c r="B695" s="31">
        <v>20.234999999999999</v>
      </c>
      <c r="C695" s="33">
        <v>1</v>
      </c>
      <c r="D695" s="33">
        <v>0</v>
      </c>
      <c r="E695" s="33">
        <v>0</v>
      </c>
      <c r="F695" s="33">
        <v>0</v>
      </c>
      <c r="G695" s="33">
        <v>0</v>
      </c>
      <c r="H695">
        <v>1</v>
      </c>
      <c r="I695">
        <v>0</v>
      </c>
      <c r="J695">
        <v>0</v>
      </c>
      <c r="K695">
        <v>0</v>
      </c>
      <c r="L695">
        <v>1</v>
      </c>
      <c r="M695">
        <v>0</v>
      </c>
      <c r="N695">
        <v>0</v>
      </c>
      <c r="O695">
        <v>1</v>
      </c>
      <c r="P695">
        <v>0</v>
      </c>
      <c r="Q695" s="32">
        <v>19594.809649999999</v>
      </c>
      <c r="R695" s="110" t="e">
        <f>IF(Play[[#This Row],[southeast]]=1,Play[[#This Row],[medical_insurance_charges]],NA())</f>
        <v>#N/A</v>
      </c>
      <c r="S695" s="110" t="e">
        <f>IF(Play[[#This Row],[southwest]]=1,Play[[#This Row],[medical_insurance_charges]],NA())</f>
        <v>#N/A</v>
      </c>
      <c r="T695" s="111" t="e">
        <f>IF(Play[[#This Row],[northwest]]=1,Play[[#This Row],[medical_insurance_charges]],NA())</f>
        <v>#N/A</v>
      </c>
      <c r="U695" s="110">
        <f>IF(Play[[#This Row],[northeast]]=1,Play[[#This Row],[medical_insurance_charges]],NA())</f>
        <v>19594.809649999999</v>
      </c>
      <c r="V695" s="114" t="e">
        <f>IF(AND(Play[[#This Row],[southeast]]&lt;&gt;0,Play[[#This Row],[Smoker]]&lt;&gt;0),Play[[#This Row],[medical_insurance_charges]],NA())</f>
        <v>#N/A</v>
      </c>
      <c r="W695" s="114" t="e">
        <f>IF(AND(Play[[#This Row],[southwest]]&lt;&gt;0,Play[[#This Row],[Smoker]]&lt;&gt;0),Play[[#This Row],[medical_insurance_charges]],NA())</f>
        <v>#N/A</v>
      </c>
      <c r="X695" s="114" t="e">
        <f>IF(AND(Play[[#This Row],[northwest]]&lt;&gt;0,Play[[#This Row],[Smoker]]&lt;&gt;0),Play[[#This Row],[medical_insurance_charges]],NA())</f>
        <v>#N/A</v>
      </c>
      <c r="Y695" s="114">
        <f>IF(AND(Play[[#This Row],[northeast]]&lt;&gt;0,Play[[#This Row],[Smoker]]&lt;&gt;0),Play[[#This Row],[medical_insurance_charges]],NA())</f>
        <v>19594.809649999999</v>
      </c>
      <c r="Z695" s="115">
        <f>IF(AND(Play[[#This Row],[Biological Marker]]=0,Play[[#This Row],[Smoker]]=1),Play[[#This Row],[medical_insurance_charges]],NA())</f>
        <v>19594.809649999999</v>
      </c>
      <c r="AA695" s="115" t="e">
        <f>IF(AND(Play[[#This Row],[Biological Marker]]=1,Play[[#This Row],[Smoker]]=1),Play[[#This Row],[medical_insurance_charges]],NA())</f>
        <v>#N/A</v>
      </c>
      <c r="AB695" s="144" t="e">
        <f>IF(AND(Play[[#This Row],[southeast]]&lt;&gt;0,Play[[#This Row],[Smoker]]=0),Play[[#This Row],[medical_insurance_charges]],NA())</f>
        <v>#N/A</v>
      </c>
      <c r="AC695" s="144" t="e">
        <f>IF(AND(Play[[#This Row],[southwest]]&lt;&gt;0,Play[[#This Row],[Smoker]]=0),Play[[#This Row],[medical_insurance_charges]],NA())</f>
        <v>#N/A</v>
      </c>
      <c r="AD695" s="144" t="e">
        <f>IF(AND(Play[[#This Row],[northwest]]&lt;&gt;0,Play[[#This Row],[Smoker]]=0),Play[[#This Row],[medical_insurance_charges]],NA())</f>
        <v>#N/A</v>
      </c>
      <c r="AE695" s="144" t="e">
        <f>IF(AND(Play[[#This Row],[northeast]]&lt;&gt;0,Play[[#This Row],[Smoker]]=0),Play[[#This Row],[medical_insurance_charges]],NA())</f>
        <v>#N/A</v>
      </c>
      <c r="AF695" s="115" t="e">
        <f>IF(AND(Play[[#This Row],[Biological Marker]]=0,Play[[#This Row],[Smoker]]=0),Play[[#This Row],[medical_insurance_charges]],NA())</f>
        <v>#N/A</v>
      </c>
      <c r="AG695" s="115" t="e">
        <f>IF(AND(Play[[#This Row],[Biological Marker]]=1,Play[[#This Row],[Smoker]]=0),Play[[#This Row],[medical_insurance_charges]],NA())</f>
        <v>#N/A</v>
      </c>
    </row>
    <row r="696" spans="1:33" x14ac:dyDescent="0.35">
      <c r="A696" s="31">
        <v>21</v>
      </c>
      <c r="B696" s="31">
        <v>21.85</v>
      </c>
      <c r="C696" s="33">
        <v>1</v>
      </c>
      <c r="D696" s="33">
        <v>0</v>
      </c>
      <c r="E696" s="33">
        <v>0</v>
      </c>
      <c r="F696" s="33">
        <v>0</v>
      </c>
      <c r="G696" s="33">
        <v>0</v>
      </c>
      <c r="H696">
        <v>1</v>
      </c>
      <c r="I696">
        <v>0</v>
      </c>
      <c r="J696">
        <v>0</v>
      </c>
      <c r="K696">
        <v>0</v>
      </c>
      <c r="L696">
        <v>1</v>
      </c>
      <c r="M696">
        <v>1</v>
      </c>
      <c r="N696">
        <v>0</v>
      </c>
      <c r="O696">
        <v>0</v>
      </c>
      <c r="P696">
        <v>0</v>
      </c>
      <c r="Q696" s="32">
        <v>15359.104499999999</v>
      </c>
      <c r="R696" s="110" t="e">
        <f>IF(Play[[#This Row],[southeast]]=1,Play[[#This Row],[medical_insurance_charges]],NA())</f>
        <v>#N/A</v>
      </c>
      <c r="S696" s="110" t="e">
        <f>IF(Play[[#This Row],[southwest]]=1,Play[[#This Row],[medical_insurance_charges]],NA())</f>
        <v>#N/A</v>
      </c>
      <c r="T696" s="111" t="e">
        <f>IF(Play[[#This Row],[northwest]]=1,Play[[#This Row],[medical_insurance_charges]],NA())</f>
        <v>#N/A</v>
      </c>
      <c r="U696" s="110">
        <f>IF(Play[[#This Row],[northeast]]=1,Play[[#This Row],[medical_insurance_charges]],NA())</f>
        <v>15359.104499999999</v>
      </c>
      <c r="V696" s="114" t="e">
        <f>IF(AND(Play[[#This Row],[southeast]]&lt;&gt;0,Play[[#This Row],[Smoker]]&lt;&gt;0),Play[[#This Row],[medical_insurance_charges]],NA())</f>
        <v>#N/A</v>
      </c>
      <c r="W696" s="114" t="e">
        <f>IF(AND(Play[[#This Row],[southwest]]&lt;&gt;0,Play[[#This Row],[Smoker]]&lt;&gt;0),Play[[#This Row],[medical_insurance_charges]],NA())</f>
        <v>#N/A</v>
      </c>
      <c r="X696" s="114" t="e">
        <f>IF(AND(Play[[#This Row],[northwest]]&lt;&gt;0,Play[[#This Row],[Smoker]]&lt;&gt;0),Play[[#This Row],[medical_insurance_charges]],NA())</f>
        <v>#N/A</v>
      </c>
      <c r="Y696" s="114">
        <f>IF(AND(Play[[#This Row],[northeast]]&lt;&gt;0,Play[[#This Row],[Smoker]]&lt;&gt;0),Play[[#This Row],[medical_insurance_charges]],NA())</f>
        <v>15359.104499999999</v>
      </c>
      <c r="Z696" s="115">
        <f>IF(AND(Play[[#This Row],[Biological Marker]]=0,Play[[#This Row],[Smoker]]=1),Play[[#This Row],[medical_insurance_charges]],NA())</f>
        <v>15359.104499999999</v>
      </c>
      <c r="AA696" s="115" t="e">
        <f>IF(AND(Play[[#This Row],[Biological Marker]]=1,Play[[#This Row],[Smoker]]=1),Play[[#This Row],[medical_insurance_charges]],NA())</f>
        <v>#N/A</v>
      </c>
      <c r="AB696" s="144" t="e">
        <f>IF(AND(Play[[#This Row],[southeast]]&lt;&gt;0,Play[[#This Row],[Smoker]]=0),Play[[#This Row],[medical_insurance_charges]],NA())</f>
        <v>#N/A</v>
      </c>
      <c r="AC696" s="144" t="e">
        <f>IF(AND(Play[[#This Row],[southwest]]&lt;&gt;0,Play[[#This Row],[Smoker]]=0),Play[[#This Row],[medical_insurance_charges]],NA())</f>
        <v>#N/A</v>
      </c>
      <c r="AD696" s="144" t="e">
        <f>IF(AND(Play[[#This Row],[northwest]]&lt;&gt;0,Play[[#This Row],[Smoker]]=0),Play[[#This Row],[medical_insurance_charges]],NA())</f>
        <v>#N/A</v>
      </c>
      <c r="AE696" s="144" t="e">
        <f>IF(AND(Play[[#This Row],[northeast]]&lt;&gt;0,Play[[#This Row],[Smoker]]=0),Play[[#This Row],[medical_insurance_charges]],NA())</f>
        <v>#N/A</v>
      </c>
      <c r="AF696" s="115" t="e">
        <f>IF(AND(Play[[#This Row],[Biological Marker]]=0,Play[[#This Row],[Smoker]]=0),Play[[#This Row],[medical_insurance_charges]],NA())</f>
        <v>#N/A</v>
      </c>
      <c r="AG696" s="115" t="e">
        <f>IF(AND(Play[[#This Row],[Biological Marker]]=1,Play[[#This Row],[Smoker]]=0),Play[[#This Row],[medical_insurance_charges]],NA())</f>
        <v>#N/A</v>
      </c>
    </row>
    <row r="697" spans="1:33" x14ac:dyDescent="0.35">
      <c r="A697" s="31">
        <v>59</v>
      </c>
      <c r="B697" s="31">
        <v>23.655000000000001</v>
      </c>
      <c r="C697" s="33">
        <v>1</v>
      </c>
      <c r="D697" s="33">
        <v>0</v>
      </c>
      <c r="E697" s="33">
        <v>0</v>
      </c>
      <c r="F697" s="33">
        <v>0</v>
      </c>
      <c r="G697" s="33">
        <v>0</v>
      </c>
      <c r="H697">
        <v>1</v>
      </c>
      <c r="I697">
        <v>0</v>
      </c>
      <c r="J697">
        <v>0</v>
      </c>
      <c r="K697">
        <v>1</v>
      </c>
      <c r="L697">
        <v>0</v>
      </c>
      <c r="M697">
        <v>0</v>
      </c>
      <c r="N697">
        <v>0</v>
      </c>
      <c r="O697">
        <v>1</v>
      </c>
      <c r="P697">
        <v>0</v>
      </c>
      <c r="Q697" s="32">
        <v>25678.778450000002</v>
      </c>
      <c r="R697" s="110" t="e">
        <f>IF(Play[[#This Row],[southeast]]=1,Play[[#This Row],[medical_insurance_charges]],NA())</f>
        <v>#N/A</v>
      </c>
      <c r="S697" s="110" t="e">
        <f>IF(Play[[#This Row],[southwest]]=1,Play[[#This Row],[medical_insurance_charges]],NA())</f>
        <v>#N/A</v>
      </c>
      <c r="T697" s="111">
        <f>IF(Play[[#This Row],[northwest]]=1,Play[[#This Row],[medical_insurance_charges]],NA())</f>
        <v>25678.778450000002</v>
      </c>
      <c r="U697" s="110" t="e">
        <f>IF(Play[[#This Row],[northeast]]=1,Play[[#This Row],[medical_insurance_charges]],NA())</f>
        <v>#N/A</v>
      </c>
      <c r="V697" s="114" t="e">
        <f>IF(AND(Play[[#This Row],[southeast]]&lt;&gt;0,Play[[#This Row],[Smoker]]&lt;&gt;0),Play[[#This Row],[medical_insurance_charges]],NA())</f>
        <v>#N/A</v>
      </c>
      <c r="W697" s="114" t="e">
        <f>IF(AND(Play[[#This Row],[southwest]]&lt;&gt;0,Play[[#This Row],[Smoker]]&lt;&gt;0),Play[[#This Row],[medical_insurance_charges]],NA())</f>
        <v>#N/A</v>
      </c>
      <c r="X697" s="114">
        <f>IF(AND(Play[[#This Row],[northwest]]&lt;&gt;0,Play[[#This Row],[Smoker]]&lt;&gt;0),Play[[#This Row],[medical_insurance_charges]],NA())</f>
        <v>25678.778450000002</v>
      </c>
      <c r="Y697" s="114" t="e">
        <f>IF(AND(Play[[#This Row],[northeast]]&lt;&gt;0,Play[[#This Row],[Smoker]]&lt;&gt;0),Play[[#This Row],[medical_insurance_charges]],NA())</f>
        <v>#N/A</v>
      </c>
      <c r="Z697" s="115">
        <f>IF(AND(Play[[#This Row],[Biological Marker]]=0,Play[[#This Row],[Smoker]]=1),Play[[#This Row],[medical_insurance_charges]],NA())</f>
        <v>25678.778450000002</v>
      </c>
      <c r="AA697" s="115" t="e">
        <f>IF(AND(Play[[#This Row],[Biological Marker]]=1,Play[[#This Row],[Smoker]]=1),Play[[#This Row],[medical_insurance_charges]],NA())</f>
        <v>#N/A</v>
      </c>
      <c r="AB697" s="144" t="e">
        <f>IF(AND(Play[[#This Row],[southeast]]&lt;&gt;0,Play[[#This Row],[Smoker]]=0),Play[[#This Row],[medical_insurance_charges]],NA())</f>
        <v>#N/A</v>
      </c>
      <c r="AC697" s="144" t="e">
        <f>IF(AND(Play[[#This Row],[southwest]]&lt;&gt;0,Play[[#This Row],[Smoker]]=0),Play[[#This Row],[medical_insurance_charges]],NA())</f>
        <v>#N/A</v>
      </c>
      <c r="AD697" s="144" t="e">
        <f>IF(AND(Play[[#This Row],[northwest]]&lt;&gt;0,Play[[#This Row],[Smoker]]=0),Play[[#This Row],[medical_insurance_charges]],NA())</f>
        <v>#N/A</v>
      </c>
      <c r="AE697" s="144" t="e">
        <f>IF(AND(Play[[#This Row],[northeast]]&lt;&gt;0,Play[[#This Row],[Smoker]]=0),Play[[#This Row],[medical_insurance_charges]],NA())</f>
        <v>#N/A</v>
      </c>
      <c r="AF697" s="115" t="e">
        <f>IF(AND(Play[[#This Row],[Biological Marker]]=0,Play[[#This Row],[Smoker]]=0),Play[[#This Row],[medical_insurance_charges]],NA())</f>
        <v>#N/A</v>
      </c>
      <c r="AG697" s="115" t="e">
        <f>IF(AND(Play[[#This Row],[Biological Marker]]=1,Play[[#This Row],[Smoker]]=0),Play[[#This Row],[medical_insurance_charges]],NA())</f>
        <v>#N/A</v>
      </c>
    </row>
    <row r="698" spans="1:33" x14ac:dyDescent="0.35">
      <c r="A698" s="31">
        <v>29</v>
      </c>
      <c r="B698" s="31">
        <v>21.754999999999999</v>
      </c>
      <c r="C698" s="33">
        <v>1</v>
      </c>
      <c r="D698" s="33">
        <v>0</v>
      </c>
      <c r="E698" s="33">
        <v>0</v>
      </c>
      <c r="F698" s="33">
        <v>0</v>
      </c>
      <c r="G698" s="33">
        <v>0</v>
      </c>
      <c r="H698">
        <v>1</v>
      </c>
      <c r="I698">
        <v>0</v>
      </c>
      <c r="J698">
        <v>0</v>
      </c>
      <c r="K698">
        <v>0</v>
      </c>
      <c r="L698">
        <v>1</v>
      </c>
      <c r="M698">
        <v>0</v>
      </c>
      <c r="N698">
        <v>1</v>
      </c>
      <c r="O698">
        <v>0</v>
      </c>
      <c r="P698">
        <v>0</v>
      </c>
      <c r="Q698" s="32">
        <v>16657.71745</v>
      </c>
      <c r="R698" s="110" t="e">
        <f>IF(Play[[#This Row],[southeast]]=1,Play[[#This Row],[medical_insurance_charges]],NA())</f>
        <v>#N/A</v>
      </c>
      <c r="S698" s="110" t="e">
        <f>IF(Play[[#This Row],[southwest]]=1,Play[[#This Row],[medical_insurance_charges]],NA())</f>
        <v>#N/A</v>
      </c>
      <c r="T698" s="111" t="e">
        <f>IF(Play[[#This Row],[northwest]]=1,Play[[#This Row],[medical_insurance_charges]],NA())</f>
        <v>#N/A</v>
      </c>
      <c r="U698" s="110">
        <f>IF(Play[[#This Row],[northeast]]=1,Play[[#This Row],[medical_insurance_charges]],NA())</f>
        <v>16657.71745</v>
      </c>
      <c r="V698" s="114" t="e">
        <f>IF(AND(Play[[#This Row],[southeast]]&lt;&gt;0,Play[[#This Row],[Smoker]]&lt;&gt;0),Play[[#This Row],[medical_insurance_charges]],NA())</f>
        <v>#N/A</v>
      </c>
      <c r="W698" s="114" t="e">
        <f>IF(AND(Play[[#This Row],[southwest]]&lt;&gt;0,Play[[#This Row],[Smoker]]&lt;&gt;0),Play[[#This Row],[medical_insurance_charges]],NA())</f>
        <v>#N/A</v>
      </c>
      <c r="X698" s="114" t="e">
        <f>IF(AND(Play[[#This Row],[northwest]]&lt;&gt;0,Play[[#This Row],[Smoker]]&lt;&gt;0),Play[[#This Row],[medical_insurance_charges]],NA())</f>
        <v>#N/A</v>
      </c>
      <c r="Y698" s="114">
        <f>IF(AND(Play[[#This Row],[northeast]]&lt;&gt;0,Play[[#This Row],[Smoker]]&lt;&gt;0),Play[[#This Row],[medical_insurance_charges]],NA())</f>
        <v>16657.71745</v>
      </c>
      <c r="Z698" s="115">
        <f>IF(AND(Play[[#This Row],[Biological Marker]]=0,Play[[#This Row],[Smoker]]=1),Play[[#This Row],[medical_insurance_charges]],NA())</f>
        <v>16657.71745</v>
      </c>
      <c r="AA698" s="115" t="e">
        <f>IF(AND(Play[[#This Row],[Biological Marker]]=1,Play[[#This Row],[Smoker]]=1),Play[[#This Row],[medical_insurance_charges]],NA())</f>
        <v>#N/A</v>
      </c>
      <c r="AB698" s="144" t="e">
        <f>IF(AND(Play[[#This Row],[southeast]]&lt;&gt;0,Play[[#This Row],[Smoker]]=0),Play[[#This Row],[medical_insurance_charges]],NA())</f>
        <v>#N/A</v>
      </c>
      <c r="AC698" s="144" t="e">
        <f>IF(AND(Play[[#This Row],[southwest]]&lt;&gt;0,Play[[#This Row],[Smoker]]=0),Play[[#This Row],[medical_insurance_charges]],NA())</f>
        <v>#N/A</v>
      </c>
      <c r="AD698" s="144" t="e">
        <f>IF(AND(Play[[#This Row],[northwest]]&lt;&gt;0,Play[[#This Row],[Smoker]]=0),Play[[#This Row],[medical_insurance_charges]],NA())</f>
        <v>#N/A</v>
      </c>
      <c r="AE698" s="144" t="e">
        <f>IF(AND(Play[[#This Row],[northeast]]&lt;&gt;0,Play[[#This Row],[Smoker]]=0),Play[[#This Row],[medical_insurance_charges]],NA())</f>
        <v>#N/A</v>
      </c>
      <c r="AF698" s="115" t="e">
        <f>IF(AND(Play[[#This Row],[Biological Marker]]=0,Play[[#This Row],[Smoker]]=0),Play[[#This Row],[medical_insurance_charges]],NA())</f>
        <v>#N/A</v>
      </c>
      <c r="AG698" s="115" t="e">
        <f>IF(AND(Play[[#This Row],[Biological Marker]]=1,Play[[#This Row],[Smoker]]=0),Play[[#This Row],[medical_insurance_charges]],NA())</f>
        <v>#N/A</v>
      </c>
    </row>
    <row r="699" spans="1:33" x14ac:dyDescent="0.35">
      <c r="A699" s="31">
        <v>49</v>
      </c>
      <c r="B699" s="31">
        <v>23.844999999999999</v>
      </c>
      <c r="C699" s="33">
        <v>1</v>
      </c>
      <c r="D699" s="33">
        <v>0</v>
      </c>
      <c r="E699" s="33">
        <v>0</v>
      </c>
      <c r="F699" s="33">
        <v>0</v>
      </c>
      <c r="G699" s="33">
        <v>0</v>
      </c>
      <c r="H699">
        <v>1</v>
      </c>
      <c r="I699">
        <v>0</v>
      </c>
      <c r="J699">
        <v>0</v>
      </c>
      <c r="K699">
        <v>0</v>
      </c>
      <c r="L699">
        <v>1</v>
      </c>
      <c r="M699">
        <v>0</v>
      </c>
      <c r="N699">
        <v>0</v>
      </c>
      <c r="O699">
        <v>1</v>
      </c>
      <c r="P699">
        <v>0</v>
      </c>
      <c r="Q699" s="32">
        <v>24106.912550000001</v>
      </c>
      <c r="R699" s="110" t="e">
        <f>IF(Play[[#This Row],[southeast]]=1,Play[[#This Row],[medical_insurance_charges]],NA())</f>
        <v>#N/A</v>
      </c>
      <c r="S699" s="110" t="e">
        <f>IF(Play[[#This Row],[southwest]]=1,Play[[#This Row],[medical_insurance_charges]],NA())</f>
        <v>#N/A</v>
      </c>
      <c r="T699" s="111" t="e">
        <f>IF(Play[[#This Row],[northwest]]=1,Play[[#This Row],[medical_insurance_charges]],NA())</f>
        <v>#N/A</v>
      </c>
      <c r="U699" s="110">
        <f>IF(Play[[#This Row],[northeast]]=1,Play[[#This Row],[medical_insurance_charges]],NA())</f>
        <v>24106.912550000001</v>
      </c>
      <c r="V699" s="114" t="e">
        <f>IF(AND(Play[[#This Row],[southeast]]&lt;&gt;0,Play[[#This Row],[Smoker]]&lt;&gt;0),Play[[#This Row],[medical_insurance_charges]],NA())</f>
        <v>#N/A</v>
      </c>
      <c r="W699" s="114" t="e">
        <f>IF(AND(Play[[#This Row],[southwest]]&lt;&gt;0,Play[[#This Row],[Smoker]]&lt;&gt;0),Play[[#This Row],[medical_insurance_charges]],NA())</f>
        <v>#N/A</v>
      </c>
      <c r="X699" s="114" t="e">
        <f>IF(AND(Play[[#This Row],[northwest]]&lt;&gt;0,Play[[#This Row],[Smoker]]&lt;&gt;0),Play[[#This Row],[medical_insurance_charges]],NA())</f>
        <v>#N/A</v>
      </c>
      <c r="Y699" s="114">
        <f>IF(AND(Play[[#This Row],[northeast]]&lt;&gt;0,Play[[#This Row],[Smoker]]&lt;&gt;0),Play[[#This Row],[medical_insurance_charges]],NA())</f>
        <v>24106.912550000001</v>
      </c>
      <c r="Z699" s="115">
        <f>IF(AND(Play[[#This Row],[Biological Marker]]=0,Play[[#This Row],[Smoker]]=1),Play[[#This Row],[medical_insurance_charges]],NA())</f>
        <v>24106.912550000001</v>
      </c>
      <c r="AA699" s="115" t="e">
        <f>IF(AND(Play[[#This Row],[Biological Marker]]=1,Play[[#This Row],[Smoker]]=1),Play[[#This Row],[medical_insurance_charges]],NA())</f>
        <v>#N/A</v>
      </c>
      <c r="AB699" s="144" t="e">
        <f>IF(AND(Play[[#This Row],[southeast]]&lt;&gt;0,Play[[#This Row],[Smoker]]=0),Play[[#This Row],[medical_insurance_charges]],NA())</f>
        <v>#N/A</v>
      </c>
      <c r="AC699" s="144" t="e">
        <f>IF(AND(Play[[#This Row],[southwest]]&lt;&gt;0,Play[[#This Row],[Smoker]]=0),Play[[#This Row],[medical_insurance_charges]],NA())</f>
        <v>#N/A</v>
      </c>
      <c r="AD699" s="144" t="e">
        <f>IF(AND(Play[[#This Row],[northwest]]&lt;&gt;0,Play[[#This Row],[Smoker]]=0),Play[[#This Row],[medical_insurance_charges]],NA())</f>
        <v>#N/A</v>
      </c>
      <c r="AE699" s="144" t="e">
        <f>IF(AND(Play[[#This Row],[northeast]]&lt;&gt;0,Play[[#This Row],[Smoker]]=0),Play[[#This Row],[medical_insurance_charges]],NA())</f>
        <v>#N/A</v>
      </c>
      <c r="AF699" s="115" t="e">
        <f>IF(AND(Play[[#This Row],[Biological Marker]]=0,Play[[#This Row],[Smoker]]=0),Play[[#This Row],[medical_insurance_charges]],NA())</f>
        <v>#N/A</v>
      </c>
      <c r="AG699" s="115" t="e">
        <f>IF(AND(Play[[#This Row],[Biological Marker]]=1,Play[[#This Row],[Smoker]]=0),Play[[#This Row],[medical_insurance_charges]],NA())</f>
        <v>#N/A</v>
      </c>
    </row>
    <row r="700" spans="1:33" x14ac:dyDescent="0.35">
      <c r="A700" s="31">
        <v>43</v>
      </c>
      <c r="B700" s="31">
        <v>20.045000000000002</v>
      </c>
      <c r="C700" s="33">
        <v>1</v>
      </c>
      <c r="D700" s="33">
        <v>0</v>
      </c>
      <c r="E700" s="33">
        <v>0</v>
      </c>
      <c r="F700" s="33">
        <v>0</v>
      </c>
      <c r="G700" s="33">
        <v>0</v>
      </c>
      <c r="H700">
        <v>1</v>
      </c>
      <c r="I700">
        <v>0</v>
      </c>
      <c r="J700">
        <v>0</v>
      </c>
      <c r="K700">
        <v>0</v>
      </c>
      <c r="L700">
        <v>1</v>
      </c>
      <c r="M700">
        <v>0</v>
      </c>
      <c r="N700">
        <v>0</v>
      </c>
      <c r="O700">
        <v>1</v>
      </c>
      <c r="P700">
        <v>0</v>
      </c>
      <c r="Q700" s="32">
        <v>19798.054550000001</v>
      </c>
      <c r="R700" s="110" t="e">
        <f>IF(Play[[#This Row],[southeast]]=1,Play[[#This Row],[medical_insurance_charges]],NA())</f>
        <v>#N/A</v>
      </c>
      <c r="S700" s="110" t="e">
        <f>IF(Play[[#This Row],[southwest]]=1,Play[[#This Row],[medical_insurance_charges]],NA())</f>
        <v>#N/A</v>
      </c>
      <c r="T700" s="111" t="e">
        <f>IF(Play[[#This Row],[northwest]]=1,Play[[#This Row],[medical_insurance_charges]],NA())</f>
        <v>#N/A</v>
      </c>
      <c r="U700" s="110">
        <f>IF(Play[[#This Row],[northeast]]=1,Play[[#This Row],[medical_insurance_charges]],NA())</f>
        <v>19798.054550000001</v>
      </c>
      <c r="V700" s="114" t="e">
        <f>IF(AND(Play[[#This Row],[southeast]]&lt;&gt;0,Play[[#This Row],[Smoker]]&lt;&gt;0),Play[[#This Row],[medical_insurance_charges]],NA())</f>
        <v>#N/A</v>
      </c>
      <c r="W700" s="114" t="e">
        <f>IF(AND(Play[[#This Row],[southwest]]&lt;&gt;0,Play[[#This Row],[Smoker]]&lt;&gt;0),Play[[#This Row],[medical_insurance_charges]],NA())</f>
        <v>#N/A</v>
      </c>
      <c r="X700" s="114" t="e">
        <f>IF(AND(Play[[#This Row],[northwest]]&lt;&gt;0,Play[[#This Row],[Smoker]]&lt;&gt;0),Play[[#This Row],[medical_insurance_charges]],NA())</f>
        <v>#N/A</v>
      </c>
      <c r="Y700" s="114">
        <f>IF(AND(Play[[#This Row],[northeast]]&lt;&gt;0,Play[[#This Row],[Smoker]]&lt;&gt;0),Play[[#This Row],[medical_insurance_charges]],NA())</f>
        <v>19798.054550000001</v>
      </c>
      <c r="Z700" s="115">
        <f>IF(AND(Play[[#This Row],[Biological Marker]]=0,Play[[#This Row],[Smoker]]=1),Play[[#This Row],[medical_insurance_charges]],NA())</f>
        <v>19798.054550000001</v>
      </c>
      <c r="AA700" s="115" t="e">
        <f>IF(AND(Play[[#This Row],[Biological Marker]]=1,Play[[#This Row],[Smoker]]=1),Play[[#This Row],[medical_insurance_charges]],NA())</f>
        <v>#N/A</v>
      </c>
      <c r="AB700" s="144" t="e">
        <f>IF(AND(Play[[#This Row],[southeast]]&lt;&gt;0,Play[[#This Row],[Smoker]]=0),Play[[#This Row],[medical_insurance_charges]],NA())</f>
        <v>#N/A</v>
      </c>
      <c r="AC700" s="144" t="e">
        <f>IF(AND(Play[[#This Row],[southwest]]&lt;&gt;0,Play[[#This Row],[Smoker]]=0),Play[[#This Row],[medical_insurance_charges]],NA())</f>
        <v>#N/A</v>
      </c>
      <c r="AD700" s="144" t="e">
        <f>IF(AND(Play[[#This Row],[northwest]]&lt;&gt;0,Play[[#This Row],[Smoker]]=0),Play[[#This Row],[medical_insurance_charges]],NA())</f>
        <v>#N/A</v>
      </c>
      <c r="AE700" s="144" t="e">
        <f>IF(AND(Play[[#This Row],[northeast]]&lt;&gt;0,Play[[#This Row],[Smoker]]=0),Play[[#This Row],[medical_insurance_charges]],NA())</f>
        <v>#N/A</v>
      </c>
      <c r="AF700" s="115" t="e">
        <f>IF(AND(Play[[#This Row],[Biological Marker]]=0,Play[[#This Row],[Smoker]]=0),Play[[#This Row],[medical_insurance_charges]],NA())</f>
        <v>#N/A</v>
      </c>
      <c r="AG700" s="115" t="e">
        <f>IF(AND(Play[[#This Row],[Biological Marker]]=1,Play[[#This Row],[Smoker]]=0),Play[[#This Row],[medical_insurance_charges]],NA())</f>
        <v>#N/A</v>
      </c>
    </row>
    <row r="701" spans="1:33" x14ac:dyDescent="0.35">
      <c r="A701" s="31">
        <v>24</v>
      </c>
      <c r="B701" s="31">
        <v>20.52</v>
      </c>
      <c r="C701" s="33">
        <v>1</v>
      </c>
      <c r="D701" s="33">
        <v>0</v>
      </c>
      <c r="E701" s="33">
        <v>0</v>
      </c>
      <c r="F701" s="33">
        <v>0</v>
      </c>
      <c r="G701" s="33">
        <v>0</v>
      </c>
      <c r="H701">
        <v>1</v>
      </c>
      <c r="I701">
        <v>0</v>
      </c>
      <c r="J701">
        <v>0</v>
      </c>
      <c r="K701">
        <v>0</v>
      </c>
      <c r="L701">
        <v>1</v>
      </c>
      <c r="M701">
        <v>1</v>
      </c>
      <c r="N701">
        <v>0</v>
      </c>
      <c r="O701">
        <v>0</v>
      </c>
      <c r="P701">
        <v>0</v>
      </c>
      <c r="Q701" s="32">
        <v>14571.890799999999</v>
      </c>
      <c r="R701" s="110" t="e">
        <f>IF(Play[[#This Row],[southeast]]=1,Play[[#This Row],[medical_insurance_charges]],NA())</f>
        <v>#N/A</v>
      </c>
      <c r="S701" s="110" t="e">
        <f>IF(Play[[#This Row],[southwest]]=1,Play[[#This Row],[medical_insurance_charges]],NA())</f>
        <v>#N/A</v>
      </c>
      <c r="T701" s="111" t="e">
        <f>IF(Play[[#This Row],[northwest]]=1,Play[[#This Row],[medical_insurance_charges]],NA())</f>
        <v>#N/A</v>
      </c>
      <c r="U701" s="110">
        <f>IF(Play[[#This Row],[northeast]]=1,Play[[#This Row],[medical_insurance_charges]],NA())</f>
        <v>14571.890799999999</v>
      </c>
      <c r="V701" s="114" t="e">
        <f>IF(AND(Play[[#This Row],[southeast]]&lt;&gt;0,Play[[#This Row],[Smoker]]&lt;&gt;0),Play[[#This Row],[medical_insurance_charges]],NA())</f>
        <v>#N/A</v>
      </c>
      <c r="W701" s="114" t="e">
        <f>IF(AND(Play[[#This Row],[southwest]]&lt;&gt;0,Play[[#This Row],[Smoker]]&lt;&gt;0),Play[[#This Row],[medical_insurance_charges]],NA())</f>
        <v>#N/A</v>
      </c>
      <c r="X701" s="114" t="e">
        <f>IF(AND(Play[[#This Row],[northwest]]&lt;&gt;0,Play[[#This Row],[Smoker]]&lt;&gt;0),Play[[#This Row],[medical_insurance_charges]],NA())</f>
        <v>#N/A</v>
      </c>
      <c r="Y701" s="114">
        <f>IF(AND(Play[[#This Row],[northeast]]&lt;&gt;0,Play[[#This Row],[Smoker]]&lt;&gt;0),Play[[#This Row],[medical_insurance_charges]],NA())</f>
        <v>14571.890799999999</v>
      </c>
      <c r="Z701" s="115">
        <f>IF(AND(Play[[#This Row],[Biological Marker]]=0,Play[[#This Row],[Smoker]]=1),Play[[#This Row],[medical_insurance_charges]],NA())</f>
        <v>14571.890799999999</v>
      </c>
      <c r="AA701" s="115" t="e">
        <f>IF(AND(Play[[#This Row],[Biological Marker]]=1,Play[[#This Row],[Smoker]]=1),Play[[#This Row],[medical_insurance_charges]],NA())</f>
        <v>#N/A</v>
      </c>
      <c r="AB701" s="144" t="e">
        <f>IF(AND(Play[[#This Row],[southeast]]&lt;&gt;0,Play[[#This Row],[Smoker]]=0),Play[[#This Row],[medical_insurance_charges]],NA())</f>
        <v>#N/A</v>
      </c>
      <c r="AC701" s="144" t="e">
        <f>IF(AND(Play[[#This Row],[southwest]]&lt;&gt;0,Play[[#This Row],[Smoker]]=0),Play[[#This Row],[medical_insurance_charges]],NA())</f>
        <v>#N/A</v>
      </c>
      <c r="AD701" s="144" t="e">
        <f>IF(AND(Play[[#This Row],[northwest]]&lt;&gt;0,Play[[#This Row],[Smoker]]=0),Play[[#This Row],[medical_insurance_charges]],NA())</f>
        <v>#N/A</v>
      </c>
      <c r="AE701" s="144" t="e">
        <f>IF(AND(Play[[#This Row],[northeast]]&lt;&gt;0,Play[[#This Row],[Smoker]]=0),Play[[#This Row],[medical_insurance_charges]],NA())</f>
        <v>#N/A</v>
      </c>
      <c r="AF701" s="115" t="e">
        <f>IF(AND(Play[[#This Row],[Biological Marker]]=0,Play[[#This Row],[Smoker]]=0),Play[[#This Row],[medical_insurance_charges]],NA())</f>
        <v>#N/A</v>
      </c>
      <c r="AG701" s="115" t="e">
        <f>IF(AND(Play[[#This Row],[Biological Marker]]=1,Play[[#This Row],[Smoker]]=0),Play[[#This Row],[medical_insurance_charges]],NA())</f>
        <v>#N/A</v>
      </c>
    </row>
    <row r="702" spans="1:33" x14ac:dyDescent="0.35">
      <c r="A702" s="31">
        <v>27</v>
      </c>
      <c r="B702" s="31">
        <v>20.045000000000002</v>
      </c>
      <c r="C702" s="33">
        <v>1</v>
      </c>
      <c r="D702" s="33">
        <v>0</v>
      </c>
      <c r="E702" s="33">
        <v>0</v>
      </c>
      <c r="F702" s="33">
        <v>0</v>
      </c>
      <c r="G702" s="33">
        <v>0</v>
      </c>
      <c r="H702">
        <v>1</v>
      </c>
      <c r="I702">
        <v>0</v>
      </c>
      <c r="J702">
        <v>0</v>
      </c>
      <c r="K702">
        <v>1</v>
      </c>
      <c r="L702">
        <v>0</v>
      </c>
      <c r="M702">
        <v>0</v>
      </c>
      <c r="N702">
        <v>1</v>
      </c>
      <c r="O702">
        <v>0</v>
      </c>
      <c r="P702">
        <v>0</v>
      </c>
      <c r="Q702" s="32">
        <v>16420.494549999999</v>
      </c>
      <c r="R702" s="110" t="e">
        <f>IF(Play[[#This Row],[southeast]]=1,Play[[#This Row],[medical_insurance_charges]],NA())</f>
        <v>#N/A</v>
      </c>
      <c r="S702" s="110" t="e">
        <f>IF(Play[[#This Row],[southwest]]=1,Play[[#This Row],[medical_insurance_charges]],NA())</f>
        <v>#N/A</v>
      </c>
      <c r="T702" s="111">
        <f>IF(Play[[#This Row],[northwest]]=1,Play[[#This Row],[medical_insurance_charges]],NA())</f>
        <v>16420.494549999999</v>
      </c>
      <c r="U702" s="110" t="e">
        <f>IF(Play[[#This Row],[northeast]]=1,Play[[#This Row],[medical_insurance_charges]],NA())</f>
        <v>#N/A</v>
      </c>
      <c r="V702" s="114" t="e">
        <f>IF(AND(Play[[#This Row],[southeast]]&lt;&gt;0,Play[[#This Row],[Smoker]]&lt;&gt;0),Play[[#This Row],[medical_insurance_charges]],NA())</f>
        <v>#N/A</v>
      </c>
      <c r="W702" s="114" t="e">
        <f>IF(AND(Play[[#This Row],[southwest]]&lt;&gt;0,Play[[#This Row],[Smoker]]&lt;&gt;0),Play[[#This Row],[medical_insurance_charges]],NA())</f>
        <v>#N/A</v>
      </c>
      <c r="X702" s="114">
        <f>IF(AND(Play[[#This Row],[northwest]]&lt;&gt;0,Play[[#This Row],[Smoker]]&lt;&gt;0),Play[[#This Row],[medical_insurance_charges]],NA())</f>
        <v>16420.494549999999</v>
      </c>
      <c r="Y702" s="114" t="e">
        <f>IF(AND(Play[[#This Row],[northeast]]&lt;&gt;0,Play[[#This Row],[Smoker]]&lt;&gt;0),Play[[#This Row],[medical_insurance_charges]],NA())</f>
        <v>#N/A</v>
      </c>
      <c r="Z702" s="115">
        <f>IF(AND(Play[[#This Row],[Biological Marker]]=0,Play[[#This Row],[Smoker]]=1),Play[[#This Row],[medical_insurance_charges]],NA())</f>
        <v>16420.494549999999</v>
      </c>
      <c r="AA702" s="115" t="e">
        <f>IF(AND(Play[[#This Row],[Biological Marker]]=1,Play[[#This Row],[Smoker]]=1),Play[[#This Row],[medical_insurance_charges]],NA())</f>
        <v>#N/A</v>
      </c>
      <c r="AB702" s="144" t="e">
        <f>IF(AND(Play[[#This Row],[southeast]]&lt;&gt;0,Play[[#This Row],[Smoker]]=0),Play[[#This Row],[medical_insurance_charges]],NA())</f>
        <v>#N/A</v>
      </c>
      <c r="AC702" s="144" t="e">
        <f>IF(AND(Play[[#This Row],[southwest]]&lt;&gt;0,Play[[#This Row],[Smoker]]=0),Play[[#This Row],[medical_insurance_charges]],NA())</f>
        <v>#N/A</v>
      </c>
      <c r="AD702" s="144" t="e">
        <f>IF(AND(Play[[#This Row],[northwest]]&lt;&gt;0,Play[[#This Row],[Smoker]]=0),Play[[#This Row],[medical_insurance_charges]],NA())</f>
        <v>#N/A</v>
      </c>
      <c r="AE702" s="144" t="e">
        <f>IF(AND(Play[[#This Row],[northeast]]&lt;&gt;0,Play[[#This Row],[Smoker]]=0),Play[[#This Row],[medical_insurance_charges]],NA())</f>
        <v>#N/A</v>
      </c>
      <c r="AF702" s="115" t="e">
        <f>IF(AND(Play[[#This Row],[Biological Marker]]=0,Play[[#This Row],[Smoker]]=0),Play[[#This Row],[medical_insurance_charges]],NA())</f>
        <v>#N/A</v>
      </c>
      <c r="AG702" s="115" t="e">
        <f>IF(AND(Play[[#This Row],[Biological Marker]]=1,Play[[#This Row],[Smoker]]=0),Play[[#This Row],[medical_insurance_charges]],NA())</f>
        <v>#N/A</v>
      </c>
    </row>
    <row r="703" spans="1:33" x14ac:dyDescent="0.35">
      <c r="A703" s="31">
        <v>46</v>
      </c>
      <c r="B703" s="31">
        <v>23.655000000000001</v>
      </c>
      <c r="C703" s="33">
        <v>1</v>
      </c>
      <c r="D703" s="33">
        <v>0</v>
      </c>
      <c r="E703" s="33">
        <v>0</v>
      </c>
      <c r="F703" s="33">
        <v>0</v>
      </c>
      <c r="G703" s="33">
        <v>0</v>
      </c>
      <c r="H703">
        <v>1</v>
      </c>
      <c r="I703">
        <v>0</v>
      </c>
      <c r="J703">
        <v>0</v>
      </c>
      <c r="K703">
        <v>1</v>
      </c>
      <c r="L703">
        <v>0</v>
      </c>
      <c r="M703">
        <v>0</v>
      </c>
      <c r="N703">
        <v>0</v>
      </c>
      <c r="O703">
        <v>1</v>
      </c>
      <c r="P703">
        <v>0</v>
      </c>
      <c r="Q703" s="32">
        <v>21677.283449999999</v>
      </c>
      <c r="R703" s="110" t="e">
        <f>IF(Play[[#This Row],[southeast]]=1,Play[[#This Row],[medical_insurance_charges]],NA())</f>
        <v>#N/A</v>
      </c>
      <c r="S703" s="110" t="e">
        <f>IF(Play[[#This Row],[southwest]]=1,Play[[#This Row],[medical_insurance_charges]],NA())</f>
        <v>#N/A</v>
      </c>
      <c r="T703" s="111">
        <f>IF(Play[[#This Row],[northwest]]=1,Play[[#This Row],[medical_insurance_charges]],NA())</f>
        <v>21677.283449999999</v>
      </c>
      <c r="U703" s="110" t="e">
        <f>IF(Play[[#This Row],[northeast]]=1,Play[[#This Row],[medical_insurance_charges]],NA())</f>
        <v>#N/A</v>
      </c>
      <c r="V703" s="114" t="e">
        <f>IF(AND(Play[[#This Row],[southeast]]&lt;&gt;0,Play[[#This Row],[Smoker]]&lt;&gt;0),Play[[#This Row],[medical_insurance_charges]],NA())</f>
        <v>#N/A</v>
      </c>
      <c r="W703" s="114" t="e">
        <f>IF(AND(Play[[#This Row],[southwest]]&lt;&gt;0,Play[[#This Row],[Smoker]]&lt;&gt;0),Play[[#This Row],[medical_insurance_charges]],NA())</f>
        <v>#N/A</v>
      </c>
      <c r="X703" s="114">
        <f>IF(AND(Play[[#This Row],[northwest]]&lt;&gt;0,Play[[#This Row],[Smoker]]&lt;&gt;0),Play[[#This Row],[medical_insurance_charges]],NA())</f>
        <v>21677.283449999999</v>
      </c>
      <c r="Y703" s="114" t="e">
        <f>IF(AND(Play[[#This Row],[northeast]]&lt;&gt;0,Play[[#This Row],[Smoker]]&lt;&gt;0),Play[[#This Row],[medical_insurance_charges]],NA())</f>
        <v>#N/A</v>
      </c>
      <c r="Z703" s="115">
        <f>IF(AND(Play[[#This Row],[Biological Marker]]=0,Play[[#This Row],[Smoker]]=1),Play[[#This Row],[medical_insurance_charges]],NA())</f>
        <v>21677.283449999999</v>
      </c>
      <c r="AA703" s="115" t="e">
        <f>IF(AND(Play[[#This Row],[Biological Marker]]=1,Play[[#This Row],[Smoker]]=1),Play[[#This Row],[medical_insurance_charges]],NA())</f>
        <v>#N/A</v>
      </c>
      <c r="AB703" s="144" t="e">
        <f>IF(AND(Play[[#This Row],[southeast]]&lt;&gt;0,Play[[#This Row],[Smoker]]=0),Play[[#This Row],[medical_insurance_charges]],NA())</f>
        <v>#N/A</v>
      </c>
      <c r="AC703" s="144" t="e">
        <f>IF(AND(Play[[#This Row],[southwest]]&lt;&gt;0,Play[[#This Row],[Smoker]]=0),Play[[#This Row],[medical_insurance_charges]],NA())</f>
        <v>#N/A</v>
      </c>
      <c r="AD703" s="144" t="e">
        <f>IF(AND(Play[[#This Row],[northwest]]&lt;&gt;0,Play[[#This Row],[Smoker]]=0),Play[[#This Row],[medical_insurance_charges]],NA())</f>
        <v>#N/A</v>
      </c>
      <c r="AE703" s="144" t="e">
        <f>IF(AND(Play[[#This Row],[northeast]]&lt;&gt;0,Play[[#This Row],[Smoker]]=0),Play[[#This Row],[medical_insurance_charges]],NA())</f>
        <v>#N/A</v>
      </c>
      <c r="AF703" s="115" t="e">
        <f>IF(AND(Play[[#This Row],[Biological Marker]]=0,Play[[#This Row],[Smoker]]=0),Play[[#This Row],[medical_insurance_charges]],NA())</f>
        <v>#N/A</v>
      </c>
      <c r="AG703" s="115" t="e">
        <f>IF(AND(Play[[#This Row],[Biological Marker]]=1,Play[[#This Row],[Smoker]]=0),Play[[#This Row],[medical_insurance_charges]],NA())</f>
        <v>#N/A</v>
      </c>
    </row>
    <row r="704" spans="1:33" x14ac:dyDescent="0.35">
      <c r="A704" s="31">
        <v>43</v>
      </c>
      <c r="B704" s="31">
        <v>24.7</v>
      </c>
      <c r="C704" s="33">
        <v>1</v>
      </c>
      <c r="D704" s="33">
        <v>0</v>
      </c>
      <c r="E704" s="33">
        <v>0</v>
      </c>
      <c r="F704" s="33">
        <v>0</v>
      </c>
      <c r="G704" s="33">
        <v>0</v>
      </c>
      <c r="H704">
        <v>1</v>
      </c>
      <c r="I704">
        <v>0</v>
      </c>
      <c r="J704">
        <v>0</v>
      </c>
      <c r="K704">
        <v>1</v>
      </c>
      <c r="L704">
        <v>0</v>
      </c>
      <c r="M704">
        <v>0</v>
      </c>
      <c r="N704">
        <v>0</v>
      </c>
      <c r="O704">
        <v>1</v>
      </c>
      <c r="P704">
        <v>0</v>
      </c>
      <c r="Q704" s="32">
        <v>21880.82</v>
      </c>
      <c r="R704" s="110" t="e">
        <f>IF(Play[[#This Row],[southeast]]=1,Play[[#This Row],[medical_insurance_charges]],NA())</f>
        <v>#N/A</v>
      </c>
      <c r="S704" s="110" t="e">
        <f>IF(Play[[#This Row],[southwest]]=1,Play[[#This Row],[medical_insurance_charges]],NA())</f>
        <v>#N/A</v>
      </c>
      <c r="T704" s="111">
        <f>IF(Play[[#This Row],[northwest]]=1,Play[[#This Row],[medical_insurance_charges]],NA())</f>
        <v>21880.82</v>
      </c>
      <c r="U704" s="110" t="e">
        <f>IF(Play[[#This Row],[northeast]]=1,Play[[#This Row],[medical_insurance_charges]],NA())</f>
        <v>#N/A</v>
      </c>
      <c r="V704" s="114" t="e">
        <f>IF(AND(Play[[#This Row],[southeast]]&lt;&gt;0,Play[[#This Row],[Smoker]]&lt;&gt;0),Play[[#This Row],[medical_insurance_charges]],NA())</f>
        <v>#N/A</v>
      </c>
      <c r="W704" s="114" t="e">
        <f>IF(AND(Play[[#This Row],[southwest]]&lt;&gt;0,Play[[#This Row],[Smoker]]&lt;&gt;0),Play[[#This Row],[medical_insurance_charges]],NA())</f>
        <v>#N/A</v>
      </c>
      <c r="X704" s="114">
        <f>IF(AND(Play[[#This Row],[northwest]]&lt;&gt;0,Play[[#This Row],[Smoker]]&lt;&gt;0),Play[[#This Row],[medical_insurance_charges]],NA())</f>
        <v>21880.82</v>
      </c>
      <c r="Y704" s="114" t="e">
        <f>IF(AND(Play[[#This Row],[northeast]]&lt;&gt;0,Play[[#This Row],[Smoker]]&lt;&gt;0),Play[[#This Row],[medical_insurance_charges]],NA())</f>
        <v>#N/A</v>
      </c>
      <c r="Z704" s="115">
        <f>IF(AND(Play[[#This Row],[Biological Marker]]=0,Play[[#This Row],[Smoker]]=1),Play[[#This Row],[medical_insurance_charges]],NA())</f>
        <v>21880.82</v>
      </c>
      <c r="AA704" s="115" t="e">
        <f>IF(AND(Play[[#This Row],[Biological Marker]]=1,Play[[#This Row],[Smoker]]=1),Play[[#This Row],[medical_insurance_charges]],NA())</f>
        <v>#N/A</v>
      </c>
      <c r="AB704" s="144" t="e">
        <f>IF(AND(Play[[#This Row],[southeast]]&lt;&gt;0,Play[[#This Row],[Smoker]]=0),Play[[#This Row],[medical_insurance_charges]],NA())</f>
        <v>#N/A</v>
      </c>
      <c r="AC704" s="144" t="e">
        <f>IF(AND(Play[[#This Row],[southwest]]&lt;&gt;0,Play[[#This Row],[Smoker]]=0),Play[[#This Row],[medical_insurance_charges]],NA())</f>
        <v>#N/A</v>
      </c>
      <c r="AD704" s="144" t="e">
        <f>IF(AND(Play[[#This Row],[northwest]]&lt;&gt;0,Play[[#This Row],[Smoker]]=0),Play[[#This Row],[medical_insurance_charges]],NA())</f>
        <v>#N/A</v>
      </c>
      <c r="AE704" s="144" t="e">
        <f>IF(AND(Play[[#This Row],[northeast]]&lt;&gt;0,Play[[#This Row],[Smoker]]=0),Play[[#This Row],[medical_insurance_charges]],NA())</f>
        <v>#N/A</v>
      </c>
      <c r="AF704" s="115" t="e">
        <f>IF(AND(Play[[#This Row],[Biological Marker]]=0,Play[[#This Row],[Smoker]]=0),Play[[#This Row],[medical_insurance_charges]],NA())</f>
        <v>#N/A</v>
      </c>
      <c r="AG704" s="115" t="e">
        <f>IF(AND(Play[[#This Row],[Biological Marker]]=1,Play[[#This Row],[Smoker]]=0),Play[[#This Row],[medical_insurance_charges]],NA())</f>
        <v>#N/A</v>
      </c>
    </row>
    <row r="705" spans="1:33" x14ac:dyDescent="0.35">
      <c r="A705" s="31">
        <v>33</v>
      </c>
      <c r="B705" s="31">
        <v>19.094999999999999</v>
      </c>
      <c r="C705" s="33">
        <v>1</v>
      </c>
      <c r="D705" s="33">
        <v>0</v>
      </c>
      <c r="E705" s="33">
        <v>0</v>
      </c>
      <c r="F705" s="33">
        <v>0</v>
      </c>
      <c r="G705" s="33">
        <v>0</v>
      </c>
      <c r="H705">
        <v>1</v>
      </c>
      <c r="I705">
        <v>0</v>
      </c>
      <c r="J705">
        <v>0</v>
      </c>
      <c r="K705">
        <v>0</v>
      </c>
      <c r="L705">
        <v>1</v>
      </c>
      <c r="M705">
        <v>0</v>
      </c>
      <c r="N705">
        <v>1</v>
      </c>
      <c r="O705">
        <v>0</v>
      </c>
      <c r="P705">
        <v>0</v>
      </c>
      <c r="Q705" s="32">
        <v>16776.304049999999</v>
      </c>
      <c r="R705" s="110" t="e">
        <f>IF(Play[[#This Row],[southeast]]=1,Play[[#This Row],[medical_insurance_charges]],NA())</f>
        <v>#N/A</v>
      </c>
      <c r="S705" s="110" t="e">
        <f>IF(Play[[#This Row],[southwest]]=1,Play[[#This Row],[medical_insurance_charges]],NA())</f>
        <v>#N/A</v>
      </c>
      <c r="T705" s="111" t="e">
        <f>IF(Play[[#This Row],[northwest]]=1,Play[[#This Row],[medical_insurance_charges]],NA())</f>
        <v>#N/A</v>
      </c>
      <c r="U705" s="110">
        <f>IF(Play[[#This Row],[northeast]]=1,Play[[#This Row],[medical_insurance_charges]],NA())</f>
        <v>16776.304049999999</v>
      </c>
      <c r="V705" s="114" t="e">
        <f>IF(AND(Play[[#This Row],[southeast]]&lt;&gt;0,Play[[#This Row],[Smoker]]&lt;&gt;0),Play[[#This Row],[medical_insurance_charges]],NA())</f>
        <v>#N/A</v>
      </c>
      <c r="W705" s="114" t="e">
        <f>IF(AND(Play[[#This Row],[southwest]]&lt;&gt;0,Play[[#This Row],[Smoker]]&lt;&gt;0),Play[[#This Row],[medical_insurance_charges]],NA())</f>
        <v>#N/A</v>
      </c>
      <c r="X705" s="114" t="e">
        <f>IF(AND(Play[[#This Row],[northwest]]&lt;&gt;0,Play[[#This Row],[Smoker]]&lt;&gt;0),Play[[#This Row],[medical_insurance_charges]],NA())</f>
        <v>#N/A</v>
      </c>
      <c r="Y705" s="114">
        <f>IF(AND(Play[[#This Row],[northeast]]&lt;&gt;0,Play[[#This Row],[Smoker]]&lt;&gt;0),Play[[#This Row],[medical_insurance_charges]],NA())</f>
        <v>16776.304049999999</v>
      </c>
      <c r="Z705" s="115">
        <f>IF(AND(Play[[#This Row],[Biological Marker]]=0,Play[[#This Row],[Smoker]]=1),Play[[#This Row],[medical_insurance_charges]],NA())</f>
        <v>16776.304049999999</v>
      </c>
      <c r="AA705" s="115" t="e">
        <f>IF(AND(Play[[#This Row],[Biological Marker]]=1,Play[[#This Row],[Smoker]]=1),Play[[#This Row],[medical_insurance_charges]],NA())</f>
        <v>#N/A</v>
      </c>
      <c r="AB705" s="144" t="e">
        <f>IF(AND(Play[[#This Row],[southeast]]&lt;&gt;0,Play[[#This Row],[Smoker]]=0),Play[[#This Row],[medical_insurance_charges]],NA())</f>
        <v>#N/A</v>
      </c>
      <c r="AC705" s="144" t="e">
        <f>IF(AND(Play[[#This Row],[southwest]]&lt;&gt;0,Play[[#This Row],[Smoker]]=0),Play[[#This Row],[medical_insurance_charges]],NA())</f>
        <v>#N/A</v>
      </c>
      <c r="AD705" s="144" t="e">
        <f>IF(AND(Play[[#This Row],[northwest]]&lt;&gt;0,Play[[#This Row],[Smoker]]=0),Play[[#This Row],[medical_insurance_charges]],NA())</f>
        <v>#N/A</v>
      </c>
      <c r="AE705" s="144" t="e">
        <f>IF(AND(Play[[#This Row],[northeast]]&lt;&gt;0,Play[[#This Row],[Smoker]]=0),Play[[#This Row],[medical_insurance_charges]],NA())</f>
        <v>#N/A</v>
      </c>
      <c r="AF705" s="115" t="e">
        <f>IF(AND(Play[[#This Row],[Biological Marker]]=0,Play[[#This Row],[Smoker]]=0),Play[[#This Row],[medical_insurance_charges]],NA())</f>
        <v>#N/A</v>
      </c>
      <c r="AG705" s="115" t="e">
        <f>IF(AND(Play[[#This Row],[Biological Marker]]=1,Play[[#This Row],[Smoker]]=0),Play[[#This Row],[medical_insurance_charges]],NA())</f>
        <v>#N/A</v>
      </c>
    </row>
    <row r="706" spans="1:33" x14ac:dyDescent="0.35">
      <c r="A706" s="31">
        <v>52</v>
      </c>
      <c r="B706" s="31">
        <v>24.13</v>
      </c>
      <c r="C706" s="33">
        <v>1</v>
      </c>
      <c r="D706" s="33">
        <v>0</v>
      </c>
      <c r="E706" s="33">
        <v>0</v>
      </c>
      <c r="F706" s="33">
        <v>0</v>
      </c>
      <c r="G706" s="33">
        <v>0</v>
      </c>
      <c r="H706">
        <v>1</v>
      </c>
      <c r="I706">
        <v>0</v>
      </c>
      <c r="J706">
        <v>0</v>
      </c>
      <c r="K706">
        <v>1</v>
      </c>
      <c r="L706">
        <v>0</v>
      </c>
      <c r="M706">
        <v>0</v>
      </c>
      <c r="N706">
        <v>0</v>
      </c>
      <c r="O706">
        <v>1</v>
      </c>
      <c r="P706">
        <v>0</v>
      </c>
      <c r="Q706" s="32">
        <v>23887.662700000001</v>
      </c>
      <c r="R706" s="110" t="e">
        <f>IF(Play[[#This Row],[southeast]]=1,Play[[#This Row],[medical_insurance_charges]],NA())</f>
        <v>#N/A</v>
      </c>
      <c r="S706" s="110" t="e">
        <f>IF(Play[[#This Row],[southwest]]=1,Play[[#This Row],[medical_insurance_charges]],NA())</f>
        <v>#N/A</v>
      </c>
      <c r="T706" s="111">
        <f>IF(Play[[#This Row],[northwest]]=1,Play[[#This Row],[medical_insurance_charges]],NA())</f>
        <v>23887.662700000001</v>
      </c>
      <c r="U706" s="110" t="e">
        <f>IF(Play[[#This Row],[northeast]]=1,Play[[#This Row],[medical_insurance_charges]],NA())</f>
        <v>#N/A</v>
      </c>
      <c r="V706" s="114" t="e">
        <f>IF(AND(Play[[#This Row],[southeast]]&lt;&gt;0,Play[[#This Row],[Smoker]]&lt;&gt;0),Play[[#This Row],[medical_insurance_charges]],NA())</f>
        <v>#N/A</v>
      </c>
      <c r="W706" s="114" t="e">
        <f>IF(AND(Play[[#This Row],[southwest]]&lt;&gt;0,Play[[#This Row],[Smoker]]&lt;&gt;0),Play[[#This Row],[medical_insurance_charges]],NA())</f>
        <v>#N/A</v>
      </c>
      <c r="X706" s="114">
        <f>IF(AND(Play[[#This Row],[northwest]]&lt;&gt;0,Play[[#This Row],[Smoker]]&lt;&gt;0),Play[[#This Row],[medical_insurance_charges]],NA())</f>
        <v>23887.662700000001</v>
      </c>
      <c r="Y706" s="114" t="e">
        <f>IF(AND(Play[[#This Row],[northeast]]&lt;&gt;0,Play[[#This Row],[Smoker]]&lt;&gt;0),Play[[#This Row],[medical_insurance_charges]],NA())</f>
        <v>#N/A</v>
      </c>
      <c r="Z706" s="115">
        <f>IF(AND(Play[[#This Row],[Biological Marker]]=0,Play[[#This Row],[Smoker]]=1),Play[[#This Row],[medical_insurance_charges]],NA())</f>
        <v>23887.662700000001</v>
      </c>
      <c r="AA706" s="115" t="e">
        <f>IF(AND(Play[[#This Row],[Biological Marker]]=1,Play[[#This Row],[Smoker]]=1),Play[[#This Row],[medical_insurance_charges]],NA())</f>
        <v>#N/A</v>
      </c>
      <c r="AB706" s="144" t="e">
        <f>IF(AND(Play[[#This Row],[southeast]]&lt;&gt;0,Play[[#This Row],[Smoker]]=0),Play[[#This Row],[medical_insurance_charges]],NA())</f>
        <v>#N/A</v>
      </c>
      <c r="AC706" s="144" t="e">
        <f>IF(AND(Play[[#This Row],[southwest]]&lt;&gt;0,Play[[#This Row],[Smoker]]=0),Play[[#This Row],[medical_insurance_charges]],NA())</f>
        <v>#N/A</v>
      </c>
      <c r="AD706" s="144" t="e">
        <f>IF(AND(Play[[#This Row],[northwest]]&lt;&gt;0,Play[[#This Row],[Smoker]]=0),Play[[#This Row],[medical_insurance_charges]],NA())</f>
        <v>#N/A</v>
      </c>
      <c r="AE706" s="144" t="e">
        <f>IF(AND(Play[[#This Row],[northeast]]&lt;&gt;0,Play[[#This Row],[Smoker]]=0),Play[[#This Row],[medical_insurance_charges]],NA())</f>
        <v>#N/A</v>
      </c>
      <c r="AF706" s="115" t="e">
        <f>IF(AND(Play[[#This Row],[Biological Marker]]=0,Play[[#This Row],[Smoker]]=0),Play[[#This Row],[medical_insurance_charges]],NA())</f>
        <v>#N/A</v>
      </c>
      <c r="AG706" s="115" t="e">
        <f>IF(AND(Play[[#This Row],[Biological Marker]]=1,Play[[#This Row],[Smoker]]=0),Play[[#This Row],[medical_insurance_charges]],NA())</f>
        <v>#N/A</v>
      </c>
    </row>
    <row r="707" spans="1:33" x14ac:dyDescent="0.35">
      <c r="A707" s="31">
        <v>18</v>
      </c>
      <c r="B707" s="31">
        <v>21.66</v>
      </c>
      <c r="C707" s="33">
        <v>1</v>
      </c>
      <c r="D707" s="33">
        <v>0</v>
      </c>
      <c r="E707" s="33">
        <v>0</v>
      </c>
      <c r="F707" s="33">
        <v>0</v>
      </c>
      <c r="G707" s="33">
        <v>0</v>
      </c>
      <c r="H707">
        <v>1</v>
      </c>
      <c r="I707">
        <v>0</v>
      </c>
      <c r="J707">
        <v>0</v>
      </c>
      <c r="K707">
        <v>0</v>
      </c>
      <c r="L707">
        <v>1</v>
      </c>
      <c r="M707">
        <v>1</v>
      </c>
      <c r="N707">
        <v>0</v>
      </c>
      <c r="O707">
        <v>0</v>
      </c>
      <c r="P707">
        <v>0</v>
      </c>
      <c r="Q707" s="32">
        <v>14283.4594</v>
      </c>
      <c r="R707" s="110" t="e">
        <f>IF(Play[[#This Row],[southeast]]=1,Play[[#This Row],[medical_insurance_charges]],NA())</f>
        <v>#N/A</v>
      </c>
      <c r="S707" s="110" t="e">
        <f>IF(Play[[#This Row],[southwest]]=1,Play[[#This Row],[medical_insurance_charges]],NA())</f>
        <v>#N/A</v>
      </c>
      <c r="T707" s="111" t="e">
        <f>IF(Play[[#This Row],[northwest]]=1,Play[[#This Row],[medical_insurance_charges]],NA())</f>
        <v>#N/A</v>
      </c>
      <c r="U707" s="110">
        <f>IF(Play[[#This Row],[northeast]]=1,Play[[#This Row],[medical_insurance_charges]],NA())</f>
        <v>14283.4594</v>
      </c>
      <c r="V707" s="114" t="e">
        <f>IF(AND(Play[[#This Row],[southeast]]&lt;&gt;0,Play[[#This Row],[Smoker]]&lt;&gt;0),Play[[#This Row],[medical_insurance_charges]],NA())</f>
        <v>#N/A</v>
      </c>
      <c r="W707" s="114" t="e">
        <f>IF(AND(Play[[#This Row],[southwest]]&lt;&gt;0,Play[[#This Row],[Smoker]]&lt;&gt;0),Play[[#This Row],[medical_insurance_charges]],NA())</f>
        <v>#N/A</v>
      </c>
      <c r="X707" s="114" t="e">
        <f>IF(AND(Play[[#This Row],[northwest]]&lt;&gt;0,Play[[#This Row],[Smoker]]&lt;&gt;0),Play[[#This Row],[medical_insurance_charges]],NA())</f>
        <v>#N/A</v>
      </c>
      <c r="Y707" s="114">
        <f>IF(AND(Play[[#This Row],[northeast]]&lt;&gt;0,Play[[#This Row],[Smoker]]&lt;&gt;0),Play[[#This Row],[medical_insurance_charges]],NA())</f>
        <v>14283.4594</v>
      </c>
      <c r="Z707" s="115">
        <f>IF(AND(Play[[#This Row],[Biological Marker]]=0,Play[[#This Row],[Smoker]]=1),Play[[#This Row],[medical_insurance_charges]],NA())</f>
        <v>14283.4594</v>
      </c>
      <c r="AA707" s="115" t="e">
        <f>IF(AND(Play[[#This Row],[Biological Marker]]=1,Play[[#This Row],[Smoker]]=1),Play[[#This Row],[medical_insurance_charges]],NA())</f>
        <v>#N/A</v>
      </c>
      <c r="AB707" s="144" t="e">
        <f>IF(AND(Play[[#This Row],[southeast]]&lt;&gt;0,Play[[#This Row],[Smoker]]=0),Play[[#This Row],[medical_insurance_charges]],NA())</f>
        <v>#N/A</v>
      </c>
      <c r="AC707" s="144" t="e">
        <f>IF(AND(Play[[#This Row],[southwest]]&lt;&gt;0,Play[[#This Row],[Smoker]]=0),Play[[#This Row],[medical_insurance_charges]],NA())</f>
        <v>#N/A</v>
      </c>
      <c r="AD707" s="144" t="e">
        <f>IF(AND(Play[[#This Row],[northwest]]&lt;&gt;0,Play[[#This Row],[Smoker]]=0),Play[[#This Row],[medical_insurance_charges]],NA())</f>
        <v>#N/A</v>
      </c>
      <c r="AE707" s="144" t="e">
        <f>IF(AND(Play[[#This Row],[northeast]]&lt;&gt;0,Play[[#This Row],[Smoker]]=0),Play[[#This Row],[medical_insurance_charges]],NA())</f>
        <v>#N/A</v>
      </c>
      <c r="AF707" s="115" t="e">
        <f>IF(AND(Play[[#This Row],[Biological Marker]]=0,Play[[#This Row],[Smoker]]=0),Play[[#This Row],[medical_insurance_charges]],NA())</f>
        <v>#N/A</v>
      </c>
      <c r="AG707" s="115" t="e">
        <f>IF(AND(Play[[#This Row],[Biological Marker]]=1,Play[[#This Row],[Smoker]]=0),Play[[#This Row],[medical_insurance_charges]],NA())</f>
        <v>#N/A</v>
      </c>
    </row>
    <row r="708" spans="1:33" x14ac:dyDescent="0.35">
      <c r="A708" s="31">
        <v>29</v>
      </c>
      <c r="B708" s="31">
        <v>21.85</v>
      </c>
      <c r="C708" s="33">
        <v>1</v>
      </c>
      <c r="D708" s="33">
        <v>0</v>
      </c>
      <c r="E708" s="33">
        <v>0</v>
      </c>
      <c r="F708" s="33">
        <v>0</v>
      </c>
      <c r="G708" s="33">
        <v>0</v>
      </c>
      <c r="H708">
        <v>1</v>
      </c>
      <c r="I708">
        <v>0</v>
      </c>
      <c r="J708">
        <v>0</v>
      </c>
      <c r="K708">
        <v>0</v>
      </c>
      <c r="L708">
        <v>1</v>
      </c>
      <c r="M708">
        <v>0</v>
      </c>
      <c r="N708">
        <v>1</v>
      </c>
      <c r="O708">
        <v>0</v>
      </c>
      <c r="P708">
        <v>0</v>
      </c>
      <c r="Q708" s="32">
        <v>16115.3045</v>
      </c>
      <c r="R708" s="110" t="e">
        <f>IF(Play[[#This Row],[southeast]]=1,Play[[#This Row],[medical_insurance_charges]],NA())</f>
        <v>#N/A</v>
      </c>
      <c r="S708" s="110" t="e">
        <f>IF(Play[[#This Row],[southwest]]=1,Play[[#This Row],[medical_insurance_charges]],NA())</f>
        <v>#N/A</v>
      </c>
      <c r="T708" s="111" t="e">
        <f>IF(Play[[#This Row],[northwest]]=1,Play[[#This Row],[medical_insurance_charges]],NA())</f>
        <v>#N/A</v>
      </c>
      <c r="U708" s="110">
        <f>IF(Play[[#This Row],[northeast]]=1,Play[[#This Row],[medical_insurance_charges]],NA())</f>
        <v>16115.3045</v>
      </c>
      <c r="V708" s="114" t="e">
        <f>IF(AND(Play[[#This Row],[southeast]]&lt;&gt;0,Play[[#This Row],[Smoker]]&lt;&gt;0),Play[[#This Row],[medical_insurance_charges]],NA())</f>
        <v>#N/A</v>
      </c>
      <c r="W708" s="114" t="e">
        <f>IF(AND(Play[[#This Row],[southwest]]&lt;&gt;0,Play[[#This Row],[Smoker]]&lt;&gt;0),Play[[#This Row],[medical_insurance_charges]],NA())</f>
        <v>#N/A</v>
      </c>
      <c r="X708" s="114" t="e">
        <f>IF(AND(Play[[#This Row],[northwest]]&lt;&gt;0,Play[[#This Row],[Smoker]]&lt;&gt;0),Play[[#This Row],[medical_insurance_charges]],NA())</f>
        <v>#N/A</v>
      </c>
      <c r="Y708" s="114">
        <f>IF(AND(Play[[#This Row],[northeast]]&lt;&gt;0,Play[[#This Row],[Smoker]]&lt;&gt;0),Play[[#This Row],[medical_insurance_charges]],NA())</f>
        <v>16115.3045</v>
      </c>
      <c r="Z708" s="115">
        <f>IF(AND(Play[[#This Row],[Biological Marker]]=0,Play[[#This Row],[Smoker]]=1),Play[[#This Row],[medical_insurance_charges]],NA())</f>
        <v>16115.3045</v>
      </c>
      <c r="AA708" s="115" t="e">
        <f>IF(AND(Play[[#This Row],[Biological Marker]]=1,Play[[#This Row],[Smoker]]=1),Play[[#This Row],[medical_insurance_charges]],NA())</f>
        <v>#N/A</v>
      </c>
      <c r="AB708" s="144" t="e">
        <f>IF(AND(Play[[#This Row],[southeast]]&lt;&gt;0,Play[[#This Row],[Smoker]]=0),Play[[#This Row],[medical_insurance_charges]],NA())</f>
        <v>#N/A</v>
      </c>
      <c r="AC708" s="144" t="e">
        <f>IF(AND(Play[[#This Row],[southwest]]&lt;&gt;0,Play[[#This Row],[Smoker]]=0),Play[[#This Row],[medical_insurance_charges]],NA())</f>
        <v>#N/A</v>
      </c>
      <c r="AD708" s="144" t="e">
        <f>IF(AND(Play[[#This Row],[northwest]]&lt;&gt;0,Play[[#This Row],[Smoker]]=0),Play[[#This Row],[medical_insurance_charges]],NA())</f>
        <v>#N/A</v>
      </c>
      <c r="AE708" s="144" t="e">
        <f>IF(AND(Play[[#This Row],[northeast]]&lt;&gt;0,Play[[#This Row],[Smoker]]=0),Play[[#This Row],[medical_insurance_charges]],NA())</f>
        <v>#N/A</v>
      </c>
      <c r="AF708" s="115" t="e">
        <f>IF(AND(Play[[#This Row],[Biological Marker]]=0,Play[[#This Row],[Smoker]]=0),Play[[#This Row],[medical_insurance_charges]],NA())</f>
        <v>#N/A</v>
      </c>
      <c r="AG708" s="115" t="e">
        <f>IF(AND(Play[[#This Row],[Biological Marker]]=1,Play[[#This Row],[Smoker]]=0),Play[[#This Row],[medical_insurance_charges]],NA())</f>
        <v>#N/A</v>
      </c>
    </row>
    <row r="709" spans="1:33" x14ac:dyDescent="0.35">
      <c r="A709" s="31">
        <v>30</v>
      </c>
      <c r="B709" s="31">
        <v>23.655000000000001</v>
      </c>
      <c r="C709" s="33">
        <v>1</v>
      </c>
      <c r="D709" s="33">
        <v>0</v>
      </c>
      <c r="E709" s="33">
        <v>0</v>
      </c>
      <c r="F709" s="33">
        <v>0</v>
      </c>
      <c r="G709" s="33">
        <v>0</v>
      </c>
      <c r="H709">
        <v>1</v>
      </c>
      <c r="I709">
        <v>0</v>
      </c>
      <c r="J709">
        <v>0</v>
      </c>
      <c r="K709">
        <v>1</v>
      </c>
      <c r="L709">
        <v>0</v>
      </c>
      <c r="M709">
        <v>0</v>
      </c>
      <c r="N709">
        <v>1</v>
      </c>
      <c r="O709">
        <v>0</v>
      </c>
      <c r="P709">
        <v>0</v>
      </c>
      <c r="Q709" s="32">
        <v>18765.87545</v>
      </c>
      <c r="R709" s="110" t="e">
        <f>IF(Play[[#This Row],[southeast]]=1,Play[[#This Row],[medical_insurance_charges]],NA())</f>
        <v>#N/A</v>
      </c>
      <c r="S709" s="110" t="e">
        <f>IF(Play[[#This Row],[southwest]]=1,Play[[#This Row],[medical_insurance_charges]],NA())</f>
        <v>#N/A</v>
      </c>
      <c r="T709" s="111">
        <f>IF(Play[[#This Row],[northwest]]=1,Play[[#This Row],[medical_insurance_charges]],NA())</f>
        <v>18765.87545</v>
      </c>
      <c r="U709" s="110" t="e">
        <f>IF(Play[[#This Row],[northeast]]=1,Play[[#This Row],[medical_insurance_charges]],NA())</f>
        <v>#N/A</v>
      </c>
      <c r="V709" s="114" t="e">
        <f>IF(AND(Play[[#This Row],[southeast]]&lt;&gt;0,Play[[#This Row],[Smoker]]&lt;&gt;0),Play[[#This Row],[medical_insurance_charges]],NA())</f>
        <v>#N/A</v>
      </c>
      <c r="W709" s="114" t="e">
        <f>IF(AND(Play[[#This Row],[southwest]]&lt;&gt;0,Play[[#This Row],[Smoker]]&lt;&gt;0),Play[[#This Row],[medical_insurance_charges]],NA())</f>
        <v>#N/A</v>
      </c>
      <c r="X709" s="114">
        <f>IF(AND(Play[[#This Row],[northwest]]&lt;&gt;0,Play[[#This Row],[Smoker]]&lt;&gt;0),Play[[#This Row],[medical_insurance_charges]],NA())</f>
        <v>18765.87545</v>
      </c>
      <c r="Y709" s="114" t="e">
        <f>IF(AND(Play[[#This Row],[northeast]]&lt;&gt;0,Play[[#This Row],[Smoker]]&lt;&gt;0),Play[[#This Row],[medical_insurance_charges]],NA())</f>
        <v>#N/A</v>
      </c>
      <c r="Z709" s="115">
        <f>IF(AND(Play[[#This Row],[Biological Marker]]=0,Play[[#This Row],[Smoker]]=1),Play[[#This Row],[medical_insurance_charges]],NA())</f>
        <v>18765.87545</v>
      </c>
      <c r="AA709" s="115" t="e">
        <f>IF(AND(Play[[#This Row],[Biological Marker]]=1,Play[[#This Row],[Smoker]]=1),Play[[#This Row],[medical_insurance_charges]],NA())</f>
        <v>#N/A</v>
      </c>
      <c r="AB709" s="144" t="e">
        <f>IF(AND(Play[[#This Row],[southeast]]&lt;&gt;0,Play[[#This Row],[Smoker]]=0),Play[[#This Row],[medical_insurance_charges]],NA())</f>
        <v>#N/A</v>
      </c>
      <c r="AC709" s="144" t="e">
        <f>IF(AND(Play[[#This Row],[southwest]]&lt;&gt;0,Play[[#This Row],[Smoker]]=0),Play[[#This Row],[medical_insurance_charges]],NA())</f>
        <v>#N/A</v>
      </c>
      <c r="AD709" s="144" t="e">
        <f>IF(AND(Play[[#This Row],[northwest]]&lt;&gt;0,Play[[#This Row],[Smoker]]=0),Play[[#This Row],[medical_insurance_charges]],NA())</f>
        <v>#N/A</v>
      </c>
      <c r="AE709" s="144" t="e">
        <f>IF(AND(Play[[#This Row],[northeast]]&lt;&gt;0,Play[[#This Row],[Smoker]]=0),Play[[#This Row],[medical_insurance_charges]],NA())</f>
        <v>#N/A</v>
      </c>
      <c r="AF709" s="115" t="e">
        <f>IF(AND(Play[[#This Row],[Biological Marker]]=0,Play[[#This Row],[Smoker]]=0),Play[[#This Row],[medical_insurance_charges]],NA())</f>
        <v>#N/A</v>
      </c>
      <c r="AG709" s="115" t="e">
        <f>IF(AND(Play[[#This Row],[Biological Marker]]=1,Play[[#This Row],[Smoker]]=0),Play[[#This Row],[medical_insurance_charges]],NA())</f>
        <v>#N/A</v>
      </c>
    </row>
    <row r="710" spans="1:33" x14ac:dyDescent="0.35">
      <c r="A710" s="31">
        <v>45</v>
      </c>
      <c r="B710" s="31">
        <v>22.895</v>
      </c>
      <c r="C710" s="33">
        <v>1</v>
      </c>
      <c r="D710" s="33">
        <v>0</v>
      </c>
      <c r="E710" s="33">
        <v>0</v>
      </c>
      <c r="F710" s="33">
        <v>0</v>
      </c>
      <c r="G710" s="33">
        <v>1</v>
      </c>
      <c r="H710">
        <v>1</v>
      </c>
      <c r="I710">
        <v>0</v>
      </c>
      <c r="J710">
        <v>0</v>
      </c>
      <c r="K710">
        <v>1</v>
      </c>
      <c r="L710">
        <v>0</v>
      </c>
      <c r="M710">
        <v>0</v>
      </c>
      <c r="N710">
        <v>0</v>
      </c>
      <c r="O710">
        <v>1</v>
      </c>
      <c r="P710">
        <v>0</v>
      </c>
      <c r="Q710" s="32">
        <v>21098.554049999999</v>
      </c>
      <c r="R710" s="110" t="e">
        <f>IF(Play[[#This Row],[southeast]]=1,Play[[#This Row],[medical_insurance_charges]],NA())</f>
        <v>#N/A</v>
      </c>
      <c r="S710" s="110" t="e">
        <f>IF(Play[[#This Row],[southwest]]=1,Play[[#This Row],[medical_insurance_charges]],NA())</f>
        <v>#N/A</v>
      </c>
      <c r="T710" s="111">
        <f>IF(Play[[#This Row],[northwest]]=1,Play[[#This Row],[medical_insurance_charges]],NA())</f>
        <v>21098.554049999999</v>
      </c>
      <c r="U710" s="110" t="e">
        <f>IF(Play[[#This Row],[northeast]]=1,Play[[#This Row],[medical_insurance_charges]],NA())</f>
        <v>#N/A</v>
      </c>
      <c r="V710" s="114" t="e">
        <f>IF(AND(Play[[#This Row],[southeast]]&lt;&gt;0,Play[[#This Row],[Smoker]]&lt;&gt;0),Play[[#This Row],[medical_insurance_charges]],NA())</f>
        <v>#N/A</v>
      </c>
      <c r="W710" s="114" t="e">
        <f>IF(AND(Play[[#This Row],[southwest]]&lt;&gt;0,Play[[#This Row],[Smoker]]&lt;&gt;0),Play[[#This Row],[medical_insurance_charges]],NA())</f>
        <v>#N/A</v>
      </c>
      <c r="X710" s="114">
        <f>IF(AND(Play[[#This Row],[northwest]]&lt;&gt;0,Play[[#This Row],[Smoker]]&lt;&gt;0),Play[[#This Row],[medical_insurance_charges]],NA())</f>
        <v>21098.554049999999</v>
      </c>
      <c r="Y710" s="114" t="e">
        <f>IF(AND(Play[[#This Row],[northeast]]&lt;&gt;0,Play[[#This Row],[Smoker]]&lt;&gt;0),Play[[#This Row],[medical_insurance_charges]],NA())</f>
        <v>#N/A</v>
      </c>
      <c r="Z710" s="115" t="e">
        <f>IF(AND(Play[[#This Row],[Biological Marker]]=0,Play[[#This Row],[Smoker]]=1),Play[[#This Row],[medical_insurance_charges]],NA())</f>
        <v>#N/A</v>
      </c>
      <c r="AA710" s="115">
        <f>IF(AND(Play[[#This Row],[Biological Marker]]=1,Play[[#This Row],[Smoker]]=1),Play[[#This Row],[medical_insurance_charges]],NA())</f>
        <v>21098.554049999999</v>
      </c>
      <c r="AB710" s="144" t="e">
        <f>IF(AND(Play[[#This Row],[southeast]]&lt;&gt;0,Play[[#This Row],[Smoker]]=0),Play[[#This Row],[medical_insurance_charges]],NA())</f>
        <v>#N/A</v>
      </c>
      <c r="AC710" s="144" t="e">
        <f>IF(AND(Play[[#This Row],[southwest]]&lt;&gt;0,Play[[#This Row],[Smoker]]=0),Play[[#This Row],[medical_insurance_charges]],NA())</f>
        <v>#N/A</v>
      </c>
      <c r="AD710" s="144" t="e">
        <f>IF(AND(Play[[#This Row],[northwest]]&lt;&gt;0,Play[[#This Row],[Smoker]]=0),Play[[#This Row],[medical_insurance_charges]],NA())</f>
        <v>#N/A</v>
      </c>
      <c r="AE710" s="144" t="e">
        <f>IF(AND(Play[[#This Row],[northeast]]&lt;&gt;0,Play[[#This Row],[Smoker]]=0),Play[[#This Row],[medical_insurance_charges]],NA())</f>
        <v>#N/A</v>
      </c>
      <c r="AF710" s="115" t="e">
        <f>IF(AND(Play[[#This Row],[Biological Marker]]=0,Play[[#This Row],[Smoker]]=0),Play[[#This Row],[medical_insurance_charges]],NA())</f>
        <v>#N/A</v>
      </c>
      <c r="AG710" s="115" t="e">
        <f>IF(AND(Play[[#This Row],[Biological Marker]]=1,Play[[#This Row],[Smoker]]=0),Play[[#This Row],[medical_insurance_charges]],NA())</f>
        <v>#N/A</v>
      </c>
    </row>
    <row r="711" spans="1:33" x14ac:dyDescent="0.35">
      <c r="A711" s="31">
        <v>56</v>
      </c>
      <c r="B711" s="31">
        <v>19.95</v>
      </c>
      <c r="C711" s="33">
        <v>1</v>
      </c>
      <c r="D711" s="33">
        <v>0</v>
      </c>
      <c r="E711" s="33">
        <v>0</v>
      </c>
      <c r="F711" s="33">
        <v>0</v>
      </c>
      <c r="G711" s="33">
        <v>1</v>
      </c>
      <c r="H711">
        <v>1</v>
      </c>
      <c r="I711">
        <v>0</v>
      </c>
      <c r="J711">
        <v>0</v>
      </c>
      <c r="K711">
        <v>0</v>
      </c>
      <c r="L711">
        <v>1</v>
      </c>
      <c r="M711">
        <v>0</v>
      </c>
      <c r="N711">
        <v>0</v>
      </c>
      <c r="O711">
        <v>1</v>
      </c>
      <c r="P711">
        <v>0</v>
      </c>
      <c r="Q711" s="32">
        <v>22412.648499999999</v>
      </c>
      <c r="R711" s="110" t="e">
        <f>IF(Play[[#This Row],[southeast]]=1,Play[[#This Row],[medical_insurance_charges]],NA())</f>
        <v>#N/A</v>
      </c>
      <c r="S711" s="110" t="e">
        <f>IF(Play[[#This Row],[southwest]]=1,Play[[#This Row],[medical_insurance_charges]],NA())</f>
        <v>#N/A</v>
      </c>
      <c r="T711" s="111" t="e">
        <f>IF(Play[[#This Row],[northwest]]=1,Play[[#This Row],[medical_insurance_charges]],NA())</f>
        <v>#N/A</v>
      </c>
      <c r="U711" s="110">
        <f>IF(Play[[#This Row],[northeast]]=1,Play[[#This Row],[medical_insurance_charges]],NA())</f>
        <v>22412.648499999999</v>
      </c>
      <c r="V711" s="114" t="e">
        <f>IF(AND(Play[[#This Row],[southeast]]&lt;&gt;0,Play[[#This Row],[Smoker]]&lt;&gt;0),Play[[#This Row],[medical_insurance_charges]],NA())</f>
        <v>#N/A</v>
      </c>
      <c r="W711" s="114" t="e">
        <f>IF(AND(Play[[#This Row],[southwest]]&lt;&gt;0,Play[[#This Row],[Smoker]]&lt;&gt;0),Play[[#This Row],[medical_insurance_charges]],NA())</f>
        <v>#N/A</v>
      </c>
      <c r="X711" s="114" t="e">
        <f>IF(AND(Play[[#This Row],[northwest]]&lt;&gt;0,Play[[#This Row],[Smoker]]&lt;&gt;0),Play[[#This Row],[medical_insurance_charges]],NA())</f>
        <v>#N/A</v>
      </c>
      <c r="Y711" s="114">
        <f>IF(AND(Play[[#This Row],[northeast]]&lt;&gt;0,Play[[#This Row],[Smoker]]&lt;&gt;0),Play[[#This Row],[medical_insurance_charges]],NA())</f>
        <v>22412.648499999999</v>
      </c>
      <c r="Z711" s="115" t="e">
        <f>IF(AND(Play[[#This Row],[Biological Marker]]=0,Play[[#This Row],[Smoker]]=1),Play[[#This Row],[medical_insurance_charges]],NA())</f>
        <v>#N/A</v>
      </c>
      <c r="AA711" s="115">
        <f>IF(AND(Play[[#This Row],[Biological Marker]]=1,Play[[#This Row],[Smoker]]=1),Play[[#This Row],[medical_insurance_charges]],NA())</f>
        <v>22412.648499999999</v>
      </c>
      <c r="AB711" s="144" t="e">
        <f>IF(AND(Play[[#This Row],[southeast]]&lt;&gt;0,Play[[#This Row],[Smoker]]=0),Play[[#This Row],[medical_insurance_charges]],NA())</f>
        <v>#N/A</v>
      </c>
      <c r="AC711" s="144" t="e">
        <f>IF(AND(Play[[#This Row],[southwest]]&lt;&gt;0,Play[[#This Row],[Smoker]]=0),Play[[#This Row],[medical_insurance_charges]],NA())</f>
        <v>#N/A</v>
      </c>
      <c r="AD711" s="144" t="e">
        <f>IF(AND(Play[[#This Row],[northwest]]&lt;&gt;0,Play[[#This Row],[Smoker]]=0),Play[[#This Row],[medical_insurance_charges]],NA())</f>
        <v>#N/A</v>
      </c>
      <c r="AE711" s="144" t="e">
        <f>IF(AND(Play[[#This Row],[northeast]]&lt;&gt;0,Play[[#This Row],[Smoker]]=0),Play[[#This Row],[medical_insurance_charges]],NA())</f>
        <v>#N/A</v>
      </c>
      <c r="AF711" s="115" t="e">
        <f>IF(AND(Play[[#This Row],[Biological Marker]]=0,Play[[#This Row],[Smoker]]=0),Play[[#This Row],[medical_insurance_charges]],NA())</f>
        <v>#N/A</v>
      </c>
      <c r="AG711" s="115" t="e">
        <f>IF(AND(Play[[#This Row],[Biological Marker]]=1,Play[[#This Row],[Smoker]]=0),Play[[#This Row],[medical_insurance_charges]],NA())</f>
        <v>#N/A</v>
      </c>
    </row>
    <row r="712" spans="1:33" x14ac:dyDescent="0.35">
      <c r="A712" s="31">
        <v>52</v>
      </c>
      <c r="B712" s="31">
        <v>24.32</v>
      </c>
      <c r="C712" s="33">
        <v>1</v>
      </c>
      <c r="D712" s="33">
        <v>0</v>
      </c>
      <c r="E712" s="33">
        <v>0</v>
      </c>
      <c r="F712" s="33">
        <v>0</v>
      </c>
      <c r="G712" s="33">
        <v>1</v>
      </c>
      <c r="H712">
        <v>1</v>
      </c>
      <c r="I712">
        <v>0</v>
      </c>
      <c r="J712">
        <v>0</v>
      </c>
      <c r="K712">
        <v>0</v>
      </c>
      <c r="L712">
        <v>1</v>
      </c>
      <c r="M712">
        <v>0</v>
      </c>
      <c r="N712">
        <v>0</v>
      </c>
      <c r="O712">
        <v>1</v>
      </c>
      <c r="P712">
        <v>0</v>
      </c>
      <c r="Q712" s="32">
        <v>24869.836800000001</v>
      </c>
      <c r="R712" s="110" t="e">
        <f>IF(Play[[#This Row],[southeast]]=1,Play[[#This Row],[medical_insurance_charges]],NA())</f>
        <v>#N/A</v>
      </c>
      <c r="S712" s="110" t="e">
        <f>IF(Play[[#This Row],[southwest]]=1,Play[[#This Row],[medical_insurance_charges]],NA())</f>
        <v>#N/A</v>
      </c>
      <c r="T712" s="111" t="e">
        <f>IF(Play[[#This Row],[northwest]]=1,Play[[#This Row],[medical_insurance_charges]],NA())</f>
        <v>#N/A</v>
      </c>
      <c r="U712" s="110">
        <f>IF(Play[[#This Row],[northeast]]=1,Play[[#This Row],[medical_insurance_charges]],NA())</f>
        <v>24869.836800000001</v>
      </c>
      <c r="V712" s="114" t="e">
        <f>IF(AND(Play[[#This Row],[southeast]]&lt;&gt;0,Play[[#This Row],[Smoker]]&lt;&gt;0),Play[[#This Row],[medical_insurance_charges]],NA())</f>
        <v>#N/A</v>
      </c>
      <c r="W712" s="114" t="e">
        <f>IF(AND(Play[[#This Row],[southwest]]&lt;&gt;0,Play[[#This Row],[Smoker]]&lt;&gt;0),Play[[#This Row],[medical_insurance_charges]],NA())</f>
        <v>#N/A</v>
      </c>
      <c r="X712" s="114" t="e">
        <f>IF(AND(Play[[#This Row],[northwest]]&lt;&gt;0,Play[[#This Row],[Smoker]]&lt;&gt;0),Play[[#This Row],[medical_insurance_charges]],NA())</f>
        <v>#N/A</v>
      </c>
      <c r="Y712" s="114">
        <f>IF(AND(Play[[#This Row],[northeast]]&lt;&gt;0,Play[[#This Row],[Smoker]]&lt;&gt;0),Play[[#This Row],[medical_insurance_charges]],NA())</f>
        <v>24869.836800000001</v>
      </c>
      <c r="Z712" s="115" t="e">
        <f>IF(AND(Play[[#This Row],[Biological Marker]]=0,Play[[#This Row],[Smoker]]=1),Play[[#This Row],[medical_insurance_charges]],NA())</f>
        <v>#N/A</v>
      </c>
      <c r="AA712" s="115">
        <f>IF(AND(Play[[#This Row],[Biological Marker]]=1,Play[[#This Row],[Smoker]]=1),Play[[#This Row],[medical_insurance_charges]],NA())</f>
        <v>24869.836800000001</v>
      </c>
      <c r="AB712" s="144" t="e">
        <f>IF(AND(Play[[#This Row],[southeast]]&lt;&gt;0,Play[[#This Row],[Smoker]]=0),Play[[#This Row],[medical_insurance_charges]],NA())</f>
        <v>#N/A</v>
      </c>
      <c r="AC712" s="144" t="e">
        <f>IF(AND(Play[[#This Row],[southwest]]&lt;&gt;0,Play[[#This Row],[Smoker]]=0),Play[[#This Row],[medical_insurance_charges]],NA())</f>
        <v>#N/A</v>
      </c>
      <c r="AD712" s="144" t="e">
        <f>IF(AND(Play[[#This Row],[northwest]]&lt;&gt;0,Play[[#This Row],[Smoker]]=0),Play[[#This Row],[medical_insurance_charges]],NA())</f>
        <v>#N/A</v>
      </c>
      <c r="AE712" s="144" t="e">
        <f>IF(AND(Play[[#This Row],[northeast]]&lt;&gt;0,Play[[#This Row],[Smoker]]=0),Play[[#This Row],[medical_insurance_charges]],NA())</f>
        <v>#N/A</v>
      </c>
      <c r="AF712" s="115" t="e">
        <f>IF(AND(Play[[#This Row],[Biological Marker]]=0,Play[[#This Row],[Smoker]]=0),Play[[#This Row],[medical_insurance_charges]],NA())</f>
        <v>#N/A</v>
      </c>
      <c r="AG712" s="115" t="e">
        <f>IF(AND(Play[[#This Row],[Biological Marker]]=1,Play[[#This Row],[Smoker]]=0),Play[[#This Row],[medical_insurance_charges]],NA())</f>
        <v>#N/A</v>
      </c>
    </row>
    <row r="713" spans="1:33" x14ac:dyDescent="0.35">
      <c r="A713" s="31">
        <v>33</v>
      </c>
      <c r="B713" s="31">
        <v>24.795000000000002</v>
      </c>
      <c r="C713" s="33">
        <v>1</v>
      </c>
      <c r="D713" s="33">
        <v>0</v>
      </c>
      <c r="E713" s="33">
        <v>0</v>
      </c>
      <c r="F713" s="33">
        <v>0</v>
      </c>
      <c r="G713" s="33">
        <v>1</v>
      </c>
      <c r="H713">
        <v>1</v>
      </c>
      <c r="I713">
        <v>0</v>
      </c>
      <c r="J713">
        <v>0</v>
      </c>
      <c r="K713">
        <v>0</v>
      </c>
      <c r="L713">
        <v>1</v>
      </c>
      <c r="M713">
        <v>0</v>
      </c>
      <c r="N713">
        <v>1</v>
      </c>
      <c r="O713">
        <v>0</v>
      </c>
      <c r="P713">
        <v>0</v>
      </c>
      <c r="Q713" s="32">
        <v>17904.527050000001</v>
      </c>
      <c r="R713" s="110" t="e">
        <f>IF(Play[[#This Row],[southeast]]=1,Play[[#This Row],[medical_insurance_charges]],NA())</f>
        <v>#N/A</v>
      </c>
      <c r="S713" s="110" t="e">
        <f>IF(Play[[#This Row],[southwest]]=1,Play[[#This Row],[medical_insurance_charges]],NA())</f>
        <v>#N/A</v>
      </c>
      <c r="T713" s="111" t="e">
        <f>IF(Play[[#This Row],[northwest]]=1,Play[[#This Row],[medical_insurance_charges]],NA())</f>
        <v>#N/A</v>
      </c>
      <c r="U713" s="110">
        <f>IF(Play[[#This Row],[northeast]]=1,Play[[#This Row],[medical_insurance_charges]],NA())</f>
        <v>17904.527050000001</v>
      </c>
      <c r="V713" s="114" t="e">
        <f>IF(AND(Play[[#This Row],[southeast]]&lt;&gt;0,Play[[#This Row],[Smoker]]&lt;&gt;0),Play[[#This Row],[medical_insurance_charges]],NA())</f>
        <v>#N/A</v>
      </c>
      <c r="W713" s="114" t="e">
        <f>IF(AND(Play[[#This Row],[southwest]]&lt;&gt;0,Play[[#This Row],[Smoker]]&lt;&gt;0),Play[[#This Row],[medical_insurance_charges]],NA())</f>
        <v>#N/A</v>
      </c>
      <c r="X713" s="114" t="e">
        <f>IF(AND(Play[[#This Row],[northwest]]&lt;&gt;0,Play[[#This Row],[Smoker]]&lt;&gt;0),Play[[#This Row],[medical_insurance_charges]],NA())</f>
        <v>#N/A</v>
      </c>
      <c r="Y713" s="114">
        <f>IF(AND(Play[[#This Row],[northeast]]&lt;&gt;0,Play[[#This Row],[Smoker]]&lt;&gt;0),Play[[#This Row],[medical_insurance_charges]],NA())</f>
        <v>17904.527050000001</v>
      </c>
      <c r="Z713" s="115" t="e">
        <f>IF(AND(Play[[#This Row],[Biological Marker]]=0,Play[[#This Row],[Smoker]]=1),Play[[#This Row],[medical_insurance_charges]],NA())</f>
        <v>#N/A</v>
      </c>
      <c r="AA713" s="115">
        <f>IF(AND(Play[[#This Row],[Biological Marker]]=1,Play[[#This Row],[Smoker]]=1),Play[[#This Row],[medical_insurance_charges]],NA())</f>
        <v>17904.527050000001</v>
      </c>
      <c r="AB713" s="144" t="e">
        <f>IF(AND(Play[[#This Row],[southeast]]&lt;&gt;0,Play[[#This Row],[Smoker]]=0),Play[[#This Row],[medical_insurance_charges]],NA())</f>
        <v>#N/A</v>
      </c>
      <c r="AC713" s="144" t="e">
        <f>IF(AND(Play[[#This Row],[southwest]]&lt;&gt;0,Play[[#This Row],[Smoker]]=0),Play[[#This Row],[medical_insurance_charges]],NA())</f>
        <v>#N/A</v>
      </c>
      <c r="AD713" s="144" t="e">
        <f>IF(AND(Play[[#This Row],[northwest]]&lt;&gt;0,Play[[#This Row],[Smoker]]=0),Play[[#This Row],[medical_insurance_charges]],NA())</f>
        <v>#N/A</v>
      </c>
      <c r="AE713" s="144" t="e">
        <f>IF(AND(Play[[#This Row],[northeast]]&lt;&gt;0,Play[[#This Row],[Smoker]]=0),Play[[#This Row],[medical_insurance_charges]],NA())</f>
        <v>#N/A</v>
      </c>
      <c r="AF713" s="115" t="e">
        <f>IF(AND(Play[[#This Row],[Biological Marker]]=0,Play[[#This Row],[Smoker]]=0),Play[[#This Row],[medical_insurance_charges]],NA())</f>
        <v>#N/A</v>
      </c>
      <c r="AG713" s="115" t="e">
        <f>IF(AND(Play[[#This Row],[Biological Marker]]=1,Play[[#This Row],[Smoker]]=0),Play[[#This Row],[medical_insurance_charges]],NA())</f>
        <v>#N/A</v>
      </c>
    </row>
    <row r="714" spans="1:33" x14ac:dyDescent="0.35">
      <c r="A714" s="31">
        <v>25</v>
      </c>
      <c r="B714" s="31">
        <v>24.13</v>
      </c>
      <c r="C714" s="33">
        <v>1</v>
      </c>
      <c r="D714" s="33">
        <v>0</v>
      </c>
      <c r="E714" s="33">
        <v>0</v>
      </c>
      <c r="F714" s="33">
        <v>0</v>
      </c>
      <c r="G714" s="33">
        <v>1</v>
      </c>
      <c r="H714">
        <v>1</v>
      </c>
      <c r="I714">
        <v>0</v>
      </c>
      <c r="J714">
        <v>0</v>
      </c>
      <c r="K714">
        <v>1</v>
      </c>
      <c r="L714">
        <v>0</v>
      </c>
      <c r="M714">
        <v>1</v>
      </c>
      <c r="N714">
        <v>0</v>
      </c>
      <c r="O714">
        <v>0</v>
      </c>
      <c r="P714">
        <v>0</v>
      </c>
      <c r="Q714" s="32">
        <v>15817.985699999999</v>
      </c>
      <c r="R714" s="110" t="e">
        <f>IF(Play[[#This Row],[southeast]]=1,Play[[#This Row],[medical_insurance_charges]],NA())</f>
        <v>#N/A</v>
      </c>
      <c r="S714" s="110" t="e">
        <f>IF(Play[[#This Row],[southwest]]=1,Play[[#This Row],[medical_insurance_charges]],NA())</f>
        <v>#N/A</v>
      </c>
      <c r="T714" s="111">
        <f>IF(Play[[#This Row],[northwest]]=1,Play[[#This Row],[medical_insurance_charges]],NA())</f>
        <v>15817.985699999999</v>
      </c>
      <c r="U714" s="110" t="e">
        <f>IF(Play[[#This Row],[northeast]]=1,Play[[#This Row],[medical_insurance_charges]],NA())</f>
        <v>#N/A</v>
      </c>
      <c r="V714" s="114" t="e">
        <f>IF(AND(Play[[#This Row],[southeast]]&lt;&gt;0,Play[[#This Row],[Smoker]]&lt;&gt;0),Play[[#This Row],[medical_insurance_charges]],NA())</f>
        <v>#N/A</v>
      </c>
      <c r="W714" s="114" t="e">
        <f>IF(AND(Play[[#This Row],[southwest]]&lt;&gt;0,Play[[#This Row],[Smoker]]&lt;&gt;0),Play[[#This Row],[medical_insurance_charges]],NA())</f>
        <v>#N/A</v>
      </c>
      <c r="X714" s="114">
        <f>IF(AND(Play[[#This Row],[northwest]]&lt;&gt;0,Play[[#This Row],[Smoker]]&lt;&gt;0),Play[[#This Row],[medical_insurance_charges]],NA())</f>
        <v>15817.985699999999</v>
      </c>
      <c r="Y714" s="114" t="e">
        <f>IF(AND(Play[[#This Row],[northeast]]&lt;&gt;0,Play[[#This Row],[Smoker]]&lt;&gt;0),Play[[#This Row],[medical_insurance_charges]],NA())</f>
        <v>#N/A</v>
      </c>
      <c r="Z714" s="115" t="e">
        <f>IF(AND(Play[[#This Row],[Biological Marker]]=0,Play[[#This Row],[Smoker]]=1),Play[[#This Row],[medical_insurance_charges]],NA())</f>
        <v>#N/A</v>
      </c>
      <c r="AA714" s="115">
        <f>IF(AND(Play[[#This Row],[Biological Marker]]=1,Play[[#This Row],[Smoker]]=1),Play[[#This Row],[medical_insurance_charges]],NA())</f>
        <v>15817.985699999999</v>
      </c>
      <c r="AB714" s="144" t="e">
        <f>IF(AND(Play[[#This Row],[southeast]]&lt;&gt;0,Play[[#This Row],[Smoker]]=0),Play[[#This Row],[medical_insurance_charges]],NA())</f>
        <v>#N/A</v>
      </c>
      <c r="AC714" s="144" t="e">
        <f>IF(AND(Play[[#This Row],[southwest]]&lt;&gt;0,Play[[#This Row],[Smoker]]=0),Play[[#This Row],[medical_insurance_charges]],NA())</f>
        <v>#N/A</v>
      </c>
      <c r="AD714" s="144" t="e">
        <f>IF(AND(Play[[#This Row],[northwest]]&lt;&gt;0,Play[[#This Row],[Smoker]]=0),Play[[#This Row],[medical_insurance_charges]],NA())</f>
        <v>#N/A</v>
      </c>
      <c r="AE714" s="144" t="e">
        <f>IF(AND(Play[[#This Row],[northeast]]&lt;&gt;0,Play[[#This Row],[Smoker]]=0),Play[[#This Row],[medical_insurance_charges]],NA())</f>
        <v>#N/A</v>
      </c>
      <c r="AF714" s="115" t="e">
        <f>IF(AND(Play[[#This Row],[Biological Marker]]=0,Play[[#This Row],[Smoker]]=0),Play[[#This Row],[medical_insurance_charges]],NA())</f>
        <v>#N/A</v>
      </c>
      <c r="AG714" s="115" t="e">
        <f>IF(AND(Play[[#This Row],[Biological Marker]]=1,Play[[#This Row],[Smoker]]=0),Play[[#This Row],[medical_insurance_charges]],NA())</f>
        <v>#N/A</v>
      </c>
    </row>
    <row r="715" spans="1:33" x14ac:dyDescent="0.35">
      <c r="A715" s="31">
        <v>45</v>
      </c>
      <c r="B715" s="31">
        <v>22.895</v>
      </c>
      <c r="C715" s="33">
        <v>1</v>
      </c>
      <c r="D715" s="33">
        <v>0</v>
      </c>
      <c r="E715" s="33">
        <v>0</v>
      </c>
      <c r="F715" s="33">
        <v>0</v>
      </c>
      <c r="G715" s="33">
        <v>1</v>
      </c>
      <c r="H715">
        <v>1</v>
      </c>
      <c r="I715">
        <v>0</v>
      </c>
      <c r="J715">
        <v>0</v>
      </c>
      <c r="K715">
        <v>0</v>
      </c>
      <c r="L715">
        <v>1</v>
      </c>
      <c r="M715">
        <v>0</v>
      </c>
      <c r="N715">
        <v>0</v>
      </c>
      <c r="O715">
        <v>1</v>
      </c>
      <c r="P715">
        <v>0</v>
      </c>
      <c r="Q715" s="32">
        <v>35069.374519999998</v>
      </c>
      <c r="R715" s="110" t="e">
        <f>IF(Play[[#This Row],[southeast]]=1,Play[[#This Row],[medical_insurance_charges]],NA())</f>
        <v>#N/A</v>
      </c>
      <c r="S715" s="110" t="e">
        <f>IF(Play[[#This Row],[southwest]]=1,Play[[#This Row],[medical_insurance_charges]],NA())</f>
        <v>#N/A</v>
      </c>
      <c r="T715" s="111" t="e">
        <f>IF(Play[[#This Row],[northwest]]=1,Play[[#This Row],[medical_insurance_charges]],NA())</f>
        <v>#N/A</v>
      </c>
      <c r="U715" s="110">
        <f>IF(Play[[#This Row],[northeast]]=1,Play[[#This Row],[medical_insurance_charges]],NA())</f>
        <v>35069.374519999998</v>
      </c>
      <c r="V715" s="114" t="e">
        <f>IF(AND(Play[[#This Row],[southeast]]&lt;&gt;0,Play[[#This Row],[Smoker]]&lt;&gt;0),Play[[#This Row],[medical_insurance_charges]],NA())</f>
        <v>#N/A</v>
      </c>
      <c r="W715" s="114" t="e">
        <f>IF(AND(Play[[#This Row],[southwest]]&lt;&gt;0,Play[[#This Row],[Smoker]]&lt;&gt;0),Play[[#This Row],[medical_insurance_charges]],NA())</f>
        <v>#N/A</v>
      </c>
      <c r="X715" s="114" t="e">
        <f>IF(AND(Play[[#This Row],[northwest]]&lt;&gt;0,Play[[#This Row],[Smoker]]&lt;&gt;0),Play[[#This Row],[medical_insurance_charges]],NA())</f>
        <v>#N/A</v>
      </c>
      <c r="Y715" s="114">
        <f>IF(AND(Play[[#This Row],[northeast]]&lt;&gt;0,Play[[#This Row],[Smoker]]&lt;&gt;0),Play[[#This Row],[medical_insurance_charges]],NA())</f>
        <v>35069.374519999998</v>
      </c>
      <c r="Z715" s="115" t="e">
        <f>IF(AND(Play[[#This Row],[Biological Marker]]=0,Play[[#This Row],[Smoker]]=1),Play[[#This Row],[medical_insurance_charges]],NA())</f>
        <v>#N/A</v>
      </c>
      <c r="AA715" s="115">
        <f>IF(AND(Play[[#This Row],[Biological Marker]]=1,Play[[#This Row],[Smoker]]=1),Play[[#This Row],[medical_insurance_charges]],NA())</f>
        <v>35069.374519999998</v>
      </c>
      <c r="AB715" s="144" t="e">
        <f>IF(AND(Play[[#This Row],[southeast]]&lt;&gt;0,Play[[#This Row],[Smoker]]=0),Play[[#This Row],[medical_insurance_charges]],NA())</f>
        <v>#N/A</v>
      </c>
      <c r="AC715" s="144" t="e">
        <f>IF(AND(Play[[#This Row],[southwest]]&lt;&gt;0,Play[[#This Row],[Smoker]]=0),Play[[#This Row],[medical_insurance_charges]],NA())</f>
        <v>#N/A</v>
      </c>
      <c r="AD715" s="144" t="e">
        <f>IF(AND(Play[[#This Row],[northwest]]&lt;&gt;0,Play[[#This Row],[Smoker]]=0),Play[[#This Row],[medical_insurance_charges]],NA())</f>
        <v>#N/A</v>
      </c>
      <c r="AE715" s="144" t="e">
        <f>IF(AND(Play[[#This Row],[northeast]]&lt;&gt;0,Play[[#This Row],[Smoker]]=0),Play[[#This Row],[medical_insurance_charges]],NA())</f>
        <v>#N/A</v>
      </c>
      <c r="AF715" s="115" t="e">
        <f>IF(AND(Play[[#This Row],[Biological Marker]]=0,Play[[#This Row],[Smoker]]=0),Play[[#This Row],[medical_insurance_charges]],NA())</f>
        <v>#N/A</v>
      </c>
      <c r="AG715" s="115" t="e">
        <f>IF(AND(Play[[#This Row],[Biological Marker]]=1,Play[[#This Row],[Smoker]]=0),Play[[#This Row],[medical_insurance_charges]],NA())</f>
        <v>#N/A</v>
      </c>
    </row>
    <row r="716" spans="1:33" x14ac:dyDescent="0.35">
      <c r="A716" s="31">
        <v>51</v>
      </c>
      <c r="B716" s="31">
        <v>24.795000000000002</v>
      </c>
      <c r="C716" s="33">
        <v>1</v>
      </c>
      <c r="D716" s="33">
        <v>0</v>
      </c>
      <c r="E716" s="33">
        <v>0</v>
      </c>
      <c r="F716" s="33">
        <v>0</v>
      </c>
      <c r="G716" s="33">
        <v>1</v>
      </c>
      <c r="H716">
        <v>1</v>
      </c>
      <c r="I716">
        <v>0</v>
      </c>
      <c r="J716">
        <v>0</v>
      </c>
      <c r="K716">
        <v>1</v>
      </c>
      <c r="L716">
        <v>0</v>
      </c>
      <c r="M716">
        <v>0</v>
      </c>
      <c r="N716">
        <v>0</v>
      </c>
      <c r="O716">
        <v>1</v>
      </c>
      <c r="P716">
        <v>0</v>
      </c>
      <c r="Q716" s="32">
        <v>23967.38305</v>
      </c>
      <c r="R716" s="110" t="e">
        <f>IF(Play[[#This Row],[southeast]]=1,Play[[#This Row],[medical_insurance_charges]],NA())</f>
        <v>#N/A</v>
      </c>
      <c r="S716" s="110" t="e">
        <f>IF(Play[[#This Row],[southwest]]=1,Play[[#This Row],[medical_insurance_charges]],NA())</f>
        <v>#N/A</v>
      </c>
      <c r="T716" s="111">
        <f>IF(Play[[#This Row],[northwest]]=1,Play[[#This Row],[medical_insurance_charges]],NA())</f>
        <v>23967.38305</v>
      </c>
      <c r="U716" s="110" t="e">
        <f>IF(Play[[#This Row],[northeast]]=1,Play[[#This Row],[medical_insurance_charges]],NA())</f>
        <v>#N/A</v>
      </c>
      <c r="V716" s="114" t="e">
        <f>IF(AND(Play[[#This Row],[southeast]]&lt;&gt;0,Play[[#This Row],[Smoker]]&lt;&gt;0),Play[[#This Row],[medical_insurance_charges]],NA())</f>
        <v>#N/A</v>
      </c>
      <c r="W716" s="114" t="e">
        <f>IF(AND(Play[[#This Row],[southwest]]&lt;&gt;0,Play[[#This Row],[Smoker]]&lt;&gt;0),Play[[#This Row],[medical_insurance_charges]],NA())</f>
        <v>#N/A</v>
      </c>
      <c r="X716" s="114">
        <f>IF(AND(Play[[#This Row],[northwest]]&lt;&gt;0,Play[[#This Row],[Smoker]]&lt;&gt;0),Play[[#This Row],[medical_insurance_charges]],NA())</f>
        <v>23967.38305</v>
      </c>
      <c r="Y716" s="114" t="e">
        <f>IF(AND(Play[[#This Row],[northeast]]&lt;&gt;0,Play[[#This Row],[Smoker]]&lt;&gt;0),Play[[#This Row],[medical_insurance_charges]],NA())</f>
        <v>#N/A</v>
      </c>
      <c r="Z716" s="115" t="e">
        <f>IF(AND(Play[[#This Row],[Biological Marker]]=0,Play[[#This Row],[Smoker]]=1),Play[[#This Row],[medical_insurance_charges]],NA())</f>
        <v>#N/A</v>
      </c>
      <c r="AA716" s="115">
        <f>IF(AND(Play[[#This Row],[Biological Marker]]=1,Play[[#This Row],[Smoker]]=1),Play[[#This Row],[medical_insurance_charges]],NA())</f>
        <v>23967.38305</v>
      </c>
      <c r="AB716" s="144" t="e">
        <f>IF(AND(Play[[#This Row],[southeast]]&lt;&gt;0,Play[[#This Row],[Smoker]]=0),Play[[#This Row],[medical_insurance_charges]],NA())</f>
        <v>#N/A</v>
      </c>
      <c r="AC716" s="144" t="e">
        <f>IF(AND(Play[[#This Row],[southwest]]&lt;&gt;0,Play[[#This Row],[Smoker]]=0),Play[[#This Row],[medical_insurance_charges]],NA())</f>
        <v>#N/A</v>
      </c>
      <c r="AD716" s="144" t="e">
        <f>IF(AND(Play[[#This Row],[northwest]]&lt;&gt;0,Play[[#This Row],[Smoker]]=0),Play[[#This Row],[medical_insurance_charges]],NA())</f>
        <v>#N/A</v>
      </c>
      <c r="AE716" s="144" t="e">
        <f>IF(AND(Play[[#This Row],[northeast]]&lt;&gt;0,Play[[#This Row],[Smoker]]=0),Play[[#This Row],[medical_insurance_charges]],NA())</f>
        <v>#N/A</v>
      </c>
      <c r="AF716" s="115" t="e">
        <f>IF(AND(Play[[#This Row],[Biological Marker]]=0,Play[[#This Row],[Smoker]]=0),Play[[#This Row],[medical_insurance_charges]],NA())</f>
        <v>#N/A</v>
      </c>
      <c r="AG716" s="115" t="e">
        <f>IF(AND(Play[[#This Row],[Biological Marker]]=1,Play[[#This Row],[Smoker]]=0),Play[[#This Row],[medical_insurance_charges]],NA())</f>
        <v>#N/A</v>
      </c>
    </row>
    <row r="717" spans="1:33" x14ac:dyDescent="0.35">
      <c r="A717" s="31">
        <v>29</v>
      </c>
      <c r="B717" s="31">
        <v>22.895</v>
      </c>
      <c r="C717" s="33">
        <v>1</v>
      </c>
      <c r="D717" s="33">
        <v>0</v>
      </c>
      <c r="E717" s="33">
        <v>0</v>
      </c>
      <c r="F717" s="33">
        <v>0</v>
      </c>
      <c r="G717" s="33">
        <v>1</v>
      </c>
      <c r="H717">
        <v>1</v>
      </c>
      <c r="I717">
        <v>0</v>
      </c>
      <c r="J717">
        <v>0</v>
      </c>
      <c r="K717">
        <v>0</v>
      </c>
      <c r="L717">
        <v>1</v>
      </c>
      <c r="M717">
        <v>0</v>
      </c>
      <c r="N717">
        <v>1</v>
      </c>
      <c r="O717">
        <v>0</v>
      </c>
      <c r="P717">
        <v>0</v>
      </c>
      <c r="Q717" s="32">
        <v>16138.762049999999</v>
      </c>
      <c r="R717" s="110" t="e">
        <f>IF(Play[[#This Row],[southeast]]=1,Play[[#This Row],[medical_insurance_charges]],NA())</f>
        <v>#N/A</v>
      </c>
      <c r="S717" s="110" t="e">
        <f>IF(Play[[#This Row],[southwest]]=1,Play[[#This Row],[medical_insurance_charges]],NA())</f>
        <v>#N/A</v>
      </c>
      <c r="T717" s="111" t="e">
        <f>IF(Play[[#This Row],[northwest]]=1,Play[[#This Row],[medical_insurance_charges]],NA())</f>
        <v>#N/A</v>
      </c>
      <c r="U717" s="110">
        <f>IF(Play[[#This Row],[northeast]]=1,Play[[#This Row],[medical_insurance_charges]],NA())</f>
        <v>16138.762049999999</v>
      </c>
      <c r="V717" s="114" t="e">
        <f>IF(AND(Play[[#This Row],[southeast]]&lt;&gt;0,Play[[#This Row],[Smoker]]&lt;&gt;0),Play[[#This Row],[medical_insurance_charges]],NA())</f>
        <v>#N/A</v>
      </c>
      <c r="W717" s="114" t="e">
        <f>IF(AND(Play[[#This Row],[southwest]]&lt;&gt;0,Play[[#This Row],[Smoker]]&lt;&gt;0),Play[[#This Row],[medical_insurance_charges]],NA())</f>
        <v>#N/A</v>
      </c>
      <c r="X717" s="114" t="e">
        <f>IF(AND(Play[[#This Row],[northwest]]&lt;&gt;0,Play[[#This Row],[Smoker]]&lt;&gt;0),Play[[#This Row],[medical_insurance_charges]],NA())</f>
        <v>#N/A</v>
      </c>
      <c r="Y717" s="114">
        <f>IF(AND(Play[[#This Row],[northeast]]&lt;&gt;0,Play[[#This Row],[Smoker]]&lt;&gt;0),Play[[#This Row],[medical_insurance_charges]],NA())</f>
        <v>16138.762049999999</v>
      </c>
      <c r="Z717" s="115" t="e">
        <f>IF(AND(Play[[#This Row],[Biological Marker]]=0,Play[[#This Row],[Smoker]]=1),Play[[#This Row],[medical_insurance_charges]],NA())</f>
        <v>#N/A</v>
      </c>
      <c r="AA717" s="115">
        <f>IF(AND(Play[[#This Row],[Biological Marker]]=1,Play[[#This Row],[Smoker]]=1),Play[[#This Row],[medical_insurance_charges]],NA())</f>
        <v>16138.762049999999</v>
      </c>
      <c r="AB717" s="144" t="e">
        <f>IF(AND(Play[[#This Row],[southeast]]&lt;&gt;0,Play[[#This Row],[Smoker]]=0),Play[[#This Row],[medical_insurance_charges]],NA())</f>
        <v>#N/A</v>
      </c>
      <c r="AC717" s="144" t="e">
        <f>IF(AND(Play[[#This Row],[southwest]]&lt;&gt;0,Play[[#This Row],[Smoker]]=0),Play[[#This Row],[medical_insurance_charges]],NA())</f>
        <v>#N/A</v>
      </c>
      <c r="AD717" s="144" t="e">
        <f>IF(AND(Play[[#This Row],[northwest]]&lt;&gt;0,Play[[#This Row],[Smoker]]=0),Play[[#This Row],[medical_insurance_charges]],NA())</f>
        <v>#N/A</v>
      </c>
      <c r="AE717" s="144" t="e">
        <f>IF(AND(Play[[#This Row],[northeast]]&lt;&gt;0,Play[[#This Row],[Smoker]]=0),Play[[#This Row],[medical_insurance_charges]],NA())</f>
        <v>#N/A</v>
      </c>
      <c r="AF717" s="115" t="e">
        <f>IF(AND(Play[[#This Row],[Biological Marker]]=0,Play[[#This Row],[Smoker]]=0),Play[[#This Row],[medical_insurance_charges]],NA())</f>
        <v>#N/A</v>
      </c>
      <c r="AG717" s="115" t="e">
        <f>IF(AND(Play[[#This Row],[Biological Marker]]=1,Play[[#This Row],[Smoker]]=0),Play[[#This Row],[medical_insurance_charges]],NA())</f>
        <v>#N/A</v>
      </c>
    </row>
    <row r="718" spans="1:33" x14ac:dyDescent="0.35">
      <c r="A718" s="31">
        <v>30</v>
      </c>
      <c r="B718" s="31">
        <v>22.99</v>
      </c>
      <c r="C718" s="33">
        <v>1</v>
      </c>
      <c r="D718" s="33">
        <v>0</v>
      </c>
      <c r="E718" s="33">
        <v>0</v>
      </c>
      <c r="F718" s="33">
        <v>0</v>
      </c>
      <c r="G718" s="33">
        <v>1</v>
      </c>
      <c r="H718">
        <v>1</v>
      </c>
      <c r="I718">
        <v>0</v>
      </c>
      <c r="J718">
        <v>0</v>
      </c>
      <c r="K718">
        <v>1</v>
      </c>
      <c r="L718">
        <v>0</v>
      </c>
      <c r="M718">
        <v>0</v>
      </c>
      <c r="N718">
        <v>1</v>
      </c>
      <c r="O718">
        <v>0</v>
      </c>
      <c r="P718">
        <v>0</v>
      </c>
      <c r="Q718" s="32">
        <v>17361.766100000001</v>
      </c>
      <c r="R718" s="110" t="e">
        <f>IF(Play[[#This Row],[southeast]]=1,Play[[#This Row],[medical_insurance_charges]],NA())</f>
        <v>#N/A</v>
      </c>
      <c r="S718" s="110" t="e">
        <f>IF(Play[[#This Row],[southwest]]=1,Play[[#This Row],[medical_insurance_charges]],NA())</f>
        <v>#N/A</v>
      </c>
      <c r="T718" s="111">
        <f>IF(Play[[#This Row],[northwest]]=1,Play[[#This Row],[medical_insurance_charges]],NA())</f>
        <v>17361.766100000001</v>
      </c>
      <c r="U718" s="110" t="e">
        <f>IF(Play[[#This Row],[northeast]]=1,Play[[#This Row],[medical_insurance_charges]],NA())</f>
        <v>#N/A</v>
      </c>
      <c r="V718" s="114" t="e">
        <f>IF(AND(Play[[#This Row],[southeast]]&lt;&gt;0,Play[[#This Row],[Smoker]]&lt;&gt;0),Play[[#This Row],[medical_insurance_charges]],NA())</f>
        <v>#N/A</v>
      </c>
      <c r="W718" s="114" t="e">
        <f>IF(AND(Play[[#This Row],[southwest]]&lt;&gt;0,Play[[#This Row],[Smoker]]&lt;&gt;0),Play[[#This Row],[medical_insurance_charges]],NA())</f>
        <v>#N/A</v>
      </c>
      <c r="X718" s="114">
        <f>IF(AND(Play[[#This Row],[northwest]]&lt;&gt;0,Play[[#This Row],[Smoker]]&lt;&gt;0),Play[[#This Row],[medical_insurance_charges]],NA())</f>
        <v>17361.766100000001</v>
      </c>
      <c r="Y718" s="114" t="e">
        <f>IF(AND(Play[[#This Row],[northeast]]&lt;&gt;0,Play[[#This Row],[Smoker]]&lt;&gt;0),Play[[#This Row],[medical_insurance_charges]],NA())</f>
        <v>#N/A</v>
      </c>
      <c r="Z718" s="115" t="e">
        <f>IF(AND(Play[[#This Row],[Biological Marker]]=0,Play[[#This Row],[Smoker]]=1),Play[[#This Row],[medical_insurance_charges]],NA())</f>
        <v>#N/A</v>
      </c>
      <c r="AA718" s="115">
        <f>IF(AND(Play[[#This Row],[Biological Marker]]=1,Play[[#This Row],[Smoker]]=1),Play[[#This Row],[medical_insurance_charges]],NA())</f>
        <v>17361.766100000001</v>
      </c>
      <c r="AB718" s="144" t="e">
        <f>IF(AND(Play[[#This Row],[southeast]]&lt;&gt;0,Play[[#This Row],[Smoker]]=0),Play[[#This Row],[medical_insurance_charges]],NA())</f>
        <v>#N/A</v>
      </c>
      <c r="AC718" s="144" t="e">
        <f>IF(AND(Play[[#This Row],[southwest]]&lt;&gt;0,Play[[#This Row],[Smoker]]=0),Play[[#This Row],[medical_insurance_charges]],NA())</f>
        <v>#N/A</v>
      </c>
      <c r="AD718" s="144" t="e">
        <f>IF(AND(Play[[#This Row],[northwest]]&lt;&gt;0,Play[[#This Row],[Smoker]]=0),Play[[#This Row],[medical_insurance_charges]],NA())</f>
        <v>#N/A</v>
      </c>
      <c r="AE718" s="144" t="e">
        <f>IF(AND(Play[[#This Row],[northeast]]&lt;&gt;0,Play[[#This Row],[Smoker]]=0),Play[[#This Row],[medical_insurance_charges]],NA())</f>
        <v>#N/A</v>
      </c>
      <c r="AF718" s="115" t="e">
        <f>IF(AND(Play[[#This Row],[Biological Marker]]=0,Play[[#This Row],[Smoker]]=0),Play[[#This Row],[medical_insurance_charges]],NA())</f>
        <v>#N/A</v>
      </c>
      <c r="AG718" s="115" t="e">
        <f>IF(AND(Play[[#This Row],[Biological Marker]]=1,Play[[#This Row],[Smoker]]=0),Play[[#This Row],[medical_insurance_charges]],NA())</f>
        <v>#N/A</v>
      </c>
    </row>
    <row r="719" spans="1:33" x14ac:dyDescent="0.35">
      <c r="A719" s="31">
        <v>18</v>
      </c>
      <c r="B719" s="31">
        <v>21.565000000000001</v>
      </c>
      <c r="C719" s="33">
        <v>1</v>
      </c>
      <c r="D719" s="33">
        <v>0</v>
      </c>
      <c r="E719" s="33">
        <v>0</v>
      </c>
      <c r="F719" s="33">
        <v>0</v>
      </c>
      <c r="G719" s="33">
        <v>1</v>
      </c>
      <c r="H719">
        <v>1</v>
      </c>
      <c r="I719">
        <v>0</v>
      </c>
      <c r="J719">
        <v>0</v>
      </c>
      <c r="K719">
        <v>0</v>
      </c>
      <c r="L719">
        <v>1</v>
      </c>
      <c r="M719">
        <v>1</v>
      </c>
      <c r="N719">
        <v>0</v>
      </c>
      <c r="O719">
        <v>0</v>
      </c>
      <c r="P719">
        <v>0</v>
      </c>
      <c r="Q719" s="32">
        <v>13747.87235</v>
      </c>
      <c r="R719" s="110" t="e">
        <f>IF(Play[[#This Row],[southeast]]=1,Play[[#This Row],[medical_insurance_charges]],NA())</f>
        <v>#N/A</v>
      </c>
      <c r="S719" s="110" t="e">
        <f>IF(Play[[#This Row],[southwest]]=1,Play[[#This Row],[medical_insurance_charges]],NA())</f>
        <v>#N/A</v>
      </c>
      <c r="T719" s="111" t="e">
        <f>IF(Play[[#This Row],[northwest]]=1,Play[[#This Row],[medical_insurance_charges]],NA())</f>
        <v>#N/A</v>
      </c>
      <c r="U719" s="110">
        <f>IF(Play[[#This Row],[northeast]]=1,Play[[#This Row],[medical_insurance_charges]],NA())</f>
        <v>13747.87235</v>
      </c>
      <c r="V719" s="114" t="e">
        <f>IF(AND(Play[[#This Row],[southeast]]&lt;&gt;0,Play[[#This Row],[Smoker]]&lt;&gt;0),Play[[#This Row],[medical_insurance_charges]],NA())</f>
        <v>#N/A</v>
      </c>
      <c r="W719" s="114" t="e">
        <f>IF(AND(Play[[#This Row],[southwest]]&lt;&gt;0,Play[[#This Row],[Smoker]]&lt;&gt;0),Play[[#This Row],[medical_insurance_charges]],NA())</f>
        <v>#N/A</v>
      </c>
      <c r="X719" s="114" t="e">
        <f>IF(AND(Play[[#This Row],[northwest]]&lt;&gt;0,Play[[#This Row],[Smoker]]&lt;&gt;0),Play[[#This Row],[medical_insurance_charges]],NA())</f>
        <v>#N/A</v>
      </c>
      <c r="Y719" s="114">
        <f>IF(AND(Play[[#This Row],[northeast]]&lt;&gt;0,Play[[#This Row],[Smoker]]&lt;&gt;0),Play[[#This Row],[medical_insurance_charges]],NA())</f>
        <v>13747.87235</v>
      </c>
      <c r="Z719" s="115" t="e">
        <f>IF(AND(Play[[#This Row],[Biological Marker]]=0,Play[[#This Row],[Smoker]]=1),Play[[#This Row],[medical_insurance_charges]],NA())</f>
        <v>#N/A</v>
      </c>
      <c r="AA719" s="115">
        <f>IF(AND(Play[[#This Row],[Biological Marker]]=1,Play[[#This Row],[Smoker]]=1),Play[[#This Row],[medical_insurance_charges]],NA())</f>
        <v>13747.87235</v>
      </c>
      <c r="AB719" s="144" t="e">
        <f>IF(AND(Play[[#This Row],[southeast]]&lt;&gt;0,Play[[#This Row],[Smoker]]=0),Play[[#This Row],[medical_insurance_charges]],NA())</f>
        <v>#N/A</v>
      </c>
      <c r="AC719" s="144" t="e">
        <f>IF(AND(Play[[#This Row],[southwest]]&lt;&gt;0,Play[[#This Row],[Smoker]]=0),Play[[#This Row],[medical_insurance_charges]],NA())</f>
        <v>#N/A</v>
      </c>
      <c r="AD719" s="144" t="e">
        <f>IF(AND(Play[[#This Row],[northwest]]&lt;&gt;0,Play[[#This Row],[Smoker]]=0),Play[[#This Row],[medical_insurance_charges]],NA())</f>
        <v>#N/A</v>
      </c>
      <c r="AE719" s="144" t="e">
        <f>IF(AND(Play[[#This Row],[northeast]]&lt;&gt;0,Play[[#This Row],[Smoker]]=0),Play[[#This Row],[medical_insurance_charges]],NA())</f>
        <v>#N/A</v>
      </c>
      <c r="AF719" s="115" t="e">
        <f>IF(AND(Play[[#This Row],[Biological Marker]]=0,Play[[#This Row],[Smoker]]=0),Play[[#This Row],[medical_insurance_charges]],NA())</f>
        <v>#N/A</v>
      </c>
      <c r="AG719" s="115" t="e">
        <f>IF(AND(Play[[#This Row],[Biological Marker]]=1,Play[[#This Row],[Smoker]]=0),Play[[#This Row],[medical_insurance_charges]],NA())</f>
        <v>#N/A</v>
      </c>
    </row>
    <row r="720" spans="1:33" x14ac:dyDescent="0.35">
      <c r="A720" s="31">
        <v>42</v>
      </c>
      <c r="B720" s="31">
        <v>24.605</v>
      </c>
      <c r="C720" s="33">
        <v>1</v>
      </c>
      <c r="D720" s="33">
        <v>0</v>
      </c>
      <c r="E720" s="33">
        <v>0</v>
      </c>
      <c r="F720" s="33">
        <v>0</v>
      </c>
      <c r="G720" s="33">
        <v>1</v>
      </c>
      <c r="H720">
        <v>1</v>
      </c>
      <c r="I720">
        <v>0</v>
      </c>
      <c r="J720">
        <v>0</v>
      </c>
      <c r="K720">
        <v>0</v>
      </c>
      <c r="L720">
        <v>1</v>
      </c>
      <c r="M720">
        <v>0</v>
      </c>
      <c r="N720">
        <v>0</v>
      </c>
      <c r="O720">
        <v>1</v>
      </c>
      <c r="P720">
        <v>0</v>
      </c>
      <c r="Q720" s="32">
        <v>21259.377949999998</v>
      </c>
      <c r="R720" s="110" t="e">
        <f>IF(Play[[#This Row],[southeast]]=1,Play[[#This Row],[medical_insurance_charges]],NA())</f>
        <v>#N/A</v>
      </c>
      <c r="S720" s="110" t="e">
        <f>IF(Play[[#This Row],[southwest]]=1,Play[[#This Row],[medical_insurance_charges]],NA())</f>
        <v>#N/A</v>
      </c>
      <c r="T720" s="111" t="e">
        <f>IF(Play[[#This Row],[northwest]]=1,Play[[#This Row],[medical_insurance_charges]],NA())</f>
        <v>#N/A</v>
      </c>
      <c r="U720" s="110">
        <f>IF(Play[[#This Row],[northeast]]=1,Play[[#This Row],[medical_insurance_charges]],NA())</f>
        <v>21259.377949999998</v>
      </c>
      <c r="V720" s="114" t="e">
        <f>IF(AND(Play[[#This Row],[southeast]]&lt;&gt;0,Play[[#This Row],[Smoker]]&lt;&gt;0),Play[[#This Row],[medical_insurance_charges]],NA())</f>
        <v>#N/A</v>
      </c>
      <c r="W720" s="114" t="e">
        <f>IF(AND(Play[[#This Row],[southwest]]&lt;&gt;0,Play[[#This Row],[Smoker]]&lt;&gt;0),Play[[#This Row],[medical_insurance_charges]],NA())</f>
        <v>#N/A</v>
      </c>
      <c r="X720" s="114" t="e">
        <f>IF(AND(Play[[#This Row],[northwest]]&lt;&gt;0,Play[[#This Row],[Smoker]]&lt;&gt;0),Play[[#This Row],[medical_insurance_charges]],NA())</f>
        <v>#N/A</v>
      </c>
      <c r="Y720" s="114">
        <f>IF(AND(Play[[#This Row],[northeast]]&lt;&gt;0,Play[[#This Row],[Smoker]]&lt;&gt;0),Play[[#This Row],[medical_insurance_charges]],NA())</f>
        <v>21259.377949999998</v>
      </c>
      <c r="Z720" s="115" t="e">
        <f>IF(AND(Play[[#This Row],[Biological Marker]]=0,Play[[#This Row],[Smoker]]=1),Play[[#This Row],[medical_insurance_charges]],NA())</f>
        <v>#N/A</v>
      </c>
      <c r="AA720" s="115">
        <f>IF(AND(Play[[#This Row],[Biological Marker]]=1,Play[[#This Row],[Smoker]]=1),Play[[#This Row],[medical_insurance_charges]],NA())</f>
        <v>21259.377949999998</v>
      </c>
      <c r="AB720" s="144" t="e">
        <f>IF(AND(Play[[#This Row],[southeast]]&lt;&gt;0,Play[[#This Row],[Smoker]]=0),Play[[#This Row],[medical_insurance_charges]],NA())</f>
        <v>#N/A</v>
      </c>
      <c r="AC720" s="144" t="e">
        <f>IF(AND(Play[[#This Row],[southwest]]&lt;&gt;0,Play[[#This Row],[Smoker]]=0),Play[[#This Row],[medical_insurance_charges]],NA())</f>
        <v>#N/A</v>
      </c>
      <c r="AD720" s="144" t="e">
        <f>IF(AND(Play[[#This Row],[northwest]]&lt;&gt;0,Play[[#This Row],[Smoker]]=0),Play[[#This Row],[medical_insurance_charges]],NA())</f>
        <v>#N/A</v>
      </c>
      <c r="AE720" s="144" t="e">
        <f>IF(AND(Play[[#This Row],[northeast]]&lt;&gt;0,Play[[#This Row],[Smoker]]=0),Play[[#This Row],[medical_insurance_charges]],NA())</f>
        <v>#N/A</v>
      </c>
      <c r="AF720" s="115" t="e">
        <f>IF(AND(Play[[#This Row],[Biological Marker]]=0,Play[[#This Row],[Smoker]]=0),Play[[#This Row],[medical_insurance_charges]],NA())</f>
        <v>#N/A</v>
      </c>
      <c r="AG720" s="115" t="e">
        <f>IF(AND(Play[[#This Row],[Biological Marker]]=1,Play[[#This Row],[Smoker]]=0),Play[[#This Row],[medical_insurance_charges]],NA())</f>
        <v>#N/A</v>
      </c>
    </row>
    <row r="721" spans="1:33" x14ac:dyDescent="0.35">
      <c r="A721" s="31">
        <v>34</v>
      </c>
      <c r="B721" s="31">
        <v>31.92</v>
      </c>
      <c r="C721" s="33">
        <v>0</v>
      </c>
      <c r="D721" s="33">
        <v>1</v>
      </c>
      <c r="E721" s="33">
        <v>0</v>
      </c>
      <c r="F721" s="33">
        <v>0</v>
      </c>
      <c r="G721" s="33">
        <v>0</v>
      </c>
      <c r="H721">
        <v>1</v>
      </c>
      <c r="I721">
        <v>0</v>
      </c>
      <c r="J721">
        <v>0</v>
      </c>
      <c r="K721">
        <v>0</v>
      </c>
      <c r="L721">
        <v>1</v>
      </c>
      <c r="M721">
        <v>0</v>
      </c>
      <c r="N721">
        <v>1</v>
      </c>
      <c r="O721">
        <v>0</v>
      </c>
      <c r="P721">
        <v>0</v>
      </c>
      <c r="Q721" s="32">
        <v>37701.876799999998</v>
      </c>
      <c r="R721" s="110" t="e">
        <f>IF(Play[[#This Row],[southeast]]=1,Play[[#This Row],[medical_insurance_charges]],NA())</f>
        <v>#N/A</v>
      </c>
      <c r="S721" s="110" t="e">
        <f>IF(Play[[#This Row],[southwest]]=1,Play[[#This Row],[medical_insurance_charges]],NA())</f>
        <v>#N/A</v>
      </c>
      <c r="T721" s="111" t="e">
        <f>IF(Play[[#This Row],[northwest]]=1,Play[[#This Row],[medical_insurance_charges]],NA())</f>
        <v>#N/A</v>
      </c>
      <c r="U721" s="110">
        <f>IF(Play[[#This Row],[northeast]]=1,Play[[#This Row],[medical_insurance_charges]],NA())</f>
        <v>37701.876799999998</v>
      </c>
      <c r="V721" s="114" t="e">
        <f>IF(AND(Play[[#This Row],[southeast]]&lt;&gt;0,Play[[#This Row],[Smoker]]&lt;&gt;0),Play[[#This Row],[medical_insurance_charges]],NA())</f>
        <v>#N/A</v>
      </c>
      <c r="W721" s="114" t="e">
        <f>IF(AND(Play[[#This Row],[southwest]]&lt;&gt;0,Play[[#This Row],[Smoker]]&lt;&gt;0),Play[[#This Row],[medical_insurance_charges]],NA())</f>
        <v>#N/A</v>
      </c>
      <c r="X721" s="114" t="e">
        <f>IF(AND(Play[[#This Row],[northwest]]&lt;&gt;0,Play[[#This Row],[Smoker]]&lt;&gt;0),Play[[#This Row],[medical_insurance_charges]],NA())</f>
        <v>#N/A</v>
      </c>
      <c r="Y721" s="114">
        <f>IF(AND(Play[[#This Row],[northeast]]&lt;&gt;0,Play[[#This Row],[Smoker]]&lt;&gt;0),Play[[#This Row],[medical_insurance_charges]],NA())</f>
        <v>37701.876799999998</v>
      </c>
      <c r="Z721" s="115">
        <f>IF(AND(Play[[#This Row],[Biological Marker]]=0,Play[[#This Row],[Smoker]]=1),Play[[#This Row],[medical_insurance_charges]],NA())</f>
        <v>37701.876799999998</v>
      </c>
      <c r="AA721" s="115" t="e">
        <f>IF(AND(Play[[#This Row],[Biological Marker]]=1,Play[[#This Row],[Smoker]]=1),Play[[#This Row],[medical_insurance_charges]],NA())</f>
        <v>#N/A</v>
      </c>
      <c r="AB721" s="144" t="e">
        <f>IF(AND(Play[[#This Row],[southeast]]&lt;&gt;0,Play[[#This Row],[Smoker]]=0),Play[[#This Row],[medical_insurance_charges]],NA())</f>
        <v>#N/A</v>
      </c>
      <c r="AC721" s="144" t="e">
        <f>IF(AND(Play[[#This Row],[southwest]]&lt;&gt;0,Play[[#This Row],[Smoker]]=0),Play[[#This Row],[medical_insurance_charges]],NA())</f>
        <v>#N/A</v>
      </c>
      <c r="AD721" s="144" t="e">
        <f>IF(AND(Play[[#This Row],[northwest]]&lt;&gt;0,Play[[#This Row],[Smoker]]=0),Play[[#This Row],[medical_insurance_charges]],NA())</f>
        <v>#N/A</v>
      </c>
      <c r="AE721" s="144" t="e">
        <f>IF(AND(Play[[#This Row],[northeast]]&lt;&gt;0,Play[[#This Row],[Smoker]]=0),Play[[#This Row],[medical_insurance_charges]],NA())</f>
        <v>#N/A</v>
      </c>
      <c r="AF721" s="115" t="e">
        <f>IF(AND(Play[[#This Row],[Biological Marker]]=0,Play[[#This Row],[Smoker]]=0),Play[[#This Row],[medical_insurance_charges]],NA())</f>
        <v>#N/A</v>
      </c>
      <c r="AG721" s="115" t="e">
        <f>IF(AND(Play[[#This Row],[Biological Marker]]=1,Play[[#This Row],[Smoker]]=0),Play[[#This Row],[medical_insurance_charges]],NA())</f>
        <v>#N/A</v>
      </c>
    </row>
    <row r="722" spans="1:33" x14ac:dyDescent="0.35">
      <c r="A722" s="31">
        <v>57</v>
      </c>
      <c r="B722" s="31">
        <v>31.16</v>
      </c>
      <c r="C722" s="33">
        <v>0</v>
      </c>
      <c r="D722" s="33">
        <v>1</v>
      </c>
      <c r="E722" s="33">
        <v>0</v>
      </c>
      <c r="F722" s="33">
        <v>0</v>
      </c>
      <c r="G722" s="33">
        <v>0</v>
      </c>
      <c r="H722">
        <v>1</v>
      </c>
      <c r="I722">
        <v>0</v>
      </c>
      <c r="J722">
        <v>0</v>
      </c>
      <c r="K722">
        <v>1</v>
      </c>
      <c r="L722">
        <v>0</v>
      </c>
      <c r="M722">
        <v>0</v>
      </c>
      <c r="N722">
        <v>0</v>
      </c>
      <c r="O722">
        <v>1</v>
      </c>
      <c r="P722">
        <v>0</v>
      </c>
      <c r="Q722" s="32">
        <v>43578.939400000003</v>
      </c>
      <c r="R722" s="110" t="e">
        <f>IF(Play[[#This Row],[southeast]]=1,Play[[#This Row],[medical_insurance_charges]],NA())</f>
        <v>#N/A</v>
      </c>
      <c r="S722" s="110" t="e">
        <f>IF(Play[[#This Row],[southwest]]=1,Play[[#This Row],[medical_insurance_charges]],NA())</f>
        <v>#N/A</v>
      </c>
      <c r="T722" s="111">
        <f>IF(Play[[#This Row],[northwest]]=1,Play[[#This Row],[medical_insurance_charges]],NA())</f>
        <v>43578.939400000003</v>
      </c>
      <c r="U722" s="110" t="e">
        <f>IF(Play[[#This Row],[northeast]]=1,Play[[#This Row],[medical_insurance_charges]],NA())</f>
        <v>#N/A</v>
      </c>
      <c r="V722" s="114" t="e">
        <f>IF(AND(Play[[#This Row],[southeast]]&lt;&gt;0,Play[[#This Row],[Smoker]]&lt;&gt;0),Play[[#This Row],[medical_insurance_charges]],NA())</f>
        <v>#N/A</v>
      </c>
      <c r="W722" s="114" t="e">
        <f>IF(AND(Play[[#This Row],[southwest]]&lt;&gt;0,Play[[#This Row],[Smoker]]&lt;&gt;0),Play[[#This Row],[medical_insurance_charges]],NA())</f>
        <v>#N/A</v>
      </c>
      <c r="X722" s="114">
        <f>IF(AND(Play[[#This Row],[northwest]]&lt;&gt;0,Play[[#This Row],[Smoker]]&lt;&gt;0),Play[[#This Row],[medical_insurance_charges]],NA())</f>
        <v>43578.939400000003</v>
      </c>
      <c r="Y722" s="114" t="e">
        <f>IF(AND(Play[[#This Row],[northeast]]&lt;&gt;0,Play[[#This Row],[Smoker]]&lt;&gt;0),Play[[#This Row],[medical_insurance_charges]],NA())</f>
        <v>#N/A</v>
      </c>
      <c r="Z722" s="115">
        <f>IF(AND(Play[[#This Row],[Biological Marker]]=0,Play[[#This Row],[Smoker]]=1),Play[[#This Row],[medical_insurance_charges]],NA())</f>
        <v>43578.939400000003</v>
      </c>
      <c r="AA722" s="115" t="e">
        <f>IF(AND(Play[[#This Row],[Biological Marker]]=1,Play[[#This Row],[Smoker]]=1),Play[[#This Row],[medical_insurance_charges]],NA())</f>
        <v>#N/A</v>
      </c>
      <c r="AB722" s="144" t="e">
        <f>IF(AND(Play[[#This Row],[southeast]]&lt;&gt;0,Play[[#This Row],[Smoker]]=0),Play[[#This Row],[medical_insurance_charges]],NA())</f>
        <v>#N/A</v>
      </c>
      <c r="AC722" s="144" t="e">
        <f>IF(AND(Play[[#This Row],[southwest]]&lt;&gt;0,Play[[#This Row],[Smoker]]=0),Play[[#This Row],[medical_insurance_charges]],NA())</f>
        <v>#N/A</v>
      </c>
      <c r="AD722" s="144" t="e">
        <f>IF(AND(Play[[#This Row],[northwest]]&lt;&gt;0,Play[[#This Row],[Smoker]]=0),Play[[#This Row],[medical_insurance_charges]],NA())</f>
        <v>#N/A</v>
      </c>
      <c r="AE722" s="144" t="e">
        <f>IF(AND(Play[[#This Row],[northeast]]&lt;&gt;0,Play[[#This Row],[Smoker]]=0),Play[[#This Row],[medical_insurance_charges]],NA())</f>
        <v>#N/A</v>
      </c>
      <c r="AF722" s="115" t="e">
        <f>IF(AND(Play[[#This Row],[Biological Marker]]=0,Play[[#This Row],[Smoker]]=0),Play[[#This Row],[medical_insurance_charges]],NA())</f>
        <v>#N/A</v>
      </c>
      <c r="AG722" s="115" t="e">
        <f>IF(AND(Play[[#This Row],[Biological Marker]]=1,Play[[#This Row],[Smoker]]=0),Play[[#This Row],[medical_insurance_charges]],NA())</f>
        <v>#N/A</v>
      </c>
    </row>
    <row r="723" spans="1:33" x14ac:dyDescent="0.35">
      <c r="A723" s="31">
        <v>23</v>
      </c>
      <c r="B723" s="31">
        <v>36.67</v>
      </c>
      <c r="C723" s="33">
        <v>0</v>
      </c>
      <c r="D723" s="33">
        <v>1</v>
      </c>
      <c r="E723" s="33">
        <v>0</v>
      </c>
      <c r="F723" s="33">
        <v>0</v>
      </c>
      <c r="G723" s="33">
        <v>0</v>
      </c>
      <c r="H723">
        <v>1</v>
      </c>
      <c r="I723">
        <v>0</v>
      </c>
      <c r="J723">
        <v>0</v>
      </c>
      <c r="K723">
        <v>0</v>
      </c>
      <c r="L723">
        <v>1</v>
      </c>
      <c r="M723">
        <v>1</v>
      </c>
      <c r="N723">
        <v>0</v>
      </c>
      <c r="O723">
        <v>0</v>
      </c>
      <c r="P723">
        <v>0</v>
      </c>
      <c r="Q723" s="32">
        <v>38511.628299999997</v>
      </c>
      <c r="R723" s="110" t="e">
        <f>IF(Play[[#This Row],[southeast]]=1,Play[[#This Row],[medical_insurance_charges]],NA())</f>
        <v>#N/A</v>
      </c>
      <c r="S723" s="110" t="e">
        <f>IF(Play[[#This Row],[southwest]]=1,Play[[#This Row],[medical_insurance_charges]],NA())</f>
        <v>#N/A</v>
      </c>
      <c r="T723" s="111" t="e">
        <f>IF(Play[[#This Row],[northwest]]=1,Play[[#This Row],[medical_insurance_charges]],NA())</f>
        <v>#N/A</v>
      </c>
      <c r="U723" s="110">
        <f>IF(Play[[#This Row],[northeast]]=1,Play[[#This Row],[medical_insurance_charges]],NA())</f>
        <v>38511.628299999997</v>
      </c>
      <c r="V723" s="114" t="e">
        <f>IF(AND(Play[[#This Row],[southeast]]&lt;&gt;0,Play[[#This Row],[Smoker]]&lt;&gt;0),Play[[#This Row],[medical_insurance_charges]],NA())</f>
        <v>#N/A</v>
      </c>
      <c r="W723" s="114" t="e">
        <f>IF(AND(Play[[#This Row],[southwest]]&lt;&gt;0,Play[[#This Row],[Smoker]]&lt;&gt;0),Play[[#This Row],[medical_insurance_charges]],NA())</f>
        <v>#N/A</v>
      </c>
      <c r="X723" s="114" t="e">
        <f>IF(AND(Play[[#This Row],[northwest]]&lt;&gt;0,Play[[#This Row],[Smoker]]&lt;&gt;0),Play[[#This Row],[medical_insurance_charges]],NA())</f>
        <v>#N/A</v>
      </c>
      <c r="Y723" s="114">
        <f>IF(AND(Play[[#This Row],[northeast]]&lt;&gt;0,Play[[#This Row],[Smoker]]&lt;&gt;0),Play[[#This Row],[medical_insurance_charges]],NA())</f>
        <v>38511.628299999997</v>
      </c>
      <c r="Z723" s="115">
        <f>IF(AND(Play[[#This Row],[Biological Marker]]=0,Play[[#This Row],[Smoker]]=1),Play[[#This Row],[medical_insurance_charges]],NA())</f>
        <v>38511.628299999997</v>
      </c>
      <c r="AA723" s="115" t="e">
        <f>IF(AND(Play[[#This Row],[Biological Marker]]=1,Play[[#This Row],[Smoker]]=1),Play[[#This Row],[medical_insurance_charges]],NA())</f>
        <v>#N/A</v>
      </c>
      <c r="AB723" s="144" t="e">
        <f>IF(AND(Play[[#This Row],[southeast]]&lt;&gt;0,Play[[#This Row],[Smoker]]=0),Play[[#This Row],[medical_insurance_charges]],NA())</f>
        <v>#N/A</v>
      </c>
      <c r="AC723" s="144" t="e">
        <f>IF(AND(Play[[#This Row],[southwest]]&lt;&gt;0,Play[[#This Row],[Smoker]]=0),Play[[#This Row],[medical_insurance_charges]],NA())</f>
        <v>#N/A</v>
      </c>
      <c r="AD723" s="144" t="e">
        <f>IF(AND(Play[[#This Row],[northwest]]&lt;&gt;0,Play[[#This Row],[Smoker]]=0),Play[[#This Row],[medical_insurance_charges]],NA())</f>
        <v>#N/A</v>
      </c>
      <c r="AE723" s="144" t="e">
        <f>IF(AND(Play[[#This Row],[northeast]]&lt;&gt;0,Play[[#This Row],[Smoker]]=0),Play[[#This Row],[medical_insurance_charges]],NA())</f>
        <v>#N/A</v>
      </c>
      <c r="AF723" s="115" t="e">
        <f>IF(AND(Play[[#This Row],[Biological Marker]]=0,Play[[#This Row],[Smoker]]=0),Play[[#This Row],[medical_insurance_charges]],NA())</f>
        <v>#N/A</v>
      </c>
      <c r="AG723" s="115" t="e">
        <f>IF(AND(Play[[#This Row],[Biological Marker]]=1,Play[[#This Row],[Smoker]]=0),Play[[#This Row],[medical_insurance_charges]],NA())</f>
        <v>#N/A</v>
      </c>
    </row>
    <row r="724" spans="1:33" x14ac:dyDescent="0.35">
      <c r="A724" s="31">
        <v>59</v>
      </c>
      <c r="B724" s="31">
        <v>36.765000000000001</v>
      </c>
      <c r="C724" s="33">
        <v>0</v>
      </c>
      <c r="D724" s="33">
        <v>1</v>
      </c>
      <c r="E724" s="33">
        <v>0</v>
      </c>
      <c r="F724" s="33">
        <v>0</v>
      </c>
      <c r="G724" s="33">
        <v>0</v>
      </c>
      <c r="H724">
        <v>1</v>
      </c>
      <c r="I724">
        <v>0</v>
      </c>
      <c r="J724">
        <v>0</v>
      </c>
      <c r="K724">
        <v>0</v>
      </c>
      <c r="L724">
        <v>1</v>
      </c>
      <c r="M724">
        <v>0</v>
      </c>
      <c r="N724">
        <v>0</v>
      </c>
      <c r="O724">
        <v>1</v>
      </c>
      <c r="P724">
        <v>0</v>
      </c>
      <c r="Q724" s="32">
        <v>47896.79135</v>
      </c>
      <c r="R724" s="110" t="e">
        <f>IF(Play[[#This Row],[southeast]]=1,Play[[#This Row],[medical_insurance_charges]],NA())</f>
        <v>#N/A</v>
      </c>
      <c r="S724" s="110" t="e">
        <f>IF(Play[[#This Row],[southwest]]=1,Play[[#This Row],[medical_insurance_charges]],NA())</f>
        <v>#N/A</v>
      </c>
      <c r="T724" s="111" t="e">
        <f>IF(Play[[#This Row],[northwest]]=1,Play[[#This Row],[medical_insurance_charges]],NA())</f>
        <v>#N/A</v>
      </c>
      <c r="U724" s="110">
        <f>IF(Play[[#This Row],[northeast]]=1,Play[[#This Row],[medical_insurance_charges]],NA())</f>
        <v>47896.79135</v>
      </c>
      <c r="V724" s="114" t="e">
        <f>IF(AND(Play[[#This Row],[southeast]]&lt;&gt;0,Play[[#This Row],[Smoker]]&lt;&gt;0),Play[[#This Row],[medical_insurance_charges]],NA())</f>
        <v>#N/A</v>
      </c>
      <c r="W724" s="114" t="e">
        <f>IF(AND(Play[[#This Row],[southwest]]&lt;&gt;0,Play[[#This Row],[Smoker]]&lt;&gt;0),Play[[#This Row],[medical_insurance_charges]],NA())</f>
        <v>#N/A</v>
      </c>
      <c r="X724" s="114" t="e">
        <f>IF(AND(Play[[#This Row],[northwest]]&lt;&gt;0,Play[[#This Row],[Smoker]]&lt;&gt;0),Play[[#This Row],[medical_insurance_charges]],NA())</f>
        <v>#N/A</v>
      </c>
      <c r="Y724" s="114">
        <f>IF(AND(Play[[#This Row],[northeast]]&lt;&gt;0,Play[[#This Row],[Smoker]]&lt;&gt;0),Play[[#This Row],[medical_insurance_charges]],NA())</f>
        <v>47896.79135</v>
      </c>
      <c r="Z724" s="115">
        <f>IF(AND(Play[[#This Row],[Biological Marker]]=0,Play[[#This Row],[Smoker]]=1),Play[[#This Row],[medical_insurance_charges]],NA())</f>
        <v>47896.79135</v>
      </c>
      <c r="AA724" s="115" t="e">
        <f>IF(AND(Play[[#This Row],[Biological Marker]]=1,Play[[#This Row],[Smoker]]=1),Play[[#This Row],[medical_insurance_charges]],NA())</f>
        <v>#N/A</v>
      </c>
      <c r="AB724" s="144" t="e">
        <f>IF(AND(Play[[#This Row],[southeast]]&lt;&gt;0,Play[[#This Row],[Smoker]]=0),Play[[#This Row],[medical_insurance_charges]],NA())</f>
        <v>#N/A</v>
      </c>
      <c r="AC724" s="144" t="e">
        <f>IF(AND(Play[[#This Row],[southwest]]&lt;&gt;0,Play[[#This Row],[Smoker]]=0),Play[[#This Row],[medical_insurance_charges]],NA())</f>
        <v>#N/A</v>
      </c>
      <c r="AD724" s="144" t="e">
        <f>IF(AND(Play[[#This Row],[northwest]]&lt;&gt;0,Play[[#This Row],[Smoker]]=0),Play[[#This Row],[medical_insurance_charges]],NA())</f>
        <v>#N/A</v>
      </c>
      <c r="AE724" s="144" t="e">
        <f>IF(AND(Play[[#This Row],[northeast]]&lt;&gt;0,Play[[#This Row],[Smoker]]=0),Play[[#This Row],[medical_insurance_charges]],NA())</f>
        <v>#N/A</v>
      </c>
      <c r="AF724" s="115" t="e">
        <f>IF(AND(Play[[#This Row],[Biological Marker]]=0,Play[[#This Row],[Smoker]]=0),Play[[#This Row],[medical_insurance_charges]],NA())</f>
        <v>#N/A</v>
      </c>
      <c r="AG724" s="115" t="e">
        <f>IF(AND(Play[[#This Row],[Biological Marker]]=1,Play[[#This Row],[Smoker]]=0),Play[[#This Row],[medical_insurance_charges]],NA())</f>
        <v>#N/A</v>
      </c>
    </row>
    <row r="725" spans="1:33" x14ac:dyDescent="0.35">
      <c r="A725" s="31">
        <v>61</v>
      </c>
      <c r="B725" s="31">
        <v>36.384999999999998</v>
      </c>
      <c r="C725" s="33">
        <v>0</v>
      </c>
      <c r="D725" s="33">
        <v>1</v>
      </c>
      <c r="E725" s="33">
        <v>0</v>
      </c>
      <c r="F725" s="33">
        <v>0</v>
      </c>
      <c r="G725" s="33">
        <v>0</v>
      </c>
      <c r="H725">
        <v>1</v>
      </c>
      <c r="I725">
        <v>0</v>
      </c>
      <c r="J725">
        <v>0</v>
      </c>
      <c r="K725">
        <v>0</v>
      </c>
      <c r="L725">
        <v>1</v>
      </c>
      <c r="M725">
        <v>0</v>
      </c>
      <c r="N725">
        <v>0</v>
      </c>
      <c r="O725">
        <v>0</v>
      </c>
      <c r="P725">
        <v>1</v>
      </c>
      <c r="Q725" s="32">
        <v>48517.563150000002</v>
      </c>
      <c r="R725" s="110" t="e">
        <f>IF(Play[[#This Row],[southeast]]=1,Play[[#This Row],[medical_insurance_charges]],NA())</f>
        <v>#N/A</v>
      </c>
      <c r="S725" s="110" t="e">
        <f>IF(Play[[#This Row],[southwest]]=1,Play[[#This Row],[medical_insurance_charges]],NA())</f>
        <v>#N/A</v>
      </c>
      <c r="T725" s="111" t="e">
        <f>IF(Play[[#This Row],[northwest]]=1,Play[[#This Row],[medical_insurance_charges]],NA())</f>
        <v>#N/A</v>
      </c>
      <c r="U725" s="110">
        <f>IF(Play[[#This Row],[northeast]]=1,Play[[#This Row],[medical_insurance_charges]],NA())</f>
        <v>48517.563150000002</v>
      </c>
      <c r="V725" s="114" t="e">
        <f>IF(AND(Play[[#This Row],[southeast]]&lt;&gt;0,Play[[#This Row],[Smoker]]&lt;&gt;0),Play[[#This Row],[medical_insurance_charges]],NA())</f>
        <v>#N/A</v>
      </c>
      <c r="W725" s="114" t="e">
        <f>IF(AND(Play[[#This Row],[southwest]]&lt;&gt;0,Play[[#This Row],[Smoker]]&lt;&gt;0),Play[[#This Row],[medical_insurance_charges]],NA())</f>
        <v>#N/A</v>
      </c>
      <c r="X725" s="114" t="e">
        <f>IF(AND(Play[[#This Row],[northwest]]&lt;&gt;0,Play[[#This Row],[Smoker]]&lt;&gt;0),Play[[#This Row],[medical_insurance_charges]],NA())</f>
        <v>#N/A</v>
      </c>
      <c r="Y725" s="114">
        <f>IF(AND(Play[[#This Row],[northeast]]&lt;&gt;0,Play[[#This Row],[Smoker]]&lt;&gt;0),Play[[#This Row],[medical_insurance_charges]],NA())</f>
        <v>48517.563150000002</v>
      </c>
      <c r="Z725" s="115">
        <f>IF(AND(Play[[#This Row],[Biological Marker]]=0,Play[[#This Row],[Smoker]]=1),Play[[#This Row],[medical_insurance_charges]],NA())</f>
        <v>48517.563150000002</v>
      </c>
      <c r="AA725" s="115" t="e">
        <f>IF(AND(Play[[#This Row],[Biological Marker]]=1,Play[[#This Row],[Smoker]]=1),Play[[#This Row],[medical_insurance_charges]],NA())</f>
        <v>#N/A</v>
      </c>
      <c r="AB725" s="144" t="e">
        <f>IF(AND(Play[[#This Row],[southeast]]&lt;&gt;0,Play[[#This Row],[Smoker]]=0),Play[[#This Row],[medical_insurance_charges]],NA())</f>
        <v>#N/A</v>
      </c>
      <c r="AC725" s="144" t="e">
        <f>IF(AND(Play[[#This Row],[southwest]]&lt;&gt;0,Play[[#This Row],[Smoker]]=0),Play[[#This Row],[medical_insurance_charges]],NA())</f>
        <v>#N/A</v>
      </c>
      <c r="AD725" s="144" t="e">
        <f>IF(AND(Play[[#This Row],[northwest]]&lt;&gt;0,Play[[#This Row],[Smoker]]=0),Play[[#This Row],[medical_insurance_charges]],NA())</f>
        <v>#N/A</v>
      </c>
      <c r="AE725" s="144" t="e">
        <f>IF(AND(Play[[#This Row],[northeast]]&lt;&gt;0,Play[[#This Row],[Smoker]]=0),Play[[#This Row],[medical_insurance_charges]],NA())</f>
        <v>#N/A</v>
      </c>
      <c r="AF725" s="115" t="e">
        <f>IF(AND(Play[[#This Row],[Biological Marker]]=0,Play[[#This Row],[Smoker]]=0),Play[[#This Row],[medical_insurance_charges]],NA())</f>
        <v>#N/A</v>
      </c>
      <c r="AG725" s="115" t="e">
        <f>IF(AND(Play[[#This Row],[Biological Marker]]=1,Play[[#This Row],[Smoker]]=0),Play[[#This Row],[medical_insurance_charges]],NA())</f>
        <v>#N/A</v>
      </c>
    </row>
    <row r="726" spans="1:33" x14ac:dyDescent="0.35">
      <c r="A726" s="31">
        <v>35</v>
      </c>
      <c r="B726" s="31">
        <v>34.104999999999997</v>
      </c>
      <c r="C726" s="33">
        <v>0</v>
      </c>
      <c r="D726" s="33">
        <v>1</v>
      </c>
      <c r="E726" s="33">
        <v>0</v>
      </c>
      <c r="F726" s="33">
        <v>0</v>
      </c>
      <c r="G726" s="33">
        <v>0</v>
      </c>
      <c r="H726">
        <v>1</v>
      </c>
      <c r="I726">
        <v>0</v>
      </c>
      <c r="J726">
        <v>0</v>
      </c>
      <c r="K726">
        <v>1</v>
      </c>
      <c r="L726">
        <v>0</v>
      </c>
      <c r="M726">
        <v>0</v>
      </c>
      <c r="N726">
        <v>1</v>
      </c>
      <c r="O726">
        <v>0</v>
      </c>
      <c r="P726">
        <v>0</v>
      </c>
      <c r="Q726" s="32">
        <v>39983.425949999997</v>
      </c>
      <c r="R726" s="110" t="e">
        <f>IF(Play[[#This Row],[southeast]]=1,Play[[#This Row],[medical_insurance_charges]],NA())</f>
        <v>#N/A</v>
      </c>
      <c r="S726" s="110" t="e">
        <f>IF(Play[[#This Row],[southwest]]=1,Play[[#This Row],[medical_insurance_charges]],NA())</f>
        <v>#N/A</v>
      </c>
      <c r="T726" s="111">
        <f>IF(Play[[#This Row],[northwest]]=1,Play[[#This Row],[medical_insurance_charges]],NA())</f>
        <v>39983.425949999997</v>
      </c>
      <c r="U726" s="110" t="e">
        <f>IF(Play[[#This Row],[northeast]]=1,Play[[#This Row],[medical_insurance_charges]],NA())</f>
        <v>#N/A</v>
      </c>
      <c r="V726" s="114" t="e">
        <f>IF(AND(Play[[#This Row],[southeast]]&lt;&gt;0,Play[[#This Row],[Smoker]]&lt;&gt;0),Play[[#This Row],[medical_insurance_charges]],NA())</f>
        <v>#N/A</v>
      </c>
      <c r="W726" s="114" t="e">
        <f>IF(AND(Play[[#This Row],[southwest]]&lt;&gt;0,Play[[#This Row],[Smoker]]&lt;&gt;0),Play[[#This Row],[medical_insurance_charges]],NA())</f>
        <v>#N/A</v>
      </c>
      <c r="X726" s="114">
        <f>IF(AND(Play[[#This Row],[northwest]]&lt;&gt;0,Play[[#This Row],[Smoker]]&lt;&gt;0),Play[[#This Row],[medical_insurance_charges]],NA())</f>
        <v>39983.425949999997</v>
      </c>
      <c r="Y726" s="114" t="e">
        <f>IF(AND(Play[[#This Row],[northeast]]&lt;&gt;0,Play[[#This Row],[Smoker]]&lt;&gt;0),Play[[#This Row],[medical_insurance_charges]],NA())</f>
        <v>#N/A</v>
      </c>
      <c r="Z726" s="115">
        <f>IF(AND(Play[[#This Row],[Biological Marker]]=0,Play[[#This Row],[Smoker]]=1),Play[[#This Row],[medical_insurance_charges]],NA())</f>
        <v>39983.425949999997</v>
      </c>
      <c r="AA726" s="115" t="e">
        <f>IF(AND(Play[[#This Row],[Biological Marker]]=1,Play[[#This Row],[Smoker]]=1),Play[[#This Row],[medical_insurance_charges]],NA())</f>
        <v>#N/A</v>
      </c>
      <c r="AB726" s="144" t="e">
        <f>IF(AND(Play[[#This Row],[southeast]]&lt;&gt;0,Play[[#This Row],[Smoker]]=0),Play[[#This Row],[medical_insurance_charges]],NA())</f>
        <v>#N/A</v>
      </c>
      <c r="AC726" s="144" t="e">
        <f>IF(AND(Play[[#This Row],[southwest]]&lt;&gt;0,Play[[#This Row],[Smoker]]=0),Play[[#This Row],[medical_insurance_charges]],NA())</f>
        <v>#N/A</v>
      </c>
      <c r="AD726" s="144" t="e">
        <f>IF(AND(Play[[#This Row],[northwest]]&lt;&gt;0,Play[[#This Row],[Smoker]]=0),Play[[#This Row],[medical_insurance_charges]],NA())</f>
        <v>#N/A</v>
      </c>
      <c r="AE726" s="144" t="e">
        <f>IF(AND(Play[[#This Row],[northeast]]&lt;&gt;0,Play[[#This Row],[Smoker]]=0),Play[[#This Row],[medical_insurance_charges]],NA())</f>
        <v>#N/A</v>
      </c>
      <c r="AF726" s="115" t="e">
        <f>IF(AND(Play[[#This Row],[Biological Marker]]=0,Play[[#This Row],[Smoker]]=0),Play[[#This Row],[medical_insurance_charges]],NA())</f>
        <v>#N/A</v>
      </c>
      <c r="AG726" s="115" t="e">
        <f>IF(AND(Play[[#This Row],[Biological Marker]]=1,Play[[#This Row],[Smoker]]=0),Play[[#This Row],[medical_insurance_charges]],NA())</f>
        <v>#N/A</v>
      </c>
    </row>
    <row r="727" spans="1:33" x14ac:dyDescent="0.35">
      <c r="A727" s="31">
        <v>31</v>
      </c>
      <c r="B727" s="31">
        <v>38.094999999999999</v>
      </c>
      <c r="C727" s="33">
        <v>0</v>
      </c>
      <c r="D727" s="33">
        <v>1</v>
      </c>
      <c r="E727" s="33">
        <v>0</v>
      </c>
      <c r="F727" s="33">
        <v>0</v>
      </c>
      <c r="G727" s="33">
        <v>0</v>
      </c>
      <c r="H727">
        <v>1</v>
      </c>
      <c r="I727">
        <v>0</v>
      </c>
      <c r="J727">
        <v>0</v>
      </c>
      <c r="K727">
        <v>0</v>
      </c>
      <c r="L727">
        <v>1</v>
      </c>
      <c r="M727">
        <v>0</v>
      </c>
      <c r="N727">
        <v>1</v>
      </c>
      <c r="O727">
        <v>0</v>
      </c>
      <c r="P727">
        <v>0</v>
      </c>
      <c r="Q727" s="32">
        <v>58571.074480000003</v>
      </c>
      <c r="R727" s="110" t="e">
        <f>IF(Play[[#This Row],[southeast]]=1,Play[[#This Row],[medical_insurance_charges]],NA())</f>
        <v>#N/A</v>
      </c>
      <c r="S727" s="110" t="e">
        <f>IF(Play[[#This Row],[southwest]]=1,Play[[#This Row],[medical_insurance_charges]],NA())</f>
        <v>#N/A</v>
      </c>
      <c r="T727" s="111" t="e">
        <f>IF(Play[[#This Row],[northwest]]=1,Play[[#This Row],[medical_insurance_charges]],NA())</f>
        <v>#N/A</v>
      </c>
      <c r="U727" s="110">
        <f>IF(Play[[#This Row],[northeast]]=1,Play[[#This Row],[medical_insurance_charges]],NA())</f>
        <v>58571.074480000003</v>
      </c>
      <c r="V727" s="114" t="e">
        <f>IF(AND(Play[[#This Row],[southeast]]&lt;&gt;0,Play[[#This Row],[Smoker]]&lt;&gt;0),Play[[#This Row],[medical_insurance_charges]],NA())</f>
        <v>#N/A</v>
      </c>
      <c r="W727" s="114" t="e">
        <f>IF(AND(Play[[#This Row],[southwest]]&lt;&gt;0,Play[[#This Row],[Smoker]]&lt;&gt;0),Play[[#This Row],[medical_insurance_charges]],NA())</f>
        <v>#N/A</v>
      </c>
      <c r="X727" s="114" t="e">
        <f>IF(AND(Play[[#This Row],[northwest]]&lt;&gt;0,Play[[#This Row],[Smoker]]&lt;&gt;0),Play[[#This Row],[medical_insurance_charges]],NA())</f>
        <v>#N/A</v>
      </c>
      <c r="Y727" s="114">
        <f>IF(AND(Play[[#This Row],[northeast]]&lt;&gt;0,Play[[#This Row],[Smoker]]&lt;&gt;0),Play[[#This Row],[medical_insurance_charges]],NA())</f>
        <v>58571.074480000003</v>
      </c>
      <c r="Z727" s="115">
        <f>IF(AND(Play[[#This Row],[Biological Marker]]=0,Play[[#This Row],[Smoker]]=1),Play[[#This Row],[medical_insurance_charges]],NA())</f>
        <v>58571.074480000003</v>
      </c>
      <c r="AA727" s="115" t="e">
        <f>IF(AND(Play[[#This Row],[Biological Marker]]=1,Play[[#This Row],[Smoker]]=1),Play[[#This Row],[medical_insurance_charges]],NA())</f>
        <v>#N/A</v>
      </c>
      <c r="AB727" s="144" t="e">
        <f>IF(AND(Play[[#This Row],[southeast]]&lt;&gt;0,Play[[#This Row],[Smoker]]=0),Play[[#This Row],[medical_insurance_charges]],NA())</f>
        <v>#N/A</v>
      </c>
      <c r="AC727" s="144" t="e">
        <f>IF(AND(Play[[#This Row],[southwest]]&lt;&gt;0,Play[[#This Row],[Smoker]]=0),Play[[#This Row],[medical_insurance_charges]],NA())</f>
        <v>#N/A</v>
      </c>
      <c r="AD727" s="144" t="e">
        <f>IF(AND(Play[[#This Row],[northwest]]&lt;&gt;0,Play[[#This Row],[Smoker]]=0),Play[[#This Row],[medical_insurance_charges]],NA())</f>
        <v>#N/A</v>
      </c>
      <c r="AE727" s="144" t="e">
        <f>IF(AND(Play[[#This Row],[northeast]]&lt;&gt;0,Play[[#This Row],[Smoker]]=0),Play[[#This Row],[medical_insurance_charges]],NA())</f>
        <v>#N/A</v>
      </c>
      <c r="AF727" s="115" t="e">
        <f>IF(AND(Play[[#This Row],[Biological Marker]]=0,Play[[#This Row],[Smoker]]=0),Play[[#This Row],[medical_insurance_charges]],NA())</f>
        <v>#N/A</v>
      </c>
      <c r="AG727" s="115" t="e">
        <f>IF(AND(Play[[#This Row],[Biological Marker]]=1,Play[[#This Row],[Smoker]]=0),Play[[#This Row],[medical_insurance_charges]],NA())</f>
        <v>#N/A</v>
      </c>
    </row>
    <row r="728" spans="1:33" x14ac:dyDescent="0.35">
      <c r="A728" s="31">
        <v>34</v>
      </c>
      <c r="B728" s="31">
        <v>30.21</v>
      </c>
      <c r="C728" s="33">
        <v>0</v>
      </c>
      <c r="D728" s="33">
        <v>1</v>
      </c>
      <c r="E728" s="33">
        <v>0</v>
      </c>
      <c r="F728" s="33">
        <v>0</v>
      </c>
      <c r="G728" s="33">
        <v>0</v>
      </c>
      <c r="H728">
        <v>1</v>
      </c>
      <c r="I728">
        <v>0</v>
      </c>
      <c r="J728">
        <v>0</v>
      </c>
      <c r="K728">
        <v>1</v>
      </c>
      <c r="L728">
        <v>0</v>
      </c>
      <c r="M728">
        <v>0</v>
      </c>
      <c r="N728">
        <v>1</v>
      </c>
      <c r="O728">
        <v>0</v>
      </c>
      <c r="P728">
        <v>0</v>
      </c>
      <c r="Q728" s="32">
        <v>43943.876100000001</v>
      </c>
      <c r="R728" s="110" t="e">
        <f>IF(Play[[#This Row],[southeast]]=1,Play[[#This Row],[medical_insurance_charges]],NA())</f>
        <v>#N/A</v>
      </c>
      <c r="S728" s="110" t="e">
        <f>IF(Play[[#This Row],[southwest]]=1,Play[[#This Row],[medical_insurance_charges]],NA())</f>
        <v>#N/A</v>
      </c>
      <c r="T728" s="111">
        <f>IF(Play[[#This Row],[northwest]]=1,Play[[#This Row],[medical_insurance_charges]],NA())</f>
        <v>43943.876100000001</v>
      </c>
      <c r="U728" s="110" t="e">
        <f>IF(Play[[#This Row],[northeast]]=1,Play[[#This Row],[medical_insurance_charges]],NA())</f>
        <v>#N/A</v>
      </c>
      <c r="V728" s="114" t="e">
        <f>IF(AND(Play[[#This Row],[southeast]]&lt;&gt;0,Play[[#This Row],[Smoker]]&lt;&gt;0),Play[[#This Row],[medical_insurance_charges]],NA())</f>
        <v>#N/A</v>
      </c>
      <c r="W728" s="114" t="e">
        <f>IF(AND(Play[[#This Row],[southwest]]&lt;&gt;0,Play[[#This Row],[Smoker]]&lt;&gt;0),Play[[#This Row],[medical_insurance_charges]],NA())</f>
        <v>#N/A</v>
      </c>
      <c r="X728" s="114">
        <f>IF(AND(Play[[#This Row],[northwest]]&lt;&gt;0,Play[[#This Row],[Smoker]]&lt;&gt;0),Play[[#This Row],[medical_insurance_charges]],NA())</f>
        <v>43943.876100000001</v>
      </c>
      <c r="Y728" s="114" t="e">
        <f>IF(AND(Play[[#This Row],[northeast]]&lt;&gt;0,Play[[#This Row],[Smoker]]&lt;&gt;0),Play[[#This Row],[medical_insurance_charges]],NA())</f>
        <v>#N/A</v>
      </c>
      <c r="Z728" s="115">
        <f>IF(AND(Play[[#This Row],[Biological Marker]]=0,Play[[#This Row],[Smoker]]=1),Play[[#This Row],[medical_insurance_charges]],NA())</f>
        <v>43943.876100000001</v>
      </c>
      <c r="AA728" s="115" t="e">
        <f>IF(AND(Play[[#This Row],[Biological Marker]]=1,Play[[#This Row],[Smoker]]=1),Play[[#This Row],[medical_insurance_charges]],NA())</f>
        <v>#N/A</v>
      </c>
      <c r="AB728" s="144" t="e">
        <f>IF(AND(Play[[#This Row],[southeast]]&lt;&gt;0,Play[[#This Row],[Smoker]]=0),Play[[#This Row],[medical_insurance_charges]],NA())</f>
        <v>#N/A</v>
      </c>
      <c r="AC728" s="144" t="e">
        <f>IF(AND(Play[[#This Row],[southwest]]&lt;&gt;0,Play[[#This Row],[Smoker]]=0),Play[[#This Row],[medical_insurance_charges]],NA())</f>
        <v>#N/A</v>
      </c>
      <c r="AD728" s="144" t="e">
        <f>IF(AND(Play[[#This Row],[northwest]]&lt;&gt;0,Play[[#This Row],[Smoker]]=0),Play[[#This Row],[medical_insurance_charges]],NA())</f>
        <v>#N/A</v>
      </c>
      <c r="AE728" s="144" t="e">
        <f>IF(AND(Play[[#This Row],[northeast]]&lt;&gt;0,Play[[#This Row],[Smoker]]=0),Play[[#This Row],[medical_insurance_charges]],NA())</f>
        <v>#N/A</v>
      </c>
      <c r="AF728" s="115" t="e">
        <f>IF(AND(Play[[#This Row],[Biological Marker]]=0,Play[[#This Row],[Smoker]]=0),Play[[#This Row],[medical_insurance_charges]],NA())</f>
        <v>#N/A</v>
      </c>
      <c r="AG728" s="115" t="e">
        <f>IF(AND(Play[[#This Row],[Biological Marker]]=1,Play[[#This Row],[Smoker]]=0),Play[[#This Row],[medical_insurance_charges]],NA())</f>
        <v>#N/A</v>
      </c>
    </row>
    <row r="729" spans="1:33" x14ac:dyDescent="0.35">
      <c r="A729" s="31">
        <v>44</v>
      </c>
      <c r="B729" s="31">
        <v>38.950000000000003</v>
      </c>
      <c r="C729" s="33">
        <v>0</v>
      </c>
      <c r="D729" s="33">
        <v>1</v>
      </c>
      <c r="E729" s="33">
        <v>0</v>
      </c>
      <c r="F729" s="33">
        <v>0</v>
      </c>
      <c r="G729" s="33">
        <v>0</v>
      </c>
      <c r="H729">
        <v>1</v>
      </c>
      <c r="I729">
        <v>0</v>
      </c>
      <c r="J729">
        <v>0</v>
      </c>
      <c r="K729">
        <v>1</v>
      </c>
      <c r="L729">
        <v>0</v>
      </c>
      <c r="M729">
        <v>0</v>
      </c>
      <c r="N729">
        <v>0</v>
      </c>
      <c r="O729">
        <v>1</v>
      </c>
      <c r="P729">
        <v>0</v>
      </c>
      <c r="Q729" s="32">
        <v>42983.458500000001</v>
      </c>
      <c r="R729" s="110" t="e">
        <f>IF(Play[[#This Row],[southeast]]=1,Play[[#This Row],[medical_insurance_charges]],NA())</f>
        <v>#N/A</v>
      </c>
      <c r="S729" s="110" t="e">
        <f>IF(Play[[#This Row],[southwest]]=1,Play[[#This Row],[medical_insurance_charges]],NA())</f>
        <v>#N/A</v>
      </c>
      <c r="T729" s="111">
        <f>IF(Play[[#This Row],[northwest]]=1,Play[[#This Row],[medical_insurance_charges]],NA())</f>
        <v>42983.458500000001</v>
      </c>
      <c r="U729" s="110" t="e">
        <f>IF(Play[[#This Row],[northeast]]=1,Play[[#This Row],[medical_insurance_charges]],NA())</f>
        <v>#N/A</v>
      </c>
      <c r="V729" s="114" t="e">
        <f>IF(AND(Play[[#This Row],[southeast]]&lt;&gt;0,Play[[#This Row],[Smoker]]&lt;&gt;0),Play[[#This Row],[medical_insurance_charges]],NA())</f>
        <v>#N/A</v>
      </c>
      <c r="W729" s="114" t="e">
        <f>IF(AND(Play[[#This Row],[southwest]]&lt;&gt;0,Play[[#This Row],[Smoker]]&lt;&gt;0),Play[[#This Row],[medical_insurance_charges]],NA())</f>
        <v>#N/A</v>
      </c>
      <c r="X729" s="114">
        <f>IF(AND(Play[[#This Row],[northwest]]&lt;&gt;0,Play[[#This Row],[Smoker]]&lt;&gt;0),Play[[#This Row],[medical_insurance_charges]],NA())</f>
        <v>42983.458500000001</v>
      </c>
      <c r="Y729" s="114" t="e">
        <f>IF(AND(Play[[#This Row],[northeast]]&lt;&gt;0,Play[[#This Row],[Smoker]]&lt;&gt;0),Play[[#This Row],[medical_insurance_charges]],NA())</f>
        <v>#N/A</v>
      </c>
      <c r="Z729" s="115">
        <f>IF(AND(Play[[#This Row],[Biological Marker]]=0,Play[[#This Row],[Smoker]]=1),Play[[#This Row],[medical_insurance_charges]],NA())</f>
        <v>42983.458500000001</v>
      </c>
      <c r="AA729" s="115" t="e">
        <f>IF(AND(Play[[#This Row],[Biological Marker]]=1,Play[[#This Row],[Smoker]]=1),Play[[#This Row],[medical_insurance_charges]],NA())</f>
        <v>#N/A</v>
      </c>
      <c r="AB729" s="144" t="e">
        <f>IF(AND(Play[[#This Row],[southeast]]&lt;&gt;0,Play[[#This Row],[Smoker]]=0),Play[[#This Row],[medical_insurance_charges]],NA())</f>
        <v>#N/A</v>
      </c>
      <c r="AC729" s="144" t="e">
        <f>IF(AND(Play[[#This Row],[southwest]]&lt;&gt;0,Play[[#This Row],[Smoker]]=0),Play[[#This Row],[medical_insurance_charges]],NA())</f>
        <v>#N/A</v>
      </c>
      <c r="AD729" s="144" t="e">
        <f>IF(AND(Play[[#This Row],[northwest]]&lt;&gt;0,Play[[#This Row],[Smoker]]=0),Play[[#This Row],[medical_insurance_charges]],NA())</f>
        <v>#N/A</v>
      </c>
      <c r="AE729" s="144" t="e">
        <f>IF(AND(Play[[#This Row],[northeast]]&lt;&gt;0,Play[[#This Row],[Smoker]]=0),Play[[#This Row],[medical_insurance_charges]],NA())</f>
        <v>#N/A</v>
      </c>
      <c r="AF729" s="115" t="e">
        <f>IF(AND(Play[[#This Row],[Biological Marker]]=0,Play[[#This Row],[Smoker]]=0),Play[[#This Row],[medical_insurance_charges]],NA())</f>
        <v>#N/A</v>
      </c>
      <c r="AG729" s="115" t="e">
        <f>IF(AND(Play[[#This Row],[Biological Marker]]=1,Play[[#This Row],[Smoker]]=0),Play[[#This Row],[medical_insurance_charges]],NA())</f>
        <v>#N/A</v>
      </c>
    </row>
    <row r="730" spans="1:33" x14ac:dyDescent="0.35">
      <c r="A730" s="31">
        <v>40</v>
      </c>
      <c r="B730" s="31">
        <v>32.774999999999999</v>
      </c>
      <c r="C730" s="33">
        <v>0</v>
      </c>
      <c r="D730" s="33">
        <v>1</v>
      </c>
      <c r="E730" s="33">
        <v>0</v>
      </c>
      <c r="F730" s="33">
        <v>0</v>
      </c>
      <c r="G730" s="33">
        <v>0</v>
      </c>
      <c r="H730">
        <v>1</v>
      </c>
      <c r="I730">
        <v>0</v>
      </c>
      <c r="J730">
        <v>0</v>
      </c>
      <c r="K730">
        <v>1</v>
      </c>
      <c r="L730">
        <v>0</v>
      </c>
      <c r="M730">
        <v>0</v>
      </c>
      <c r="N730">
        <v>0</v>
      </c>
      <c r="O730">
        <v>1</v>
      </c>
      <c r="P730">
        <v>0</v>
      </c>
      <c r="Q730" s="32">
        <v>40003.332249999999</v>
      </c>
      <c r="R730" s="110" t="e">
        <f>IF(Play[[#This Row],[southeast]]=1,Play[[#This Row],[medical_insurance_charges]],NA())</f>
        <v>#N/A</v>
      </c>
      <c r="S730" s="110" t="e">
        <f>IF(Play[[#This Row],[southwest]]=1,Play[[#This Row],[medical_insurance_charges]],NA())</f>
        <v>#N/A</v>
      </c>
      <c r="T730" s="111">
        <f>IF(Play[[#This Row],[northwest]]=1,Play[[#This Row],[medical_insurance_charges]],NA())</f>
        <v>40003.332249999999</v>
      </c>
      <c r="U730" s="110" t="e">
        <f>IF(Play[[#This Row],[northeast]]=1,Play[[#This Row],[medical_insurance_charges]],NA())</f>
        <v>#N/A</v>
      </c>
      <c r="V730" s="114" t="e">
        <f>IF(AND(Play[[#This Row],[southeast]]&lt;&gt;0,Play[[#This Row],[Smoker]]&lt;&gt;0),Play[[#This Row],[medical_insurance_charges]],NA())</f>
        <v>#N/A</v>
      </c>
      <c r="W730" s="114" t="e">
        <f>IF(AND(Play[[#This Row],[southwest]]&lt;&gt;0,Play[[#This Row],[Smoker]]&lt;&gt;0),Play[[#This Row],[medical_insurance_charges]],NA())</f>
        <v>#N/A</v>
      </c>
      <c r="X730" s="114">
        <f>IF(AND(Play[[#This Row],[northwest]]&lt;&gt;0,Play[[#This Row],[Smoker]]&lt;&gt;0),Play[[#This Row],[medical_insurance_charges]],NA())</f>
        <v>40003.332249999999</v>
      </c>
      <c r="Y730" s="114" t="e">
        <f>IF(AND(Play[[#This Row],[northeast]]&lt;&gt;0,Play[[#This Row],[Smoker]]&lt;&gt;0),Play[[#This Row],[medical_insurance_charges]],NA())</f>
        <v>#N/A</v>
      </c>
      <c r="Z730" s="115">
        <f>IF(AND(Play[[#This Row],[Biological Marker]]=0,Play[[#This Row],[Smoker]]=1),Play[[#This Row],[medical_insurance_charges]],NA())</f>
        <v>40003.332249999999</v>
      </c>
      <c r="AA730" s="115" t="e">
        <f>IF(AND(Play[[#This Row],[Biological Marker]]=1,Play[[#This Row],[Smoker]]=1),Play[[#This Row],[medical_insurance_charges]],NA())</f>
        <v>#N/A</v>
      </c>
      <c r="AB730" s="144" t="e">
        <f>IF(AND(Play[[#This Row],[southeast]]&lt;&gt;0,Play[[#This Row],[Smoker]]=0),Play[[#This Row],[medical_insurance_charges]],NA())</f>
        <v>#N/A</v>
      </c>
      <c r="AC730" s="144" t="e">
        <f>IF(AND(Play[[#This Row],[southwest]]&lt;&gt;0,Play[[#This Row],[Smoker]]=0),Play[[#This Row],[medical_insurance_charges]],NA())</f>
        <v>#N/A</v>
      </c>
      <c r="AD730" s="144" t="e">
        <f>IF(AND(Play[[#This Row],[northwest]]&lt;&gt;0,Play[[#This Row],[Smoker]]=0),Play[[#This Row],[medical_insurance_charges]],NA())</f>
        <v>#N/A</v>
      </c>
      <c r="AE730" s="144" t="e">
        <f>IF(AND(Play[[#This Row],[northeast]]&lt;&gt;0,Play[[#This Row],[Smoker]]=0),Play[[#This Row],[medical_insurance_charges]],NA())</f>
        <v>#N/A</v>
      </c>
      <c r="AF730" s="115" t="e">
        <f>IF(AND(Play[[#This Row],[Biological Marker]]=0,Play[[#This Row],[Smoker]]=0),Play[[#This Row],[medical_insurance_charges]],NA())</f>
        <v>#N/A</v>
      </c>
      <c r="AG730" s="115" t="e">
        <f>IF(AND(Play[[#This Row],[Biological Marker]]=1,Play[[#This Row],[Smoker]]=0),Play[[#This Row],[medical_insurance_charges]],NA())</f>
        <v>#N/A</v>
      </c>
    </row>
    <row r="731" spans="1:33" x14ac:dyDescent="0.35">
      <c r="A731" s="31">
        <v>33</v>
      </c>
      <c r="B731" s="31">
        <v>35.53</v>
      </c>
      <c r="C731" s="33">
        <v>0</v>
      </c>
      <c r="D731" s="33">
        <v>1</v>
      </c>
      <c r="E731" s="33">
        <v>0</v>
      </c>
      <c r="F731" s="33">
        <v>0</v>
      </c>
      <c r="G731" s="33">
        <v>0</v>
      </c>
      <c r="H731">
        <v>1</v>
      </c>
      <c r="I731">
        <v>0</v>
      </c>
      <c r="J731">
        <v>0</v>
      </c>
      <c r="K731">
        <v>1</v>
      </c>
      <c r="L731">
        <v>0</v>
      </c>
      <c r="M731">
        <v>0</v>
      </c>
      <c r="N731">
        <v>1</v>
      </c>
      <c r="O731">
        <v>0</v>
      </c>
      <c r="P731">
        <v>0</v>
      </c>
      <c r="Q731" s="32">
        <v>55135.402090000003</v>
      </c>
      <c r="R731" s="110" t="e">
        <f>IF(Play[[#This Row],[southeast]]=1,Play[[#This Row],[medical_insurance_charges]],NA())</f>
        <v>#N/A</v>
      </c>
      <c r="S731" s="110" t="e">
        <f>IF(Play[[#This Row],[southwest]]=1,Play[[#This Row],[medical_insurance_charges]],NA())</f>
        <v>#N/A</v>
      </c>
      <c r="T731" s="111">
        <f>IF(Play[[#This Row],[northwest]]=1,Play[[#This Row],[medical_insurance_charges]],NA())</f>
        <v>55135.402090000003</v>
      </c>
      <c r="U731" s="110" t="e">
        <f>IF(Play[[#This Row],[northeast]]=1,Play[[#This Row],[medical_insurance_charges]],NA())</f>
        <v>#N/A</v>
      </c>
      <c r="V731" s="114" t="e">
        <f>IF(AND(Play[[#This Row],[southeast]]&lt;&gt;0,Play[[#This Row],[Smoker]]&lt;&gt;0),Play[[#This Row],[medical_insurance_charges]],NA())</f>
        <v>#N/A</v>
      </c>
      <c r="W731" s="114" t="e">
        <f>IF(AND(Play[[#This Row],[southwest]]&lt;&gt;0,Play[[#This Row],[Smoker]]&lt;&gt;0),Play[[#This Row],[medical_insurance_charges]],NA())</f>
        <v>#N/A</v>
      </c>
      <c r="X731" s="114">
        <f>IF(AND(Play[[#This Row],[northwest]]&lt;&gt;0,Play[[#This Row],[Smoker]]&lt;&gt;0),Play[[#This Row],[medical_insurance_charges]],NA())</f>
        <v>55135.402090000003</v>
      </c>
      <c r="Y731" s="114" t="e">
        <f>IF(AND(Play[[#This Row],[northeast]]&lt;&gt;0,Play[[#This Row],[Smoker]]&lt;&gt;0),Play[[#This Row],[medical_insurance_charges]],NA())</f>
        <v>#N/A</v>
      </c>
      <c r="Z731" s="115">
        <f>IF(AND(Play[[#This Row],[Biological Marker]]=0,Play[[#This Row],[Smoker]]=1),Play[[#This Row],[medical_insurance_charges]],NA())</f>
        <v>55135.402090000003</v>
      </c>
      <c r="AA731" s="115" t="e">
        <f>IF(AND(Play[[#This Row],[Biological Marker]]=1,Play[[#This Row],[Smoker]]=1),Play[[#This Row],[medical_insurance_charges]],NA())</f>
        <v>#N/A</v>
      </c>
      <c r="AB731" s="144" t="e">
        <f>IF(AND(Play[[#This Row],[southeast]]&lt;&gt;0,Play[[#This Row],[Smoker]]=0),Play[[#This Row],[medical_insurance_charges]],NA())</f>
        <v>#N/A</v>
      </c>
      <c r="AC731" s="144" t="e">
        <f>IF(AND(Play[[#This Row],[southwest]]&lt;&gt;0,Play[[#This Row],[Smoker]]=0),Play[[#This Row],[medical_insurance_charges]],NA())</f>
        <v>#N/A</v>
      </c>
      <c r="AD731" s="144" t="e">
        <f>IF(AND(Play[[#This Row],[northwest]]&lt;&gt;0,Play[[#This Row],[Smoker]]=0),Play[[#This Row],[medical_insurance_charges]],NA())</f>
        <v>#N/A</v>
      </c>
      <c r="AE731" s="144" t="e">
        <f>IF(AND(Play[[#This Row],[northeast]]&lt;&gt;0,Play[[#This Row],[Smoker]]=0),Play[[#This Row],[medical_insurance_charges]],NA())</f>
        <v>#N/A</v>
      </c>
      <c r="AF731" s="115" t="e">
        <f>IF(AND(Play[[#This Row],[Biological Marker]]=0,Play[[#This Row],[Smoker]]=0),Play[[#This Row],[medical_insurance_charges]],NA())</f>
        <v>#N/A</v>
      </c>
      <c r="AG731" s="115" t="e">
        <f>IF(AND(Play[[#This Row],[Biological Marker]]=1,Play[[#This Row],[Smoker]]=0),Play[[#This Row],[medical_insurance_charges]],NA())</f>
        <v>#N/A</v>
      </c>
    </row>
    <row r="732" spans="1:33" x14ac:dyDescent="0.35">
      <c r="A732" s="31">
        <v>37</v>
      </c>
      <c r="B732" s="31">
        <v>30.78</v>
      </c>
      <c r="C732" s="33">
        <v>0</v>
      </c>
      <c r="D732" s="33">
        <v>1</v>
      </c>
      <c r="E732" s="33">
        <v>0</v>
      </c>
      <c r="F732" s="33">
        <v>0</v>
      </c>
      <c r="G732" s="33">
        <v>0</v>
      </c>
      <c r="H732">
        <v>1</v>
      </c>
      <c r="I732">
        <v>0</v>
      </c>
      <c r="J732">
        <v>0</v>
      </c>
      <c r="K732">
        <v>0</v>
      </c>
      <c r="L732">
        <v>1</v>
      </c>
      <c r="M732">
        <v>0</v>
      </c>
      <c r="N732">
        <v>0</v>
      </c>
      <c r="O732">
        <v>1</v>
      </c>
      <c r="P732">
        <v>0</v>
      </c>
      <c r="Q732" s="32">
        <v>37270.1512</v>
      </c>
      <c r="R732" s="110" t="e">
        <f>IF(Play[[#This Row],[southeast]]=1,Play[[#This Row],[medical_insurance_charges]],NA())</f>
        <v>#N/A</v>
      </c>
      <c r="S732" s="110" t="e">
        <f>IF(Play[[#This Row],[southwest]]=1,Play[[#This Row],[medical_insurance_charges]],NA())</f>
        <v>#N/A</v>
      </c>
      <c r="T732" s="111" t="e">
        <f>IF(Play[[#This Row],[northwest]]=1,Play[[#This Row],[medical_insurance_charges]],NA())</f>
        <v>#N/A</v>
      </c>
      <c r="U732" s="110">
        <f>IF(Play[[#This Row],[northeast]]=1,Play[[#This Row],[medical_insurance_charges]],NA())</f>
        <v>37270.1512</v>
      </c>
      <c r="V732" s="114" t="e">
        <f>IF(AND(Play[[#This Row],[southeast]]&lt;&gt;0,Play[[#This Row],[Smoker]]&lt;&gt;0),Play[[#This Row],[medical_insurance_charges]],NA())</f>
        <v>#N/A</v>
      </c>
      <c r="W732" s="114" t="e">
        <f>IF(AND(Play[[#This Row],[southwest]]&lt;&gt;0,Play[[#This Row],[Smoker]]&lt;&gt;0),Play[[#This Row],[medical_insurance_charges]],NA())</f>
        <v>#N/A</v>
      </c>
      <c r="X732" s="114" t="e">
        <f>IF(AND(Play[[#This Row],[northwest]]&lt;&gt;0,Play[[#This Row],[Smoker]]&lt;&gt;0),Play[[#This Row],[medical_insurance_charges]],NA())</f>
        <v>#N/A</v>
      </c>
      <c r="Y732" s="114">
        <f>IF(AND(Play[[#This Row],[northeast]]&lt;&gt;0,Play[[#This Row],[Smoker]]&lt;&gt;0),Play[[#This Row],[medical_insurance_charges]],NA())</f>
        <v>37270.1512</v>
      </c>
      <c r="Z732" s="115">
        <f>IF(AND(Play[[#This Row],[Biological Marker]]=0,Play[[#This Row],[Smoker]]=1),Play[[#This Row],[medical_insurance_charges]],NA())</f>
        <v>37270.1512</v>
      </c>
      <c r="AA732" s="115" t="e">
        <f>IF(AND(Play[[#This Row],[Biological Marker]]=1,Play[[#This Row],[Smoker]]=1),Play[[#This Row],[medical_insurance_charges]],NA())</f>
        <v>#N/A</v>
      </c>
      <c r="AB732" s="144" t="e">
        <f>IF(AND(Play[[#This Row],[southeast]]&lt;&gt;0,Play[[#This Row],[Smoker]]=0),Play[[#This Row],[medical_insurance_charges]],NA())</f>
        <v>#N/A</v>
      </c>
      <c r="AC732" s="144" t="e">
        <f>IF(AND(Play[[#This Row],[southwest]]&lt;&gt;0,Play[[#This Row],[Smoker]]=0),Play[[#This Row],[medical_insurance_charges]],NA())</f>
        <v>#N/A</v>
      </c>
      <c r="AD732" s="144" t="e">
        <f>IF(AND(Play[[#This Row],[northwest]]&lt;&gt;0,Play[[#This Row],[Smoker]]=0),Play[[#This Row],[medical_insurance_charges]],NA())</f>
        <v>#N/A</v>
      </c>
      <c r="AE732" s="144" t="e">
        <f>IF(AND(Play[[#This Row],[northeast]]&lt;&gt;0,Play[[#This Row],[Smoker]]=0),Play[[#This Row],[medical_insurance_charges]],NA())</f>
        <v>#N/A</v>
      </c>
      <c r="AF732" s="115" t="e">
        <f>IF(AND(Play[[#This Row],[Biological Marker]]=0,Play[[#This Row],[Smoker]]=0),Play[[#This Row],[medical_insurance_charges]],NA())</f>
        <v>#N/A</v>
      </c>
      <c r="AG732" s="115" t="e">
        <f>IF(AND(Play[[#This Row],[Biological Marker]]=1,Play[[#This Row],[Smoker]]=0),Play[[#This Row],[medical_insurance_charges]],NA())</f>
        <v>#N/A</v>
      </c>
    </row>
    <row r="733" spans="1:33" x14ac:dyDescent="0.35">
      <c r="A733" s="31">
        <v>46</v>
      </c>
      <c r="B733" s="31">
        <v>35.53</v>
      </c>
      <c r="C733" s="33">
        <v>0</v>
      </c>
      <c r="D733" s="33">
        <v>1</v>
      </c>
      <c r="E733" s="33">
        <v>0</v>
      </c>
      <c r="F733" s="33">
        <v>0</v>
      </c>
      <c r="G733" s="33">
        <v>0</v>
      </c>
      <c r="H733">
        <v>1</v>
      </c>
      <c r="I733">
        <v>0</v>
      </c>
      <c r="J733">
        <v>0</v>
      </c>
      <c r="K733">
        <v>0</v>
      </c>
      <c r="L733">
        <v>1</v>
      </c>
      <c r="M733">
        <v>0</v>
      </c>
      <c r="N733">
        <v>0</v>
      </c>
      <c r="O733">
        <v>1</v>
      </c>
      <c r="P733">
        <v>0</v>
      </c>
      <c r="Q733" s="32">
        <v>42111.664700000001</v>
      </c>
      <c r="R733" s="110" t="e">
        <f>IF(Play[[#This Row],[southeast]]=1,Play[[#This Row],[medical_insurance_charges]],NA())</f>
        <v>#N/A</v>
      </c>
      <c r="S733" s="110" t="e">
        <f>IF(Play[[#This Row],[southwest]]=1,Play[[#This Row],[medical_insurance_charges]],NA())</f>
        <v>#N/A</v>
      </c>
      <c r="T733" s="111" t="e">
        <f>IF(Play[[#This Row],[northwest]]=1,Play[[#This Row],[medical_insurance_charges]],NA())</f>
        <v>#N/A</v>
      </c>
      <c r="U733" s="110">
        <f>IF(Play[[#This Row],[northeast]]=1,Play[[#This Row],[medical_insurance_charges]],NA())</f>
        <v>42111.664700000001</v>
      </c>
      <c r="V733" s="114" t="e">
        <f>IF(AND(Play[[#This Row],[southeast]]&lt;&gt;0,Play[[#This Row],[Smoker]]&lt;&gt;0),Play[[#This Row],[medical_insurance_charges]],NA())</f>
        <v>#N/A</v>
      </c>
      <c r="W733" s="114" t="e">
        <f>IF(AND(Play[[#This Row],[southwest]]&lt;&gt;0,Play[[#This Row],[Smoker]]&lt;&gt;0),Play[[#This Row],[medical_insurance_charges]],NA())</f>
        <v>#N/A</v>
      </c>
      <c r="X733" s="114" t="e">
        <f>IF(AND(Play[[#This Row],[northwest]]&lt;&gt;0,Play[[#This Row],[Smoker]]&lt;&gt;0),Play[[#This Row],[medical_insurance_charges]],NA())</f>
        <v>#N/A</v>
      </c>
      <c r="Y733" s="114">
        <f>IF(AND(Play[[#This Row],[northeast]]&lt;&gt;0,Play[[#This Row],[Smoker]]&lt;&gt;0),Play[[#This Row],[medical_insurance_charges]],NA())</f>
        <v>42111.664700000001</v>
      </c>
      <c r="Z733" s="115">
        <f>IF(AND(Play[[#This Row],[Biological Marker]]=0,Play[[#This Row],[Smoker]]=1),Play[[#This Row],[medical_insurance_charges]],NA())</f>
        <v>42111.664700000001</v>
      </c>
      <c r="AA733" s="115" t="e">
        <f>IF(AND(Play[[#This Row],[Biological Marker]]=1,Play[[#This Row],[Smoker]]=1),Play[[#This Row],[medical_insurance_charges]],NA())</f>
        <v>#N/A</v>
      </c>
      <c r="AB733" s="144" t="e">
        <f>IF(AND(Play[[#This Row],[southeast]]&lt;&gt;0,Play[[#This Row],[Smoker]]=0),Play[[#This Row],[medical_insurance_charges]],NA())</f>
        <v>#N/A</v>
      </c>
      <c r="AC733" s="144" t="e">
        <f>IF(AND(Play[[#This Row],[southwest]]&lt;&gt;0,Play[[#This Row],[Smoker]]=0),Play[[#This Row],[medical_insurance_charges]],NA())</f>
        <v>#N/A</v>
      </c>
      <c r="AD733" s="144" t="e">
        <f>IF(AND(Play[[#This Row],[northwest]]&lt;&gt;0,Play[[#This Row],[Smoker]]=0),Play[[#This Row],[medical_insurance_charges]],NA())</f>
        <v>#N/A</v>
      </c>
      <c r="AE733" s="144" t="e">
        <f>IF(AND(Play[[#This Row],[northeast]]&lt;&gt;0,Play[[#This Row],[Smoker]]=0),Play[[#This Row],[medical_insurance_charges]],NA())</f>
        <v>#N/A</v>
      </c>
      <c r="AF733" s="115" t="e">
        <f>IF(AND(Play[[#This Row],[Biological Marker]]=0,Play[[#This Row],[Smoker]]=0),Play[[#This Row],[medical_insurance_charges]],NA())</f>
        <v>#N/A</v>
      </c>
      <c r="AG733" s="115" t="e">
        <f>IF(AND(Play[[#This Row],[Biological Marker]]=1,Play[[#This Row],[Smoker]]=0),Play[[#This Row],[medical_insurance_charges]],NA())</f>
        <v>#N/A</v>
      </c>
    </row>
    <row r="734" spans="1:33" x14ac:dyDescent="0.35">
      <c r="A734" s="31">
        <v>51</v>
      </c>
      <c r="B734" s="31">
        <v>37.049999999999997</v>
      </c>
      <c r="C734" s="33">
        <v>0</v>
      </c>
      <c r="D734" s="33">
        <v>1</v>
      </c>
      <c r="E734" s="33">
        <v>0</v>
      </c>
      <c r="F734" s="33">
        <v>0</v>
      </c>
      <c r="G734" s="33">
        <v>0</v>
      </c>
      <c r="H734">
        <v>1</v>
      </c>
      <c r="I734">
        <v>0</v>
      </c>
      <c r="J734">
        <v>0</v>
      </c>
      <c r="K734">
        <v>0</v>
      </c>
      <c r="L734">
        <v>1</v>
      </c>
      <c r="M734">
        <v>0</v>
      </c>
      <c r="N734">
        <v>0</v>
      </c>
      <c r="O734">
        <v>1</v>
      </c>
      <c r="P734">
        <v>0</v>
      </c>
      <c r="Q734" s="32">
        <v>46255.112500000003</v>
      </c>
      <c r="R734" s="110" t="e">
        <f>IF(Play[[#This Row],[southeast]]=1,Play[[#This Row],[medical_insurance_charges]],NA())</f>
        <v>#N/A</v>
      </c>
      <c r="S734" s="110" t="e">
        <f>IF(Play[[#This Row],[southwest]]=1,Play[[#This Row],[medical_insurance_charges]],NA())</f>
        <v>#N/A</v>
      </c>
      <c r="T734" s="111" t="e">
        <f>IF(Play[[#This Row],[northwest]]=1,Play[[#This Row],[medical_insurance_charges]],NA())</f>
        <v>#N/A</v>
      </c>
      <c r="U734" s="110">
        <f>IF(Play[[#This Row],[northeast]]=1,Play[[#This Row],[medical_insurance_charges]],NA())</f>
        <v>46255.112500000003</v>
      </c>
      <c r="V734" s="114" t="e">
        <f>IF(AND(Play[[#This Row],[southeast]]&lt;&gt;0,Play[[#This Row],[Smoker]]&lt;&gt;0),Play[[#This Row],[medical_insurance_charges]],NA())</f>
        <v>#N/A</v>
      </c>
      <c r="W734" s="114" t="e">
        <f>IF(AND(Play[[#This Row],[southwest]]&lt;&gt;0,Play[[#This Row],[Smoker]]&lt;&gt;0),Play[[#This Row],[medical_insurance_charges]],NA())</f>
        <v>#N/A</v>
      </c>
      <c r="X734" s="114" t="e">
        <f>IF(AND(Play[[#This Row],[northwest]]&lt;&gt;0,Play[[#This Row],[Smoker]]&lt;&gt;0),Play[[#This Row],[medical_insurance_charges]],NA())</f>
        <v>#N/A</v>
      </c>
      <c r="Y734" s="114">
        <f>IF(AND(Play[[#This Row],[northeast]]&lt;&gt;0,Play[[#This Row],[Smoker]]&lt;&gt;0),Play[[#This Row],[medical_insurance_charges]],NA())</f>
        <v>46255.112500000003</v>
      </c>
      <c r="Z734" s="115">
        <f>IF(AND(Play[[#This Row],[Biological Marker]]=0,Play[[#This Row],[Smoker]]=1),Play[[#This Row],[medical_insurance_charges]],NA())</f>
        <v>46255.112500000003</v>
      </c>
      <c r="AA734" s="115" t="e">
        <f>IF(AND(Play[[#This Row],[Biological Marker]]=1,Play[[#This Row],[Smoker]]=1),Play[[#This Row],[medical_insurance_charges]],NA())</f>
        <v>#N/A</v>
      </c>
      <c r="AB734" s="144" t="e">
        <f>IF(AND(Play[[#This Row],[southeast]]&lt;&gt;0,Play[[#This Row],[Smoker]]=0),Play[[#This Row],[medical_insurance_charges]],NA())</f>
        <v>#N/A</v>
      </c>
      <c r="AC734" s="144" t="e">
        <f>IF(AND(Play[[#This Row],[southwest]]&lt;&gt;0,Play[[#This Row],[Smoker]]=0),Play[[#This Row],[medical_insurance_charges]],NA())</f>
        <v>#N/A</v>
      </c>
      <c r="AD734" s="144" t="e">
        <f>IF(AND(Play[[#This Row],[northwest]]&lt;&gt;0,Play[[#This Row],[Smoker]]=0),Play[[#This Row],[medical_insurance_charges]],NA())</f>
        <v>#N/A</v>
      </c>
      <c r="AE734" s="144" t="e">
        <f>IF(AND(Play[[#This Row],[northeast]]&lt;&gt;0,Play[[#This Row],[Smoker]]=0),Play[[#This Row],[medical_insurance_charges]],NA())</f>
        <v>#N/A</v>
      </c>
      <c r="AF734" s="115" t="e">
        <f>IF(AND(Play[[#This Row],[Biological Marker]]=0,Play[[#This Row],[Smoker]]=0),Play[[#This Row],[medical_insurance_charges]],NA())</f>
        <v>#N/A</v>
      </c>
      <c r="AG734" s="115" t="e">
        <f>IF(AND(Play[[#This Row],[Biological Marker]]=1,Play[[#This Row],[Smoker]]=0),Play[[#This Row],[medical_insurance_charges]],NA())</f>
        <v>#N/A</v>
      </c>
    </row>
    <row r="735" spans="1:33" x14ac:dyDescent="0.35">
      <c r="A735" s="31">
        <v>45</v>
      </c>
      <c r="B735" s="31">
        <v>30.495000000000001</v>
      </c>
      <c r="C735" s="33">
        <v>0</v>
      </c>
      <c r="D735" s="33">
        <v>1</v>
      </c>
      <c r="E735" s="33">
        <v>0</v>
      </c>
      <c r="F735" s="33">
        <v>0</v>
      </c>
      <c r="G735" s="33">
        <v>0</v>
      </c>
      <c r="H735">
        <v>1</v>
      </c>
      <c r="I735">
        <v>0</v>
      </c>
      <c r="J735">
        <v>0</v>
      </c>
      <c r="K735">
        <v>1</v>
      </c>
      <c r="L735">
        <v>0</v>
      </c>
      <c r="M735">
        <v>0</v>
      </c>
      <c r="N735">
        <v>0</v>
      </c>
      <c r="O735">
        <v>1</v>
      </c>
      <c r="P735">
        <v>0</v>
      </c>
      <c r="Q735" s="32">
        <v>39725.518049999999</v>
      </c>
      <c r="R735" s="110" t="e">
        <f>IF(Play[[#This Row],[southeast]]=1,Play[[#This Row],[medical_insurance_charges]],NA())</f>
        <v>#N/A</v>
      </c>
      <c r="S735" s="110" t="e">
        <f>IF(Play[[#This Row],[southwest]]=1,Play[[#This Row],[medical_insurance_charges]],NA())</f>
        <v>#N/A</v>
      </c>
      <c r="T735" s="111">
        <f>IF(Play[[#This Row],[northwest]]=1,Play[[#This Row],[medical_insurance_charges]],NA())</f>
        <v>39725.518049999999</v>
      </c>
      <c r="U735" s="110" t="e">
        <f>IF(Play[[#This Row],[northeast]]=1,Play[[#This Row],[medical_insurance_charges]],NA())</f>
        <v>#N/A</v>
      </c>
      <c r="V735" s="114" t="e">
        <f>IF(AND(Play[[#This Row],[southeast]]&lt;&gt;0,Play[[#This Row],[Smoker]]&lt;&gt;0),Play[[#This Row],[medical_insurance_charges]],NA())</f>
        <v>#N/A</v>
      </c>
      <c r="W735" s="114" t="e">
        <f>IF(AND(Play[[#This Row],[southwest]]&lt;&gt;0,Play[[#This Row],[Smoker]]&lt;&gt;0),Play[[#This Row],[medical_insurance_charges]],NA())</f>
        <v>#N/A</v>
      </c>
      <c r="X735" s="114">
        <f>IF(AND(Play[[#This Row],[northwest]]&lt;&gt;0,Play[[#This Row],[Smoker]]&lt;&gt;0),Play[[#This Row],[medical_insurance_charges]],NA())</f>
        <v>39725.518049999999</v>
      </c>
      <c r="Y735" s="114" t="e">
        <f>IF(AND(Play[[#This Row],[northeast]]&lt;&gt;0,Play[[#This Row],[Smoker]]&lt;&gt;0),Play[[#This Row],[medical_insurance_charges]],NA())</f>
        <v>#N/A</v>
      </c>
      <c r="Z735" s="115">
        <f>IF(AND(Play[[#This Row],[Biological Marker]]=0,Play[[#This Row],[Smoker]]=1),Play[[#This Row],[medical_insurance_charges]],NA())</f>
        <v>39725.518049999999</v>
      </c>
      <c r="AA735" s="115" t="e">
        <f>IF(AND(Play[[#This Row],[Biological Marker]]=1,Play[[#This Row],[Smoker]]=1),Play[[#This Row],[medical_insurance_charges]],NA())</f>
        <v>#N/A</v>
      </c>
      <c r="AB735" s="144" t="e">
        <f>IF(AND(Play[[#This Row],[southeast]]&lt;&gt;0,Play[[#This Row],[Smoker]]=0),Play[[#This Row],[medical_insurance_charges]],NA())</f>
        <v>#N/A</v>
      </c>
      <c r="AC735" s="144" t="e">
        <f>IF(AND(Play[[#This Row],[southwest]]&lt;&gt;0,Play[[#This Row],[Smoker]]=0),Play[[#This Row],[medical_insurance_charges]],NA())</f>
        <v>#N/A</v>
      </c>
      <c r="AD735" s="144" t="e">
        <f>IF(AND(Play[[#This Row],[northwest]]&lt;&gt;0,Play[[#This Row],[Smoker]]=0),Play[[#This Row],[medical_insurance_charges]],NA())</f>
        <v>#N/A</v>
      </c>
      <c r="AE735" s="144" t="e">
        <f>IF(AND(Play[[#This Row],[northeast]]&lt;&gt;0,Play[[#This Row],[Smoker]]=0),Play[[#This Row],[medical_insurance_charges]],NA())</f>
        <v>#N/A</v>
      </c>
      <c r="AF735" s="115" t="e">
        <f>IF(AND(Play[[#This Row],[Biological Marker]]=0,Play[[#This Row],[Smoker]]=0),Play[[#This Row],[medical_insurance_charges]],NA())</f>
        <v>#N/A</v>
      </c>
      <c r="AG735" s="115" t="e">
        <f>IF(AND(Play[[#This Row],[Biological Marker]]=1,Play[[#This Row],[Smoker]]=0),Play[[#This Row],[medical_insurance_charges]],NA())</f>
        <v>#N/A</v>
      </c>
    </row>
    <row r="736" spans="1:33" x14ac:dyDescent="0.35">
      <c r="A736" s="31">
        <v>22</v>
      </c>
      <c r="B736" s="31">
        <v>30.4</v>
      </c>
      <c r="C736" s="33">
        <v>0</v>
      </c>
      <c r="D736" s="33">
        <v>1</v>
      </c>
      <c r="E736" s="33">
        <v>0</v>
      </c>
      <c r="F736" s="33">
        <v>0</v>
      </c>
      <c r="G736" s="33">
        <v>0</v>
      </c>
      <c r="H736">
        <v>1</v>
      </c>
      <c r="I736">
        <v>0</v>
      </c>
      <c r="J736">
        <v>0</v>
      </c>
      <c r="K736">
        <v>1</v>
      </c>
      <c r="L736">
        <v>0</v>
      </c>
      <c r="M736">
        <v>1</v>
      </c>
      <c r="N736">
        <v>0</v>
      </c>
      <c r="O736">
        <v>0</v>
      </c>
      <c r="P736">
        <v>0</v>
      </c>
      <c r="Q736" s="32">
        <v>33907.548000000003</v>
      </c>
      <c r="R736" s="110" t="e">
        <f>IF(Play[[#This Row],[southeast]]=1,Play[[#This Row],[medical_insurance_charges]],NA())</f>
        <v>#N/A</v>
      </c>
      <c r="S736" s="110" t="e">
        <f>IF(Play[[#This Row],[southwest]]=1,Play[[#This Row],[medical_insurance_charges]],NA())</f>
        <v>#N/A</v>
      </c>
      <c r="T736" s="111">
        <f>IF(Play[[#This Row],[northwest]]=1,Play[[#This Row],[medical_insurance_charges]],NA())</f>
        <v>33907.548000000003</v>
      </c>
      <c r="U736" s="110" t="e">
        <f>IF(Play[[#This Row],[northeast]]=1,Play[[#This Row],[medical_insurance_charges]],NA())</f>
        <v>#N/A</v>
      </c>
      <c r="V736" s="114" t="e">
        <f>IF(AND(Play[[#This Row],[southeast]]&lt;&gt;0,Play[[#This Row],[Smoker]]&lt;&gt;0),Play[[#This Row],[medical_insurance_charges]],NA())</f>
        <v>#N/A</v>
      </c>
      <c r="W736" s="114" t="e">
        <f>IF(AND(Play[[#This Row],[southwest]]&lt;&gt;0,Play[[#This Row],[Smoker]]&lt;&gt;0),Play[[#This Row],[medical_insurance_charges]],NA())</f>
        <v>#N/A</v>
      </c>
      <c r="X736" s="114">
        <f>IF(AND(Play[[#This Row],[northwest]]&lt;&gt;0,Play[[#This Row],[Smoker]]&lt;&gt;0),Play[[#This Row],[medical_insurance_charges]],NA())</f>
        <v>33907.548000000003</v>
      </c>
      <c r="Y736" s="114" t="e">
        <f>IF(AND(Play[[#This Row],[northeast]]&lt;&gt;0,Play[[#This Row],[Smoker]]&lt;&gt;0),Play[[#This Row],[medical_insurance_charges]],NA())</f>
        <v>#N/A</v>
      </c>
      <c r="Z736" s="115">
        <f>IF(AND(Play[[#This Row],[Biological Marker]]=0,Play[[#This Row],[Smoker]]=1),Play[[#This Row],[medical_insurance_charges]],NA())</f>
        <v>33907.548000000003</v>
      </c>
      <c r="AA736" s="115" t="e">
        <f>IF(AND(Play[[#This Row],[Biological Marker]]=1,Play[[#This Row],[Smoker]]=1),Play[[#This Row],[medical_insurance_charges]],NA())</f>
        <v>#N/A</v>
      </c>
      <c r="AB736" s="144" t="e">
        <f>IF(AND(Play[[#This Row],[southeast]]&lt;&gt;0,Play[[#This Row],[Smoker]]=0),Play[[#This Row],[medical_insurance_charges]],NA())</f>
        <v>#N/A</v>
      </c>
      <c r="AC736" s="144" t="e">
        <f>IF(AND(Play[[#This Row],[southwest]]&lt;&gt;0,Play[[#This Row],[Smoker]]=0),Play[[#This Row],[medical_insurance_charges]],NA())</f>
        <v>#N/A</v>
      </c>
      <c r="AD736" s="144" t="e">
        <f>IF(AND(Play[[#This Row],[northwest]]&lt;&gt;0,Play[[#This Row],[Smoker]]=0),Play[[#This Row],[medical_insurance_charges]],NA())</f>
        <v>#N/A</v>
      </c>
      <c r="AE736" s="144" t="e">
        <f>IF(AND(Play[[#This Row],[northeast]]&lt;&gt;0,Play[[#This Row],[Smoker]]=0),Play[[#This Row],[medical_insurance_charges]],NA())</f>
        <v>#N/A</v>
      </c>
      <c r="AF736" s="115" t="e">
        <f>IF(AND(Play[[#This Row],[Biological Marker]]=0,Play[[#This Row],[Smoker]]=0),Play[[#This Row],[medical_insurance_charges]],NA())</f>
        <v>#N/A</v>
      </c>
      <c r="AG736" s="115" t="e">
        <f>IF(AND(Play[[#This Row],[Biological Marker]]=1,Play[[#This Row],[Smoker]]=0),Play[[#This Row],[medical_insurance_charges]],NA())</f>
        <v>#N/A</v>
      </c>
    </row>
    <row r="737" spans="1:33" x14ac:dyDescent="0.35">
      <c r="A737" s="31">
        <v>51</v>
      </c>
      <c r="B737" s="31">
        <v>34.96</v>
      </c>
      <c r="C737" s="33">
        <v>0</v>
      </c>
      <c r="D737" s="33">
        <v>1</v>
      </c>
      <c r="E737" s="33">
        <v>0</v>
      </c>
      <c r="F737" s="33">
        <v>0</v>
      </c>
      <c r="G737" s="33">
        <v>0</v>
      </c>
      <c r="H737">
        <v>1</v>
      </c>
      <c r="I737">
        <v>0</v>
      </c>
      <c r="J737">
        <v>0</v>
      </c>
      <c r="K737">
        <v>0</v>
      </c>
      <c r="L737">
        <v>1</v>
      </c>
      <c r="M737">
        <v>0</v>
      </c>
      <c r="N737">
        <v>0</v>
      </c>
      <c r="O737">
        <v>1</v>
      </c>
      <c r="P737">
        <v>0</v>
      </c>
      <c r="Q737" s="32">
        <v>44641.197399999997</v>
      </c>
      <c r="R737" s="110" t="e">
        <f>IF(Play[[#This Row],[southeast]]=1,Play[[#This Row],[medical_insurance_charges]],NA())</f>
        <v>#N/A</v>
      </c>
      <c r="S737" s="110" t="e">
        <f>IF(Play[[#This Row],[southwest]]=1,Play[[#This Row],[medical_insurance_charges]],NA())</f>
        <v>#N/A</v>
      </c>
      <c r="T737" s="111" t="e">
        <f>IF(Play[[#This Row],[northwest]]=1,Play[[#This Row],[medical_insurance_charges]],NA())</f>
        <v>#N/A</v>
      </c>
      <c r="U737" s="110">
        <f>IF(Play[[#This Row],[northeast]]=1,Play[[#This Row],[medical_insurance_charges]],NA())</f>
        <v>44641.197399999997</v>
      </c>
      <c r="V737" s="114" t="e">
        <f>IF(AND(Play[[#This Row],[southeast]]&lt;&gt;0,Play[[#This Row],[Smoker]]&lt;&gt;0),Play[[#This Row],[medical_insurance_charges]],NA())</f>
        <v>#N/A</v>
      </c>
      <c r="W737" s="114" t="e">
        <f>IF(AND(Play[[#This Row],[southwest]]&lt;&gt;0,Play[[#This Row],[Smoker]]&lt;&gt;0),Play[[#This Row],[medical_insurance_charges]],NA())</f>
        <v>#N/A</v>
      </c>
      <c r="X737" s="114" t="e">
        <f>IF(AND(Play[[#This Row],[northwest]]&lt;&gt;0,Play[[#This Row],[Smoker]]&lt;&gt;0),Play[[#This Row],[medical_insurance_charges]],NA())</f>
        <v>#N/A</v>
      </c>
      <c r="Y737" s="114">
        <f>IF(AND(Play[[#This Row],[northeast]]&lt;&gt;0,Play[[#This Row],[Smoker]]&lt;&gt;0),Play[[#This Row],[medical_insurance_charges]],NA())</f>
        <v>44641.197399999997</v>
      </c>
      <c r="Z737" s="115">
        <f>IF(AND(Play[[#This Row],[Biological Marker]]=0,Play[[#This Row],[Smoker]]=1),Play[[#This Row],[medical_insurance_charges]],NA())</f>
        <v>44641.197399999997</v>
      </c>
      <c r="AA737" s="115" t="e">
        <f>IF(AND(Play[[#This Row],[Biological Marker]]=1,Play[[#This Row],[Smoker]]=1),Play[[#This Row],[medical_insurance_charges]],NA())</f>
        <v>#N/A</v>
      </c>
      <c r="AB737" s="144" t="e">
        <f>IF(AND(Play[[#This Row],[southeast]]&lt;&gt;0,Play[[#This Row],[Smoker]]=0),Play[[#This Row],[medical_insurance_charges]],NA())</f>
        <v>#N/A</v>
      </c>
      <c r="AC737" s="144" t="e">
        <f>IF(AND(Play[[#This Row],[southwest]]&lt;&gt;0,Play[[#This Row],[Smoker]]=0),Play[[#This Row],[medical_insurance_charges]],NA())</f>
        <v>#N/A</v>
      </c>
      <c r="AD737" s="144" t="e">
        <f>IF(AND(Play[[#This Row],[northwest]]&lt;&gt;0,Play[[#This Row],[Smoker]]=0),Play[[#This Row],[medical_insurance_charges]],NA())</f>
        <v>#N/A</v>
      </c>
      <c r="AE737" s="144" t="e">
        <f>IF(AND(Play[[#This Row],[northeast]]&lt;&gt;0,Play[[#This Row],[Smoker]]=0),Play[[#This Row],[medical_insurance_charges]],NA())</f>
        <v>#N/A</v>
      </c>
      <c r="AF737" s="115" t="e">
        <f>IF(AND(Play[[#This Row],[Biological Marker]]=0,Play[[#This Row],[Smoker]]=0),Play[[#This Row],[medical_insurance_charges]],NA())</f>
        <v>#N/A</v>
      </c>
      <c r="AG737" s="115" t="e">
        <f>IF(AND(Play[[#This Row],[Biological Marker]]=1,Play[[#This Row],[Smoker]]=0),Play[[#This Row],[medical_insurance_charges]],NA())</f>
        <v>#N/A</v>
      </c>
    </row>
    <row r="738" spans="1:33" x14ac:dyDescent="0.35">
      <c r="A738" s="31">
        <v>53</v>
      </c>
      <c r="B738" s="31">
        <v>36.86</v>
      </c>
      <c r="C738" s="33">
        <v>0</v>
      </c>
      <c r="D738" s="33">
        <v>1</v>
      </c>
      <c r="E738" s="33">
        <v>0</v>
      </c>
      <c r="F738" s="33">
        <v>0</v>
      </c>
      <c r="G738" s="33">
        <v>0</v>
      </c>
      <c r="H738">
        <v>1</v>
      </c>
      <c r="I738">
        <v>0</v>
      </c>
      <c r="J738">
        <v>0</v>
      </c>
      <c r="K738">
        <v>1</v>
      </c>
      <c r="L738">
        <v>0</v>
      </c>
      <c r="M738">
        <v>0</v>
      </c>
      <c r="N738">
        <v>0</v>
      </c>
      <c r="O738">
        <v>1</v>
      </c>
      <c r="P738">
        <v>0</v>
      </c>
      <c r="Q738" s="32">
        <v>46661.4424</v>
      </c>
      <c r="R738" s="110" t="e">
        <f>IF(Play[[#This Row],[southeast]]=1,Play[[#This Row],[medical_insurance_charges]],NA())</f>
        <v>#N/A</v>
      </c>
      <c r="S738" s="110" t="e">
        <f>IF(Play[[#This Row],[southwest]]=1,Play[[#This Row],[medical_insurance_charges]],NA())</f>
        <v>#N/A</v>
      </c>
      <c r="T738" s="111">
        <f>IF(Play[[#This Row],[northwest]]=1,Play[[#This Row],[medical_insurance_charges]],NA())</f>
        <v>46661.4424</v>
      </c>
      <c r="U738" s="110" t="e">
        <f>IF(Play[[#This Row],[northeast]]=1,Play[[#This Row],[medical_insurance_charges]],NA())</f>
        <v>#N/A</v>
      </c>
      <c r="V738" s="114" t="e">
        <f>IF(AND(Play[[#This Row],[southeast]]&lt;&gt;0,Play[[#This Row],[Smoker]]&lt;&gt;0),Play[[#This Row],[medical_insurance_charges]],NA())</f>
        <v>#N/A</v>
      </c>
      <c r="W738" s="114" t="e">
        <f>IF(AND(Play[[#This Row],[southwest]]&lt;&gt;0,Play[[#This Row],[Smoker]]&lt;&gt;0),Play[[#This Row],[medical_insurance_charges]],NA())</f>
        <v>#N/A</v>
      </c>
      <c r="X738" s="114">
        <f>IF(AND(Play[[#This Row],[northwest]]&lt;&gt;0,Play[[#This Row],[Smoker]]&lt;&gt;0),Play[[#This Row],[medical_insurance_charges]],NA())</f>
        <v>46661.4424</v>
      </c>
      <c r="Y738" s="114" t="e">
        <f>IF(AND(Play[[#This Row],[northeast]]&lt;&gt;0,Play[[#This Row],[Smoker]]&lt;&gt;0),Play[[#This Row],[medical_insurance_charges]],NA())</f>
        <v>#N/A</v>
      </c>
      <c r="Z738" s="115">
        <f>IF(AND(Play[[#This Row],[Biological Marker]]=0,Play[[#This Row],[Smoker]]=1),Play[[#This Row],[medical_insurance_charges]],NA())</f>
        <v>46661.4424</v>
      </c>
      <c r="AA738" s="115" t="e">
        <f>IF(AND(Play[[#This Row],[Biological Marker]]=1,Play[[#This Row],[Smoker]]=1),Play[[#This Row],[medical_insurance_charges]],NA())</f>
        <v>#N/A</v>
      </c>
      <c r="AB738" s="144" t="e">
        <f>IF(AND(Play[[#This Row],[southeast]]&lt;&gt;0,Play[[#This Row],[Smoker]]=0),Play[[#This Row],[medical_insurance_charges]],NA())</f>
        <v>#N/A</v>
      </c>
      <c r="AC738" s="144" t="e">
        <f>IF(AND(Play[[#This Row],[southwest]]&lt;&gt;0,Play[[#This Row],[Smoker]]=0),Play[[#This Row],[medical_insurance_charges]],NA())</f>
        <v>#N/A</v>
      </c>
      <c r="AD738" s="144" t="e">
        <f>IF(AND(Play[[#This Row],[northwest]]&lt;&gt;0,Play[[#This Row],[Smoker]]=0),Play[[#This Row],[medical_insurance_charges]],NA())</f>
        <v>#N/A</v>
      </c>
      <c r="AE738" s="144" t="e">
        <f>IF(AND(Play[[#This Row],[northeast]]&lt;&gt;0,Play[[#This Row],[Smoker]]=0),Play[[#This Row],[medical_insurance_charges]],NA())</f>
        <v>#N/A</v>
      </c>
      <c r="AF738" s="115" t="e">
        <f>IF(AND(Play[[#This Row],[Biological Marker]]=0,Play[[#This Row],[Smoker]]=0),Play[[#This Row],[medical_insurance_charges]],NA())</f>
        <v>#N/A</v>
      </c>
      <c r="AG738" s="115" t="e">
        <f>IF(AND(Play[[#This Row],[Biological Marker]]=1,Play[[#This Row],[Smoker]]=0),Play[[#This Row],[medical_insurance_charges]],NA())</f>
        <v>#N/A</v>
      </c>
    </row>
    <row r="739" spans="1:33" x14ac:dyDescent="0.35">
      <c r="A739" s="31">
        <v>23</v>
      </c>
      <c r="B739" s="31">
        <v>42.75</v>
      </c>
      <c r="C739" s="33">
        <v>0</v>
      </c>
      <c r="D739" s="33">
        <v>1</v>
      </c>
      <c r="E739" s="33">
        <v>0</v>
      </c>
      <c r="F739" s="33">
        <v>0</v>
      </c>
      <c r="G739" s="33">
        <v>0</v>
      </c>
      <c r="H739">
        <v>1</v>
      </c>
      <c r="I739">
        <v>0</v>
      </c>
      <c r="J739">
        <v>0</v>
      </c>
      <c r="K739">
        <v>0</v>
      </c>
      <c r="L739">
        <v>1</v>
      </c>
      <c r="M739">
        <v>1</v>
      </c>
      <c r="N739">
        <v>0</v>
      </c>
      <c r="O739">
        <v>0</v>
      </c>
      <c r="P739">
        <v>0</v>
      </c>
      <c r="Q739" s="32">
        <v>40904.199500000002</v>
      </c>
      <c r="R739" s="110" t="e">
        <f>IF(Play[[#This Row],[southeast]]=1,Play[[#This Row],[medical_insurance_charges]],NA())</f>
        <v>#N/A</v>
      </c>
      <c r="S739" s="110" t="e">
        <f>IF(Play[[#This Row],[southwest]]=1,Play[[#This Row],[medical_insurance_charges]],NA())</f>
        <v>#N/A</v>
      </c>
      <c r="T739" s="111" t="e">
        <f>IF(Play[[#This Row],[northwest]]=1,Play[[#This Row],[medical_insurance_charges]],NA())</f>
        <v>#N/A</v>
      </c>
      <c r="U739" s="110">
        <f>IF(Play[[#This Row],[northeast]]=1,Play[[#This Row],[medical_insurance_charges]],NA())</f>
        <v>40904.199500000002</v>
      </c>
      <c r="V739" s="114" t="e">
        <f>IF(AND(Play[[#This Row],[southeast]]&lt;&gt;0,Play[[#This Row],[Smoker]]&lt;&gt;0),Play[[#This Row],[medical_insurance_charges]],NA())</f>
        <v>#N/A</v>
      </c>
      <c r="W739" s="114" t="e">
        <f>IF(AND(Play[[#This Row],[southwest]]&lt;&gt;0,Play[[#This Row],[Smoker]]&lt;&gt;0),Play[[#This Row],[medical_insurance_charges]],NA())</f>
        <v>#N/A</v>
      </c>
      <c r="X739" s="114" t="e">
        <f>IF(AND(Play[[#This Row],[northwest]]&lt;&gt;0,Play[[#This Row],[Smoker]]&lt;&gt;0),Play[[#This Row],[medical_insurance_charges]],NA())</f>
        <v>#N/A</v>
      </c>
      <c r="Y739" s="114">
        <f>IF(AND(Play[[#This Row],[northeast]]&lt;&gt;0,Play[[#This Row],[Smoker]]&lt;&gt;0),Play[[#This Row],[medical_insurance_charges]],NA())</f>
        <v>40904.199500000002</v>
      </c>
      <c r="Z739" s="115">
        <f>IF(AND(Play[[#This Row],[Biological Marker]]=0,Play[[#This Row],[Smoker]]=1),Play[[#This Row],[medical_insurance_charges]],NA())</f>
        <v>40904.199500000002</v>
      </c>
      <c r="AA739" s="115" t="e">
        <f>IF(AND(Play[[#This Row],[Biological Marker]]=1,Play[[#This Row],[Smoker]]=1),Play[[#This Row],[medical_insurance_charges]],NA())</f>
        <v>#N/A</v>
      </c>
      <c r="AB739" s="144" t="e">
        <f>IF(AND(Play[[#This Row],[southeast]]&lt;&gt;0,Play[[#This Row],[Smoker]]=0),Play[[#This Row],[medical_insurance_charges]],NA())</f>
        <v>#N/A</v>
      </c>
      <c r="AC739" s="144" t="e">
        <f>IF(AND(Play[[#This Row],[southwest]]&lt;&gt;0,Play[[#This Row],[Smoker]]=0),Play[[#This Row],[medical_insurance_charges]],NA())</f>
        <v>#N/A</v>
      </c>
      <c r="AD739" s="144" t="e">
        <f>IF(AND(Play[[#This Row],[northwest]]&lt;&gt;0,Play[[#This Row],[Smoker]]=0),Play[[#This Row],[medical_insurance_charges]],NA())</f>
        <v>#N/A</v>
      </c>
      <c r="AE739" s="144" t="e">
        <f>IF(AND(Play[[#This Row],[northeast]]&lt;&gt;0,Play[[#This Row],[Smoker]]=0),Play[[#This Row],[medical_insurance_charges]],NA())</f>
        <v>#N/A</v>
      </c>
      <c r="AF739" s="115" t="e">
        <f>IF(AND(Play[[#This Row],[Biological Marker]]=0,Play[[#This Row],[Smoker]]=0),Play[[#This Row],[medical_insurance_charges]],NA())</f>
        <v>#N/A</v>
      </c>
      <c r="AG739" s="115" t="e">
        <f>IF(AND(Play[[#This Row],[Biological Marker]]=1,Play[[#This Row],[Smoker]]=0),Play[[#This Row],[medical_insurance_charges]],NA())</f>
        <v>#N/A</v>
      </c>
    </row>
    <row r="740" spans="1:33" x14ac:dyDescent="0.35">
      <c r="A740" s="31">
        <v>19</v>
      </c>
      <c r="B740" s="31">
        <v>32.49</v>
      </c>
      <c r="C740" s="33">
        <v>0</v>
      </c>
      <c r="D740" s="33">
        <v>1</v>
      </c>
      <c r="E740" s="33">
        <v>0</v>
      </c>
      <c r="F740" s="33">
        <v>0</v>
      </c>
      <c r="G740" s="33">
        <v>0</v>
      </c>
      <c r="H740">
        <v>1</v>
      </c>
      <c r="I740">
        <v>0</v>
      </c>
      <c r="J740">
        <v>0</v>
      </c>
      <c r="K740">
        <v>1</v>
      </c>
      <c r="L740">
        <v>0</v>
      </c>
      <c r="M740">
        <v>1</v>
      </c>
      <c r="N740">
        <v>0</v>
      </c>
      <c r="O740">
        <v>0</v>
      </c>
      <c r="P740">
        <v>0</v>
      </c>
      <c r="Q740" s="32">
        <v>36898.733079999998</v>
      </c>
      <c r="R740" s="110" t="e">
        <f>IF(Play[[#This Row],[southeast]]=1,Play[[#This Row],[medical_insurance_charges]],NA())</f>
        <v>#N/A</v>
      </c>
      <c r="S740" s="110" t="e">
        <f>IF(Play[[#This Row],[southwest]]=1,Play[[#This Row],[medical_insurance_charges]],NA())</f>
        <v>#N/A</v>
      </c>
      <c r="T740" s="111">
        <f>IF(Play[[#This Row],[northwest]]=1,Play[[#This Row],[medical_insurance_charges]],NA())</f>
        <v>36898.733079999998</v>
      </c>
      <c r="U740" s="110" t="e">
        <f>IF(Play[[#This Row],[northeast]]=1,Play[[#This Row],[medical_insurance_charges]],NA())</f>
        <v>#N/A</v>
      </c>
      <c r="V740" s="114" t="e">
        <f>IF(AND(Play[[#This Row],[southeast]]&lt;&gt;0,Play[[#This Row],[Smoker]]&lt;&gt;0),Play[[#This Row],[medical_insurance_charges]],NA())</f>
        <v>#N/A</v>
      </c>
      <c r="W740" s="114" t="e">
        <f>IF(AND(Play[[#This Row],[southwest]]&lt;&gt;0,Play[[#This Row],[Smoker]]&lt;&gt;0),Play[[#This Row],[medical_insurance_charges]],NA())</f>
        <v>#N/A</v>
      </c>
      <c r="X740" s="114">
        <f>IF(AND(Play[[#This Row],[northwest]]&lt;&gt;0,Play[[#This Row],[Smoker]]&lt;&gt;0),Play[[#This Row],[medical_insurance_charges]],NA())</f>
        <v>36898.733079999998</v>
      </c>
      <c r="Y740" s="114" t="e">
        <f>IF(AND(Play[[#This Row],[northeast]]&lt;&gt;0,Play[[#This Row],[Smoker]]&lt;&gt;0),Play[[#This Row],[medical_insurance_charges]],NA())</f>
        <v>#N/A</v>
      </c>
      <c r="Z740" s="115">
        <f>IF(AND(Play[[#This Row],[Biological Marker]]=0,Play[[#This Row],[Smoker]]=1),Play[[#This Row],[medical_insurance_charges]],NA())</f>
        <v>36898.733079999998</v>
      </c>
      <c r="AA740" s="115" t="e">
        <f>IF(AND(Play[[#This Row],[Biological Marker]]=1,Play[[#This Row],[Smoker]]=1),Play[[#This Row],[medical_insurance_charges]],NA())</f>
        <v>#N/A</v>
      </c>
      <c r="AB740" s="144" t="e">
        <f>IF(AND(Play[[#This Row],[southeast]]&lt;&gt;0,Play[[#This Row],[Smoker]]=0),Play[[#This Row],[medical_insurance_charges]],NA())</f>
        <v>#N/A</v>
      </c>
      <c r="AC740" s="144" t="e">
        <f>IF(AND(Play[[#This Row],[southwest]]&lt;&gt;0,Play[[#This Row],[Smoker]]=0),Play[[#This Row],[medical_insurance_charges]],NA())</f>
        <v>#N/A</v>
      </c>
      <c r="AD740" s="144" t="e">
        <f>IF(AND(Play[[#This Row],[northwest]]&lt;&gt;0,Play[[#This Row],[Smoker]]=0),Play[[#This Row],[medical_insurance_charges]],NA())</f>
        <v>#N/A</v>
      </c>
      <c r="AE740" s="144" t="e">
        <f>IF(AND(Play[[#This Row],[northeast]]&lt;&gt;0,Play[[#This Row],[Smoker]]=0),Play[[#This Row],[medical_insurance_charges]],NA())</f>
        <v>#N/A</v>
      </c>
      <c r="AF740" s="115" t="e">
        <f>IF(AND(Play[[#This Row],[Biological Marker]]=0,Play[[#This Row],[Smoker]]=0),Play[[#This Row],[medical_insurance_charges]],NA())</f>
        <v>#N/A</v>
      </c>
      <c r="AG740" s="115" t="e">
        <f>IF(AND(Play[[#This Row],[Biological Marker]]=1,Play[[#This Row],[Smoker]]=0),Play[[#This Row],[medical_insurance_charges]],NA())</f>
        <v>#N/A</v>
      </c>
    </row>
    <row r="741" spans="1:33" x14ac:dyDescent="0.35">
      <c r="A741" s="31">
        <v>19</v>
      </c>
      <c r="B741" s="31">
        <v>30.02</v>
      </c>
      <c r="C741" s="33">
        <v>0</v>
      </c>
      <c r="D741" s="33">
        <v>1</v>
      </c>
      <c r="E741" s="33">
        <v>0</v>
      </c>
      <c r="F741" s="33">
        <v>0</v>
      </c>
      <c r="G741" s="33">
        <v>0</v>
      </c>
      <c r="H741">
        <v>1</v>
      </c>
      <c r="I741">
        <v>0</v>
      </c>
      <c r="J741">
        <v>0</v>
      </c>
      <c r="K741">
        <v>1</v>
      </c>
      <c r="L741">
        <v>0</v>
      </c>
      <c r="M741">
        <v>1</v>
      </c>
      <c r="N741">
        <v>0</v>
      </c>
      <c r="O741">
        <v>0</v>
      </c>
      <c r="P741">
        <v>0</v>
      </c>
      <c r="Q741" s="32">
        <v>33307.550799999997</v>
      </c>
      <c r="R741" s="110" t="e">
        <f>IF(Play[[#This Row],[southeast]]=1,Play[[#This Row],[medical_insurance_charges]],NA())</f>
        <v>#N/A</v>
      </c>
      <c r="S741" s="110" t="e">
        <f>IF(Play[[#This Row],[southwest]]=1,Play[[#This Row],[medical_insurance_charges]],NA())</f>
        <v>#N/A</v>
      </c>
      <c r="T741" s="111">
        <f>IF(Play[[#This Row],[northwest]]=1,Play[[#This Row],[medical_insurance_charges]],NA())</f>
        <v>33307.550799999997</v>
      </c>
      <c r="U741" s="110" t="e">
        <f>IF(Play[[#This Row],[northeast]]=1,Play[[#This Row],[medical_insurance_charges]],NA())</f>
        <v>#N/A</v>
      </c>
      <c r="V741" s="114" t="e">
        <f>IF(AND(Play[[#This Row],[southeast]]&lt;&gt;0,Play[[#This Row],[Smoker]]&lt;&gt;0),Play[[#This Row],[medical_insurance_charges]],NA())</f>
        <v>#N/A</v>
      </c>
      <c r="W741" s="114" t="e">
        <f>IF(AND(Play[[#This Row],[southwest]]&lt;&gt;0,Play[[#This Row],[Smoker]]&lt;&gt;0),Play[[#This Row],[medical_insurance_charges]],NA())</f>
        <v>#N/A</v>
      </c>
      <c r="X741" s="114">
        <f>IF(AND(Play[[#This Row],[northwest]]&lt;&gt;0,Play[[#This Row],[Smoker]]&lt;&gt;0),Play[[#This Row],[medical_insurance_charges]],NA())</f>
        <v>33307.550799999997</v>
      </c>
      <c r="Y741" s="114" t="e">
        <f>IF(AND(Play[[#This Row],[northeast]]&lt;&gt;0,Play[[#This Row],[Smoker]]&lt;&gt;0),Play[[#This Row],[medical_insurance_charges]],NA())</f>
        <v>#N/A</v>
      </c>
      <c r="Z741" s="115">
        <f>IF(AND(Play[[#This Row],[Biological Marker]]=0,Play[[#This Row],[Smoker]]=1),Play[[#This Row],[medical_insurance_charges]],NA())</f>
        <v>33307.550799999997</v>
      </c>
      <c r="AA741" s="115" t="e">
        <f>IF(AND(Play[[#This Row],[Biological Marker]]=1,Play[[#This Row],[Smoker]]=1),Play[[#This Row],[medical_insurance_charges]],NA())</f>
        <v>#N/A</v>
      </c>
      <c r="AB741" s="144" t="e">
        <f>IF(AND(Play[[#This Row],[southeast]]&lt;&gt;0,Play[[#This Row],[Smoker]]=0),Play[[#This Row],[medical_insurance_charges]],NA())</f>
        <v>#N/A</v>
      </c>
      <c r="AC741" s="144" t="e">
        <f>IF(AND(Play[[#This Row],[southwest]]&lt;&gt;0,Play[[#This Row],[Smoker]]=0),Play[[#This Row],[medical_insurance_charges]],NA())</f>
        <v>#N/A</v>
      </c>
      <c r="AD741" s="144" t="e">
        <f>IF(AND(Play[[#This Row],[northwest]]&lt;&gt;0,Play[[#This Row],[Smoker]]=0),Play[[#This Row],[medical_insurance_charges]],NA())</f>
        <v>#N/A</v>
      </c>
      <c r="AE741" s="144" t="e">
        <f>IF(AND(Play[[#This Row],[northeast]]&lt;&gt;0,Play[[#This Row],[Smoker]]=0),Play[[#This Row],[medical_insurance_charges]],NA())</f>
        <v>#N/A</v>
      </c>
      <c r="AF741" s="115" t="e">
        <f>IF(AND(Play[[#This Row],[Biological Marker]]=0,Play[[#This Row],[Smoker]]=0),Play[[#This Row],[medical_insurance_charges]],NA())</f>
        <v>#N/A</v>
      </c>
      <c r="AG741" s="115" t="e">
        <f>IF(AND(Play[[#This Row],[Biological Marker]]=1,Play[[#This Row],[Smoker]]=0),Play[[#This Row],[medical_insurance_charges]],NA())</f>
        <v>#N/A</v>
      </c>
    </row>
    <row r="742" spans="1:33" x14ac:dyDescent="0.35">
      <c r="A742" s="31">
        <v>35</v>
      </c>
      <c r="B742" s="31">
        <v>36.67</v>
      </c>
      <c r="C742" s="33">
        <v>0</v>
      </c>
      <c r="D742" s="33">
        <v>1</v>
      </c>
      <c r="E742" s="33">
        <v>0</v>
      </c>
      <c r="F742" s="33">
        <v>0</v>
      </c>
      <c r="G742" s="33">
        <v>1</v>
      </c>
      <c r="H742">
        <v>1</v>
      </c>
      <c r="I742">
        <v>0</v>
      </c>
      <c r="J742">
        <v>0</v>
      </c>
      <c r="K742">
        <v>0</v>
      </c>
      <c r="L742">
        <v>1</v>
      </c>
      <c r="M742">
        <v>0</v>
      </c>
      <c r="N742">
        <v>1</v>
      </c>
      <c r="O742">
        <v>0</v>
      </c>
      <c r="P742">
        <v>0</v>
      </c>
      <c r="Q742" s="32">
        <v>39774.276299999998</v>
      </c>
      <c r="R742" s="110" t="e">
        <f>IF(Play[[#This Row],[southeast]]=1,Play[[#This Row],[medical_insurance_charges]],NA())</f>
        <v>#N/A</v>
      </c>
      <c r="S742" s="110" t="e">
        <f>IF(Play[[#This Row],[southwest]]=1,Play[[#This Row],[medical_insurance_charges]],NA())</f>
        <v>#N/A</v>
      </c>
      <c r="T742" s="111" t="e">
        <f>IF(Play[[#This Row],[northwest]]=1,Play[[#This Row],[medical_insurance_charges]],NA())</f>
        <v>#N/A</v>
      </c>
      <c r="U742" s="110">
        <f>IF(Play[[#This Row],[northeast]]=1,Play[[#This Row],[medical_insurance_charges]],NA())</f>
        <v>39774.276299999998</v>
      </c>
      <c r="V742" s="114" t="e">
        <f>IF(AND(Play[[#This Row],[southeast]]&lt;&gt;0,Play[[#This Row],[Smoker]]&lt;&gt;0),Play[[#This Row],[medical_insurance_charges]],NA())</f>
        <v>#N/A</v>
      </c>
      <c r="W742" s="114" t="e">
        <f>IF(AND(Play[[#This Row],[southwest]]&lt;&gt;0,Play[[#This Row],[Smoker]]&lt;&gt;0),Play[[#This Row],[medical_insurance_charges]],NA())</f>
        <v>#N/A</v>
      </c>
      <c r="X742" s="114" t="e">
        <f>IF(AND(Play[[#This Row],[northwest]]&lt;&gt;0,Play[[#This Row],[Smoker]]&lt;&gt;0),Play[[#This Row],[medical_insurance_charges]],NA())</f>
        <v>#N/A</v>
      </c>
      <c r="Y742" s="114">
        <f>IF(AND(Play[[#This Row],[northeast]]&lt;&gt;0,Play[[#This Row],[Smoker]]&lt;&gt;0),Play[[#This Row],[medical_insurance_charges]],NA())</f>
        <v>39774.276299999998</v>
      </c>
      <c r="Z742" s="115" t="e">
        <f>IF(AND(Play[[#This Row],[Biological Marker]]=0,Play[[#This Row],[Smoker]]=1),Play[[#This Row],[medical_insurance_charges]],NA())</f>
        <v>#N/A</v>
      </c>
      <c r="AA742" s="115">
        <f>IF(AND(Play[[#This Row],[Biological Marker]]=1,Play[[#This Row],[Smoker]]=1),Play[[#This Row],[medical_insurance_charges]],NA())</f>
        <v>39774.276299999998</v>
      </c>
      <c r="AB742" s="144" t="e">
        <f>IF(AND(Play[[#This Row],[southeast]]&lt;&gt;0,Play[[#This Row],[Smoker]]=0),Play[[#This Row],[medical_insurance_charges]],NA())</f>
        <v>#N/A</v>
      </c>
      <c r="AC742" s="144" t="e">
        <f>IF(AND(Play[[#This Row],[southwest]]&lt;&gt;0,Play[[#This Row],[Smoker]]=0),Play[[#This Row],[medical_insurance_charges]],NA())</f>
        <v>#N/A</v>
      </c>
      <c r="AD742" s="144" t="e">
        <f>IF(AND(Play[[#This Row],[northwest]]&lt;&gt;0,Play[[#This Row],[Smoker]]=0),Play[[#This Row],[medical_insurance_charges]],NA())</f>
        <v>#N/A</v>
      </c>
      <c r="AE742" s="144" t="e">
        <f>IF(AND(Play[[#This Row],[northeast]]&lt;&gt;0,Play[[#This Row],[Smoker]]=0),Play[[#This Row],[medical_insurance_charges]],NA())</f>
        <v>#N/A</v>
      </c>
      <c r="AF742" s="115" t="e">
        <f>IF(AND(Play[[#This Row],[Biological Marker]]=0,Play[[#This Row],[Smoker]]=0),Play[[#This Row],[medical_insurance_charges]],NA())</f>
        <v>#N/A</v>
      </c>
      <c r="AG742" s="115" t="e">
        <f>IF(AND(Play[[#This Row],[Biological Marker]]=1,Play[[#This Row],[Smoker]]=0),Play[[#This Row],[medical_insurance_charges]],NA())</f>
        <v>#N/A</v>
      </c>
    </row>
    <row r="743" spans="1:33" x14ac:dyDescent="0.35">
      <c r="A743" s="31">
        <v>58</v>
      </c>
      <c r="B743" s="31">
        <v>36.954999999999998</v>
      </c>
      <c r="C743" s="33">
        <v>0</v>
      </c>
      <c r="D743" s="33">
        <v>1</v>
      </c>
      <c r="E743" s="33">
        <v>0</v>
      </c>
      <c r="F743" s="33">
        <v>0</v>
      </c>
      <c r="G743" s="33">
        <v>1</v>
      </c>
      <c r="H743">
        <v>1</v>
      </c>
      <c r="I743">
        <v>0</v>
      </c>
      <c r="J743">
        <v>0</v>
      </c>
      <c r="K743">
        <v>1</v>
      </c>
      <c r="L743">
        <v>0</v>
      </c>
      <c r="M743">
        <v>0</v>
      </c>
      <c r="N743">
        <v>0</v>
      </c>
      <c r="O743">
        <v>1</v>
      </c>
      <c r="P743">
        <v>0</v>
      </c>
      <c r="Q743" s="32">
        <v>47496.494449999998</v>
      </c>
      <c r="R743" s="110" t="e">
        <f>IF(Play[[#This Row],[southeast]]=1,Play[[#This Row],[medical_insurance_charges]],NA())</f>
        <v>#N/A</v>
      </c>
      <c r="S743" s="110" t="e">
        <f>IF(Play[[#This Row],[southwest]]=1,Play[[#This Row],[medical_insurance_charges]],NA())</f>
        <v>#N/A</v>
      </c>
      <c r="T743" s="111">
        <f>IF(Play[[#This Row],[northwest]]=1,Play[[#This Row],[medical_insurance_charges]],NA())</f>
        <v>47496.494449999998</v>
      </c>
      <c r="U743" s="110" t="e">
        <f>IF(Play[[#This Row],[northeast]]=1,Play[[#This Row],[medical_insurance_charges]],NA())</f>
        <v>#N/A</v>
      </c>
      <c r="V743" s="114" t="e">
        <f>IF(AND(Play[[#This Row],[southeast]]&lt;&gt;0,Play[[#This Row],[Smoker]]&lt;&gt;0),Play[[#This Row],[medical_insurance_charges]],NA())</f>
        <v>#N/A</v>
      </c>
      <c r="W743" s="114" t="e">
        <f>IF(AND(Play[[#This Row],[southwest]]&lt;&gt;0,Play[[#This Row],[Smoker]]&lt;&gt;0),Play[[#This Row],[medical_insurance_charges]],NA())</f>
        <v>#N/A</v>
      </c>
      <c r="X743" s="114">
        <f>IF(AND(Play[[#This Row],[northwest]]&lt;&gt;0,Play[[#This Row],[Smoker]]&lt;&gt;0),Play[[#This Row],[medical_insurance_charges]],NA())</f>
        <v>47496.494449999998</v>
      </c>
      <c r="Y743" s="114" t="e">
        <f>IF(AND(Play[[#This Row],[northeast]]&lt;&gt;0,Play[[#This Row],[Smoker]]&lt;&gt;0),Play[[#This Row],[medical_insurance_charges]],NA())</f>
        <v>#N/A</v>
      </c>
      <c r="Z743" s="115" t="e">
        <f>IF(AND(Play[[#This Row],[Biological Marker]]=0,Play[[#This Row],[Smoker]]=1),Play[[#This Row],[medical_insurance_charges]],NA())</f>
        <v>#N/A</v>
      </c>
      <c r="AA743" s="115">
        <f>IF(AND(Play[[#This Row],[Biological Marker]]=1,Play[[#This Row],[Smoker]]=1),Play[[#This Row],[medical_insurance_charges]],NA())</f>
        <v>47496.494449999998</v>
      </c>
      <c r="AB743" s="144" t="e">
        <f>IF(AND(Play[[#This Row],[southeast]]&lt;&gt;0,Play[[#This Row],[Smoker]]=0),Play[[#This Row],[medical_insurance_charges]],NA())</f>
        <v>#N/A</v>
      </c>
      <c r="AC743" s="144" t="e">
        <f>IF(AND(Play[[#This Row],[southwest]]&lt;&gt;0,Play[[#This Row],[Smoker]]=0),Play[[#This Row],[medical_insurance_charges]],NA())</f>
        <v>#N/A</v>
      </c>
      <c r="AD743" s="144" t="e">
        <f>IF(AND(Play[[#This Row],[northwest]]&lt;&gt;0,Play[[#This Row],[Smoker]]=0),Play[[#This Row],[medical_insurance_charges]],NA())</f>
        <v>#N/A</v>
      </c>
      <c r="AE743" s="144" t="e">
        <f>IF(AND(Play[[#This Row],[northeast]]&lt;&gt;0,Play[[#This Row],[Smoker]]=0),Play[[#This Row],[medical_insurance_charges]],NA())</f>
        <v>#N/A</v>
      </c>
      <c r="AF743" s="115" t="e">
        <f>IF(AND(Play[[#This Row],[Biological Marker]]=0,Play[[#This Row],[Smoker]]=0),Play[[#This Row],[medical_insurance_charges]],NA())</f>
        <v>#N/A</v>
      </c>
      <c r="AG743" s="115" t="e">
        <f>IF(AND(Play[[#This Row],[Biological Marker]]=1,Play[[#This Row],[Smoker]]=0),Play[[#This Row],[medical_insurance_charges]],NA())</f>
        <v>#N/A</v>
      </c>
    </row>
    <row r="744" spans="1:33" x14ac:dyDescent="0.35">
      <c r="A744" s="31">
        <v>44</v>
      </c>
      <c r="B744" s="31">
        <v>31.35</v>
      </c>
      <c r="C744" s="33">
        <v>0</v>
      </c>
      <c r="D744" s="33">
        <v>1</v>
      </c>
      <c r="E744" s="33">
        <v>0</v>
      </c>
      <c r="F744" s="33">
        <v>0</v>
      </c>
      <c r="G744" s="33">
        <v>1</v>
      </c>
      <c r="H744">
        <v>1</v>
      </c>
      <c r="I744">
        <v>0</v>
      </c>
      <c r="J744">
        <v>0</v>
      </c>
      <c r="K744">
        <v>0</v>
      </c>
      <c r="L744">
        <v>1</v>
      </c>
      <c r="M744">
        <v>0</v>
      </c>
      <c r="N744">
        <v>0</v>
      </c>
      <c r="O744">
        <v>1</v>
      </c>
      <c r="P744">
        <v>0</v>
      </c>
      <c r="Q744" s="32">
        <v>39556.494500000001</v>
      </c>
      <c r="R744" s="110" t="e">
        <f>IF(Play[[#This Row],[southeast]]=1,Play[[#This Row],[medical_insurance_charges]],NA())</f>
        <v>#N/A</v>
      </c>
      <c r="S744" s="110" t="e">
        <f>IF(Play[[#This Row],[southwest]]=1,Play[[#This Row],[medical_insurance_charges]],NA())</f>
        <v>#N/A</v>
      </c>
      <c r="T744" s="111" t="e">
        <f>IF(Play[[#This Row],[northwest]]=1,Play[[#This Row],[medical_insurance_charges]],NA())</f>
        <v>#N/A</v>
      </c>
      <c r="U744" s="110">
        <f>IF(Play[[#This Row],[northeast]]=1,Play[[#This Row],[medical_insurance_charges]],NA())</f>
        <v>39556.494500000001</v>
      </c>
      <c r="V744" s="114" t="e">
        <f>IF(AND(Play[[#This Row],[southeast]]&lt;&gt;0,Play[[#This Row],[Smoker]]&lt;&gt;0),Play[[#This Row],[medical_insurance_charges]],NA())</f>
        <v>#N/A</v>
      </c>
      <c r="W744" s="114" t="e">
        <f>IF(AND(Play[[#This Row],[southwest]]&lt;&gt;0,Play[[#This Row],[Smoker]]&lt;&gt;0),Play[[#This Row],[medical_insurance_charges]],NA())</f>
        <v>#N/A</v>
      </c>
      <c r="X744" s="114" t="e">
        <f>IF(AND(Play[[#This Row],[northwest]]&lt;&gt;0,Play[[#This Row],[Smoker]]&lt;&gt;0),Play[[#This Row],[medical_insurance_charges]],NA())</f>
        <v>#N/A</v>
      </c>
      <c r="Y744" s="114">
        <f>IF(AND(Play[[#This Row],[northeast]]&lt;&gt;0,Play[[#This Row],[Smoker]]&lt;&gt;0),Play[[#This Row],[medical_insurance_charges]],NA())</f>
        <v>39556.494500000001</v>
      </c>
      <c r="Z744" s="115" t="e">
        <f>IF(AND(Play[[#This Row],[Biological Marker]]=0,Play[[#This Row],[Smoker]]=1),Play[[#This Row],[medical_insurance_charges]],NA())</f>
        <v>#N/A</v>
      </c>
      <c r="AA744" s="115">
        <f>IF(AND(Play[[#This Row],[Biological Marker]]=1,Play[[#This Row],[Smoker]]=1),Play[[#This Row],[medical_insurance_charges]],NA())</f>
        <v>39556.494500000001</v>
      </c>
      <c r="AB744" s="144" t="e">
        <f>IF(AND(Play[[#This Row],[southeast]]&lt;&gt;0,Play[[#This Row],[Smoker]]=0),Play[[#This Row],[medical_insurance_charges]],NA())</f>
        <v>#N/A</v>
      </c>
      <c r="AC744" s="144" t="e">
        <f>IF(AND(Play[[#This Row],[southwest]]&lt;&gt;0,Play[[#This Row],[Smoker]]=0),Play[[#This Row],[medical_insurance_charges]],NA())</f>
        <v>#N/A</v>
      </c>
      <c r="AD744" s="144" t="e">
        <f>IF(AND(Play[[#This Row],[northwest]]&lt;&gt;0,Play[[#This Row],[Smoker]]=0),Play[[#This Row],[medical_insurance_charges]],NA())</f>
        <v>#N/A</v>
      </c>
      <c r="AE744" s="144" t="e">
        <f>IF(AND(Play[[#This Row],[northeast]]&lt;&gt;0,Play[[#This Row],[Smoker]]=0),Play[[#This Row],[medical_insurance_charges]],NA())</f>
        <v>#N/A</v>
      </c>
      <c r="AF744" s="115" t="e">
        <f>IF(AND(Play[[#This Row],[Biological Marker]]=0,Play[[#This Row],[Smoker]]=0),Play[[#This Row],[medical_insurance_charges]],NA())</f>
        <v>#N/A</v>
      </c>
      <c r="AG744" s="115" t="e">
        <f>IF(AND(Play[[#This Row],[Biological Marker]]=1,Play[[#This Row],[Smoker]]=0),Play[[#This Row],[medical_insurance_charges]],NA())</f>
        <v>#N/A</v>
      </c>
    </row>
    <row r="745" spans="1:33" x14ac:dyDescent="0.35">
      <c r="A745" s="31">
        <v>46</v>
      </c>
      <c r="B745" s="31">
        <v>30.495000000000001</v>
      </c>
      <c r="C745" s="33">
        <v>0</v>
      </c>
      <c r="D745" s="33">
        <v>1</v>
      </c>
      <c r="E745" s="33">
        <v>0</v>
      </c>
      <c r="F745" s="33">
        <v>0</v>
      </c>
      <c r="G745" s="33">
        <v>1</v>
      </c>
      <c r="H745">
        <v>1</v>
      </c>
      <c r="I745">
        <v>0</v>
      </c>
      <c r="J745">
        <v>0</v>
      </c>
      <c r="K745">
        <v>1</v>
      </c>
      <c r="L745">
        <v>0</v>
      </c>
      <c r="M745">
        <v>0</v>
      </c>
      <c r="N745">
        <v>0</v>
      </c>
      <c r="O745">
        <v>1</v>
      </c>
      <c r="P745">
        <v>0</v>
      </c>
      <c r="Q745" s="32">
        <v>40720.551050000002</v>
      </c>
      <c r="R745" s="110" t="e">
        <f>IF(Play[[#This Row],[southeast]]=1,Play[[#This Row],[medical_insurance_charges]],NA())</f>
        <v>#N/A</v>
      </c>
      <c r="S745" s="110" t="e">
        <f>IF(Play[[#This Row],[southwest]]=1,Play[[#This Row],[medical_insurance_charges]],NA())</f>
        <v>#N/A</v>
      </c>
      <c r="T745" s="111">
        <f>IF(Play[[#This Row],[northwest]]=1,Play[[#This Row],[medical_insurance_charges]],NA())</f>
        <v>40720.551050000002</v>
      </c>
      <c r="U745" s="110" t="e">
        <f>IF(Play[[#This Row],[northeast]]=1,Play[[#This Row],[medical_insurance_charges]],NA())</f>
        <v>#N/A</v>
      </c>
      <c r="V745" s="114" t="e">
        <f>IF(AND(Play[[#This Row],[southeast]]&lt;&gt;0,Play[[#This Row],[Smoker]]&lt;&gt;0),Play[[#This Row],[medical_insurance_charges]],NA())</f>
        <v>#N/A</v>
      </c>
      <c r="W745" s="114" t="e">
        <f>IF(AND(Play[[#This Row],[southwest]]&lt;&gt;0,Play[[#This Row],[Smoker]]&lt;&gt;0),Play[[#This Row],[medical_insurance_charges]],NA())</f>
        <v>#N/A</v>
      </c>
      <c r="X745" s="114">
        <f>IF(AND(Play[[#This Row],[northwest]]&lt;&gt;0,Play[[#This Row],[Smoker]]&lt;&gt;0),Play[[#This Row],[medical_insurance_charges]],NA())</f>
        <v>40720.551050000002</v>
      </c>
      <c r="Y745" s="114" t="e">
        <f>IF(AND(Play[[#This Row],[northeast]]&lt;&gt;0,Play[[#This Row],[Smoker]]&lt;&gt;0),Play[[#This Row],[medical_insurance_charges]],NA())</f>
        <v>#N/A</v>
      </c>
      <c r="Z745" s="115" t="e">
        <f>IF(AND(Play[[#This Row],[Biological Marker]]=0,Play[[#This Row],[Smoker]]=1),Play[[#This Row],[medical_insurance_charges]],NA())</f>
        <v>#N/A</v>
      </c>
      <c r="AA745" s="115">
        <f>IF(AND(Play[[#This Row],[Biological Marker]]=1,Play[[#This Row],[Smoker]]=1),Play[[#This Row],[medical_insurance_charges]],NA())</f>
        <v>40720.551050000002</v>
      </c>
      <c r="AB745" s="144" t="e">
        <f>IF(AND(Play[[#This Row],[southeast]]&lt;&gt;0,Play[[#This Row],[Smoker]]=0),Play[[#This Row],[medical_insurance_charges]],NA())</f>
        <v>#N/A</v>
      </c>
      <c r="AC745" s="144" t="e">
        <f>IF(AND(Play[[#This Row],[southwest]]&lt;&gt;0,Play[[#This Row],[Smoker]]=0),Play[[#This Row],[medical_insurance_charges]],NA())</f>
        <v>#N/A</v>
      </c>
      <c r="AD745" s="144" t="e">
        <f>IF(AND(Play[[#This Row],[northwest]]&lt;&gt;0,Play[[#This Row],[Smoker]]=0),Play[[#This Row],[medical_insurance_charges]],NA())</f>
        <v>#N/A</v>
      </c>
      <c r="AE745" s="144" t="e">
        <f>IF(AND(Play[[#This Row],[northeast]]&lt;&gt;0,Play[[#This Row],[Smoker]]=0),Play[[#This Row],[medical_insurance_charges]],NA())</f>
        <v>#N/A</v>
      </c>
      <c r="AF745" s="115" t="e">
        <f>IF(AND(Play[[#This Row],[Biological Marker]]=0,Play[[#This Row],[Smoker]]=0),Play[[#This Row],[medical_insurance_charges]],NA())</f>
        <v>#N/A</v>
      </c>
      <c r="AG745" s="115" t="e">
        <f>IF(AND(Play[[#This Row],[Biological Marker]]=1,Play[[#This Row],[Smoker]]=0),Play[[#This Row],[medical_insurance_charges]],NA())</f>
        <v>#N/A</v>
      </c>
    </row>
    <row r="746" spans="1:33" x14ac:dyDescent="0.35">
      <c r="A746" s="31">
        <v>36</v>
      </c>
      <c r="B746" s="31">
        <v>41.895000000000003</v>
      </c>
      <c r="C746" s="33">
        <v>0</v>
      </c>
      <c r="D746" s="33">
        <v>1</v>
      </c>
      <c r="E746" s="33">
        <v>0</v>
      </c>
      <c r="F746" s="33">
        <v>0</v>
      </c>
      <c r="G746" s="33">
        <v>1</v>
      </c>
      <c r="H746">
        <v>1</v>
      </c>
      <c r="I746">
        <v>0</v>
      </c>
      <c r="J746">
        <v>0</v>
      </c>
      <c r="K746">
        <v>0</v>
      </c>
      <c r="L746">
        <v>1</v>
      </c>
      <c r="M746">
        <v>0</v>
      </c>
      <c r="N746">
        <v>0</v>
      </c>
      <c r="O746">
        <v>1</v>
      </c>
      <c r="P746">
        <v>0</v>
      </c>
      <c r="Q746" s="32">
        <v>43753.337050000002</v>
      </c>
      <c r="R746" s="110" t="e">
        <f>IF(Play[[#This Row],[southeast]]=1,Play[[#This Row],[medical_insurance_charges]],NA())</f>
        <v>#N/A</v>
      </c>
      <c r="S746" s="110" t="e">
        <f>IF(Play[[#This Row],[southwest]]=1,Play[[#This Row],[medical_insurance_charges]],NA())</f>
        <v>#N/A</v>
      </c>
      <c r="T746" s="111" t="e">
        <f>IF(Play[[#This Row],[northwest]]=1,Play[[#This Row],[medical_insurance_charges]],NA())</f>
        <v>#N/A</v>
      </c>
      <c r="U746" s="110">
        <f>IF(Play[[#This Row],[northeast]]=1,Play[[#This Row],[medical_insurance_charges]],NA())</f>
        <v>43753.337050000002</v>
      </c>
      <c r="V746" s="114" t="e">
        <f>IF(AND(Play[[#This Row],[southeast]]&lt;&gt;0,Play[[#This Row],[Smoker]]&lt;&gt;0),Play[[#This Row],[medical_insurance_charges]],NA())</f>
        <v>#N/A</v>
      </c>
      <c r="W746" s="114" t="e">
        <f>IF(AND(Play[[#This Row],[southwest]]&lt;&gt;0,Play[[#This Row],[Smoker]]&lt;&gt;0),Play[[#This Row],[medical_insurance_charges]],NA())</f>
        <v>#N/A</v>
      </c>
      <c r="X746" s="114" t="e">
        <f>IF(AND(Play[[#This Row],[northwest]]&lt;&gt;0,Play[[#This Row],[Smoker]]&lt;&gt;0),Play[[#This Row],[medical_insurance_charges]],NA())</f>
        <v>#N/A</v>
      </c>
      <c r="Y746" s="114">
        <f>IF(AND(Play[[#This Row],[northeast]]&lt;&gt;0,Play[[#This Row],[Smoker]]&lt;&gt;0),Play[[#This Row],[medical_insurance_charges]],NA())</f>
        <v>43753.337050000002</v>
      </c>
      <c r="Z746" s="115" t="e">
        <f>IF(AND(Play[[#This Row],[Biological Marker]]=0,Play[[#This Row],[Smoker]]=1),Play[[#This Row],[medical_insurance_charges]],NA())</f>
        <v>#N/A</v>
      </c>
      <c r="AA746" s="115">
        <f>IF(AND(Play[[#This Row],[Biological Marker]]=1,Play[[#This Row],[Smoker]]=1),Play[[#This Row],[medical_insurance_charges]],NA())</f>
        <v>43753.337050000002</v>
      </c>
      <c r="AB746" s="144" t="e">
        <f>IF(AND(Play[[#This Row],[southeast]]&lt;&gt;0,Play[[#This Row],[Smoker]]=0),Play[[#This Row],[medical_insurance_charges]],NA())</f>
        <v>#N/A</v>
      </c>
      <c r="AC746" s="144" t="e">
        <f>IF(AND(Play[[#This Row],[southwest]]&lt;&gt;0,Play[[#This Row],[Smoker]]=0),Play[[#This Row],[medical_insurance_charges]],NA())</f>
        <v>#N/A</v>
      </c>
      <c r="AD746" s="144" t="e">
        <f>IF(AND(Play[[#This Row],[northwest]]&lt;&gt;0,Play[[#This Row],[Smoker]]=0),Play[[#This Row],[medical_insurance_charges]],NA())</f>
        <v>#N/A</v>
      </c>
      <c r="AE746" s="144" t="e">
        <f>IF(AND(Play[[#This Row],[northeast]]&lt;&gt;0,Play[[#This Row],[Smoker]]=0),Play[[#This Row],[medical_insurance_charges]],NA())</f>
        <v>#N/A</v>
      </c>
      <c r="AF746" s="115" t="e">
        <f>IF(AND(Play[[#This Row],[Biological Marker]]=0,Play[[#This Row],[Smoker]]=0),Play[[#This Row],[medical_insurance_charges]],NA())</f>
        <v>#N/A</v>
      </c>
      <c r="AG746" s="115" t="e">
        <f>IF(AND(Play[[#This Row],[Biological Marker]]=1,Play[[#This Row],[Smoker]]=0),Play[[#This Row],[medical_insurance_charges]],NA())</f>
        <v>#N/A</v>
      </c>
    </row>
    <row r="747" spans="1:33" x14ac:dyDescent="0.35">
      <c r="A747" s="31">
        <v>50</v>
      </c>
      <c r="B747" s="31">
        <v>31.824999999999999</v>
      </c>
      <c r="C747" s="33">
        <v>0</v>
      </c>
      <c r="D747" s="33">
        <v>1</v>
      </c>
      <c r="E747" s="33">
        <v>0</v>
      </c>
      <c r="F747" s="33">
        <v>0</v>
      </c>
      <c r="G747" s="33">
        <v>1</v>
      </c>
      <c r="H747">
        <v>1</v>
      </c>
      <c r="I747">
        <v>0</v>
      </c>
      <c r="J747">
        <v>0</v>
      </c>
      <c r="K747">
        <v>0</v>
      </c>
      <c r="L747">
        <v>1</v>
      </c>
      <c r="M747">
        <v>0</v>
      </c>
      <c r="N747">
        <v>0</v>
      </c>
      <c r="O747">
        <v>1</v>
      </c>
      <c r="P747">
        <v>0</v>
      </c>
      <c r="Q747" s="32">
        <v>41097.161749999999</v>
      </c>
      <c r="R747" s="110" t="e">
        <f>IF(Play[[#This Row],[southeast]]=1,Play[[#This Row],[medical_insurance_charges]],NA())</f>
        <v>#N/A</v>
      </c>
      <c r="S747" s="110" t="e">
        <f>IF(Play[[#This Row],[southwest]]=1,Play[[#This Row],[medical_insurance_charges]],NA())</f>
        <v>#N/A</v>
      </c>
      <c r="T747" s="111" t="e">
        <f>IF(Play[[#This Row],[northwest]]=1,Play[[#This Row],[medical_insurance_charges]],NA())</f>
        <v>#N/A</v>
      </c>
      <c r="U747" s="110">
        <f>IF(Play[[#This Row],[northeast]]=1,Play[[#This Row],[medical_insurance_charges]],NA())</f>
        <v>41097.161749999999</v>
      </c>
      <c r="V747" s="114" t="e">
        <f>IF(AND(Play[[#This Row],[southeast]]&lt;&gt;0,Play[[#This Row],[Smoker]]&lt;&gt;0),Play[[#This Row],[medical_insurance_charges]],NA())</f>
        <v>#N/A</v>
      </c>
      <c r="W747" s="114" t="e">
        <f>IF(AND(Play[[#This Row],[southwest]]&lt;&gt;0,Play[[#This Row],[Smoker]]&lt;&gt;0),Play[[#This Row],[medical_insurance_charges]],NA())</f>
        <v>#N/A</v>
      </c>
      <c r="X747" s="114" t="e">
        <f>IF(AND(Play[[#This Row],[northwest]]&lt;&gt;0,Play[[#This Row],[Smoker]]&lt;&gt;0),Play[[#This Row],[medical_insurance_charges]],NA())</f>
        <v>#N/A</v>
      </c>
      <c r="Y747" s="114">
        <f>IF(AND(Play[[#This Row],[northeast]]&lt;&gt;0,Play[[#This Row],[Smoker]]&lt;&gt;0),Play[[#This Row],[medical_insurance_charges]],NA())</f>
        <v>41097.161749999999</v>
      </c>
      <c r="Z747" s="115" t="e">
        <f>IF(AND(Play[[#This Row],[Biological Marker]]=0,Play[[#This Row],[Smoker]]=1),Play[[#This Row],[medical_insurance_charges]],NA())</f>
        <v>#N/A</v>
      </c>
      <c r="AA747" s="115">
        <f>IF(AND(Play[[#This Row],[Biological Marker]]=1,Play[[#This Row],[Smoker]]=1),Play[[#This Row],[medical_insurance_charges]],NA())</f>
        <v>41097.161749999999</v>
      </c>
      <c r="AB747" s="144" t="e">
        <f>IF(AND(Play[[#This Row],[southeast]]&lt;&gt;0,Play[[#This Row],[Smoker]]=0),Play[[#This Row],[medical_insurance_charges]],NA())</f>
        <v>#N/A</v>
      </c>
      <c r="AC747" s="144" t="e">
        <f>IF(AND(Play[[#This Row],[southwest]]&lt;&gt;0,Play[[#This Row],[Smoker]]=0),Play[[#This Row],[medical_insurance_charges]],NA())</f>
        <v>#N/A</v>
      </c>
      <c r="AD747" s="144" t="e">
        <f>IF(AND(Play[[#This Row],[northwest]]&lt;&gt;0,Play[[#This Row],[Smoker]]=0),Play[[#This Row],[medical_insurance_charges]],NA())</f>
        <v>#N/A</v>
      </c>
      <c r="AE747" s="144" t="e">
        <f>IF(AND(Play[[#This Row],[northeast]]&lt;&gt;0,Play[[#This Row],[Smoker]]=0),Play[[#This Row],[medical_insurance_charges]],NA())</f>
        <v>#N/A</v>
      </c>
      <c r="AF747" s="115" t="e">
        <f>IF(AND(Play[[#This Row],[Biological Marker]]=0,Play[[#This Row],[Smoker]]=0),Play[[#This Row],[medical_insurance_charges]],NA())</f>
        <v>#N/A</v>
      </c>
      <c r="AG747" s="115" t="e">
        <f>IF(AND(Play[[#This Row],[Biological Marker]]=1,Play[[#This Row],[Smoker]]=0),Play[[#This Row],[medical_insurance_charges]],NA())</f>
        <v>#N/A</v>
      </c>
    </row>
    <row r="748" spans="1:33" x14ac:dyDescent="0.35">
      <c r="A748" s="31">
        <v>56</v>
      </c>
      <c r="B748" s="31">
        <v>33.630000000000003</v>
      </c>
      <c r="C748" s="33">
        <v>0</v>
      </c>
      <c r="D748" s="33">
        <v>1</v>
      </c>
      <c r="E748" s="33">
        <v>0</v>
      </c>
      <c r="F748" s="33">
        <v>0</v>
      </c>
      <c r="G748" s="33">
        <v>1</v>
      </c>
      <c r="H748">
        <v>1</v>
      </c>
      <c r="I748">
        <v>0</v>
      </c>
      <c r="J748">
        <v>0</v>
      </c>
      <c r="K748">
        <v>1</v>
      </c>
      <c r="L748">
        <v>0</v>
      </c>
      <c r="M748">
        <v>0</v>
      </c>
      <c r="N748">
        <v>0</v>
      </c>
      <c r="O748">
        <v>1</v>
      </c>
      <c r="P748">
        <v>0</v>
      </c>
      <c r="Q748" s="32">
        <v>43921.183700000001</v>
      </c>
      <c r="R748" s="110" t="e">
        <f>IF(Play[[#This Row],[southeast]]=1,Play[[#This Row],[medical_insurance_charges]],NA())</f>
        <v>#N/A</v>
      </c>
      <c r="S748" s="110" t="e">
        <f>IF(Play[[#This Row],[southwest]]=1,Play[[#This Row],[medical_insurance_charges]],NA())</f>
        <v>#N/A</v>
      </c>
      <c r="T748" s="111">
        <f>IF(Play[[#This Row],[northwest]]=1,Play[[#This Row],[medical_insurance_charges]],NA())</f>
        <v>43921.183700000001</v>
      </c>
      <c r="U748" s="110" t="e">
        <f>IF(Play[[#This Row],[northeast]]=1,Play[[#This Row],[medical_insurance_charges]],NA())</f>
        <v>#N/A</v>
      </c>
      <c r="V748" s="114" t="e">
        <f>IF(AND(Play[[#This Row],[southeast]]&lt;&gt;0,Play[[#This Row],[Smoker]]&lt;&gt;0),Play[[#This Row],[medical_insurance_charges]],NA())</f>
        <v>#N/A</v>
      </c>
      <c r="W748" s="114" t="e">
        <f>IF(AND(Play[[#This Row],[southwest]]&lt;&gt;0,Play[[#This Row],[Smoker]]&lt;&gt;0),Play[[#This Row],[medical_insurance_charges]],NA())</f>
        <v>#N/A</v>
      </c>
      <c r="X748" s="114">
        <f>IF(AND(Play[[#This Row],[northwest]]&lt;&gt;0,Play[[#This Row],[Smoker]]&lt;&gt;0),Play[[#This Row],[medical_insurance_charges]],NA())</f>
        <v>43921.183700000001</v>
      </c>
      <c r="Y748" s="114" t="e">
        <f>IF(AND(Play[[#This Row],[northeast]]&lt;&gt;0,Play[[#This Row],[Smoker]]&lt;&gt;0),Play[[#This Row],[medical_insurance_charges]],NA())</f>
        <v>#N/A</v>
      </c>
      <c r="Z748" s="115" t="e">
        <f>IF(AND(Play[[#This Row],[Biological Marker]]=0,Play[[#This Row],[Smoker]]=1),Play[[#This Row],[medical_insurance_charges]],NA())</f>
        <v>#N/A</v>
      </c>
      <c r="AA748" s="115">
        <f>IF(AND(Play[[#This Row],[Biological Marker]]=1,Play[[#This Row],[Smoker]]=1),Play[[#This Row],[medical_insurance_charges]],NA())</f>
        <v>43921.183700000001</v>
      </c>
      <c r="AB748" s="144" t="e">
        <f>IF(AND(Play[[#This Row],[southeast]]&lt;&gt;0,Play[[#This Row],[Smoker]]=0),Play[[#This Row],[medical_insurance_charges]],NA())</f>
        <v>#N/A</v>
      </c>
      <c r="AC748" s="144" t="e">
        <f>IF(AND(Play[[#This Row],[southwest]]&lt;&gt;0,Play[[#This Row],[Smoker]]=0),Play[[#This Row],[medical_insurance_charges]],NA())</f>
        <v>#N/A</v>
      </c>
      <c r="AD748" s="144" t="e">
        <f>IF(AND(Play[[#This Row],[northwest]]&lt;&gt;0,Play[[#This Row],[Smoker]]=0),Play[[#This Row],[medical_insurance_charges]],NA())</f>
        <v>#N/A</v>
      </c>
      <c r="AE748" s="144" t="e">
        <f>IF(AND(Play[[#This Row],[northeast]]&lt;&gt;0,Play[[#This Row],[Smoker]]=0),Play[[#This Row],[medical_insurance_charges]],NA())</f>
        <v>#N/A</v>
      </c>
      <c r="AF748" s="115" t="e">
        <f>IF(AND(Play[[#This Row],[Biological Marker]]=0,Play[[#This Row],[Smoker]]=0),Play[[#This Row],[medical_insurance_charges]],NA())</f>
        <v>#N/A</v>
      </c>
      <c r="AG748" s="115" t="e">
        <f>IF(AND(Play[[#This Row],[Biological Marker]]=1,Play[[#This Row],[Smoker]]=0),Play[[#This Row],[medical_insurance_charges]],NA())</f>
        <v>#N/A</v>
      </c>
    </row>
    <row r="749" spans="1:33" x14ac:dyDescent="0.35">
      <c r="A749" s="31">
        <v>19</v>
      </c>
      <c r="B749" s="31">
        <v>31.92</v>
      </c>
      <c r="C749" s="33">
        <v>0</v>
      </c>
      <c r="D749" s="33">
        <v>1</v>
      </c>
      <c r="E749" s="33">
        <v>0</v>
      </c>
      <c r="F749" s="33">
        <v>0</v>
      </c>
      <c r="G749" s="33">
        <v>1</v>
      </c>
      <c r="H749">
        <v>1</v>
      </c>
      <c r="I749">
        <v>0</v>
      </c>
      <c r="J749">
        <v>0</v>
      </c>
      <c r="K749">
        <v>1</v>
      </c>
      <c r="L749">
        <v>0</v>
      </c>
      <c r="M749">
        <v>1</v>
      </c>
      <c r="N749">
        <v>0</v>
      </c>
      <c r="O749">
        <v>0</v>
      </c>
      <c r="P749">
        <v>0</v>
      </c>
      <c r="Q749" s="32">
        <v>33750.291799999999</v>
      </c>
      <c r="R749" s="110" t="e">
        <f>IF(Play[[#This Row],[southeast]]=1,Play[[#This Row],[medical_insurance_charges]],NA())</f>
        <v>#N/A</v>
      </c>
      <c r="S749" s="110" t="e">
        <f>IF(Play[[#This Row],[southwest]]=1,Play[[#This Row],[medical_insurance_charges]],NA())</f>
        <v>#N/A</v>
      </c>
      <c r="T749" s="111">
        <f>IF(Play[[#This Row],[northwest]]=1,Play[[#This Row],[medical_insurance_charges]],NA())</f>
        <v>33750.291799999999</v>
      </c>
      <c r="U749" s="110" t="e">
        <f>IF(Play[[#This Row],[northeast]]=1,Play[[#This Row],[medical_insurance_charges]],NA())</f>
        <v>#N/A</v>
      </c>
      <c r="V749" s="114" t="e">
        <f>IF(AND(Play[[#This Row],[southeast]]&lt;&gt;0,Play[[#This Row],[Smoker]]&lt;&gt;0),Play[[#This Row],[medical_insurance_charges]],NA())</f>
        <v>#N/A</v>
      </c>
      <c r="W749" s="114" t="e">
        <f>IF(AND(Play[[#This Row],[southwest]]&lt;&gt;0,Play[[#This Row],[Smoker]]&lt;&gt;0),Play[[#This Row],[medical_insurance_charges]],NA())</f>
        <v>#N/A</v>
      </c>
      <c r="X749" s="114">
        <f>IF(AND(Play[[#This Row],[northwest]]&lt;&gt;0,Play[[#This Row],[Smoker]]&lt;&gt;0),Play[[#This Row],[medical_insurance_charges]],NA())</f>
        <v>33750.291799999999</v>
      </c>
      <c r="Y749" s="114" t="e">
        <f>IF(AND(Play[[#This Row],[northeast]]&lt;&gt;0,Play[[#This Row],[Smoker]]&lt;&gt;0),Play[[#This Row],[medical_insurance_charges]],NA())</f>
        <v>#N/A</v>
      </c>
      <c r="Z749" s="115" t="e">
        <f>IF(AND(Play[[#This Row],[Biological Marker]]=0,Play[[#This Row],[Smoker]]=1),Play[[#This Row],[medical_insurance_charges]],NA())</f>
        <v>#N/A</v>
      </c>
      <c r="AA749" s="115">
        <f>IF(AND(Play[[#This Row],[Biological Marker]]=1,Play[[#This Row],[Smoker]]=1),Play[[#This Row],[medical_insurance_charges]],NA())</f>
        <v>33750.291799999999</v>
      </c>
      <c r="AB749" s="144" t="e">
        <f>IF(AND(Play[[#This Row],[southeast]]&lt;&gt;0,Play[[#This Row],[Smoker]]=0),Play[[#This Row],[medical_insurance_charges]],NA())</f>
        <v>#N/A</v>
      </c>
      <c r="AC749" s="144" t="e">
        <f>IF(AND(Play[[#This Row],[southwest]]&lt;&gt;0,Play[[#This Row],[Smoker]]=0),Play[[#This Row],[medical_insurance_charges]],NA())</f>
        <v>#N/A</v>
      </c>
      <c r="AD749" s="144" t="e">
        <f>IF(AND(Play[[#This Row],[northwest]]&lt;&gt;0,Play[[#This Row],[Smoker]]=0),Play[[#This Row],[medical_insurance_charges]],NA())</f>
        <v>#N/A</v>
      </c>
      <c r="AE749" s="144" t="e">
        <f>IF(AND(Play[[#This Row],[northeast]]&lt;&gt;0,Play[[#This Row],[Smoker]]=0),Play[[#This Row],[medical_insurance_charges]],NA())</f>
        <v>#N/A</v>
      </c>
      <c r="AF749" s="115" t="e">
        <f>IF(AND(Play[[#This Row],[Biological Marker]]=0,Play[[#This Row],[Smoker]]=0),Play[[#This Row],[medical_insurance_charges]],NA())</f>
        <v>#N/A</v>
      </c>
      <c r="AG749" s="115" t="e">
        <f>IF(AND(Play[[#This Row],[Biological Marker]]=1,Play[[#This Row],[Smoker]]=0),Play[[#This Row],[medical_insurance_charges]],NA())</f>
        <v>#N/A</v>
      </c>
    </row>
    <row r="750" spans="1:33" x14ac:dyDescent="0.35">
      <c r="A750" s="31">
        <v>19</v>
      </c>
      <c r="B750" s="31">
        <v>36.954999999999998</v>
      </c>
      <c r="C750" s="33">
        <v>0</v>
      </c>
      <c r="D750" s="33">
        <v>1</v>
      </c>
      <c r="E750" s="33">
        <v>0</v>
      </c>
      <c r="F750" s="33">
        <v>0</v>
      </c>
      <c r="G750" s="33">
        <v>1</v>
      </c>
      <c r="H750">
        <v>1</v>
      </c>
      <c r="I750">
        <v>0</v>
      </c>
      <c r="J750">
        <v>0</v>
      </c>
      <c r="K750">
        <v>1</v>
      </c>
      <c r="L750">
        <v>0</v>
      </c>
      <c r="M750">
        <v>1</v>
      </c>
      <c r="N750">
        <v>0</v>
      </c>
      <c r="O750">
        <v>0</v>
      </c>
      <c r="P750">
        <v>0</v>
      </c>
      <c r="Q750" s="32">
        <v>36219.405449999998</v>
      </c>
      <c r="R750" s="110" t="e">
        <f>IF(Play[[#This Row],[southeast]]=1,Play[[#This Row],[medical_insurance_charges]],NA())</f>
        <v>#N/A</v>
      </c>
      <c r="S750" s="110" t="e">
        <f>IF(Play[[#This Row],[southwest]]=1,Play[[#This Row],[medical_insurance_charges]],NA())</f>
        <v>#N/A</v>
      </c>
      <c r="T750" s="111">
        <f>IF(Play[[#This Row],[northwest]]=1,Play[[#This Row],[medical_insurance_charges]],NA())</f>
        <v>36219.405449999998</v>
      </c>
      <c r="U750" s="110" t="e">
        <f>IF(Play[[#This Row],[northeast]]=1,Play[[#This Row],[medical_insurance_charges]],NA())</f>
        <v>#N/A</v>
      </c>
      <c r="V750" s="114" t="e">
        <f>IF(AND(Play[[#This Row],[southeast]]&lt;&gt;0,Play[[#This Row],[Smoker]]&lt;&gt;0),Play[[#This Row],[medical_insurance_charges]],NA())</f>
        <v>#N/A</v>
      </c>
      <c r="W750" s="114" t="e">
        <f>IF(AND(Play[[#This Row],[southwest]]&lt;&gt;0,Play[[#This Row],[Smoker]]&lt;&gt;0),Play[[#This Row],[medical_insurance_charges]],NA())</f>
        <v>#N/A</v>
      </c>
      <c r="X750" s="114">
        <f>IF(AND(Play[[#This Row],[northwest]]&lt;&gt;0,Play[[#This Row],[Smoker]]&lt;&gt;0),Play[[#This Row],[medical_insurance_charges]],NA())</f>
        <v>36219.405449999998</v>
      </c>
      <c r="Y750" s="114" t="e">
        <f>IF(AND(Play[[#This Row],[northeast]]&lt;&gt;0,Play[[#This Row],[Smoker]]&lt;&gt;0),Play[[#This Row],[medical_insurance_charges]],NA())</f>
        <v>#N/A</v>
      </c>
      <c r="Z750" s="115" t="e">
        <f>IF(AND(Play[[#This Row],[Biological Marker]]=0,Play[[#This Row],[Smoker]]=1),Play[[#This Row],[medical_insurance_charges]],NA())</f>
        <v>#N/A</v>
      </c>
      <c r="AA750" s="115">
        <f>IF(AND(Play[[#This Row],[Biological Marker]]=1,Play[[#This Row],[Smoker]]=1),Play[[#This Row],[medical_insurance_charges]],NA())</f>
        <v>36219.405449999998</v>
      </c>
      <c r="AB750" s="144" t="e">
        <f>IF(AND(Play[[#This Row],[southeast]]&lt;&gt;0,Play[[#This Row],[Smoker]]=0),Play[[#This Row],[medical_insurance_charges]],NA())</f>
        <v>#N/A</v>
      </c>
      <c r="AC750" s="144" t="e">
        <f>IF(AND(Play[[#This Row],[southwest]]&lt;&gt;0,Play[[#This Row],[Smoker]]=0),Play[[#This Row],[medical_insurance_charges]],NA())</f>
        <v>#N/A</v>
      </c>
      <c r="AD750" s="144" t="e">
        <f>IF(AND(Play[[#This Row],[northwest]]&lt;&gt;0,Play[[#This Row],[Smoker]]=0),Play[[#This Row],[medical_insurance_charges]],NA())</f>
        <v>#N/A</v>
      </c>
      <c r="AE750" s="144" t="e">
        <f>IF(AND(Play[[#This Row],[northeast]]&lt;&gt;0,Play[[#This Row],[Smoker]]=0),Play[[#This Row],[medical_insurance_charges]],NA())</f>
        <v>#N/A</v>
      </c>
      <c r="AF750" s="115" t="e">
        <f>IF(AND(Play[[#This Row],[Biological Marker]]=0,Play[[#This Row],[Smoker]]=0),Play[[#This Row],[medical_insurance_charges]],NA())</f>
        <v>#N/A</v>
      </c>
      <c r="AG750" s="115" t="e">
        <f>IF(AND(Play[[#This Row],[Biological Marker]]=1,Play[[#This Row],[Smoker]]=0),Play[[#This Row],[medical_insurance_charges]],NA())</f>
        <v>#N/A</v>
      </c>
    </row>
    <row r="751" spans="1:33" x14ac:dyDescent="0.35">
      <c r="A751" s="31">
        <v>54</v>
      </c>
      <c r="B751" s="31">
        <v>40.564999999999998</v>
      </c>
      <c r="C751" s="33">
        <v>0</v>
      </c>
      <c r="D751" s="33">
        <v>1</v>
      </c>
      <c r="E751" s="33">
        <v>0</v>
      </c>
      <c r="F751" s="33">
        <v>0</v>
      </c>
      <c r="G751" s="33">
        <v>1</v>
      </c>
      <c r="H751">
        <v>1</v>
      </c>
      <c r="I751">
        <v>0</v>
      </c>
      <c r="J751">
        <v>0</v>
      </c>
      <c r="K751">
        <v>0</v>
      </c>
      <c r="L751">
        <v>1</v>
      </c>
      <c r="M751">
        <v>0</v>
      </c>
      <c r="N751">
        <v>0</v>
      </c>
      <c r="O751">
        <v>1</v>
      </c>
      <c r="P751">
        <v>0</v>
      </c>
      <c r="Q751" s="32">
        <v>48549.178350000002</v>
      </c>
      <c r="R751" s="110" t="e">
        <f>IF(Play[[#This Row],[southeast]]=1,Play[[#This Row],[medical_insurance_charges]],NA())</f>
        <v>#N/A</v>
      </c>
      <c r="S751" s="110" t="e">
        <f>IF(Play[[#This Row],[southwest]]=1,Play[[#This Row],[medical_insurance_charges]],NA())</f>
        <v>#N/A</v>
      </c>
      <c r="T751" s="111" t="e">
        <f>IF(Play[[#This Row],[northwest]]=1,Play[[#This Row],[medical_insurance_charges]],NA())</f>
        <v>#N/A</v>
      </c>
      <c r="U751" s="110">
        <f>IF(Play[[#This Row],[northeast]]=1,Play[[#This Row],[medical_insurance_charges]],NA())</f>
        <v>48549.178350000002</v>
      </c>
      <c r="V751" s="114" t="e">
        <f>IF(AND(Play[[#This Row],[southeast]]&lt;&gt;0,Play[[#This Row],[Smoker]]&lt;&gt;0),Play[[#This Row],[medical_insurance_charges]],NA())</f>
        <v>#N/A</v>
      </c>
      <c r="W751" s="114" t="e">
        <f>IF(AND(Play[[#This Row],[southwest]]&lt;&gt;0,Play[[#This Row],[Smoker]]&lt;&gt;0),Play[[#This Row],[medical_insurance_charges]],NA())</f>
        <v>#N/A</v>
      </c>
      <c r="X751" s="114" t="e">
        <f>IF(AND(Play[[#This Row],[northwest]]&lt;&gt;0,Play[[#This Row],[Smoker]]&lt;&gt;0),Play[[#This Row],[medical_insurance_charges]],NA())</f>
        <v>#N/A</v>
      </c>
      <c r="Y751" s="114">
        <f>IF(AND(Play[[#This Row],[northeast]]&lt;&gt;0,Play[[#This Row],[Smoker]]&lt;&gt;0),Play[[#This Row],[medical_insurance_charges]],NA())</f>
        <v>48549.178350000002</v>
      </c>
      <c r="Z751" s="115" t="e">
        <f>IF(AND(Play[[#This Row],[Biological Marker]]=0,Play[[#This Row],[Smoker]]=1),Play[[#This Row],[medical_insurance_charges]],NA())</f>
        <v>#N/A</v>
      </c>
      <c r="AA751" s="115">
        <f>IF(AND(Play[[#This Row],[Biological Marker]]=1,Play[[#This Row],[Smoker]]=1),Play[[#This Row],[medical_insurance_charges]],NA())</f>
        <v>48549.178350000002</v>
      </c>
      <c r="AB751" s="144" t="e">
        <f>IF(AND(Play[[#This Row],[southeast]]&lt;&gt;0,Play[[#This Row],[Smoker]]=0),Play[[#This Row],[medical_insurance_charges]],NA())</f>
        <v>#N/A</v>
      </c>
      <c r="AC751" s="144" t="e">
        <f>IF(AND(Play[[#This Row],[southwest]]&lt;&gt;0,Play[[#This Row],[Smoker]]=0),Play[[#This Row],[medical_insurance_charges]],NA())</f>
        <v>#N/A</v>
      </c>
      <c r="AD751" s="144" t="e">
        <f>IF(AND(Play[[#This Row],[northwest]]&lt;&gt;0,Play[[#This Row],[Smoker]]=0),Play[[#This Row],[medical_insurance_charges]],NA())</f>
        <v>#N/A</v>
      </c>
      <c r="AE751" s="144" t="e">
        <f>IF(AND(Play[[#This Row],[northeast]]&lt;&gt;0,Play[[#This Row],[Smoker]]=0),Play[[#This Row],[medical_insurance_charges]],NA())</f>
        <v>#N/A</v>
      </c>
      <c r="AF751" s="115" t="e">
        <f>IF(AND(Play[[#This Row],[Biological Marker]]=0,Play[[#This Row],[Smoker]]=0),Play[[#This Row],[medical_insurance_charges]],NA())</f>
        <v>#N/A</v>
      </c>
      <c r="AG751" s="115" t="e">
        <f>IF(AND(Play[[#This Row],[Biological Marker]]=1,Play[[#This Row],[Smoker]]=0),Play[[#This Row],[medical_insurance_charges]],NA())</f>
        <v>#N/A</v>
      </c>
    </row>
    <row r="752" spans="1:33" x14ac:dyDescent="0.35">
      <c r="A752" s="31">
        <v>31</v>
      </c>
      <c r="B752" s="31">
        <v>34.39</v>
      </c>
      <c r="C752" s="33">
        <v>0</v>
      </c>
      <c r="D752" s="33">
        <v>1</v>
      </c>
      <c r="E752" s="33">
        <v>0</v>
      </c>
      <c r="F752" s="33">
        <v>0</v>
      </c>
      <c r="G752" s="33">
        <v>1</v>
      </c>
      <c r="H752">
        <v>1</v>
      </c>
      <c r="I752">
        <v>0</v>
      </c>
      <c r="J752">
        <v>0</v>
      </c>
      <c r="K752">
        <v>1</v>
      </c>
      <c r="L752">
        <v>0</v>
      </c>
      <c r="M752">
        <v>0</v>
      </c>
      <c r="N752">
        <v>1</v>
      </c>
      <c r="O752">
        <v>0</v>
      </c>
      <c r="P752">
        <v>0</v>
      </c>
      <c r="Q752" s="32">
        <v>38746.355100000001</v>
      </c>
      <c r="R752" s="110" t="e">
        <f>IF(Play[[#This Row],[southeast]]=1,Play[[#This Row],[medical_insurance_charges]],NA())</f>
        <v>#N/A</v>
      </c>
      <c r="S752" s="110" t="e">
        <f>IF(Play[[#This Row],[southwest]]=1,Play[[#This Row],[medical_insurance_charges]],NA())</f>
        <v>#N/A</v>
      </c>
      <c r="T752" s="111">
        <f>IF(Play[[#This Row],[northwest]]=1,Play[[#This Row],[medical_insurance_charges]],NA())</f>
        <v>38746.355100000001</v>
      </c>
      <c r="U752" s="110" t="e">
        <f>IF(Play[[#This Row],[northeast]]=1,Play[[#This Row],[medical_insurance_charges]],NA())</f>
        <v>#N/A</v>
      </c>
      <c r="V752" s="114" t="e">
        <f>IF(AND(Play[[#This Row],[southeast]]&lt;&gt;0,Play[[#This Row],[Smoker]]&lt;&gt;0),Play[[#This Row],[medical_insurance_charges]],NA())</f>
        <v>#N/A</v>
      </c>
      <c r="W752" s="114" t="e">
        <f>IF(AND(Play[[#This Row],[southwest]]&lt;&gt;0,Play[[#This Row],[Smoker]]&lt;&gt;0),Play[[#This Row],[medical_insurance_charges]],NA())</f>
        <v>#N/A</v>
      </c>
      <c r="X752" s="114">
        <f>IF(AND(Play[[#This Row],[northwest]]&lt;&gt;0,Play[[#This Row],[Smoker]]&lt;&gt;0),Play[[#This Row],[medical_insurance_charges]],NA())</f>
        <v>38746.355100000001</v>
      </c>
      <c r="Y752" s="114" t="e">
        <f>IF(AND(Play[[#This Row],[northeast]]&lt;&gt;0,Play[[#This Row],[Smoker]]&lt;&gt;0),Play[[#This Row],[medical_insurance_charges]],NA())</f>
        <v>#N/A</v>
      </c>
      <c r="Z752" s="115" t="e">
        <f>IF(AND(Play[[#This Row],[Biological Marker]]=0,Play[[#This Row],[Smoker]]=1),Play[[#This Row],[medical_insurance_charges]],NA())</f>
        <v>#N/A</v>
      </c>
      <c r="AA752" s="115">
        <f>IF(AND(Play[[#This Row],[Biological Marker]]=1,Play[[#This Row],[Smoker]]=1),Play[[#This Row],[medical_insurance_charges]],NA())</f>
        <v>38746.355100000001</v>
      </c>
      <c r="AB752" s="144" t="e">
        <f>IF(AND(Play[[#This Row],[southeast]]&lt;&gt;0,Play[[#This Row],[Smoker]]=0),Play[[#This Row],[medical_insurance_charges]],NA())</f>
        <v>#N/A</v>
      </c>
      <c r="AC752" s="144" t="e">
        <f>IF(AND(Play[[#This Row],[southwest]]&lt;&gt;0,Play[[#This Row],[Smoker]]=0),Play[[#This Row],[medical_insurance_charges]],NA())</f>
        <v>#N/A</v>
      </c>
      <c r="AD752" s="144" t="e">
        <f>IF(AND(Play[[#This Row],[northwest]]&lt;&gt;0,Play[[#This Row],[Smoker]]=0),Play[[#This Row],[medical_insurance_charges]],NA())</f>
        <v>#N/A</v>
      </c>
      <c r="AE752" s="144" t="e">
        <f>IF(AND(Play[[#This Row],[northeast]]&lt;&gt;0,Play[[#This Row],[Smoker]]=0),Play[[#This Row],[medical_insurance_charges]],NA())</f>
        <v>#N/A</v>
      </c>
      <c r="AF752" s="115" t="e">
        <f>IF(AND(Play[[#This Row],[Biological Marker]]=0,Play[[#This Row],[Smoker]]=0),Play[[#This Row],[medical_insurance_charges]],NA())</f>
        <v>#N/A</v>
      </c>
      <c r="AG752" s="115" t="e">
        <f>IF(AND(Play[[#This Row],[Biological Marker]]=1,Play[[#This Row],[Smoker]]=0),Play[[#This Row],[medical_insurance_charges]],NA())</f>
        <v>#N/A</v>
      </c>
    </row>
    <row r="753" spans="1:33" x14ac:dyDescent="0.35">
      <c r="A753" s="31">
        <v>45</v>
      </c>
      <c r="B753" s="31">
        <v>36.479999999999997</v>
      </c>
      <c r="C753" s="33">
        <v>0</v>
      </c>
      <c r="D753" s="33">
        <v>1</v>
      </c>
      <c r="E753" s="33">
        <v>0</v>
      </c>
      <c r="F753" s="33">
        <v>0</v>
      </c>
      <c r="G753" s="33">
        <v>1</v>
      </c>
      <c r="H753">
        <v>1</v>
      </c>
      <c r="I753">
        <v>0</v>
      </c>
      <c r="J753">
        <v>0</v>
      </c>
      <c r="K753">
        <v>1</v>
      </c>
      <c r="L753">
        <v>0</v>
      </c>
      <c r="M753">
        <v>0</v>
      </c>
      <c r="N753">
        <v>0</v>
      </c>
      <c r="O753">
        <v>1</v>
      </c>
      <c r="P753">
        <v>0</v>
      </c>
      <c r="Q753" s="32">
        <v>42760.502200000003</v>
      </c>
      <c r="R753" s="110" t="e">
        <f>IF(Play[[#This Row],[southeast]]=1,Play[[#This Row],[medical_insurance_charges]],NA())</f>
        <v>#N/A</v>
      </c>
      <c r="S753" s="110" t="e">
        <f>IF(Play[[#This Row],[southwest]]=1,Play[[#This Row],[medical_insurance_charges]],NA())</f>
        <v>#N/A</v>
      </c>
      <c r="T753" s="111">
        <f>IF(Play[[#This Row],[northwest]]=1,Play[[#This Row],[medical_insurance_charges]],NA())</f>
        <v>42760.502200000003</v>
      </c>
      <c r="U753" s="110" t="e">
        <f>IF(Play[[#This Row],[northeast]]=1,Play[[#This Row],[medical_insurance_charges]],NA())</f>
        <v>#N/A</v>
      </c>
      <c r="V753" s="114" t="e">
        <f>IF(AND(Play[[#This Row],[southeast]]&lt;&gt;0,Play[[#This Row],[Smoker]]&lt;&gt;0),Play[[#This Row],[medical_insurance_charges]],NA())</f>
        <v>#N/A</v>
      </c>
      <c r="W753" s="114" t="e">
        <f>IF(AND(Play[[#This Row],[southwest]]&lt;&gt;0,Play[[#This Row],[Smoker]]&lt;&gt;0),Play[[#This Row],[medical_insurance_charges]],NA())</f>
        <v>#N/A</v>
      </c>
      <c r="X753" s="114">
        <f>IF(AND(Play[[#This Row],[northwest]]&lt;&gt;0,Play[[#This Row],[Smoker]]&lt;&gt;0),Play[[#This Row],[medical_insurance_charges]],NA())</f>
        <v>42760.502200000003</v>
      </c>
      <c r="Y753" s="114" t="e">
        <f>IF(AND(Play[[#This Row],[northeast]]&lt;&gt;0,Play[[#This Row],[Smoker]]&lt;&gt;0),Play[[#This Row],[medical_insurance_charges]],NA())</f>
        <v>#N/A</v>
      </c>
      <c r="Z753" s="115" t="e">
        <f>IF(AND(Play[[#This Row],[Biological Marker]]=0,Play[[#This Row],[Smoker]]=1),Play[[#This Row],[medical_insurance_charges]],NA())</f>
        <v>#N/A</v>
      </c>
      <c r="AA753" s="115">
        <f>IF(AND(Play[[#This Row],[Biological Marker]]=1,Play[[#This Row],[Smoker]]=1),Play[[#This Row],[medical_insurance_charges]],NA())</f>
        <v>42760.502200000003</v>
      </c>
      <c r="AB753" s="144" t="e">
        <f>IF(AND(Play[[#This Row],[southeast]]&lt;&gt;0,Play[[#This Row],[Smoker]]=0),Play[[#This Row],[medical_insurance_charges]],NA())</f>
        <v>#N/A</v>
      </c>
      <c r="AC753" s="144" t="e">
        <f>IF(AND(Play[[#This Row],[southwest]]&lt;&gt;0,Play[[#This Row],[Smoker]]=0),Play[[#This Row],[medical_insurance_charges]],NA())</f>
        <v>#N/A</v>
      </c>
      <c r="AD753" s="144" t="e">
        <f>IF(AND(Play[[#This Row],[northwest]]&lt;&gt;0,Play[[#This Row],[Smoker]]=0),Play[[#This Row],[medical_insurance_charges]],NA())</f>
        <v>#N/A</v>
      </c>
      <c r="AE753" s="144" t="e">
        <f>IF(AND(Play[[#This Row],[northeast]]&lt;&gt;0,Play[[#This Row],[Smoker]]=0),Play[[#This Row],[medical_insurance_charges]],NA())</f>
        <v>#N/A</v>
      </c>
      <c r="AF753" s="115" t="e">
        <f>IF(AND(Play[[#This Row],[Biological Marker]]=0,Play[[#This Row],[Smoker]]=0),Play[[#This Row],[medical_insurance_charges]],NA())</f>
        <v>#N/A</v>
      </c>
      <c r="AG753" s="115" t="e">
        <f>IF(AND(Play[[#This Row],[Biological Marker]]=1,Play[[#This Row],[Smoker]]=0),Play[[#This Row],[medical_insurance_charges]],NA())</f>
        <v>#N/A</v>
      </c>
    </row>
    <row r="754" spans="1:33" x14ac:dyDescent="0.35">
      <c r="A754" s="31">
        <v>50</v>
      </c>
      <c r="B754" s="31">
        <v>32.299999999999997</v>
      </c>
      <c r="C754" s="33">
        <v>0</v>
      </c>
      <c r="D754" s="33">
        <v>1</v>
      </c>
      <c r="E754" s="33">
        <v>0</v>
      </c>
      <c r="F754" s="33">
        <v>0</v>
      </c>
      <c r="G754" s="33">
        <v>1</v>
      </c>
      <c r="H754">
        <v>1</v>
      </c>
      <c r="I754">
        <v>0</v>
      </c>
      <c r="J754">
        <v>0</v>
      </c>
      <c r="K754">
        <v>0</v>
      </c>
      <c r="L754">
        <v>1</v>
      </c>
      <c r="M754">
        <v>0</v>
      </c>
      <c r="N754">
        <v>0</v>
      </c>
      <c r="O754">
        <v>1</v>
      </c>
      <c r="P754">
        <v>0</v>
      </c>
      <c r="Q754" s="32">
        <v>41919.097000000002</v>
      </c>
      <c r="R754" s="110" t="e">
        <f>IF(Play[[#This Row],[southeast]]=1,Play[[#This Row],[medical_insurance_charges]],NA())</f>
        <v>#N/A</v>
      </c>
      <c r="S754" s="110" t="e">
        <f>IF(Play[[#This Row],[southwest]]=1,Play[[#This Row],[medical_insurance_charges]],NA())</f>
        <v>#N/A</v>
      </c>
      <c r="T754" s="111" t="e">
        <f>IF(Play[[#This Row],[northwest]]=1,Play[[#This Row],[medical_insurance_charges]],NA())</f>
        <v>#N/A</v>
      </c>
      <c r="U754" s="110">
        <f>IF(Play[[#This Row],[northeast]]=1,Play[[#This Row],[medical_insurance_charges]],NA())</f>
        <v>41919.097000000002</v>
      </c>
      <c r="V754" s="114" t="e">
        <f>IF(AND(Play[[#This Row],[southeast]]&lt;&gt;0,Play[[#This Row],[Smoker]]&lt;&gt;0),Play[[#This Row],[medical_insurance_charges]],NA())</f>
        <v>#N/A</v>
      </c>
      <c r="W754" s="114" t="e">
        <f>IF(AND(Play[[#This Row],[southwest]]&lt;&gt;0,Play[[#This Row],[Smoker]]&lt;&gt;0),Play[[#This Row],[medical_insurance_charges]],NA())</f>
        <v>#N/A</v>
      </c>
      <c r="X754" s="114" t="e">
        <f>IF(AND(Play[[#This Row],[northwest]]&lt;&gt;0,Play[[#This Row],[Smoker]]&lt;&gt;0),Play[[#This Row],[medical_insurance_charges]],NA())</f>
        <v>#N/A</v>
      </c>
      <c r="Y754" s="114">
        <f>IF(AND(Play[[#This Row],[northeast]]&lt;&gt;0,Play[[#This Row],[Smoker]]&lt;&gt;0),Play[[#This Row],[medical_insurance_charges]],NA())</f>
        <v>41919.097000000002</v>
      </c>
      <c r="Z754" s="115" t="e">
        <f>IF(AND(Play[[#This Row],[Biological Marker]]=0,Play[[#This Row],[Smoker]]=1),Play[[#This Row],[medical_insurance_charges]],NA())</f>
        <v>#N/A</v>
      </c>
      <c r="AA754" s="115">
        <f>IF(AND(Play[[#This Row],[Biological Marker]]=1,Play[[#This Row],[Smoker]]=1),Play[[#This Row],[medical_insurance_charges]],NA())</f>
        <v>41919.097000000002</v>
      </c>
      <c r="AB754" s="144" t="e">
        <f>IF(AND(Play[[#This Row],[southeast]]&lt;&gt;0,Play[[#This Row],[Smoker]]=0),Play[[#This Row],[medical_insurance_charges]],NA())</f>
        <v>#N/A</v>
      </c>
      <c r="AC754" s="144" t="e">
        <f>IF(AND(Play[[#This Row],[southwest]]&lt;&gt;0,Play[[#This Row],[Smoker]]=0),Play[[#This Row],[medical_insurance_charges]],NA())</f>
        <v>#N/A</v>
      </c>
      <c r="AD754" s="144" t="e">
        <f>IF(AND(Play[[#This Row],[northwest]]&lt;&gt;0,Play[[#This Row],[Smoker]]=0),Play[[#This Row],[medical_insurance_charges]],NA())</f>
        <v>#N/A</v>
      </c>
      <c r="AE754" s="144" t="e">
        <f>IF(AND(Play[[#This Row],[northeast]]&lt;&gt;0,Play[[#This Row],[Smoker]]=0),Play[[#This Row],[medical_insurance_charges]],NA())</f>
        <v>#N/A</v>
      </c>
      <c r="AF754" s="115" t="e">
        <f>IF(AND(Play[[#This Row],[Biological Marker]]=0,Play[[#This Row],[Smoker]]=0),Play[[#This Row],[medical_insurance_charges]],NA())</f>
        <v>#N/A</v>
      </c>
      <c r="AG754" s="115" t="e">
        <f>IF(AND(Play[[#This Row],[Biological Marker]]=1,Play[[#This Row],[Smoker]]=0),Play[[#This Row],[medical_insurance_charges]],NA())</f>
        <v>#N/A</v>
      </c>
    </row>
    <row r="755" spans="1:33" x14ac:dyDescent="0.35">
      <c r="A755" s="31">
        <v>55</v>
      </c>
      <c r="B755" s="31">
        <v>30.684999999999999</v>
      </c>
      <c r="C755" s="33">
        <v>0</v>
      </c>
      <c r="D755" s="33">
        <v>1</v>
      </c>
      <c r="E755" s="33">
        <v>0</v>
      </c>
      <c r="F755" s="33">
        <v>0</v>
      </c>
      <c r="G755" s="33">
        <v>1</v>
      </c>
      <c r="H755">
        <v>1</v>
      </c>
      <c r="I755">
        <v>0</v>
      </c>
      <c r="J755">
        <v>0</v>
      </c>
      <c r="K755">
        <v>0</v>
      </c>
      <c r="L755">
        <v>1</v>
      </c>
      <c r="M755">
        <v>0</v>
      </c>
      <c r="N755">
        <v>0</v>
      </c>
      <c r="O755">
        <v>1</v>
      </c>
      <c r="P755">
        <v>0</v>
      </c>
      <c r="Q755" s="32">
        <v>42303.692150000003</v>
      </c>
      <c r="R755" s="110" t="e">
        <f>IF(Play[[#This Row],[southeast]]=1,Play[[#This Row],[medical_insurance_charges]],NA())</f>
        <v>#N/A</v>
      </c>
      <c r="S755" s="110" t="e">
        <f>IF(Play[[#This Row],[southwest]]=1,Play[[#This Row],[medical_insurance_charges]],NA())</f>
        <v>#N/A</v>
      </c>
      <c r="T755" s="111" t="e">
        <f>IF(Play[[#This Row],[northwest]]=1,Play[[#This Row],[medical_insurance_charges]],NA())</f>
        <v>#N/A</v>
      </c>
      <c r="U755" s="110">
        <f>IF(Play[[#This Row],[northeast]]=1,Play[[#This Row],[medical_insurance_charges]],NA())</f>
        <v>42303.692150000003</v>
      </c>
      <c r="V755" s="114" t="e">
        <f>IF(AND(Play[[#This Row],[southeast]]&lt;&gt;0,Play[[#This Row],[Smoker]]&lt;&gt;0),Play[[#This Row],[medical_insurance_charges]],NA())</f>
        <v>#N/A</v>
      </c>
      <c r="W755" s="114" t="e">
        <f>IF(AND(Play[[#This Row],[southwest]]&lt;&gt;0,Play[[#This Row],[Smoker]]&lt;&gt;0),Play[[#This Row],[medical_insurance_charges]],NA())</f>
        <v>#N/A</v>
      </c>
      <c r="X755" s="114" t="e">
        <f>IF(AND(Play[[#This Row],[northwest]]&lt;&gt;0,Play[[#This Row],[Smoker]]&lt;&gt;0),Play[[#This Row],[medical_insurance_charges]],NA())</f>
        <v>#N/A</v>
      </c>
      <c r="Y755" s="114">
        <f>IF(AND(Play[[#This Row],[northeast]]&lt;&gt;0,Play[[#This Row],[Smoker]]&lt;&gt;0),Play[[#This Row],[medical_insurance_charges]],NA())</f>
        <v>42303.692150000003</v>
      </c>
      <c r="Z755" s="115" t="e">
        <f>IF(AND(Play[[#This Row],[Biological Marker]]=0,Play[[#This Row],[Smoker]]=1),Play[[#This Row],[medical_insurance_charges]],NA())</f>
        <v>#N/A</v>
      </c>
      <c r="AA755" s="115">
        <f>IF(AND(Play[[#This Row],[Biological Marker]]=1,Play[[#This Row],[Smoker]]=1),Play[[#This Row],[medical_insurance_charges]],NA())</f>
        <v>42303.692150000003</v>
      </c>
      <c r="AB755" s="144" t="e">
        <f>IF(AND(Play[[#This Row],[southeast]]&lt;&gt;0,Play[[#This Row],[Smoker]]=0),Play[[#This Row],[medical_insurance_charges]],NA())</f>
        <v>#N/A</v>
      </c>
      <c r="AC755" s="144" t="e">
        <f>IF(AND(Play[[#This Row],[southwest]]&lt;&gt;0,Play[[#This Row],[Smoker]]=0),Play[[#This Row],[medical_insurance_charges]],NA())</f>
        <v>#N/A</v>
      </c>
      <c r="AD755" s="144" t="e">
        <f>IF(AND(Play[[#This Row],[northwest]]&lt;&gt;0,Play[[#This Row],[Smoker]]=0),Play[[#This Row],[medical_insurance_charges]],NA())</f>
        <v>#N/A</v>
      </c>
      <c r="AE755" s="144" t="e">
        <f>IF(AND(Play[[#This Row],[northeast]]&lt;&gt;0,Play[[#This Row],[Smoker]]=0),Play[[#This Row],[medical_insurance_charges]],NA())</f>
        <v>#N/A</v>
      </c>
      <c r="AF755" s="115" t="e">
        <f>IF(AND(Play[[#This Row],[Biological Marker]]=0,Play[[#This Row],[Smoker]]=0),Play[[#This Row],[medical_insurance_charges]],NA())</f>
        <v>#N/A</v>
      </c>
      <c r="AG755" s="115" t="e">
        <f>IF(AND(Play[[#This Row],[Biological Marker]]=1,Play[[#This Row],[Smoker]]=0),Play[[#This Row],[medical_insurance_charges]],NA())</f>
        <v>#N/A</v>
      </c>
    </row>
    <row r="756" spans="1:33" x14ac:dyDescent="0.35">
      <c r="A756" s="31">
        <v>40</v>
      </c>
      <c r="B756" s="31">
        <v>32.774999999999999</v>
      </c>
      <c r="C756" s="33">
        <v>0</v>
      </c>
      <c r="D756" s="33">
        <v>1</v>
      </c>
      <c r="E756" s="33">
        <v>0</v>
      </c>
      <c r="F756" s="33">
        <v>0</v>
      </c>
      <c r="G756" s="33">
        <v>1</v>
      </c>
      <c r="H756">
        <v>1</v>
      </c>
      <c r="I756">
        <v>0</v>
      </c>
      <c r="J756">
        <v>0</v>
      </c>
      <c r="K756">
        <v>0</v>
      </c>
      <c r="L756">
        <v>1</v>
      </c>
      <c r="M756">
        <v>0</v>
      </c>
      <c r="N756">
        <v>0</v>
      </c>
      <c r="O756">
        <v>1</v>
      </c>
      <c r="P756">
        <v>0</v>
      </c>
      <c r="Q756" s="32">
        <v>39125.332249999999</v>
      </c>
      <c r="R756" s="110" t="e">
        <f>IF(Play[[#This Row],[southeast]]=1,Play[[#This Row],[medical_insurance_charges]],NA())</f>
        <v>#N/A</v>
      </c>
      <c r="S756" s="110" t="e">
        <f>IF(Play[[#This Row],[southwest]]=1,Play[[#This Row],[medical_insurance_charges]],NA())</f>
        <v>#N/A</v>
      </c>
      <c r="T756" s="111" t="e">
        <f>IF(Play[[#This Row],[northwest]]=1,Play[[#This Row],[medical_insurance_charges]],NA())</f>
        <v>#N/A</v>
      </c>
      <c r="U756" s="110">
        <f>IF(Play[[#This Row],[northeast]]=1,Play[[#This Row],[medical_insurance_charges]],NA())</f>
        <v>39125.332249999999</v>
      </c>
      <c r="V756" s="114" t="e">
        <f>IF(AND(Play[[#This Row],[southeast]]&lt;&gt;0,Play[[#This Row],[Smoker]]&lt;&gt;0),Play[[#This Row],[medical_insurance_charges]],NA())</f>
        <v>#N/A</v>
      </c>
      <c r="W756" s="114" t="e">
        <f>IF(AND(Play[[#This Row],[southwest]]&lt;&gt;0,Play[[#This Row],[Smoker]]&lt;&gt;0),Play[[#This Row],[medical_insurance_charges]],NA())</f>
        <v>#N/A</v>
      </c>
      <c r="X756" s="114" t="e">
        <f>IF(AND(Play[[#This Row],[northwest]]&lt;&gt;0,Play[[#This Row],[Smoker]]&lt;&gt;0),Play[[#This Row],[medical_insurance_charges]],NA())</f>
        <v>#N/A</v>
      </c>
      <c r="Y756" s="114">
        <f>IF(AND(Play[[#This Row],[northeast]]&lt;&gt;0,Play[[#This Row],[Smoker]]&lt;&gt;0),Play[[#This Row],[medical_insurance_charges]],NA())</f>
        <v>39125.332249999999</v>
      </c>
      <c r="Z756" s="115" t="e">
        <f>IF(AND(Play[[#This Row],[Biological Marker]]=0,Play[[#This Row],[Smoker]]=1),Play[[#This Row],[medical_insurance_charges]],NA())</f>
        <v>#N/A</v>
      </c>
      <c r="AA756" s="115">
        <f>IF(AND(Play[[#This Row],[Biological Marker]]=1,Play[[#This Row],[Smoker]]=1),Play[[#This Row],[medical_insurance_charges]],NA())</f>
        <v>39125.332249999999</v>
      </c>
      <c r="AB756" s="144" t="e">
        <f>IF(AND(Play[[#This Row],[southeast]]&lt;&gt;0,Play[[#This Row],[Smoker]]=0),Play[[#This Row],[medical_insurance_charges]],NA())</f>
        <v>#N/A</v>
      </c>
      <c r="AC756" s="144" t="e">
        <f>IF(AND(Play[[#This Row],[southwest]]&lt;&gt;0,Play[[#This Row],[Smoker]]=0),Play[[#This Row],[medical_insurance_charges]],NA())</f>
        <v>#N/A</v>
      </c>
      <c r="AD756" s="144" t="e">
        <f>IF(AND(Play[[#This Row],[northwest]]&lt;&gt;0,Play[[#This Row],[Smoker]]=0),Play[[#This Row],[medical_insurance_charges]],NA())</f>
        <v>#N/A</v>
      </c>
      <c r="AE756" s="144" t="e">
        <f>IF(AND(Play[[#This Row],[northeast]]&lt;&gt;0,Play[[#This Row],[Smoker]]=0),Play[[#This Row],[medical_insurance_charges]],NA())</f>
        <v>#N/A</v>
      </c>
      <c r="AF756" s="115" t="e">
        <f>IF(AND(Play[[#This Row],[Biological Marker]]=0,Play[[#This Row],[Smoker]]=0),Play[[#This Row],[medical_insurance_charges]],NA())</f>
        <v>#N/A</v>
      </c>
      <c r="AG756" s="115" t="e">
        <f>IF(AND(Play[[#This Row],[Biological Marker]]=1,Play[[#This Row],[Smoker]]=0),Play[[#This Row],[medical_insurance_charges]],NA())</f>
        <v>#N/A</v>
      </c>
    </row>
    <row r="757" spans="1:33" x14ac:dyDescent="0.35">
      <c r="A757" s="31">
        <v>48</v>
      </c>
      <c r="B757" s="31">
        <v>40.564999999999998</v>
      </c>
      <c r="C757" s="33">
        <v>0</v>
      </c>
      <c r="D757" s="33">
        <v>1</v>
      </c>
      <c r="E757" s="33">
        <v>0</v>
      </c>
      <c r="F757" s="33">
        <v>0</v>
      </c>
      <c r="G757" s="33">
        <v>1</v>
      </c>
      <c r="H757">
        <v>1</v>
      </c>
      <c r="I757">
        <v>0</v>
      </c>
      <c r="J757">
        <v>0</v>
      </c>
      <c r="K757">
        <v>1</v>
      </c>
      <c r="L757">
        <v>0</v>
      </c>
      <c r="M757">
        <v>0</v>
      </c>
      <c r="N757">
        <v>0</v>
      </c>
      <c r="O757">
        <v>1</v>
      </c>
      <c r="P757">
        <v>0</v>
      </c>
      <c r="Q757" s="32">
        <v>45702.022349999999</v>
      </c>
      <c r="R757" s="110" t="e">
        <f>IF(Play[[#This Row],[southeast]]=1,Play[[#This Row],[medical_insurance_charges]],NA())</f>
        <v>#N/A</v>
      </c>
      <c r="S757" s="110" t="e">
        <f>IF(Play[[#This Row],[southwest]]=1,Play[[#This Row],[medical_insurance_charges]],NA())</f>
        <v>#N/A</v>
      </c>
      <c r="T757" s="111">
        <f>IF(Play[[#This Row],[northwest]]=1,Play[[#This Row],[medical_insurance_charges]],NA())</f>
        <v>45702.022349999999</v>
      </c>
      <c r="U757" s="110" t="e">
        <f>IF(Play[[#This Row],[northeast]]=1,Play[[#This Row],[medical_insurance_charges]],NA())</f>
        <v>#N/A</v>
      </c>
      <c r="V757" s="114" t="e">
        <f>IF(AND(Play[[#This Row],[southeast]]&lt;&gt;0,Play[[#This Row],[Smoker]]&lt;&gt;0),Play[[#This Row],[medical_insurance_charges]],NA())</f>
        <v>#N/A</v>
      </c>
      <c r="W757" s="114" t="e">
        <f>IF(AND(Play[[#This Row],[southwest]]&lt;&gt;0,Play[[#This Row],[Smoker]]&lt;&gt;0),Play[[#This Row],[medical_insurance_charges]],NA())</f>
        <v>#N/A</v>
      </c>
      <c r="X757" s="114">
        <f>IF(AND(Play[[#This Row],[northwest]]&lt;&gt;0,Play[[#This Row],[Smoker]]&lt;&gt;0),Play[[#This Row],[medical_insurance_charges]],NA())</f>
        <v>45702.022349999999</v>
      </c>
      <c r="Y757" s="114" t="e">
        <f>IF(AND(Play[[#This Row],[northeast]]&lt;&gt;0,Play[[#This Row],[Smoker]]&lt;&gt;0),Play[[#This Row],[medical_insurance_charges]],NA())</f>
        <v>#N/A</v>
      </c>
      <c r="Z757" s="115" t="e">
        <f>IF(AND(Play[[#This Row],[Biological Marker]]=0,Play[[#This Row],[Smoker]]=1),Play[[#This Row],[medical_insurance_charges]],NA())</f>
        <v>#N/A</v>
      </c>
      <c r="AA757" s="115">
        <f>IF(AND(Play[[#This Row],[Biological Marker]]=1,Play[[#This Row],[Smoker]]=1),Play[[#This Row],[medical_insurance_charges]],NA())</f>
        <v>45702.022349999999</v>
      </c>
      <c r="AB757" s="144" t="e">
        <f>IF(AND(Play[[#This Row],[southeast]]&lt;&gt;0,Play[[#This Row],[Smoker]]=0),Play[[#This Row],[medical_insurance_charges]],NA())</f>
        <v>#N/A</v>
      </c>
      <c r="AC757" s="144" t="e">
        <f>IF(AND(Play[[#This Row],[southwest]]&lt;&gt;0,Play[[#This Row],[Smoker]]=0),Play[[#This Row],[medical_insurance_charges]],NA())</f>
        <v>#N/A</v>
      </c>
      <c r="AD757" s="144" t="e">
        <f>IF(AND(Play[[#This Row],[northwest]]&lt;&gt;0,Play[[#This Row],[Smoker]]=0),Play[[#This Row],[medical_insurance_charges]],NA())</f>
        <v>#N/A</v>
      </c>
      <c r="AE757" s="144" t="e">
        <f>IF(AND(Play[[#This Row],[northeast]]&lt;&gt;0,Play[[#This Row],[Smoker]]=0),Play[[#This Row],[medical_insurance_charges]],NA())</f>
        <v>#N/A</v>
      </c>
      <c r="AF757" s="115" t="e">
        <f>IF(AND(Play[[#This Row],[Biological Marker]]=0,Play[[#This Row],[Smoker]]=0),Play[[#This Row],[medical_insurance_charges]],NA())</f>
        <v>#N/A</v>
      </c>
      <c r="AG757" s="115" t="e">
        <f>IF(AND(Play[[#This Row],[Biological Marker]]=1,Play[[#This Row],[Smoker]]=0),Play[[#This Row],[medical_insurance_charges]],NA())</f>
        <v>#N/A</v>
      </c>
    </row>
    <row r="758" spans="1:33" x14ac:dyDescent="0.35">
      <c r="A758" s="31">
        <v>18</v>
      </c>
      <c r="B758" s="31">
        <v>33.534999999999997</v>
      </c>
      <c r="C758" s="33">
        <v>0</v>
      </c>
      <c r="D758" s="33">
        <v>1</v>
      </c>
      <c r="E758" s="33">
        <v>0</v>
      </c>
      <c r="F758" s="33">
        <v>0</v>
      </c>
      <c r="G758" s="33">
        <v>1</v>
      </c>
      <c r="H758">
        <v>1</v>
      </c>
      <c r="I758">
        <v>0</v>
      </c>
      <c r="J758">
        <v>0</v>
      </c>
      <c r="K758">
        <v>0</v>
      </c>
      <c r="L758">
        <v>1</v>
      </c>
      <c r="M758">
        <v>1</v>
      </c>
      <c r="N758">
        <v>0</v>
      </c>
      <c r="O758">
        <v>0</v>
      </c>
      <c r="P758">
        <v>0</v>
      </c>
      <c r="Q758" s="32">
        <v>34617.840649999998</v>
      </c>
      <c r="R758" s="110" t="e">
        <f>IF(Play[[#This Row],[southeast]]=1,Play[[#This Row],[medical_insurance_charges]],NA())</f>
        <v>#N/A</v>
      </c>
      <c r="S758" s="110" t="e">
        <f>IF(Play[[#This Row],[southwest]]=1,Play[[#This Row],[medical_insurance_charges]],NA())</f>
        <v>#N/A</v>
      </c>
      <c r="T758" s="111" t="e">
        <f>IF(Play[[#This Row],[northwest]]=1,Play[[#This Row],[medical_insurance_charges]],NA())</f>
        <v>#N/A</v>
      </c>
      <c r="U758" s="110">
        <f>IF(Play[[#This Row],[northeast]]=1,Play[[#This Row],[medical_insurance_charges]],NA())</f>
        <v>34617.840649999998</v>
      </c>
      <c r="V758" s="114" t="e">
        <f>IF(AND(Play[[#This Row],[southeast]]&lt;&gt;0,Play[[#This Row],[Smoker]]&lt;&gt;0),Play[[#This Row],[medical_insurance_charges]],NA())</f>
        <v>#N/A</v>
      </c>
      <c r="W758" s="114" t="e">
        <f>IF(AND(Play[[#This Row],[southwest]]&lt;&gt;0,Play[[#This Row],[Smoker]]&lt;&gt;0),Play[[#This Row],[medical_insurance_charges]],NA())</f>
        <v>#N/A</v>
      </c>
      <c r="X758" s="114" t="e">
        <f>IF(AND(Play[[#This Row],[northwest]]&lt;&gt;0,Play[[#This Row],[Smoker]]&lt;&gt;0),Play[[#This Row],[medical_insurance_charges]],NA())</f>
        <v>#N/A</v>
      </c>
      <c r="Y758" s="114">
        <f>IF(AND(Play[[#This Row],[northeast]]&lt;&gt;0,Play[[#This Row],[Smoker]]&lt;&gt;0),Play[[#This Row],[medical_insurance_charges]],NA())</f>
        <v>34617.840649999998</v>
      </c>
      <c r="Z758" s="115" t="e">
        <f>IF(AND(Play[[#This Row],[Biological Marker]]=0,Play[[#This Row],[Smoker]]=1),Play[[#This Row],[medical_insurance_charges]],NA())</f>
        <v>#N/A</v>
      </c>
      <c r="AA758" s="115">
        <f>IF(AND(Play[[#This Row],[Biological Marker]]=1,Play[[#This Row],[Smoker]]=1),Play[[#This Row],[medical_insurance_charges]],NA())</f>
        <v>34617.840649999998</v>
      </c>
      <c r="AB758" s="144" t="e">
        <f>IF(AND(Play[[#This Row],[southeast]]&lt;&gt;0,Play[[#This Row],[Smoker]]=0),Play[[#This Row],[medical_insurance_charges]],NA())</f>
        <v>#N/A</v>
      </c>
      <c r="AC758" s="144" t="e">
        <f>IF(AND(Play[[#This Row],[southwest]]&lt;&gt;0,Play[[#This Row],[Smoker]]=0),Play[[#This Row],[medical_insurance_charges]],NA())</f>
        <v>#N/A</v>
      </c>
      <c r="AD758" s="144" t="e">
        <f>IF(AND(Play[[#This Row],[northwest]]&lt;&gt;0,Play[[#This Row],[Smoker]]=0),Play[[#This Row],[medical_insurance_charges]],NA())</f>
        <v>#N/A</v>
      </c>
      <c r="AE758" s="144" t="e">
        <f>IF(AND(Play[[#This Row],[northeast]]&lt;&gt;0,Play[[#This Row],[Smoker]]=0),Play[[#This Row],[medical_insurance_charges]],NA())</f>
        <v>#N/A</v>
      </c>
      <c r="AF758" s="115" t="e">
        <f>IF(AND(Play[[#This Row],[Biological Marker]]=0,Play[[#This Row],[Smoker]]=0),Play[[#This Row],[medical_insurance_charges]],NA())</f>
        <v>#N/A</v>
      </c>
      <c r="AG758" s="115" t="e">
        <f>IF(AND(Play[[#This Row],[Biological Marker]]=1,Play[[#This Row],[Smoker]]=0),Play[[#This Row],[medical_insurance_charges]],NA())</f>
        <v>#N/A</v>
      </c>
    </row>
    <row r="759" spans="1:33" x14ac:dyDescent="0.35">
      <c r="A759" s="31">
        <v>62</v>
      </c>
      <c r="B759" s="31">
        <v>32.015000000000001</v>
      </c>
      <c r="C759" s="33">
        <v>0</v>
      </c>
      <c r="D759" s="33">
        <v>1</v>
      </c>
      <c r="E759" s="33">
        <v>0</v>
      </c>
      <c r="F759" s="33">
        <v>0</v>
      </c>
      <c r="G759" s="33">
        <v>1</v>
      </c>
      <c r="H759">
        <v>1</v>
      </c>
      <c r="I759">
        <v>0</v>
      </c>
      <c r="J759">
        <v>0</v>
      </c>
      <c r="K759">
        <v>0</v>
      </c>
      <c r="L759">
        <v>1</v>
      </c>
      <c r="M759">
        <v>0</v>
      </c>
      <c r="N759">
        <v>0</v>
      </c>
      <c r="O759">
        <v>0</v>
      </c>
      <c r="P759">
        <v>1</v>
      </c>
      <c r="Q759" s="32">
        <v>45710.207849999999</v>
      </c>
      <c r="R759" s="110" t="e">
        <f>IF(Play[[#This Row],[southeast]]=1,Play[[#This Row],[medical_insurance_charges]],NA())</f>
        <v>#N/A</v>
      </c>
      <c r="S759" s="110" t="e">
        <f>IF(Play[[#This Row],[southwest]]=1,Play[[#This Row],[medical_insurance_charges]],NA())</f>
        <v>#N/A</v>
      </c>
      <c r="T759" s="111" t="e">
        <f>IF(Play[[#This Row],[northwest]]=1,Play[[#This Row],[medical_insurance_charges]],NA())</f>
        <v>#N/A</v>
      </c>
      <c r="U759" s="110">
        <f>IF(Play[[#This Row],[northeast]]=1,Play[[#This Row],[medical_insurance_charges]],NA())</f>
        <v>45710.207849999999</v>
      </c>
      <c r="V759" s="114" t="e">
        <f>IF(AND(Play[[#This Row],[southeast]]&lt;&gt;0,Play[[#This Row],[Smoker]]&lt;&gt;0),Play[[#This Row],[medical_insurance_charges]],NA())</f>
        <v>#N/A</v>
      </c>
      <c r="W759" s="114" t="e">
        <f>IF(AND(Play[[#This Row],[southwest]]&lt;&gt;0,Play[[#This Row],[Smoker]]&lt;&gt;0),Play[[#This Row],[medical_insurance_charges]],NA())</f>
        <v>#N/A</v>
      </c>
      <c r="X759" s="114" t="e">
        <f>IF(AND(Play[[#This Row],[northwest]]&lt;&gt;0,Play[[#This Row],[Smoker]]&lt;&gt;0),Play[[#This Row],[medical_insurance_charges]],NA())</f>
        <v>#N/A</v>
      </c>
      <c r="Y759" s="114">
        <f>IF(AND(Play[[#This Row],[northeast]]&lt;&gt;0,Play[[#This Row],[Smoker]]&lt;&gt;0),Play[[#This Row],[medical_insurance_charges]],NA())</f>
        <v>45710.207849999999</v>
      </c>
      <c r="Z759" s="115" t="e">
        <f>IF(AND(Play[[#This Row],[Biological Marker]]=0,Play[[#This Row],[Smoker]]=1),Play[[#This Row],[medical_insurance_charges]],NA())</f>
        <v>#N/A</v>
      </c>
      <c r="AA759" s="115">
        <f>IF(AND(Play[[#This Row],[Biological Marker]]=1,Play[[#This Row],[Smoker]]=1),Play[[#This Row],[medical_insurance_charges]],NA())</f>
        <v>45710.207849999999</v>
      </c>
      <c r="AB759" s="144" t="e">
        <f>IF(AND(Play[[#This Row],[southeast]]&lt;&gt;0,Play[[#This Row],[Smoker]]=0),Play[[#This Row],[medical_insurance_charges]],NA())</f>
        <v>#N/A</v>
      </c>
      <c r="AC759" s="144" t="e">
        <f>IF(AND(Play[[#This Row],[southwest]]&lt;&gt;0,Play[[#This Row],[Smoker]]=0),Play[[#This Row],[medical_insurance_charges]],NA())</f>
        <v>#N/A</v>
      </c>
      <c r="AD759" s="144" t="e">
        <f>IF(AND(Play[[#This Row],[northwest]]&lt;&gt;0,Play[[#This Row],[Smoker]]=0),Play[[#This Row],[medical_insurance_charges]],NA())</f>
        <v>#N/A</v>
      </c>
      <c r="AE759" s="144" t="e">
        <f>IF(AND(Play[[#This Row],[northeast]]&lt;&gt;0,Play[[#This Row],[Smoker]]=0),Play[[#This Row],[medical_insurance_charges]],NA())</f>
        <v>#N/A</v>
      </c>
      <c r="AF759" s="115" t="e">
        <f>IF(AND(Play[[#This Row],[Biological Marker]]=0,Play[[#This Row],[Smoker]]=0),Play[[#This Row],[medical_insurance_charges]],NA())</f>
        <v>#N/A</v>
      </c>
      <c r="AG759" s="115" t="e">
        <f>IF(AND(Play[[#This Row],[Biological Marker]]=1,Play[[#This Row],[Smoker]]=0),Play[[#This Row],[medical_insurance_charges]],NA())</f>
        <v>#N/A</v>
      </c>
    </row>
    <row r="760" spans="1:33" x14ac:dyDescent="0.35">
      <c r="A760" s="31">
        <v>60</v>
      </c>
      <c r="B760" s="31">
        <v>31.35</v>
      </c>
      <c r="C760" s="33">
        <v>0</v>
      </c>
      <c r="D760" s="33">
        <v>1</v>
      </c>
      <c r="E760" s="33">
        <v>0</v>
      </c>
      <c r="F760" s="33">
        <v>0</v>
      </c>
      <c r="G760" s="33">
        <v>1</v>
      </c>
      <c r="H760">
        <v>1</v>
      </c>
      <c r="I760">
        <v>0</v>
      </c>
      <c r="J760">
        <v>0</v>
      </c>
      <c r="K760">
        <v>1</v>
      </c>
      <c r="L760">
        <v>0</v>
      </c>
      <c r="M760">
        <v>0</v>
      </c>
      <c r="N760">
        <v>0</v>
      </c>
      <c r="O760">
        <v>0</v>
      </c>
      <c r="P760">
        <v>1</v>
      </c>
      <c r="Q760" s="32">
        <v>46130.5265</v>
      </c>
      <c r="R760" s="110" t="e">
        <f>IF(Play[[#This Row],[southeast]]=1,Play[[#This Row],[medical_insurance_charges]],NA())</f>
        <v>#N/A</v>
      </c>
      <c r="S760" s="110" t="e">
        <f>IF(Play[[#This Row],[southwest]]=1,Play[[#This Row],[medical_insurance_charges]],NA())</f>
        <v>#N/A</v>
      </c>
      <c r="T760" s="111">
        <f>IF(Play[[#This Row],[northwest]]=1,Play[[#This Row],[medical_insurance_charges]],NA())</f>
        <v>46130.5265</v>
      </c>
      <c r="U760" s="110" t="e">
        <f>IF(Play[[#This Row],[northeast]]=1,Play[[#This Row],[medical_insurance_charges]],NA())</f>
        <v>#N/A</v>
      </c>
      <c r="V760" s="114" t="e">
        <f>IF(AND(Play[[#This Row],[southeast]]&lt;&gt;0,Play[[#This Row],[Smoker]]&lt;&gt;0),Play[[#This Row],[medical_insurance_charges]],NA())</f>
        <v>#N/A</v>
      </c>
      <c r="W760" s="114" t="e">
        <f>IF(AND(Play[[#This Row],[southwest]]&lt;&gt;0,Play[[#This Row],[Smoker]]&lt;&gt;0),Play[[#This Row],[medical_insurance_charges]],NA())</f>
        <v>#N/A</v>
      </c>
      <c r="X760" s="114">
        <f>IF(AND(Play[[#This Row],[northwest]]&lt;&gt;0,Play[[#This Row],[Smoker]]&lt;&gt;0),Play[[#This Row],[medical_insurance_charges]],NA())</f>
        <v>46130.5265</v>
      </c>
      <c r="Y760" s="114" t="e">
        <f>IF(AND(Play[[#This Row],[northeast]]&lt;&gt;0,Play[[#This Row],[Smoker]]&lt;&gt;0),Play[[#This Row],[medical_insurance_charges]],NA())</f>
        <v>#N/A</v>
      </c>
      <c r="Z760" s="115" t="e">
        <f>IF(AND(Play[[#This Row],[Biological Marker]]=0,Play[[#This Row],[Smoker]]=1),Play[[#This Row],[medical_insurance_charges]],NA())</f>
        <v>#N/A</v>
      </c>
      <c r="AA760" s="115">
        <f>IF(AND(Play[[#This Row],[Biological Marker]]=1,Play[[#This Row],[Smoker]]=1),Play[[#This Row],[medical_insurance_charges]],NA())</f>
        <v>46130.5265</v>
      </c>
      <c r="AB760" s="144" t="e">
        <f>IF(AND(Play[[#This Row],[southeast]]&lt;&gt;0,Play[[#This Row],[Smoker]]=0),Play[[#This Row],[medical_insurance_charges]],NA())</f>
        <v>#N/A</v>
      </c>
      <c r="AC760" s="144" t="e">
        <f>IF(AND(Play[[#This Row],[southwest]]&lt;&gt;0,Play[[#This Row],[Smoker]]=0),Play[[#This Row],[medical_insurance_charges]],NA())</f>
        <v>#N/A</v>
      </c>
      <c r="AD760" s="144" t="e">
        <f>IF(AND(Play[[#This Row],[northwest]]&lt;&gt;0,Play[[#This Row],[Smoker]]=0),Play[[#This Row],[medical_insurance_charges]],NA())</f>
        <v>#N/A</v>
      </c>
      <c r="AE760" s="144" t="e">
        <f>IF(AND(Play[[#This Row],[northeast]]&lt;&gt;0,Play[[#This Row],[Smoker]]=0),Play[[#This Row],[medical_insurance_charges]],NA())</f>
        <v>#N/A</v>
      </c>
      <c r="AF760" s="115" t="e">
        <f>IF(AND(Play[[#This Row],[Biological Marker]]=0,Play[[#This Row],[Smoker]]=0),Play[[#This Row],[medical_insurance_charges]],NA())</f>
        <v>#N/A</v>
      </c>
      <c r="AG760" s="115" t="e">
        <f>IF(AND(Play[[#This Row],[Biological Marker]]=1,Play[[#This Row],[Smoker]]=0),Play[[#This Row],[medical_insurance_charges]],NA())</f>
        <v>#N/A</v>
      </c>
    </row>
    <row r="761" spans="1:33" x14ac:dyDescent="0.35">
      <c r="A761" s="31">
        <v>23</v>
      </c>
      <c r="B761" s="31">
        <v>31.73</v>
      </c>
      <c r="C761" s="33">
        <v>0</v>
      </c>
      <c r="D761" s="33">
        <v>1</v>
      </c>
      <c r="E761" s="33">
        <v>0</v>
      </c>
      <c r="F761" s="33">
        <v>0</v>
      </c>
      <c r="G761" s="33">
        <v>1</v>
      </c>
      <c r="H761">
        <v>1</v>
      </c>
      <c r="I761">
        <v>0</v>
      </c>
      <c r="J761">
        <v>0</v>
      </c>
      <c r="K761">
        <v>0</v>
      </c>
      <c r="L761">
        <v>1</v>
      </c>
      <c r="M761">
        <v>1</v>
      </c>
      <c r="N761">
        <v>0</v>
      </c>
      <c r="O761">
        <v>0</v>
      </c>
      <c r="P761">
        <v>0</v>
      </c>
      <c r="Q761" s="32">
        <v>36189.101699999999</v>
      </c>
      <c r="R761" s="110" t="e">
        <f>IF(Play[[#This Row],[southeast]]=1,Play[[#This Row],[medical_insurance_charges]],NA())</f>
        <v>#N/A</v>
      </c>
      <c r="S761" s="110" t="e">
        <f>IF(Play[[#This Row],[southwest]]=1,Play[[#This Row],[medical_insurance_charges]],NA())</f>
        <v>#N/A</v>
      </c>
      <c r="T761" s="111" t="e">
        <f>IF(Play[[#This Row],[northwest]]=1,Play[[#This Row],[medical_insurance_charges]],NA())</f>
        <v>#N/A</v>
      </c>
      <c r="U761" s="110">
        <f>IF(Play[[#This Row],[northeast]]=1,Play[[#This Row],[medical_insurance_charges]],NA())</f>
        <v>36189.101699999999</v>
      </c>
      <c r="V761" s="114" t="e">
        <f>IF(AND(Play[[#This Row],[southeast]]&lt;&gt;0,Play[[#This Row],[Smoker]]&lt;&gt;0),Play[[#This Row],[medical_insurance_charges]],NA())</f>
        <v>#N/A</v>
      </c>
      <c r="W761" s="114" t="e">
        <f>IF(AND(Play[[#This Row],[southwest]]&lt;&gt;0,Play[[#This Row],[Smoker]]&lt;&gt;0),Play[[#This Row],[medical_insurance_charges]],NA())</f>
        <v>#N/A</v>
      </c>
      <c r="X761" s="114" t="e">
        <f>IF(AND(Play[[#This Row],[northwest]]&lt;&gt;0,Play[[#This Row],[Smoker]]&lt;&gt;0),Play[[#This Row],[medical_insurance_charges]],NA())</f>
        <v>#N/A</v>
      </c>
      <c r="Y761" s="114">
        <f>IF(AND(Play[[#This Row],[northeast]]&lt;&gt;0,Play[[#This Row],[Smoker]]&lt;&gt;0),Play[[#This Row],[medical_insurance_charges]],NA())</f>
        <v>36189.101699999999</v>
      </c>
      <c r="Z761" s="115" t="e">
        <f>IF(AND(Play[[#This Row],[Biological Marker]]=0,Play[[#This Row],[Smoker]]=1),Play[[#This Row],[medical_insurance_charges]],NA())</f>
        <v>#N/A</v>
      </c>
      <c r="AA761" s="115">
        <f>IF(AND(Play[[#This Row],[Biological Marker]]=1,Play[[#This Row],[Smoker]]=1),Play[[#This Row],[medical_insurance_charges]],NA())</f>
        <v>36189.101699999999</v>
      </c>
      <c r="AB761" s="144" t="e">
        <f>IF(AND(Play[[#This Row],[southeast]]&lt;&gt;0,Play[[#This Row],[Smoker]]=0),Play[[#This Row],[medical_insurance_charges]],NA())</f>
        <v>#N/A</v>
      </c>
      <c r="AC761" s="144" t="e">
        <f>IF(AND(Play[[#This Row],[southwest]]&lt;&gt;0,Play[[#This Row],[Smoker]]=0),Play[[#This Row],[medical_insurance_charges]],NA())</f>
        <v>#N/A</v>
      </c>
      <c r="AD761" s="144" t="e">
        <f>IF(AND(Play[[#This Row],[northwest]]&lt;&gt;0,Play[[#This Row],[Smoker]]=0),Play[[#This Row],[medical_insurance_charges]],NA())</f>
        <v>#N/A</v>
      </c>
      <c r="AE761" s="144" t="e">
        <f>IF(AND(Play[[#This Row],[northeast]]&lt;&gt;0,Play[[#This Row],[Smoker]]=0),Play[[#This Row],[medical_insurance_charges]],NA())</f>
        <v>#N/A</v>
      </c>
      <c r="AF761" s="115" t="e">
        <f>IF(AND(Play[[#This Row],[Biological Marker]]=0,Play[[#This Row],[Smoker]]=0),Play[[#This Row],[medical_insurance_charges]],NA())</f>
        <v>#N/A</v>
      </c>
      <c r="AG761" s="115" t="e">
        <f>IF(AND(Play[[#This Row],[Biological Marker]]=1,Play[[#This Row],[Smoker]]=0),Play[[#This Row],[medical_insurance_charges]],NA())</f>
        <v>#N/A</v>
      </c>
    </row>
    <row r="762" spans="1:33" x14ac:dyDescent="0.35">
      <c r="A762" s="31">
        <v>53</v>
      </c>
      <c r="B762" s="31">
        <v>34.104999999999997</v>
      </c>
      <c r="C762" s="33">
        <v>0</v>
      </c>
      <c r="D762" s="33">
        <v>1</v>
      </c>
      <c r="E762" s="33">
        <v>0</v>
      </c>
      <c r="F762" s="33">
        <v>0</v>
      </c>
      <c r="G762" s="33">
        <v>1</v>
      </c>
      <c r="H762">
        <v>1</v>
      </c>
      <c r="I762">
        <v>0</v>
      </c>
      <c r="J762">
        <v>0</v>
      </c>
      <c r="K762">
        <v>0</v>
      </c>
      <c r="L762">
        <v>1</v>
      </c>
      <c r="M762">
        <v>0</v>
      </c>
      <c r="N762">
        <v>0</v>
      </c>
      <c r="O762">
        <v>1</v>
      </c>
      <c r="P762">
        <v>0</v>
      </c>
      <c r="Q762" s="32">
        <v>43254.417950000003</v>
      </c>
      <c r="R762" s="110" t="e">
        <f>IF(Play[[#This Row],[southeast]]=1,Play[[#This Row],[medical_insurance_charges]],NA())</f>
        <v>#N/A</v>
      </c>
      <c r="S762" s="110" t="e">
        <f>IF(Play[[#This Row],[southwest]]=1,Play[[#This Row],[medical_insurance_charges]],NA())</f>
        <v>#N/A</v>
      </c>
      <c r="T762" s="111" t="e">
        <f>IF(Play[[#This Row],[northwest]]=1,Play[[#This Row],[medical_insurance_charges]],NA())</f>
        <v>#N/A</v>
      </c>
      <c r="U762" s="110">
        <f>IF(Play[[#This Row],[northeast]]=1,Play[[#This Row],[medical_insurance_charges]],NA())</f>
        <v>43254.417950000003</v>
      </c>
      <c r="V762" s="114" t="e">
        <f>IF(AND(Play[[#This Row],[southeast]]&lt;&gt;0,Play[[#This Row],[Smoker]]&lt;&gt;0),Play[[#This Row],[medical_insurance_charges]],NA())</f>
        <v>#N/A</v>
      </c>
      <c r="W762" s="114" t="e">
        <f>IF(AND(Play[[#This Row],[southwest]]&lt;&gt;0,Play[[#This Row],[Smoker]]&lt;&gt;0),Play[[#This Row],[medical_insurance_charges]],NA())</f>
        <v>#N/A</v>
      </c>
      <c r="X762" s="114" t="e">
        <f>IF(AND(Play[[#This Row],[northwest]]&lt;&gt;0,Play[[#This Row],[Smoker]]&lt;&gt;0),Play[[#This Row],[medical_insurance_charges]],NA())</f>
        <v>#N/A</v>
      </c>
      <c r="Y762" s="114">
        <f>IF(AND(Play[[#This Row],[northeast]]&lt;&gt;0,Play[[#This Row],[Smoker]]&lt;&gt;0),Play[[#This Row],[medical_insurance_charges]],NA())</f>
        <v>43254.417950000003</v>
      </c>
      <c r="Z762" s="115" t="e">
        <f>IF(AND(Play[[#This Row],[Biological Marker]]=0,Play[[#This Row],[Smoker]]=1),Play[[#This Row],[medical_insurance_charges]],NA())</f>
        <v>#N/A</v>
      </c>
      <c r="AA762" s="115">
        <f>IF(AND(Play[[#This Row],[Biological Marker]]=1,Play[[#This Row],[Smoker]]=1),Play[[#This Row],[medical_insurance_charges]],NA())</f>
        <v>43254.417950000003</v>
      </c>
      <c r="AB762" s="144" t="e">
        <f>IF(AND(Play[[#This Row],[southeast]]&lt;&gt;0,Play[[#This Row],[Smoker]]=0),Play[[#This Row],[medical_insurance_charges]],NA())</f>
        <v>#N/A</v>
      </c>
      <c r="AC762" s="144" t="e">
        <f>IF(AND(Play[[#This Row],[southwest]]&lt;&gt;0,Play[[#This Row],[Smoker]]=0),Play[[#This Row],[medical_insurance_charges]],NA())</f>
        <v>#N/A</v>
      </c>
      <c r="AD762" s="144" t="e">
        <f>IF(AND(Play[[#This Row],[northwest]]&lt;&gt;0,Play[[#This Row],[Smoker]]=0),Play[[#This Row],[medical_insurance_charges]],NA())</f>
        <v>#N/A</v>
      </c>
      <c r="AE762" s="144" t="e">
        <f>IF(AND(Play[[#This Row],[northeast]]&lt;&gt;0,Play[[#This Row],[Smoker]]=0),Play[[#This Row],[medical_insurance_charges]],NA())</f>
        <v>#N/A</v>
      </c>
      <c r="AF762" s="115" t="e">
        <f>IF(AND(Play[[#This Row],[Biological Marker]]=0,Play[[#This Row],[Smoker]]=0),Play[[#This Row],[medical_insurance_charges]],NA())</f>
        <v>#N/A</v>
      </c>
      <c r="AG762" s="115" t="e">
        <f>IF(AND(Play[[#This Row],[Biological Marker]]=1,Play[[#This Row],[Smoker]]=0),Play[[#This Row],[medical_insurance_charges]],NA())</f>
        <v>#N/A</v>
      </c>
    </row>
    <row r="763" spans="1:33" x14ac:dyDescent="0.35">
      <c r="A763" s="31">
        <v>41</v>
      </c>
      <c r="B763" s="31">
        <v>30.78</v>
      </c>
      <c r="C763" s="33">
        <v>0</v>
      </c>
      <c r="D763" s="33">
        <v>1</v>
      </c>
      <c r="E763" s="33">
        <v>0</v>
      </c>
      <c r="F763" s="33">
        <v>0</v>
      </c>
      <c r="G763" s="33">
        <v>1</v>
      </c>
      <c r="H763">
        <v>1</v>
      </c>
      <c r="I763">
        <v>0</v>
      </c>
      <c r="J763">
        <v>0</v>
      </c>
      <c r="K763">
        <v>0</v>
      </c>
      <c r="L763">
        <v>1</v>
      </c>
      <c r="M763">
        <v>0</v>
      </c>
      <c r="N763">
        <v>0</v>
      </c>
      <c r="O763">
        <v>1</v>
      </c>
      <c r="P763">
        <v>0</v>
      </c>
      <c r="Q763" s="32">
        <v>39597.407200000001</v>
      </c>
      <c r="R763" s="110" t="e">
        <f>IF(Play[[#This Row],[southeast]]=1,Play[[#This Row],[medical_insurance_charges]],NA())</f>
        <v>#N/A</v>
      </c>
      <c r="S763" s="110" t="e">
        <f>IF(Play[[#This Row],[southwest]]=1,Play[[#This Row],[medical_insurance_charges]],NA())</f>
        <v>#N/A</v>
      </c>
      <c r="T763" s="111" t="e">
        <f>IF(Play[[#This Row],[northwest]]=1,Play[[#This Row],[medical_insurance_charges]],NA())</f>
        <v>#N/A</v>
      </c>
      <c r="U763" s="110">
        <f>IF(Play[[#This Row],[northeast]]=1,Play[[#This Row],[medical_insurance_charges]],NA())</f>
        <v>39597.407200000001</v>
      </c>
      <c r="V763" s="114" t="e">
        <f>IF(AND(Play[[#This Row],[southeast]]&lt;&gt;0,Play[[#This Row],[Smoker]]&lt;&gt;0),Play[[#This Row],[medical_insurance_charges]],NA())</f>
        <v>#N/A</v>
      </c>
      <c r="W763" s="114" t="e">
        <f>IF(AND(Play[[#This Row],[southwest]]&lt;&gt;0,Play[[#This Row],[Smoker]]&lt;&gt;0),Play[[#This Row],[medical_insurance_charges]],NA())</f>
        <v>#N/A</v>
      </c>
      <c r="X763" s="114" t="e">
        <f>IF(AND(Play[[#This Row],[northwest]]&lt;&gt;0,Play[[#This Row],[Smoker]]&lt;&gt;0),Play[[#This Row],[medical_insurance_charges]],NA())</f>
        <v>#N/A</v>
      </c>
      <c r="Y763" s="114">
        <f>IF(AND(Play[[#This Row],[northeast]]&lt;&gt;0,Play[[#This Row],[Smoker]]&lt;&gt;0),Play[[#This Row],[medical_insurance_charges]],NA())</f>
        <v>39597.407200000001</v>
      </c>
      <c r="Z763" s="115" t="e">
        <f>IF(AND(Play[[#This Row],[Biological Marker]]=0,Play[[#This Row],[Smoker]]=1),Play[[#This Row],[medical_insurance_charges]],NA())</f>
        <v>#N/A</v>
      </c>
      <c r="AA763" s="115">
        <f>IF(AND(Play[[#This Row],[Biological Marker]]=1,Play[[#This Row],[Smoker]]=1),Play[[#This Row],[medical_insurance_charges]],NA())</f>
        <v>39597.407200000001</v>
      </c>
      <c r="AB763" s="144" t="e">
        <f>IF(AND(Play[[#This Row],[southeast]]&lt;&gt;0,Play[[#This Row],[Smoker]]=0),Play[[#This Row],[medical_insurance_charges]],NA())</f>
        <v>#N/A</v>
      </c>
      <c r="AC763" s="144" t="e">
        <f>IF(AND(Play[[#This Row],[southwest]]&lt;&gt;0,Play[[#This Row],[Smoker]]=0),Play[[#This Row],[medical_insurance_charges]],NA())</f>
        <v>#N/A</v>
      </c>
      <c r="AD763" s="144" t="e">
        <f>IF(AND(Play[[#This Row],[northwest]]&lt;&gt;0,Play[[#This Row],[Smoker]]=0),Play[[#This Row],[medical_insurance_charges]],NA())</f>
        <v>#N/A</v>
      </c>
      <c r="AE763" s="144" t="e">
        <f>IF(AND(Play[[#This Row],[northeast]]&lt;&gt;0,Play[[#This Row],[Smoker]]=0),Play[[#This Row],[medical_insurance_charges]],NA())</f>
        <v>#N/A</v>
      </c>
      <c r="AF763" s="115" t="e">
        <f>IF(AND(Play[[#This Row],[Biological Marker]]=0,Play[[#This Row],[Smoker]]=0),Play[[#This Row],[medical_insurance_charges]],NA())</f>
        <v>#N/A</v>
      </c>
      <c r="AG763" s="115" t="e">
        <f>IF(AND(Play[[#This Row],[Biological Marker]]=1,Play[[#This Row],[Smoker]]=0),Play[[#This Row],[medical_insurance_charges]],NA())</f>
        <v>#N/A</v>
      </c>
    </row>
    <row r="764" spans="1:33" x14ac:dyDescent="0.35">
      <c r="A764" s="31">
        <v>18</v>
      </c>
      <c r="B764" s="31">
        <v>31.73</v>
      </c>
      <c r="C764" s="33">
        <v>0</v>
      </c>
      <c r="D764" s="33">
        <v>1</v>
      </c>
      <c r="E764" s="33">
        <v>0</v>
      </c>
      <c r="F764" s="33">
        <v>0</v>
      </c>
      <c r="G764" s="33">
        <v>1</v>
      </c>
      <c r="H764">
        <v>1</v>
      </c>
      <c r="I764">
        <v>0</v>
      </c>
      <c r="J764">
        <v>0</v>
      </c>
      <c r="K764">
        <v>0</v>
      </c>
      <c r="L764">
        <v>1</v>
      </c>
      <c r="M764">
        <v>1</v>
      </c>
      <c r="N764">
        <v>0</v>
      </c>
      <c r="O764">
        <v>0</v>
      </c>
      <c r="P764">
        <v>0</v>
      </c>
      <c r="Q764" s="32">
        <v>33732.686699999998</v>
      </c>
      <c r="R764" s="110" t="e">
        <f>IF(Play[[#This Row],[southeast]]=1,Play[[#This Row],[medical_insurance_charges]],NA())</f>
        <v>#N/A</v>
      </c>
      <c r="S764" s="110" t="e">
        <f>IF(Play[[#This Row],[southwest]]=1,Play[[#This Row],[medical_insurance_charges]],NA())</f>
        <v>#N/A</v>
      </c>
      <c r="T764" s="111" t="e">
        <f>IF(Play[[#This Row],[northwest]]=1,Play[[#This Row],[medical_insurance_charges]],NA())</f>
        <v>#N/A</v>
      </c>
      <c r="U764" s="110">
        <f>IF(Play[[#This Row],[northeast]]=1,Play[[#This Row],[medical_insurance_charges]],NA())</f>
        <v>33732.686699999998</v>
      </c>
      <c r="V764" s="114" t="e">
        <f>IF(AND(Play[[#This Row],[southeast]]&lt;&gt;0,Play[[#This Row],[Smoker]]&lt;&gt;0),Play[[#This Row],[medical_insurance_charges]],NA())</f>
        <v>#N/A</v>
      </c>
      <c r="W764" s="114" t="e">
        <f>IF(AND(Play[[#This Row],[southwest]]&lt;&gt;0,Play[[#This Row],[Smoker]]&lt;&gt;0),Play[[#This Row],[medical_insurance_charges]],NA())</f>
        <v>#N/A</v>
      </c>
      <c r="X764" s="114" t="e">
        <f>IF(AND(Play[[#This Row],[northwest]]&lt;&gt;0,Play[[#This Row],[Smoker]]&lt;&gt;0),Play[[#This Row],[medical_insurance_charges]],NA())</f>
        <v>#N/A</v>
      </c>
      <c r="Y764" s="114">
        <f>IF(AND(Play[[#This Row],[northeast]]&lt;&gt;0,Play[[#This Row],[Smoker]]&lt;&gt;0),Play[[#This Row],[medical_insurance_charges]],NA())</f>
        <v>33732.686699999998</v>
      </c>
      <c r="Z764" s="115" t="e">
        <f>IF(AND(Play[[#This Row],[Biological Marker]]=0,Play[[#This Row],[Smoker]]=1),Play[[#This Row],[medical_insurance_charges]],NA())</f>
        <v>#N/A</v>
      </c>
      <c r="AA764" s="115">
        <f>IF(AND(Play[[#This Row],[Biological Marker]]=1,Play[[#This Row],[Smoker]]=1),Play[[#This Row],[medical_insurance_charges]],NA())</f>
        <v>33732.686699999998</v>
      </c>
      <c r="AB764" s="144" t="e">
        <f>IF(AND(Play[[#This Row],[southeast]]&lt;&gt;0,Play[[#This Row],[Smoker]]=0),Play[[#This Row],[medical_insurance_charges]],NA())</f>
        <v>#N/A</v>
      </c>
      <c r="AC764" s="144" t="e">
        <f>IF(AND(Play[[#This Row],[southwest]]&lt;&gt;0,Play[[#This Row],[Smoker]]=0),Play[[#This Row],[medical_insurance_charges]],NA())</f>
        <v>#N/A</v>
      </c>
      <c r="AD764" s="144" t="e">
        <f>IF(AND(Play[[#This Row],[northwest]]&lt;&gt;0,Play[[#This Row],[Smoker]]=0),Play[[#This Row],[medical_insurance_charges]],NA())</f>
        <v>#N/A</v>
      </c>
      <c r="AE764" s="144" t="e">
        <f>IF(AND(Play[[#This Row],[northeast]]&lt;&gt;0,Play[[#This Row],[Smoker]]=0),Play[[#This Row],[medical_insurance_charges]],NA())</f>
        <v>#N/A</v>
      </c>
      <c r="AF764" s="115" t="e">
        <f>IF(AND(Play[[#This Row],[Biological Marker]]=0,Play[[#This Row],[Smoker]]=0),Play[[#This Row],[medical_insurance_charges]],NA())</f>
        <v>#N/A</v>
      </c>
      <c r="AG764" s="115" t="e">
        <f>IF(AND(Play[[#This Row],[Biological Marker]]=1,Play[[#This Row],[Smoker]]=0),Play[[#This Row],[medical_insurance_charges]],NA())</f>
        <v>#N/A</v>
      </c>
    </row>
    <row r="765" spans="1:33" x14ac:dyDescent="0.35">
      <c r="A765" s="31">
        <v>37</v>
      </c>
      <c r="B765" s="31">
        <v>34.200000000000003</v>
      </c>
      <c r="C765" s="33">
        <v>0</v>
      </c>
      <c r="D765" s="33">
        <v>1</v>
      </c>
      <c r="E765" s="33">
        <v>0</v>
      </c>
      <c r="F765" s="33">
        <v>0</v>
      </c>
      <c r="G765" s="33">
        <v>1</v>
      </c>
      <c r="H765">
        <v>1</v>
      </c>
      <c r="I765">
        <v>0</v>
      </c>
      <c r="J765">
        <v>0</v>
      </c>
      <c r="K765">
        <v>0</v>
      </c>
      <c r="L765">
        <v>1</v>
      </c>
      <c r="M765">
        <v>0</v>
      </c>
      <c r="N765">
        <v>0</v>
      </c>
      <c r="O765">
        <v>1</v>
      </c>
      <c r="P765">
        <v>0</v>
      </c>
      <c r="Q765" s="32">
        <v>39047.285000000003</v>
      </c>
      <c r="R765" s="110" t="e">
        <f>IF(Play[[#This Row],[southeast]]=1,Play[[#This Row],[medical_insurance_charges]],NA())</f>
        <v>#N/A</v>
      </c>
      <c r="S765" s="110" t="e">
        <f>IF(Play[[#This Row],[southwest]]=1,Play[[#This Row],[medical_insurance_charges]],NA())</f>
        <v>#N/A</v>
      </c>
      <c r="T765" s="111" t="e">
        <f>IF(Play[[#This Row],[northwest]]=1,Play[[#This Row],[medical_insurance_charges]],NA())</f>
        <v>#N/A</v>
      </c>
      <c r="U765" s="110">
        <f>IF(Play[[#This Row],[northeast]]=1,Play[[#This Row],[medical_insurance_charges]],NA())</f>
        <v>39047.285000000003</v>
      </c>
      <c r="V765" s="114" t="e">
        <f>IF(AND(Play[[#This Row],[southeast]]&lt;&gt;0,Play[[#This Row],[Smoker]]&lt;&gt;0),Play[[#This Row],[medical_insurance_charges]],NA())</f>
        <v>#N/A</v>
      </c>
      <c r="W765" s="114" t="e">
        <f>IF(AND(Play[[#This Row],[southwest]]&lt;&gt;0,Play[[#This Row],[Smoker]]&lt;&gt;0),Play[[#This Row],[medical_insurance_charges]],NA())</f>
        <v>#N/A</v>
      </c>
      <c r="X765" s="114" t="e">
        <f>IF(AND(Play[[#This Row],[northwest]]&lt;&gt;0,Play[[#This Row],[Smoker]]&lt;&gt;0),Play[[#This Row],[medical_insurance_charges]],NA())</f>
        <v>#N/A</v>
      </c>
      <c r="Y765" s="114">
        <f>IF(AND(Play[[#This Row],[northeast]]&lt;&gt;0,Play[[#This Row],[Smoker]]&lt;&gt;0),Play[[#This Row],[medical_insurance_charges]],NA())</f>
        <v>39047.285000000003</v>
      </c>
      <c r="Z765" s="115" t="e">
        <f>IF(AND(Play[[#This Row],[Biological Marker]]=0,Play[[#This Row],[Smoker]]=1),Play[[#This Row],[medical_insurance_charges]],NA())</f>
        <v>#N/A</v>
      </c>
      <c r="AA765" s="115">
        <f>IF(AND(Play[[#This Row],[Biological Marker]]=1,Play[[#This Row],[Smoker]]=1),Play[[#This Row],[medical_insurance_charges]],NA())</f>
        <v>39047.285000000003</v>
      </c>
      <c r="AB765" s="144" t="e">
        <f>IF(AND(Play[[#This Row],[southeast]]&lt;&gt;0,Play[[#This Row],[Smoker]]=0),Play[[#This Row],[medical_insurance_charges]],NA())</f>
        <v>#N/A</v>
      </c>
      <c r="AC765" s="144" t="e">
        <f>IF(AND(Play[[#This Row],[southwest]]&lt;&gt;0,Play[[#This Row],[Smoker]]=0),Play[[#This Row],[medical_insurance_charges]],NA())</f>
        <v>#N/A</v>
      </c>
      <c r="AD765" s="144" t="e">
        <f>IF(AND(Play[[#This Row],[northwest]]&lt;&gt;0,Play[[#This Row],[Smoker]]=0),Play[[#This Row],[medical_insurance_charges]],NA())</f>
        <v>#N/A</v>
      </c>
      <c r="AE765" s="144" t="e">
        <f>IF(AND(Play[[#This Row],[northeast]]&lt;&gt;0,Play[[#This Row],[Smoker]]=0),Play[[#This Row],[medical_insurance_charges]],NA())</f>
        <v>#N/A</v>
      </c>
      <c r="AF765" s="115" t="e">
        <f>IF(AND(Play[[#This Row],[Biological Marker]]=0,Play[[#This Row],[Smoker]]=0),Play[[#This Row],[medical_insurance_charges]],NA())</f>
        <v>#N/A</v>
      </c>
      <c r="AG765" s="115" t="e">
        <f>IF(AND(Play[[#This Row],[Biological Marker]]=1,Play[[#This Row],[Smoker]]=0),Play[[#This Row],[medical_insurance_charges]],NA())</f>
        <v>#N/A</v>
      </c>
    </row>
    <row r="766" spans="1:33" x14ac:dyDescent="0.35">
      <c r="A766" s="31">
        <v>43</v>
      </c>
      <c r="B766" s="31">
        <v>34.96</v>
      </c>
      <c r="C766" s="33">
        <v>0</v>
      </c>
      <c r="D766" s="33">
        <v>1</v>
      </c>
      <c r="E766" s="33">
        <v>0</v>
      </c>
      <c r="F766" s="33">
        <v>0</v>
      </c>
      <c r="G766" s="33">
        <v>1</v>
      </c>
      <c r="H766">
        <v>1</v>
      </c>
      <c r="I766">
        <v>0</v>
      </c>
      <c r="J766">
        <v>0</v>
      </c>
      <c r="K766">
        <v>0</v>
      </c>
      <c r="L766">
        <v>1</v>
      </c>
      <c r="M766">
        <v>0</v>
      </c>
      <c r="N766">
        <v>0</v>
      </c>
      <c r="O766">
        <v>1</v>
      </c>
      <c r="P766">
        <v>0</v>
      </c>
      <c r="Q766" s="32">
        <v>41034.221400000002</v>
      </c>
      <c r="R766" s="110" t="e">
        <f>IF(Play[[#This Row],[southeast]]=1,Play[[#This Row],[medical_insurance_charges]],NA())</f>
        <v>#N/A</v>
      </c>
      <c r="S766" s="110" t="e">
        <f>IF(Play[[#This Row],[southwest]]=1,Play[[#This Row],[medical_insurance_charges]],NA())</f>
        <v>#N/A</v>
      </c>
      <c r="T766" s="111" t="e">
        <f>IF(Play[[#This Row],[northwest]]=1,Play[[#This Row],[medical_insurance_charges]],NA())</f>
        <v>#N/A</v>
      </c>
      <c r="U766" s="110">
        <f>IF(Play[[#This Row],[northeast]]=1,Play[[#This Row],[medical_insurance_charges]],NA())</f>
        <v>41034.221400000002</v>
      </c>
      <c r="V766" s="114" t="e">
        <f>IF(AND(Play[[#This Row],[southeast]]&lt;&gt;0,Play[[#This Row],[Smoker]]&lt;&gt;0),Play[[#This Row],[medical_insurance_charges]],NA())</f>
        <v>#N/A</v>
      </c>
      <c r="W766" s="114" t="e">
        <f>IF(AND(Play[[#This Row],[southwest]]&lt;&gt;0,Play[[#This Row],[Smoker]]&lt;&gt;0),Play[[#This Row],[medical_insurance_charges]],NA())</f>
        <v>#N/A</v>
      </c>
      <c r="X766" s="114" t="e">
        <f>IF(AND(Play[[#This Row],[northwest]]&lt;&gt;0,Play[[#This Row],[Smoker]]&lt;&gt;0),Play[[#This Row],[medical_insurance_charges]],NA())</f>
        <v>#N/A</v>
      </c>
      <c r="Y766" s="114">
        <f>IF(AND(Play[[#This Row],[northeast]]&lt;&gt;0,Play[[#This Row],[Smoker]]&lt;&gt;0),Play[[#This Row],[medical_insurance_charges]],NA())</f>
        <v>41034.221400000002</v>
      </c>
      <c r="Z766" s="115" t="e">
        <f>IF(AND(Play[[#This Row],[Biological Marker]]=0,Play[[#This Row],[Smoker]]=1),Play[[#This Row],[medical_insurance_charges]],NA())</f>
        <v>#N/A</v>
      </c>
      <c r="AA766" s="115">
        <f>IF(AND(Play[[#This Row],[Biological Marker]]=1,Play[[#This Row],[Smoker]]=1),Play[[#This Row],[medical_insurance_charges]],NA())</f>
        <v>41034.221400000002</v>
      </c>
      <c r="AB766" s="144" t="e">
        <f>IF(AND(Play[[#This Row],[southeast]]&lt;&gt;0,Play[[#This Row],[Smoker]]=0),Play[[#This Row],[medical_insurance_charges]],NA())</f>
        <v>#N/A</v>
      </c>
      <c r="AC766" s="144" t="e">
        <f>IF(AND(Play[[#This Row],[southwest]]&lt;&gt;0,Play[[#This Row],[Smoker]]=0),Play[[#This Row],[medical_insurance_charges]],NA())</f>
        <v>#N/A</v>
      </c>
      <c r="AD766" s="144" t="e">
        <f>IF(AND(Play[[#This Row],[northwest]]&lt;&gt;0,Play[[#This Row],[Smoker]]=0),Play[[#This Row],[medical_insurance_charges]],NA())</f>
        <v>#N/A</v>
      </c>
      <c r="AE766" s="144" t="e">
        <f>IF(AND(Play[[#This Row],[northeast]]&lt;&gt;0,Play[[#This Row],[Smoker]]=0),Play[[#This Row],[medical_insurance_charges]],NA())</f>
        <v>#N/A</v>
      </c>
      <c r="AF766" s="115" t="e">
        <f>IF(AND(Play[[#This Row],[Biological Marker]]=0,Play[[#This Row],[Smoker]]=0),Play[[#This Row],[medical_insurance_charges]],NA())</f>
        <v>#N/A</v>
      </c>
      <c r="AG766" s="115" t="e">
        <f>IF(AND(Play[[#This Row],[Biological Marker]]=1,Play[[#This Row],[Smoker]]=0),Play[[#This Row],[medical_insurance_charges]],NA())</f>
        <v>#N/A</v>
      </c>
    </row>
    <row r="767" spans="1:33" x14ac:dyDescent="0.35">
      <c r="A767" s="31">
        <v>20</v>
      </c>
      <c r="B767" s="31">
        <v>30.684999999999999</v>
      </c>
      <c r="C767" s="33">
        <v>0</v>
      </c>
      <c r="D767" s="33">
        <v>1</v>
      </c>
      <c r="E767" s="33">
        <v>0</v>
      </c>
      <c r="F767" s="33">
        <v>0</v>
      </c>
      <c r="G767" s="33">
        <v>1</v>
      </c>
      <c r="H767">
        <v>1</v>
      </c>
      <c r="I767">
        <v>0</v>
      </c>
      <c r="J767">
        <v>0</v>
      </c>
      <c r="K767">
        <v>0</v>
      </c>
      <c r="L767">
        <v>1</v>
      </c>
      <c r="M767">
        <v>1</v>
      </c>
      <c r="N767">
        <v>0</v>
      </c>
      <c r="O767">
        <v>0</v>
      </c>
      <c r="P767">
        <v>0</v>
      </c>
      <c r="Q767" s="32">
        <v>33475.817150000003</v>
      </c>
      <c r="R767" s="110" t="e">
        <f>IF(Play[[#This Row],[southeast]]=1,Play[[#This Row],[medical_insurance_charges]],NA())</f>
        <v>#N/A</v>
      </c>
      <c r="S767" s="110" t="e">
        <f>IF(Play[[#This Row],[southwest]]=1,Play[[#This Row],[medical_insurance_charges]],NA())</f>
        <v>#N/A</v>
      </c>
      <c r="T767" s="111" t="e">
        <f>IF(Play[[#This Row],[northwest]]=1,Play[[#This Row],[medical_insurance_charges]],NA())</f>
        <v>#N/A</v>
      </c>
      <c r="U767" s="110">
        <f>IF(Play[[#This Row],[northeast]]=1,Play[[#This Row],[medical_insurance_charges]],NA())</f>
        <v>33475.817150000003</v>
      </c>
      <c r="V767" s="114" t="e">
        <f>IF(AND(Play[[#This Row],[southeast]]&lt;&gt;0,Play[[#This Row],[Smoker]]&lt;&gt;0),Play[[#This Row],[medical_insurance_charges]],NA())</f>
        <v>#N/A</v>
      </c>
      <c r="W767" s="114" t="e">
        <f>IF(AND(Play[[#This Row],[southwest]]&lt;&gt;0,Play[[#This Row],[Smoker]]&lt;&gt;0),Play[[#This Row],[medical_insurance_charges]],NA())</f>
        <v>#N/A</v>
      </c>
      <c r="X767" s="114" t="e">
        <f>IF(AND(Play[[#This Row],[northwest]]&lt;&gt;0,Play[[#This Row],[Smoker]]&lt;&gt;0),Play[[#This Row],[medical_insurance_charges]],NA())</f>
        <v>#N/A</v>
      </c>
      <c r="Y767" s="114">
        <f>IF(AND(Play[[#This Row],[northeast]]&lt;&gt;0,Play[[#This Row],[Smoker]]&lt;&gt;0),Play[[#This Row],[medical_insurance_charges]],NA())</f>
        <v>33475.817150000003</v>
      </c>
      <c r="Z767" s="115" t="e">
        <f>IF(AND(Play[[#This Row],[Biological Marker]]=0,Play[[#This Row],[Smoker]]=1),Play[[#This Row],[medical_insurance_charges]],NA())</f>
        <v>#N/A</v>
      </c>
      <c r="AA767" s="115">
        <f>IF(AND(Play[[#This Row],[Biological Marker]]=1,Play[[#This Row],[Smoker]]=1),Play[[#This Row],[medical_insurance_charges]],NA())</f>
        <v>33475.817150000003</v>
      </c>
      <c r="AB767" s="144" t="e">
        <f>IF(AND(Play[[#This Row],[southeast]]&lt;&gt;0,Play[[#This Row],[Smoker]]=0),Play[[#This Row],[medical_insurance_charges]],NA())</f>
        <v>#N/A</v>
      </c>
      <c r="AC767" s="144" t="e">
        <f>IF(AND(Play[[#This Row],[southwest]]&lt;&gt;0,Play[[#This Row],[Smoker]]=0),Play[[#This Row],[medical_insurance_charges]],NA())</f>
        <v>#N/A</v>
      </c>
      <c r="AD767" s="144" t="e">
        <f>IF(AND(Play[[#This Row],[northwest]]&lt;&gt;0,Play[[#This Row],[Smoker]]=0),Play[[#This Row],[medical_insurance_charges]],NA())</f>
        <v>#N/A</v>
      </c>
      <c r="AE767" s="144" t="e">
        <f>IF(AND(Play[[#This Row],[northeast]]&lt;&gt;0,Play[[#This Row],[Smoker]]=0),Play[[#This Row],[medical_insurance_charges]],NA())</f>
        <v>#N/A</v>
      </c>
      <c r="AF767" s="115" t="e">
        <f>IF(AND(Play[[#This Row],[Biological Marker]]=0,Play[[#This Row],[Smoker]]=0),Play[[#This Row],[medical_insurance_charges]],NA())</f>
        <v>#N/A</v>
      </c>
      <c r="AG767" s="115" t="e">
        <f>IF(AND(Play[[#This Row],[Biological Marker]]=1,Play[[#This Row],[Smoker]]=0),Play[[#This Row],[medical_insurance_charges]],NA())</f>
        <v>#N/A</v>
      </c>
    </row>
    <row r="768" spans="1:33" x14ac:dyDescent="0.35">
      <c r="A768" s="31">
        <v>20</v>
      </c>
      <c r="B768" s="31">
        <v>35.625</v>
      </c>
      <c r="C768" s="33">
        <v>0</v>
      </c>
      <c r="D768" s="33">
        <v>1</v>
      </c>
      <c r="E768" s="33">
        <v>0</v>
      </c>
      <c r="F768" s="33">
        <v>0</v>
      </c>
      <c r="G768" s="33">
        <v>1</v>
      </c>
      <c r="H768">
        <v>1</v>
      </c>
      <c r="I768">
        <v>0</v>
      </c>
      <c r="J768">
        <v>0</v>
      </c>
      <c r="K768">
        <v>1</v>
      </c>
      <c r="L768">
        <v>0</v>
      </c>
      <c r="M768">
        <v>1</v>
      </c>
      <c r="N768">
        <v>0</v>
      </c>
      <c r="O768">
        <v>0</v>
      </c>
      <c r="P768">
        <v>0</v>
      </c>
      <c r="Q768" s="32">
        <v>37465.34375</v>
      </c>
      <c r="R768" s="110" t="e">
        <f>IF(Play[[#This Row],[southeast]]=1,Play[[#This Row],[medical_insurance_charges]],NA())</f>
        <v>#N/A</v>
      </c>
      <c r="S768" s="110" t="e">
        <f>IF(Play[[#This Row],[southwest]]=1,Play[[#This Row],[medical_insurance_charges]],NA())</f>
        <v>#N/A</v>
      </c>
      <c r="T768" s="111">
        <f>IF(Play[[#This Row],[northwest]]=1,Play[[#This Row],[medical_insurance_charges]],NA())</f>
        <v>37465.34375</v>
      </c>
      <c r="U768" s="110" t="e">
        <f>IF(Play[[#This Row],[northeast]]=1,Play[[#This Row],[medical_insurance_charges]],NA())</f>
        <v>#N/A</v>
      </c>
      <c r="V768" s="114" t="e">
        <f>IF(AND(Play[[#This Row],[southeast]]&lt;&gt;0,Play[[#This Row],[Smoker]]&lt;&gt;0),Play[[#This Row],[medical_insurance_charges]],NA())</f>
        <v>#N/A</v>
      </c>
      <c r="W768" s="114" t="e">
        <f>IF(AND(Play[[#This Row],[southwest]]&lt;&gt;0,Play[[#This Row],[Smoker]]&lt;&gt;0),Play[[#This Row],[medical_insurance_charges]],NA())</f>
        <v>#N/A</v>
      </c>
      <c r="X768" s="114">
        <f>IF(AND(Play[[#This Row],[northwest]]&lt;&gt;0,Play[[#This Row],[Smoker]]&lt;&gt;0),Play[[#This Row],[medical_insurance_charges]],NA())</f>
        <v>37465.34375</v>
      </c>
      <c r="Y768" s="114" t="e">
        <f>IF(AND(Play[[#This Row],[northeast]]&lt;&gt;0,Play[[#This Row],[Smoker]]&lt;&gt;0),Play[[#This Row],[medical_insurance_charges]],NA())</f>
        <v>#N/A</v>
      </c>
      <c r="Z768" s="115" t="e">
        <f>IF(AND(Play[[#This Row],[Biological Marker]]=0,Play[[#This Row],[Smoker]]=1),Play[[#This Row],[medical_insurance_charges]],NA())</f>
        <v>#N/A</v>
      </c>
      <c r="AA768" s="115">
        <f>IF(AND(Play[[#This Row],[Biological Marker]]=1,Play[[#This Row],[Smoker]]=1),Play[[#This Row],[medical_insurance_charges]],NA())</f>
        <v>37465.34375</v>
      </c>
      <c r="AB768" s="144" t="e">
        <f>IF(AND(Play[[#This Row],[southeast]]&lt;&gt;0,Play[[#This Row],[Smoker]]=0),Play[[#This Row],[medical_insurance_charges]],NA())</f>
        <v>#N/A</v>
      </c>
      <c r="AC768" s="144" t="e">
        <f>IF(AND(Play[[#This Row],[southwest]]&lt;&gt;0,Play[[#This Row],[Smoker]]=0),Play[[#This Row],[medical_insurance_charges]],NA())</f>
        <v>#N/A</v>
      </c>
      <c r="AD768" s="144" t="e">
        <f>IF(AND(Play[[#This Row],[northwest]]&lt;&gt;0,Play[[#This Row],[Smoker]]=0),Play[[#This Row],[medical_insurance_charges]],NA())</f>
        <v>#N/A</v>
      </c>
      <c r="AE768" s="144" t="e">
        <f>IF(AND(Play[[#This Row],[northeast]]&lt;&gt;0,Play[[#This Row],[Smoker]]=0),Play[[#This Row],[medical_insurance_charges]],NA())</f>
        <v>#N/A</v>
      </c>
      <c r="AF768" s="115" t="e">
        <f>IF(AND(Play[[#This Row],[Biological Marker]]=0,Play[[#This Row],[Smoker]]=0),Play[[#This Row],[medical_insurance_charges]],NA())</f>
        <v>#N/A</v>
      </c>
      <c r="AG768" s="115" t="e">
        <f>IF(AND(Play[[#This Row],[Biological Marker]]=1,Play[[#This Row],[Smoker]]=0),Play[[#This Row],[medical_insurance_charges]],NA())</f>
        <v>#N/A</v>
      </c>
    </row>
    <row r="769" spans="1:33" x14ac:dyDescent="0.35">
      <c r="A769" s="31">
        <v>52</v>
      </c>
      <c r="B769" s="31">
        <v>34.484999999999999</v>
      </c>
      <c r="C769" s="33">
        <v>0</v>
      </c>
      <c r="D769" s="33">
        <v>1</v>
      </c>
      <c r="E769" s="33">
        <v>0</v>
      </c>
      <c r="F769" s="33">
        <v>0</v>
      </c>
      <c r="G769" s="33">
        <v>1</v>
      </c>
      <c r="H769">
        <v>1</v>
      </c>
      <c r="I769">
        <v>0</v>
      </c>
      <c r="J769">
        <v>0</v>
      </c>
      <c r="K769">
        <v>1</v>
      </c>
      <c r="L769">
        <v>0</v>
      </c>
      <c r="M769">
        <v>0</v>
      </c>
      <c r="N769">
        <v>0</v>
      </c>
      <c r="O769">
        <v>1</v>
      </c>
      <c r="P769">
        <v>0</v>
      </c>
      <c r="Q769" s="32">
        <v>60021.398970000002</v>
      </c>
      <c r="R769" s="110" t="e">
        <f>IF(Play[[#This Row],[southeast]]=1,Play[[#This Row],[medical_insurance_charges]],NA())</f>
        <v>#N/A</v>
      </c>
      <c r="S769" s="110" t="e">
        <f>IF(Play[[#This Row],[southwest]]=1,Play[[#This Row],[medical_insurance_charges]],NA())</f>
        <v>#N/A</v>
      </c>
      <c r="T769" s="111">
        <f>IF(Play[[#This Row],[northwest]]=1,Play[[#This Row],[medical_insurance_charges]],NA())</f>
        <v>60021.398970000002</v>
      </c>
      <c r="U769" s="110" t="e">
        <f>IF(Play[[#This Row],[northeast]]=1,Play[[#This Row],[medical_insurance_charges]],NA())</f>
        <v>#N/A</v>
      </c>
      <c r="V769" s="114" t="e">
        <f>IF(AND(Play[[#This Row],[southeast]]&lt;&gt;0,Play[[#This Row],[Smoker]]&lt;&gt;0),Play[[#This Row],[medical_insurance_charges]],NA())</f>
        <v>#N/A</v>
      </c>
      <c r="W769" s="114" t="e">
        <f>IF(AND(Play[[#This Row],[southwest]]&lt;&gt;0,Play[[#This Row],[Smoker]]&lt;&gt;0),Play[[#This Row],[medical_insurance_charges]],NA())</f>
        <v>#N/A</v>
      </c>
      <c r="X769" s="114">
        <f>IF(AND(Play[[#This Row],[northwest]]&lt;&gt;0,Play[[#This Row],[Smoker]]&lt;&gt;0),Play[[#This Row],[medical_insurance_charges]],NA())</f>
        <v>60021.398970000002</v>
      </c>
      <c r="Y769" s="114" t="e">
        <f>IF(AND(Play[[#This Row],[northeast]]&lt;&gt;0,Play[[#This Row],[Smoker]]&lt;&gt;0),Play[[#This Row],[medical_insurance_charges]],NA())</f>
        <v>#N/A</v>
      </c>
      <c r="Z769" s="115" t="e">
        <f>IF(AND(Play[[#This Row],[Biological Marker]]=0,Play[[#This Row],[Smoker]]=1),Play[[#This Row],[medical_insurance_charges]],NA())</f>
        <v>#N/A</v>
      </c>
      <c r="AA769" s="115">
        <f>IF(AND(Play[[#This Row],[Biological Marker]]=1,Play[[#This Row],[Smoker]]=1),Play[[#This Row],[medical_insurance_charges]],NA())</f>
        <v>60021.398970000002</v>
      </c>
      <c r="AB769" s="144" t="e">
        <f>IF(AND(Play[[#This Row],[southeast]]&lt;&gt;0,Play[[#This Row],[Smoker]]=0),Play[[#This Row],[medical_insurance_charges]],NA())</f>
        <v>#N/A</v>
      </c>
      <c r="AC769" s="144" t="e">
        <f>IF(AND(Play[[#This Row],[southwest]]&lt;&gt;0,Play[[#This Row],[Smoker]]=0),Play[[#This Row],[medical_insurance_charges]],NA())</f>
        <v>#N/A</v>
      </c>
      <c r="AD769" s="144" t="e">
        <f>IF(AND(Play[[#This Row],[northwest]]&lt;&gt;0,Play[[#This Row],[Smoker]]=0),Play[[#This Row],[medical_insurance_charges]],NA())</f>
        <v>#N/A</v>
      </c>
      <c r="AE769" s="144" t="e">
        <f>IF(AND(Play[[#This Row],[northeast]]&lt;&gt;0,Play[[#This Row],[Smoker]]=0),Play[[#This Row],[medical_insurance_charges]],NA())</f>
        <v>#N/A</v>
      </c>
      <c r="AF769" s="115" t="e">
        <f>IF(AND(Play[[#This Row],[Biological Marker]]=0,Play[[#This Row],[Smoker]]=0),Play[[#This Row],[medical_insurance_charges]],NA())</f>
        <v>#N/A</v>
      </c>
      <c r="AG769" s="115" t="e">
        <f>IF(AND(Play[[#This Row],[Biological Marker]]=1,Play[[#This Row],[Smoker]]=0),Play[[#This Row],[medical_insurance_charges]],NA())</f>
        <v>#N/A</v>
      </c>
    </row>
    <row r="770" spans="1:33" x14ac:dyDescent="0.35">
      <c r="A770" s="31">
        <v>32</v>
      </c>
      <c r="B770" s="31">
        <v>33.630000000000003</v>
      </c>
      <c r="C770" s="33">
        <v>0</v>
      </c>
      <c r="D770" s="33">
        <v>1</v>
      </c>
      <c r="E770" s="33">
        <v>0</v>
      </c>
      <c r="F770" s="33">
        <v>0</v>
      </c>
      <c r="G770" s="33">
        <v>1</v>
      </c>
      <c r="H770">
        <v>1</v>
      </c>
      <c r="I770">
        <v>0</v>
      </c>
      <c r="J770">
        <v>0</v>
      </c>
      <c r="K770">
        <v>0</v>
      </c>
      <c r="L770">
        <v>1</v>
      </c>
      <c r="M770">
        <v>0</v>
      </c>
      <c r="N770">
        <v>1</v>
      </c>
      <c r="O770">
        <v>0</v>
      </c>
      <c r="P770">
        <v>0</v>
      </c>
      <c r="Q770" s="32">
        <v>37607.527699999999</v>
      </c>
      <c r="R770" s="110" t="e">
        <f>IF(Play[[#This Row],[southeast]]=1,Play[[#This Row],[medical_insurance_charges]],NA())</f>
        <v>#N/A</v>
      </c>
      <c r="S770" s="110" t="e">
        <f>IF(Play[[#This Row],[southwest]]=1,Play[[#This Row],[medical_insurance_charges]],NA())</f>
        <v>#N/A</v>
      </c>
      <c r="T770" s="111" t="e">
        <f>IF(Play[[#This Row],[northwest]]=1,Play[[#This Row],[medical_insurance_charges]],NA())</f>
        <v>#N/A</v>
      </c>
      <c r="U770" s="110">
        <f>IF(Play[[#This Row],[northeast]]=1,Play[[#This Row],[medical_insurance_charges]],NA())</f>
        <v>37607.527699999999</v>
      </c>
      <c r="V770" s="114" t="e">
        <f>IF(AND(Play[[#This Row],[southeast]]&lt;&gt;0,Play[[#This Row],[Smoker]]&lt;&gt;0),Play[[#This Row],[medical_insurance_charges]],NA())</f>
        <v>#N/A</v>
      </c>
      <c r="W770" s="114" t="e">
        <f>IF(AND(Play[[#This Row],[southwest]]&lt;&gt;0,Play[[#This Row],[Smoker]]&lt;&gt;0),Play[[#This Row],[medical_insurance_charges]],NA())</f>
        <v>#N/A</v>
      </c>
      <c r="X770" s="114" t="e">
        <f>IF(AND(Play[[#This Row],[northwest]]&lt;&gt;0,Play[[#This Row],[Smoker]]&lt;&gt;0),Play[[#This Row],[medical_insurance_charges]],NA())</f>
        <v>#N/A</v>
      </c>
      <c r="Y770" s="114">
        <f>IF(AND(Play[[#This Row],[northeast]]&lt;&gt;0,Play[[#This Row],[Smoker]]&lt;&gt;0),Play[[#This Row],[medical_insurance_charges]],NA())</f>
        <v>37607.527699999999</v>
      </c>
      <c r="Z770" s="115" t="e">
        <f>IF(AND(Play[[#This Row],[Biological Marker]]=0,Play[[#This Row],[Smoker]]=1),Play[[#This Row],[medical_insurance_charges]],NA())</f>
        <v>#N/A</v>
      </c>
      <c r="AA770" s="115">
        <f>IF(AND(Play[[#This Row],[Biological Marker]]=1,Play[[#This Row],[Smoker]]=1),Play[[#This Row],[medical_insurance_charges]],NA())</f>
        <v>37607.527699999999</v>
      </c>
      <c r="AB770" s="144" t="e">
        <f>IF(AND(Play[[#This Row],[southeast]]&lt;&gt;0,Play[[#This Row],[Smoker]]=0),Play[[#This Row],[medical_insurance_charges]],NA())</f>
        <v>#N/A</v>
      </c>
      <c r="AC770" s="144" t="e">
        <f>IF(AND(Play[[#This Row],[southwest]]&lt;&gt;0,Play[[#This Row],[Smoker]]=0),Play[[#This Row],[medical_insurance_charges]],NA())</f>
        <v>#N/A</v>
      </c>
      <c r="AD770" s="144" t="e">
        <f>IF(AND(Play[[#This Row],[northwest]]&lt;&gt;0,Play[[#This Row],[Smoker]]=0),Play[[#This Row],[medical_insurance_charges]],NA())</f>
        <v>#N/A</v>
      </c>
      <c r="AE770" s="144" t="e">
        <f>IF(AND(Play[[#This Row],[northeast]]&lt;&gt;0,Play[[#This Row],[Smoker]]=0),Play[[#This Row],[medical_insurance_charges]],NA())</f>
        <v>#N/A</v>
      </c>
      <c r="AF770" s="115" t="e">
        <f>IF(AND(Play[[#This Row],[Biological Marker]]=0,Play[[#This Row],[Smoker]]=0),Play[[#This Row],[medical_insurance_charges]],NA())</f>
        <v>#N/A</v>
      </c>
      <c r="AG770" s="115" t="e">
        <f>IF(AND(Play[[#This Row],[Biological Marker]]=1,Play[[#This Row],[Smoker]]=0),Play[[#This Row],[medical_insurance_charges]],NA())</f>
        <v>#N/A</v>
      </c>
    </row>
    <row r="771" spans="1:33" x14ac:dyDescent="0.35">
      <c r="A771" s="31">
        <v>24</v>
      </c>
      <c r="B771" s="31">
        <v>31.065000000000001</v>
      </c>
      <c r="C771" s="33">
        <v>0</v>
      </c>
      <c r="D771" s="33">
        <v>1</v>
      </c>
      <c r="E771" s="33">
        <v>0</v>
      </c>
      <c r="F771" s="33">
        <v>0</v>
      </c>
      <c r="G771" s="33">
        <v>1</v>
      </c>
      <c r="H771">
        <v>1</v>
      </c>
      <c r="I771">
        <v>0</v>
      </c>
      <c r="J771">
        <v>0</v>
      </c>
      <c r="K771">
        <v>0</v>
      </c>
      <c r="L771">
        <v>1</v>
      </c>
      <c r="M771">
        <v>1</v>
      </c>
      <c r="N771">
        <v>0</v>
      </c>
      <c r="O771">
        <v>0</v>
      </c>
      <c r="P771">
        <v>0</v>
      </c>
      <c r="Q771" s="32">
        <v>34254.053350000002</v>
      </c>
      <c r="R771" s="110" t="e">
        <f>IF(Play[[#This Row],[southeast]]=1,Play[[#This Row],[medical_insurance_charges]],NA())</f>
        <v>#N/A</v>
      </c>
      <c r="S771" s="110" t="e">
        <f>IF(Play[[#This Row],[southwest]]=1,Play[[#This Row],[medical_insurance_charges]],NA())</f>
        <v>#N/A</v>
      </c>
      <c r="T771" s="111" t="e">
        <f>IF(Play[[#This Row],[northwest]]=1,Play[[#This Row],[medical_insurance_charges]],NA())</f>
        <v>#N/A</v>
      </c>
      <c r="U771" s="110">
        <f>IF(Play[[#This Row],[northeast]]=1,Play[[#This Row],[medical_insurance_charges]],NA())</f>
        <v>34254.053350000002</v>
      </c>
      <c r="V771" s="114" t="e">
        <f>IF(AND(Play[[#This Row],[southeast]]&lt;&gt;0,Play[[#This Row],[Smoker]]&lt;&gt;0),Play[[#This Row],[medical_insurance_charges]],NA())</f>
        <v>#N/A</v>
      </c>
      <c r="W771" s="114" t="e">
        <f>IF(AND(Play[[#This Row],[southwest]]&lt;&gt;0,Play[[#This Row],[Smoker]]&lt;&gt;0),Play[[#This Row],[medical_insurance_charges]],NA())</f>
        <v>#N/A</v>
      </c>
      <c r="X771" s="114" t="e">
        <f>IF(AND(Play[[#This Row],[northwest]]&lt;&gt;0,Play[[#This Row],[Smoker]]&lt;&gt;0),Play[[#This Row],[medical_insurance_charges]],NA())</f>
        <v>#N/A</v>
      </c>
      <c r="Y771" s="114">
        <f>IF(AND(Play[[#This Row],[northeast]]&lt;&gt;0,Play[[#This Row],[Smoker]]&lt;&gt;0),Play[[#This Row],[medical_insurance_charges]],NA())</f>
        <v>34254.053350000002</v>
      </c>
      <c r="Z771" s="115" t="e">
        <f>IF(AND(Play[[#This Row],[Biological Marker]]=0,Play[[#This Row],[Smoker]]=1),Play[[#This Row],[medical_insurance_charges]],NA())</f>
        <v>#N/A</v>
      </c>
      <c r="AA771" s="115">
        <f>IF(AND(Play[[#This Row],[Biological Marker]]=1,Play[[#This Row],[Smoker]]=1),Play[[#This Row],[medical_insurance_charges]],NA())</f>
        <v>34254.053350000002</v>
      </c>
      <c r="AB771" s="144" t="e">
        <f>IF(AND(Play[[#This Row],[southeast]]&lt;&gt;0,Play[[#This Row],[Smoker]]=0),Play[[#This Row],[medical_insurance_charges]],NA())</f>
        <v>#N/A</v>
      </c>
      <c r="AC771" s="144" t="e">
        <f>IF(AND(Play[[#This Row],[southwest]]&lt;&gt;0,Play[[#This Row],[Smoker]]=0),Play[[#This Row],[medical_insurance_charges]],NA())</f>
        <v>#N/A</v>
      </c>
      <c r="AD771" s="144" t="e">
        <f>IF(AND(Play[[#This Row],[northwest]]&lt;&gt;0,Play[[#This Row],[Smoker]]=0),Play[[#This Row],[medical_insurance_charges]],NA())</f>
        <v>#N/A</v>
      </c>
      <c r="AE771" s="144" t="e">
        <f>IF(AND(Play[[#This Row],[northeast]]&lt;&gt;0,Play[[#This Row],[Smoker]]=0),Play[[#This Row],[medical_insurance_charges]],NA())</f>
        <v>#N/A</v>
      </c>
      <c r="AF771" s="115" t="e">
        <f>IF(AND(Play[[#This Row],[Biological Marker]]=0,Play[[#This Row],[Smoker]]=0),Play[[#This Row],[medical_insurance_charges]],NA())</f>
        <v>#N/A</v>
      </c>
      <c r="AG771" s="115" t="e">
        <f>IF(AND(Play[[#This Row],[Biological Marker]]=1,Play[[#This Row],[Smoker]]=0),Play[[#This Row],[medical_insurance_charges]],NA())</f>
        <v>#N/A</v>
      </c>
    </row>
    <row r="772" spans="1:33" x14ac:dyDescent="0.35">
      <c r="A772" s="31">
        <v>39</v>
      </c>
      <c r="B772" s="31">
        <v>29.925000000000001</v>
      </c>
      <c r="C772" s="33">
        <v>0</v>
      </c>
      <c r="D772" s="33">
        <v>1</v>
      </c>
      <c r="E772" s="33">
        <v>0</v>
      </c>
      <c r="F772" s="33">
        <v>0</v>
      </c>
      <c r="G772" s="33">
        <v>1</v>
      </c>
      <c r="H772">
        <v>1</v>
      </c>
      <c r="I772">
        <v>0</v>
      </c>
      <c r="J772">
        <v>0</v>
      </c>
      <c r="K772">
        <v>0</v>
      </c>
      <c r="L772">
        <v>1</v>
      </c>
      <c r="M772">
        <v>0</v>
      </c>
      <c r="N772">
        <v>0</v>
      </c>
      <c r="O772">
        <v>1</v>
      </c>
      <c r="P772">
        <v>0</v>
      </c>
      <c r="Q772" s="32">
        <v>22462.043750000001</v>
      </c>
      <c r="R772" s="110" t="e">
        <f>IF(Play[[#This Row],[southeast]]=1,Play[[#This Row],[medical_insurance_charges]],NA())</f>
        <v>#N/A</v>
      </c>
      <c r="S772" s="110" t="e">
        <f>IF(Play[[#This Row],[southwest]]=1,Play[[#This Row],[medical_insurance_charges]],NA())</f>
        <v>#N/A</v>
      </c>
      <c r="T772" s="111" t="e">
        <f>IF(Play[[#This Row],[northwest]]=1,Play[[#This Row],[medical_insurance_charges]],NA())</f>
        <v>#N/A</v>
      </c>
      <c r="U772" s="110">
        <f>IF(Play[[#This Row],[northeast]]=1,Play[[#This Row],[medical_insurance_charges]],NA())</f>
        <v>22462.043750000001</v>
      </c>
      <c r="V772" s="114" t="e">
        <f>IF(AND(Play[[#This Row],[southeast]]&lt;&gt;0,Play[[#This Row],[Smoker]]&lt;&gt;0),Play[[#This Row],[medical_insurance_charges]],NA())</f>
        <v>#N/A</v>
      </c>
      <c r="W772" s="114" t="e">
        <f>IF(AND(Play[[#This Row],[southwest]]&lt;&gt;0,Play[[#This Row],[Smoker]]&lt;&gt;0),Play[[#This Row],[medical_insurance_charges]],NA())</f>
        <v>#N/A</v>
      </c>
      <c r="X772" s="114" t="e">
        <f>IF(AND(Play[[#This Row],[northwest]]&lt;&gt;0,Play[[#This Row],[Smoker]]&lt;&gt;0),Play[[#This Row],[medical_insurance_charges]],NA())</f>
        <v>#N/A</v>
      </c>
      <c r="Y772" s="114">
        <f>IF(AND(Play[[#This Row],[northeast]]&lt;&gt;0,Play[[#This Row],[Smoker]]&lt;&gt;0),Play[[#This Row],[medical_insurance_charges]],NA())</f>
        <v>22462.043750000001</v>
      </c>
      <c r="Z772" s="115" t="e">
        <f>IF(AND(Play[[#This Row],[Biological Marker]]=0,Play[[#This Row],[Smoker]]=1),Play[[#This Row],[medical_insurance_charges]],NA())</f>
        <v>#N/A</v>
      </c>
      <c r="AA772" s="115">
        <f>IF(AND(Play[[#This Row],[Biological Marker]]=1,Play[[#This Row],[Smoker]]=1),Play[[#This Row],[medical_insurance_charges]],NA())</f>
        <v>22462.043750000001</v>
      </c>
      <c r="AB772" s="144" t="e">
        <f>IF(AND(Play[[#This Row],[southeast]]&lt;&gt;0,Play[[#This Row],[Smoker]]=0),Play[[#This Row],[medical_insurance_charges]],NA())</f>
        <v>#N/A</v>
      </c>
      <c r="AC772" s="144" t="e">
        <f>IF(AND(Play[[#This Row],[southwest]]&lt;&gt;0,Play[[#This Row],[Smoker]]=0),Play[[#This Row],[medical_insurance_charges]],NA())</f>
        <v>#N/A</v>
      </c>
      <c r="AD772" s="144" t="e">
        <f>IF(AND(Play[[#This Row],[northwest]]&lt;&gt;0,Play[[#This Row],[Smoker]]=0),Play[[#This Row],[medical_insurance_charges]],NA())</f>
        <v>#N/A</v>
      </c>
      <c r="AE772" s="144" t="e">
        <f>IF(AND(Play[[#This Row],[northeast]]&lt;&gt;0,Play[[#This Row],[Smoker]]=0),Play[[#This Row],[medical_insurance_charges]],NA())</f>
        <v>#N/A</v>
      </c>
      <c r="AF772" s="115" t="e">
        <f>IF(AND(Play[[#This Row],[Biological Marker]]=0,Play[[#This Row],[Smoker]]=0),Play[[#This Row],[medical_insurance_charges]],NA())</f>
        <v>#N/A</v>
      </c>
      <c r="AG772" s="115" t="e">
        <f>IF(AND(Play[[#This Row],[Biological Marker]]=1,Play[[#This Row],[Smoker]]=0),Play[[#This Row],[medical_insurance_charges]],NA())</f>
        <v>#N/A</v>
      </c>
    </row>
    <row r="773" spans="1:33" x14ac:dyDescent="0.35">
      <c r="A773" s="31">
        <v>62</v>
      </c>
      <c r="B773" s="31">
        <v>30.875</v>
      </c>
      <c r="C773" s="33">
        <v>0</v>
      </c>
      <c r="D773" s="33">
        <v>1</v>
      </c>
      <c r="E773" s="33">
        <v>0</v>
      </c>
      <c r="F773" s="33">
        <v>0</v>
      </c>
      <c r="G773" s="33">
        <v>1</v>
      </c>
      <c r="H773">
        <v>1</v>
      </c>
      <c r="I773">
        <v>0</v>
      </c>
      <c r="J773">
        <v>0</v>
      </c>
      <c r="K773">
        <v>1</v>
      </c>
      <c r="L773">
        <v>0</v>
      </c>
      <c r="M773">
        <v>0</v>
      </c>
      <c r="N773">
        <v>0</v>
      </c>
      <c r="O773">
        <v>0</v>
      </c>
      <c r="P773">
        <v>1</v>
      </c>
      <c r="Q773" s="32">
        <v>46718.163249999998</v>
      </c>
      <c r="R773" s="110" t="e">
        <f>IF(Play[[#This Row],[southeast]]=1,Play[[#This Row],[medical_insurance_charges]],NA())</f>
        <v>#N/A</v>
      </c>
      <c r="S773" s="110" t="e">
        <f>IF(Play[[#This Row],[southwest]]=1,Play[[#This Row],[medical_insurance_charges]],NA())</f>
        <v>#N/A</v>
      </c>
      <c r="T773" s="111">
        <f>IF(Play[[#This Row],[northwest]]=1,Play[[#This Row],[medical_insurance_charges]],NA())</f>
        <v>46718.163249999998</v>
      </c>
      <c r="U773" s="110" t="e">
        <f>IF(Play[[#This Row],[northeast]]=1,Play[[#This Row],[medical_insurance_charges]],NA())</f>
        <v>#N/A</v>
      </c>
      <c r="V773" s="114" t="e">
        <f>IF(AND(Play[[#This Row],[southeast]]&lt;&gt;0,Play[[#This Row],[Smoker]]&lt;&gt;0),Play[[#This Row],[medical_insurance_charges]],NA())</f>
        <v>#N/A</v>
      </c>
      <c r="W773" s="114" t="e">
        <f>IF(AND(Play[[#This Row],[southwest]]&lt;&gt;0,Play[[#This Row],[Smoker]]&lt;&gt;0),Play[[#This Row],[medical_insurance_charges]],NA())</f>
        <v>#N/A</v>
      </c>
      <c r="X773" s="114">
        <f>IF(AND(Play[[#This Row],[northwest]]&lt;&gt;0,Play[[#This Row],[Smoker]]&lt;&gt;0),Play[[#This Row],[medical_insurance_charges]],NA())</f>
        <v>46718.163249999998</v>
      </c>
      <c r="Y773" s="114" t="e">
        <f>IF(AND(Play[[#This Row],[northeast]]&lt;&gt;0,Play[[#This Row],[Smoker]]&lt;&gt;0),Play[[#This Row],[medical_insurance_charges]],NA())</f>
        <v>#N/A</v>
      </c>
      <c r="Z773" s="115" t="e">
        <f>IF(AND(Play[[#This Row],[Biological Marker]]=0,Play[[#This Row],[Smoker]]=1),Play[[#This Row],[medical_insurance_charges]],NA())</f>
        <v>#N/A</v>
      </c>
      <c r="AA773" s="115">
        <f>IF(AND(Play[[#This Row],[Biological Marker]]=1,Play[[#This Row],[Smoker]]=1),Play[[#This Row],[medical_insurance_charges]],NA())</f>
        <v>46718.163249999998</v>
      </c>
      <c r="AB773" s="144" t="e">
        <f>IF(AND(Play[[#This Row],[southeast]]&lt;&gt;0,Play[[#This Row],[Smoker]]=0),Play[[#This Row],[medical_insurance_charges]],NA())</f>
        <v>#N/A</v>
      </c>
      <c r="AC773" s="144" t="e">
        <f>IF(AND(Play[[#This Row],[southwest]]&lt;&gt;0,Play[[#This Row],[Smoker]]=0),Play[[#This Row],[medical_insurance_charges]],NA())</f>
        <v>#N/A</v>
      </c>
      <c r="AD773" s="144" t="e">
        <f>IF(AND(Play[[#This Row],[northwest]]&lt;&gt;0,Play[[#This Row],[Smoker]]=0),Play[[#This Row],[medical_insurance_charges]],NA())</f>
        <v>#N/A</v>
      </c>
      <c r="AE773" s="144" t="e">
        <f>IF(AND(Play[[#This Row],[northeast]]&lt;&gt;0,Play[[#This Row],[Smoker]]=0),Play[[#This Row],[medical_insurance_charges]],NA())</f>
        <v>#N/A</v>
      </c>
      <c r="AF773" s="115" t="e">
        <f>IF(AND(Play[[#This Row],[Biological Marker]]=0,Play[[#This Row],[Smoker]]=0),Play[[#This Row],[medical_insurance_charges]],NA())</f>
        <v>#N/A</v>
      </c>
      <c r="AG773" s="115" t="e">
        <f>IF(AND(Play[[#This Row],[Biological Marker]]=1,Play[[#This Row],[Smoker]]=0),Play[[#This Row],[medical_insurance_charges]],NA())</f>
        <v>#N/A</v>
      </c>
    </row>
    <row r="774" spans="1:33" x14ac:dyDescent="0.35">
      <c r="A774" s="31">
        <v>42</v>
      </c>
      <c r="B774" s="31">
        <v>26.6</v>
      </c>
      <c r="C774" s="33">
        <v>0</v>
      </c>
      <c r="D774" s="33">
        <v>0</v>
      </c>
      <c r="E774" s="33">
        <v>1</v>
      </c>
      <c r="F774" s="33">
        <v>0</v>
      </c>
      <c r="G774" s="33">
        <v>0</v>
      </c>
      <c r="H774">
        <v>1</v>
      </c>
      <c r="I774">
        <v>0</v>
      </c>
      <c r="J774">
        <v>0</v>
      </c>
      <c r="K774">
        <v>1</v>
      </c>
      <c r="L774">
        <v>0</v>
      </c>
      <c r="M774">
        <v>0</v>
      </c>
      <c r="N774">
        <v>0</v>
      </c>
      <c r="O774">
        <v>1</v>
      </c>
      <c r="P774">
        <v>0</v>
      </c>
      <c r="Q774" s="32">
        <v>21348.705999999998</v>
      </c>
      <c r="R774" s="110" t="e">
        <f>IF(Play[[#This Row],[southeast]]=1,Play[[#This Row],[medical_insurance_charges]],NA())</f>
        <v>#N/A</v>
      </c>
      <c r="S774" s="110" t="e">
        <f>IF(Play[[#This Row],[southwest]]=1,Play[[#This Row],[medical_insurance_charges]],NA())</f>
        <v>#N/A</v>
      </c>
      <c r="T774" s="111">
        <f>IF(Play[[#This Row],[northwest]]=1,Play[[#This Row],[medical_insurance_charges]],NA())</f>
        <v>21348.705999999998</v>
      </c>
      <c r="U774" s="110" t="e">
        <f>IF(Play[[#This Row],[northeast]]=1,Play[[#This Row],[medical_insurance_charges]],NA())</f>
        <v>#N/A</v>
      </c>
      <c r="V774" s="114" t="e">
        <f>IF(AND(Play[[#This Row],[southeast]]&lt;&gt;0,Play[[#This Row],[Smoker]]&lt;&gt;0),Play[[#This Row],[medical_insurance_charges]],NA())</f>
        <v>#N/A</v>
      </c>
      <c r="W774" s="114" t="e">
        <f>IF(AND(Play[[#This Row],[southwest]]&lt;&gt;0,Play[[#This Row],[Smoker]]&lt;&gt;0),Play[[#This Row],[medical_insurance_charges]],NA())</f>
        <v>#N/A</v>
      </c>
      <c r="X774" s="114">
        <f>IF(AND(Play[[#This Row],[northwest]]&lt;&gt;0,Play[[#This Row],[Smoker]]&lt;&gt;0),Play[[#This Row],[medical_insurance_charges]],NA())</f>
        <v>21348.705999999998</v>
      </c>
      <c r="Y774" s="114" t="e">
        <f>IF(AND(Play[[#This Row],[northeast]]&lt;&gt;0,Play[[#This Row],[Smoker]]&lt;&gt;0),Play[[#This Row],[medical_insurance_charges]],NA())</f>
        <v>#N/A</v>
      </c>
      <c r="Z774" s="115">
        <f>IF(AND(Play[[#This Row],[Biological Marker]]=0,Play[[#This Row],[Smoker]]=1),Play[[#This Row],[medical_insurance_charges]],NA())</f>
        <v>21348.705999999998</v>
      </c>
      <c r="AA774" s="115" t="e">
        <f>IF(AND(Play[[#This Row],[Biological Marker]]=1,Play[[#This Row],[Smoker]]=1),Play[[#This Row],[medical_insurance_charges]],NA())</f>
        <v>#N/A</v>
      </c>
      <c r="AB774" s="144" t="e">
        <f>IF(AND(Play[[#This Row],[southeast]]&lt;&gt;0,Play[[#This Row],[Smoker]]=0),Play[[#This Row],[medical_insurance_charges]],NA())</f>
        <v>#N/A</v>
      </c>
      <c r="AC774" s="144" t="e">
        <f>IF(AND(Play[[#This Row],[southwest]]&lt;&gt;0,Play[[#This Row],[Smoker]]=0),Play[[#This Row],[medical_insurance_charges]],NA())</f>
        <v>#N/A</v>
      </c>
      <c r="AD774" s="144" t="e">
        <f>IF(AND(Play[[#This Row],[northwest]]&lt;&gt;0,Play[[#This Row],[Smoker]]=0),Play[[#This Row],[medical_insurance_charges]],NA())</f>
        <v>#N/A</v>
      </c>
      <c r="AE774" s="144" t="e">
        <f>IF(AND(Play[[#This Row],[northeast]]&lt;&gt;0,Play[[#This Row],[Smoker]]=0),Play[[#This Row],[medical_insurance_charges]],NA())</f>
        <v>#N/A</v>
      </c>
      <c r="AF774" s="115" t="e">
        <f>IF(AND(Play[[#This Row],[Biological Marker]]=0,Play[[#This Row],[Smoker]]=0),Play[[#This Row],[medical_insurance_charges]],NA())</f>
        <v>#N/A</v>
      </c>
      <c r="AG774" s="115" t="e">
        <f>IF(AND(Play[[#This Row],[Biological Marker]]=1,Play[[#This Row],[Smoker]]=0),Play[[#This Row],[medical_insurance_charges]],NA())</f>
        <v>#N/A</v>
      </c>
    </row>
    <row r="775" spans="1:33" x14ac:dyDescent="0.35">
      <c r="A775" s="31">
        <v>63</v>
      </c>
      <c r="B775" s="31">
        <v>27.74</v>
      </c>
      <c r="C775" s="33">
        <v>0</v>
      </c>
      <c r="D775" s="33">
        <v>0</v>
      </c>
      <c r="E775" s="33">
        <v>1</v>
      </c>
      <c r="F775" s="33">
        <v>0</v>
      </c>
      <c r="G775" s="33">
        <v>0</v>
      </c>
      <c r="H775">
        <v>1</v>
      </c>
      <c r="I775">
        <v>0</v>
      </c>
      <c r="J775">
        <v>0</v>
      </c>
      <c r="K775">
        <v>0</v>
      </c>
      <c r="L775">
        <v>1</v>
      </c>
      <c r="M775">
        <v>0</v>
      </c>
      <c r="N775">
        <v>0</v>
      </c>
      <c r="O775">
        <v>0</v>
      </c>
      <c r="P775">
        <v>1</v>
      </c>
      <c r="Q775" s="32">
        <v>29523.1656</v>
      </c>
      <c r="R775" s="110" t="e">
        <f>IF(Play[[#This Row],[southeast]]=1,Play[[#This Row],[medical_insurance_charges]],NA())</f>
        <v>#N/A</v>
      </c>
      <c r="S775" s="110" t="e">
        <f>IF(Play[[#This Row],[southwest]]=1,Play[[#This Row],[medical_insurance_charges]],NA())</f>
        <v>#N/A</v>
      </c>
      <c r="T775" s="111" t="e">
        <f>IF(Play[[#This Row],[northwest]]=1,Play[[#This Row],[medical_insurance_charges]],NA())</f>
        <v>#N/A</v>
      </c>
      <c r="U775" s="110">
        <f>IF(Play[[#This Row],[northeast]]=1,Play[[#This Row],[medical_insurance_charges]],NA())</f>
        <v>29523.1656</v>
      </c>
      <c r="V775" s="114" t="e">
        <f>IF(AND(Play[[#This Row],[southeast]]&lt;&gt;0,Play[[#This Row],[Smoker]]&lt;&gt;0),Play[[#This Row],[medical_insurance_charges]],NA())</f>
        <v>#N/A</v>
      </c>
      <c r="W775" s="114" t="e">
        <f>IF(AND(Play[[#This Row],[southwest]]&lt;&gt;0,Play[[#This Row],[Smoker]]&lt;&gt;0),Play[[#This Row],[medical_insurance_charges]],NA())</f>
        <v>#N/A</v>
      </c>
      <c r="X775" s="114" t="e">
        <f>IF(AND(Play[[#This Row],[northwest]]&lt;&gt;0,Play[[#This Row],[Smoker]]&lt;&gt;0),Play[[#This Row],[medical_insurance_charges]],NA())</f>
        <v>#N/A</v>
      </c>
      <c r="Y775" s="114">
        <f>IF(AND(Play[[#This Row],[northeast]]&lt;&gt;0,Play[[#This Row],[Smoker]]&lt;&gt;0),Play[[#This Row],[medical_insurance_charges]],NA())</f>
        <v>29523.1656</v>
      </c>
      <c r="Z775" s="115">
        <f>IF(AND(Play[[#This Row],[Biological Marker]]=0,Play[[#This Row],[Smoker]]=1),Play[[#This Row],[medical_insurance_charges]],NA())</f>
        <v>29523.1656</v>
      </c>
      <c r="AA775" s="115" t="e">
        <f>IF(AND(Play[[#This Row],[Biological Marker]]=1,Play[[#This Row],[Smoker]]=1),Play[[#This Row],[medical_insurance_charges]],NA())</f>
        <v>#N/A</v>
      </c>
      <c r="AB775" s="144" t="e">
        <f>IF(AND(Play[[#This Row],[southeast]]&lt;&gt;0,Play[[#This Row],[Smoker]]=0),Play[[#This Row],[medical_insurance_charges]],NA())</f>
        <v>#N/A</v>
      </c>
      <c r="AC775" s="144" t="e">
        <f>IF(AND(Play[[#This Row],[southwest]]&lt;&gt;0,Play[[#This Row],[Smoker]]=0),Play[[#This Row],[medical_insurance_charges]],NA())</f>
        <v>#N/A</v>
      </c>
      <c r="AD775" s="144" t="e">
        <f>IF(AND(Play[[#This Row],[northwest]]&lt;&gt;0,Play[[#This Row],[Smoker]]=0),Play[[#This Row],[medical_insurance_charges]],NA())</f>
        <v>#N/A</v>
      </c>
      <c r="AE775" s="144" t="e">
        <f>IF(AND(Play[[#This Row],[northeast]]&lt;&gt;0,Play[[#This Row],[Smoker]]=0),Play[[#This Row],[medical_insurance_charges]],NA())</f>
        <v>#N/A</v>
      </c>
      <c r="AF775" s="115" t="e">
        <f>IF(AND(Play[[#This Row],[Biological Marker]]=0,Play[[#This Row],[Smoker]]=0),Play[[#This Row],[medical_insurance_charges]],NA())</f>
        <v>#N/A</v>
      </c>
      <c r="AG775" s="115" t="e">
        <f>IF(AND(Play[[#This Row],[Biological Marker]]=1,Play[[#This Row],[Smoker]]=0),Play[[#This Row],[medical_insurance_charges]],NA())</f>
        <v>#N/A</v>
      </c>
    </row>
    <row r="776" spans="1:33" x14ac:dyDescent="0.35">
      <c r="A776" s="31">
        <v>40</v>
      </c>
      <c r="B776" s="31">
        <v>28.12</v>
      </c>
      <c r="C776" s="33">
        <v>0</v>
      </c>
      <c r="D776" s="33">
        <v>0</v>
      </c>
      <c r="E776" s="33">
        <v>1</v>
      </c>
      <c r="F776" s="33">
        <v>0</v>
      </c>
      <c r="G776" s="33">
        <v>0</v>
      </c>
      <c r="H776">
        <v>1</v>
      </c>
      <c r="I776">
        <v>0</v>
      </c>
      <c r="J776">
        <v>0</v>
      </c>
      <c r="K776">
        <v>0</v>
      </c>
      <c r="L776">
        <v>1</v>
      </c>
      <c r="M776">
        <v>0</v>
      </c>
      <c r="N776">
        <v>0</v>
      </c>
      <c r="O776">
        <v>1</v>
      </c>
      <c r="P776">
        <v>0</v>
      </c>
      <c r="Q776" s="32">
        <v>22331.566800000001</v>
      </c>
      <c r="R776" s="110" t="e">
        <f>IF(Play[[#This Row],[southeast]]=1,Play[[#This Row],[medical_insurance_charges]],NA())</f>
        <v>#N/A</v>
      </c>
      <c r="S776" s="110" t="e">
        <f>IF(Play[[#This Row],[southwest]]=1,Play[[#This Row],[medical_insurance_charges]],NA())</f>
        <v>#N/A</v>
      </c>
      <c r="T776" s="111" t="e">
        <f>IF(Play[[#This Row],[northwest]]=1,Play[[#This Row],[medical_insurance_charges]],NA())</f>
        <v>#N/A</v>
      </c>
      <c r="U776" s="110">
        <f>IF(Play[[#This Row],[northeast]]=1,Play[[#This Row],[medical_insurance_charges]],NA())</f>
        <v>22331.566800000001</v>
      </c>
      <c r="V776" s="114" t="e">
        <f>IF(AND(Play[[#This Row],[southeast]]&lt;&gt;0,Play[[#This Row],[Smoker]]&lt;&gt;0),Play[[#This Row],[medical_insurance_charges]],NA())</f>
        <v>#N/A</v>
      </c>
      <c r="W776" s="114" t="e">
        <f>IF(AND(Play[[#This Row],[southwest]]&lt;&gt;0,Play[[#This Row],[Smoker]]&lt;&gt;0),Play[[#This Row],[medical_insurance_charges]],NA())</f>
        <v>#N/A</v>
      </c>
      <c r="X776" s="114" t="e">
        <f>IF(AND(Play[[#This Row],[northwest]]&lt;&gt;0,Play[[#This Row],[Smoker]]&lt;&gt;0),Play[[#This Row],[medical_insurance_charges]],NA())</f>
        <v>#N/A</v>
      </c>
      <c r="Y776" s="114">
        <f>IF(AND(Play[[#This Row],[northeast]]&lt;&gt;0,Play[[#This Row],[Smoker]]&lt;&gt;0),Play[[#This Row],[medical_insurance_charges]],NA())</f>
        <v>22331.566800000001</v>
      </c>
      <c r="Z776" s="115">
        <f>IF(AND(Play[[#This Row],[Biological Marker]]=0,Play[[#This Row],[Smoker]]=1),Play[[#This Row],[medical_insurance_charges]],NA())</f>
        <v>22331.566800000001</v>
      </c>
      <c r="AA776" s="115" t="e">
        <f>IF(AND(Play[[#This Row],[Biological Marker]]=1,Play[[#This Row],[Smoker]]=1),Play[[#This Row],[medical_insurance_charges]],NA())</f>
        <v>#N/A</v>
      </c>
      <c r="AB776" s="144" t="e">
        <f>IF(AND(Play[[#This Row],[southeast]]&lt;&gt;0,Play[[#This Row],[Smoker]]=0),Play[[#This Row],[medical_insurance_charges]],NA())</f>
        <v>#N/A</v>
      </c>
      <c r="AC776" s="144" t="e">
        <f>IF(AND(Play[[#This Row],[southwest]]&lt;&gt;0,Play[[#This Row],[Smoker]]=0),Play[[#This Row],[medical_insurance_charges]],NA())</f>
        <v>#N/A</v>
      </c>
      <c r="AD776" s="144" t="e">
        <f>IF(AND(Play[[#This Row],[northwest]]&lt;&gt;0,Play[[#This Row],[Smoker]]=0),Play[[#This Row],[medical_insurance_charges]],NA())</f>
        <v>#N/A</v>
      </c>
      <c r="AE776" s="144" t="e">
        <f>IF(AND(Play[[#This Row],[northeast]]&lt;&gt;0,Play[[#This Row],[Smoker]]=0),Play[[#This Row],[medical_insurance_charges]],NA())</f>
        <v>#N/A</v>
      </c>
      <c r="AF776" s="115" t="e">
        <f>IF(AND(Play[[#This Row],[Biological Marker]]=0,Play[[#This Row],[Smoker]]=0),Play[[#This Row],[medical_insurance_charges]],NA())</f>
        <v>#N/A</v>
      </c>
      <c r="AG776" s="115" t="e">
        <f>IF(AND(Play[[#This Row],[Biological Marker]]=1,Play[[#This Row],[Smoker]]=0),Play[[#This Row],[medical_insurance_charges]],NA())</f>
        <v>#N/A</v>
      </c>
    </row>
    <row r="777" spans="1:33" x14ac:dyDescent="0.35">
      <c r="A777" s="31">
        <v>23</v>
      </c>
      <c r="B777" s="31">
        <v>28.31</v>
      </c>
      <c r="C777" s="33">
        <v>0</v>
      </c>
      <c r="D777" s="33">
        <v>0</v>
      </c>
      <c r="E777" s="33">
        <v>1</v>
      </c>
      <c r="F777" s="33">
        <v>0</v>
      </c>
      <c r="G777" s="33">
        <v>0</v>
      </c>
      <c r="H777">
        <v>1</v>
      </c>
      <c r="I777">
        <v>0</v>
      </c>
      <c r="J777">
        <v>0</v>
      </c>
      <c r="K777">
        <v>1</v>
      </c>
      <c r="L777">
        <v>0</v>
      </c>
      <c r="M777">
        <v>1</v>
      </c>
      <c r="N777">
        <v>0</v>
      </c>
      <c r="O777">
        <v>0</v>
      </c>
      <c r="P777">
        <v>0</v>
      </c>
      <c r="Q777" s="32">
        <v>18033.9679</v>
      </c>
      <c r="R777" s="110" t="e">
        <f>IF(Play[[#This Row],[southeast]]=1,Play[[#This Row],[medical_insurance_charges]],NA())</f>
        <v>#N/A</v>
      </c>
      <c r="S777" s="110" t="e">
        <f>IF(Play[[#This Row],[southwest]]=1,Play[[#This Row],[medical_insurance_charges]],NA())</f>
        <v>#N/A</v>
      </c>
      <c r="T777" s="111">
        <f>IF(Play[[#This Row],[northwest]]=1,Play[[#This Row],[medical_insurance_charges]],NA())</f>
        <v>18033.9679</v>
      </c>
      <c r="U777" s="110" t="e">
        <f>IF(Play[[#This Row],[northeast]]=1,Play[[#This Row],[medical_insurance_charges]],NA())</f>
        <v>#N/A</v>
      </c>
      <c r="V777" s="114" t="e">
        <f>IF(AND(Play[[#This Row],[southeast]]&lt;&gt;0,Play[[#This Row],[Smoker]]&lt;&gt;0),Play[[#This Row],[medical_insurance_charges]],NA())</f>
        <v>#N/A</v>
      </c>
      <c r="W777" s="114" t="e">
        <f>IF(AND(Play[[#This Row],[southwest]]&lt;&gt;0,Play[[#This Row],[Smoker]]&lt;&gt;0),Play[[#This Row],[medical_insurance_charges]],NA())</f>
        <v>#N/A</v>
      </c>
      <c r="X777" s="114">
        <f>IF(AND(Play[[#This Row],[northwest]]&lt;&gt;0,Play[[#This Row],[Smoker]]&lt;&gt;0),Play[[#This Row],[medical_insurance_charges]],NA())</f>
        <v>18033.9679</v>
      </c>
      <c r="Y777" s="114" t="e">
        <f>IF(AND(Play[[#This Row],[northeast]]&lt;&gt;0,Play[[#This Row],[Smoker]]&lt;&gt;0),Play[[#This Row],[medical_insurance_charges]],NA())</f>
        <v>#N/A</v>
      </c>
      <c r="Z777" s="115">
        <f>IF(AND(Play[[#This Row],[Biological Marker]]=0,Play[[#This Row],[Smoker]]=1),Play[[#This Row],[medical_insurance_charges]],NA())</f>
        <v>18033.9679</v>
      </c>
      <c r="AA777" s="115" t="e">
        <f>IF(AND(Play[[#This Row],[Biological Marker]]=1,Play[[#This Row],[Smoker]]=1),Play[[#This Row],[medical_insurance_charges]],NA())</f>
        <v>#N/A</v>
      </c>
      <c r="AB777" s="144" t="e">
        <f>IF(AND(Play[[#This Row],[southeast]]&lt;&gt;0,Play[[#This Row],[Smoker]]=0),Play[[#This Row],[medical_insurance_charges]],NA())</f>
        <v>#N/A</v>
      </c>
      <c r="AC777" s="144" t="e">
        <f>IF(AND(Play[[#This Row],[southwest]]&lt;&gt;0,Play[[#This Row],[Smoker]]=0),Play[[#This Row],[medical_insurance_charges]],NA())</f>
        <v>#N/A</v>
      </c>
      <c r="AD777" s="144" t="e">
        <f>IF(AND(Play[[#This Row],[northwest]]&lt;&gt;0,Play[[#This Row],[Smoker]]=0),Play[[#This Row],[medical_insurance_charges]],NA())</f>
        <v>#N/A</v>
      </c>
      <c r="AE777" s="144" t="e">
        <f>IF(AND(Play[[#This Row],[northeast]]&lt;&gt;0,Play[[#This Row],[Smoker]]=0),Play[[#This Row],[medical_insurance_charges]],NA())</f>
        <v>#N/A</v>
      </c>
      <c r="AF777" s="115" t="e">
        <f>IF(AND(Play[[#This Row],[Biological Marker]]=0,Play[[#This Row],[Smoker]]=0),Play[[#This Row],[medical_insurance_charges]],NA())</f>
        <v>#N/A</v>
      </c>
      <c r="AG777" s="115" t="e">
        <f>IF(AND(Play[[#This Row],[Biological Marker]]=1,Play[[#This Row],[Smoker]]=0),Play[[#This Row],[medical_insurance_charges]],NA())</f>
        <v>#N/A</v>
      </c>
    </row>
    <row r="778" spans="1:33" x14ac:dyDescent="0.35">
      <c r="A778" s="31">
        <v>63</v>
      </c>
      <c r="B778" s="31">
        <v>26.98</v>
      </c>
      <c r="C778" s="33">
        <v>0</v>
      </c>
      <c r="D778" s="33">
        <v>0</v>
      </c>
      <c r="E778" s="33">
        <v>1</v>
      </c>
      <c r="F778" s="33">
        <v>0</v>
      </c>
      <c r="G778" s="33">
        <v>0</v>
      </c>
      <c r="H778">
        <v>1</v>
      </c>
      <c r="I778">
        <v>0</v>
      </c>
      <c r="J778">
        <v>0</v>
      </c>
      <c r="K778">
        <v>1</v>
      </c>
      <c r="L778">
        <v>0</v>
      </c>
      <c r="M778">
        <v>0</v>
      </c>
      <c r="N778">
        <v>0</v>
      </c>
      <c r="O778">
        <v>0</v>
      </c>
      <c r="P778">
        <v>1</v>
      </c>
      <c r="Q778" s="32">
        <v>28950.4692</v>
      </c>
      <c r="R778" s="110" t="e">
        <f>IF(Play[[#This Row],[southeast]]=1,Play[[#This Row],[medical_insurance_charges]],NA())</f>
        <v>#N/A</v>
      </c>
      <c r="S778" s="110" t="e">
        <f>IF(Play[[#This Row],[southwest]]=1,Play[[#This Row],[medical_insurance_charges]],NA())</f>
        <v>#N/A</v>
      </c>
      <c r="T778" s="111">
        <f>IF(Play[[#This Row],[northwest]]=1,Play[[#This Row],[medical_insurance_charges]],NA())</f>
        <v>28950.4692</v>
      </c>
      <c r="U778" s="110" t="e">
        <f>IF(Play[[#This Row],[northeast]]=1,Play[[#This Row],[medical_insurance_charges]],NA())</f>
        <v>#N/A</v>
      </c>
      <c r="V778" s="114" t="e">
        <f>IF(AND(Play[[#This Row],[southeast]]&lt;&gt;0,Play[[#This Row],[Smoker]]&lt;&gt;0),Play[[#This Row],[medical_insurance_charges]],NA())</f>
        <v>#N/A</v>
      </c>
      <c r="W778" s="114" t="e">
        <f>IF(AND(Play[[#This Row],[southwest]]&lt;&gt;0,Play[[#This Row],[Smoker]]&lt;&gt;0),Play[[#This Row],[medical_insurance_charges]],NA())</f>
        <v>#N/A</v>
      </c>
      <c r="X778" s="114">
        <f>IF(AND(Play[[#This Row],[northwest]]&lt;&gt;0,Play[[#This Row],[Smoker]]&lt;&gt;0),Play[[#This Row],[medical_insurance_charges]],NA())</f>
        <v>28950.4692</v>
      </c>
      <c r="Y778" s="114" t="e">
        <f>IF(AND(Play[[#This Row],[northeast]]&lt;&gt;0,Play[[#This Row],[Smoker]]&lt;&gt;0),Play[[#This Row],[medical_insurance_charges]],NA())</f>
        <v>#N/A</v>
      </c>
      <c r="Z778" s="115">
        <f>IF(AND(Play[[#This Row],[Biological Marker]]=0,Play[[#This Row],[Smoker]]=1),Play[[#This Row],[medical_insurance_charges]],NA())</f>
        <v>28950.4692</v>
      </c>
      <c r="AA778" s="115" t="e">
        <f>IF(AND(Play[[#This Row],[Biological Marker]]=1,Play[[#This Row],[Smoker]]=1),Play[[#This Row],[medical_insurance_charges]],NA())</f>
        <v>#N/A</v>
      </c>
      <c r="AB778" s="144" t="e">
        <f>IF(AND(Play[[#This Row],[southeast]]&lt;&gt;0,Play[[#This Row],[Smoker]]=0),Play[[#This Row],[medical_insurance_charges]],NA())</f>
        <v>#N/A</v>
      </c>
      <c r="AC778" s="144" t="e">
        <f>IF(AND(Play[[#This Row],[southwest]]&lt;&gt;0,Play[[#This Row],[Smoker]]=0),Play[[#This Row],[medical_insurance_charges]],NA())</f>
        <v>#N/A</v>
      </c>
      <c r="AD778" s="144" t="e">
        <f>IF(AND(Play[[#This Row],[northwest]]&lt;&gt;0,Play[[#This Row],[Smoker]]=0),Play[[#This Row],[medical_insurance_charges]],NA())</f>
        <v>#N/A</v>
      </c>
      <c r="AE778" s="144" t="e">
        <f>IF(AND(Play[[#This Row],[northeast]]&lt;&gt;0,Play[[#This Row],[Smoker]]=0),Play[[#This Row],[medical_insurance_charges]],NA())</f>
        <v>#N/A</v>
      </c>
      <c r="AF778" s="115" t="e">
        <f>IF(AND(Play[[#This Row],[Biological Marker]]=0,Play[[#This Row],[Smoker]]=0),Play[[#This Row],[medical_insurance_charges]],NA())</f>
        <v>#N/A</v>
      </c>
      <c r="AG778" s="115" t="e">
        <f>IF(AND(Play[[#This Row],[Biological Marker]]=1,Play[[#This Row],[Smoker]]=0),Play[[#This Row],[medical_insurance_charges]],NA())</f>
        <v>#N/A</v>
      </c>
    </row>
    <row r="779" spans="1:33" x14ac:dyDescent="0.35">
      <c r="A779" s="31">
        <v>19</v>
      </c>
      <c r="B779" s="31">
        <v>28.31</v>
      </c>
      <c r="C779" s="33">
        <v>0</v>
      </c>
      <c r="D779" s="33">
        <v>0</v>
      </c>
      <c r="E779" s="33">
        <v>1</v>
      </c>
      <c r="F779" s="33">
        <v>0</v>
      </c>
      <c r="G779" s="33">
        <v>0</v>
      </c>
      <c r="H779">
        <v>1</v>
      </c>
      <c r="I779">
        <v>0</v>
      </c>
      <c r="J779">
        <v>0</v>
      </c>
      <c r="K779">
        <v>1</v>
      </c>
      <c r="L779">
        <v>0</v>
      </c>
      <c r="M779">
        <v>1</v>
      </c>
      <c r="N779">
        <v>0</v>
      </c>
      <c r="O779">
        <v>0</v>
      </c>
      <c r="P779">
        <v>0</v>
      </c>
      <c r="Q779" s="32">
        <v>17468.983899999999</v>
      </c>
      <c r="R779" s="110" t="e">
        <f>IF(Play[[#This Row],[southeast]]=1,Play[[#This Row],[medical_insurance_charges]],NA())</f>
        <v>#N/A</v>
      </c>
      <c r="S779" s="110" t="e">
        <f>IF(Play[[#This Row],[southwest]]=1,Play[[#This Row],[medical_insurance_charges]],NA())</f>
        <v>#N/A</v>
      </c>
      <c r="T779" s="111">
        <f>IF(Play[[#This Row],[northwest]]=1,Play[[#This Row],[medical_insurance_charges]],NA())</f>
        <v>17468.983899999999</v>
      </c>
      <c r="U779" s="110" t="e">
        <f>IF(Play[[#This Row],[northeast]]=1,Play[[#This Row],[medical_insurance_charges]],NA())</f>
        <v>#N/A</v>
      </c>
      <c r="V779" s="114" t="e">
        <f>IF(AND(Play[[#This Row],[southeast]]&lt;&gt;0,Play[[#This Row],[Smoker]]&lt;&gt;0),Play[[#This Row],[medical_insurance_charges]],NA())</f>
        <v>#N/A</v>
      </c>
      <c r="W779" s="114" t="e">
        <f>IF(AND(Play[[#This Row],[southwest]]&lt;&gt;0,Play[[#This Row],[Smoker]]&lt;&gt;0),Play[[#This Row],[medical_insurance_charges]],NA())</f>
        <v>#N/A</v>
      </c>
      <c r="X779" s="114">
        <f>IF(AND(Play[[#This Row],[northwest]]&lt;&gt;0,Play[[#This Row],[Smoker]]&lt;&gt;0),Play[[#This Row],[medical_insurance_charges]],NA())</f>
        <v>17468.983899999999</v>
      </c>
      <c r="Y779" s="114" t="e">
        <f>IF(AND(Play[[#This Row],[northeast]]&lt;&gt;0,Play[[#This Row],[Smoker]]&lt;&gt;0),Play[[#This Row],[medical_insurance_charges]],NA())</f>
        <v>#N/A</v>
      </c>
      <c r="Z779" s="115">
        <f>IF(AND(Play[[#This Row],[Biological Marker]]=0,Play[[#This Row],[Smoker]]=1),Play[[#This Row],[medical_insurance_charges]],NA())</f>
        <v>17468.983899999999</v>
      </c>
      <c r="AA779" s="115" t="e">
        <f>IF(AND(Play[[#This Row],[Biological Marker]]=1,Play[[#This Row],[Smoker]]=1),Play[[#This Row],[medical_insurance_charges]],NA())</f>
        <v>#N/A</v>
      </c>
      <c r="AB779" s="144" t="e">
        <f>IF(AND(Play[[#This Row],[southeast]]&lt;&gt;0,Play[[#This Row],[Smoker]]=0),Play[[#This Row],[medical_insurance_charges]],NA())</f>
        <v>#N/A</v>
      </c>
      <c r="AC779" s="144" t="e">
        <f>IF(AND(Play[[#This Row],[southwest]]&lt;&gt;0,Play[[#This Row],[Smoker]]=0),Play[[#This Row],[medical_insurance_charges]],NA())</f>
        <v>#N/A</v>
      </c>
      <c r="AD779" s="144" t="e">
        <f>IF(AND(Play[[#This Row],[northwest]]&lt;&gt;0,Play[[#This Row],[Smoker]]=0),Play[[#This Row],[medical_insurance_charges]],NA())</f>
        <v>#N/A</v>
      </c>
      <c r="AE779" s="144" t="e">
        <f>IF(AND(Play[[#This Row],[northeast]]&lt;&gt;0,Play[[#This Row],[Smoker]]=0),Play[[#This Row],[medical_insurance_charges]],NA())</f>
        <v>#N/A</v>
      </c>
      <c r="AF779" s="115" t="e">
        <f>IF(AND(Play[[#This Row],[Biological Marker]]=0,Play[[#This Row],[Smoker]]=0),Play[[#This Row],[medical_insurance_charges]],NA())</f>
        <v>#N/A</v>
      </c>
      <c r="AG779" s="115" t="e">
        <f>IF(AND(Play[[#This Row],[Biological Marker]]=1,Play[[#This Row],[Smoker]]=0),Play[[#This Row],[medical_insurance_charges]],NA())</f>
        <v>#N/A</v>
      </c>
    </row>
    <row r="780" spans="1:33" x14ac:dyDescent="0.35">
      <c r="A780" s="31">
        <v>19</v>
      </c>
      <c r="B780" s="31">
        <v>28.88</v>
      </c>
      <c r="C780" s="33">
        <v>0</v>
      </c>
      <c r="D780" s="33">
        <v>0</v>
      </c>
      <c r="E780" s="33">
        <v>1</v>
      </c>
      <c r="F780" s="33">
        <v>0</v>
      </c>
      <c r="G780" s="33">
        <v>0</v>
      </c>
      <c r="H780">
        <v>1</v>
      </c>
      <c r="I780">
        <v>0</v>
      </c>
      <c r="J780">
        <v>0</v>
      </c>
      <c r="K780">
        <v>1</v>
      </c>
      <c r="L780">
        <v>0</v>
      </c>
      <c r="M780">
        <v>1</v>
      </c>
      <c r="N780">
        <v>0</v>
      </c>
      <c r="O780">
        <v>0</v>
      </c>
      <c r="P780">
        <v>0</v>
      </c>
      <c r="Q780" s="32">
        <v>17748.5062</v>
      </c>
      <c r="R780" s="110" t="e">
        <f>IF(Play[[#This Row],[southeast]]=1,Play[[#This Row],[medical_insurance_charges]],NA())</f>
        <v>#N/A</v>
      </c>
      <c r="S780" s="110" t="e">
        <f>IF(Play[[#This Row],[southwest]]=1,Play[[#This Row],[medical_insurance_charges]],NA())</f>
        <v>#N/A</v>
      </c>
      <c r="T780" s="111">
        <f>IF(Play[[#This Row],[northwest]]=1,Play[[#This Row],[medical_insurance_charges]],NA())</f>
        <v>17748.5062</v>
      </c>
      <c r="U780" s="110" t="e">
        <f>IF(Play[[#This Row],[northeast]]=1,Play[[#This Row],[medical_insurance_charges]],NA())</f>
        <v>#N/A</v>
      </c>
      <c r="V780" s="114" t="e">
        <f>IF(AND(Play[[#This Row],[southeast]]&lt;&gt;0,Play[[#This Row],[Smoker]]&lt;&gt;0),Play[[#This Row],[medical_insurance_charges]],NA())</f>
        <v>#N/A</v>
      </c>
      <c r="W780" s="114" t="e">
        <f>IF(AND(Play[[#This Row],[southwest]]&lt;&gt;0,Play[[#This Row],[Smoker]]&lt;&gt;0),Play[[#This Row],[medical_insurance_charges]],NA())</f>
        <v>#N/A</v>
      </c>
      <c r="X780" s="114">
        <f>IF(AND(Play[[#This Row],[northwest]]&lt;&gt;0,Play[[#This Row],[Smoker]]&lt;&gt;0),Play[[#This Row],[medical_insurance_charges]],NA())</f>
        <v>17748.5062</v>
      </c>
      <c r="Y780" s="114" t="e">
        <f>IF(AND(Play[[#This Row],[northeast]]&lt;&gt;0,Play[[#This Row],[Smoker]]&lt;&gt;0),Play[[#This Row],[medical_insurance_charges]],NA())</f>
        <v>#N/A</v>
      </c>
      <c r="Z780" s="115">
        <f>IF(AND(Play[[#This Row],[Biological Marker]]=0,Play[[#This Row],[Smoker]]=1),Play[[#This Row],[medical_insurance_charges]],NA())</f>
        <v>17748.5062</v>
      </c>
      <c r="AA780" s="115" t="e">
        <f>IF(AND(Play[[#This Row],[Biological Marker]]=1,Play[[#This Row],[Smoker]]=1),Play[[#This Row],[medical_insurance_charges]],NA())</f>
        <v>#N/A</v>
      </c>
      <c r="AB780" s="144" t="e">
        <f>IF(AND(Play[[#This Row],[southeast]]&lt;&gt;0,Play[[#This Row],[Smoker]]=0),Play[[#This Row],[medical_insurance_charges]],NA())</f>
        <v>#N/A</v>
      </c>
      <c r="AC780" s="144" t="e">
        <f>IF(AND(Play[[#This Row],[southwest]]&lt;&gt;0,Play[[#This Row],[Smoker]]=0),Play[[#This Row],[medical_insurance_charges]],NA())</f>
        <v>#N/A</v>
      </c>
      <c r="AD780" s="144" t="e">
        <f>IF(AND(Play[[#This Row],[northwest]]&lt;&gt;0,Play[[#This Row],[Smoker]]=0),Play[[#This Row],[medical_insurance_charges]],NA())</f>
        <v>#N/A</v>
      </c>
      <c r="AE780" s="144" t="e">
        <f>IF(AND(Play[[#This Row],[northeast]]&lt;&gt;0,Play[[#This Row],[Smoker]]=0),Play[[#This Row],[medical_insurance_charges]],NA())</f>
        <v>#N/A</v>
      </c>
      <c r="AF780" s="115" t="e">
        <f>IF(AND(Play[[#This Row],[Biological Marker]]=0,Play[[#This Row],[Smoker]]=0),Play[[#This Row],[medical_insurance_charges]],NA())</f>
        <v>#N/A</v>
      </c>
      <c r="AG780" s="115" t="e">
        <f>IF(AND(Play[[#This Row],[Biological Marker]]=1,Play[[#This Row],[Smoker]]=0),Play[[#This Row],[medical_insurance_charges]],NA())</f>
        <v>#N/A</v>
      </c>
    </row>
    <row r="781" spans="1:33" x14ac:dyDescent="0.35">
      <c r="A781" s="31">
        <v>47</v>
      </c>
      <c r="B781" s="31">
        <v>26.125</v>
      </c>
      <c r="C781" s="33">
        <v>0</v>
      </c>
      <c r="D781" s="33">
        <v>0</v>
      </c>
      <c r="E781" s="33">
        <v>1</v>
      </c>
      <c r="F781" s="33">
        <v>0</v>
      </c>
      <c r="G781" s="33">
        <v>0</v>
      </c>
      <c r="H781">
        <v>1</v>
      </c>
      <c r="I781">
        <v>0</v>
      </c>
      <c r="J781">
        <v>0</v>
      </c>
      <c r="K781">
        <v>0</v>
      </c>
      <c r="L781">
        <v>1</v>
      </c>
      <c r="M781">
        <v>0</v>
      </c>
      <c r="N781">
        <v>0</v>
      </c>
      <c r="O781">
        <v>1</v>
      </c>
      <c r="P781">
        <v>0</v>
      </c>
      <c r="Q781" s="32">
        <v>23401.30575</v>
      </c>
      <c r="R781" s="110" t="e">
        <f>IF(Play[[#This Row],[southeast]]=1,Play[[#This Row],[medical_insurance_charges]],NA())</f>
        <v>#N/A</v>
      </c>
      <c r="S781" s="110" t="e">
        <f>IF(Play[[#This Row],[southwest]]=1,Play[[#This Row],[medical_insurance_charges]],NA())</f>
        <v>#N/A</v>
      </c>
      <c r="T781" s="111" t="e">
        <f>IF(Play[[#This Row],[northwest]]=1,Play[[#This Row],[medical_insurance_charges]],NA())</f>
        <v>#N/A</v>
      </c>
      <c r="U781" s="110">
        <f>IF(Play[[#This Row],[northeast]]=1,Play[[#This Row],[medical_insurance_charges]],NA())</f>
        <v>23401.30575</v>
      </c>
      <c r="V781" s="114" t="e">
        <f>IF(AND(Play[[#This Row],[southeast]]&lt;&gt;0,Play[[#This Row],[Smoker]]&lt;&gt;0),Play[[#This Row],[medical_insurance_charges]],NA())</f>
        <v>#N/A</v>
      </c>
      <c r="W781" s="114" t="e">
        <f>IF(AND(Play[[#This Row],[southwest]]&lt;&gt;0,Play[[#This Row],[Smoker]]&lt;&gt;0),Play[[#This Row],[medical_insurance_charges]],NA())</f>
        <v>#N/A</v>
      </c>
      <c r="X781" s="114" t="e">
        <f>IF(AND(Play[[#This Row],[northwest]]&lt;&gt;0,Play[[#This Row],[Smoker]]&lt;&gt;0),Play[[#This Row],[medical_insurance_charges]],NA())</f>
        <v>#N/A</v>
      </c>
      <c r="Y781" s="114">
        <f>IF(AND(Play[[#This Row],[northeast]]&lt;&gt;0,Play[[#This Row],[Smoker]]&lt;&gt;0),Play[[#This Row],[medical_insurance_charges]],NA())</f>
        <v>23401.30575</v>
      </c>
      <c r="Z781" s="115">
        <f>IF(AND(Play[[#This Row],[Biological Marker]]=0,Play[[#This Row],[Smoker]]=1),Play[[#This Row],[medical_insurance_charges]],NA())</f>
        <v>23401.30575</v>
      </c>
      <c r="AA781" s="115" t="e">
        <f>IF(AND(Play[[#This Row],[Biological Marker]]=1,Play[[#This Row],[Smoker]]=1),Play[[#This Row],[medical_insurance_charges]],NA())</f>
        <v>#N/A</v>
      </c>
      <c r="AB781" s="144" t="e">
        <f>IF(AND(Play[[#This Row],[southeast]]&lt;&gt;0,Play[[#This Row],[Smoker]]=0),Play[[#This Row],[medical_insurance_charges]],NA())</f>
        <v>#N/A</v>
      </c>
      <c r="AC781" s="144" t="e">
        <f>IF(AND(Play[[#This Row],[southwest]]&lt;&gt;0,Play[[#This Row],[Smoker]]=0),Play[[#This Row],[medical_insurance_charges]],NA())</f>
        <v>#N/A</v>
      </c>
      <c r="AD781" s="144" t="e">
        <f>IF(AND(Play[[#This Row],[northwest]]&lt;&gt;0,Play[[#This Row],[Smoker]]=0),Play[[#This Row],[medical_insurance_charges]],NA())</f>
        <v>#N/A</v>
      </c>
      <c r="AE781" s="144" t="e">
        <f>IF(AND(Play[[#This Row],[northeast]]&lt;&gt;0,Play[[#This Row],[Smoker]]=0),Play[[#This Row],[medical_insurance_charges]],NA())</f>
        <v>#N/A</v>
      </c>
      <c r="AF781" s="115" t="e">
        <f>IF(AND(Play[[#This Row],[Biological Marker]]=0,Play[[#This Row],[Smoker]]=0),Play[[#This Row],[medical_insurance_charges]],NA())</f>
        <v>#N/A</v>
      </c>
      <c r="AG781" s="115" t="e">
        <f>IF(AND(Play[[#This Row],[Biological Marker]]=1,Play[[#This Row],[Smoker]]=0),Play[[#This Row],[medical_insurance_charges]],NA())</f>
        <v>#N/A</v>
      </c>
    </row>
    <row r="782" spans="1:33" x14ac:dyDescent="0.35">
      <c r="A782" s="31">
        <v>64</v>
      </c>
      <c r="B782" s="31">
        <v>26.885000000000002</v>
      </c>
      <c r="C782" s="33">
        <v>0</v>
      </c>
      <c r="D782" s="33">
        <v>0</v>
      </c>
      <c r="E782" s="33">
        <v>1</v>
      </c>
      <c r="F782" s="33">
        <v>0</v>
      </c>
      <c r="G782" s="33">
        <v>0</v>
      </c>
      <c r="H782">
        <v>1</v>
      </c>
      <c r="I782">
        <v>0</v>
      </c>
      <c r="J782">
        <v>0</v>
      </c>
      <c r="K782">
        <v>1</v>
      </c>
      <c r="L782">
        <v>0</v>
      </c>
      <c r="M782">
        <v>0</v>
      </c>
      <c r="N782">
        <v>0</v>
      </c>
      <c r="O782">
        <v>0</v>
      </c>
      <c r="P782">
        <v>1</v>
      </c>
      <c r="Q782" s="32">
        <v>29330.98315</v>
      </c>
      <c r="R782" s="110" t="e">
        <f>IF(Play[[#This Row],[southeast]]=1,Play[[#This Row],[medical_insurance_charges]],NA())</f>
        <v>#N/A</v>
      </c>
      <c r="S782" s="110" t="e">
        <f>IF(Play[[#This Row],[southwest]]=1,Play[[#This Row],[medical_insurance_charges]],NA())</f>
        <v>#N/A</v>
      </c>
      <c r="T782" s="111">
        <f>IF(Play[[#This Row],[northwest]]=1,Play[[#This Row],[medical_insurance_charges]],NA())</f>
        <v>29330.98315</v>
      </c>
      <c r="U782" s="110" t="e">
        <f>IF(Play[[#This Row],[northeast]]=1,Play[[#This Row],[medical_insurance_charges]],NA())</f>
        <v>#N/A</v>
      </c>
      <c r="V782" s="114" t="e">
        <f>IF(AND(Play[[#This Row],[southeast]]&lt;&gt;0,Play[[#This Row],[Smoker]]&lt;&gt;0),Play[[#This Row],[medical_insurance_charges]],NA())</f>
        <v>#N/A</v>
      </c>
      <c r="W782" s="114" t="e">
        <f>IF(AND(Play[[#This Row],[southwest]]&lt;&gt;0,Play[[#This Row],[Smoker]]&lt;&gt;0),Play[[#This Row],[medical_insurance_charges]],NA())</f>
        <v>#N/A</v>
      </c>
      <c r="X782" s="114">
        <f>IF(AND(Play[[#This Row],[northwest]]&lt;&gt;0,Play[[#This Row],[Smoker]]&lt;&gt;0),Play[[#This Row],[medical_insurance_charges]],NA())</f>
        <v>29330.98315</v>
      </c>
      <c r="Y782" s="114" t="e">
        <f>IF(AND(Play[[#This Row],[northeast]]&lt;&gt;0,Play[[#This Row],[Smoker]]&lt;&gt;0),Play[[#This Row],[medical_insurance_charges]],NA())</f>
        <v>#N/A</v>
      </c>
      <c r="Z782" s="115">
        <f>IF(AND(Play[[#This Row],[Biological Marker]]=0,Play[[#This Row],[Smoker]]=1),Play[[#This Row],[medical_insurance_charges]],NA())</f>
        <v>29330.98315</v>
      </c>
      <c r="AA782" s="115" t="e">
        <f>IF(AND(Play[[#This Row],[Biological Marker]]=1,Play[[#This Row],[Smoker]]=1),Play[[#This Row],[medical_insurance_charges]],NA())</f>
        <v>#N/A</v>
      </c>
      <c r="AB782" s="144" t="e">
        <f>IF(AND(Play[[#This Row],[southeast]]&lt;&gt;0,Play[[#This Row],[Smoker]]=0),Play[[#This Row],[medical_insurance_charges]],NA())</f>
        <v>#N/A</v>
      </c>
      <c r="AC782" s="144" t="e">
        <f>IF(AND(Play[[#This Row],[southwest]]&lt;&gt;0,Play[[#This Row],[Smoker]]=0),Play[[#This Row],[medical_insurance_charges]],NA())</f>
        <v>#N/A</v>
      </c>
      <c r="AD782" s="144" t="e">
        <f>IF(AND(Play[[#This Row],[northwest]]&lt;&gt;0,Play[[#This Row],[Smoker]]=0),Play[[#This Row],[medical_insurance_charges]],NA())</f>
        <v>#N/A</v>
      </c>
      <c r="AE782" s="144" t="e">
        <f>IF(AND(Play[[#This Row],[northeast]]&lt;&gt;0,Play[[#This Row],[Smoker]]=0),Play[[#This Row],[medical_insurance_charges]],NA())</f>
        <v>#N/A</v>
      </c>
      <c r="AF782" s="115" t="e">
        <f>IF(AND(Play[[#This Row],[Biological Marker]]=0,Play[[#This Row],[Smoker]]=0),Play[[#This Row],[medical_insurance_charges]],NA())</f>
        <v>#N/A</v>
      </c>
      <c r="AG782" s="115" t="e">
        <f>IF(AND(Play[[#This Row],[Biological Marker]]=1,Play[[#This Row],[Smoker]]=0),Play[[#This Row],[medical_insurance_charges]],NA())</f>
        <v>#N/A</v>
      </c>
    </row>
    <row r="783" spans="1:33" x14ac:dyDescent="0.35">
      <c r="A783" s="31">
        <v>43</v>
      </c>
      <c r="B783" s="31">
        <v>26.885000000000002</v>
      </c>
      <c r="C783" s="33">
        <v>0</v>
      </c>
      <c r="D783" s="33">
        <v>0</v>
      </c>
      <c r="E783" s="33">
        <v>1</v>
      </c>
      <c r="F783" s="33">
        <v>0</v>
      </c>
      <c r="G783" s="33">
        <v>0</v>
      </c>
      <c r="H783">
        <v>1</v>
      </c>
      <c r="I783">
        <v>0</v>
      </c>
      <c r="J783">
        <v>0</v>
      </c>
      <c r="K783">
        <v>1</v>
      </c>
      <c r="L783">
        <v>0</v>
      </c>
      <c r="M783">
        <v>0</v>
      </c>
      <c r="N783">
        <v>0</v>
      </c>
      <c r="O783">
        <v>1</v>
      </c>
      <c r="P783">
        <v>0</v>
      </c>
      <c r="Q783" s="32">
        <v>21774.32215</v>
      </c>
      <c r="R783" s="110" t="e">
        <f>IF(Play[[#This Row],[southeast]]=1,Play[[#This Row],[medical_insurance_charges]],NA())</f>
        <v>#N/A</v>
      </c>
      <c r="S783" s="110" t="e">
        <f>IF(Play[[#This Row],[southwest]]=1,Play[[#This Row],[medical_insurance_charges]],NA())</f>
        <v>#N/A</v>
      </c>
      <c r="T783" s="111">
        <f>IF(Play[[#This Row],[northwest]]=1,Play[[#This Row],[medical_insurance_charges]],NA())</f>
        <v>21774.32215</v>
      </c>
      <c r="U783" s="110" t="e">
        <f>IF(Play[[#This Row],[northeast]]=1,Play[[#This Row],[medical_insurance_charges]],NA())</f>
        <v>#N/A</v>
      </c>
      <c r="V783" s="114" t="e">
        <f>IF(AND(Play[[#This Row],[southeast]]&lt;&gt;0,Play[[#This Row],[Smoker]]&lt;&gt;0),Play[[#This Row],[medical_insurance_charges]],NA())</f>
        <v>#N/A</v>
      </c>
      <c r="W783" s="114" t="e">
        <f>IF(AND(Play[[#This Row],[southwest]]&lt;&gt;0,Play[[#This Row],[Smoker]]&lt;&gt;0),Play[[#This Row],[medical_insurance_charges]],NA())</f>
        <v>#N/A</v>
      </c>
      <c r="X783" s="114">
        <f>IF(AND(Play[[#This Row],[northwest]]&lt;&gt;0,Play[[#This Row],[Smoker]]&lt;&gt;0),Play[[#This Row],[medical_insurance_charges]],NA())</f>
        <v>21774.32215</v>
      </c>
      <c r="Y783" s="114" t="e">
        <f>IF(AND(Play[[#This Row],[northeast]]&lt;&gt;0,Play[[#This Row],[Smoker]]&lt;&gt;0),Play[[#This Row],[medical_insurance_charges]],NA())</f>
        <v>#N/A</v>
      </c>
      <c r="Z783" s="115">
        <f>IF(AND(Play[[#This Row],[Biological Marker]]=0,Play[[#This Row],[Smoker]]=1),Play[[#This Row],[medical_insurance_charges]],NA())</f>
        <v>21774.32215</v>
      </c>
      <c r="AA783" s="115" t="e">
        <f>IF(AND(Play[[#This Row],[Biological Marker]]=1,Play[[#This Row],[Smoker]]=1),Play[[#This Row],[medical_insurance_charges]],NA())</f>
        <v>#N/A</v>
      </c>
      <c r="AB783" s="144" t="e">
        <f>IF(AND(Play[[#This Row],[southeast]]&lt;&gt;0,Play[[#This Row],[Smoker]]=0),Play[[#This Row],[medical_insurance_charges]],NA())</f>
        <v>#N/A</v>
      </c>
      <c r="AC783" s="144" t="e">
        <f>IF(AND(Play[[#This Row],[southwest]]&lt;&gt;0,Play[[#This Row],[Smoker]]=0),Play[[#This Row],[medical_insurance_charges]],NA())</f>
        <v>#N/A</v>
      </c>
      <c r="AD783" s="144" t="e">
        <f>IF(AND(Play[[#This Row],[northwest]]&lt;&gt;0,Play[[#This Row],[Smoker]]=0),Play[[#This Row],[medical_insurance_charges]],NA())</f>
        <v>#N/A</v>
      </c>
      <c r="AE783" s="144" t="e">
        <f>IF(AND(Play[[#This Row],[northeast]]&lt;&gt;0,Play[[#This Row],[Smoker]]=0),Play[[#This Row],[medical_insurance_charges]],NA())</f>
        <v>#N/A</v>
      </c>
      <c r="AF783" s="115" t="e">
        <f>IF(AND(Play[[#This Row],[Biological Marker]]=0,Play[[#This Row],[Smoker]]=0),Play[[#This Row],[medical_insurance_charges]],NA())</f>
        <v>#N/A</v>
      </c>
      <c r="AG783" s="115" t="e">
        <f>IF(AND(Play[[#This Row],[Biological Marker]]=1,Play[[#This Row],[Smoker]]=0),Play[[#This Row],[medical_insurance_charges]],NA())</f>
        <v>#N/A</v>
      </c>
    </row>
    <row r="784" spans="1:33" x14ac:dyDescent="0.35">
      <c r="A784" s="31">
        <v>35</v>
      </c>
      <c r="B784" s="31">
        <v>28.024999999999999</v>
      </c>
      <c r="C784" s="33">
        <v>0</v>
      </c>
      <c r="D784" s="33">
        <v>0</v>
      </c>
      <c r="E784" s="33">
        <v>1</v>
      </c>
      <c r="F784" s="33">
        <v>0</v>
      </c>
      <c r="G784" s="33">
        <v>0</v>
      </c>
      <c r="H784">
        <v>1</v>
      </c>
      <c r="I784">
        <v>0</v>
      </c>
      <c r="J784">
        <v>0</v>
      </c>
      <c r="K784">
        <v>1</v>
      </c>
      <c r="L784">
        <v>0</v>
      </c>
      <c r="M784">
        <v>0</v>
      </c>
      <c r="N784">
        <v>1</v>
      </c>
      <c r="O784">
        <v>0</v>
      </c>
      <c r="P784">
        <v>0</v>
      </c>
      <c r="Q784" s="32">
        <v>20234.854749999999</v>
      </c>
      <c r="R784" s="110" t="e">
        <f>IF(Play[[#This Row],[southeast]]=1,Play[[#This Row],[medical_insurance_charges]],NA())</f>
        <v>#N/A</v>
      </c>
      <c r="S784" s="110" t="e">
        <f>IF(Play[[#This Row],[southwest]]=1,Play[[#This Row],[medical_insurance_charges]],NA())</f>
        <v>#N/A</v>
      </c>
      <c r="T784" s="111">
        <f>IF(Play[[#This Row],[northwest]]=1,Play[[#This Row],[medical_insurance_charges]],NA())</f>
        <v>20234.854749999999</v>
      </c>
      <c r="U784" s="110" t="e">
        <f>IF(Play[[#This Row],[northeast]]=1,Play[[#This Row],[medical_insurance_charges]],NA())</f>
        <v>#N/A</v>
      </c>
      <c r="V784" s="114" t="e">
        <f>IF(AND(Play[[#This Row],[southeast]]&lt;&gt;0,Play[[#This Row],[Smoker]]&lt;&gt;0),Play[[#This Row],[medical_insurance_charges]],NA())</f>
        <v>#N/A</v>
      </c>
      <c r="W784" s="114" t="e">
        <f>IF(AND(Play[[#This Row],[southwest]]&lt;&gt;0,Play[[#This Row],[Smoker]]&lt;&gt;0),Play[[#This Row],[medical_insurance_charges]],NA())</f>
        <v>#N/A</v>
      </c>
      <c r="X784" s="114">
        <f>IF(AND(Play[[#This Row],[northwest]]&lt;&gt;0,Play[[#This Row],[Smoker]]&lt;&gt;0),Play[[#This Row],[medical_insurance_charges]],NA())</f>
        <v>20234.854749999999</v>
      </c>
      <c r="Y784" s="114" t="e">
        <f>IF(AND(Play[[#This Row],[northeast]]&lt;&gt;0,Play[[#This Row],[Smoker]]&lt;&gt;0),Play[[#This Row],[medical_insurance_charges]],NA())</f>
        <v>#N/A</v>
      </c>
      <c r="Z784" s="115">
        <f>IF(AND(Play[[#This Row],[Biological Marker]]=0,Play[[#This Row],[Smoker]]=1),Play[[#This Row],[medical_insurance_charges]],NA())</f>
        <v>20234.854749999999</v>
      </c>
      <c r="AA784" s="115" t="e">
        <f>IF(AND(Play[[#This Row],[Biological Marker]]=1,Play[[#This Row],[Smoker]]=1),Play[[#This Row],[medical_insurance_charges]],NA())</f>
        <v>#N/A</v>
      </c>
      <c r="AB784" s="144" t="e">
        <f>IF(AND(Play[[#This Row],[southeast]]&lt;&gt;0,Play[[#This Row],[Smoker]]=0),Play[[#This Row],[medical_insurance_charges]],NA())</f>
        <v>#N/A</v>
      </c>
      <c r="AC784" s="144" t="e">
        <f>IF(AND(Play[[#This Row],[southwest]]&lt;&gt;0,Play[[#This Row],[Smoker]]=0),Play[[#This Row],[medical_insurance_charges]],NA())</f>
        <v>#N/A</v>
      </c>
      <c r="AD784" s="144" t="e">
        <f>IF(AND(Play[[#This Row],[northwest]]&lt;&gt;0,Play[[#This Row],[Smoker]]=0),Play[[#This Row],[medical_insurance_charges]],NA())</f>
        <v>#N/A</v>
      </c>
      <c r="AE784" s="144" t="e">
        <f>IF(AND(Play[[#This Row],[northeast]]&lt;&gt;0,Play[[#This Row],[Smoker]]=0),Play[[#This Row],[medical_insurance_charges]],NA())</f>
        <v>#N/A</v>
      </c>
      <c r="AF784" s="115" t="e">
        <f>IF(AND(Play[[#This Row],[Biological Marker]]=0,Play[[#This Row],[Smoker]]=0),Play[[#This Row],[medical_insurance_charges]],NA())</f>
        <v>#N/A</v>
      </c>
      <c r="AG784" s="115" t="e">
        <f>IF(AND(Play[[#This Row],[Biological Marker]]=1,Play[[#This Row],[Smoker]]=0),Play[[#This Row],[medical_insurance_charges]],NA())</f>
        <v>#N/A</v>
      </c>
    </row>
    <row r="785" spans="1:33" x14ac:dyDescent="0.35">
      <c r="A785" s="31">
        <v>43</v>
      </c>
      <c r="B785" s="31">
        <v>25.27</v>
      </c>
      <c r="C785" s="33">
        <v>0</v>
      </c>
      <c r="D785" s="33">
        <v>0</v>
      </c>
      <c r="E785" s="33">
        <v>1</v>
      </c>
      <c r="F785" s="33">
        <v>0</v>
      </c>
      <c r="G785" s="33">
        <v>0</v>
      </c>
      <c r="H785">
        <v>1</v>
      </c>
      <c r="I785">
        <v>0</v>
      </c>
      <c r="J785">
        <v>0</v>
      </c>
      <c r="K785">
        <v>0</v>
      </c>
      <c r="L785">
        <v>1</v>
      </c>
      <c r="M785">
        <v>0</v>
      </c>
      <c r="N785">
        <v>0</v>
      </c>
      <c r="O785">
        <v>1</v>
      </c>
      <c r="P785">
        <v>0</v>
      </c>
      <c r="Q785" s="32">
        <v>21771.3423</v>
      </c>
      <c r="R785" s="110" t="e">
        <f>IF(Play[[#This Row],[southeast]]=1,Play[[#This Row],[medical_insurance_charges]],NA())</f>
        <v>#N/A</v>
      </c>
      <c r="S785" s="110" t="e">
        <f>IF(Play[[#This Row],[southwest]]=1,Play[[#This Row],[medical_insurance_charges]],NA())</f>
        <v>#N/A</v>
      </c>
      <c r="T785" s="111" t="e">
        <f>IF(Play[[#This Row],[northwest]]=1,Play[[#This Row],[medical_insurance_charges]],NA())</f>
        <v>#N/A</v>
      </c>
      <c r="U785" s="110">
        <f>IF(Play[[#This Row],[northeast]]=1,Play[[#This Row],[medical_insurance_charges]],NA())</f>
        <v>21771.3423</v>
      </c>
      <c r="V785" s="114" t="e">
        <f>IF(AND(Play[[#This Row],[southeast]]&lt;&gt;0,Play[[#This Row],[Smoker]]&lt;&gt;0),Play[[#This Row],[medical_insurance_charges]],NA())</f>
        <v>#N/A</v>
      </c>
      <c r="W785" s="114" t="e">
        <f>IF(AND(Play[[#This Row],[southwest]]&lt;&gt;0,Play[[#This Row],[Smoker]]&lt;&gt;0),Play[[#This Row],[medical_insurance_charges]],NA())</f>
        <v>#N/A</v>
      </c>
      <c r="X785" s="114" t="e">
        <f>IF(AND(Play[[#This Row],[northwest]]&lt;&gt;0,Play[[#This Row],[Smoker]]&lt;&gt;0),Play[[#This Row],[medical_insurance_charges]],NA())</f>
        <v>#N/A</v>
      </c>
      <c r="Y785" s="114">
        <f>IF(AND(Play[[#This Row],[northeast]]&lt;&gt;0,Play[[#This Row],[Smoker]]&lt;&gt;0),Play[[#This Row],[medical_insurance_charges]],NA())</f>
        <v>21771.3423</v>
      </c>
      <c r="Z785" s="115">
        <f>IF(AND(Play[[#This Row],[Biological Marker]]=0,Play[[#This Row],[Smoker]]=1),Play[[#This Row],[medical_insurance_charges]],NA())</f>
        <v>21771.3423</v>
      </c>
      <c r="AA785" s="115" t="e">
        <f>IF(AND(Play[[#This Row],[Biological Marker]]=1,Play[[#This Row],[Smoker]]=1),Play[[#This Row],[medical_insurance_charges]],NA())</f>
        <v>#N/A</v>
      </c>
      <c r="AB785" s="144" t="e">
        <f>IF(AND(Play[[#This Row],[southeast]]&lt;&gt;0,Play[[#This Row],[Smoker]]=0),Play[[#This Row],[medical_insurance_charges]],NA())</f>
        <v>#N/A</v>
      </c>
      <c r="AC785" s="144" t="e">
        <f>IF(AND(Play[[#This Row],[southwest]]&lt;&gt;0,Play[[#This Row],[Smoker]]=0),Play[[#This Row],[medical_insurance_charges]],NA())</f>
        <v>#N/A</v>
      </c>
      <c r="AD785" s="144" t="e">
        <f>IF(AND(Play[[#This Row],[northwest]]&lt;&gt;0,Play[[#This Row],[Smoker]]=0),Play[[#This Row],[medical_insurance_charges]],NA())</f>
        <v>#N/A</v>
      </c>
      <c r="AE785" s="144" t="e">
        <f>IF(AND(Play[[#This Row],[northeast]]&lt;&gt;0,Play[[#This Row],[Smoker]]=0),Play[[#This Row],[medical_insurance_charges]],NA())</f>
        <v>#N/A</v>
      </c>
      <c r="AF785" s="115" t="e">
        <f>IF(AND(Play[[#This Row],[Biological Marker]]=0,Play[[#This Row],[Smoker]]=0),Play[[#This Row],[medical_insurance_charges]],NA())</f>
        <v>#N/A</v>
      </c>
      <c r="AG785" s="115" t="e">
        <f>IF(AND(Play[[#This Row],[Biological Marker]]=1,Play[[#This Row],[Smoker]]=0),Play[[#This Row],[medical_insurance_charges]],NA())</f>
        <v>#N/A</v>
      </c>
    </row>
    <row r="786" spans="1:33" x14ac:dyDescent="0.35">
      <c r="A786" s="31">
        <v>37</v>
      </c>
      <c r="B786" s="31">
        <v>25.555</v>
      </c>
      <c r="C786" s="33">
        <v>0</v>
      </c>
      <c r="D786" s="33">
        <v>0</v>
      </c>
      <c r="E786" s="33">
        <v>1</v>
      </c>
      <c r="F786" s="33">
        <v>0</v>
      </c>
      <c r="G786" s="33">
        <v>0</v>
      </c>
      <c r="H786">
        <v>1</v>
      </c>
      <c r="I786">
        <v>0</v>
      </c>
      <c r="J786">
        <v>0</v>
      </c>
      <c r="K786">
        <v>0</v>
      </c>
      <c r="L786">
        <v>1</v>
      </c>
      <c r="M786">
        <v>0</v>
      </c>
      <c r="N786">
        <v>0</v>
      </c>
      <c r="O786">
        <v>1</v>
      </c>
      <c r="P786">
        <v>0</v>
      </c>
      <c r="Q786" s="32">
        <v>20296.863450000001</v>
      </c>
      <c r="R786" s="110" t="e">
        <f>IF(Play[[#This Row],[southeast]]=1,Play[[#This Row],[medical_insurance_charges]],NA())</f>
        <v>#N/A</v>
      </c>
      <c r="S786" s="110" t="e">
        <f>IF(Play[[#This Row],[southwest]]=1,Play[[#This Row],[medical_insurance_charges]],NA())</f>
        <v>#N/A</v>
      </c>
      <c r="T786" s="111" t="e">
        <f>IF(Play[[#This Row],[northwest]]=1,Play[[#This Row],[medical_insurance_charges]],NA())</f>
        <v>#N/A</v>
      </c>
      <c r="U786" s="110">
        <f>IF(Play[[#This Row],[northeast]]=1,Play[[#This Row],[medical_insurance_charges]],NA())</f>
        <v>20296.863450000001</v>
      </c>
      <c r="V786" s="114" t="e">
        <f>IF(AND(Play[[#This Row],[southeast]]&lt;&gt;0,Play[[#This Row],[Smoker]]&lt;&gt;0),Play[[#This Row],[medical_insurance_charges]],NA())</f>
        <v>#N/A</v>
      </c>
      <c r="W786" s="114" t="e">
        <f>IF(AND(Play[[#This Row],[southwest]]&lt;&gt;0,Play[[#This Row],[Smoker]]&lt;&gt;0),Play[[#This Row],[medical_insurance_charges]],NA())</f>
        <v>#N/A</v>
      </c>
      <c r="X786" s="114" t="e">
        <f>IF(AND(Play[[#This Row],[northwest]]&lt;&gt;0,Play[[#This Row],[Smoker]]&lt;&gt;0),Play[[#This Row],[medical_insurance_charges]],NA())</f>
        <v>#N/A</v>
      </c>
      <c r="Y786" s="114">
        <f>IF(AND(Play[[#This Row],[northeast]]&lt;&gt;0,Play[[#This Row],[Smoker]]&lt;&gt;0),Play[[#This Row],[medical_insurance_charges]],NA())</f>
        <v>20296.863450000001</v>
      </c>
      <c r="Z786" s="115">
        <f>IF(AND(Play[[#This Row],[Biological Marker]]=0,Play[[#This Row],[Smoker]]=1),Play[[#This Row],[medical_insurance_charges]],NA())</f>
        <v>20296.863450000001</v>
      </c>
      <c r="AA786" s="115" t="e">
        <f>IF(AND(Play[[#This Row],[Biological Marker]]=1,Play[[#This Row],[Smoker]]=1),Play[[#This Row],[medical_insurance_charges]],NA())</f>
        <v>#N/A</v>
      </c>
      <c r="AB786" s="144" t="e">
        <f>IF(AND(Play[[#This Row],[southeast]]&lt;&gt;0,Play[[#This Row],[Smoker]]=0),Play[[#This Row],[medical_insurance_charges]],NA())</f>
        <v>#N/A</v>
      </c>
      <c r="AC786" s="144" t="e">
        <f>IF(AND(Play[[#This Row],[southwest]]&lt;&gt;0,Play[[#This Row],[Smoker]]=0),Play[[#This Row],[medical_insurance_charges]],NA())</f>
        <v>#N/A</v>
      </c>
      <c r="AD786" s="144" t="e">
        <f>IF(AND(Play[[#This Row],[northwest]]&lt;&gt;0,Play[[#This Row],[Smoker]]=0),Play[[#This Row],[medical_insurance_charges]],NA())</f>
        <v>#N/A</v>
      </c>
      <c r="AE786" s="144" t="e">
        <f>IF(AND(Play[[#This Row],[northeast]]&lt;&gt;0,Play[[#This Row],[Smoker]]=0),Play[[#This Row],[medical_insurance_charges]],NA())</f>
        <v>#N/A</v>
      </c>
      <c r="AF786" s="115" t="e">
        <f>IF(AND(Play[[#This Row],[Biological Marker]]=0,Play[[#This Row],[Smoker]]=0),Play[[#This Row],[medical_insurance_charges]],NA())</f>
        <v>#N/A</v>
      </c>
      <c r="AG786" s="115" t="e">
        <f>IF(AND(Play[[#This Row],[Biological Marker]]=1,Play[[#This Row],[Smoker]]=0),Play[[#This Row],[medical_insurance_charges]],NA())</f>
        <v>#N/A</v>
      </c>
    </row>
    <row r="787" spans="1:33" x14ac:dyDescent="0.35">
      <c r="A787" s="31">
        <v>47</v>
      </c>
      <c r="B787" s="31">
        <v>27.645</v>
      </c>
      <c r="C787" s="33">
        <v>0</v>
      </c>
      <c r="D787" s="33">
        <v>0</v>
      </c>
      <c r="E787" s="33">
        <v>1</v>
      </c>
      <c r="F787" s="33">
        <v>0</v>
      </c>
      <c r="G787" s="33">
        <v>0</v>
      </c>
      <c r="H787">
        <v>1</v>
      </c>
      <c r="I787">
        <v>0</v>
      </c>
      <c r="J787">
        <v>0</v>
      </c>
      <c r="K787">
        <v>1</v>
      </c>
      <c r="L787">
        <v>0</v>
      </c>
      <c r="M787">
        <v>0</v>
      </c>
      <c r="N787">
        <v>0</v>
      </c>
      <c r="O787">
        <v>1</v>
      </c>
      <c r="P787">
        <v>0</v>
      </c>
      <c r="Q787" s="32">
        <v>24535.698550000001</v>
      </c>
      <c r="R787" s="110" t="e">
        <f>IF(Play[[#This Row],[southeast]]=1,Play[[#This Row],[medical_insurance_charges]],NA())</f>
        <v>#N/A</v>
      </c>
      <c r="S787" s="110" t="e">
        <f>IF(Play[[#This Row],[southwest]]=1,Play[[#This Row],[medical_insurance_charges]],NA())</f>
        <v>#N/A</v>
      </c>
      <c r="T787" s="111">
        <f>IF(Play[[#This Row],[northwest]]=1,Play[[#This Row],[medical_insurance_charges]],NA())</f>
        <v>24535.698550000001</v>
      </c>
      <c r="U787" s="110" t="e">
        <f>IF(Play[[#This Row],[northeast]]=1,Play[[#This Row],[medical_insurance_charges]],NA())</f>
        <v>#N/A</v>
      </c>
      <c r="V787" s="114" t="e">
        <f>IF(AND(Play[[#This Row],[southeast]]&lt;&gt;0,Play[[#This Row],[Smoker]]&lt;&gt;0),Play[[#This Row],[medical_insurance_charges]],NA())</f>
        <v>#N/A</v>
      </c>
      <c r="W787" s="114" t="e">
        <f>IF(AND(Play[[#This Row],[southwest]]&lt;&gt;0,Play[[#This Row],[Smoker]]&lt;&gt;0),Play[[#This Row],[medical_insurance_charges]],NA())</f>
        <v>#N/A</v>
      </c>
      <c r="X787" s="114">
        <f>IF(AND(Play[[#This Row],[northwest]]&lt;&gt;0,Play[[#This Row],[Smoker]]&lt;&gt;0),Play[[#This Row],[medical_insurance_charges]],NA())</f>
        <v>24535.698550000001</v>
      </c>
      <c r="Y787" s="114" t="e">
        <f>IF(AND(Play[[#This Row],[northeast]]&lt;&gt;0,Play[[#This Row],[Smoker]]&lt;&gt;0),Play[[#This Row],[medical_insurance_charges]],NA())</f>
        <v>#N/A</v>
      </c>
      <c r="Z787" s="115">
        <f>IF(AND(Play[[#This Row],[Biological Marker]]=0,Play[[#This Row],[Smoker]]=1),Play[[#This Row],[medical_insurance_charges]],NA())</f>
        <v>24535.698550000001</v>
      </c>
      <c r="AA787" s="115" t="e">
        <f>IF(AND(Play[[#This Row],[Biological Marker]]=1,Play[[#This Row],[Smoker]]=1),Play[[#This Row],[medical_insurance_charges]],NA())</f>
        <v>#N/A</v>
      </c>
      <c r="AB787" s="144" t="e">
        <f>IF(AND(Play[[#This Row],[southeast]]&lt;&gt;0,Play[[#This Row],[Smoker]]=0),Play[[#This Row],[medical_insurance_charges]],NA())</f>
        <v>#N/A</v>
      </c>
      <c r="AC787" s="144" t="e">
        <f>IF(AND(Play[[#This Row],[southwest]]&lt;&gt;0,Play[[#This Row],[Smoker]]=0),Play[[#This Row],[medical_insurance_charges]],NA())</f>
        <v>#N/A</v>
      </c>
      <c r="AD787" s="144" t="e">
        <f>IF(AND(Play[[#This Row],[northwest]]&lt;&gt;0,Play[[#This Row],[Smoker]]=0),Play[[#This Row],[medical_insurance_charges]],NA())</f>
        <v>#N/A</v>
      </c>
      <c r="AE787" s="144" t="e">
        <f>IF(AND(Play[[#This Row],[northeast]]&lt;&gt;0,Play[[#This Row],[Smoker]]=0),Play[[#This Row],[medical_insurance_charges]],NA())</f>
        <v>#N/A</v>
      </c>
      <c r="AF787" s="115" t="e">
        <f>IF(AND(Play[[#This Row],[Biological Marker]]=0,Play[[#This Row],[Smoker]]=0),Play[[#This Row],[medical_insurance_charges]],NA())</f>
        <v>#N/A</v>
      </c>
      <c r="AG787" s="115" t="e">
        <f>IF(AND(Play[[#This Row],[Biological Marker]]=1,Play[[#This Row],[Smoker]]=0),Play[[#This Row],[medical_insurance_charges]],NA())</f>
        <v>#N/A</v>
      </c>
    </row>
    <row r="788" spans="1:33" x14ac:dyDescent="0.35">
      <c r="A788" s="31">
        <v>61</v>
      </c>
      <c r="B788" s="31">
        <v>29.07</v>
      </c>
      <c r="C788" s="33">
        <v>0</v>
      </c>
      <c r="D788" s="33">
        <v>0</v>
      </c>
      <c r="E788" s="33">
        <v>1</v>
      </c>
      <c r="F788" s="33">
        <v>0</v>
      </c>
      <c r="G788" s="33">
        <v>0</v>
      </c>
      <c r="H788">
        <v>1</v>
      </c>
      <c r="I788">
        <v>0</v>
      </c>
      <c r="J788">
        <v>0</v>
      </c>
      <c r="K788">
        <v>1</v>
      </c>
      <c r="L788">
        <v>0</v>
      </c>
      <c r="M788">
        <v>0</v>
      </c>
      <c r="N788">
        <v>0</v>
      </c>
      <c r="O788">
        <v>0</v>
      </c>
      <c r="P788">
        <v>1</v>
      </c>
      <c r="Q788" s="32">
        <v>29141.3603</v>
      </c>
      <c r="R788" s="110" t="e">
        <f>IF(Play[[#This Row],[southeast]]=1,Play[[#This Row],[medical_insurance_charges]],NA())</f>
        <v>#N/A</v>
      </c>
      <c r="S788" s="110" t="e">
        <f>IF(Play[[#This Row],[southwest]]=1,Play[[#This Row],[medical_insurance_charges]],NA())</f>
        <v>#N/A</v>
      </c>
      <c r="T788" s="111">
        <f>IF(Play[[#This Row],[northwest]]=1,Play[[#This Row],[medical_insurance_charges]],NA())</f>
        <v>29141.3603</v>
      </c>
      <c r="U788" s="110" t="e">
        <f>IF(Play[[#This Row],[northeast]]=1,Play[[#This Row],[medical_insurance_charges]],NA())</f>
        <v>#N/A</v>
      </c>
      <c r="V788" s="114" t="e">
        <f>IF(AND(Play[[#This Row],[southeast]]&lt;&gt;0,Play[[#This Row],[Smoker]]&lt;&gt;0),Play[[#This Row],[medical_insurance_charges]],NA())</f>
        <v>#N/A</v>
      </c>
      <c r="W788" s="114" t="e">
        <f>IF(AND(Play[[#This Row],[southwest]]&lt;&gt;0,Play[[#This Row],[Smoker]]&lt;&gt;0),Play[[#This Row],[medical_insurance_charges]],NA())</f>
        <v>#N/A</v>
      </c>
      <c r="X788" s="114">
        <f>IF(AND(Play[[#This Row],[northwest]]&lt;&gt;0,Play[[#This Row],[Smoker]]&lt;&gt;0),Play[[#This Row],[medical_insurance_charges]],NA())</f>
        <v>29141.3603</v>
      </c>
      <c r="Y788" s="114" t="e">
        <f>IF(AND(Play[[#This Row],[northeast]]&lt;&gt;0,Play[[#This Row],[Smoker]]&lt;&gt;0),Play[[#This Row],[medical_insurance_charges]],NA())</f>
        <v>#N/A</v>
      </c>
      <c r="Z788" s="115">
        <f>IF(AND(Play[[#This Row],[Biological Marker]]=0,Play[[#This Row],[Smoker]]=1),Play[[#This Row],[medical_insurance_charges]],NA())</f>
        <v>29141.3603</v>
      </c>
      <c r="AA788" s="115" t="e">
        <f>IF(AND(Play[[#This Row],[Biological Marker]]=1,Play[[#This Row],[Smoker]]=1),Play[[#This Row],[medical_insurance_charges]],NA())</f>
        <v>#N/A</v>
      </c>
      <c r="AB788" s="144" t="e">
        <f>IF(AND(Play[[#This Row],[southeast]]&lt;&gt;0,Play[[#This Row],[Smoker]]=0),Play[[#This Row],[medical_insurance_charges]],NA())</f>
        <v>#N/A</v>
      </c>
      <c r="AC788" s="144" t="e">
        <f>IF(AND(Play[[#This Row],[southwest]]&lt;&gt;0,Play[[#This Row],[Smoker]]=0),Play[[#This Row],[medical_insurance_charges]],NA())</f>
        <v>#N/A</v>
      </c>
      <c r="AD788" s="144" t="e">
        <f>IF(AND(Play[[#This Row],[northwest]]&lt;&gt;0,Play[[#This Row],[Smoker]]=0),Play[[#This Row],[medical_insurance_charges]],NA())</f>
        <v>#N/A</v>
      </c>
      <c r="AE788" s="144" t="e">
        <f>IF(AND(Play[[#This Row],[northeast]]&lt;&gt;0,Play[[#This Row],[Smoker]]=0),Play[[#This Row],[medical_insurance_charges]],NA())</f>
        <v>#N/A</v>
      </c>
      <c r="AF788" s="115" t="e">
        <f>IF(AND(Play[[#This Row],[Biological Marker]]=0,Play[[#This Row],[Smoker]]=0),Play[[#This Row],[medical_insurance_charges]],NA())</f>
        <v>#N/A</v>
      </c>
      <c r="AG788" s="115" t="e">
        <f>IF(AND(Play[[#This Row],[Biological Marker]]=1,Play[[#This Row],[Smoker]]=0),Play[[#This Row],[medical_insurance_charges]],NA())</f>
        <v>#N/A</v>
      </c>
    </row>
    <row r="789" spans="1:33" x14ac:dyDescent="0.35">
      <c r="A789" s="31">
        <v>59</v>
      </c>
      <c r="B789" s="31">
        <v>29.83</v>
      </c>
      <c r="C789" s="33">
        <v>0</v>
      </c>
      <c r="D789" s="33">
        <v>0</v>
      </c>
      <c r="E789" s="33">
        <v>1</v>
      </c>
      <c r="F789" s="33">
        <v>0</v>
      </c>
      <c r="G789" s="33">
        <v>1</v>
      </c>
      <c r="H789">
        <v>1</v>
      </c>
      <c r="I789">
        <v>0</v>
      </c>
      <c r="J789">
        <v>0</v>
      </c>
      <c r="K789">
        <v>0</v>
      </c>
      <c r="L789">
        <v>1</v>
      </c>
      <c r="M789">
        <v>0</v>
      </c>
      <c r="N789">
        <v>0</v>
      </c>
      <c r="O789">
        <v>1</v>
      </c>
      <c r="P789">
        <v>0</v>
      </c>
      <c r="Q789" s="32">
        <v>30184.936699999998</v>
      </c>
      <c r="R789" s="110" t="e">
        <f>IF(Play[[#This Row],[southeast]]=1,Play[[#This Row],[medical_insurance_charges]],NA())</f>
        <v>#N/A</v>
      </c>
      <c r="S789" s="110" t="e">
        <f>IF(Play[[#This Row],[southwest]]=1,Play[[#This Row],[medical_insurance_charges]],NA())</f>
        <v>#N/A</v>
      </c>
      <c r="T789" s="111" t="e">
        <f>IF(Play[[#This Row],[northwest]]=1,Play[[#This Row],[medical_insurance_charges]],NA())</f>
        <v>#N/A</v>
      </c>
      <c r="U789" s="110">
        <f>IF(Play[[#This Row],[northeast]]=1,Play[[#This Row],[medical_insurance_charges]],NA())</f>
        <v>30184.936699999998</v>
      </c>
      <c r="V789" s="114" t="e">
        <f>IF(AND(Play[[#This Row],[southeast]]&lt;&gt;0,Play[[#This Row],[Smoker]]&lt;&gt;0),Play[[#This Row],[medical_insurance_charges]],NA())</f>
        <v>#N/A</v>
      </c>
      <c r="W789" s="114" t="e">
        <f>IF(AND(Play[[#This Row],[southwest]]&lt;&gt;0,Play[[#This Row],[Smoker]]&lt;&gt;0),Play[[#This Row],[medical_insurance_charges]],NA())</f>
        <v>#N/A</v>
      </c>
      <c r="X789" s="114" t="e">
        <f>IF(AND(Play[[#This Row],[northwest]]&lt;&gt;0,Play[[#This Row],[Smoker]]&lt;&gt;0),Play[[#This Row],[medical_insurance_charges]],NA())</f>
        <v>#N/A</v>
      </c>
      <c r="Y789" s="114">
        <f>IF(AND(Play[[#This Row],[northeast]]&lt;&gt;0,Play[[#This Row],[Smoker]]&lt;&gt;0),Play[[#This Row],[medical_insurance_charges]],NA())</f>
        <v>30184.936699999998</v>
      </c>
      <c r="Z789" s="115" t="e">
        <f>IF(AND(Play[[#This Row],[Biological Marker]]=0,Play[[#This Row],[Smoker]]=1),Play[[#This Row],[medical_insurance_charges]],NA())</f>
        <v>#N/A</v>
      </c>
      <c r="AA789" s="115">
        <f>IF(AND(Play[[#This Row],[Biological Marker]]=1,Play[[#This Row],[Smoker]]=1),Play[[#This Row],[medical_insurance_charges]],NA())</f>
        <v>30184.936699999998</v>
      </c>
      <c r="AB789" s="144" t="e">
        <f>IF(AND(Play[[#This Row],[southeast]]&lt;&gt;0,Play[[#This Row],[Smoker]]=0),Play[[#This Row],[medical_insurance_charges]],NA())</f>
        <v>#N/A</v>
      </c>
      <c r="AC789" s="144" t="e">
        <f>IF(AND(Play[[#This Row],[southwest]]&lt;&gt;0,Play[[#This Row],[Smoker]]=0),Play[[#This Row],[medical_insurance_charges]],NA())</f>
        <v>#N/A</v>
      </c>
      <c r="AD789" s="144" t="e">
        <f>IF(AND(Play[[#This Row],[northwest]]&lt;&gt;0,Play[[#This Row],[Smoker]]=0),Play[[#This Row],[medical_insurance_charges]],NA())</f>
        <v>#N/A</v>
      </c>
      <c r="AE789" s="144" t="e">
        <f>IF(AND(Play[[#This Row],[northeast]]&lt;&gt;0,Play[[#This Row],[Smoker]]=0),Play[[#This Row],[medical_insurance_charges]],NA())</f>
        <v>#N/A</v>
      </c>
      <c r="AF789" s="115" t="e">
        <f>IF(AND(Play[[#This Row],[Biological Marker]]=0,Play[[#This Row],[Smoker]]=0),Play[[#This Row],[medical_insurance_charges]],NA())</f>
        <v>#N/A</v>
      </c>
      <c r="AG789" s="115" t="e">
        <f>IF(AND(Play[[#This Row],[Biological Marker]]=1,Play[[#This Row],[Smoker]]=0),Play[[#This Row],[medical_insurance_charges]],NA())</f>
        <v>#N/A</v>
      </c>
    </row>
    <row r="790" spans="1:33" x14ac:dyDescent="0.35">
      <c r="A790" s="31">
        <v>20</v>
      </c>
      <c r="B790" s="31">
        <v>28.024999999999999</v>
      </c>
      <c r="C790" s="33">
        <v>0</v>
      </c>
      <c r="D790" s="33">
        <v>0</v>
      </c>
      <c r="E790" s="33">
        <v>1</v>
      </c>
      <c r="F790" s="33">
        <v>0</v>
      </c>
      <c r="G790" s="33">
        <v>1</v>
      </c>
      <c r="H790">
        <v>1</v>
      </c>
      <c r="I790">
        <v>0</v>
      </c>
      <c r="J790">
        <v>0</v>
      </c>
      <c r="K790">
        <v>1</v>
      </c>
      <c r="L790">
        <v>0</v>
      </c>
      <c r="M790">
        <v>1</v>
      </c>
      <c r="N790">
        <v>0</v>
      </c>
      <c r="O790">
        <v>0</v>
      </c>
      <c r="P790">
        <v>0</v>
      </c>
      <c r="Q790" s="32">
        <v>17560.37975</v>
      </c>
      <c r="R790" s="110" t="e">
        <f>IF(Play[[#This Row],[southeast]]=1,Play[[#This Row],[medical_insurance_charges]],NA())</f>
        <v>#N/A</v>
      </c>
      <c r="S790" s="110" t="e">
        <f>IF(Play[[#This Row],[southwest]]=1,Play[[#This Row],[medical_insurance_charges]],NA())</f>
        <v>#N/A</v>
      </c>
      <c r="T790" s="111">
        <f>IF(Play[[#This Row],[northwest]]=1,Play[[#This Row],[medical_insurance_charges]],NA())</f>
        <v>17560.37975</v>
      </c>
      <c r="U790" s="110" t="e">
        <f>IF(Play[[#This Row],[northeast]]=1,Play[[#This Row],[medical_insurance_charges]],NA())</f>
        <v>#N/A</v>
      </c>
      <c r="V790" s="114" t="e">
        <f>IF(AND(Play[[#This Row],[southeast]]&lt;&gt;0,Play[[#This Row],[Smoker]]&lt;&gt;0),Play[[#This Row],[medical_insurance_charges]],NA())</f>
        <v>#N/A</v>
      </c>
      <c r="W790" s="114" t="e">
        <f>IF(AND(Play[[#This Row],[southwest]]&lt;&gt;0,Play[[#This Row],[Smoker]]&lt;&gt;0),Play[[#This Row],[medical_insurance_charges]],NA())</f>
        <v>#N/A</v>
      </c>
      <c r="X790" s="114">
        <f>IF(AND(Play[[#This Row],[northwest]]&lt;&gt;0,Play[[#This Row],[Smoker]]&lt;&gt;0),Play[[#This Row],[medical_insurance_charges]],NA())</f>
        <v>17560.37975</v>
      </c>
      <c r="Y790" s="114" t="e">
        <f>IF(AND(Play[[#This Row],[northeast]]&lt;&gt;0,Play[[#This Row],[Smoker]]&lt;&gt;0),Play[[#This Row],[medical_insurance_charges]],NA())</f>
        <v>#N/A</v>
      </c>
      <c r="Z790" s="115" t="e">
        <f>IF(AND(Play[[#This Row],[Biological Marker]]=0,Play[[#This Row],[Smoker]]=1),Play[[#This Row],[medical_insurance_charges]],NA())</f>
        <v>#N/A</v>
      </c>
      <c r="AA790" s="115">
        <f>IF(AND(Play[[#This Row],[Biological Marker]]=1,Play[[#This Row],[Smoker]]=1),Play[[#This Row],[medical_insurance_charges]],NA())</f>
        <v>17560.37975</v>
      </c>
      <c r="AB790" s="144" t="e">
        <f>IF(AND(Play[[#This Row],[southeast]]&lt;&gt;0,Play[[#This Row],[Smoker]]=0),Play[[#This Row],[medical_insurance_charges]],NA())</f>
        <v>#N/A</v>
      </c>
      <c r="AC790" s="144" t="e">
        <f>IF(AND(Play[[#This Row],[southwest]]&lt;&gt;0,Play[[#This Row],[Smoker]]=0),Play[[#This Row],[medical_insurance_charges]],NA())</f>
        <v>#N/A</v>
      </c>
      <c r="AD790" s="144" t="e">
        <f>IF(AND(Play[[#This Row],[northwest]]&lt;&gt;0,Play[[#This Row],[Smoker]]=0),Play[[#This Row],[medical_insurance_charges]],NA())</f>
        <v>#N/A</v>
      </c>
      <c r="AE790" s="144" t="e">
        <f>IF(AND(Play[[#This Row],[northeast]]&lt;&gt;0,Play[[#This Row],[Smoker]]=0),Play[[#This Row],[medical_insurance_charges]],NA())</f>
        <v>#N/A</v>
      </c>
      <c r="AF790" s="115" t="e">
        <f>IF(AND(Play[[#This Row],[Biological Marker]]=0,Play[[#This Row],[Smoker]]=0),Play[[#This Row],[medical_insurance_charges]],NA())</f>
        <v>#N/A</v>
      </c>
      <c r="AG790" s="115" t="e">
        <f>IF(AND(Play[[#This Row],[Biological Marker]]=1,Play[[#This Row],[Smoker]]=0),Play[[#This Row],[medical_insurance_charges]],NA())</f>
        <v>#N/A</v>
      </c>
    </row>
    <row r="791" spans="1:33" x14ac:dyDescent="0.35">
      <c r="A791" s="31">
        <v>30</v>
      </c>
      <c r="B791" s="31">
        <v>28.69</v>
      </c>
      <c r="C791" s="33">
        <v>0</v>
      </c>
      <c r="D791" s="33">
        <v>0</v>
      </c>
      <c r="E791" s="33">
        <v>1</v>
      </c>
      <c r="F791" s="33">
        <v>0</v>
      </c>
      <c r="G791" s="33">
        <v>1</v>
      </c>
      <c r="H791">
        <v>1</v>
      </c>
      <c r="I791">
        <v>0</v>
      </c>
      <c r="J791">
        <v>0</v>
      </c>
      <c r="K791">
        <v>1</v>
      </c>
      <c r="L791">
        <v>0</v>
      </c>
      <c r="M791">
        <v>0</v>
      </c>
      <c r="N791">
        <v>1</v>
      </c>
      <c r="O791">
        <v>0</v>
      </c>
      <c r="P791">
        <v>0</v>
      </c>
      <c r="Q791" s="32">
        <v>20745.989099999999</v>
      </c>
      <c r="R791" s="110" t="e">
        <f>IF(Play[[#This Row],[southeast]]=1,Play[[#This Row],[medical_insurance_charges]],NA())</f>
        <v>#N/A</v>
      </c>
      <c r="S791" s="110" t="e">
        <f>IF(Play[[#This Row],[southwest]]=1,Play[[#This Row],[medical_insurance_charges]],NA())</f>
        <v>#N/A</v>
      </c>
      <c r="T791" s="111">
        <f>IF(Play[[#This Row],[northwest]]=1,Play[[#This Row],[medical_insurance_charges]],NA())</f>
        <v>20745.989099999999</v>
      </c>
      <c r="U791" s="110" t="e">
        <f>IF(Play[[#This Row],[northeast]]=1,Play[[#This Row],[medical_insurance_charges]],NA())</f>
        <v>#N/A</v>
      </c>
      <c r="V791" s="114" t="e">
        <f>IF(AND(Play[[#This Row],[southeast]]&lt;&gt;0,Play[[#This Row],[Smoker]]&lt;&gt;0),Play[[#This Row],[medical_insurance_charges]],NA())</f>
        <v>#N/A</v>
      </c>
      <c r="W791" s="114" t="e">
        <f>IF(AND(Play[[#This Row],[southwest]]&lt;&gt;0,Play[[#This Row],[Smoker]]&lt;&gt;0),Play[[#This Row],[medical_insurance_charges]],NA())</f>
        <v>#N/A</v>
      </c>
      <c r="X791" s="114">
        <f>IF(AND(Play[[#This Row],[northwest]]&lt;&gt;0,Play[[#This Row],[Smoker]]&lt;&gt;0),Play[[#This Row],[medical_insurance_charges]],NA())</f>
        <v>20745.989099999999</v>
      </c>
      <c r="Y791" s="114" t="e">
        <f>IF(AND(Play[[#This Row],[northeast]]&lt;&gt;0,Play[[#This Row],[Smoker]]&lt;&gt;0),Play[[#This Row],[medical_insurance_charges]],NA())</f>
        <v>#N/A</v>
      </c>
      <c r="Z791" s="115" t="e">
        <f>IF(AND(Play[[#This Row],[Biological Marker]]=0,Play[[#This Row],[Smoker]]=1),Play[[#This Row],[medical_insurance_charges]],NA())</f>
        <v>#N/A</v>
      </c>
      <c r="AA791" s="115">
        <f>IF(AND(Play[[#This Row],[Biological Marker]]=1,Play[[#This Row],[Smoker]]=1),Play[[#This Row],[medical_insurance_charges]],NA())</f>
        <v>20745.989099999999</v>
      </c>
      <c r="AB791" s="144" t="e">
        <f>IF(AND(Play[[#This Row],[southeast]]&lt;&gt;0,Play[[#This Row],[Smoker]]=0),Play[[#This Row],[medical_insurance_charges]],NA())</f>
        <v>#N/A</v>
      </c>
      <c r="AC791" s="144" t="e">
        <f>IF(AND(Play[[#This Row],[southwest]]&lt;&gt;0,Play[[#This Row],[Smoker]]=0),Play[[#This Row],[medical_insurance_charges]],NA())</f>
        <v>#N/A</v>
      </c>
      <c r="AD791" s="144" t="e">
        <f>IF(AND(Play[[#This Row],[northwest]]&lt;&gt;0,Play[[#This Row],[Smoker]]=0),Play[[#This Row],[medical_insurance_charges]],NA())</f>
        <v>#N/A</v>
      </c>
      <c r="AE791" s="144" t="e">
        <f>IF(AND(Play[[#This Row],[northeast]]&lt;&gt;0,Play[[#This Row],[Smoker]]=0),Play[[#This Row],[medical_insurance_charges]],NA())</f>
        <v>#N/A</v>
      </c>
      <c r="AF791" s="115" t="e">
        <f>IF(AND(Play[[#This Row],[Biological Marker]]=0,Play[[#This Row],[Smoker]]=0),Play[[#This Row],[medical_insurance_charges]],NA())</f>
        <v>#N/A</v>
      </c>
      <c r="AG791" s="115" t="e">
        <f>IF(AND(Play[[#This Row],[Biological Marker]]=1,Play[[#This Row],[Smoker]]=0),Play[[#This Row],[medical_insurance_charges]],NA())</f>
        <v>#N/A</v>
      </c>
    </row>
    <row r="792" spans="1:33" x14ac:dyDescent="0.35">
      <c r="A792" s="31">
        <v>18</v>
      </c>
      <c r="B792" s="31">
        <v>25.175000000000001</v>
      </c>
      <c r="C792" s="33">
        <v>0</v>
      </c>
      <c r="D792" s="33">
        <v>0</v>
      </c>
      <c r="E792" s="33">
        <v>1</v>
      </c>
      <c r="F792" s="33">
        <v>0</v>
      </c>
      <c r="G792" s="33">
        <v>1</v>
      </c>
      <c r="H792">
        <v>1</v>
      </c>
      <c r="I792">
        <v>0</v>
      </c>
      <c r="J792">
        <v>0</v>
      </c>
      <c r="K792">
        <v>0</v>
      </c>
      <c r="L792">
        <v>1</v>
      </c>
      <c r="M792">
        <v>1</v>
      </c>
      <c r="N792">
        <v>0</v>
      </c>
      <c r="O792">
        <v>0</v>
      </c>
      <c r="P792">
        <v>0</v>
      </c>
      <c r="Q792" s="32">
        <v>15518.180249999999</v>
      </c>
      <c r="R792" s="110" t="e">
        <f>IF(Play[[#This Row],[southeast]]=1,Play[[#This Row],[medical_insurance_charges]],NA())</f>
        <v>#N/A</v>
      </c>
      <c r="S792" s="110" t="e">
        <f>IF(Play[[#This Row],[southwest]]=1,Play[[#This Row],[medical_insurance_charges]],NA())</f>
        <v>#N/A</v>
      </c>
      <c r="T792" s="111" t="e">
        <f>IF(Play[[#This Row],[northwest]]=1,Play[[#This Row],[medical_insurance_charges]],NA())</f>
        <v>#N/A</v>
      </c>
      <c r="U792" s="110">
        <f>IF(Play[[#This Row],[northeast]]=1,Play[[#This Row],[medical_insurance_charges]],NA())</f>
        <v>15518.180249999999</v>
      </c>
      <c r="V792" s="114" t="e">
        <f>IF(AND(Play[[#This Row],[southeast]]&lt;&gt;0,Play[[#This Row],[Smoker]]&lt;&gt;0),Play[[#This Row],[medical_insurance_charges]],NA())</f>
        <v>#N/A</v>
      </c>
      <c r="W792" s="114" t="e">
        <f>IF(AND(Play[[#This Row],[southwest]]&lt;&gt;0,Play[[#This Row],[Smoker]]&lt;&gt;0),Play[[#This Row],[medical_insurance_charges]],NA())</f>
        <v>#N/A</v>
      </c>
      <c r="X792" s="114" t="e">
        <f>IF(AND(Play[[#This Row],[northwest]]&lt;&gt;0,Play[[#This Row],[Smoker]]&lt;&gt;0),Play[[#This Row],[medical_insurance_charges]],NA())</f>
        <v>#N/A</v>
      </c>
      <c r="Y792" s="114">
        <f>IF(AND(Play[[#This Row],[northeast]]&lt;&gt;0,Play[[#This Row],[Smoker]]&lt;&gt;0),Play[[#This Row],[medical_insurance_charges]],NA())</f>
        <v>15518.180249999999</v>
      </c>
      <c r="Z792" s="115" t="e">
        <f>IF(AND(Play[[#This Row],[Biological Marker]]=0,Play[[#This Row],[Smoker]]=1),Play[[#This Row],[medical_insurance_charges]],NA())</f>
        <v>#N/A</v>
      </c>
      <c r="AA792" s="115">
        <f>IF(AND(Play[[#This Row],[Biological Marker]]=1,Play[[#This Row],[Smoker]]=1),Play[[#This Row],[medical_insurance_charges]],NA())</f>
        <v>15518.180249999999</v>
      </c>
      <c r="AB792" s="144" t="e">
        <f>IF(AND(Play[[#This Row],[southeast]]&lt;&gt;0,Play[[#This Row],[Smoker]]=0),Play[[#This Row],[medical_insurance_charges]],NA())</f>
        <v>#N/A</v>
      </c>
      <c r="AC792" s="144" t="e">
        <f>IF(AND(Play[[#This Row],[southwest]]&lt;&gt;0,Play[[#This Row],[Smoker]]=0),Play[[#This Row],[medical_insurance_charges]],NA())</f>
        <v>#N/A</v>
      </c>
      <c r="AD792" s="144" t="e">
        <f>IF(AND(Play[[#This Row],[northwest]]&lt;&gt;0,Play[[#This Row],[Smoker]]=0),Play[[#This Row],[medical_insurance_charges]],NA())</f>
        <v>#N/A</v>
      </c>
      <c r="AE792" s="144" t="e">
        <f>IF(AND(Play[[#This Row],[northeast]]&lt;&gt;0,Play[[#This Row],[Smoker]]=0),Play[[#This Row],[medical_insurance_charges]],NA())</f>
        <v>#N/A</v>
      </c>
      <c r="AF792" s="115" t="e">
        <f>IF(AND(Play[[#This Row],[Biological Marker]]=0,Play[[#This Row],[Smoker]]=0),Play[[#This Row],[medical_insurance_charges]],NA())</f>
        <v>#N/A</v>
      </c>
      <c r="AG792" s="115" t="e">
        <f>IF(AND(Play[[#This Row],[Biological Marker]]=1,Play[[#This Row],[Smoker]]=0),Play[[#This Row],[medical_insurance_charges]],NA())</f>
        <v>#N/A</v>
      </c>
    </row>
    <row r="793" spans="1:33" x14ac:dyDescent="0.35">
      <c r="A793" s="31">
        <v>35</v>
      </c>
      <c r="B793" s="31">
        <v>27.74</v>
      </c>
      <c r="C793" s="33">
        <v>0</v>
      </c>
      <c r="D793" s="33">
        <v>0</v>
      </c>
      <c r="E793" s="33">
        <v>1</v>
      </c>
      <c r="F793" s="33">
        <v>0</v>
      </c>
      <c r="G793" s="33">
        <v>1</v>
      </c>
      <c r="H793">
        <v>1</v>
      </c>
      <c r="I793">
        <v>0</v>
      </c>
      <c r="J793">
        <v>0</v>
      </c>
      <c r="K793">
        <v>0</v>
      </c>
      <c r="L793">
        <v>1</v>
      </c>
      <c r="M793">
        <v>0</v>
      </c>
      <c r="N793">
        <v>1</v>
      </c>
      <c r="O793">
        <v>0</v>
      </c>
      <c r="P793">
        <v>0</v>
      </c>
      <c r="Q793" s="32">
        <v>20984.0936</v>
      </c>
      <c r="R793" s="110" t="e">
        <f>IF(Play[[#This Row],[southeast]]=1,Play[[#This Row],[medical_insurance_charges]],NA())</f>
        <v>#N/A</v>
      </c>
      <c r="S793" s="110" t="e">
        <f>IF(Play[[#This Row],[southwest]]=1,Play[[#This Row],[medical_insurance_charges]],NA())</f>
        <v>#N/A</v>
      </c>
      <c r="T793" s="111" t="e">
        <f>IF(Play[[#This Row],[northwest]]=1,Play[[#This Row],[medical_insurance_charges]],NA())</f>
        <v>#N/A</v>
      </c>
      <c r="U793" s="110">
        <f>IF(Play[[#This Row],[northeast]]=1,Play[[#This Row],[medical_insurance_charges]],NA())</f>
        <v>20984.0936</v>
      </c>
      <c r="V793" s="114" t="e">
        <f>IF(AND(Play[[#This Row],[southeast]]&lt;&gt;0,Play[[#This Row],[Smoker]]&lt;&gt;0),Play[[#This Row],[medical_insurance_charges]],NA())</f>
        <v>#N/A</v>
      </c>
      <c r="W793" s="114" t="e">
        <f>IF(AND(Play[[#This Row],[southwest]]&lt;&gt;0,Play[[#This Row],[Smoker]]&lt;&gt;0),Play[[#This Row],[medical_insurance_charges]],NA())</f>
        <v>#N/A</v>
      </c>
      <c r="X793" s="114" t="e">
        <f>IF(AND(Play[[#This Row],[northwest]]&lt;&gt;0,Play[[#This Row],[Smoker]]&lt;&gt;0),Play[[#This Row],[medical_insurance_charges]],NA())</f>
        <v>#N/A</v>
      </c>
      <c r="Y793" s="114">
        <f>IF(AND(Play[[#This Row],[northeast]]&lt;&gt;0,Play[[#This Row],[Smoker]]&lt;&gt;0),Play[[#This Row],[medical_insurance_charges]],NA())</f>
        <v>20984.0936</v>
      </c>
      <c r="Z793" s="115" t="e">
        <f>IF(AND(Play[[#This Row],[Biological Marker]]=0,Play[[#This Row],[Smoker]]=1),Play[[#This Row],[medical_insurance_charges]],NA())</f>
        <v>#N/A</v>
      </c>
      <c r="AA793" s="115">
        <f>IF(AND(Play[[#This Row],[Biological Marker]]=1,Play[[#This Row],[Smoker]]=1),Play[[#This Row],[medical_insurance_charges]],NA())</f>
        <v>20984.0936</v>
      </c>
      <c r="AB793" s="144" t="e">
        <f>IF(AND(Play[[#This Row],[southeast]]&lt;&gt;0,Play[[#This Row],[Smoker]]=0),Play[[#This Row],[medical_insurance_charges]],NA())</f>
        <v>#N/A</v>
      </c>
      <c r="AC793" s="144" t="e">
        <f>IF(AND(Play[[#This Row],[southwest]]&lt;&gt;0,Play[[#This Row],[Smoker]]=0),Play[[#This Row],[medical_insurance_charges]],NA())</f>
        <v>#N/A</v>
      </c>
      <c r="AD793" s="144" t="e">
        <f>IF(AND(Play[[#This Row],[northwest]]&lt;&gt;0,Play[[#This Row],[Smoker]]=0),Play[[#This Row],[medical_insurance_charges]],NA())</f>
        <v>#N/A</v>
      </c>
      <c r="AE793" s="144" t="e">
        <f>IF(AND(Play[[#This Row],[northeast]]&lt;&gt;0,Play[[#This Row],[Smoker]]=0),Play[[#This Row],[medical_insurance_charges]],NA())</f>
        <v>#N/A</v>
      </c>
      <c r="AF793" s="115" t="e">
        <f>IF(AND(Play[[#This Row],[Biological Marker]]=0,Play[[#This Row],[Smoker]]=0),Play[[#This Row],[medical_insurance_charges]],NA())</f>
        <v>#N/A</v>
      </c>
      <c r="AG793" s="115" t="e">
        <f>IF(AND(Play[[#This Row],[Biological Marker]]=1,Play[[#This Row],[Smoker]]=0),Play[[#This Row],[medical_insurance_charges]],NA())</f>
        <v>#N/A</v>
      </c>
    </row>
    <row r="794" spans="1:33" x14ac:dyDescent="0.35">
      <c r="A794" s="31">
        <v>19</v>
      </c>
      <c r="B794" s="31">
        <v>29.07</v>
      </c>
      <c r="C794" s="33">
        <v>0</v>
      </c>
      <c r="D794" s="33">
        <v>0</v>
      </c>
      <c r="E794" s="33">
        <v>1</v>
      </c>
      <c r="F794" s="33">
        <v>0</v>
      </c>
      <c r="G794" s="33">
        <v>1</v>
      </c>
      <c r="H794">
        <v>1</v>
      </c>
      <c r="I794">
        <v>0</v>
      </c>
      <c r="J794">
        <v>0</v>
      </c>
      <c r="K794">
        <v>1</v>
      </c>
      <c r="L794">
        <v>0</v>
      </c>
      <c r="M794">
        <v>1</v>
      </c>
      <c r="N794">
        <v>0</v>
      </c>
      <c r="O794">
        <v>0</v>
      </c>
      <c r="P794">
        <v>0</v>
      </c>
      <c r="Q794" s="32">
        <v>17352.6803</v>
      </c>
      <c r="R794" s="110" t="e">
        <f>IF(Play[[#This Row],[southeast]]=1,Play[[#This Row],[medical_insurance_charges]],NA())</f>
        <v>#N/A</v>
      </c>
      <c r="S794" s="110" t="e">
        <f>IF(Play[[#This Row],[southwest]]=1,Play[[#This Row],[medical_insurance_charges]],NA())</f>
        <v>#N/A</v>
      </c>
      <c r="T794" s="111">
        <f>IF(Play[[#This Row],[northwest]]=1,Play[[#This Row],[medical_insurance_charges]],NA())</f>
        <v>17352.6803</v>
      </c>
      <c r="U794" s="110" t="e">
        <f>IF(Play[[#This Row],[northeast]]=1,Play[[#This Row],[medical_insurance_charges]],NA())</f>
        <v>#N/A</v>
      </c>
      <c r="V794" s="114" t="e">
        <f>IF(AND(Play[[#This Row],[southeast]]&lt;&gt;0,Play[[#This Row],[Smoker]]&lt;&gt;0),Play[[#This Row],[medical_insurance_charges]],NA())</f>
        <v>#N/A</v>
      </c>
      <c r="W794" s="114" t="e">
        <f>IF(AND(Play[[#This Row],[southwest]]&lt;&gt;0,Play[[#This Row],[Smoker]]&lt;&gt;0),Play[[#This Row],[medical_insurance_charges]],NA())</f>
        <v>#N/A</v>
      </c>
      <c r="X794" s="114">
        <f>IF(AND(Play[[#This Row],[northwest]]&lt;&gt;0,Play[[#This Row],[Smoker]]&lt;&gt;0),Play[[#This Row],[medical_insurance_charges]],NA())</f>
        <v>17352.6803</v>
      </c>
      <c r="Y794" s="114" t="e">
        <f>IF(AND(Play[[#This Row],[northeast]]&lt;&gt;0,Play[[#This Row],[Smoker]]&lt;&gt;0),Play[[#This Row],[medical_insurance_charges]],NA())</f>
        <v>#N/A</v>
      </c>
      <c r="Z794" s="115" t="e">
        <f>IF(AND(Play[[#This Row],[Biological Marker]]=0,Play[[#This Row],[Smoker]]=1),Play[[#This Row],[medical_insurance_charges]],NA())</f>
        <v>#N/A</v>
      </c>
      <c r="AA794" s="115">
        <f>IF(AND(Play[[#This Row],[Biological Marker]]=1,Play[[#This Row],[Smoker]]=1),Play[[#This Row],[medical_insurance_charges]],NA())</f>
        <v>17352.6803</v>
      </c>
      <c r="AB794" s="144" t="e">
        <f>IF(AND(Play[[#This Row],[southeast]]&lt;&gt;0,Play[[#This Row],[Smoker]]=0),Play[[#This Row],[medical_insurance_charges]],NA())</f>
        <v>#N/A</v>
      </c>
      <c r="AC794" s="144" t="e">
        <f>IF(AND(Play[[#This Row],[southwest]]&lt;&gt;0,Play[[#This Row],[Smoker]]=0),Play[[#This Row],[medical_insurance_charges]],NA())</f>
        <v>#N/A</v>
      </c>
      <c r="AD794" s="144" t="e">
        <f>IF(AND(Play[[#This Row],[northwest]]&lt;&gt;0,Play[[#This Row],[Smoker]]=0),Play[[#This Row],[medical_insurance_charges]],NA())</f>
        <v>#N/A</v>
      </c>
      <c r="AE794" s="144" t="e">
        <f>IF(AND(Play[[#This Row],[northeast]]&lt;&gt;0,Play[[#This Row],[Smoker]]=0),Play[[#This Row],[medical_insurance_charges]],NA())</f>
        <v>#N/A</v>
      </c>
      <c r="AF794" s="115" t="e">
        <f>IF(AND(Play[[#This Row],[Biological Marker]]=0,Play[[#This Row],[Smoker]]=0),Play[[#This Row],[medical_insurance_charges]],NA())</f>
        <v>#N/A</v>
      </c>
      <c r="AG794" s="115" t="e">
        <f>IF(AND(Play[[#This Row],[Biological Marker]]=1,Play[[#This Row],[Smoker]]=0),Play[[#This Row],[medical_insurance_charges]],NA())</f>
        <v>#N/A</v>
      </c>
    </row>
    <row r="795" spans="1:33" x14ac:dyDescent="0.35">
      <c r="A795" s="31">
        <v>52</v>
      </c>
      <c r="B795" s="31">
        <v>27.36</v>
      </c>
      <c r="C795" s="33">
        <v>0</v>
      </c>
      <c r="D795" s="33">
        <v>0</v>
      </c>
      <c r="E795" s="33">
        <v>1</v>
      </c>
      <c r="F795" s="33">
        <v>0</v>
      </c>
      <c r="G795" s="33">
        <v>1</v>
      </c>
      <c r="H795">
        <v>1</v>
      </c>
      <c r="I795">
        <v>0</v>
      </c>
      <c r="J795">
        <v>0</v>
      </c>
      <c r="K795">
        <v>1</v>
      </c>
      <c r="L795">
        <v>0</v>
      </c>
      <c r="M795">
        <v>0</v>
      </c>
      <c r="N795">
        <v>0</v>
      </c>
      <c r="O795">
        <v>1</v>
      </c>
      <c r="P795">
        <v>0</v>
      </c>
      <c r="Q795" s="32">
        <v>24393.6224</v>
      </c>
      <c r="R795" s="110" t="e">
        <f>IF(Play[[#This Row],[southeast]]=1,Play[[#This Row],[medical_insurance_charges]],NA())</f>
        <v>#N/A</v>
      </c>
      <c r="S795" s="110" t="e">
        <f>IF(Play[[#This Row],[southwest]]=1,Play[[#This Row],[medical_insurance_charges]],NA())</f>
        <v>#N/A</v>
      </c>
      <c r="T795" s="111">
        <f>IF(Play[[#This Row],[northwest]]=1,Play[[#This Row],[medical_insurance_charges]],NA())</f>
        <v>24393.6224</v>
      </c>
      <c r="U795" s="110" t="e">
        <f>IF(Play[[#This Row],[northeast]]=1,Play[[#This Row],[medical_insurance_charges]],NA())</f>
        <v>#N/A</v>
      </c>
      <c r="V795" s="114" t="e">
        <f>IF(AND(Play[[#This Row],[southeast]]&lt;&gt;0,Play[[#This Row],[Smoker]]&lt;&gt;0),Play[[#This Row],[medical_insurance_charges]],NA())</f>
        <v>#N/A</v>
      </c>
      <c r="W795" s="114" t="e">
        <f>IF(AND(Play[[#This Row],[southwest]]&lt;&gt;0,Play[[#This Row],[Smoker]]&lt;&gt;0),Play[[#This Row],[medical_insurance_charges]],NA())</f>
        <v>#N/A</v>
      </c>
      <c r="X795" s="114">
        <f>IF(AND(Play[[#This Row],[northwest]]&lt;&gt;0,Play[[#This Row],[Smoker]]&lt;&gt;0),Play[[#This Row],[medical_insurance_charges]],NA())</f>
        <v>24393.6224</v>
      </c>
      <c r="Y795" s="114" t="e">
        <f>IF(AND(Play[[#This Row],[northeast]]&lt;&gt;0,Play[[#This Row],[Smoker]]&lt;&gt;0),Play[[#This Row],[medical_insurance_charges]],NA())</f>
        <v>#N/A</v>
      </c>
      <c r="Z795" s="115" t="e">
        <f>IF(AND(Play[[#This Row],[Biological Marker]]=0,Play[[#This Row],[Smoker]]=1),Play[[#This Row],[medical_insurance_charges]],NA())</f>
        <v>#N/A</v>
      </c>
      <c r="AA795" s="115">
        <f>IF(AND(Play[[#This Row],[Biological Marker]]=1,Play[[#This Row],[Smoker]]=1),Play[[#This Row],[medical_insurance_charges]],NA())</f>
        <v>24393.6224</v>
      </c>
      <c r="AB795" s="144" t="e">
        <f>IF(AND(Play[[#This Row],[southeast]]&lt;&gt;0,Play[[#This Row],[Smoker]]=0),Play[[#This Row],[medical_insurance_charges]],NA())</f>
        <v>#N/A</v>
      </c>
      <c r="AC795" s="144" t="e">
        <f>IF(AND(Play[[#This Row],[southwest]]&lt;&gt;0,Play[[#This Row],[Smoker]]=0),Play[[#This Row],[medical_insurance_charges]],NA())</f>
        <v>#N/A</v>
      </c>
      <c r="AD795" s="144" t="e">
        <f>IF(AND(Play[[#This Row],[northwest]]&lt;&gt;0,Play[[#This Row],[Smoker]]=0),Play[[#This Row],[medical_insurance_charges]],NA())</f>
        <v>#N/A</v>
      </c>
      <c r="AE795" s="144" t="e">
        <f>IF(AND(Play[[#This Row],[northeast]]&lt;&gt;0,Play[[#This Row],[Smoker]]=0),Play[[#This Row],[medical_insurance_charges]],NA())</f>
        <v>#N/A</v>
      </c>
      <c r="AF795" s="115" t="e">
        <f>IF(AND(Play[[#This Row],[Biological Marker]]=0,Play[[#This Row],[Smoker]]=0),Play[[#This Row],[medical_insurance_charges]],NA())</f>
        <v>#N/A</v>
      </c>
      <c r="AG795" s="115" t="e">
        <f>IF(AND(Play[[#This Row],[Biological Marker]]=1,Play[[#This Row],[Smoker]]=0),Play[[#This Row],[medical_insurance_charges]],NA())</f>
        <v>#N/A</v>
      </c>
    </row>
    <row r="796" spans="1:33" x14ac:dyDescent="0.35">
      <c r="A796" s="31">
        <v>56</v>
      </c>
      <c r="B796" s="31">
        <v>26.695</v>
      </c>
      <c r="C796" s="33">
        <v>0</v>
      </c>
      <c r="D796" s="33">
        <v>0</v>
      </c>
      <c r="E796" s="33">
        <v>1</v>
      </c>
      <c r="F796" s="33">
        <v>0</v>
      </c>
      <c r="G796" s="33">
        <v>1</v>
      </c>
      <c r="H796">
        <v>1</v>
      </c>
      <c r="I796">
        <v>0</v>
      </c>
      <c r="J796">
        <v>0</v>
      </c>
      <c r="K796">
        <v>1</v>
      </c>
      <c r="L796">
        <v>0</v>
      </c>
      <c r="M796">
        <v>0</v>
      </c>
      <c r="N796">
        <v>0</v>
      </c>
      <c r="O796">
        <v>1</v>
      </c>
      <c r="P796">
        <v>0</v>
      </c>
      <c r="Q796" s="32">
        <v>26109.32905</v>
      </c>
      <c r="R796" s="110" t="e">
        <f>IF(Play[[#This Row],[southeast]]=1,Play[[#This Row],[medical_insurance_charges]],NA())</f>
        <v>#N/A</v>
      </c>
      <c r="S796" s="110" t="e">
        <f>IF(Play[[#This Row],[southwest]]=1,Play[[#This Row],[medical_insurance_charges]],NA())</f>
        <v>#N/A</v>
      </c>
      <c r="T796" s="111">
        <f>IF(Play[[#This Row],[northwest]]=1,Play[[#This Row],[medical_insurance_charges]],NA())</f>
        <v>26109.32905</v>
      </c>
      <c r="U796" s="110" t="e">
        <f>IF(Play[[#This Row],[northeast]]=1,Play[[#This Row],[medical_insurance_charges]],NA())</f>
        <v>#N/A</v>
      </c>
      <c r="V796" s="114" t="e">
        <f>IF(AND(Play[[#This Row],[southeast]]&lt;&gt;0,Play[[#This Row],[Smoker]]&lt;&gt;0),Play[[#This Row],[medical_insurance_charges]],NA())</f>
        <v>#N/A</v>
      </c>
      <c r="W796" s="114" t="e">
        <f>IF(AND(Play[[#This Row],[southwest]]&lt;&gt;0,Play[[#This Row],[Smoker]]&lt;&gt;0),Play[[#This Row],[medical_insurance_charges]],NA())</f>
        <v>#N/A</v>
      </c>
      <c r="X796" s="114">
        <f>IF(AND(Play[[#This Row],[northwest]]&lt;&gt;0,Play[[#This Row],[Smoker]]&lt;&gt;0),Play[[#This Row],[medical_insurance_charges]],NA())</f>
        <v>26109.32905</v>
      </c>
      <c r="Y796" s="114" t="e">
        <f>IF(AND(Play[[#This Row],[northeast]]&lt;&gt;0,Play[[#This Row],[Smoker]]&lt;&gt;0),Play[[#This Row],[medical_insurance_charges]],NA())</f>
        <v>#N/A</v>
      </c>
      <c r="Z796" s="115" t="e">
        <f>IF(AND(Play[[#This Row],[Biological Marker]]=0,Play[[#This Row],[Smoker]]=1),Play[[#This Row],[medical_insurance_charges]],NA())</f>
        <v>#N/A</v>
      </c>
      <c r="AA796" s="115">
        <f>IF(AND(Play[[#This Row],[Biological Marker]]=1,Play[[#This Row],[Smoker]]=1),Play[[#This Row],[medical_insurance_charges]],NA())</f>
        <v>26109.32905</v>
      </c>
      <c r="AB796" s="144" t="e">
        <f>IF(AND(Play[[#This Row],[southeast]]&lt;&gt;0,Play[[#This Row],[Smoker]]=0),Play[[#This Row],[medical_insurance_charges]],NA())</f>
        <v>#N/A</v>
      </c>
      <c r="AC796" s="144" t="e">
        <f>IF(AND(Play[[#This Row],[southwest]]&lt;&gt;0,Play[[#This Row],[Smoker]]=0),Play[[#This Row],[medical_insurance_charges]],NA())</f>
        <v>#N/A</v>
      </c>
      <c r="AD796" s="144" t="e">
        <f>IF(AND(Play[[#This Row],[northwest]]&lt;&gt;0,Play[[#This Row],[Smoker]]=0),Play[[#This Row],[medical_insurance_charges]],NA())</f>
        <v>#N/A</v>
      </c>
      <c r="AE796" s="144" t="e">
        <f>IF(AND(Play[[#This Row],[northeast]]&lt;&gt;0,Play[[#This Row],[Smoker]]=0),Play[[#This Row],[medical_insurance_charges]],NA())</f>
        <v>#N/A</v>
      </c>
      <c r="AF796" s="115" t="e">
        <f>IF(AND(Play[[#This Row],[Biological Marker]]=0,Play[[#This Row],[Smoker]]=0),Play[[#This Row],[medical_insurance_charges]],NA())</f>
        <v>#N/A</v>
      </c>
      <c r="AG796" s="115" t="e">
        <f>IF(AND(Play[[#This Row],[Biological Marker]]=1,Play[[#This Row],[Smoker]]=0),Play[[#This Row],[medical_insurance_charges]],NA())</f>
        <v>#N/A</v>
      </c>
    </row>
    <row r="797" spans="1:33" x14ac:dyDescent="0.35">
      <c r="A797" s="31">
        <v>61</v>
      </c>
      <c r="B797" s="31">
        <v>28.31</v>
      </c>
      <c r="C797" s="33">
        <v>0</v>
      </c>
      <c r="D797" s="33">
        <v>0</v>
      </c>
      <c r="E797" s="33">
        <v>1</v>
      </c>
      <c r="F797" s="33">
        <v>0</v>
      </c>
      <c r="G797" s="33">
        <v>1</v>
      </c>
      <c r="H797">
        <v>1</v>
      </c>
      <c r="I797">
        <v>0</v>
      </c>
      <c r="J797">
        <v>0</v>
      </c>
      <c r="K797">
        <v>1</v>
      </c>
      <c r="L797">
        <v>0</v>
      </c>
      <c r="M797">
        <v>0</v>
      </c>
      <c r="N797">
        <v>0</v>
      </c>
      <c r="O797">
        <v>0</v>
      </c>
      <c r="P797">
        <v>1</v>
      </c>
      <c r="Q797" s="32">
        <v>28868.6639</v>
      </c>
      <c r="R797" s="110" t="e">
        <f>IF(Play[[#This Row],[southeast]]=1,Play[[#This Row],[medical_insurance_charges]],NA())</f>
        <v>#N/A</v>
      </c>
      <c r="S797" s="110" t="e">
        <f>IF(Play[[#This Row],[southwest]]=1,Play[[#This Row],[medical_insurance_charges]],NA())</f>
        <v>#N/A</v>
      </c>
      <c r="T797" s="111">
        <f>IF(Play[[#This Row],[northwest]]=1,Play[[#This Row],[medical_insurance_charges]],NA())</f>
        <v>28868.6639</v>
      </c>
      <c r="U797" s="110" t="e">
        <f>IF(Play[[#This Row],[northeast]]=1,Play[[#This Row],[medical_insurance_charges]],NA())</f>
        <v>#N/A</v>
      </c>
      <c r="V797" s="114" t="e">
        <f>IF(AND(Play[[#This Row],[southeast]]&lt;&gt;0,Play[[#This Row],[Smoker]]&lt;&gt;0),Play[[#This Row],[medical_insurance_charges]],NA())</f>
        <v>#N/A</v>
      </c>
      <c r="W797" s="114" t="e">
        <f>IF(AND(Play[[#This Row],[southwest]]&lt;&gt;0,Play[[#This Row],[Smoker]]&lt;&gt;0),Play[[#This Row],[medical_insurance_charges]],NA())</f>
        <v>#N/A</v>
      </c>
      <c r="X797" s="114">
        <f>IF(AND(Play[[#This Row],[northwest]]&lt;&gt;0,Play[[#This Row],[Smoker]]&lt;&gt;0),Play[[#This Row],[medical_insurance_charges]],NA())</f>
        <v>28868.6639</v>
      </c>
      <c r="Y797" s="114" t="e">
        <f>IF(AND(Play[[#This Row],[northeast]]&lt;&gt;0,Play[[#This Row],[Smoker]]&lt;&gt;0),Play[[#This Row],[medical_insurance_charges]],NA())</f>
        <v>#N/A</v>
      </c>
      <c r="Z797" s="115" t="e">
        <f>IF(AND(Play[[#This Row],[Biological Marker]]=0,Play[[#This Row],[Smoker]]=1),Play[[#This Row],[medical_insurance_charges]],NA())</f>
        <v>#N/A</v>
      </c>
      <c r="AA797" s="115">
        <f>IF(AND(Play[[#This Row],[Biological Marker]]=1,Play[[#This Row],[Smoker]]=1),Play[[#This Row],[medical_insurance_charges]],NA())</f>
        <v>28868.6639</v>
      </c>
      <c r="AB797" s="144" t="e">
        <f>IF(AND(Play[[#This Row],[southeast]]&lt;&gt;0,Play[[#This Row],[Smoker]]=0),Play[[#This Row],[medical_insurance_charges]],NA())</f>
        <v>#N/A</v>
      </c>
      <c r="AC797" s="144" t="e">
        <f>IF(AND(Play[[#This Row],[southwest]]&lt;&gt;0,Play[[#This Row],[Smoker]]=0),Play[[#This Row],[medical_insurance_charges]],NA())</f>
        <v>#N/A</v>
      </c>
      <c r="AD797" s="144" t="e">
        <f>IF(AND(Play[[#This Row],[northwest]]&lt;&gt;0,Play[[#This Row],[Smoker]]=0),Play[[#This Row],[medical_insurance_charges]],NA())</f>
        <v>#N/A</v>
      </c>
      <c r="AE797" s="144" t="e">
        <f>IF(AND(Play[[#This Row],[northeast]]&lt;&gt;0,Play[[#This Row],[Smoker]]=0),Play[[#This Row],[medical_insurance_charges]],NA())</f>
        <v>#N/A</v>
      </c>
      <c r="AF797" s="115" t="e">
        <f>IF(AND(Play[[#This Row],[Biological Marker]]=0,Play[[#This Row],[Smoker]]=0),Play[[#This Row],[medical_insurance_charges]],NA())</f>
        <v>#N/A</v>
      </c>
      <c r="AG797" s="115" t="e">
        <f>IF(AND(Play[[#This Row],[Biological Marker]]=1,Play[[#This Row],[Smoker]]=0),Play[[#This Row],[medical_insurance_charges]],NA())</f>
        <v>#N/A</v>
      </c>
    </row>
    <row r="798" spans="1:33" x14ac:dyDescent="0.35">
      <c r="A798" s="31">
        <v>24</v>
      </c>
      <c r="B798" s="31">
        <v>28.5</v>
      </c>
      <c r="C798" s="33">
        <v>0</v>
      </c>
      <c r="D798" s="33">
        <v>0</v>
      </c>
      <c r="E798" s="33">
        <v>1</v>
      </c>
      <c r="F798" s="33">
        <v>0</v>
      </c>
      <c r="G798" s="33">
        <v>1</v>
      </c>
      <c r="H798">
        <v>1</v>
      </c>
      <c r="I798">
        <v>0</v>
      </c>
      <c r="J798">
        <v>0</v>
      </c>
      <c r="K798">
        <v>0</v>
      </c>
      <c r="L798">
        <v>1</v>
      </c>
      <c r="M798">
        <v>1</v>
      </c>
      <c r="N798">
        <v>0</v>
      </c>
      <c r="O798">
        <v>0</v>
      </c>
      <c r="P798">
        <v>0</v>
      </c>
      <c r="Q798" s="32">
        <v>35147.528480000001</v>
      </c>
      <c r="R798" s="110" t="e">
        <f>IF(Play[[#This Row],[southeast]]=1,Play[[#This Row],[medical_insurance_charges]],NA())</f>
        <v>#N/A</v>
      </c>
      <c r="S798" s="110" t="e">
        <f>IF(Play[[#This Row],[southwest]]=1,Play[[#This Row],[medical_insurance_charges]],NA())</f>
        <v>#N/A</v>
      </c>
      <c r="T798" s="111" t="e">
        <f>IF(Play[[#This Row],[northwest]]=1,Play[[#This Row],[medical_insurance_charges]],NA())</f>
        <v>#N/A</v>
      </c>
      <c r="U798" s="110">
        <f>IF(Play[[#This Row],[northeast]]=1,Play[[#This Row],[medical_insurance_charges]],NA())</f>
        <v>35147.528480000001</v>
      </c>
      <c r="V798" s="114" t="e">
        <f>IF(AND(Play[[#This Row],[southeast]]&lt;&gt;0,Play[[#This Row],[Smoker]]&lt;&gt;0),Play[[#This Row],[medical_insurance_charges]],NA())</f>
        <v>#N/A</v>
      </c>
      <c r="W798" s="114" t="e">
        <f>IF(AND(Play[[#This Row],[southwest]]&lt;&gt;0,Play[[#This Row],[Smoker]]&lt;&gt;0),Play[[#This Row],[medical_insurance_charges]],NA())</f>
        <v>#N/A</v>
      </c>
      <c r="X798" s="114" t="e">
        <f>IF(AND(Play[[#This Row],[northwest]]&lt;&gt;0,Play[[#This Row],[Smoker]]&lt;&gt;0),Play[[#This Row],[medical_insurance_charges]],NA())</f>
        <v>#N/A</v>
      </c>
      <c r="Y798" s="114">
        <f>IF(AND(Play[[#This Row],[northeast]]&lt;&gt;0,Play[[#This Row],[Smoker]]&lt;&gt;0),Play[[#This Row],[medical_insurance_charges]],NA())</f>
        <v>35147.528480000001</v>
      </c>
      <c r="Z798" s="115" t="e">
        <f>IF(AND(Play[[#This Row],[Biological Marker]]=0,Play[[#This Row],[Smoker]]=1),Play[[#This Row],[medical_insurance_charges]],NA())</f>
        <v>#N/A</v>
      </c>
      <c r="AA798" s="115">
        <f>IF(AND(Play[[#This Row],[Biological Marker]]=1,Play[[#This Row],[Smoker]]=1),Play[[#This Row],[medical_insurance_charges]],NA())</f>
        <v>35147.528480000001</v>
      </c>
      <c r="AB798" s="144" t="e">
        <f>IF(AND(Play[[#This Row],[southeast]]&lt;&gt;0,Play[[#This Row],[Smoker]]=0),Play[[#This Row],[medical_insurance_charges]],NA())</f>
        <v>#N/A</v>
      </c>
      <c r="AC798" s="144" t="e">
        <f>IF(AND(Play[[#This Row],[southwest]]&lt;&gt;0,Play[[#This Row],[Smoker]]=0),Play[[#This Row],[medical_insurance_charges]],NA())</f>
        <v>#N/A</v>
      </c>
      <c r="AD798" s="144" t="e">
        <f>IF(AND(Play[[#This Row],[northwest]]&lt;&gt;0,Play[[#This Row],[Smoker]]=0),Play[[#This Row],[medical_insurance_charges]],NA())</f>
        <v>#N/A</v>
      </c>
      <c r="AE798" s="144" t="e">
        <f>IF(AND(Play[[#This Row],[northeast]]&lt;&gt;0,Play[[#This Row],[Smoker]]=0),Play[[#This Row],[medical_insurance_charges]],NA())</f>
        <v>#N/A</v>
      </c>
      <c r="AF798" s="115" t="e">
        <f>IF(AND(Play[[#This Row],[Biological Marker]]=0,Play[[#This Row],[Smoker]]=0),Play[[#This Row],[medical_insurance_charges]],NA())</f>
        <v>#N/A</v>
      </c>
      <c r="AG798" s="115" t="e">
        <f>IF(AND(Play[[#This Row],[Biological Marker]]=1,Play[[#This Row],[Smoker]]=0),Play[[#This Row],[medical_insurance_charges]],NA())</f>
        <v>#N/A</v>
      </c>
    </row>
    <row r="799" spans="1:33" x14ac:dyDescent="0.35">
      <c r="A799" s="31">
        <v>49</v>
      </c>
      <c r="B799" s="31">
        <v>25.84</v>
      </c>
      <c r="C799" s="33">
        <v>0</v>
      </c>
      <c r="D799" s="33">
        <v>0</v>
      </c>
      <c r="E799" s="33">
        <v>1</v>
      </c>
      <c r="F799" s="33">
        <v>0</v>
      </c>
      <c r="G799" s="33">
        <v>1</v>
      </c>
      <c r="H799">
        <v>1</v>
      </c>
      <c r="I799">
        <v>0</v>
      </c>
      <c r="J799">
        <v>0</v>
      </c>
      <c r="K799">
        <v>1</v>
      </c>
      <c r="L799">
        <v>0</v>
      </c>
      <c r="M799">
        <v>0</v>
      </c>
      <c r="N799">
        <v>0</v>
      </c>
      <c r="O799">
        <v>1</v>
      </c>
      <c r="P799">
        <v>0</v>
      </c>
      <c r="Q799" s="32">
        <v>23807.240600000001</v>
      </c>
      <c r="R799" s="110" t="e">
        <f>IF(Play[[#This Row],[southeast]]=1,Play[[#This Row],[medical_insurance_charges]],NA())</f>
        <v>#N/A</v>
      </c>
      <c r="S799" s="110" t="e">
        <f>IF(Play[[#This Row],[southwest]]=1,Play[[#This Row],[medical_insurance_charges]],NA())</f>
        <v>#N/A</v>
      </c>
      <c r="T799" s="111">
        <f>IF(Play[[#This Row],[northwest]]=1,Play[[#This Row],[medical_insurance_charges]],NA())</f>
        <v>23807.240600000001</v>
      </c>
      <c r="U799" s="110" t="e">
        <f>IF(Play[[#This Row],[northeast]]=1,Play[[#This Row],[medical_insurance_charges]],NA())</f>
        <v>#N/A</v>
      </c>
      <c r="V799" s="114" t="e">
        <f>IF(AND(Play[[#This Row],[southeast]]&lt;&gt;0,Play[[#This Row],[Smoker]]&lt;&gt;0),Play[[#This Row],[medical_insurance_charges]],NA())</f>
        <v>#N/A</v>
      </c>
      <c r="W799" s="114" t="e">
        <f>IF(AND(Play[[#This Row],[southwest]]&lt;&gt;0,Play[[#This Row],[Smoker]]&lt;&gt;0),Play[[#This Row],[medical_insurance_charges]],NA())</f>
        <v>#N/A</v>
      </c>
      <c r="X799" s="114">
        <f>IF(AND(Play[[#This Row],[northwest]]&lt;&gt;0,Play[[#This Row],[Smoker]]&lt;&gt;0),Play[[#This Row],[medical_insurance_charges]],NA())</f>
        <v>23807.240600000001</v>
      </c>
      <c r="Y799" s="114" t="e">
        <f>IF(AND(Play[[#This Row],[northeast]]&lt;&gt;0,Play[[#This Row],[Smoker]]&lt;&gt;0),Play[[#This Row],[medical_insurance_charges]],NA())</f>
        <v>#N/A</v>
      </c>
      <c r="Z799" s="115" t="e">
        <f>IF(AND(Play[[#This Row],[Biological Marker]]=0,Play[[#This Row],[Smoker]]=1),Play[[#This Row],[medical_insurance_charges]],NA())</f>
        <v>#N/A</v>
      </c>
      <c r="AA799" s="115">
        <f>IF(AND(Play[[#This Row],[Biological Marker]]=1,Play[[#This Row],[Smoker]]=1),Play[[#This Row],[medical_insurance_charges]],NA())</f>
        <v>23807.240600000001</v>
      </c>
      <c r="AB799" s="144" t="e">
        <f>IF(AND(Play[[#This Row],[southeast]]&lt;&gt;0,Play[[#This Row],[Smoker]]=0),Play[[#This Row],[medical_insurance_charges]],NA())</f>
        <v>#N/A</v>
      </c>
      <c r="AC799" s="144" t="e">
        <f>IF(AND(Play[[#This Row],[southwest]]&lt;&gt;0,Play[[#This Row],[Smoker]]=0),Play[[#This Row],[medical_insurance_charges]],NA())</f>
        <v>#N/A</v>
      </c>
      <c r="AD799" s="144" t="e">
        <f>IF(AND(Play[[#This Row],[northwest]]&lt;&gt;0,Play[[#This Row],[Smoker]]=0),Play[[#This Row],[medical_insurance_charges]],NA())</f>
        <v>#N/A</v>
      </c>
      <c r="AE799" s="144" t="e">
        <f>IF(AND(Play[[#This Row],[northeast]]&lt;&gt;0,Play[[#This Row],[Smoker]]=0),Play[[#This Row],[medical_insurance_charges]],NA())</f>
        <v>#N/A</v>
      </c>
      <c r="AF799" s="115" t="e">
        <f>IF(AND(Play[[#This Row],[Biological Marker]]=0,Play[[#This Row],[Smoker]]=0),Play[[#This Row],[medical_insurance_charges]],NA())</f>
        <v>#N/A</v>
      </c>
      <c r="AG799" s="115" t="e">
        <f>IF(AND(Play[[#This Row],[Biological Marker]]=1,Play[[#This Row],[Smoker]]=0),Play[[#This Row],[medical_insurance_charges]],NA())</f>
        <v>#N/A</v>
      </c>
    </row>
    <row r="800" spans="1:33" x14ac:dyDescent="0.35">
      <c r="A800" s="31">
        <v>39</v>
      </c>
      <c r="B800" s="31">
        <v>26.41</v>
      </c>
      <c r="C800" s="33">
        <v>0</v>
      </c>
      <c r="D800" s="33">
        <v>0</v>
      </c>
      <c r="E800" s="33">
        <v>1</v>
      </c>
      <c r="F800" s="33">
        <v>0</v>
      </c>
      <c r="G800" s="33">
        <v>1</v>
      </c>
      <c r="H800">
        <v>1</v>
      </c>
      <c r="I800">
        <v>0</v>
      </c>
      <c r="J800">
        <v>0</v>
      </c>
      <c r="K800">
        <v>0</v>
      </c>
      <c r="L800">
        <v>1</v>
      </c>
      <c r="M800">
        <v>0</v>
      </c>
      <c r="N800">
        <v>0</v>
      </c>
      <c r="O800">
        <v>1</v>
      </c>
      <c r="P800">
        <v>0</v>
      </c>
      <c r="Q800" s="32">
        <v>20149.322899999999</v>
      </c>
      <c r="R800" s="110" t="e">
        <f>IF(Play[[#This Row],[southeast]]=1,Play[[#This Row],[medical_insurance_charges]],NA())</f>
        <v>#N/A</v>
      </c>
      <c r="S800" s="110" t="e">
        <f>IF(Play[[#This Row],[southwest]]=1,Play[[#This Row],[medical_insurance_charges]],NA())</f>
        <v>#N/A</v>
      </c>
      <c r="T800" s="111" t="e">
        <f>IF(Play[[#This Row],[northwest]]=1,Play[[#This Row],[medical_insurance_charges]],NA())</f>
        <v>#N/A</v>
      </c>
      <c r="U800" s="110">
        <f>IF(Play[[#This Row],[northeast]]=1,Play[[#This Row],[medical_insurance_charges]],NA())</f>
        <v>20149.322899999999</v>
      </c>
      <c r="V800" s="114" t="e">
        <f>IF(AND(Play[[#This Row],[southeast]]&lt;&gt;0,Play[[#This Row],[Smoker]]&lt;&gt;0),Play[[#This Row],[medical_insurance_charges]],NA())</f>
        <v>#N/A</v>
      </c>
      <c r="W800" s="114" t="e">
        <f>IF(AND(Play[[#This Row],[southwest]]&lt;&gt;0,Play[[#This Row],[Smoker]]&lt;&gt;0),Play[[#This Row],[medical_insurance_charges]],NA())</f>
        <v>#N/A</v>
      </c>
      <c r="X800" s="114" t="e">
        <f>IF(AND(Play[[#This Row],[northwest]]&lt;&gt;0,Play[[#This Row],[Smoker]]&lt;&gt;0),Play[[#This Row],[medical_insurance_charges]],NA())</f>
        <v>#N/A</v>
      </c>
      <c r="Y800" s="114">
        <f>IF(AND(Play[[#This Row],[northeast]]&lt;&gt;0,Play[[#This Row],[Smoker]]&lt;&gt;0),Play[[#This Row],[medical_insurance_charges]],NA())</f>
        <v>20149.322899999999</v>
      </c>
      <c r="Z800" s="115" t="e">
        <f>IF(AND(Play[[#This Row],[Biological Marker]]=0,Play[[#This Row],[Smoker]]=1),Play[[#This Row],[medical_insurance_charges]],NA())</f>
        <v>#N/A</v>
      </c>
      <c r="AA800" s="115">
        <f>IF(AND(Play[[#This Row],[Biological Marker]]=1,Play[[#This Row],[Smoker]]=1),Play[[#This Row],[medical_insurance_charges]],NA())</f>
        <v>20149.322899999999</v>
      </c>
      <c r="AB800" s="144" t="e">
        <f>IF(AND(Play[[#This Row],[southeast]]&lt;&gt;0,Play[[#This Row],[Smoker]]=0),Play[[#This Row],[medical_insurance_charges]],NA())</f>
        <v>#N/A</v>
      </c>
      <c r="AC800" s="144" t="e">
        <f>IF(AND(Play[[#This Row],[southwest]]&lt;&gt;0,Play[[#This Row],[Smoker]]=0),Play[[#This Row],[medical_insurance_charges]],NA())</f>
        <v>#N/A</v>
      </c>
      <c r="AD800" s="144" t="e">
        <f>IF(AND(Play[[#This Row],[northwest]]&lt;&gt;0,Play[[#This Row],[Smoker]]=0),Play[[#This Row],[medical_insurance_charges]],NA())</f>
        <v>#N/A</v>
      </c>
      <c r="AE800" s="144" t="e">
        <f>IF(AND(Play[[#This Row],[northeast]]&lt;&gt;0,Play[[#This Row],[Smoker]]=0),Play[[#This Row],[medical_insurance_charges]],NA())</f>
        <v>#N/A</v>
      </c>
      <c r="AF800" s="115" t="e">
        <f>IF(AND(Play[[#This Row],[Biological Marker]]=0,Play[[#This Row],[Smoker]]=0),Play[[#This Row],[medical_insurance_charges]],NA())</f>
        <v>#N/A</v>
      </c>
      <c r="AG800" s="115" t="e">
        <f>IF(AND(Play[[#This Row],[Biological Marker]]=1,Play[[#This Row],[Smoker]]=0),Play[[#This Row],[medical_insurance_charges]],NA())</f>
        <v>#N/A</v>
      </c>
    </row>
    <row r="801" spans="1:33" x14ac:dyDescent="0.35">
      <c r="A801" s="31">
        <v>42</v>
      </c>
      <c r="B801" s="31">
        <v>28.31</v>
      </c>
      <c r="C801" s="33">
        <v>0</v>
      </c>
      <c r="D801" s="33">
        <v>0</v>
      </c>
      <c r="E801" s="33">
        <v>1</v>
      </c>
      <c r="F801" s="33">
        <v>0</v>
      </c>
      <c r="G801" s="33">
        <v>1</v>
      </c>
      <c r="H801">
        <v>1</v>
      </c>
      <c r="I801">
        <v>0</v>
      </c>
      <c r="J801">
        <v>0</v>
      </c>
      <c r="K801">
        <v>1</v>
      </c>
      <c r="L801">
        <v>0</v>
      </c>
      <c r="M801">
        <v>0</v>
      </c>
      <c r="N801">
        <v>0</v>
      </c>
      <c r="O801">
        <v>1</v>
      </c>
      <c r="P801">
        <v>0</v>
      </c>
      <c r="Q801" s="32">
        <v>32787.458590000002</v>
      </c>
      <c r="R801" s="110" t="e">
        <f>IF(Play[[#This Row],[southeast]]=1,Play[[#This Row],[medical_insurance_charges]],NA())</f>
        <v>#N/A</v>
      </c>
      <c r="S801" s="110" t="e">
        <f>IF(Play[[#This Row],[southwest]]=1,Play[[#This Row],[medical_insurance_charges]],NA())</f>
        <v>#N/A</v>
      </c>
      <c r="T801" s="111">
        <f>IF(Play[[#This Row],[northwest]]=1,Play[[#This Row],[medical_insurance_charges]],NA())</f>
        <v>32787.458590000002</v>
      </c>
      <c r="U801" s="110" t="e">
        <f>IF(Play[[#This Row],[northeast]]=1,Play[[#This Row],[medical_insurance_charges]],NA())</f>
        <v>#N/A</v>
      </c>
      <c r="V801" s="114" t="e">
        <f>IF(AND(Play[[#This Row],[southeast]]&lt;&gt;0,Play[[#This Row],[Smoker]]&lt;&gt;0),Play[[#This Row],[medical_insurance_charges]],NA())</f>
        <v>#N/A</v>
      </c>
      <c r="W801" s="114" t="e">
        <f>IF(AND(Play[[#This Row],[southwest]]&lt;&gt;0,Play[[#This Row],[Smoker]]&lt;&gt;0),Play[[#This Row],[medical_insurance_charges]],NA())</f>
        <v>#N/A</v>
      </c>
      <c r="X801" s="114">
        <f>IF(AND(Play[[#This Row],[northwest]]&lt;&gt;0,Play[[#This Row],[Smoker]]&lt;&gt;0),Play[[#This Row],[medical_insurance_charges]],NA())</f>
        <v>32787.458590000002</v>
      </c>
      <c r="Y801" s="114" t="e">
        <f>IF(AND(Play[[#This Row],[northeast]]&lt;&gt;0,Play[[#This Row],[Smoker]]&lt;&gt;0),Play[[#This Row],[medical_insurance_charges]],NA())</f>
        <v>#N/A</v>
      </c>
      <c r="Z801" s="115" t="e">
        <f>IF(AND(Play[[#This Row],[Biological Marker]]=0,Play[[#This Row],[Smoker]]=1),Play[[#This Row],[medical_insurance_charges]],NA())</f>
        <v>#N/A</v>
      </c>
      <c r="AA801" s="115">
        <f>IF(AND(Play[[#This Row],[Biological Marker]]=1,Play[[#This Row],[Smoker]]=1),Play[[#This Row],[medical_insurance_charges]],NA())</f>
        <v>32787.458590000002</v>
      </c>
      <c r="AB801" s="144" t="e">
        <f>IF(AND(Play[[#This Row],[southeast]]&lt;&gt;0,Play[[#This Row],[Smoker]]=0),Play[[#This Row],[medical_insurance_charges]],NA())</f>
        <v>#N/A</v>
      </c>
      <c r="AC801" s="144" t="e">
        <f>IF(AND(Play[[#This Row],[southwest]]&lt;&gt;0,Play[[#This Row],[Smoker]]=0),Play[[#This Row],[medical_insurance_charges]],NA())</f>
        <v>#N/A</v>
      </c>
      <c r="AD801" s="144" t="e">
        <f>IF(AND(Play[[#This Row],[northwest]]&lt;&gt;0,Play[[#This Row],[Smoker]]=0),Play[[#This Row],[medical_insurance_charges]],NA())</f>
        <v>#N/A</v>
      </c>
      <c r="AE801" s="144" t="e">
        <f>IF(AND(Play[[#This Row],[northeast]]&lt;&gt;0,Play[[#This Row],[Smoker]]=0),Play[[#This Row],[medical_insurance_charges]],NA())</f>
        <v>#N/A</v>
      </c>
      <c r="AF801" s="115" t="e">
        <f>IF(AND(Play[[#This Row],[Biological Marker]]=0,Play[[#This Row],[Smoker]]=0),Play[[#This Row],[medical_insurance_charges]],NA())</f>
        <v>#N/A</v>
      </c>
      <c r="AG801" s="115" t="e">
        <f>IF(AND(Play[[#This Row],[Biological Marker]]=1,Play[[#This Row],[Smoker]]=0),Play[[#This Row],[medical_insurance_charges]],NA())</f>
        <v>#N/A</v>
      </c>
    </row>
    <row r="802" spans="1:33" x14ac:dyDescent="0.35">
      <c r="A802" s="31">
        <v>27</v>
      </c>
      <c r="B802" s="31">
        <v>28.5</v>
      </c>
      <c r="C802" s="33">
        <v>0</v>
      </c>
      <c r="D802" s="33">
        <v>0</v>
      </c>
      <c r="E802" s="33">
        <v>1</v>
      </c>
      <c r="F802" s="33">
        <v>0</v>
      </c>
      <c r="G802" s="33">
        <v>1</v>
      </c>
      <c r="H802">
        <v>1</v>
      </c>
      <c r="I802">
        <v>0</v>
      </c>
      <c r="J802">
        <v>0</v>
      </c>
      <c r="K802">
        <v>1</v>
      </c>
      <c r="L802">
        <v>0</v>
      </c>
      <c r="M802">
        <v>0</v>
      </c>
      <c r="N802">
        <v>1</v>
      </c>
      <c r="O802">
        <v>0</v>
      </c>
      <c r="P802">
        <v>0</v>
      </c>
      <c r="Q802" s="32">
        <v>18310.741999999998</v>
      </c>
      <c r="R802" s="110" t="e">
        <f>IF(Play[[#This Row],[southeast]]=1,Play[[#This Row],[medical_insurance_charges]],NA())</f>
        <v>#N/A</v>
      </c>
      <c r="S802" s="110" t="e">
        <f>IF(Play[[#This Row],[southwest]]=1,Play[[#This Row],[medical_insurance_charges]],NA())</f>
        <v>#N/A</v>
      </c>
      <c r="T802" s="111">
        <f>IF(Play[[#This Row],[northwest]]=1,Play[[#This Row],[medical_insurance_charges]],NA())</f>
        <v>18310.741999999998</v>
      </c>
      <c r="U802" s="110" t="e">
        <f>IF(Play[[#This Row],[northeast]]=1,Play[[#This Row],[medical_insurance_charges]],NA())</f>
        <v>#N/A</v>
      </c>
      <c r="V802" s="114" t="e">
        <f>IF(AND(Play[[#This Row],[southeast]]&lt;&gt;0,Play[[#This Row],[Smoker]]&lt;&gt;0),Play[[#This Row],[medical_insurance_charges]],NA())</f>
        <v>#N/A</v>
      </c>
      <c r="W802" s="114" t="e">
        <f>IF(AND(Play[[#This Row],[southwest]]&lt;&gt;0,Play[[#This Row],[Smoker]]&lt;&gt;0),Play[[#This Row],[medical_insurance_charges]],NA())</f>
        <v>#N/A</v>
      </c>
      <c r="X802" s="114">
        <f>IF(AND(Play[[#This Row],[northwest]]&lt;&gt;0,Play[[#This Row],[Smoker]]&lt;&gt;0),Play[[#This Row],[medical_insurance_charges]],NA())</f>
        <v>18310.741999999998</v>
      </c>
      <c r="Y802" s="114" t="e">
        <f>IF(AND(Play[[#This Row],[northeast]]&lt;&gt;0,Play[[#This Row],[Smoker]]&lt;&gt;0),Play[[#This Row],[medical_insurance_charges]],NA())</f>
        <v>#N/A</v>
      </c>
      <c r="Z802" s="115" t="e">
        <f>IF(AND(Play[[#This Row],[Biological Marker]]=0,Play[[#This Row],[Smoker]]=1),Play[[#This Row],[medical_insurance_charges]],NA())</f>
        <v>#N/A</v>
      </c>
      <c r="AA802" s="115">
        <f>IF(AND(Play[[#This Row],[Biological Marker]]=1,Play[[#This Row],[Smoker]]=1),Play[[#This Row],[medical_insurance_charges]],NA())</f>
        <v>18310.741999999998</v>
      </c>
      <c r="AB802" s="144" t="e">
        <f>IF(AND(Play[[#This Row],[southeast]]&lt;&gt;0,Play[[#This Row],[Smoker]]=0),Play[[#This Row],[medical_insurance_charges]],NA())</f>
        <v>#N/A</v>
      </c>
      <c r="AC802" s="144" t="e">
        <f>IF(AND(Play[[#This Row],[southwest]]&lt;&gt;0,Play[[#This Row],[Smoker]]=0),Play[[#This Row],[medical_insurance_charges]],NA())</f>
        <v>#N/A</v>
      </c>
      <c r="AD802" s="144" t="e">
        <f>IF(AND(Play[[#This Row],[northwest]]&lt;&gt;0,Play[[#This Row],[Smoker]]=0),Play[[#This Row],[medical_insurance_charges]],NA())</f>
        <v>#N/A</v>
      </c>
      <c r="AE802" s="144" t="e">
        <f>IF(AND(Play[[#This Row],[northeast]]&lt;&gt;0,Play[[#This Row],[Smoker]]=0),Play[[#This Row],[medical_insurance_charges]],NA())</f>
        <v>#N/A</v>
      </c>
      <c r="AF802" s="115" t="e">
        <f>IF(AND(Play[[#This Row],[Biological Marker]]=0,Play[[#This Row],[Smoker]]=0),Play[[#This Row],[medical_insurance_charges]],NA())</f>
        <v>#N/A</v>
      </c>
      <c r="AG802" s="115" t="e">
        <f>IF(AND(Play[[#This Row],[Biological Marker]]=1,Play[[#This Row],[Smoker]]=0),Play[[#This Row],[medical_insurance_charges]],NA())</f>
        <v>#N/A</v>
      </c>
    </row>
    <row r="803" spans="1:33" x14ac:dyDescent="0.35">
      <c r="A803" s="31">
        <v>36</v>
      </c>
      <c r="B803" s="31">
        <v>28.024999999999999</v>
      </c>
      <c r="C803" s="33">
        <v>0</v>
      </c>
      <c r="D803" s="33">
        <v>0</v>
      </c>
      <c r="E803" s="33">
        <v>1</v>
      </c>
      <c r="F803" s="33">
        <v>0</v>
      </c>
      <c r="G803" s="33">
        <v>1</v>
      </c>
      <c r="H803">
        <v>1</v>
      </c>
      <c r="I803">
        <v>0</v>
      </c>
      <c r="J803">
        <v>0</v>
      </c>
      <c r="K803">
        <v>0</v>
      </c>
      <c r="L803">
        <v>1</v>
      </c>
      <c r="M803">
        <v>0</v>
      </c>
      <c r="N803">
        <v>0</v>
      </c>
      <c r="O803">
        <v>1</v>
      </c>
      <c r="P803">
        <v>0</v>
      </c>
      <c r="Q803" s="32">
        <v>20773.62775</v>
      </c>
      <c r="R803" s="110" t="e">
        <f>IF(Play[[#This Row],[southeast]]=1,Play[[#This Row],[medical_insurance_charges]],NA())</f>
        <v>#N/A</v>
      </c>
      <c r="S803" s="110" t="e">
        <f>IF(Play[[#This Row],[southwest]]=1,Play[[#This Row],[medical_insurance_charges]],NA())</f>
        <v>#N/A</v>
      </c>
      <c r="T803" s="111" t="e">
        <f>IF(Play[[#This Row],[northwest]]=1,Play[[#This Row],[medical_insurance_charges]],NA())</f>
        <v>#N/A</v>
      </c>
      <c r="U803" s="110">
        <f>IF(Play[[#This Row],[northeast]]=1,Play[[#This Row],[medical_insurance_charges]],NA())</f>
        <v>20773.62775</v>
      </c>
      <c r="V803" s="114" t="e">
        <f>IF(AND(Play[[#This Row],[southeast]]&lt;&gt;0,Play[[#This Row],[Smoker]]&lt;&gt;0),Play[[#This Row],[medical_insurance_charges]],NA())</f>
        <v>#N/A</v>
      </c>
      <c r="W803" s="114" t="e">
        <f>IF(AND(Play[[#This Row],[southwest]]&lt;&gt;0,Play[[#This Row],[Smoker]]&lt;&gt;0),Play[[#This Row],[medical_insurance_charges]],NA())</f>
        <v>#N/A</v>
      </c>
      <c r="X803" s="114" t="e">
        <f>IF(AND(Play[[#This Row],[northwest]]&lt;&gt;0,Play[[#This Row],[Smoker]]&lt;&gt;0),Play[[#This Row],[medical_insurance_charges]],NA())</f>
        <v>#N/A</v>
      </c>
      <c r="Y803" s="114">
        <f>IF(AND(Play[[#This Row],[northeast]]&lt;&gt;0,Play[[#This Row],[Smoker]]&lt;&gt;0),Play[[#This Row],[medical_insurance_charges]],NA())</f>
        <v>20773.62775</v>
      </c>
      <c r="Z803" s="115" t="e">
        <f>IF(AND(Play[[#This Row],[Biological Marker]]=0,Play[[#This Row],[Smoker]]=1),Play[[#This Row],[medical_insurance_charges]],NA())</f>
        <v>#N/A</v>
      </c>
      <c r="AA803" s="115">
        <f>IF(AND(Play[[#This Row],[Biological Marker]]=1,Play[[#This Row],[Smoker]]=1),Play[[#This Row],[medical_insurance_charges]],NA())</f>
        <v>20773.62775</v>
      </c>
      <c r="AB803" s="144" t="e">
        <f>IF(AND(Play[[#This Row],[southeast]]&lt;&gt;0,Play[[#This Row],[Smoker]]=0),Play[[#This Row],[medical_insurance_charges]],NA())</f>
        <v>#N/A</v>
      </c>
      <c r="AC803" s="144" t="e">
        <f>IF(AND(Play[[#This Row],[southwest]]&lt;&gt;0,Play[[#This Row],[Smoker]]=0),Play[[#This Row],[medical_insurance_charges]],NA())</f>
        <v>#N/A</v>
      </c>
      <c r="AD803" s="144" t="e">
        <f>IF(AND(Play[[#This Row],[northwest]]&lt;&gt;0,Play[[#This Row],[Smoker]]=0),Play[[#This Row],[medical_insurance_charges]],NA())</f>
        <v>#N/A</v>
      </c>
      <c r="AE803" s="144" t="e">
        <f>IF(AND(Play[[#This Row],[northeast]]&lt;&gt;0,Play[[#This Row],[Smoker]]=0),Play[[#This Row],[medical_insurance_charges]],NA())</f>
        <v>#N/A</v>
      </c>
      <c r="AF803" s="115" t="e">
        <f>IF(AND(Play[[#This Row],[Biological Marker]]=0,Play[[#This Row],[Smoker]]=0),Play[[#This Row],[medical_insurance_charges]],NA())</f>
        <v>#N/A</v>
      </c>
      <c r="AG803" s="115" t="e">
        <f>IF(AND(Play[[#This Row],[Biological Marker]]=1,Play[[#This Row],[Smoker]]=0),Play[[#This Row],[medical_insurance_charges]],NA())</f>
        <v>#N/A</v>
      </c>
    </row>
    <row r="804" spans="1:33" x14ac:dyDescent="0.35">
      <c r="A804" s="31">
        <v>57</v>
      </c>
      <c r="B804" s="31">
        <v>28.975000000000001</v>
      </c>
      <c r="C804" s="33">
        <v>0</v>
      </c>
      <c r="D804" s="33">
        <v>0</v>
      </c>
      <c r="E804" s="33">
        <v>1</v>
      </c>
      <c r="F804" s="33">
        <v>0</v>
      </c>
      <c r="G804" s="33">
        <v>1</v>
      </c>
      <c r="H804">
        <v>1</v>
      </c>
      <c r="I804">
        <v>0</v>
      </c>
      <c r="J804">
        <v>0</v>
      </c>
      <c r="K804">
        <v>0</v>
      </c>
      <c r="L804">
        <v>1</v>
      </c>
      <c r="M804">
        <v>0</v>
      </c>
      <c r="N804">
        <v>0</v>
      </c>
      <c r="O804">
        <v>1</v>
      </c>
      <c r="P804">
        <v>0</v>
      </c>
      <c r="Q804" s="32">
        <v>27218.437249999999</v>
      </c>
      <c r="R804" s="110" t="e">
        <f>IF(Play[[#This Row],[southeast]]=1,Play[[#This Row],[medical_insurance_charges]],NA())</f>
        <v>#N/A</v>
      </c>
      <c r="S804" s="110" t="e">
        <f>IF(Play[[#This Row],[southwest]]=1,Play[[#This Row],[medical_insurance_charges]],NA())</f>
        <v>#N/A</v>
      </c>
      <c r="T804" s="111" t="e">
        <f>IF(Play[[#This Row],[northwest]]=1,Play[[#This Row],[medical_insurance_charges]],NA())</f>
        <v>#N/A</v>
      </c>
      <c r="U804" s="110">
        <f>IF(Play[[#This Row],[northeast]]=1,Play[[#This Row],[medical_insurance_charges]],NA())</f>
        <v>27218.437249999999</v>
      </c>
      <c r="V804" s="114" t="e">
        <f>IF(AND(Play[[#This Row],[southeast]]&lt;&gt;0,Play[[#This Row],[Smoker]]&lt;&gt;0),Play[[#This Row],[medical_insurance_charges]],NA())</f>
        <v>#N/A</v>
      </c>
      <c r="W804" s="114" t="e">
        <f>IF(AND(Play[[#This Row],[southwest]]&lt;&gt;0,Play[[#This Row],[Smoker]]&lt;&gt;0),Play[[#This Row],[medical_insurance_charges]],NA())</f>
        <v>#N/A</v>
      </c>
      <c r="X804" s="114" t="e">
        <f>IF(AND(Play[[#This Row],[northwest]]&lt;&gt;0,Play[[#This Row],[Smoker]]&lt;&gt;0),Play[[#This Row],[medical_insurance_charges]],NA())</f>
        <v>#N/A</v>
      </c>
      <c r="Y804" s="114">
        <f>IF(AND(Play[[#This Row],[northeast]]&lt;&gt;0,Play[[#This Row],[Smoker]]&lt;&gt;0),Play[[#This Row],[medical_insurance_charges]],NA())</f>
        <v>27218.437249999999</v>
      </c>
      <c r="Z804" s="115" t="e">
        <f>IF(AND(Play[[#This Row],[Biological Marker]]=0,Play[[#This Row],[Smoker]]=1),Play[[#This Row],[medical_insurance_charges]],NA())</f>
        <v>#N/A</v>
      </c>
      <c r="AA804" s="115">
        <f>IF(AND(Play[[#This Row],[Biological Marker]]=1,Play[[#This Row],[Smoker]]=1),Play[[#This Row],[medical_insurance_charges]],NA())</f>
        <v>27218.437249999999</v>
      </c>
      <c r="AB804" s="144" t="e">
        <f>IF(AND(Play[[#This Row],[southeast]]&lt;&gt;0,Play[[#This Row],[Smoker]]=0),Play[[#This Row],[medical_insurance_charges]],NA())</f>
        <v>#N/A</v>
      </c>
      <c r="AC804" s="144" t="e">
        <f>IF(AND(Play[[#This Row],[southwest]]&lt;&gt;0,Play[[#This Row],[Smoker]]=0),Play[[#This Row],[medical_insurance_charges]],NA())</f>
        <v>#N/A</v>
      </c>
      <c r="AD804" s="144" t="e">
        <f>IF(AND(Play[[#This Row],[northwest]]&lt;&gt;0,Play[[#This Row],[Smoker]]=0),Play[[#This Row],[medical_insurance_charges]],NA())</f>
        <v>#N/A</v>
      </c>
      <c r="AE804" s="144" t="e">
        <f>IF(AND(Play[[#This Row],[northeast]]&lt;&gt;0,Play[[#This Row],[Smoker]]=0),Play[[#This Row],[medical_insurance_charges]],NA())</f>
        <v>#N/A</v>
      </c>
      <c r="AF804" s="115" t="e">
        <f>IF(AND(Play[[#This Row],[Biological Marker]]=0,Play[[#This Row],[Smoker]]=0),Play[[#This Row],[medical_insurance_charges]],NA())</f>
        <v>#N/A</v>
      </c>
      <c r="AG804" s="115" t="e">
        <f>IF(AND(Play[[#This Row],[Biological Marker]]=1,Play[[#This Row],[Smoker]]=0),Play[[#This Row],[medical_insurance_charges]],NA())</f>
        <v>#N/A</v>
      </c>
    </row>
    <row r="805" spans="1:33" x14ac:dyDescent="0.35">
      <c r="A805" s="31">
        <v>34</v>
      </c>
      <c r="B805" s="31">
        <v>27.835000000000001</v>
      </c>
      <c r="C805" s="33">
        <v>0</v>
      </c>
      <c r="D805" s="33">
        <v>0</v>
      </c>
      <c r="E805" s="33">
        <v>1</v>
      </c>
      <c r="F805" s="33">
        <v>0</v>
      </c>
      <c r="G805" s="33">
        <v>1</v>
      </c>
      <c r="H805">
        <v>1</v>
      </c>
      <c r="I805">
        <v>0</v>
      </c>
      <c r="J805">
        <v>0</v>
      </c>
      <c r="K805">
        <v>1</v>
      </c>
      <c r="L805">
        <v>0</v>
      </c>
      <c r="M805">
        <v>0</v>
      </c>
      <c r="N805">
        <v>1</v>
      </c>
      <c r="O805">
        <v>0</v>
      </c>
      <c r="P805">
        <v>0</v>
      </c>
      <c r="Q805" s="32">
        <v>20009.63365</v>
      </c>
      <c r="R805" s="110" t="e">
        <f>IF(Play[[#This Row],[southeast]]=1,Play[[#This Row],[medical_insurance_charges]],NA())</f>
        <v>#N/A</v>
      </c>
      <c r="S805" s="110" t="e">
        <f>IF(Play[[#This Row],[southwest]]=1,Play[[#This Row],[medical_insurance_charges]],NA())</f>
        <v>#N/A</v>
      </c>
      <c r="T805" s="111">
        <f>IF(Play[[#This Row],[northwest]]=1,Play[[#This Row],[medical_insurance_charges]],NA())</f>
        <v>20009.63365</v>
      </c>
      <c r="U805" s="110" t="e">
        <f>IF(Play[[#This Row],[northeast]]=1,Play[[#This Row],[medical_insurance_charges]],NA())</f>
        <v>#N/A</v>
      </c>
      <c r="V805" s="114" t="e">
        <f>IF(AND(Play[[#This Row],[southeast]]&lt;&gt;0,Play[[#This Row],[Smoker]]&lt;&gt;0),Play[[#This Row],[medical_insurance_charges]],NA())</f>
        <v>#N/A</v>
      </c>
      <c r="W805" s="114" t="e">
        <f>IF(AND(Play[[#This Row],[southwest]]&lt;&gt;0,Play[[#This Row],[Smoker]]&lt;&gt;0),Play[[#This Row],[medical_insurance_charges]],NA())</f>
        <v>#N/A</v>
      </c>
      <c r="X805" s="114">
        <f>IF(AND(Play[[#This Row],[northwest]]&lt;&gt;0,Play[[#This Row],[Smoker]]&lt;&gt;0),Play[[#This Row],[medical_insurance_charges]],NA())</f>
        <v>20009.63365</v>
      </c>
      <c r="Y805" s="114" t="e">
        <f>IF(AND(Play[[#This Row],[northeast]]&lt;&gt;0,Play[[#This Row],[Smoker]]&lt;&gt;0),Play[[#This Row],[medical_insurance_charges]],NA())</f>
        <v>#N/A</v>
      </c>
      <c r="Z805" s="115" t="e">
        <f>IF(AND(Play[[#This Row],[Biological Marker]]=0,Play[[#This Row],[Smoker]]=1),Play[[#This Row],[medical_insurance_charges]],NA())</f>
        <v>#N/A</v>
      </c>
      <c r="AA805" s="115">
        <f>IF(AND(Play[[#This Row],[Biological Marker]]=1,Play[[#This Row],[Smoker]]=1),Play[[#This Row],[medical_insurance_charges]],NA())</f>
        <v>20009.63365</v>
      </c>
      <c r="AB805" s="144" t="e">
        <f>IF(AND(Play[[#This Row],[southeast]]&lt;&gt;0,Play[[#This Row],[Smoker]]=0),Play[[#This Row],[medical_insurance_charges]],NA())</f>
        <v>#N/A</v>
      </c>
      <c r="AC805" s="144" t="e">
        <f>IF(AND(Play[[#This Row],[southwest]]&lt;&gt;0,Play[[#This Row],[Smoker]]=0),Play[[#This Row],[medical_insurance_charges]],NA())</f>
        <v>#N/A</v>
      </c>
      <c r="AD805" s="144" t="e">
        <f>IF(AND(Play[[#This Row],[northwest]]&lt;&gt;0,Play[[#This Row],[Smoker]]=0),Play[[#This Row],[medical_insurance_charges]],NA())</f>
        <v>#N/A</v>
      </c>
      <c r="AE805" s="144" t="e">
        <f>IF(AND(Play[[#This Row],[northeast]]&lt;&gt;0,Play[[#This Row],[Smoker]]=0),Play[[#This Row],[medical_insurance_charges]],NA())</f>
        <v>#N/A</v>
      </c>
      <c r="AF805" s="115" t="e">
        <f>IF(AND(Play[[#This Row],[Biological Marker]]=0,Play[[#This Row],[Smoker]]=0),Play[[#This Row],[medical_insurance_charges]],NA())</f>
        <v>#N/A</v>
      </c>
      <c r="AG805" s="115" t="e">
        <f>IF(AND(Play[[#This Row],[Biological Marker]]=1,Play[[#This Row],[Smoker]]=0),Play[[#This Row],[medical_insurance_charges]],NA())</f>
        <v>#N/A</v>
      </c>
    </row>
    <row r="806" spans="1:33" x14ac:dyDescent="0.35">
      <c r="A806" s="31">
        <v>47</v>
      </c>
      <c r="B806" s="31">
        <v>28.215</v>
      </c>
      <c r="C806" s="33">
        <v>0</v>
      </c>
      <c r="D806" s="33">
        <v>0</v>
      </c>
      <c r="E806" s="33">
        <v>1</v>
      </c>
      <c r="F806" s="33">
        <v>0</v>
      </c>
      <c r="G806" s="33">
        <v>1</v>
      </c>
      <c r="H806">
        <v>1</v>
      </c>
      <c r="I806">
        <v>0</v>
      </c>
      <c r="J806">
        <v>0</v>
      </c>
      <c r="K806">
        <v>1</v>
      </c>
      <c r="L806">
        <v>0</v>
      </c>
      <c r="M806">
        <v>0</v>
      </c>
      <c r="N806">
        <v>0</v>
      </c>
      <c r="O806">
        <v>1</v>
      </c>
      <c r="P806">
        <v>0</v>
      </c>
      <c r="Q806" s="32">
        <v>24915.220850000002</v>
      </c>
      <c r="R806" s="110" t="e">
        <f>IF(Play[[#This Row],[southeast]]=1,Play[[#This Row],[medical_insurance_charges]],NA())</f>
        <v>#N/A</v>
      </c>
      <c r="S806" s="110" t="e">
        <f>IF(Play[[#This Row],[southwest]]=1,Play[[#This Row],[medical_insurance_charges]],NA())</f>
        <v>#N/A</v>
      </c>
      <c r="T806" s="111">
        <f>IF(Play[[#This Row],[northwest]]=1,Play[[#This Row],[medical_insurance_charges]],NA())</f>
        <v>24915.220850000002</v>
      </c>
      <c r="U806" s="110" t="e">
        <f>IF(Play[[#This Row],[northeast]]=1,Play[[#This Row],[medical_insurance_charges]],NA())</f>
        <v>#N/A</v>
      </c>
      <c r="V806" s="114" t="e">
        <f>IF(AND(Play[[#This Row],[southeast]]&lt;&gt;0,Play[[#This Row],[Smoker]]&lt;&gt;0),Play[[#This Row],[medical_insurance_charges]],NA())</f>
        <v>#N/A</v>
      </c>
      <c r="W806" s="114" t="e">
        <f>IF(AND(Play[[#This Row],[southwest]]&lt;&gt;0,Play[[#This Row],[Smoker]]&lt;&gt;0),Play[[#This Row],[medical_insurance_charges]],NA())</f>
        <v>#N/A</v>
      </c>
      <c r="X806" s="114">
        <f>IF(AND(Play[[#This Row],[northwest]]&lt;&gt;0,Play[[#This Row],[Smoker]]&lt;&gt;0),Play[[#This Row],[medical_insurance_charges]],NA())</f>
        <v>24915.220850000002</v>
      </c>
      <c r="Y806" s="114" t="e">
        <f>IF(AND(Play[[#This Row],[northeast]]&lt;&gt;0,Play[[#This Row],[Smoker]]&lt;&gt;0),Play[[#This Row],[medical_insurance_charges]],NA())</f>
        <v>#N/A</v>
      </c>
      <c r="Z806" s="115" t="e">
        <f>IF(AND(Play[[#This Row],[Biological Marker]]=0,Play[[#This Row],[Smoker]]=1),Play[[#This Row],[medical_insurance_charges]],NA())</f>
        <v>#N/A</v>
      </c>
      <c r="AA806" s="115">
        <f>IF(AND(Play[[#This Row],[Biological Marker]]=1,Play[[#This Row],[Smoker]]=1),Play[[#This Row],[medical_insurance_charges]],NA())</f>
        <v>24915.220850000002</v>
      </c>
      <c r="AB806" s="144" t="e">
        <f>IF(AND(Play[[#This Row],[southeast]]&lt;&gt;0,Play[[#This Row],[Smoker]]=0),Play[[#This Row],[medical_insurance_charges]],NA())</f>
        <v>#N/A</v>
      </c>
      <c r="AC806" s="144" t="e">
        <f>IF(AND(Play[[#This Row],[southwest]]&lt;&gt;0,Play[[#This Row],[Smoker]]=0),Play[[#This Row],[medical_insurance_charges]],NA())</f>
        <v>#N/A</v>
      </c>
      <c r="AD806" s="144" t="e">
        <f>IF(AND(Play[[#This Row],[northwest]]&lt;&gt;0,Play[[#This Row],[Smoker]]=0),Play[[#This Row],[medical_insurance_charges]],NA())</f>
        <v>#N/A</v>
      </c>
      <c r="AE806" s="144" t="e">
        <f>IF(AND(Play[[#This Row],[northeast]]&lt;&gt;0,Play[[#This Row],[Smoker]]=0),Play[[#This Row],[medical_insurance_charges]],NA())</f>
        <v>#N/A</v>
      </c>
      <c r="AF806" s="115" t="e">
        <f>IF(AND(Play[[#This Row],[Biological Marker]]=0,Play[[#This Row],[Smoker]]=0),Play[[#This Row],[medical_insurance_charges]],NA())</f>
        <v>#N/A</v>
      </c>
      <c r="AG806" s="115" t="e">
        <f>IF(AND(Play[[#This Row],[Biological Marker]]=1,Play[[#This Row],[Smoker]]=0),Play[[#This Row],[medical_insurance_charges]],NA())</f>
        <v>#N/A</v>
      </c>
    </row>
    <row r="807" spans="1:33" x14ac:dyDescent="0.35">
      <c r="A807" s="31">
        <v>19</v>
      </c>
      <c r="B807" s="31">
        <v>26.03</v>
      </c>
      <c r="C807" s="33">
        <v>0</v>
      </c>
      <c r="D807" s="33">
        <v>0</v>
      </c>
      <c r="E807" s="33">
        <v>1</v>
      </c>
      <c r="F807" s="33">
        <v>0</v>
      </c>
      <c r="G807" s="33">
        <v>1</v>
      </c>
      <c r="H807">
        <v>1</v>
      </c>
      <c r="I807">
        <v>0</v>
      </c>
      <c r="J807">
        <v>0</v>
      </c>
      <c r="K807">
        <v>1</v>
      </c>
      <c r="L807">
        <v>0</v>
      </c>
      <c r="M807">
        <v>1</v>
      </c>
      <c r="N807">
        <v>0</v>
      </c>
      <c r="O807">
        <v>0</v>
      </c>
      <c r="P807">
        <v>0</v>
      </c>
      <c r="Q807" s="32">
        <v>16450.894700000001</v>
      </c>
      <c r="R807" s="110" t="e">
        <f>IF(Play[[#This Row],[southeast]]=1,Play[[#This Row],[medical_insurance_charges]],NA())</f>
        <v>#N/A</v>
      </c>
      <c r="S807" s="110" t="e">
        <f>IF(Play[[#This Row],[southwest]]=1,Play[[#This Row],[medical_insurance_charges]],NA())</f>
        <v>#N/A</v>
      </c>
      <c r="T807" s="111">
        <f>IF(Play[[#This Row],[northwest]]=1,Play[[#This Row],[medical_insurance_charges]],NA())</f>
        <v>16450.894700000001</v>
      </c>
      <c r="U807" s="110" t="e">
        <f>IF(Play[[#This Row],[northeast]]=1,Play[[#This Row],[medical_insurance_charges]],NA())</f>
        <v>#N/A</v>
      </c>
      <c r="V807" s="114" t="e">
        <f>IF(AND(Play[[#This Row],[southeast]]&lt;&gt;0,Play[[#This Row],[Smoker]]&lt;&gt;0),Play[[#This Row],[medical_insurance_charges]],NA())</f>
        <v>#N/A</v>
      </c>
      <c r="W807" s="114" t="e">
        <f>IF(AND(Play[[#This Row],[southwest]]&lt;&gt;0,Play[[#This Row],[Smoker]]&lt;&gt;0),Play[[#This Row],[medical_insurance_charges]],NA())</f>
        <v>#N/A</v>
      </c>
      <c r="X807" s="114">
        <f>IF(AND(Play[[#This Row],[northwest]]&lt;&gt;0,Play[[#This Row],[Smoker]]&lt;&gt;0),Play[[#This Row],[medical_insurance_charges]],NA())</f>
        <v>16450.894700000001</v>
      </c>
      <c r="Y807" s="114" t="e">
        <f>IF(AND(Play[[#This Row],[northeast]]&lt;&gt;0,Play[[#This Row],[Smoker]]&lt;&gt;0),Play[[#This Row],[medical_insurance_charges]],NA())</f>
        <v>#N/A</v>
      </c>
      <c r="Z807" s="115" t="e">
        <f>IF(AND(Play[[#This Row],[Biological Marker]]=0,Play[[#This Row],[Smoker]]=1),Play[[#This Row],[medical_insurance_charges]],NA())</f>
        <v>#N/A</v>
      </c>
      <c r="AA807" s="115">
        <f>IF(AND(Play[[#This Row],[Biological Marker]]=1,Play[[#This Row],[Smoker]]=1),Play[[#This Row],[medical_insurance_charges]],NA())</f>
        <v>16450.894700000001</v>
      </c>
      <c r="AB807" s="144" t="e">
        <f>IF(AND(Play[[#This Row],[southeast]]&lt;&gt;0,Play[[#This Row],[Smoker]]=0),Play[[#This Row],[medical_insurance_charges]],NA())</f>
        <v>#N/A</v>
      </c>
      <c r="AC807" s="144" t="e">
        <f>IF(AND(Play[[#This Row],[southwest]]&lt;&gt;0,Play[[#This Row],[Smoker]]=0),Play[[#This Row],[medical_insurance_charges]],NA())</f>
        <v>#N/A</v>
      </c>
      <c r="AD807" s="144" t="e">
        <f>IF(AND(Play[[#This Row],[northwest]]&lt;&gt;0,Play[[#This Row],[Smoker]]=0),Play[[#This Row],[medical_insurance_charges]],NA())</f>
        <v>#N/A</v>
      </c>
      <c r="AE807" s="144" t="e">
        <f>IF(AND(Play[[#This Row],[northeast]]&lt;&gt;0,Play[[#This Row],[Smoker]]=0),Play[[#This Row],[medical_insurance_charges]],NA())</f>
        <v>#N/A</v>
      </c>
      <c r="AF807" s="115" t="e">
        <f>IF(AND(Play[[#This Row],[Biological Marker]]=0,Play[[#This Row],[Smoker]]=0),Play[[#This Row],[medical_insurance_charges]],NA())</f>
        <v>#N/A</v>
      </c>
      <c r="AG807" s="115" t="e">
        <f>IF(AND(Play[[#This Row],[Biological Marker]]=1,Play[[#This Row],[Smoker]]=0),Play[[#This Row],[medical_insurance_charges]],NA())</f>
        <v>#N/A</v>
      </c>
    </row>
    <row r="808" spans="1:33" x14ac:dyDescent="0.35">
      <c r="A808" s="31">
        <v>18</v>
      </c>
      <c r="B808" s="31">
        <v>27.36</v>
      </c>
      <c r="C808" s="33">
        <v>0</v>
      </c>
      <c r="D808" s="33">
        <v>0</v>
      </c>
      <c r="E808" s="33">
        <v>1</v>
      </c>
      <c r="F808" s="33">
        <v>0</v>
      </c>
      <c r="G808" s="33">
        <v>1</v>
      </c>
      <c r="H808">
        <v>1</v>
      </c>
      <c r="I808">
        <v>0</v>
      </c>
      <c r="J808">
        <v>0</v>
      </c>
      <c r="K808">
        <v>0</v>
      </c>
      <c r="L808">
        <v>1</v>
      </c>
      <c r="M808">
        <v>1</v>
      </c>
      <c r="N808">
        <v>0</v>
      </c>
      <c r="O808">
        <v>0</v>
      </c>
      <c r="P808">
        <v>0</v>
      </c>
      <c r="Q808" s="32">
        <v>17178.682400000002</v>
      </c>
      <c r="R808" s="110" t="e">
        <f>IF(Play[[#This Row],[southeast]]=1,Play[[#This Row],[medical_insurance_charges]],NA())</f>
        <v>#N/A</v>
      </c>
      <c r="S808" s="110" t="e">
        <f>IF(Play[[#This Row],[southwest]]=1,Play[[#This Row],[medical_insurance_charges]],NA())</f>
        <v>#N/A</v>
      </c>
      <c r="T808" s="111" t="e">
        <f>IF(Play[[#This Row],[northwest]]=1,Play[[#This Row],[medical_insurance_charges]],NA())</f>
        <v>#N/A</v>
      </c>
      <c r="U808" s="110">
        <f>IF(Play[[#This Row],[northeast]]=1,Play[[#This Row],[medical_insurance_charges]],NA())</f>
        <v>17178.682400000002</v>
      </c>
      <c r="V808" s="114" t="e">
        <f>IF(AND(Play[[#This Row],[southeast]]&lt;&gt;0,Play[[#This Row],[Smoker]]&lt;&gt;0),Play[[#This Row],[medical_insurance_charges]],NA())</f>
        <v>#N/A</v>
      </c>
      <c r="W808" s="114" t="e">
        <f>IF(AND(Play[[#This Row],[southwest]]&lt;&gt;0,Play[[#This Row],[Smoker]]&lt;&gt;0),Play[[#This Row],[medical_insurance_charges]],NA())</f>
        <v>#N/A</v>
      </c>
      <c r="X808" s="114" t="e">
        <f>IF(AND(Play[[#This Row],[northwest]]&lt;&gt;0,Play[[#This Row],[Smoker]]&lt;&gt;0),Play[[#This Row],[medical_insurance_charges]],NA())</f>
        <v>#N/A</v>
      </c>
      <c r="Y808" s="114">
        <f>IF(AND(Play[[#This Row],[northeast]]&lt;&gt;0,Play[[#This Row],[Smoker]]&lt;&gt;0),Play[[#This Row],[medical_insurance_charges]],NA())</f>
        <v>17178.682400000002</v>
      </c>
      <c r="Z808" s="115" t="e">
        <f>IF(AND(Play[[#This Row],[Biological Marker]]=0,Play[[#This Row],[Smoker]]=1),Play[[#This Row],[medical_insurance_charges]],NA())</f>
        <v>#N/A</v>
      </c>
      <c r="AA808" s="115">
        <f>IF(AND(Play[[#This Row],[Biological Marker]]=1,Play[[#This Row],[Smoker]]=1),Play[[#This Row],[medical_insurance_charges]],NA())</f>
        <v>17178.682400000002</v>
      </c>
      <c r="AB808" s="144" t="e">
        <f>IF(AND(Play[[#This Row],[southeast]]&lt;&gt;0,Play[[#This Row],[Smoker]]=0),Play[[#This Row],[medical_insurance_charges]],NA())</f>
        <v>#N/A</v>
      </c>
      <c r="AC808" s="144" t="e">
        <f>IF(AND(Play[[#This Row],[southwest]]&lt;&gt;0,Play[[#This Row],[Smoker]]=0),Play[[#This Row],[medical_insurance_charges]],NA())</f>
        <v>#N/A</v>
      </c>
      <c r="AD808" s="144" t="e">
        <f>IF(AND(Play[[#This Row],[northwest]]&lt;&gt;0,Play[[#This Row],[Smoker]]=0),Play[[#This Row],[medical_insurance_charges]],NA())</f>
        <v>#N/A</v>
      </c>
      <c r="AE808" s="144" t="e">
        <f>IF(AND(Play[[#This Row],[northeast]]&lt;&gt;0,Play[[#This Row],[Smoker]]=0),Play[[#This Row],[medical_insurance_charges]],NA())</f>
        <v>#N/A</v>
      </c>
      <c r="AF808" s="115" t="e">
        <f>IF(AND(Play[[#This Row],[Biological Marker]]=0,Play[[#This Row],[Smoker]]=0),Play[[#This Row],[medical_insurance_charges]],NA())</f>
        <v>#N/A</v>
      </c>
      <c r="AG808" s="115" t="e">
        <f>IF(AND(Play[[#This Row],[Biological Marker]]=1,Play[[#This Row],[Smoker]]=0),Play[[#This Row],[medical_insurance_charges]],NA())</f>
        <v>#N/A</v>
      </c>
    </row>
    <row r="809" spans="1:33" x14ac:dyDescent="0.35">
      <c r="A809" s="31">
        <v>24</v>
      </c>
      <c r="B809" s="31">
        <v>29.83</v>
      </c>
      <c r="C809" s="33">
        <v>0</v>
      </c>
      <c r="D809" s="33">
        <v>0</v>
      </c>
      <c r="E809" s="33">
        <v>1</v>
      </c>
      <c r="F809" s="33">
        <v>0</v>
      </c>
      <c r="G809" s="33">
        <v>1</v>
      </c>
      <c r="H809">
        <v>1</v>
      </c>
      <c r="I809">
        <v>0</v>
      </c>
      <c r="J809">
        <v>0</v>
      </c>
      <c r="K809">
        <v>0</v>
      </c>
      <c r="L809">
        <v>1</v>
      </c>
      <c r="M809">
        <v>1</v>
      </c>
      <c r="N809">
        <v>0</v>
      </c>
      <c r="O809">
        <v>0</v>
      </c>
      <c r="P809">
        <v>0</v>
      </c>
      <c r="Q809" s="32">
        <v>18648.421699999999</v>
      </c>
      <c r="R809" s="110" t="e">
        <f>IF(Play[[#This Row],[southeast]]=1,Play[[#This Row],[medical_insurance_charges]],NA())</f>
        <v>#N/A</v>
      </c>
      <c r="S809" s="110" t="e">
        <f>IF(Play[[#This Row],[southwest]]=1,Play[[#This Row],[medical_insurance_charges]],NA())</f>
        <v>#N/A</v>
      </c>
      <c r="T809" s="111" t="e">
        <f>IF(Play[[#This Row],[northwest]]=1,Play[[#This Row],[medical_insurance_charges]],NA())</f>
        <v>#N/A</v>
      </c>
      <c r="U809" s="110">
        <f>IF(Play[[#This Row],[northeast]]=1,Play[[#This Row],[medical_insurance_charges]],NA())</f>
        <v>18648.421699999999</v>
      </c>
      <c r="V809" s="114" t="e">
        <f>IF(AND(Play[[#This Row],[southeast]]&lt;&gt;0,Play[[#This Row],[Smoker]]&lt;&gt;0),Play[[#This Row],[medical_insurance_charges]],NA())</f>
        <v>#N/A</v>
      </c>
      <c r="W809" s="114" t="e">
        <f>IF(AND(Play[[#This Row],[southwest]]&lt;&gt;0,Play[[#This Row],[Smoker]]&lt;&gt;0),Play[[#This Row],[medical_insurance_charges]],NA())</f>
        <v>#N/A</v>
      </c>
      <c r="X809" s="114" t="e">
        <f>IF(AND(Play[[#This Row],[northwest]]&lt;&gt;0,Play[[#This Row],[Smoker]]&lt;&gt;0),Play[[#This Row],[medical_insurance_charges]],NA())</f>
        <v>#N/A</v>
      </c>
      <c r="Y809" s="114">
        <f>IF(AND(Play[[#This Row],[northeast]]&lt;&gt;0,Play[[#This Row],[Smoker]]&lt;&gt;0),Play[[#This Row],[medical_insurance_charges]],NA())</f>
        <v>18648.421699999999</v>
      </c>
      <c r="Z809" s="115" t="e">
        <f>IF(AND(Play[[#This Row],[Biological Marker]]=0,Play[[#This Row],[Smoker]]=1),Play[[#This Row],[medical_insurance_charges]],NA())</f>
        <v>#N/A</v>
      </c>
      <c r="AA809" s="115">
        <f>IF(AND(Play[[#This Row],[Biological Marker]]=1,Play[[#This Row],[Smoker]]=1),Play[[#This Row],[medical_insurance_charges]],NA())</f>
        <v>18648.421699999999</v>
      </c>
      <c r="AB809" s="144" t="e">
        <f>IF(AND(Play[[#This Row],[southeast]]&lt;&gt;0,Play[[#This Row],[Smoker]]=0),Play[[#This Row],[medical_insurance_charges]],NA())</f>
        <v>#N/A</v>
      </c>
      <c r="AC809" s="144" t="e">
        <f>IF(AND(Play[[#This Row],[southwest]]&lt;&gt;0,Play[[#This Row],[Smoker]]=0),Play[[#This Row],[medical_insurance_charges]],NA())</f>
        <v>#N/A</v>
      </c>
      <c r="AD809" s="144" t="e">
        <f>IF(AND(Play[[#This Row],[northwest]]&lt;&gt;0,Play[[#This Row],[Smoker]]=0),Play[[#This Row],[medical_insurance_charges]],NA())</f>
        <v>#N/A</v>
      </c>
      <c r="AE809" s="144" t="e">
        <f>IF(AND(Play[[#This Row],[northeast]]&lt;&gt;0,Play[[#This Row],[Smoker]]=0),Play[[#This Row],[medical_insurance_charges]],NA())</f>
        <v>#N/A</v>
      </c>
      <c r="AF809" s="115" t="e">
        <f>IF(AND(Play[[#This Row],[Biological Marker]]=0,Play[[#This Row],[Smoker]]=0),Play[[#This Row],[medical_insurance_charges]],NA())</f>
        <v>#N/A</v>
      </c>
      <c r="AG809" s="115" t="e">
        <f>IF(AND(Play[[#This Row],[Biological Marker]]=1,Play[[#This Row],[Smoker]]=0),Play[[#This Row],[medical_insurance_charges]],NA())</f>
        <v>#N/A</v>
      </c>
    </row>
    <row r="810" spans="1:33" x14ac:dyDescent="0.35">
      <c r="A810" s="31">
        <v>32</v>
      </c>
      <c r="B810" s="31">
        <v>28.12</v>
      </c>
      <c r="C810" s="33">
        <v>0</v>
      </c>
      <c r="D810" s="33">
        <v>0</v>
      </c>
      <c r="E810" s="33">
        <v>1</v>
      </c>
      <c r="F810" s="33">
        <v>0</v>
      </c>
      <c r="G810" s="33">
        <v>1</v>
      </c>
      <c r="H810">
        <v>1</v>
      </c>
      <c r="I810">
        <v>0</v>
      </c>
      <c r="J810">
        <v>0</v>
      </c>
      <c r="K810">
        <v>1</v>
      </c>
      <c r="L810">
        <v>0</v>
      </c>
      <c r="M810">
        <v>0</v>
      </c>
      <c r="N810">
        <v>1</v>
      </c>
      <c r="O810">
        <v>0</v>
      </c>
      <c r="P810">
        <v>0</v>
      </c>
      <c r="Q810" s="32">
        <v>21472.478800000001</v>
      </c>
      <c r="R810" s="110" t="e">
        <f>IF(Play[[#This Row],[southeast]]=1,Play[[#This Row],[medical_insurance_charges]],NA())</f>
        <v>#N/A</v>
      </c>
      <c r="S810" s="110" t="e">
        <f>IF(Play[[#This Row],[southwest]]=1,Play[[#This Row],[medical_insurance_charges]],NA())</f>
        <v>#N/A</v>
      </c>
      <c r="T810" s="111">
        <f>IF(Play[[#This Row],[northwest]]=1,Play[[#This Row],[medical_insurance_charges]],NA())</f>
        <v>21472.478800000001</v>
      </c>
      <c r="U810" s="110" t="e">
        <f>IF(Play[[#This Row],[northeast]]=1,Play[[#This Row],[medical_insurance_charges]],NA())</f>
        <v>#N/A</v>
      </c>
      <c r="V810" s="114" t="e">
        <f>IF(AND(Play[[#This Row],[southeast]]&lt;&gt;0,Play[[#This Row],[Smoker]]&lt;&gt;0),Play[[#This Row],[medical_insurance_charges]],NA())</f>
        <v>#N/A</v>
      </c>
      <c r="W810" s="114" t="e">
        <f>IF(AND(Play[[#This Row],[southwest]]&lt;&gt;0,Play[[#This Row],[Smoker]]&lt;&gt;0),Play[[#This Row],[medical_insurance_charges]],NA())</f>
        <v>#N/A</v>
      </c>
      <c r="X810" s="114">
        <f>IF(AND(Play[[#This Row],[northwest]]&lt;&gt;0,Play[[#This Row],[Smoker]]&lt;&gt;0),Play[[#This Row],[medical_insurance_charges]],NA())</f>
        <v>21472.478800000001</v>
      </c>
      <c r="Y810" s="114" t="e">
        <f>IF(AND(Play[[#This Row],[northeast]]&lt;&gt;0,Play[[#This Row],[Smoker]]&lt;&gt;0),Play[[#This Row],[medical_insurance_charges]],NA())</f>
        <v>#N/A</v>
      </c>
      <c r="Z810" s="115" t="e">
        <f>IF(AND(Play[[#This Row],[Biological Marker]]=0,Play[[#This Row],[Smoker]]=1),Play[[#This Row],[medical_insurance_charges]],NA())</f>
        <v>#N/A</v>
      </c>
      <c r="AA810" s="115">
        <f>IF(AND(Play[[#This Row],[Biological Marker]]=1,Play[[#This Row],[Smoker]]=1),Play[[#This Row],[medical_insurance_charges]],NA())</f>
        <v>21472.478800000001</v>
      </c>
      <c r="AB810" s="144" t="e">
        <f>IF(AND(Play[[#This Row],[southeast]]&lt;&gt;0,Play[[#This Row],[Smoker]]=0),Play[[#This Row],[medical_insurance_charges]],NA())</f>
        <v>#N/A</v>
      </c>
      <c r="AC810" s="144" t="e">
        <f>IF(AND(Play[[#This Row],[southwest]]&lt;&gt;0,Play[[#This Row],[Smoker]]=0),Play[[#This Row],[medical_insurance_charges]],NA())</f>
        <v>#N/A</v>
      </c>
      <c r="AD810" s="144" t="e">
        <f>IF(AND(Play[[#This Row],[northwest]]&lt;&gt;0,Play[[#This Row],[Smoker]]=0),Play[[#This Row],[medical_insurance_charges]],NA())</f>
        <v>#N/A</v>
      </c>
      <c r="AE810" s="144" t="e">
        <f>IF(AND(Play[[#This Row],[northeast]]&lt;&gt;0,Play[[#This Row],[Smoker]]=0),Play[[#This Row],[medical_insurance_charges]],NA())</f>
        <v>#N/A</v>
      </c>
      <c r="AF810" s="115" t="e">
        <f>IF(AND(Play[[#This Row],[Biological Marker]]=0,Play[[#This Row],[Smoker]]=0),Play[[#This Row],[medical_insurance_charges]],NA())</f>
        <v>#N/A</v>
      </c>
      <c r="AG810" s="115" t="e">
        <f>IF(AND(Play[[#This Row],[Biological Marker]]=1,Play[[#This Row],[Smoker]]=0),Play[[#This Row],[medical_insurance_charges]],NA())</f>
        <v>#N/A</v>
      </c>
    </row>
    <row r="811" spans="1:33" x14ac:dyDescent="0.35">
      <c r="A811" s="31">
        <v>62</v>
      </c>
      <c r="B811" s="31">
        <v>26.695</v>
      </c>
      <c r="C811" s="33">
        <v>0</v>
      </c>
      <c r="D811" s="33">
        <v>0</v>
      </c>
      <c r="E811" s="33">
        <v>1</v>
      </c>
      <c r="F811" s="33">
        <v>0</v>
      </c>
      <c r="G811" s="33">
        <v>1</v>
      </c>
      <c r="H811">
        <v>1</v>
      </c>
      <c r="I811">
        <v>0</v>
      </c>
      <c r="J811">
        <v>0</v>
      </c>
      <c r="K811">
        <v>0</v>
      </c>
      <c r="L811">
        <v>1</v>
      </c>
      <c r="M811">
        <v>0</v>
      </c>
      <c r="N811">
        <v>0</v>
      </c>
      <c r="O811">
        <v>0</v>
      </c>
      <c r="P811">
        <v>1</v>
      </c>
      <c r="Q811" s="32">
        <v>28101.333050000001</v>
      </c>
      <c r="R811" s="110" t="e">
        <f>IF(Play[[#This Row],[southeast]]=1,Play[[#This Row],[medical_insurance_charges]],NA())</f>
        <v>#N/A</v>
      </c>
      <c r="S811" s="110" t="e">
        <f>IF(Play[[#This Row],[southwest]]=1,Play[[#This Row],[medical_insurance_charges]],NA())</f>
        <v>#N/A</v>
      </c>
      <c r="T811" s="111" t="e">
        <f>IF(Play[[#This Row],[northwest]]=1,Play[[#This Row],[medical_insurance_charges]],NA())</f>
        <v>#N/A</v>
      </c>
      <c r="U811" s="110">
        <f>IF(Play[[#This Row],[northeast]]=1,Play[[#This Row],[medical_insurance_charges]],NA())</f>
        <v>28101.333050000001</v>
      </c>
      <c r="V811" s="114" t="e">
        <f>IF(AND(Play[[#This Row],[southeast]]&lt;&gt;0,Play[[#This Row],[Smoker]]&lt;&gt;0),Play[[#This Row],[medical_insurance_charges]],NA())</f>
        <v>#N/A</v>
      </c>
      <c r="W811" s="114" t="e">
        <f>IF(AND(Play[[#This Row],[southwest]]&lt;&gt;0,Play[[#This Row],[Smoker]]&lt;&gt;0),Play[[#This Row],[medical_insurance_charges]],NA())</f>
        <v>#N/A</v>
      </c>
      <c r="X811" s="114" t="e">
        <f>IF(AND(Play[[#This Row],[northwest]]&lt;&gt;0,Play[[#This Row],[Smoker]]&lt;&gt;0),Play[[#This Row],[medical_insurance_charges]],NA())</f>
        <v>#N/A</v>
      </c>
      <c r="Y811" s="114">
        <f>IF(AND(Play[[#This Row],[northeast]]&lt;&gt;0,Play[[#This Row],[Smoker]]&lt;&gt;0),Play[[#This Row],[medical_insurance_charges]],NA())</f>
        <v>28101.333050000001</v>
      </c>
      <c r="Z811" s="115" t="e">
        <f>IF(AND(Play[[#This Row],[Biological Marker]]=0,Play[[#This Row],[Smoker]]=1),Play[[#This Row],[medical_insurance_charges]],NA())</f>
        <v>#N/A</v>
      </c>
      <c r="AA811" s="115">
        <f>IF(AND(Play[[#This Row],[Biological Marker]]=1,Play[[#This Row],[Smoker]]=1),Play[[#This Row],[medical_insurance_charges]],NA())</f>
        <v>28101.333050000001</v>
      </c>
      <c r="AB811" s="144" t="e">
        <f>IF(AND(Play[[#This Row],[southeast]]&lt;&gt;0,Play[[#This Row],[Smoker]]=0),Play[[#This Row],[medical_insurance_charges]],NA())</f>
        <v>#N/A</v>
      </c>
      <c r="AC811" s="144" t="e">
        <f>IF(AND(Play[[#This Row],[southwest]]&lt;&gt;0,Play[[#This Row],[Smoker]]=0),Play[[#This Row],[medical_insurance_charges]],NA())</f>
        <v>#N/A</v>
      </c>
      <c r="AD811" s="144" t="e">
        <f>IF(AND(Play[[#This Row],[northwest]]&lt;&gt;0,Play[[#This Row],[Smoker]]=0),Play[[#This Row],[medical_insurance_charges]],NA())</f>
        <v>#N/A</v>
      </c>
      <c r="AE811" s="144" t="e">
        <f>IF(AND(Play[[#This Row],[northeast]]&lt;&gt;0,Play[[#This Row],[Smoker]]=0),Play[[#This Row],[medical_insurance_charges]],NA())</f>
        <v>#N/A</v>
      </c>
      <c r="AF811" s="115" t="e">
        <f>IF(AND(Play[[#This Row],[Biological Marker]]=0,Play[[#This Row],[Smoker]]=0),Play[[#This Row],[medical_insurance_charges]],NA())</f>
        <v>#N/A</v>
      </c>
      <c r="AG811" s="115" t="e">
        <f>IF(AND(Play[[#This Row],[Biological Marker]]=1,Play[[#This Row],[Smoker]]=0),Play[[#This Row],[medical_insurance_charges]],NA())</f>
        <v>#N/A</v>
      </c>
    </row>
    <row r="812" spans="1:33" x14ac:dyDescent="0.35">
      <c r="A812" s="31">
        <v>32</v>
      </c>
      <c r="B812" s="31">
        <v>17.765000000000001</v>
      </c>
      <c r="C812" s="33">
        <v>0</v>
      </c>
      <c r="D812" s="33">
        <v>0</v>
      </c>
      <c r="E812" s="33">
        <v>0</v>
      </c>
      <c r="F812" s="33">
        <v>1</v>
      </c>
      <c r="G812" s="33">
        <v>0</v>
      </c>
      <c r="H812">
        <v>1</v>
      </c>
      <c r="I812">
        <v>0</v>
      </c>
      <c r="J812">
        <v>0</v>
      </c>
      <c r="K812">
        <v>1</v>
      </c>
      <c r="L812">
        <v>0</v>
      </c>
      <c r="M812">
        <v>0</v>
      </c>
      <c r="N812">
        <v>1</v>
      </c>
      <c r="O812">
        <v>0</v>
      </c>
      <c r="P812">
        <v>0</v>
      </c>
      <c r="Q812" s="32">
        <v>32734.186300000001</v>
      </c>
      <c r="R812" s="110" t="e">
        <f>IF(Play[[#This Row],[southeast]]=1,Play[[#This Row],[medical_insurance_charges]],NA())</f>
        <v>#N/A</v>
      </c>
      <c r="S812" s="110" t="e">
        <f>IF(Play[[#This Row],[southwest]]=1,Play[[#This Row],[medical_insurance_charges]],NA())</f>
        <v>#N/A</v>
      </c>
      <c r="T812" s="111">
        <f>IF(Play[[#This Row],[northwest]]=1,Play[[#This Row],[medical_insurance_charges]],NA())</f>
        <v>32734.186300000001</v>
      </c>
      <c r="U812" s="110" t="e">
        <f>IF(Play[[#This Row],[northeast]]=1,Play[[#This Row],[medical_insurance_charges]],NA())</f>
        <v>#N/A</v>
      </c>
      <c r="V812" s="114" t="e">
        <f>IF(AND(Play[[#This Row],[southeast]]&lt;&gt;0,Play[[#This Row],[Smoker]]&lt;&gt;0),Play[[#This Row],[medical_insurance_charges]],NA())</f>
        <v>#N/A</v>
      </c>
      <c r="W812" s="114" t="e">
        <f>IF(AND(Play[[#This Row],[southwest]]&lt;&gt;0,Play[[#This Row],[Smoker]]&lt;&gt;0),Play[[#This Row],[medical_insurance_charges]],NA())</f>
        <v>#N/A</v>
      </c>
      <c r="X812" s="114">
        <f>IF(AND(Play[[#This Row],[northwest]]&lt;&gt;0,Play[[#This Row],[Smoker]]&lt;&gt;0),Play[[#This Row],[medical_insurance_charges]],NA())</f>
        <v>32734.186300000001</v>
      </c>
      <c r="Y812" s="114" t="e">
        <f>IF(AND(Play[[#This Row],[northeast]]&lt;&gt;0,Play[[#This Row],[Smoker]]&lt;&gt;0),Play[[#This Row],[medical_insurance_charges]],NA())</f>
        <v>#N/A</v>
      </c>
      <c r="Z812" s="115">
        <f>IF(AND(Play[[#This Row],[Biological Marker]]=0,Play[[#This Row],[Smoker]]=1),Play[[#This Row],[medical_insurance_charges]],NA())</f>
        <v>32734.186300000001</v>
      </c>
      <c r="AA812" s="115" t="e">
        <f>IF(AND(Play[[#This Row],[Biological Marker]]=1,Play[[#This Row],[Smoker]]=1),Play[[#This Row],[medical_insurance_charges]],NA())</f>
        <v>#N/A</v>
      </c>
      <c r="AB812" s="144" t="e">
        <f>IF(AND(Play[[#This Row],[southeast]]&lt;&gt;0,Play[[#This Row],[Smoker]]=0),Play[[#This Row],[medical_insurance_charges]],NA())</f>
        <v>#N/A</v>
      </c>
      <c r="AC812" s="144" t="e">
        <f>IF(AND(Play[[#This Row],[southwest]]&lt;&gt;0,Play[[#This Row],[Smoker]]=0),Play[[#This Row],[medical_insurance_charges]],NA())</f>
        <v>#N/A</v>
      </c>
      <c r="AD812" s="144" t="e">
        <f>IF(AND(Play[[#This Row],[northwest]]&lt;&gt;0,Play[[#This Row],[Smoker]]=0),Play[[#This Row],[medical_insurance_charges]],NA())</f>
        <v>#N/A</v>
      </c>
      <c r="AE812" s="144" t="e">
        <f>IF(AND(Play[[#This Row],[northeast]]&lt;&gt;0,Play[[#This Row],[Smoker]]=0),Play[[#This Row],[medical_insurance_charges]],NA())</f>
        <v>#N/A</v>
      </c>
      <c r="AF812" s="115" t="e">
        <f>IF(AND(Play[[#This Row],[Biological Marker]]=0,Play[[#This Row],[Smoker]]=0),Play[[#This Row],[medical_insurance_charges]],NA())</f>
        <v>#N/A</v>
      </c>
      <c r="AG812" s="115" t="e">
        <f>IF(AND(Play[[#This Row],[Biological Marker]]=1,Play[[#This Row],[Smoker]]=0),Play[[#This Row],[medical_insurance_charges]],NA())</f>
        <v>#N/A</v>
      </c>
    </row>
    <row r="813" spans="1:33" x14ac:dyDescent="0.35">
      <c r="A813" s="31">
        <v>27</v>
      </c>
      <c r="B813" s="31">
        <v>17.954999999999998</v>
      </c>
      <c r="C813" s="33">
        <v>0</v>
      </c>
      <c r="D813" s="33">
        <v>0</v>
      </c>
      <c r="E813" s="33">
        <v>0</v>
      </c>
      <c r="F813" s="33">
        <v>1</v>
      </c>
      <c r="G813" s="33">
        <v>0</v>
      </c>
      <c r="H813">
        <v>1</v>
      </c>
      <c r="I813">
        <v>0</v>
      </c>
      <c r="J813">
        <v>0</v>
      </c>
      <c r="K813">
        <v>0</v>
      </c>
      <c r="L813">
        <v>1</v>
      </c>
      <c r="M813">
        <v>0</v>
      </c>
      <c r="N813">
        <v>1</v>
      </c>
      <c r="O813">
        <v>0</v>
      </c>
      <c r="P813">
        <v>0</v>
      </c>
      <c r="Q813" s="32">
        <v>15006.579449999999</v>
      </c>
      <c r="R813" s="110" t="e">
        <f>IF(Play[[#This Row],[southeast]]=1,Play[[#This Row],[medical_insurance_charges]],NA())</f>
        <v>#N/A</v>
      </c>
      <c r="S813" s="110" t="e">
        <f>IF(Play[[#This Row],[southwest]]=1,Play[[#This Row],[medical_insurance_charges]],NA())</f>
        <v>#N/A</v>
      </c>
      <c r="T813" s="111" t="e">
        <f>IF(Play[[#This Row],[northwest]]=1,Play[[#This Row],[medical_insurance_charges]],NA())</f>
        <v>#N/A</v>
      </c>
      <c r="U813" s="110">
        <f>IF(Play[[#This Row],[northeast]]=1,Play[[#This Row],[medical_insurance_charges]],NA())</f>
        <v>15006.579449999999</v>
      </c>
      <c r="V813" s="114" t="e">
        <f>IF(AND(Play[[#This Row],[southeast]]&lt;&gt;0,Play[[#This Row],[Smoker]]&lt;&gt;0),Play[[#This Row],[medical_insurance_charges]],NA())</f>
        <v>#N/A</v>
      </c>
      <c r="W813" s="114" t="e">
        <f>IF(AND(Play[[#This Row],[southwest]]&lt;&gt;0,Play[[#This Row],[Smoker]]&lt;&gt;0),Play[[#This Row],[medical_insurance_charges]],NA())</f>
        <v>#N/A</v>
      </c>
      <c r="X813" s="114" t="e">
        <f>IF(AND(Play[[#This Row],[northwest]]&lt;&gt;0,Play[[#This Row],[Smoker]]&lt;&gt;0),Play[[#This Row],[medical_insurance_charges]],NA())</f>
        <v>#N/A</v>
      </c>
      <c r="Y813" s="114">
        <f>IF(AND(Play[[#This Row],[northeast]]&lt;&gt;0,Play[[#This Row],[Smoker]]&lt;&gt;0),Play[[#This Row],[medical_insurance_charges]],NA())</f>
        <v>15006.579449999999</v>
      </c>
      <c r="Z813" s="115">
        <f>IF(AND(Play[[#This Row],[Biological Marker]]=0,Play[[#This Row],[Smoker]]=1),Play[[#This Row],[medical_insurance_charges]],NA())</f>
        <v>15006.579449999999</v>
      </c>
      <c r="AA813" s="115" t="e">
        <f>IF(AND(Play[[#This Row],[Biological Marker]]=1,Play[[#This Row],[Smoker]]=1),Play[[#This Row],[medical_insurance_charges]],NA())</f>
        <v>#N/A</v>
      </c>
      <c r="AB813" s="144" t="e">
        <f>IF(AND(Play[[#This Row],[southeast]]&lt;&gt;0,Play[[#This Row],[Smoker]]=0),Play[[#This Row],[medical_insurance_charges]],NA())</f>
        <v>#N/A</v>
      </c>
      <c r="AC813" s="144" t="e">
        <f>IF(AND(Play[[#This Row],[southwest]]&lt;&gt;0,Play[[#This Row],[Smoker]]=0),Play[[#This Row],[medical_insurance_charges]],NA())</f>
        <v>#N/A</v>
      </c>
      <c r="AD813" s="144" t="e">
        <f>IF(AND(Play[[#This Row],[northwest]]&lt;&gt;0,Play[[#This Row],[Smoker]]=0),Play[[#This Row],[medical_insurance_charges]],NA())</f>
        <v>#N/A</v>
      </c>
      <c r="AE813" s="144" t="e">
        <f>IF(AND(Play[[#This Row],[northeast]]&lt;&gt;0,Play[[#This Row],[Smoker]]=0),Play[[#This Row],[medical_insurance_charges]],NA())</f>
        <v>#N/A</v>
      </c>
      <c r="AF813" s="115" t="e">
        <f>IF(AND(Play[[#This Row],[Biological Marker]]=0,Play[[#This Row],[Smoker]]=0),Play[[#This Row],[medical_insurance_charges]],NA())</f>
        <v>#N/A</v>
      </c>
      <c r="AG813" s="115" t="e">
        <f>IF(AND(Play[[#This Row],[Biological Marker]]=1,Play[[#This Row],[Smoker]]=0),Play[[#This Row],[medical_insurance_charges]],NA())</f>
        <v>#N/A</v>
      </c>
    </row>
    <row r="814" spans="1:33" x14ac:dyDescent="0.35">
      <c r="A814" s="31">
        <v>26</v>
      </c>
      <c r="B814" s="31">
        <v>17.195</v>
      </c>
      <c r="C814" s="33">
        <v>0</v>
      </c>
      <c r="D814" s="33">
        <v>0</v>
      </c>
      <c r="E814" s="33">
        <v>0</v>
      </c>
      <c r="F814" s="33">
        <v>1</v>
      </c>
      <c r="G814" s="33">
        <v>0</v>
      </c>
      <c r="H814">
        <v>1</v>
      </c>
      <c r="I814">
        <v>0</v>
      </c>
      <c r="J814">
        <v>0</v>
      </c>
      <c r="K814">
        <v>0</v>
      </c>
      <c r="L814">
        <v>1</v>
      </c>
      <c r="M814">
        <v>0</v>
      </c>
      <c r="N814">
        <v>1</v>
      </c>
      <c r="O814">
        <v>0</v>
      </c>
      <c r="P814">
        <v>0</v>
      </c>
      <c r="Q814" s="32">
        <v>14455.644050000001</v>
      </c>
      <c r="R814" s="110" t="e">
        <f>IF(Play[[#This Row],[southeast]]=1,Play[[#This Row],[medical_insurance_charges]],NA())</f>
        <v>#N/A</v>
      </c>
      <c r="S814" s="110" t="e">
        <f>IF(Play[[#This Row],[southwest]]=1,Play[[#This Row],[medical_insurance_charges]],NA())</f>
        <v>#N/A</v>
      </c>
      <c r="T814" s="111" t="e">
        <f>IF(Play[[#This Row],[northwest]]=1,Play[[#This Row],[medical_insurance_charges]],NA())</f>
        <v>#N/A</v>
      </c>
      <c r="U814" s="110">
        <f>IF(Play[[#This Row],[northeast]]=1,Play[[#This Row],[medical_insurance_charges]],NA())</f>
        <v>14455.644050000001</v>
      </c>
      <c r="V814" s="114" t="e">
        <f>IF(AND(Play[[#This Row],[southeast]]&lt;&gt;0,Play[[#This Row],[Smoker]]&lt;&gt;0),Play[[#This Row],[medical_insurance_charges]],NA())</f>
        <v>#N/A</v>
      </c>
      <c r="W814" s="114" t="e">
        <f>IF(AND(Play[[#This Row],[southwest]]&lt;&gt;0,Play[[#This Row],[Smoker]]&lt;&gt;0),Play[[#This Row],[medical_insurance_charges]],NA())</f>
        <v>#N/A</v>
      </c>
      <c r="X814" s="114" t="e">
        <f>IF(AND(Play[[#This Row],[northwest]]&lt;&gt;0,Play[[#This Row],[Smoker]]&lt;&gt;0),Play[[#This Row],[medical_insurance_charges]],NA())</f>
        <v>#N/A</v>
      </c>
      <c r="Y814" s="114">
        <f>IF(AND(Play[[#This Row],[northeast]]&lt;&gt;0,Play[[#This Row],[Smoker]]&lt;&gt;0),Play[[#This Row],[medical_insurance_charges]],NA())</f>
        <v>14455.644050000001</v>
      </c>
      <c r="Z814" s="115">
        <f>IF(AND(Play[[#This Row],[Biological Marker]]=0,Play[[#This Row],[Smoker]]=1),Play[[#This Row],[medical_insurance_charges]],NA())</f>
        <v>14455.644050000001</v>
      </c>
      <c r="AA814" s="115" t="e">
        <f>IF(AND(Play[[#This Row],[Biological Marker]]=1,Play[[#This Row],[Smoker]]=1),Play[[#This Row],[medical_insurance_charges]],NA())</f>
        <v>#N/A</v>
      </c>
      <c r="AB814" s="144" t="e">
        <f>IF(AND(Play[[#This Row],[southeast]]&lt;&gt;0,Play[[#This Row],[Smoker]]=0),Play[[#This Row],[medical_insurance_charges]],NA())</f>
        <v>#N/A</v>
      </c>
      <c r="AC814" s="144" t="e">
        <f>IF(AND(Play[[#This Row],[southwest]]&lt;&gt;0,Play[[#This Row],[Smoker]]=0),Play[[#This Row],[medical_insurance_charges]],NA())</f>
        <v>#N/A</v>
      </c>
      <c r="AD814" s="144" t="e">
        <f>IF(AND(Play[[#This Row],[northwest]]&lt;&gt;0,Play[[#This Row],[Smoker]]=0),Play[[#This Row],[medical_insurance_charges]],NA())</f>
        <v>#N/A</v>
      </c>
      <c r="AE814" s="144" t="e">
        <f>IF(AND(Play[[#This Row],[northeast]]&lt;&gt;0,Play[[#This Row],[Smoker]]=0),Play[[#This Row],[medical_insurance_charges]],NA())</f>
        <v>#N/A</v>
      </c>
      <c r="AF814" s="115" t="e">
        <f>IF(AND(Play[[#This Row],[Biological Marker]]=0,Play[[#This Row],[Smoker]]=0),Play[[#This Row],[medical_insurance_charges]],NA())</f>
        <v>#N/A</v>
      </c>
      <c r="AG814" s="115" t="e">
        <f>IF(AND(Play[[#This Row],[Biological Marker]]=1,Play[[#This Row],[Smoker]]=0),Play[[#This Row],[medical_insurance_charges]],NA())</f>
        <v>#N/A</v>
      </c>
    </row>
    <row r="815" spans="1:33" x14ac:dyDescent="0.35">
      <c r="A815" s="31">
        <v>18</v>
      </c>
      <c r="B815" s="31">
        <v>17.29</v>
      </c>
      <c r="C815" s="33">
        <v>0</v>
      </c>
      <c r="D815" s="33">
        <v>0</v>
      </c>
      <c r="E815" s="33">
        <v>0</v>
      </c>
      <c r="F815" s="33">
        <v>1</v>
      </c>
      <c r="G815" s="33">
        <v>1</v>
      </c>
      <c r="H815">
        <v>1</v>
      </c>
      <c r="I815">
        <v>0</v>
      </c>
      <c r="J815">
        <v>0</v>
      </c>
      <c r="K815">
        <v>0</v>
      </c>
      <c r="L815">
        <v>1</v>
      </c>
      <c r="M815">
        <v>1</v>
      </c>
      <c r="N815">
        <v>0</v>
      </c>
      <c r="O815">
        <v>0</v>
      </c>
      <c r="P815">
        <v>0</v>
      </c>
      <c r="Q815" s="32">
        <v>12829.455099999999</v>
      </c>
      <c r="R815" s="110" t="e">
        <f>IF(Play[[#This Row],[southeast]]=1,Play[[#This Row],[medical_insurance_charges]],NA())</f>
        <v>#N/A</v>
      </c>
      <c r="S815" s="110" t="e">
        <f>IF(Play[[#This Row],[southwest]]=1,Play[[#This Row],[medical_insurance_charges]],NA())</f>
        <v>#N/A</v>
      </c>
      <c r="T815" s="111" t="e">
        <f>IF(Play[[#This Row],[northwest]]=1,Play[[#This Row],[medical_insurance_charges]],NA())</f>
        <v>#N/A</v>
      </c>
      <c r="U815" s="110">
        <f>IF(Play[[#This Row],[northeast]]=1,Play[[#This Row],[medical_insurance_charges]],NA())</f>
        <v>12829.455099999999</v>
      </c>
      <c r="V815" s="114" t="e">
        <f>IF(AND(Play[[#This Row],[southeast]]&lt;&gt;0,Play[[#This Row],[Smoker]]&lt;&gt;0),Play[[#This Row],[medical_insurance_charges]],NA())</f>
        <v>#N/A</v>
      </c>
      <c r="W815" s="114" t="e">
        <f>IF(AND(Play[[#This Row],[southwest]]&lt;&gt;0,Play[[#This Row],[Smoker]]&lt;&gt;0),Play[[#This Row],[medical_insurance_charges]],NA())</f>
        <v>#N/A</v>
      </c>
      <c r="X815" s="114" t="e">
        <f>IF(AND(Play[[#This Row],[northwest]]&lt;&gt;0,Play[[#This Row],[Smoker]]&lt;&gt;0),Play[[#This Row],[medical_insurance_charges]],NA())</f>
        <v>#N/A</v>
      </c>
      <c r="Y815" s="114">
        <f>IF(AND(Play[[#This Row],[northeast]]&lt;&gt;0,Play[[#This Row],[Smoker]]&lt;&gt;0),Play[[#This Row],[medical_insurance_charges]],NA())</f>
        <v>12829.455099999999</v>
      </c>
      <c r="Z815" s="115" t="e">
        <f>IF(AND(Play[[#This Row],[Biological Marker]]=0,Play[[#This Row],[Smoker]]=1),Play[[#This Row],[medical_insurance_charges]],NA())</f>
        <v>#N/A</v>
      </c>
      <c r="AA815" s="115">
        <f>IF(AND(Play[[#This Row],[Biological Marker]]=1,Play[[#This Row],[Smoker]]=1),Play[[#This Row],[medical_insurance_charges]],NA())</f>
        <v>12829.455099999999</v>
      </c>
      <c r="AB815" s="144" t="e">
        <f>IF(AND(Play[[#This Row],[southeast]]&lt;&gt;0,Play[[#This Row],[Smoker]]=0),Play[[#This Row],[medical_insurance_charges]],NA())</f>
        <v>#N/A</v>
      </c>
      <c r="AC815" s="144" t="e">
        <f>IF(AND(Play[[#This Row],[southwest]]&lt;&gt;0,Play[[#This Row],[Smoker]]=0),Play[[#This Row],[medical_insurance_charges]],NA())</f>
        <v>#N/A</v>
      </c>
      <c r="AD815" s="144" t="e">
        <f>IF(AND(Play[[#This Row],[northwest]]&lt;&gt;0,Play[[#This Row],[Smoker]]=0),Play[[#This Row],[medical_insurance_charges]],NA())</f>
        <v>#N/A</v>
      </c>
      <c r="AE815" s="144" t="e">
        <f>IF(AND(Play[[#This Row],[northeast]]&lt;&gt;0,Play[[#This Row],[Smoker]]=0),Play[[#This Row],[medical_insurance_charges]],NA())</f>
        <v>#N/A</v>
      </c>
      <c r="AF815" s="115" t="e">
        <f>IF(AND(Play[[#This Row],[Biological Marker]]=0,Play[[#This Row],[Smoker]]=0),Play[[#This Row],[medical_insurance_charges]],NA())</f>
        <v>#N/A</v>
      </c>
      <c r="AG815" s="115" t="e">
        <f>IF(AND(Play[[#This Row],[Biological Marker]]=1,Play[[#This Row],[Smoker]]=0),Play[[#This Row],[medical_insurance_charges]],NA())</f>
        <v>#N/A</v>
      </c>
    </row>
    <row r="816" spans="1:33" x14ac:dyDescent="0.35">
      <c r="A816" s="31">
        <v>19</v>
      </c>
      <c r="B816" s="31">
        <v>24.51</v>
      </c>
      <c r="C816" s="33">
        <v>1</v>
      </c>
      <c r="D816" s="33">
        <v>0</v>
      </c>
      <c r="E816" s="33">
        <v>0</v>
      </c>
      <c r="F816" s="33">
        <v>0</v>
      </c>
      <c r="G816" s="33">
        <v>0</v>
      </c>
      <c r="H816">
        <v>0</v>
      </c>
      <c r="I816">
        <v>0</v>
      </c>
      <c r="J816">
        <v>0</v>
      </c>
      <c r="K816">
        <v>1</v>
      </c>
      <c r="L816">
        <v>0</v>
      </c>
      <c r="M816">
        <v>1</v>
      </c>
      <c r="N816">
        <v>0</v>
      </c>
      <c r="O816">
        <v>0</v>
      </c>
      <c r="P816">
        <v>0</v>
      </c>
      <c r="Q816" s="32">
        <v>2709.1118999999999</v>
      </c>
      <c r="R816" s="110" t="e">
        <f>IF(Play[[#This Row],[southeast]]=1,Play[[#This Row],[medical_insurance_charges]],NA())</f>
        <v>#N/A</v>
      </c>
      <c r="S816" s="110" t="e">
        <f>IF(Play[[#This Row],[southwest]]=1,Play[[#This Row],[medical_insurance_charges]],NA())</f>
        <v>#N/A</v>
      </c>
      <c r="T816" s="111">
        <f>IF(Play[[#This Row],[northwest]]=1,Play[[#This Row],[medical_insurance_charges]],NA())</f>
        <v>2709.1118999999999</v>
      </c>
      <c r="U816" s="110" t="e">
        <f>IF(Play[[#This Row],[northeast]]=1,Play[[#This Row],[medical_insurance_charges]],NA())</f>
        <v>#N/A</v>
      </c>
      <c r="V816" s="114" t="e">
        <f>IF(AND(Play[[#This Row],[southeast]]&lt;&gt;0,Play[[#This Row],[Smoker]]&lt;&gt;0),Play[[#This Row],[medical_insurance_charges]],NA())</f>
        <v>#N/A</v>
      </c>
      <c r="W816" s="114" t="e">
        <f>IF(AND(Play[[#This Row],[southwest]]&lt;&gt;0,Play[[#This Row],[Smoker]]&lt;&gt;0),Play[[#This Row],[medical_insurance_charges]],NA())</f>
        <v>#N/A</v>
      </c>
      <c r="X816" s="114" t="e">
        <f>IF(AND(Play[[#This Row],[northwest]]&lt;&gt;0,Play[[#This Row],[Smoker]]&lt;&gt;0),Play[[#This Row],[medical_insurance_charges]],NA())</f>
        <v>#N/A</v>
      </c>
      <c r="Y816" s="114" t="e">
        <f>IF(AND(Play[[#This Row],[northeast]]&lt;&gt;0,Play[[#This Row],[Smoker]]&lt;&gt;0),Play[[#This Row],[medical_insurance_charges]],NA())</f>
        <v>#N/A</v>
      </c>
      <c r="Z816" s="115" t="e">
        <f>IF(AND(Play[[#This Row],[Biological Marker]]=0,Play[[#This Row],[Smoker]]=1),Play[[#This Row],[medical_insurance_charges]],NA())</f>
        <v>#N/A</v>
      </c>
      <c r="AA816" s="115" t="e">
        <f>IF(AND(Play[[#This Row],[Biological Marker]]=1,Play[[#This Row],[Smoker]]=1),Play[[#This Row],[medical_insurance_charges]],NA())</f>
        <v>#N/A</v>
      </c>
      <c r="AB816" s="144" t="e">
        <f>IF(AND(Play[[#This Row],[southeast]]&lt;&gt;0,Play[[#This Row],[Smoker]]=0),Play[[#This Row],[medical_insurance_charges]],NA())</f>
        <v>#N/A</v>
      </c>
      <c r="AC816" s="144" t="e">
        <f>IF(AND(Play[[#This Row],[southwest]]&lt;&gt;0,Play[[#This Row],[Smoker]]=0),Play[[#This Row],[medical_insurance_charges]],NA())</f>
        <v>#N/A</v>
      </c>
      <c r="AD816" s="144">
        <f>IF(AND(Play[[#This Row],[northwest]]&lt;&gt;0,Play[[#This Row],[Smoker]]=0),Play[[#This Row],[medical_insurance_charges]],NA())</f>
        <v>2709.1118999999999</v>
      </c>
      <c r="AE816" s="144" t="e">
        <f>IF(AND(Play[[#This Row],[northeast]]&lt;&gt;0,Play[[#This Row],[Smoker]]=0),Play[[#This Row],[medical_insurance_charges]],NA())</f>
        <v>#N/A</v>
      </c>
      <c r="AF816" s="115">
        <f>IF(AND(Play[[#This Row],[Biological Marker]]=0,Play[[#This Row],[Smoker]]=0),Play[[#This Row],[medical_insurance_charges]],NA())</f>
        <v>2709.1118999999999</v>
      </c>
      <c r="AG816" s="115" t="e">
        <f>IF(AND(Play[[#This Row],[Biological Marker]]=1,Play[[#This Row],[Smoker]]=0),Play[[#This Row],[medical_insurance_charges]],NA())</f>
        <v>#N/A</v>
      </c>
    </row>
    <row r="817" spans="1:33" x14ac:dyDescent="0.35">
      <c r="A817" s="31">
        <v>19</v>
      </c>
      <c r="B817" s="31">
        <v>22.515000000000001</v>
      </c>
      <c r="C817" s="33">
        <v>1</v>
      </c>
      <c r="D817" s="33">
        <v>0</v>
      </c>
      <c r="E817" s="33">
        <v>0</v>
      </c>
      <c r="F817" s="33">
        <v>0</v>
      </c>
      <c r="G817" s="33">
        <v>0</v>
      </c>
      <c r="H817">
        <v>0</v>
      </c>
      <c r="I817">
        <v>0</v>
      </c>
      <c r="J817">
        <v>0</v>
      </c>
      <c r="K817">
        <v>1</v>
      </c>
      <c r="L817">
        <v>0</v>
      </c>
      <c r="M817">
        <v>1</v>
      </c>
      <c r="N817">
        <v>0</v>
      </c>
      <c r="O817">
        <v>0</v>
      </c>
      <c r="P817">
        <v>0</v>
      </c>
      <c r="Q817" s="32">
        <v>2117.3388500000001</v>
      </c>
      <c r="R817" s="110" t="e">
        <f>IF(Play[[#This Row],[southeast]]=1,Play[[#This Row],[medical_insurance_charges]],NA())</f>
        <v>#N/A</v>
      </c>
      <c r="S817" s="110" t="e">
        <f>IF(Play[[#This Row],[southwest]]=1,Play[[#This Row],[medical_insurance_charges]],NA())</f>
        <v>#N/A</v>
      </c>
      <c r="T817" s="111">
        <f>IF(Play[[#This Row],[northwest]]=1,Play[[#This Row],[medical_insurance_charges]],NA())</f>
        <v>2117.3388500000001</v>
      </c>
      <c r="U817" s="110" t="e">
        <f>IF(Play[[#This Row],[northeast]]=1,Play[[#This Row],[medical_insurance_charges]],NA())</f>
        <v>#N/A</v>
      </c>
      <c r="V817" s="114" t="e">
        <f>IF(AND(Play[[#This Row],[southeast]]&lt;&gt;0,Play[[#This Row],[Smoker]]&lt;&gt;0),Play[[#This Row],[medical_insurance_charges]],NA())</f>
        <v>#N/A</v>
      </c>
      <c r="W817" s="114" t="e">
        <f>IF(AND(Play[[#This Row],[southwest]]&lt;&gt;0,Play[[#This Row],[Smoker]]&lt;&gt;0),Play[[#This Row],[medical_insurance_charges]],NA())</f>
        <v>#N/A</v>
      </c>
      <c r="X817" s="114" t="e">
        <f>IF(AND(Play[[#This Row],[northwest]]&lt;&gt;0,Play[[#This Row],[Smoker]]&lt;&gt;0),Play[[#This Row],[medical_insurance_charges]],NA())</f>
        <v>#N/A</v>
      </c>
      <c r="Y817" s="114" t="e">
        <f>IF(AND(Play[[#This Row],[northeast]]&lt;&gt;0,Play[[#This Row],[Smoker]]&lt;&gt;0),Play[[#This Row],[medical_insurance_charges]],NA())</f>
        <v>#N/A</v>
      </c>
      <c r="Z817" s="115" t="e">
        <f>IF(AND(Play[[#This Row],[Biological Marker]]=0,Play[[#This Row],[Smoker]]=1),Play[[#This Row],[medical_insurance_charges]],NA())</f>
        <v>#N/A</v>
      </c>
      <c r="AA817" s="115" t="e">
        <f>IF(AND(Play[[#This Row],[Biological Marker]]=1,Play[[#This Row],[Smoker]]=1),Play[[#This Row],[medical_insurance_charges]],NA())</f>
        <v>#N/A</v>
      </c>
      <c r="AB817" s="144" t="e">
        <f>IF(AND(Play[[#This Row],[southeast]]&lt;&gt;0,Play[[#This Row],[Smoker]]=0),Play[[#This Row],[medical_insurance_charges]],NA())</f>
        <v>#N/A</v>
      </c>
      <c r="AC817" s="144" t="e">
        <f>IF(AND(Play[[#This Row],[southwest]]&lt;&gt;0,Play[[#This Row],[Smoker]]=0),Play[[#This Row],[medical_insurance_charges]],NA())</f>
        <v>#N/A</v>
      </c>
      <c r="AD817" s="144">
        <f>IF(AND(Play[[#This Row],[northwest]]&lt;&gt;0,Play[[#This Row],[Smoker]]=0),Play[[#This Row],[medical_insurance_charges]],NA())</f>
        <v>2117.3388500000001</v>
      </c>
      <c r="AE817" s="144" t="e">
        <f>IF(AND(Play[[#This Row],[northeast]]&lt;&gt;0,Play[[#This Row],[Smoker]]=0),Play[[#This Row],[medical_insurance_charges]],NA())</f>
        <v>#N/A</v>
      </c>
      <c r="AF817" s="115">
        <f>IF(AND(Play[[#This Row],[Biological Marker]]=0,Play[[#This Row],[Smoker]]=0),Play[[#This Row],[medical_insurance_charges]],NA())</f>
        <v>2117.3388500000001</v>
      </c>
      <c r="AG817" s="115" t="e">
        <f>IF(AND(Play[[#This Row],[Biological Marker]]=1,Play[[#This Row],[Smoker]]=0),Play[[#This Row],[medical_insurance_charges]],NA())</f>
        <v>#N/A</v>
      </c>
    </row>
    <row r="818" spans="1:33" x14ac:dyDescent="0.35">
      <c r="A818" s="31">
        <v>19</v>
      </c>
      <c r="B818" s="31">
        <v>24.605</v>
      </c>
      <c r="C818" s="33">
        <v>1</v>
      </c>
      <c r="D818" s="33">
        <v>0</v>
      </c>
      <c r="E818" s="33">
        <v>0</v>
      </c>
      <c r="F818" s="33">
        <v>0</v>
      </c>
      <c r="G818" s="33">
        <v>0</v>
      </c>
      <c r="H818">
        <v>0</v>
      </c>
      <c r="I818">
        <v>0</v>
      </c>
      <c r="J818">
        <v>0</v>
      </c>
      <c r="K818">
        <v>1</v>
      </c>
      <c r="L818">
        <v>0</v>
      </c>
      <c r="M818">
        <v>1</v>
      </c>
      <c r="N818">
        <v>0</v>
      </c>
      <c r="O818">
        <v>0</v>
      </c>
      <c r="P818">
        <v>0</v>
      </c>
      <c r="Q818" s="32">
        <v>2709.24395</v>
      </c>
      <c r="R818" s="110" t="e">
        <f>IF(Play[[#This Row],[southeast]]=1,Play[[#This Row],[medical_insurance_charges]],NA())</f>
        <v>#N/A</v>
      </c>
      <c r="S818" s="110" t="e">
        <f>IF(Play[[#This Row],[southwest]]=1,Play[[#This Row],[medical_insurance_charges]],NA())</f>
        <v>#N/A</v>
      </c>
      <c r="T818" s="111">
        <f>IF(Play[[#This Row],[northwest]]=1,Play[[#This Row],[medical_insurance_charges]],NA())</f>
        <v>2709.24395</v>
      </c>
      <c r="U818" s="110" t="e">
        <f>IF(Play[[#This Row],[northeast]]=1,Play[[#This Row],[medical_insurance_charges]],NA())</f>
        <v>#N/A</v>
      </c>
      <c r="V818" s="114" t="e">
        <f>IF(AND(Play[[#This Row],[southeast]]&lt;&gt;0,Play[[#This Row],[Smoker]]&lt;&gt;0),Play[[#This Row],[medical_insurance_charges]],NA())</f>
        <v>#N/A</v>
      </c>
      <c r="W818" s="114" t="e">
        <f>IF(AND(Play[[#This Row],[southwest]]&lt;&gt;0,Play[[#This Row],[Smoker]]&lt;&gt;0),Play[[#This Row],[medical_insurance_charges]],NA())</f>
        <v>#N/A</v>
      </c>
      <c r="X818" s="114" t="e">
        <f>IF(AND(Play[[#This Row],[northwest]]&lt;&gt;0,Play[[#This Row],[Smoker]]&lt;&gt;0),Play[[#This Row],[medical_insurance_charges]],NA())</f>
        <v>#N/A</v>
      </c>
      <c r="Y818" s="114" t="e">
        <f>IF(AND(Play[[#This Row],[northeast]]&lt;&gt;0,Play[[#This Row],[Smoker]]&lt;&gt;0),Play[[#This Row],[medical_insurance_charges]],NA())</f>
        <v>#N/A</v>
      </c>
      <c r="Z818" s="115" t="e">
        <f>IF(AND(Play[[#This Row],[Biological Marker]]=0,Play[[#This Row],[Smoker]]=1),Play[[#This Row],[medical_insurance_charges]],NA())</f>
        <v>#N/A</v>
      </c>
      <c r="AA818" s="115" t="e">
        <f>IF(AND(Play[[#This Row],[Biological Marker]]=1,Play[[#This Row],[Smoker]]=1),Play[[#This Row],[medical_insurance_charges]],NA())</f>
        <v>#N/A</v>
      </c>
      <c r="AB818" s="144" t="e">
        <f>IF(AND(Play[[#This Row],[southeast]]&lt;&gt;0,Play[[#This Row],[Smoker]]=0),Play[[#This Row],[medical_insurance_charges]],NA())</f>
        <v>#N/A</v>
      </c>
      <c r="AC818" s="144" t="e">
        <f>IF(AND(Play[[#This Row],[southwest]]&lt;&gt;0,Play[[#This Row],[Smoker]]=0),Play[[#This Row],[medical_insurance_charges]],NA())</f>
        <v>#N/A</v>
      </c>
      <c r="AD818" s="144">
        <f>IF(AND(Play[[#This Row],[northwest]]&lt;&gt;0,Play[[#This Row],[Smoker]]=0),Play[[#This Row],[medical_insurance_charges]],NA())</f>
        <v>2709.24395</v>
      </c>
      <c r="AE818" s="144" t="e">
        <f>IF(AND(Play[[#This Row],[northeast]]&lt;&gt;0,Play[[#This Row],[Smoker]]=0),Play[[#This Row],[medical_insurance_charges]],NA())</f>
        <v>#N/A</v>
      </c>
      <c r="AF818" s="115">
        <f>IF(AND(Play[[#This Row],[Biological Marker]]=0,Play[[#This Row],[Smoker]]=0),Play[[#This Row],[medical_insurance_charges]],NA())</f>
        <v>2709.24395</v>
      </c>
      <c r="AG818" s="115" t="e">
        <f>IF(AND(Play[[#This Row],[Biological Marker]]=1,Play[[#This Row],[Smoker]]=0),Play[[#This Row],[medical_insurance_charges]],NA())</f>
        <v>#N/A</v>
      </c>
    </row>
    <row r="819" spans="1:33" x14ac:dyDescent="0.35">
      <c r="A819" s="31">
        <v>21</v>
      </c>
      <c r="B819" s="31">
        <v>22.135000000000002</v>
      </c>
      <c r="C819" s="33">
        <v>1</v>
      </c>
      <c r="D819" s="33">
        <v>0</v>
      </c>
      <c r="E819" s="33">
        <v>0</v>
      </c>
      <c r="F819" s="33">
        <v>0</v>
      </c>
      <c r="G819" s="33">
        <v>0</v>
      </c>
      <c r="H819">
        <v>0</v>
      </c>
      <c r="I819">
        <v>0</v>
      </c>
      <c r="J819">
        <v>0</v>
      </c>
      <c r="K819">
        <v>0</v>
      </c>
      <c r="L819">
        <v>1</v>
      </c>
      <c r="M819">
        <v>1</v>
      </c>
      <c r="N819">
        <v>0</v>
      </c>
      <c r="O819">
        <v>0</v>
      </c>
      <c r="P819">
        <v>0</v>
      </c>
      <c r="Q819" s="32">
        <v>2585.8506499999999</v>
      </c>
      <c r="R819" s="110" t="e">
        <f>IF(Play[[#This Row],[southeast]]=1,Play[[#This Row],[medical_insurance_charges]],NA())</f>
        <v>#N/A</v>
      </c>
      <c r="S819" s="110" t="e">
        <f>IF(Play[[#This Row],[southwest]]=1,Play[[#This Row],[medical_insurance_charges]],NA())</f>
        <v>#N/A</v>
      </c>
      <c r="T819" s="111" t="e">
        <f>IF(Play[[#This Row],[northwest]]=1,Play[[#This Row],[medical_insurance_charges]],NA())</f>
        <v>#N/A</v>
      </c>
      <c r="U819" s="110">
        <f>IF(Play[[#This Row],[northeast]]=1,Play[[#This Row],[medical_insurance_charges]],NA())</f>
        <v>2585.8506499999999</v>
      </c>
      <c r="V819" s="114" t="e">
        <f>IF(AND(Play[[#This Row],[southeast]]&lt;&gt;0,Play[[#This Row],[Smoker]]&lt;&gt;0),Play[[#This Row],[medical_insurance_charges]],NA())</f>
        <v>#N/A</v>
      </c>
      <c r="W819" s="114" t="e">
        <f>IF(AND(Play[[#This Row],[southwest]]&lt;&gt;0,Play[[#This Row],[Smoker]]&lt;&gt;0),Play[[#This Row],[medical_insurance_charges]],NA())</f>
        <v>#N/A</v>
      </c>
      <c r="X819" s="114" t="e">
        <f>IF(AND(Play[[#This Row],[northwest]]&lt;&gt;0,Play[[#This Row],[Smoker]]&lt;&gt;0),Play[[#This Row],[medical_insurance_charges]],NA())</f>
        <v>#N/A</v>
      </c>
      <c r="Y819" s="114" t="e">
        <f>IF(AND(Play[[#This Row],[northeast]]&lt;&gt;0,Play[[#This Row],[Smoker]]&lt;&gt;0),Play[[#This Row],[medical_insurance_charges]],NA())</f>
        <v>#N/A</v>
      </c>
      <c r="Z819" s="115" t="e">
        <f>IF(AND(Play[[#This Row],[Biological Marker]]=0,Play[[#This Row],[Smoker]]=1),Play[[#This Row],[medical_insurance_charges]],NA())</f>
        <v>#N/A</v>
      </c>
      <c r="AA819" s="115" t="e">
        <f>IF(AND(Play[[#This Row],[Biological Marker]]=1,Play[[#This Row],[Smoker]]=1),Play[[#This Row],[medical_insurance_charges]],NA())</f>
        <v>#N/A</v>
      </c>
      <c r="AB819" s="144" t="e">
        <f>IF(AND(Play[[#This Row],[southeast]]&lt;&gt;0,Play[[#This Row],[Smoker]]=0),Play[[#This Row],[medical_insurance_charges]],NA())</f>
        <v>#N/A</v>
      </c>
      <c r="AC819" s="144" t="e">
        <f>IF(AND(Play[[#This Row],[southwest]]&lt;&gt;0,Play[[#This Row],[Smoker]]=0),Play[[#This Row],[medical_insurance_charges]],NA())</f>
        <v>#N/A</v>
      </c>
      <c r="AD819" s="144" t="e">
        <f>IF(AND(Play[[#This Row],[northwest]]&lt;&gt;0,Play[[#This Row],[Smoker]]=0),Play[[#This Row],[medical_insurance_charges]],NA())</f>
        <v>#N/A</v>
      </c>
      <c r="AE819" s="144">
        <f>IF(AND(Play[[#This Row],[northeast]]&lt;&gt;0,Play[[#This Row],[Smoker]]=0),Play[[#This Row],[medical_insurance_charges]],NA())</f>
        <v>2585.8506499999999</v>
      </c>
      <c r="AF819" s="115">
        <f>IF(AND(Play[[#This Row],[Biological Marker]]=0,Play[[#This Row],[Smoker]]=0),Play[[#This Row],[medical_insurance_charges]],NA())</f>
        <v>2585.8506499999999</v>
      </c>
      <c r="AG819" s="115" t="e">
        <f>IF(AND(Play[[#This Row],[Biological Marker]]=1,Play[[#This Row],[Smoker]]=0),Play[[#This Row],[medical_insurance_charges]],NA())</f>
        <v>#N/A</v>
      </c>
    </row>
    <row r="820" spans="1:33" x14ac:dyDescent="0.35">
      <c r="A820" s="31">
        <v>22</v>
      </c>
      <c r="B820" s="31">
        <v>23.18</v>
      </c>
      <c r="C820" s="33">
        <v>1</v>
      </c>
      <c r="D820" s="33">
        <v>0</v>
      </c>
      <c r="E820" s="33">
        <v>0</v>
      </c>
      <c r="F820" s="33">
        <v>0</v>
      </c>
      <c r="G820" s="33">
        <v>0</v>
      </c>
      <c r="H820">
        <v>0</v>
      </c>
      <c r="I820">
        <v>0</v>
      </c>
      <c r="J820">
        <v>0</v>
      </c>
      <c r="K820">
        <v>0</v>
      </c>
      <c r="L820">
        <v>1</v>
      </c>
      <c r="M820">
        <v>1</v>
      </c>
      <c r="N820">
        <v>0</v>
      </c>
      <c r="O820">
        <v>0</v>
      </c>
      <c r="P820">
        <v>0</v>
      </c>
      <c r="Q820" s="32">
        <v>2731.9122000000002</v>
      </c>
      <c r="R820" s="110" t="e">
        <f>IF(Play[[#This Row],[southeast]]=1,Play[[#This Row],[medical_insurance_charges]],NA())</f>
        <v>#N/A</v>
      </c>
      <c r="S820" s="110" t="e">
        <f>IF(Play[[#This Row],[southwest]]=1,Play[[#This Row],[medical_insurance_charges]],NA())</f>
        <v>#N/A</v>
      </c>
      <c r="T820" s="111" t="e">
        <f>IF(Play[[#This Row],[northwest]]=1,Play[[#This Row],[medical_insurance_charges]],NA())</f>
        <v>#N/A</v>
      </c>
      <c r="U820" s="110">
        <f>IF(Play[[#This Row],[northeast]]=1,Play[[#This Row],[medical_insurance_charges]],NA())</f>
        <v>2731.9122000000002</v>
      </c>
      <c r="V820" s="114" t="e">
        <f>IF(AND(Play[[#This Row],[southeast]]&lt;&gt;0,Play[[#This Row],[Smoker]]&lt;&gt;0),Play[[#This Row],[medical_insurance_charges]],NA())</f>
        <v>#N/A</v>
      </c>
      <c r="W820" s="114" t="e">
        <f>IF(AND(Play[[#This Row],[southwest]]&lt;&gt;0,Play[[#This Row],[Smoker]]&lt;&gt;0),Play[[#This Row],[medical_insurance_charges]],NA())</f>
        <v>#N/A</v>
      </c>
      <c r="X820" s="114" t="e">
        <f>IF(AND(Play[[#This Row],[northwest]]&lt;&gt;0,Play[[#This Row],[Smoker]]&lt;&gt;0),Play[[#This Row],[medical_insurance_charges]],NA())</f>
        <v>#N/A</v>
      </c>
      <c r="Y820" s="114" t="e">
        <f>IF(AND(Play[[#This Row],[northeast]]&lt;&gt;0,Play[[#This Row],[Smoker]]&lt;&gt;0),Play[[#This Row],[medical_insurance_charges]],NA())</f>
        <v>#N/A</v>
      </c>
      <c r="Z820" s="115" t="e">
        <f>IF(AND(Play[[#This Row],[Biological Marker]]=0,Play[[#This Row],[Smoker]]=1),Play[[#This Row],[medical_insurance_charges]],NA())</f>
        <v>#N/A</v>
      </c>
      <c r="AA820" s="115" t="e">
        <f>IF(AND(Play[[#This Row],[Biological Marker]]=1,Play[[#This Row],[Smoker]]=1),Play[[#This Row],[medical_insurance_charges]],NA())</f>
        <v>#N/A</v>
      </c>
      <c r="AB820" s="144" t="e">
        <f>IF(AND(Play[[#This Row],[southeast]]&lt;&gt;0,Play[[#This Row],[Smoker]]=0),Play[[#This Row],[medical_insurance_charges]],NA())</f>
        <v>#N/A</v>
      </c>
      <c r="AC820" s="144" t="e">
        <f>IF(AND(Play[[#This Row],[southwest]]&lt;&gt;0,Play[[#This Row],[Smoker]]=0),Play[[#This Row],[medical_insurance_charges]],NA())</f>
        <v>#N/A</v>
      </c>
      <c r="AD820" s="144" t="e">
        <f>IF(AND(Play[[#This Row],[northwest]]&lt;&gt;0,Play[[#This Row],[Smoker]]=0),Play[[#This Row],[medical_insurance_charges]],NA())</f>
        <v>#N/A</v>
      </c>
      <c r="AE820" s="144">
        <f>IF(AND(Play[[#This Row],[northeast]]&lt;&gt;0,Play[[#This Row],[Smoker]]=0),Play[[#This Row],[medical_insurance_charges]],NA())</f>
        <v>2731.9122000000002</v>
      </c>
      <c r="AF820" s="115">
        <f>IF(AND(Play[[#This Row],[Biological Marker]]=0,Play[[#This Row],[Smoker]]=0),Play[[#This Row],[medical_insurance_charges]],NA())</f>
        <v>2731.9122000000002</v>
      </c>
      <c r="AG820" s="115" t="e">
        <f>IF(AND(Play[[#This Row],[Biological Marker]]=1,Play[[#This Row],[Smoker]]=0),Play[[#This Row],[medical_insurance_charges]],NA())</f>
        <v>#N/A</v>
      </c>
    </row>
    <row r="821" spans="1:33" x14ac:dyDescent="0.35">
      <c r="A821" s="31">
        <v>22</v>
      </c>
      <c r="B821" s="31">
        <v>20.234999999999999</v>
      </c>
      <c r="C821" s="33">
        <v>1</v>
      </c>
      <c r="D821" s="33">
        <v>0</v>
      </c>
      <c r="E821" s="33">
        <v>0</v>
      </c>
      <c r="F821" s="33">
        <v>0</v>
      </c>
      <c r="G821" s="33">
        <v>0</v>
      </c>
      <c r="H821">
        <v>0</v>
      </c>
      <c r="I821">
        <v>0</v>
      </c>
      <c r="J821">
        <v>0</v>
      </c>
      <c r="K821">
        <v>1</v>
      </c>
      <c r="L821">
        <v>0</v>
      </c>
      <c r="M821">
        <v>1</v>
      </c>
      <c r="N821">
        <v>0</v>
      </c>
      <c r="O821">
        <v>0</v>
      </c>
      <c r="P821">
        <v>0</v>
      </c>
      <c r="Q821" s="32">
        <v>2527.8186500000002</v>
      </c>
      <c r="R821" s="110" t="e">
        <f>IF(Play[[#This Row],[southeast]]=1,Play[[#This Row],[medical_insurance_charges]],NA())</f>
        <v>#N/A</v>
      </c>
      <c r="S821" s="110" t="e">
        <f>IF(Play[[#This Row],[southwest]]=1,Play[[#This Row],[medical_insurance_charges]],NA())</f>
        <v>#N/A</v>
      </c>
      <c r="T821" s="111">
        <f>IF(Play[[#This Row],[northwest]]=1,Play[[#This Row],[medical_insurance_charges]],NA())</f>
        <v>2527.8186500000002</v>
      </c>
      <c r="U821" s="110" t="e">
        <f>IF(Play[[#This Row],[northeast]]=1,Play[[#This Row],[medical_insurance_charges]],NA())</f>
        <v>#N/A</v>
      </c>
      <c r="V821" s="114" t="e">
        <f>IF(AND(Play[[#This Row],[southeast]]&lt;&gt;0,Play[[#This Row],[Smoker]]&lt;&gt;0),Play[[#This Row],[medical_insurance_charges]],NA())</f>
        <v>#N/A</v>
      </c>
      <c r="W821" s="114" t="e">
        <f>IF(AND(Play[[#This Row],[southwest]]&lt;&gt;0,Play[[#This Row],[Smoker]]&lt;&gt;0),Play[[#This Row],[medical_insurance_charges]],NA())</f>
        <v>#N/A</v>
      </c>
      <c r="X821" s="114" t="e">
        <f>IF(AND(Play[[#This Row],[northwest]]&lt;&gt;0,Play[[#This Row],[Smoker]]&lt;&gt;0),Play[[#This Row],[medical_insurance_charges]],NA())</f>
        <v>#N/A</v>
      </c>
      <c r="Y821" s="114" t="e">
        <f>IF(AND(Play[[#This Row],[northeast]]&lt;&gt;0,Play[[#This Row],[Smoker]]&lt;&gt;0),Play[[#This Row],[medical_insurance_charges]],NA())</f>
        <v>#N/A</v>
      </c>
      <c r="Z821" s="115" t="e">
        <f>IF(AND(Play[[#This Row],[Biological Marker]]=0,Play[[#This Row],[Smoker]]=1),Play[[#This Row],[medical_insurance_charges]],NA())</f>
        <v>#N/A</v>
      </c>
      <c r="AA821" s="115" t="e">
        <f>IF(AND(Play[[#This Row],[Biological Marker]]=1,Play[[#This Row],[Smoker]]=1),Play[[#This Row],[medical_insurance_charges]],NA())</f>
        <v>#N/A</v>
      </c>
      <c r="AB821" s="144" t="e">
        <f>IF(AND(Play[[#This Row],[southeast]]&lt;&gt;0,Play[[#This Row],[Smoker]]=0),Play[[#This Row],[medical_insurance_charges]],NA())</f>
        <v>#N/A</v>
      </c>
      <c r="AC821" s="144" t="e">
        <f>IF(AND(Play[[#This Row],[southwest]]&lt;&gt;0,Play[[#This Row],[Smoker]]=0),Play[[#This Row],[medical_insurance_charges]],NA())</f>
        <v>#N/A</v>
      </c>
      <c r="AD821" s="144">
        <f>IF(AND(Play[[#This Row],[northwest]]&lt;&gt;0,Play[[#This Row],[Smoker]]=0),Play[[#This Row],[medical_insurance_charges]],NA())</f>
        <v>2527.8186500000002</v>
      </c>
      <c r="AE821" s="144" t="e">
        <f>IF(AND(Play[[#This Row],[northeast]]&lt;&gt;0,Play[[#This Row],[Smoker]]=0),Play[[#This Row],[medical_insurance_charges]],NA())</f>
        <v>#N/A</v>
      </c>
      <c r="AF821" s="115">
        <f>IF(AND(Play[[#This Row],[Biological Marker]]=0,Play[[#This Row],[Smoker]]=0),Play[[#This Row],[medical_insurance_charges]],NA())</f>
        <v>2527.8186500000002</v>
      </c>
      <c r="AG821" s="115" t="e">
        <f>IF(AND(Play[[#This Row],[Biological Marker]]=1,Play[[#This Row],[Smoker]]=0),Play[[#This Row],[medical_insurance_charges]],NA())</f>
        <v>#N/A</v>
      </c>
    </row>
    <row r="822" spans="1:33" x14ac:dyDescent="0.35">
      <c r="A822" s="31">
        <v>22</v>
      </c>
      <c r="B822" s="31">
        <v>21.28</v>
      </c>
      <c r="C822" s="33">
        <v>1</v>
      </c>
      <c r="D822" s="33">
        <v>0</v>
      </c>
      <c r="E822" s="33">
        <v>0</v>
      </c>
      <c r="F822" s="33">
        <v>0</v>
      </c>
      <c r="G822" s="33">
        <v>0</v>
      </c>
      <c r="H822">
        <v>0</v>
      </c>
      <c r="I822">
        <v>0</v>
      </c>
      <c r="J822">
        <v>0</v>
      </c>
      <c r="K822">
        <v>1</v>
      </c>
      <c r="L822">
        <v>0</v>
      </c>
      <c r="M822">
        <v>1</v>
      </c>
      <c r="N822">
        <v>0</v>
      </c>
      <c r="O822">
        <v>0</v>
      </c>
      <c r="P822">
        <v>0</v>
      </c>
      <c r="Q822" s="32">
        <v>4296.2712000000001</v>
      </c>
      <c r="R822" s="110" t="e">
        <f>IF(Play[[#This Row],[southeast]]=1,Play[[#This Row],[medical_insurance_charges]],NA())</f>
        <v>#N/A</v>
      </c>
      <c r="S822" s="110" t="e">
        <f>IF(Play[[#This Row],[southwest]]=1,Play[[#This Row],[medical_insurance_charges]],NA())</f>
        <v>#N/A</v>
      </c>
      <c r="T822" s="111">
        <f>IF(Play[[#This Row],[northwest]]=1,Play[[#This Row],[medical_insurance_charges]],NA())</f>
        <v>4296.2712000000001</v>
      </c>
      <c r="U822" s="110" t="e">
        <f>IF(Play[[#This Row],[northeast]]=1,Play[[#This Row],[medical_insurance_charges]],NA())</f>
        <v>#N/A</v>
      </c>
      <c r="V822" s="114" t="e">
        <f>IF(AND(Play[[#This Row],[southeast]]&lt;&gt;0,Play[[#This Row],[Smoker]]&lt;&gt;0),Play[[#This Row],[medical_insurance_charges]],NA())</f>
        <v>#N/A</v>
      </c>
      <c r="W822" s="114" t="e">
        <f>IF(AND(Play[[#This Row],[southwest]]&lt;&gt;0,Play[[#This Row],[Smoker]]&lt;&gt;0),Play[[#This Row],[medical_insurance_charges]],NA())</f>
        <v>#N/A</v>
      </c>
      <c r="X822" s="114" t="e">
        <f>IF(AND(Play[[#This Row],[northwest]]&lt;&gt;0,Play[[#This Row],[Smoker]]&lt;&gt;0),Play[[#This Row],[medical_insurance_charges]],NA())</f>
        <v>#N/A</v>
      </c>
      <c r="Y822" s="114" t="e">
        <f>IF(AND(Play[[#This Row],[northeast]]&lt;&gt;0,Play[[#This Row],[Smoker]]&lt;&gt;0),Play[[#This Row],[medical_insurance_charges]],NA())</f>
        <v>#N/A</v>
      </c>
      <c r="Z822" s="115" t="e">
        <f>IF(AND(Play[[#This Row],[Biological Marker]]=0,Play[[#This Row],[Smoker]]=1),Play[[#This Row],[medical_insurance_charges]],NA())</f>
        <v>#N/A</v>
      </c>
      <c r="AA822" s="115" t="e">
        <f>IF(AND(Play[[#This Row],[Biological Marker]]=1,Play[[#This Row],[Smoker]]=1),Play[[#This Row],[medical_insurance_charges]],NA())</f>
        <v>#N/A</v>
      </c>
      <c r="AB822" s="144" t="e">
        <f>IF(AND(Play[[#This Row],[southeast]]&lt;&gt;0,Play[[#This Row],[Smoker]]=0),Play[[#This Row],[medical_insurance_charges]],NA())</f>
        <v>#N/A</v>
      </c>
      <c r="AC822" s="144" t="e">
        <f>IF(AND(Play[[#This Row],[southwest]]&lt;&gt;0,Play[[#This Row],[Smoker]]=0),Play[[#This Row],[medical_insurance_charges]],NA())</f>
        <v>#N/A</v>
      </c>
      <c r="AD822" s="144">
        <f>IF(AND(Play[[#This Row],[northwest]]&lt;&gt;0,Play[[#This Row],[Smoker]]=0),Play[[#This Row],[medical_insurance_charges]],NA())</f>
        <v>4296.2712000000001</v>
      </c>
      <c r="AE822" s="144" t="e">
        <f>IF(AND(Play[[#This Row],[northeast]]&lt;&gt;0,Play[[#This Row],[Smoker]]=0),Play[[#This Row],[medical_insurance_charges]],NA())</f>
        <v>#N/A</v>
      </c>
      <c r="AF822" s="115">
        <f>IF(AND(Play[[#This Row],[Biological Marker]]=0,Play[[#This Row],[Smoker]]=0),Play[[#This Row],[medical_insurance_charges]],NA())</f>
        <v>4296.2712000000001</v>
      </c>
      <c r="AG822" s="115" t="e">
        <f>IF(AND(Play[[#This Row],[Biological Marker]]=1,Play[[#This Row],[Smoker]]=0),Play[[#This Row],[medical_insurance_charges]],NA())</f>
        <v>#N/A</v>
      </c>
    </row>
    <row r="823" spans="1:33" x14ac:dyDescent="0.35">
      <c r="A823" s="31">
        <v>23</v>
      </c>
      <c r="B823" s="31">
        <v>23.18</v>
      </c>
      <c r="C823" s="33">
        <v>1</v>
      </c>
      <c r="D823" s="33">
        <v>0</v>
      </c>
      <c r="E823" s="33">
        <v>0</v>
      </c>
      <c r="F823" s="33">
        <v>0</v>
      </c>
      <c r="G823" s="33">
        <v>0</v>
      </c>
      <c r="H823">
        <v>0</v>
      </c>
      <c r="I823">
        <v>0</v>
      </c>
      <c r="J823">
        <v>0</v>
      </c>
      <c r="K823">
        <v>1</v>
      </c>
      <c r="L823">
        <v>0</v>
      </c>
      <c r="M823">
        <v>1</v>
      </c>
      <c r="N823">
        <v>0</v>
      </c>
      <c r="O823">
        <v>0</v>
      </c>
      <c r="P823">
        <v>0</v>
      </c>
      <c r="Q823" s="32">
        <v>14426.073850000001</v>
      </c>
      <c r="R823" s="110" t="e">
        <f>IF(Play[[#This Row],[southeast]]=1,Play[[#This Row],[medical_insurance_charges]],NA())</f>
        <v>#N/A</v>
      </c>
      <c r="S823" s="110" t="e">
        <f>IF(Play[[#This Row],[southwest]]=1,Play[[#This Row],[medical_insurance_charges]],NA())</f>
        <v>#N/A</v>
      </c>
      <c r="T823" s="111">
        <f>IF(Play[[#This Row],[northwest]]=1,Play[[#This Row],[medical_insurance_charges]],NA())</f>
        <v>14426.073850000001</v>
      </c>
      <c r="U823" s="110" t="e">
        <f>IF(Play[[#This Row],[northeast]]=1,Play[[#This Row],[medical_insurance_charges]],NA())</f>
        <v>#N/A</v>
      </c>
      <c r="V823" s="114" t="e">
        <f>IF(AND(Play[[#This Row],[southeast]]&lt;&gt;0,Play[[#This Row],[Smoker]]&lt;&gt;0),Play[[#This Row],[medical_insurance_charges]],NA())</f>
        <v>#N/A</v>
      </c>
      <c r="W823" s="114" t="e">
        <f>IF(AND(Play[[#This Row],[southwest]]&lt;&gt;0,Play[[#This Row],[Smoker]]&lt;&gt;0),Play[[#This Row],[medical_insurance_charges]],NA())</f>
        <v>#N/A</v>
      </c>
      <c r="X823" s="114" t="e">
        <f>IF(AND(Play[[#This Row],[northwest]]&lt;&gt;0,Play[[#This Row],[Smoker]]&lt;&gt;0),Play[[#This Row],[medical_insurance_charges]],NA())</f>
        <v>#N/A</v>
      </c>
      <c r="Y823" s="114" t="e">
        <f>IF(AND(Play[[#This Row],[northeast]]&lt;&gt;0,Play[[#This Row],[Smoker]]&lt;&gt;0),Play[[#This Row],[medical_insurance_charges]],NA())</f>
        <v>#N/A</v>
      </c>
      <c r="Z823" s="115" t="e">
        <f>IF(AND(Play[[#This Row],[Biological Marker]]=0,Play[[#This Row],[Smoker]]=1),Play[[#This Row],[medical_insurance_charges]],NA())</f>
        <v>#N/A</v>
      </c>
      <c r="AA823" s="115" t="e">
        <f>IF(AND(Play[[#This Row],[Biological Marker]]=1,Play[[#This Row],[Smoker]]=1),Play[[#This Row],[medical_insurance_charges]],NA())</f>
        <v>#N/A</v>
      </c>
      <c r="AB823" s="144" t="e">
        <f>IF(AND(Play[[#This Row],[southeast]]&lt;&gt;0,Play[[#This Row],[Smoker]]=0),Play[[#This Row],[medical_insurance_charges]],NA())</f>
        <v>#N/A</v>
      </c>
      <c r="AC823" s="144" t="e">
        <f>IF(AND(Play[[#This Row],[southwest]]&lt;&gt;0,Play[[#This Row],[Smoker]]=0),Play[[#This Row],[medical_insurance_charges]],NA())</f>
        <v>#N/A</v>
      </c>
      <c r="AD823" s="144">
        <f>IF(AND(Play[[#This Row],[northwest]]&lt;&gt;0,Play[[#This Row],[Smoker]]=0),Play[[#This Row],[medical_insurance_charges]],NA())</f>
        <v>14426.073850000001</v>
      </c>
      <c r="AE823" s="144" t="e">
        <f>IF(AND(Play[[#This Row],[northeast]]&lt;&gt;0,Play[[#This Row],[Smoker]]=0),Play[[#This Row],[medical_insurance_charges]],NA())</f>
        <v>#N/A</v>
      </c>
      <c r="AF823" s="115">
        <f>IF(AND(Play[[#This Row],[Biological Marker]]=0,Play[[#This Row],[Smoker]]=0),Play[[#This Row],[medical_insurance_charges]],NA())</f>
        <v>14426.073850000001</v>
      </c>
      <c r="AG823" s="115" t="e">
        <f>IF(AND(Play[[#This Row],[Biological Marker]]=1,Play[[#This Row],[Smoker]]=0),Play[[#This Row],[medical_insurance_charges]],NA())</f>
        <v>#N/A</v>
      </c>
    </row>
    <row r="824" spans="1:33" x14ac:dyDescent="0.35">
      <c r="A824" s="31">
        <v>23</v>
      </c>
      <c r="B824" s="31">
        <v>24.225000000000001</v>
      </c>
      <c r="C824" s="33">
        <v>1</v>
      </c>
      <c r="D824" s="33">
        <v>0</v>
      </c>
      <c r="E824" s="33">
        <v>0</v>
      </c>
      <c r="F824" s="33">
        <v>0</v>
      </c>
      <c r="G824" s="33">
        <v>0</v>
      </c>
      <c r="H824">
        <v>0</v>
      </c>
      <c r="I824">
        <v>0</v>
      </c>
      <c r="J824">
        <v>0</v>
      </c>
      <c r="K824">
        <v>0</v>
      </c>
      <c r="L824">
        <v>1</v>
      </c>
      <c r="M824">
        <v>1</v>
      </c>
      <c r="N824">
        <v>0</v>
      </c>
      <c r="O824">
        <v>0</v>
      </c>
      <c r="P824">
        <v>0</v>
      </c>
      <c r="Q824" s="32">
        <v>22395.74424</v>
      </c>
      <c r="R824" s="110" t="e">
        <f>IF(Play[[#This Row],[southeast]]=1,Play[[#This Row],[medical_insurance_charges]],NA())</f>
        <v>#N/A</v>
      </c>
      <c r="S824" s="110" t="e">
        <f>IF(Play[[#This Row],[southwest]]=1,Play[[#This Row],[medical_insurance_charges]],NA())</f>
        <v>#N/A</v>
      </c>
      <c r="T824" s="111" t="e">
        <f>IF(Play[[#This Row],[northwest]]=1,Play[[#This Row],[medical_insurance_charges]],NA())</f>
        <v>#N/A</v>
      </c>
      <c r="U824" s="110">
        <f>IF(Play[[#This Row],[northeast]]=1,Play[[#This Row],[medical_insurance_charges]],NA())</f>
        <v>22395.74424</v>
      </c>
      <c r="V824" s="114" t="e">
        <f>IF(AND(Play[[#This Row],[southeast]]&lt;&gt;0,Play[[#This Row],[Smoker]]&lt;&gt;0),Play[[#This Row],[medical_insurance_charges]],NA())</f>
        <v>#N/A</v>
      </c>
      <c r="W824" s="114" t="e">
        <f>IF(AND(Play[[#This Row],[southwest]]&lt;&gt;0,Play[[#This Row],[Smoker]]&lt;&gt;0),Play[[#This Row],[medical_insurance_charges]],NA())</f>
        <v>#N/A</v>
      </c>
      <c r="X824" s="114" t="e">
        <f>IF(AND(Play[[#This Row],[northwest]]&lt;&gt;0,Play[[#This Row],[Smoker]]&lt;&gt;0),Play[[#This Row],[medical_insurance_charges]],NA())</f>
        <v>#N/A</v>
      </c>
      <c r="Y824" s="114" t="e">
        <f>IF(AND(Play[[#This Row],[northeast]]&lt;&gt;0,Play[[#This Row],[Smoker]]&lt;&gt;0),Play[[#This Row],[medical_insurance_charges]],NA())</f>
        <v>#N/A</v>
      </c>
      <c r="Z824" s="115" t="e">
        <f>IF(AND(Play[[#This Row],[Biological Marker]]=0,Play[[#This Row],[Smoker]]=1),Play[[#This Row],[medical_insurance_charges]],NA())</f>
        <v>#N/A</v>
      </c>
      <c r="AA824" s="115" t="e">
        <f>IF(AND(Play[[#This Row],[Biological Marker]]=1,Play[[#This Row],[Smoker]]=1),Play[[#This Row],[medical_insurance_charges]],NA())</f>
        <v>#N/A</v>
      </c>
      <c r="AB824" s="144" t="e">
        <f>IF(AND(Play[[#This Row],[southeast]]&lt;&gt;0,Play[[#This Row],[Smoker]]=0),Play[[#This Row],[medical_insurance_charges]],NA())</f>
        <v>#N/A</v>
      </c>
      <c r="AC824" s="144" t="e">
        <f>IF(AND(Play[[#This Row],[southwest]]&lt;&gt;0,Play[[#This Row],[Smoker]]=0),Play[[#This Row],[medical_insurance_charges]],NA())</f>
        <v>#N/A</v>
      </c>
      <c r="AD824" s="144" t="e">
        <f>IF(AND(Play[[#This Row],[northwest]]&lt;&gt;0,Play[[#This Row],[Smoker]]=0),Play[[#This Row],[medical_insurance_charges]],NA())</f>
        <v>#N/A</v>
      </c>
      <c r="AE824" s="144">
        <f>IF(AND(Play[[#This Row],[northeast]]&lt;&gt;0,Play[[#This Row],[Smoker]]=0),Play[[#This Row],[medical_insurance_charges]],NA())</f>
        <v>22395.74424</v>
      </c>
      <c r="AF824" s="115">
        <f>IF(AND(Play[[#This Row],[Biological Marker]]=0,Play[[#This Row],[Smoker]]=0),Play[[#This Row],[medical_insurance_charges]],NA())</f>
        <v>22395.74424</v>
      </c>
      <c r="AG824" s="115" t="e">
        <f>IF(AND(Play[[#This Row],[Biological Marker]]=1,Play[[#This Row],[Smoker]]=0),Play[[#This Row],[medical_insurance_charges]],NA())</f>
        <v>#N/A</v>
      </c>
    </row>
    <row r="825" spans="1:33" x14ac:dyDescent="0.35">
      <c r="A825" s="31">
        <v>24</v>
      </c>
      <c r="B825" s="31">
        <v>24.225000000000001</v>
      </c>
      <c r="C825" s="33">
        <v>1</v>
      </c>
      <c r="D825" s="33">
        <v>0</v>
      </c>
      <c r="E825" s="33">
        <v>0</v>
      </c>
      <c r="F825" s="33">
        <v>0</v>
      </c>
      <c r="G825" s="33">
        <v>0</v>
      </c>
      <c r="H825">
        <v>0</v>
      </c>
      <c r="I825">
        <v>0</v>
      </c>
      <c r="J825">
        <v>0</v>
      </c>
      <c r="K825">
        <v>1</v>
      </c>
      <c r="L825">
        <v>0</v>
      </c>
      <c r="M825">
        <v>1</v>
      </c>
      <c r="N825">
        <v>0</v>
      </c>
      <c r="O825">
        <v>0</v>
      </c>
      <c r="P825">
        <v>0</v>
      </c>
      <c r="Q825" s="32">
        <v>2842.7607499999999</v>
      </c>
      <c r="R825" s="110" t="e">
        <f>IF(Play[[#This Row],[southeast]]=1,Play[[#This Row],[medical_insurance_charges]],NA())</f>
        <v>#N/A</v>
      </c>
      <c r="S825" s="110" t="e">
        <f>IF(Play[[#This Row],[southwest]]=1,Play[[#This Row],[medical_insurance_charges]],NA())</f>
        <v>#N/A</v>
      </c>
      <c r="T825" s="111">
        <f>IF(Play[[#This Row],[northwest]]=1,Play[[#This Row],[medical_insurance_charges]],NA())</f>
        <v>2842.7607499999999</v>
      </c>
      <c r="U825" s="110" t="e">
        <f>IF(Play[[#This Row],[northeast]]=1,Play[[#This Row],[medical_insurance_charges]],NA())</f>
        <v>#N/A</v>
      </c>
      <c r="V825" s="114" t="e">
        <f>IF(AND(Play[[#This Row],[southeast]]&lt;&gt;0,Play[[#This Row],[Smoker]]&lt;&gt;0),Play[[#This Row],[medical_insurance_charges]],NA())</f>
        <v>#N/A</v>
      </c>
      <c r="W825" s="114" t="e">
        <f>IF(AND(Play[[#This Row],[southwest]]&lt;&gt;0,Play[[#This Row],[Smoker]]&lt;&gt;0),Play[[#This Row],[medical_insurance_charges]],NA())</f>
        <v>#N/A</v>
      </c>
      <c r="X825" s="114" t="e">
        <f>IF(AND(Play[[#This Row],[northwest]]&lt;&gt;0,Play[[#This Row],[Smoker]]&lt;&gt;0),Play[[#This Row],[medical_insurance_charges]],NA())</f>
        <v>#N/A</v>
      </c>
      <c r="Y825" s="114" t="e">
        <f>IF(AND(Play[[#This Row],[northeast]]&lt;&gt;0,Play[[#This Row],[Smoker]]&lt;&gt;0),Play[[#This Row],[medical_insurance_charges]],NA())</f>
        <v>#N/A</v>
      </c>
      <c r="Z825" s="115" t="e">
        <f>IF(AND(Play[[#This Row],[Biological Marker]]=0,Play[[#This Row],[Smoker]]=1),Play[[#This Row],[medical_insurance_charges]],NA())</f>
        <v>#N/A</v>
      </c>
      <c r="AA825" s="115" t="e">
        <f>IF(AND(Play[[#This Row],[Biological Marker]]=1,Play[[#This Row],[Smoker]]=1),Play[[#This Row],[medical_insurance_charges]],NA())</f>
        <v>#N/A</v>
      </c>
      <c r="AB825" s="144" t="e">
        <f>IF(AND(Play[[#This Row],[southeast]]&lt;&gt;0,Play[[#This Row],[Smoker]]=0),Play[[#This Row],[medical_insurance_charges]],NA())</f>
        <v>#N/A</v>
      </c>
      <c r="AC825" s="144" t="e">
        <f>IF(AND(Play[[#This Row],[southwest]]&lt;&gt;0,Play[[#This Row],[Smoker]]=0),Play[[#This Row],[medical_insurance_charges]],NA())</f>
        <v>#N/A</v>
      </c>
      <c r="AD825" s="144">
        <f>IF(AND(Play[[#This Row],[northwest]]&lt;&gt;0,Play[[#This Row],[Smoker]]=0),Play[[#This Row],[medical_insurance_charges]],NA())</f>
        <v>2842.7607499999999</v>
      </c>
      <c r="AE825" s="144" t="e">
        <f>IF(AND(Play[[#This Row],[northeast]]&lt;&gt;0,Play[[#This Row],[Smoker]]=0),Play[[#This Row],[medical_insurance_charges]],NA())</f>
        <v>#N/A</v>
      </c>
      <c r="AF825" s="115">
        <f>IF(AND(Play[[#This Row],[Biological Marker]]=0,Play[[#This Row],[Smoker]]=0),Play[[#This Row],[medical_insurance_charges]],NA())</f>
        <v>2842.7607499999999</v>
      </c>
      <c r="AG825" s="115" t="e">
        <f>IF(AND(Play[[#This Row],[Biological Marker]]=1,Play[[#This Row],[Smoker]]=0),Play[[#This Row],[medical_insurance_charges]],NA())</f>
        <v>#N/A</v>
      </c>
    </row>
    <row r="826" spans="1:33" x14ac:dyDescent="0.35">
      <c r="A826" s="31">
        <v>25</v>
      </c>
      <c r="B826" s="31">
        <v>23.465</v>
      </c>
      <c r="C826" s="33">
        <v>1</v>
      </c>
      <c r="D826" s="33">
        <v>0</v>
      </c>
      <c r="E826" s="33">
        <v>0</v>
      </c>
      <c r="F826" s="33">
        <v>0</v>
      </c>
      <c r="G826" s="33">
        <v>0</v>
      </c>
      <c r="H826">
        <v>0</v>
      </c>
      <c r="I826">
        <v>0</v>
      </c>
      <c r="J826">
        <v>0</v>
      </c>
      <c r="K826">
        <v>0</v>
      </c>
      <c r="L826">
        <v>1</v>
      </c>
      <c r="M826">
        <v>1</v>
      </c>
      <c r="N826">
        <v>0</v>
      </c>
      <c r="O826">
        <v>0</v>
      </c>
      <c r="P826">
        <v>0</v>
      </c>
      <c r="Q826" s="32">
        <v>3206.4913499999998</v>
      </c>
      <c r="R826" s="110" t="e">
        <f>IF(Play[[#This Row],[southeast]]=1,Play[[#This Row],[medical_insurance_charges]],NA())</f>
        <v>#N/A</v>
      </c>
      <c r="S826" s="110" t="e">
        <f>IF(Play[[#This Row],[southwest]]=1,Play[[#This Row],[medical_insurance_charges]],NA())</f>
        <v>#N/A</v>
      </c>
      <c r="T826" s="111" t="e">
        <f>IF(Play[[#This Row],[northwest]]=1,Play[[#This Row],[medical_insurance_charges]],NA())</f>
        <v>#N/A</v>
      </c>
      <c r="U826" s="110">
        <f>IF(Play[[#This Row],[northeast]]=1,Play[[#This Row],[medical_insurance_charges]],NA())</f>
        <v>3206.4913499999998</v>
      </c>
      <c r="V826" s="114" t="e">
        <f>IF(AND(Play[[#This Row],[southeast]]&lt;&gt;0,Play[[#This Row],[Smoker]]&lt;&gt;0),Play[[#This Row],[medical_insurance_charges]],NA())</f>
        <v>#N/A</v>
      </c>
      <c r="W826" s="114" t="e">
        <f>IF(AND(Play[[#This Row],[southwest]]&lt;&gt;0,Play[[#This Row],[Smoker]]&lt;&gt;0),Play[[#This Row],[medical_insurance_charges]],NA())</f>
        <v>#N/A</v>
      </c>
      <c r="X826" s="114" t="e">
        <f>IF(AND(Play[[#This Row],[northwest]]&lt;&gt;0,Play[[#This Row],[Smoker]]&lt;&gt;0),Play[[#This Row],[medical_insurance_charges]],NA())</f>
        <v>#N/A</v>
      </c>
      <c r="Y826" s="114" t="e">
        <f>IF(AND(Play[[#This Row],[northeast]]&lt;&gt;0,Play[[#This Row],[Smoker]]&lt;&gt;0),Play[[#This Row],[medical_insurance_charges]],NA())</f>
        <v>#N/A</v>
      </c>
      <c r="Z826" s="115" t="e">
        <f>IF(AND(Play[[#This Row],[Biological Marker]]=0,Play[[#This Row],[Smoker]]=1),Play[[#This Row],[medical_insurance_charges]],NA())</f>
        <v>#N/A</v>
      </c>
      <c r="AA826" s="115" t="e">
        <f>IF(AND(Play[[#This Row],[Biological Marker]]=1,Play[[#This Row],[Smoker]]=1),Play[[#This Row],[medical_insurance_charges]],NA())</f>
        <v>#N/A</v>
      </c>
      <c r="AB826" s="144" t="e">
        <f>IF(AND(Play[[#This Row],[southeast]]&lt;&gt;0,Play[[#This Row],[Smoker]]=0),Play[[#This Row],[medical_insurance_charges]],NA())</f>
        <v>#N/A</v>
      </c>
      <c r="AC826" s="144" t="e">
        <f>IF(AND(Play[[#This Row],[southwest]]&lt;&gt;0,Play[[#This Row],[Smoker]]=0),Play[[#This Row],[medical_insurance_charges]],NA())</f>
        <v>#N/A</v>
      </c>
      <c r="AD826" s="144" t="e">
        <f>IF(AND(Play[[#This Row],[northwest]]&lt;&gt;0,Play[[#This Row],[Smoker]]=0),Play[[#This Row],[medical_insurance_charges]],NA())</f>
        <v>#N/A</v>
      </c>
      <c r="AE826" s="144">
        <f>IF(AND(Play[[#This Row],[northeast]]&lt;&gt;0,Play[[#This Row],[Smoker]]=0),Play[[#This Row],[medical_insurance_charges]],NA())</f>
        <v>3206.4913499999998</v>
      </c>
      <c r="AF826" s="115">
        <f>IF(AND(Play[[#This Row],[Biological Marker]]=0,Play[[#This Row],[Smoker]]=0),Play[[#This Row],[medical_insurance_charges]],NA())</f>
        <v>3206.4913499999998</v>
      </c>
      <c r="AG826" s="115" t="e">
        <f>IF(AND(Play[[#This Row],[Biological Marker]]=1,Play[[#This Row],[Smoker]]=0),Play[[#This Row],[medical_insurance_charges]],NA())</f>
        <v>#N/A</v>
      </c>
    </row>
    <row r="827" spans="1:33" x14ac:dyDescent="0.35">
      <c r="A827" s="31">
        <v>25</v>
      </c>
      <c r="B827" s="31">
        <v>22.515000000000001</v>
      </c>
      <c r="C827" s="33">
        <v>1</v>
      </c>
      <c r="D827" s="33">
        <v>0</v>
      </c>
      <c r="E827" s="33">
        <v>0</v>
      </c>
      <c r="F827" s="33">
        <v>0</v>
      </c>
      <c r="G827" s="33">
        <v>0</v>
      </c>
      <c r="H827">
        <v>0</v>
      </c>
      <c r="I827">
        <v>0</v>
      </c>
      <c r="J827">
        <v>0</v>
      </c>
      <c r="K827">
        <v>1</v>
      </c>
      <c r="L827">
        <v>0</v>
      </c>
      <c r="M827">
        <v>1</v>
      </c>
      <c r="N827">
        <v>0</v>
      </c>
      <c r="O827">
        <v>0</v>
      </c>
      <c r="P827">
        <v>0</v>
      </c>
      <c r="Q827" s="32">
        <v>3594.17085</v>
      </c>
      <c r="R827" s="110" t="e">
        <f>IF(Play[[#This Row],[southeast]]=1,Play[[#This Row],[medical_insurance_charges]],NA())</f>
        <v>#N/A</v>
      </c>
      <c r="S827" s="110" t="e">
        <f>IF(Play[[#This Row],[southwest]]=1,Play[[#This Row],[medical_insurance_charges]],NA())</f>
        <v>#N/A</v>
      </c>
      <c r="T827" s="111">
        <f>IF(Play[[#This Row],[northwest]]=1,Play[[#This Row],[medical_insurance_charges]],NA())</f>
        <v>3594.17085</v>
      </c>
      <c r="U827" s="110" t="e">
        <f>IF(Play[[#This Row],[northeast]]=1,Play[[#This Row],[medical_insurance_charges]],NA())</f>
        <v>#N/A</v>
      </c>
      <c r="V827" s="114" t="e">
        <f>IF(AND(Play[[#This Row],[southeast]]&lt;&gt;0,Play[[#This Row],[Smoker]]&lt;&gt;0),Play[[#This Row],[medical_insurance_charges]],NA())</f>
        <v>#N/A</v>
      </c>
      <c r="W827" s="114" t="e">
        <f>IF(AND(Play[[#This Row],[southwest]]&lt;&gt;0,Play[[#This Row],[Smoker]]&lt;&gt;0),Play[[#This Row],[medical_insurance_charges]],NA())</f>
        <v>#N/A</v>
      </c>
      <c r="X827" s="114" t="e">
        <f>IF(AND(Play[[#This Row],[northwest]]&lt;&gt;0,Play[[#This Row],[Smoker]]&lt;&gt;0),Play[[#This Row],[medical_insurance_charges]],NA())</f>
        <v>#N/A</v>
      </c>
      <c r="Y827" s="114" t="e">
        <f>IF(AND(Play[[#This Row],[northeast]]&lt;&gt;0,Play[[#This Row],[Smoker]]&lt;&gt;0),Play[[#This Row],[medical_insurance_charges]],NA())</f>
        <v>#N/A</v>
      </c>
      <c r="Z827" s="115" t="e">
        <f>IF(AND(Play[[#This Row],[Biological Marker]]=0,Play[[#This Row],[Smoker]]=1),Play[[#This Row],[medical_insurance_charges]],NA())</f>
        <v>#N/A</v>
      </c>
      <c r="AA827" s="115" t="e">
        <f>IF(AND(Play[[#This Row],[Biological Marker]]=1,Play[[#This Row],[Smoker]]=1),Play[[#This Row],[medical_insurance_charges]],NA())</f>
        <v>#N/A</v>
      </c>
      <c r="AB827" s="144" t="e">
        <f>IF(AND(Play[[#This Row],[southeast]]&lt;&gt;0,Play[[#This Row],[Smoker]]=0),Play[[#This Row],[medical_insurance_charges]],NA())</f>
        <v>#N/A</v>
      </c>
      <c r="AC827" s="144" t="e">
        <f>IF(AND(Play[[#This Row],[southwest]]&lt;&gt;0,Play[[#This Row],[Smoker]]=0),Play[[#This Row],[medical_insurance_charges]],NA())</f>
        <v>#N/A</v>
      </c>
      <c r="AD827" s="144">
        <f>IF(AND(Play[[#This Row],[northwest]]&lt;&gt;0,Play[[#This Row],[Smoker]]=0),Play[[#This Row],[medical_insurance_charges]],NA())</f>
        <v>3594.17085</v>
      </c>
      <c r="AE827" s="144" t="e">
        <f>IF(AND(Play[[#This Row],[northeast]]&lt;&gt;0,Play[[#This Row],[Smoker]]=0),Play[[#This Row],[medical_insurance_charges]],NA())</f>
        <v>#N/A</v>
      </c>
      <c r="AF827" s="115">
        <f>IF(AND(Play[[#This Row],[Biological Marker]]=0,Play[[#This Row],[Smoker]]=0),Play[[#This Row],[medical_insurance_charges]],NA())</f>
        <v>3594.17085</v>
      </c>
      <c r="AG827" s="115" t="e">
        <f>IF(AND(Play[[#This Row],[Biological Marker]]=1,Play[[#This Row],[Smoker]]=0),Play[[#This Row],[medical_insurance_charges]],NA())</f>
        <v>#N/A</v>
      </c>
    </row>
    <row r="828" spans="1:33" x14ac:dyDescent="0.35">
      <c r="A828" s="31">
        <v>26</v>
      </c>
      <c r="B828" s="31">
        <v>22.61</v>
      </c>
      <c r="C828" s="33">
        <v>1</v>
      </c>
      <c r="D828" s="33">
        <v>0</v>
      </c>
      <c r="E828" s="33">
        <v>0</v>
      </c>
      <c r="F828" s="33">
        <v>0</v>
      </c>
      <c r="G828" s="33">
        <v>0</v>
      </c>
      <c r="H828">
        <v>0</v>
      </c>
      <c r="I828">
        <v>0</v>
      </c>
      <c r="J828">
        <v>0</v>
      </c>
      <c r="K828">
        <v>1</v>
      </c>
      <c r="L828">
        <v>0</v>
      </c>
      <c r="M828">
        <v>0</v>
      </c>
      <c r="N828">
        <v>1</v>
      </c>
      <c r="O828">
        <v>0</v>
      </c>
      <c r="P828">
        <v>0</v>
      </c>
      <c r="Q828" s="32">
        <v>3176.8159000000001</v>
      </c>
      <c r="R828" s="110" t="e">
        <f>IF(Play[[#This Row],[southeast]]=1,Play[[#This Row],[medical_insurance_charges]],NA())</f>
        <v>#N/A</v>
      </c>
      <c r="S828" s="110" t="e">
        <f>IF(Play[[#This Row],[southwest]]=1,Play[[#This Row],[medical_insurance_charges]],NA())</f>
        <v>#N/A</v>
      </c>
      <c r="T828" s="111">
        <f>IF(Play[[#This Row],[northwest]]=1,Play[[#This Row],[medical_insurance_charges]],NA())</f>
        <v>3176.8159000000001</v>
      </c>
      <c r="U828" s="110" t="e">
        <f>IF(Play[[#This Row],[northeast]]=1,Play[[#This Row],[medical_insurance_charges]],NA())</f>
        <v>#N/A</v>
      </c>
      <c r="V828" s="114" t="e">
        <f>IF(AND(Play[[#This Row],[southeast]]&lt;&gt;0,Play[[#This Row],[Smoker]]&lt;&gt;0),Play[[#This Row],[medical_insurance_charges]],NA())</f>
        <v>#N/A</v>
      </c>
      <c r="W828" s="114" t="e">
        <f>IF(AND(Play[[#This Row],[southwest]]&lt;&gt;0,Play[[#This Row],[Smoker]]&lt;&gt;0),Play[[#This Row],[medical_insurance_charges]],NA())</f>
        <v>#N/A</v>
      </c>
      <c r="X828" s="114" t="e">
        <f>IF(AND(Play[[#This Row],[northwest]]&lt;&gt;0,Play[[#This Row],[Smoker]]&lt;&gt;0),Play[[#This Row],[medical_insurance_charges]],NA())</f>
        <v>#N/A</v>
      </c>
      <c r="Y828" s="114" t="e">
        <f>IF(AND(Play[[#This Row],[northeast]]&lt;&gt;0,Play[[#This Row],[Smoker]]&lt;&gt;0),Play[[#This Row],[medical_insurance_charges]],NA())</f>
        <v>#N/A</v>
      </c>
      <c r="Z828" s="115" t="e">
        <f>IF(AND(Play[[#This Row],[Biological Marker]]=0,Play[[#This Row],[Smoker]]=1),Play[[#This Row],[medical_insurance_charges]],NA())</f>
        <v>#N/A</v>
      </c>
      <c r="AA828" s="115" t="e">
        <f>IF(AND(Play[[#This Row],[Biological Marker]]=1,Play[[#This Row],[Smoker]]=1),Play[[#This Row],[medical_insurance_charges]],NA())</f>
        <v>#N/A</v>
      </c>
      <c r="AB828" s="144" t="e">
        <f>IF(AND(Play[[#This Row],[southeast]]&lt;&gt;0,Play[[#This Row],[Smoker]]=0),Play[[#This Row],[medical_insurance_charges]],NA())</f>
        <v>#N/A</v>
      </c>
      <c r="AC828" s="144" t="e">
        <f>IF(AND(Play[[#This Row],[southwest]]&lt;&gt;0,Play[[#This Row],[Smoker]]=0),Play[[#This Row],[medical_insurance_charges]],NA())</f>
        <v>#N/A</v>
      </c>
      <c r="AD828" s="144">
        <f>IF(AND(Play[[#This Row],[northwest]]&lt;&gt;0,Play[[#This Row],[Smoker]]=0),Play[[#This Row],[medical_insurance_charges]],NA())</f>
        <v>3176.8159000000001</v>
      </c>
      <c r="AE828" s="144" t="e">
        <f>IF(AND(Play[[#This Row],[northeast]]&lt;&gt;0,Play[[#This Row],[Smoker]]=0),Play[[#This Row],[medical_insurance_charges]],NA())</f>
        <v>#N/A</v>
      </c>
      <c r="AF828" s="115">
        <f>IF(AND(Play[[#This Row],[Biological Marker]]=0,Play[[#This Row],[Smoker]]=0),Play[[#This Row],[medical_insurance_charges]],NA())</f>
        <v>3176.8159000000001</v>
      </c>
      <c r="AG828" s="115" t="e">
        <f>IF(AND(Play[[#This Row],[Biological Marker]]=1,Play[[#This Row],[Smoker]]=0),Play[[#This Row],[medical_insurance_charges]],NA())</f>
        <v>#N/A</v>
      </c>
    </row>
    <row r="829" spans="1:33" x14ac:dyDescent="0.35">
      <c r="A829" s="31">
        <v>26</v>
      </c>
      <c r="B829" s="31">
        <v>22.23</v>
      </c>
      <c r="C829" s="33">
        <v>1</v>
      </c>
      <c r="D829" s="33">
        <v>0</v>
      </c>
      <c r="E829" s="33">
        <v>0</v>
      </c>
      <c r="F829" s="33">
        <v>0</v>
      </c>
      <c r="G829" s="33">
        <v>0</v>
      </c>
      <c r="H829">
        <v>0</v>
      </c>
      <c r="I829">
        <v>0</v>
      </c>
      <c r="J829">
        <v>0</v>
      </c>
      <c r="K829">
        <v>1</v>
      </c>
      <c r="L829">
        <v>0</v>
      </c>
      <c r="M829">
        <v>0</v>
      </c>
      <c r="N829">
        <v>1</v>
      </c>
      <c r="O829">
        <v>0</v>
      </c>
      <c r="P829">
        <v>0</v>
      </c>
      <c r="Q829" s="32">
        <v>3176.2876999999999</v>
      </c>
      <c r="R829" s="110" t="e">
        <f>IF(Play[[#This Row],[southeast]]=1,Play[[#This Row],[medical_insurance_charges]],NA())</f>
        <v>#N/A</v>
      </c>
      <c r="S829" s="110" t="e">
        <f>IF(Play[[#This Row],[southwest]]=1,Play[[#This Row],[medical_insurance_charges]],NA())</f>
        <v>#N/A</v>
      </c>
      <c r="T829" s="111">
        <f>IF(Play[[#This Row],[northwest]]=1,Play[[#This Row],[medical_insurance_charges]],NA())</f>
        <v>3176.2876999999999</v>
      </c>
      <c r="U829" s="110" t="e">
        <f>IF(Play[[#This Row],[northeast]]=1,Play[[#This Row],[medical_insurance_charges]],NA())</f>
        <v>#N/A</v>
      </c>
      <c r="V829" s="114" t="e">
        <f>IF(AND(Play[[#This Row],[southeast]]&lt;&gt;0,Play[[#This Row],[Smoker]]&lt;&gt;0),Play[[#This Row],[medical_insurance_charges]],NA())</f>
        <v>#N/A</v>
      </c>
      <c r="W829" s="114" t="e">
        <f>IF(AND(Play[[#This Row],[southwest]]&lt;&gt;0,Play[[#This Row],[Smoker]]&lt;&gt;0),Play[[#This Row],[medical_insurance_charges]],NA())</f>
        <v>#N/A</v>
      </c>
      <c r="X829" s="114" t="e">
        <f>IF(AND(Play[[#This Row],[northwest]]&lt;&gt;0,Play[[#This Row],[Smoker]]&lt;&gt;0),Play[[#This Row],[medical_insurance_charges]],NA())</f>
        <v>#N/A</v>
      </c>
      <c r="Y829" s="114" t="e">
        <f>IF(AND(Play[[#This Row],[northeast]]&lt;&gt;0,Play[[#This Row],[Smoker]]&lt;&gt;0),Play[[#This Row],[medical_insurance_charges]],NA())</f>
        <v>#N/A</v>
      </c>
      <c r="Z829" s="115" t="e">
        <f>IF(AND(Play[[#This Row],[Biological Marker]]=0,Play[[#This Row],[Smoker]]=1),Play[[#This Row],[medical_insurance_charges]],NA())</f>
        <v>#N/A</v>
      </c>
      <c r="AA829" s="115" t="e">
        <f>IF(AND(Play[[#This Row],[Biological Marker]]=1,Play[[#This Row],[Smoker]]=1),Play[[#This Row],[medical_insurance_charges]],NA())</f>
        <v>#N/A</v>
      </c>
      <c r="AB829" s="144" t="e">
        <f>IF(AND(Play[[#This Row],[southeast]]&lt;&gt;0,Play[[#This Row],[Smoker]]=0),Play[[#This Row],[medical_insurance_charges]],NA())</f>
        <v>#N/A</v>
      </c>
      <c r="AC829" s="144" t="e">
        <f>IF(AND(Play[[#This Row],[southwest]]&lt;&gt;0,Play[[#This Row],[Smoker]]=0),Play[[#This Row],[medical_insurance_charges]],NA())</f>
        <v>#N/A</v>
      </c>
      <c r="AD829" s="144">
        <f>IF(AND(Play[[#This Row],[northwest]]&lt;&gt;0,Play[[#This Row],[Smoker]]=0),Play[[#This Row],[medical_insurance_charges]],NA())</f>
        <v>3176.2876999999999</v>
      </c>
      <c r="AE829" s="144" t="e">
        <f>IF(AND(Play[[#This Row],[northeast]]&lt;&gt;0,Play[[#This Row],[Smoker]]=0),Play[[#This Row],[medical_insurance_charges]],NA())</f>
        <v>#N/A</v>
      </c>
      <c r="AF829" s="115">
        <f>IF(AND(Play[[#This Row],[Biological Marker]]=0,Play[[#This Row],[Smoker]]=0),Play[[#This Row],[medical_insurance_charges]],NA())</f>
        <v>3176.2876999999999</v>
      </c>
      <c r="AG829" s="115" t="e">
        <f>IF(AND(Play[[#This Row],[Biological Marker]]=1,Play[[#This Row],[Smoker]]=0),Play[[#This Row],[medical_insurance_charges]],NA())</f>
        <v>#N/A</v>
      </c>
    </row>
    <row r="830" spans="1:33" x14ac:dyDescent="0.35">
      <c r="A830" s="31">
        <v>27</v>
      </c>
      <c r="B830" s="31">
        <v>21.47</v>
      </c>
      <c r="C830" s="33">
        <v>1</v>
      </c>
      <c r="D830" s="33">
        <v>0</v>
      </c>
      <c r="E830" s="33">
        <v>0</v>
      </c>
      <c r="F830" s="33">
        <v>0</v>
      </c>
      <c r="G830" s="33">
        <v>0</v>
      </c>
      <c r="H830">
        <v>0</v>
      </c>
      <c r="I830">
        <v>0</v>
      </c>
      <c r="J830">
        <v>0</v>
      </c>
      <c r="K830">
        <v>1</v>
      </c>
      <c r="L830">
        <v>0</v>
      </c>
      <c r="M830">
        <v>0</v>
      </c>
      <c r="N830">
        <v>1</v>
      </c>
      <c r="O830">
        <v>0</v>
      </c>
      <c r="P830">
        <v>0</v>
      </c>
      <c r="Q830" s="32">
        <v>3353.4703</v>
      </c>
      <c r="R830" s="110" t="e">
        <f>IF(Play[[#This Row],[southeast]]=1,Play[[#This Row],[medical_insurance_charges]],NA())</f>
        <v>#N/A</v>
      </c>
      <c r="S830" s="110" t="e">
        <f>IF(Play[[#This Row],[southwest]]=1,Play[[#This Row],[medical_insurance_charges]],NA())</f>
        <v>#N/A</v>
      </c>
      <c r="T830" s="111">
        <f>IF(Play[[#This Row],[northwest]]=1,Play[[#This Row],[medical_insurance_charges]],NA())</f>
        <v>3353.4703</v>
      </c>
      <c r="U830" s="110" t="e">
        <f>IF(Play[[#This Row],[northeast]]=1,Play[[#This Row],[medical_insurance_charges]],NA())</f>
        <v>#N/A</v>
      </c>
      <c r="V830" s="114" t="e">
        <f>IF(AND(Play[[#This Row],[southeast]]&lt;&gt;0,Play[[#This Row],[Smoker]]&lt;&gt;0),Play[[#This Row],[medical_insurance_charges]],NA())</f>
        <v>#N/A</v>
      </c>
      <c r="W830" s="114" t="e">
        <f>IF(AND(Play[[#This Row],[southwest]]&lt;&gt;0,Play[[#This Row],[Smoker]]&lt;&gt;0),Play[[#This Row],[medical_insurance_charges]],NA())</f>
        <v>#N/A</v>
      </c>
      <c r="X830" s="114" t="e">
        <f>IF(AND(Play[[#This Row],[northwest]]&lt;&gt;0,Play[[#This Row],[Smoker]]&lt;&gt;0),Play[[#This Row],[medical_insurance_charges]],NA())</f>
        <v>#N/A</v>
      </c>
      <c r="Y830" s="114" t="e">
        <f>IF(AND(Play[[#This Row],[northeast]]&lt;&gt;0,Play[[#This Row],[Smoker]]&lt;&gt;0),Play[[#This Row],[medical_insurance_charges]],NA())</f>
        <v>#N/A</v>
      </c>
      <c r="Z830" s="115" t="e">
        <f>IF(AND(Play[[#This Row],[Biological Marker]]=0,Play[[#This Row],[Smoker]]=1),Play[[#This Row],[medical_insurance_charges]],NA())</f>
        <v>#N/A</v>
      </c>
      <c r="AA830" s="115" t="e">
        <f>IF(AND(Play[[#This Row],[Biological Marker]]=1,Play[[#This Row],[Smoker]]=1),Play[[#This Row],[medical_insurance_charges]],NA())</f>
        <v>#N/A</v>
      </c>
      <c r="AB830" s="144" t="e">
        <f>IF(AND(Play[[#This Row],[southeast]]&lt;&gt;0,Play[[#This Row],[Smoker]]=0),Play[[#This Row],[medical_insurance_charges]],NA())</f>
        <v>#N/A</v>
      </c>
      <c r="AC830" s="144" t="e">
        <f>IF(AND(Play[[#This Row],[southwest]]&lt;&gt;0,Play[[#This Row],[Smoker]]=0),Play[[#This Row],[medical_insurance_charges]],NA())</f>
        <v>#N/A</v>
      </c>
      <c r="AD830" s="144">
        <f>IF(AND(Play[[#This Row],[northwest]]&lt;&gt;0,Play[[#This Row],[Smoker]]=0),Play[[#This Row],[medical_insurance_charges]],NA())</f>
        <v>3353.4703</v>
      </c>
      <c r="AE830" s="144" t="e">
        <f>IF(AND(Play[[#This Row],[northeast]]&lt;&gt;0,Play[[#This Row],[Smoker]]=0),Play[[#This Row],[medical_insurance_charges]],NA())</f>
        <v>#N/A</v>
      </c>
      <c r="AF830" s="115">
        <f>IF(AND(Play[[#This Row],[Biological Marker]]=0,Play[[#This Row],[Smoker]]=0),Play[[#This Row],[medical_insurance_charges]],NA())</f>
        <v>3353.4703</v>
      </c>
      <c r="AG830" s="115" t="e">
        <f>IF(AND(Play[[#This Row],[Biological Marker]]=1,Play[[#This Row],[Smoker]]=0),Play[[#This Row],[medical_insurance_charges]],NA())</f>
        <v>#N/A</v>
      </c>
    </row>
    <row r="831" spans="1:33" x14ac:dyDescent="0.35">
      <c r="A831" s="31">
        <v>28</v>
      </c>
      <c r="B831" s="31">
        <v>24.32</v>
      </c>
      <c r="C831" s="33">
        <v>1</v>
      </c>
      <c r="D831" s="33">
        <v>0</v>
      </c>
      <c r="E831" s="33">
        <v>0</v>
      </c>
      <c r="F831" s="33">
        <v>0</v>
      </c>
      <c r="G831" s="33">
        <v>0</v>
      </c>
      <c r="H831">
        <v>0</v>
      </c>
      <c r="I831">
        <v>0</v>
      </c>
      <c r="J831">
        <v>0</v>
      </c>
      <c r="K831">
        <v>0</v>
      </c>
      <c r="L831">
        <v>1</v>
      </c>
      <c r="M831">
        <v>0</v>
      </c>
      <c r="N831">
        <v>1</v>
      </c>
      <c r="O831">
        <v>0</v>
      </c>
      <c r="P831">
        <v>0</v>
      </c>
      <c r="Q831" s="32">
        <v>23288.928400000001</v>
      </c>
      <c r="R831" s="110" t="e">
        <f>IF(Play[[#This Row],[southeast]]=1,Play[[#This Row],[medical_insurance_charges]],NA())</f>
        <v>#N/A</v>
      </c>
      <c r="S831" s="110" t="e">
        <f>IF(Play[[#This Row],[southwest]]=1,Play[[#This Row],[medical_insurance_charges]],NA())</f>
        <v>#N/A</v>
      </c>
      <c r="T831" s="111" t="e">
        <f>IF(Play[[#This Row],[northwest]]=1,Play[[#This Row],[medical_insurance_charges]],NA())</f>
        <v>#N/A</v>
      </c>
      <c r="U831" s="110">
        <f>IF(Play[[#This Row],[northeast]]=1,Play[[#This Row],[medical_insurance_charges]],NA())</f>
        <v>23288.928400000001</v>
      </c>
      <c r="V831" s="114" t="e">
        <f>IF(AND(Play[[#This Row],[southeast]]&lt;&gt;0,Play[[#This Row],[Smoker]]&lt;&gt;0),Play[[#This Row],[medical_insurance_charges]],NA())</f>
        <v>#N/A</v>
      </c>
      <c r="W831" s="114" t="e">
        <f>IF(AND(Play[[#This Row],[southwest]]&lt;&gt;0,Play[[#This Row],[Smoker]]&lt;&gt;0),Play[[#This Row],[medical_insurance_charges]],NA())</f>
        <v>#N/A</v>
      </c>
      <c r="X831" s="114" t="e">
        <f>IF(AND(Play[[#This Row],[northwest]]&lt;&gt;0,Play[[#This Row],[Smoker]]&lt;&gt;0),Play[[#This Row],[medical_insurance_charges]],NA())</f>
        <v>#N/A</v>
      </c>
      <c r="Y831" s="114" t="e">
        <f>IF(AND(Play[[#This Row],[northeast]]&lt;&gt;0,Play[[#This Row],[Smoker]]&lt;&gt;0),Play[[#This Row],[medical_insurance_charges]],NA())</f>
        <v>#N/A</v>
      </c>
      <c r="Z831" s="115" t="e">
        <f>IF(AND(Play[[#This Row],[Biological Marker]]=0,Play[[#This Row],[Smoker]]=1),Play[[#This Row],[medical_insurance_charges]],NA())</f>
        <v>#N/A</v>
      </c>
      <c r="AA831" s="115" t="e">
        <f>IF(AND(Play[[#This Row],[Biological Marker]]=1,Play[[#This Row],[Smoker]]=1),Play[[#This Row],[medical_insurance_charges]],NA())</f>
        <v>#N/A</v>
      </c>
      <c r="AB831" s="144" t="e">
        <f>IF(AND(Play[[#This Row],[southeast]]&lt;&gt;0,Play[[#This Row],[Smoker]]=0),Play[[#This Row],[medical_insurance_charges]],NA())</f>
        <v>#N/A</v>
      </c>
      <c r="AC831" s="144" t="e">
        <f>IF(AND(Play[[#This Row],[southwest]]&lt;&gt;0,Play[[#This Row],[Smoker]]=0),Play[[#This Row],[medical_insurance_charges]],NA())</f>
        <v>#N/A</v>
      </c>
      <c r="AD831" s="144" t="e">
        <f>IF(AND(Play[[#This Row],[northwest]]&lt;&gt;0,Play[[#This Row],[Smoker]]=0),Play[[#This Row],[medical_insurance_charges]],NA())</f>
        <v>#N/A</v>
      </c>
      <c r="AE831" s="144">
        <f>IF(AND(Play[[#This Row],[northeast]]&lt;&gt;0,Play[[#This Row],[Smoker]]=0),Play[[#This Row],[medical_insurance_charges]],NA())</f>
        <v>23288.928400000001</v>
      </c>
      <c r="AF831" s="115">
        <f>IF(AND(Play[[#This Row],[Biological Marker]]=0,Play[[#This Row],[Smoker]]=0),Play[[#This Row],[medical_insurance_charges]],NA())</f>
        <v>23288.928400000001</v>
      </c>
      <c r="AG831" s="115" t="e">
        <f>IF(AND(Play[[#This Row],[Biological Marker]]=1,Play[[#This Row],[Smoker]]=0),Play[[#This Row],[medical_insurance_charges]],NA())</f>
        <v>#N/A</v>
      </c>
    </row>
    <row r="832" spans="1:33" x14ac:dyDescent="0.35">
      <c r="A832" s="31">
        <v>28</v>
      </c>
      <c r="B832" s="31">
        <v>23.844999999999999</v>
      </c>
      <c r="C832" s="33">
        <v>1</v>
      </c>
      <c r="D832" s="33">
        <v>0</v>
      </c>
      <c r="E832" s="33">
        <v>0</v>
      </c>
      <c r="F832" s="33">
        <v>0</v>
      </c>
      <c r="G832" s="33">
        <v>0</v>
      </c>
      <c r="H832">
        <v>0</v>
      </c>
      <c r="I832">
        <v>0</v>
      </c>
      <c r="J832">
        <v>0</v>
      </c>
      <c r="K832">
        <v>1</v>
      </c>
      <c r="L832">
        <v>0</v>
      </c>
      <c r="M832">
        <v>0</v>
      </c>
      <c r="N832">
        <v>1</v>
      </c>
      <c r="O832">
        <v>0</v>
      </c>
      <c r="P832">
        <v>0</v>
      </c>
      <c r="Q832" s="32">
        <v>4719.7365499999996</v>
      </c>
      <c r="R832" s="110" t="e">
        <f>IF(Play[[#This Row],[southeast]]=1,Play[[#This Row],[medical_insurance_charges]],NA())</f>
        <v>#N/A</v>
      </c>
      <c r="S832" s="110" t="e">
        <f>IF(Play[[#This Row],[southwest]]=1,Play[[#This Row],[medical_insurance_charges]],NA())</f>
        <v>#N/A</v>
      </c>
      <c r="T832" s="111">
        <f>IF(Play[[#This Row],[northwest]]=1,Play[[#This Row],[medical_insurance_charges]],NA())</f>
        <v>4719.7365499999996</v>
      </c>
      <c r="U832" s="110" t="e">
        <f>IF(Play[[#This Row],[northeast]]=1,Play[[#This Row],[medical_insurance_charges]],NA())</f>
        <v>#N/A</v>
      </c>
      <c r="V832" s="114" t="e">
        <f>IF(AND(Play[[#This Row],[southeast]]&lt;&gt;0,Play[[#This Row],[Smoker]]&lt;&gt;0),Play[[#This Row],[medical_insurance_charges]],NA())</f>
        <v>#N/A</v>
      </c>
      <c r="W832" s="114" t="e">
        <f>IF(AND(Play[[#This Row],[southwest]]&lt;&gt;0,Play[[#This Row],[Smoker]]&lt;&gt;0),Play[[#This Row],[medical_insurance_charges]],NA())</f>
        <v>#N/A</v>
      </c>
      <c r="X832" s="114" t="e">
        <f>IF(AND(Play[[#This Row],[northwest]]&lt;&gt;0,Play[[#This Row],[Smoker]]&lt;&gt;0),Play[[#This Row],[medical_insurance_charges]],NA())</f>
        <v>#N/A</v>
      </c>
      <c r="Y832" s="114" t="e">
        <f>IF(AND(Play[[#This Row],[northeast]]&lt;&gt;0,Play[[#This Row],[Smoker]]&lt;&gt;0),Play[[#This Row],[medical_insurance_charges]],NA())</f>
        <v>#N/A</v>
      </c>
      <c r="Z832" s="115" t="e">
        <f>IF(AND(Play[[#This Row],[Biological Marker]]=0,Play[[#This Row],[Smoker]]=1),Play[[#This Row],[medical_insurance_charges]],NA())</f>
        <v>#N/A</v>
      </c>
      <c r="AA832" s="115" t="e">
        <f>IF(AND(Play[[#This Row],[Biological Marker]]=1,Play[[#This Row],[Smoker]]=1),Play[[#This Row],[medical_insurance_charges]],NA())</f>
        <v>#N/A</v>
      </c>
      <c r="AB832" s="144" t="e">
        <f>IF(AND(Play[[#This Row],[southeast]]&lt;&gt;0,Play[[#This Row],[Smoker]]=0),Play[[#This Row],[medical_insurance_charges]],NA())</f>
        <v>#N/A</v>
      </c>
      <c r="AC832" s="144" t="e">
        <f>IF(AND(Play[[#This Row],[southwest]]&lt;&gt;0,Play[[#This Row],[Smoker]]=0),Play[[#This Row],[medical_insurance_charges]],NA())</f>
        <v>#N/A</v>
      </c>
      <c r="AD832" s="144">
        <f>IF(AND(Play[[#This Row],[northwest]]&lt;&gt;0,Play[[#This Row],[Smoker]]=0),Play[[#This Row],[medical_insurance_charges]],NA())</f>
        <v>4719.7365499999996</v>
      </c>
      <c r="AE832" s="144" t="e">
        <f>IF(AND(Play[[#This Row],[northeast]]&lt;&gt;0,Play[[#This Row],[Smoker]]=0),Play[[#This Row],[medical_insurance_charges]],NA())</f>
        <v>#N/A</v>
      </c>
      <c r="AF832" s="115">
        <f>IF(AND(Play[[#This Row],[Biological Marker]]=0,Play[[#This Row],[Smoker]]=0),Play[[#This Row],[medical_insurance_charges]],NA())</f>
        <v>4719.7365499999996</v>
      </c>
      <c r="AG832" s="115" t="e">
        <f>IF(AND(Play[[#This Row],[Biological Marker]]=1,Play[[#This Row],[Smoker]]=0),Play[[#This Row],[medical_insurance_charges]],NA())</f>
        <v>#N/A</v>
      </c>
    </row>
    <row r="833" spans="1:33" x14ac:dyDescent="0.35">
      <c r="A833" s="31">
        <v>29</v>
      </c>
      <c r="B833" s="31">
        <v>20.234999999999999</v>
      </c>
      <c r="C833" s="33">
        <v>1</v>
      </c>
      <c r="D833" s="33">
        <v>0</v>
      </c>
      <c r="E833" s="33">
        <v>0</v>
      </c>
      <c r="F833" s="33">
        <v>0</v>
      </c>
      <c r="G833" s="33">
        <v>0</v>
      </c>
      <c r="H833">
        <v>0</v>
      </c>
      <c r="I833">
        <v>0</v>
      </c>
      <c r="J833">
        <v>0</v>
      </c>
      <c r="K833">
        <v>1</v>
      </c>
      <c r="L833">
        <v>0</v>
      </c>
      <c r="M833">
        <v>0</v>
      </c>
      <c r="N833">
        <v>1</v>
      </c>
      <c r="O833">
        <v>0</v>
      </c>
      <c r="P833">
        <v>0</v>
      </c>
      <c r="Q833" s="32">
        <v>4906.4096499999996</v>
      </c>
      <c r="R833" s="110" t="e">
        <f>IF(Play[[#This Row],[southeast]]=1,Play[[#This Row],[medical_insurance_charges]],NA())</f>
        <v>#N/A</v>
      </c>
      <c r="S833" s="110" t="e">
        <f>IF(Play[[#This Row],[southwest]]=1,Play[[#This Row],[medical_insurance_charges]],NA())</f>
        <v>#N/A</v>
      </c>
      <c r="T833" s="111">
        <f>IF(Play[[#This Row],[northwest]]=1,Play[[#This Row],[medical_insurance_charges]],NA())</f>
        <v>4906.4096499999996</v>
      </c>
      <c r="U833" s="110" t="e">
        <f>IF(Play[[#This Row],[northeast]]=1,Play[[#This Row],[medical_insurance_charges]],NA())</f>
        <v>#N/A</v>
      </c>
      <c r="V833" s="114" t="e">
        <f>IF(AND(Play[[#This Row],[southeast]]&lt;&gt;0,Play[[#This Row],[Smoker]]&lt;&gt;0),Play[[#This Row],[medical_insurance_charges]],NA())</f>
        <v>#N/A</v>
      </c>
      <c r="W833" s="114" t="e">
        <f>IF(AND(Play[[#This Row],[southwest]]&lt;&gt;0,Play[[#This Row],[Smoker]]&lt;&gt;0),Play[[#This Row],[medical_insurance_charges]],NA())</f>
        <v>#N/A</v>
      </c>
      <c r="X833" s="114" t="e">
        <f>IF(AND(Play[[#This Row],[northwest]]&lt;&gt;0,Play[[#This Row],[Smoker]]&lt;&gt;0),Play[[#This Row],[medical_insurance_charges]],NA())</f>
        <v>#N/A</v>
      </c>
      <c r="Y833" s="114" t="e">
        <f>IF(AND(Play[[#This Row],[northeast]]&lt;&gt;0,Play[[#This Row],[Smoker]]&lt;&gt;0),Play[[#This Row],[medical_insurance_charges]],NA())</f>
        <v>#N/A</v>
      </c>
      <c r="Z833" s="115" t="e">
        <f>IF(AND(Play[[#This Row],[Biological Marker]]=0,Play[[#This Row],[Smoker]]=1),Play[[#This Row],[medical_insurance_charges]],NA())</f>
        <v>#N/A</v>
      </c>
      <c r="AA833" s="115" t="e">
        <f>IF(AND(Play[[#This Row],[Biological Marker]]=1,Play[[#This Row],[Smoker]]=1),Play[[#This Row],[medical_insurance_charges]],NA())</f>
        <v>#N/A</v>
      </c>
      <c r="AB833" s="144" t="e">
        <f>IF(AND(Play[[#This Row],[southeast]]&lt;&gt;0,Play[[#This Row],[Smoker]]=0),Play[[#This Row],[medical_insurance_charges]],NA())</f>
        <v>#N/A</v>
      </c>
      <c r="AC833" s="144" t="e">
        <f>IF(AND(Play[[#This Row],[southwest]]&lt;&gt;0,Play[[#This Row],[Smoker]]=0),Play[[#This Row],[medical_insurance_charges]],NA())</f>
        <v>#N/A</v>
      </c>
      <c r="AD833" s="144">
        <f>IF(AND(Play[[#This Row],[northwest]]&lt;&gt;0,Play[[#This Row],[Smoker]]=0),Play[[#This Row],[medical_insurance_charges]],NA())</f>
        <v>4906.4096499999996</v>
      </c>
      <c r="AE833" s="144" t="e">
        <f>IF(AND(Play[[#This Row],[northeast]]&lt;&gt;0,Play[[#This Row],[Smoker]]=0),Play[[#This Row],[medical_insurance_charges]],NA())</f>
        <v>#N/A</v>
      </c>
      <c r="AF833" s="115">
        <f>IF(AND(Play[[#This Row],[Biological Marker]]=0,Play[[#This Row],[Smoker]]=0),Play[[#This Row],[medical_insurance_charges]],NA())</f>
        <v>4906.4096499999996</v>
      </c>
      <c r="AG833" s="115" t="e">
        <f>IF(AND(Play[[#This Row],[Biological Marker]]=1,Play[[#This Row],[Smoker]]=0),Play[[#This Row],[medical_insurance_charges]],NA())</f>
        <v>#N/A</v>
      </c>
    </row>
    <row r="834" spans="1:33" x14ac:dyDescent="0.35">
      <c r="A834" s="31">
        <v>30</v>
      </c>
      <c r="B834" s="31">
        <v>22.895</v>
      </c>
      <c r="C834" s="33">
        <v>1</v>
      </c>
      <c r="D834" s="33">
        <v>0</v>
      </c>
      <c r="E834" s="33">
        <v>0</v>
      </c>
      <c r="F834" s="33">
        <v>0</v>
      </c>
      <c r="G834" s="33">
        <v>0</v>
      </c>
      <c r="H834">
        <v>0</v>
      </c>
      <c r="I834">
        <v>0</v>
      </c>
      <c r="J834">
        <v>0</v>
      </c>
      <c r="K834">
        <v>0</v>
      </c>
      <c r="L834">
        <v>1</v>
      </c>
      <c r="M834">
        <v>0</v>
      </c>
      <c r="N834">
        <v>1</v>
      </c>
      <c r="O834">
        <v>0</v>
      </c>
      <c r="P834">
        <v>0</v>
      </c>
      <c r="Q834" s="32">
        <v>4719.52405</v>
      </c>
      <c r="R834" s="110" t="e">
        <f>IF(Play[[#This Row],[southeast]]=1,Play[[#This Row],[medical_insurance_charges]],NA())</f>
        <v>#N/A</v>
      </c>
      <c r="S834" s="110" t="e">
        <f>IF(Play[[#This Row],[southwest]]=1,Play[[#This Row],[medical_insurance_charges]],NA())</f>
        <v>#N/A</v>
      </c>
      <c r="T834" s="111" t="e">
        <f>IF(Play[[#This Row],[northwest]]=1,Play[[#This Row],[medical_insurance_charges]],NA())</f>
        <v>#N/A</v>
      </c>
      <c r="U834" s="110">
        <f>IF(Play[[#This Row],[northeast]]=1,Play[[#This Row],[medical_insurance_charges]],NA())</f>
        <v>4719.52405</v>
      </c>
      <c r="V834" s="114" t="e">
        <f>IF(AND(Play[[#This Row],[southeast]]&lt;&gt;0,Play[[#This Row],[Smoker]]&lt;&gt;0),Play[[#This Row],[medical_insurance_charges]],NA())</f>
        <v>#N/A</v>
      </c>
      <c r="W834" s="114" t="e">
        <f>IF(AND(Play[[#This Row],[southwest]]&lt;&gt;0,Play[[#This Row],[Smoker]]&lt;&gt;0),Play[[#This Row],[medical_insurance_charges]],NA())</f>
        <v>#N/A</v>
      </c>
      <c r="X834" s="114" t="e">
        <f>IF(AND(Play[[#This Row],[northwest]]&lt;&gt;0,Play[[#This Row],[Smoker]]&lt;&gt;0),Play[[#This Row],[medical_insurance_charges]],NA())</f>
        <v>#N/A</v>
      </c>
      <c r="Y834" s="114" t="e">
        <f>IF(AND(Play[[#This Row],[northeast]]&lt;&gt;0,Play[[#This Row],[Smoker]]&lt;&gt;0),Play[[#This Row],[medical_insurance_charges]],NA())</f>
        <v>#N/A</v>
      </c>
      <c r="Z834" s="115" t="e">
        <f>IF(AND(Play[[#This Row],[Biological Marker]]=0,Play[[#This Row],[Smoker]]=1),Play[[#This Row],[medical_insurance_charges]],NA())</f>
        <v>#N/A</v>
      </c>
      <c r="AA834" s="115" t="e">
        <f>IF(AND(Play[[#This Row],[Biological Marker]]=1,Play[[#This Row],[Smoker]]=1),Play[[#This Row],[medical_insurance_charges]],NA())</f>
        <v>#N/A</v>
      </c>
      <c r="AB834" s="144" t="e">
        <f>IF(AND(Play[[#This Row],[southeast]]&lt;&gt;0,Play[[#This Row],[Smoker]]=0),Play[[#This Row],[medical_insurance_charges]],NA())</f>
        <v>#N/A</v>
      </c>
      <c r="AC834" s="144" t="e">
        <f>IF(AND(Play[[#This Row],[southwest]]&lt;&gt;0,Play[[#This Row],[Smoker]]=0),Play[[#This Row],[medical_insurance_charges]],NA())</f>
        <v>#N/A</v>
      </c>
      <c r="AD834" s="144" t="e">
        <f>IF(AND(Play[[#This Row],[northwest]]&lt;&gt;0,Play[[#This Row],[Smoker]]=0),Play[[#This Row],[medical_insurance_charges]],NA())</f>
        <v>#N/A</v>
      </c>
      <c r="AE834" s="144">
        <f>IF(AND(Play[[#This Row],[northeast]]&lt;&gt;0,Play[[#This Row],[Smoker]]=0),Play[[#This Row],[medical_insurance_charges]],NA())</f>
        <v>4719.52405</v>
      </c>
      <c r="AF834" s="115">
        <f>IF(AND(Play[[#This Row],[Biological Marker]]=0,Play[[#This Row],[Smoker]]=0),Play[[#This Row],[medical_insurance_charges]],NA())</f>
        <v>4719.52405</v>
      </c>
      <c r="AG834" s="115" t="e">
        <f>IF(AND(Play[[#This Row],[Biological Marker]]=1,Play[[#This Row],[Smoker]]=0),Play[[#This Row],[medical_insurance_charges]],NA())</f>
        <v>#N/A</v>
      </c>
    </row>
    <row r="835" spans="1:33" x14ac:dyDescent="0.35">
      <c r="A835" s="31">
        <v>30</v>
      </c>
      <c r="B835" s="31">
        <v>19.95</v>
      </c>
      <c r="C835" s="33">
        <v>1</v>
      </c>
      <c r="D835" s="33">
        <v>0</v>
      </c>
      <c r="E835" s="33">
        <v>0</v>
      </c>
      <c r="F835" s="33">
        <v>0</v>
      </c>
      <c r="G835" s="33">
        <v>0</v>
      </c>
      <c r="H835">
        <v>0</v>
      </c>
      <c r="I835">
        <v>0</v>
      </c>
      <c r="J835">
        <v>0</v>
      </c>
      <c r="K835">
        <v>1</v>
      </c>
      <c r="L835">
        <v>0</v>
      </c>
      <c r="M835">
        <v>0</v>
      </c>
      <c r="N835">
        <v>1</v>
      </c>
      <c r="O835">
        <v>0</v>
      </c>
      <c r="P835">
        <v>0</v>
      </c>
      <c r="Q835" s="32">
        <v>5693.4305000000004</v>
      </c>
      <c r="R835" s="110" t="e">
        <f>IF(Play[[#This Row],[southeast]]=1,Play[[#This Row],[medical_insurance_charges]],NA())</f>
        <v>#N/A</v>
      </c>
      <c r="S835" s="110" t="e">
        <f>IF(Play[[#This Row],[southwest]]=1,Play[[#This Row],[medical_insurance_charges]],NA())</f>
        <v>#N/A</v>
      </c>
      <c r="T835" s="111">
        <f>IF(Play[[#This Row],[northwest]]=1,Play[[#This Row],[medical_insurance_charges]],NA())</f>
        <v>5693.4305000000004</v>
      </c>
      <c r="U835" s="110" t="e">
        <f>IF(Play[[#This Row],[northeast]]=1,Play[[#This Row],[medical_insurance_charges]],NA())</f>
        <v>#N/A</v>
      </c>
      <c r="V835" s="114" t="e">
        <f>IF(AND(Play[[#This Row],[southeast]]&lt;&gt;0,Play[[#This Row],[Smoker]]&lt;&gt;0),Play[[#This Row],[medical_insurance_charges]],NA())</f>
        <v>#N/A</v>
      </c>
      <c r="W835" s="114" t="e">
        <f>IF(AND(Play[[#This Row],[southwest]]&lt;&gt;0,Play[[#This Row],[Smoker]]&lt;&gt;0),Play[[#This Row],[medical_insurance_charges]],NA())</f>
        <v>#N/A</v>
      </c>
      <c r="X835" s="114" t="e">
        <f>IF(AND(Play[[#This Row],[northwest]]&lt;&gt;0,Play[[#This Row],[Smoker]]&lt;&gt;0),Play[[#This Row],[medical_insurance_charges]],NA())</f>
        <v>#N/A</v>
      </c>
      <c r="Y835" s="114" t="e">
        <f>IF(AND(Play[[#This Row],[northeast]]&lt;&gt;0,Play[[#This Row],[Smoker]]&lt;&gt;0),Play[[#This Row],[medical_insurance_charges]],NA())</f>
        <v>#N/A</v>
      </c>
      <c r="Z835" s="115" t="e">
        <f>IF(AND(Play[[#This Row],[Biological Marker]]=0,Play[[#This Row],[Smoker]]=1),Play[[#This Row],[medical_insurance_charges]],NA())</f>
        <v>#N/A</v>
      </c>
      <c r="AA835" s="115" t="e">
        <f>IF(AND(Play[[#This Row],[Biological Marker]]=1,Play[[#This Row],[Smoker]]=1),Play[[#This Row],[medical_insurance_charges]],NA())</f>
        <v>#N/A</v>
      </c>
      <c r="AB835" s="144" t="e">
        <f>IF(AND(Play[[#This Row],[southeast]]&lt;&gt;0,Play[[#This Row],[Smoker]]=0),Play[[#This Row],[medical_insurance_charges]],NA())</f>
        <v>#N/A</v>
      </c>
      <c r="AC835" s="144" t="e">
        <f>IF(AND(Play[[#This Row],[southwest]]&lt;&gt;0,Play[[#This Row],[Smoker]]=0),Play[[#This Row],[medical_insurance_charges]],NA())</f>
        <v>#N/A</v>
      </c>
      <c r="AD835" s="144">
        <f>IF(AND(Play[[#This Row],[northwest]]&lt;&gt;0,Play[[#This Row],[Smoker]]=0),Play[[#This Row],[medical_insurance_charges]],NA())</f>
        <v>5693.4305000000004</v>
      </c>
      <c r="AE835" s="144" t="e">
        <f>IF(AND(Play[[#This Row],[northeast]]&lt;&gt;0,Play[[#This Row],[Smoker]]=0),Play[[#This Row],[medical_insurance_charges]],NA())</f>
        <v>#N/A</v>
      </c>
      <c r="AF835" s="115">
        <f>IF(AND(Play[[#This Row],[Biological Marker]]=0,Play[[#This Row],[Smoker]]=0),Play[[#This Row],[medical_insurance_charges]],NA())</f>
        <v>5693.4305000000004</v>
      </c>
      <c r="AG835" s="115" t="e">
        <f>IF(AND(Play[[#This Row],[Biological Marker]]=1,Play[[#This Row],[Smoker]]=0),Play[[#This Row],[medical_insurance_charges]],NA())</f>
        <v>#N/A</v>
      </c>
    </row>
    <row r="836" spans="1:33" x14ac:dyDescent="0.35">
      <c r="A836" s="31">
        <v>30</v>
      </c>
      <c r="B836" s="31">
        <v>21.945</v>
      </c>
      <c r="C836" s="33">
        <v>1</v>
      </c>
      <c r="D836" s="33">
        <v>0</v>
      </c>
      <c r="E836" s="33">
        <v>0</v>
      </c>
      <c r="F836" s="33">
        <v>0</v>
      </c>
      <c r="G836" s="33">
        <v>0</v>
      </c>
      <c r="H836">
        <v>0</v>
      </c>
      <c r="I836">
        <v>0</v>
      </c>
      <c r="J836">
        <v>0</v>
      </c>
      <c r="K836">
        <v>0</v>
      </c>
      <c r="L836">
        <v>1</v>
      </c>
      <c r="M836">
        <v>0</v>
      </c>
      <c r="N836">
        <v>1</v>
      </c>
      <c r="O836">
        <v>0</v>
      </c>
      <c r="P836">
        <v>0</v>
      </c>
      <c r="Q836" s="32">
        <v>4718.2035500000002</v>
      </c>
      <c r="R836" s="110" t="e">
        <f>IF(Play[[#This Row],[southeast]]=1,Play[[#This Row],[medical_insurance_charges]],NA())</f>
        <v>#N/A</v>
      </c>
      <c r="S836" s="110" t="e">
        <f>IF(Play[[#This Row],[southwest]]=1,Play[[#This Row],[medical_insurance_charges]],NA())</f>
        <v>#N/A</v>
      </c>
      <c r="T836" s="111" t="e">
        <f>IF(Play[[#This Row],[northwest]]=1,Play[[#This Row],[medical_insurance_charges]],NA())</f>
        <v>#N/A</v>
      </c>
      <c r="U836" s="110">
        <f>IF(Play[[#This Row],[northeast]]=1,Play[[#This Row],[medical_insurance_charges]],NA())</f>
        <v>4718.2035500000002</v>
      </c>
      <c r="V836" s="114" t="e">
        <f>IF(AND(Play[[#This Row],[southeast]]&lt;&gt;0,Play[[#This Row],[Smoker]]&lt;&gt;0),Play[[#This Row],[medical_insurance_charges]],NA())</f>
        <v>#N/A</v>
      </c>
      <c r="W836" s="114" t="e">
        <f>IF(AND(Play[[#This Row],[southwest]]&lt;&gt;0,Play[[#This Row],[Smoker]]&lt;&gt;0),Play[[#This Row],[medical_insurance_charges]],NA())</f>
        <v>#N/A</v>
      </c>
      <c r="X836" s="114" t="e">
        <f>IF(AND(Play[[#This Row],[northwest]]&lt;&gt;0,Play[[#This Row],[Smoker]]&lt;&gt;0),Play[[#This Row],[medical_insurance_charges]],NA())</f>
        <v>#N/A</v>
      </c>
      <c r="Y836" s="114" t="e">
        <f>IF(AND(Play[[#This Row],[northeast]]&lt;&gt;0,Play[[#This Row],[Smoker]]&lt;&gt;0),Play[[#This Row],[medical_insurance_charges]],NA())</f>
        <v>#N/A</v>
      </c>
      <c r="Z836" s="115" t="e">
        <f>IF(AND(Play[[#This Row],[Biological Marker]]=0,Play[[#This Row],[Smoker]]=1),Play[[#This Row],[medical_insurance_charges]],NA())</f>
        <v>#N/A</v>
      </c>
      <c r="AA836" s="115" t="e">
        <f>IF(AND(Play[[#This Row],[Biological Marker]]=1,Play[[#This Row],[Smoker]]=1),Play[[#This Row],[medical_insurance_charges]],NA())</f>
        <v>#N/A</v>
      </c>
      <c r="AB836" s="144" t="e">
        <f>IF(AND(Play[[#This Row],[southeast]]&lt;&gt;0,Play[[#This Row],[Smoker]]=0),Play[[#This Row],[medical_insurance_charges]],NA())</f>
        <v>#N/A</v>
      </c>
      <c r="AC836" s="144" t="e">
        <f>IF(AND(Play[[#This Row],[southwest]]&lt;&gt;0,Play[[#This Row],[Smoker]]=0),Play[[#This Row],[medical_insurance_charges]],NA())</f>
        <v>#N/A</v>
      </c>
      <c r="AD836" s="144" t="e">
        <f>IF(AND(Play[[#This Row],[northwest]]&lt;&gt;0,Play[[#This Row],[Smoker]]=0),Play[[#This Row],[medical_insurance_charges]],NA())</f>
        <v>#N/A</v>
      </c>
      <c r="AE836" s="144">
        <f>IF(AND(Play[[#This Row],[northeast]]&lt;&gt;0,Play[[#This Row],[Smoker]]=0),Play[[#This Row],[medical_insurance_charges]],NA())</f>
        <v>4718.2035500000002</v>
      </c>
      <c r="AF836" s="115">
        <f>IF(AND(Play[[#This Row],[Biological Marker]]=0,Play[[#This Row],[Smoker]]=0),Play[[#This Row],[medical_insurance_charges]],NA())</f>
        <v>4718.2035500000002</v>
      </c>
      <c r="AG836" s="115" t="e">
        <f>IF(AND(Play[[#This Row],[Biological Marker]]=1,Play[[#This Row],[Smoker]]=0),Play[[#This Row],[medical_insurance_charges]],NA())</f>
        <v>#N/A</v>
      </c>
    </row>
    <row r="837" spans="1:33" x14ac:dyDescent="0.35">
      <c r="A837" s="31">
        <v>31</v>
      </c>
      <c r="B837" s="31">
        <v>21.754999999999999</v>
      </c>
      <c r="C837" s="33">
        <v>1</v>
      </c>
      <c r="D837" s="33">
        <v>0</v>
      </c>
      <c r="E837" s="33">
        <v>0</v>
      </c>
      <c r="F837" s="33">
        <v>0</v>
      </c>
      <c r="G837" s="33">
        <v>0</v>
      </c>
      <c r="H837">
        <v>0</v>
      </c>
      <c r="I837">
        <v>0</v>
      </c>
      <c r="J837">
        <v>0</v>
      </c>
      <c r="K837">
        <v>1</v>
      </c>
      <c r="L837">
        <v>0</v>
      </c>
      <c r="M837">
        <v>0</v>
      </c>
      <c r="N837">
        <v>1</v>
      </c>
      <c r="O837">
        <v>0</v>
      </c>
      <c r="P837">
        <v>0</v>
      </c>
      <c r="Q837" s="32">
        <v>4134.0824499999999</v>
      </c>
      <c r="R837" s="110" t="e">
        <f>IF(Play[[#This Row],[southeast]]=1,Play[[#This Row],[medical_insurance_charges]],NA())</f>
        <v>#N/A</v>
      </c>
      <c r="S837" s="110" t="e">
        <f>IF(Play[[#This Row],[southwest]]=1,Play[[#This Row],[medical_insurance_charges]],NA())</f>
        <v>#N/A</v>
      </c>
      <c r="T837" s="111">
        <f>IF(Play[[#This Row],[northwest]]=1,Play[[#This Row],[medical_insurance_charges]],NA())</f>
        <v>4134.0824499999999</v>
      </c>
      <c r="U837" s="110" t="e">
        <f>IF(Play[[#This Row],[northeast]]=1,Play[[#This Row],[medical_insurance_charges]],NA())</f>
        <v>#N/A</v>
      </c>
      <c r="V837" s="114" t="e">
        <f>IF(AND(Play[[#This Row],[southeast]]&lt;&gt;0,Play[[#This Row],[Smoker]]&lt;&gt;0),Play[[#This Row],[medical_insurance_charges]],NA())</f>
        <v>#N/A</v>
      </c>
      <c r="W837" s="114" t="e">
        <f>IF(AND(Play[[#This Row],[southwest]]&lt;&gt;0,Play[[#This Row],[Smoker]]&lt;&gt;0),Play[[#This Row],[medical_insurance_charges]],NA())</f>
        <v>#N/A</v>
      </c>
      <c r="X837" s="114" t="e">
        <f>IF(AND(Play[[#This Row],[northwest]]&lt;&gt;0,Play[[#This Row],[Smoker]]&lt;&gt;0),Play[[#This Row],[medical_insurance_charges]],NA())</f>
        <v>#N/A</v>
      </c>
      <c r="Y837" s="114" t="e">
        <f>IF(AND(Play[[#This Row],[northeast]]&lt;&gt;0,Play[[#This Row],[Smoker]]&lt;&gt;0),Play[[#This Row],[medical_insurance_charges]],NA())</f>
        <v>#N/A</v>
      </c>
      <c r="Z837" s="115" t="e">
        <f>IF(AND(Play[[#This Row],[Biological Marker]]=0,Play[[#This Row],[Smoker]]=1),Play[[#This Row],[medical_insurance_charges]],NA())</f>
        <v>#N/A</v>
      </c>
      <c r="AA837" s="115" t="e">
        <f>IF(AND(Play[[#This Row],[Biological Marker]]=1,Play[[#This Row],[Smoker]]=1),Play[[#This Row],[medical_insurance_charges]],NA())</f>
        <v>#N/A</v>
      </c>
      <c r="AB837" s="144" t="e">
        <f>IF(AND(Play[[#This Row],[southeast]]&lt;&gt;0,Play[[#This Row],[Smoker]]=0),Play[[#This Row],[medical_insurance_charges]],NA())</f>
        <v>#N/A</v>
      </c>
      <c r="AC837" s="144" t="e">
        <f>IF(AND(Play[[#This Row],[southwest]]&lt;&gt;0,Play[[#This Row],[Smoker]]=0),Play[[#This Row],[medical_insurance_charges]],NA())</f>
        <v>#N/A</v>
      </c>
      <c r="AD837" s="144">
        <f>IF(AND(Play[[#This Row],[northwest]]&lt;&gt;0,Play[[#This Row],[Smoker]]=0),Play[[#This Row],[medical_insurance_charges]],NA())</f>
        <v>4134.0824499999999</v>
      </c>
      <c r="AE837" s="144" t="e">
        <f>IF(AND(Play[[#This Row],[northeast]]&lt;&gt;0,Play[[#This Row],[Smoker]]=0),Play[[#This Row],[medical_insurance_charges]],NA())</f>
        <v>#N/A</v>
      </c>
      <c r="AF837" s="115">
        <f>IF(AND(Play[[#This Row],[Biological Marker]]=0,Play[[#This Row],[Smoker]]=0),Play[[#This Row],[medical_insurance_charges]],NA())</f>
        <v>4134.0824499999999</v>
      </c>
      <c r="AG837" s="115" t="e">
        <f>IF(AND(Play[[#This Row],[Biological Marker]]=1,Play[[#This Row],[Smoker]]=0),Play[[#This Row],[medical_insurance_charges]],NA())</f>
        <v>#N/A</v>
      </c>
    </row>
    <row r="838" spans="1:33" x14ac:dyDescent="0.35">
      <c r="A838" s="31">
        <v>32</v>
      </c>
      <c r="B838" s="31">
        <v>20.52</v>
      </c>
      <c r="C838" s="33">
        <v>1</v>
      </c>
      <c r="D838" s="33">
        <v>0</v>
      </c>
      <c r="E838" s="33">
        <v>0</v>
      </c>
      <c r="F838" s="33">
        <v>0</v>
      </c>
      <c r="G838" s="33">
        <v>0</v>
      </c>
      <c r="H838">
        <v>0</v>
      </c>
      <c r="I838">
        <v>0</v>
      </c>
      <c r="J838">
        <v>0</v>
      </c>
      <c r="K838">
        <v>0</v>
      </c>
      <c r="L838">
        <v>1</v>
      </c>
      <c r="M838">
        <v>0</v>
      </c>
      <c r="N838">
        <v>1</v>
      </c>
      <c r="O838">
        <v>0</v>
      </c>
      <c r="P838">
        <v>0</v>
      </c>
      <c r="Q838" s="32">
        <v>4544.2348000000002</v>
      </c>
      <c r="R838" s="110" t="e">
        <f>IF(Play[[#This Row],[southeast]]=1,Play[[#This Row],[medical_insurance_charges]],NA())</f>
        <v>#N/A</v>
      </c>
      <c r="S838" s="110" t="e">
        <f>IF(Play[[#This Row],[southwest]]=1,Play[[#This Row],[medical_insurance_charges]],NA())</f>
        <v>#N/A</v>
      </c>
      <c r="T838" s="111" t="e">
        <f>IF(Play[[#This Row],[northwest]]=1,Play[[#This Row],[medical_insurance_charges]],NA())</f>
        <v>#N/A</v>
      </c>
      <c r="U838" s="110">
        <f>IF(Play[[#This Row],[northeast]]=1,Play[[#This Row],[medical_insurance_charges]],NA())</f>
        <v>4544.2348000000002</v>
      </c>
      <c r="V838" s="114" t="e">
        <f>IF(AND(Play[[#This Row],[southeast]]&lt;&gt;0,Play[[#This Row],[Smoker]]&lt;&gt;0),Play[[#This Row],[medical_insurance_charges]],NA())</f>
        <v>#N/A</v>
      </c>
      <c r="W838" s="114" t="e">
        <f>IF(AND(Play[[#This Row],[southwest]]&lt;&gt;0,Play[[#This Row],[Smoker]]&lt;&gt;0),Play[[#This Row],[medical_insurance_charges]],NA())</f>
        <v>#N/A</v>
      </c>
      <c r="X838" s="114" t="e">
        <f>IF(AND(Play[[#This Row],[northwest]]&lt;&gt;0,Play[[#This Row],[Smoker]]&lt;&gt;0),Play[[#This Row],[medical_insurance_charges]],NA())</f>
        <v>#N/A</v>
      </c>
      <c r="Y838" s="114" t="e">
        <f>IF(AND(Play[[#This Row],[northeast]]&lt;&gt;0,Play[[#This Row],[Smoker]]&lt;&gt;0),Play[[#This Row],[medical_insurance_charges]],NA())</f>
        <v>#N/A</v>
      </c>
      <c r="Z838" s="115" t="e">
        <f>IF(AND(Play[[#This Row],[Biological Marker]]=0,Play[[#This Row],[Smoker]]=1),Play[[#This Row],[medical_insurance_charges]],NA())</f>
        <v>#N/A</v>
      </c>
      <c r="AA838" s="115" t="e">
        <f>IF(AND(Play[[#This Row],[Biological Marker]]=1,Play[[#This Row],[Smoker]]=1),Play[[#This Row],[medical_insurance_charges]],NA())</f>
        <v>#N/A</v>
      </c>
      <c r="AB838" s="144" t="e">
        <f>IF(AND(Play[[#This Row],[southeast]]&lt;&gt;0,Play[[#This Row],[Smoker]]=0),Play[[#This Row],[medical_insurance_charges]],NA())</f>
        <v>#N/A</v>
      </c>
      <c r="AC838" s="144" t="e">
        <f>IF(AND(Play[[#This Row],[southwest]]&lt;&gt;0,Play[[#This Row],[Smoker]]=0),Play[[#This Row],[medical_insurance_charges]],NA())</f>
        <v>#N/A</v>
      </c>
      <c r="AD838" s="144" t="e">
        <f>IF(AND(Play[[#This Row],[northwest]]&lt;&gt;0,Play[[#This Row],[Smoker]]=0),Play[[#This Row],[medical_insurance_charges]],NA())</f>
        <v>#N/A</v>
      </c>
      <c r="AE838" s="144">
        <f>IF(AND(Play[[#This Row],[northeast]]&lt;&gt;0,Play[[#This Row],[Smoker]]=0),Play[[#This Row],[medical_insurance_charges]],NA())</f>
        <v>4544.2348000000002</v>
      </c>
      <c r="AF838" s="115">
        <f>IF(AND(Play[[#This Row],[Biological Marker]]=0,Play[[#This Row],[Smoker]]=0),Play[[#This Row],[medical_insurance_charges]],NA())</f>
        <v>4544.2348000000002</v>
      </c>
      <c r="AG838" s="115" t="e">
        <f>IF(AND(Play[[#This Row],[Biological Marker]]=1,Play[[#This Row],[Smoker]]=0),Play[[#This Row],[medical_insurance_charges]],NA())</f>
        <v>#N/A</v>
      </c>
    </row>
    <row r="839" spans="1:33" x14ac:dyDescent="0.35">
      <c r="A839" s="31">
        <v>33</v>
      </c>
      <c r="B839" s="31">
        <v>22.135000000000002</v>
      </c>
      <c r="C839" s="33">
        <v>1</v>
      </c>
      <c r="D839" s="33">
        <v>0</v>
      </c>
      <c r="E839" s="33">
        <v>0</v>
      </c>
      <c r="F839" s="33">
        <v>0</v>
      </c>
      <c r="G839" s="33">
        <v>0</v>
      </c>
      <c r="H839">
        <v>0</v>
      </c>
      <c r="I839">
        <v>0</v>
      </c>
      <c r="J839">
        <v>0</v>
      </c>
      <c r="K839">
        <v>0</v>
      </c>
      <c r="L839">
        <v>1</v>
      </c>
      <c r="M839">
        <v>0</v>
      </c>
      <c r="N839">
        <v>1</v>
      </c>
      <c r="O839">
        <v>0</v>
      </c>
      <c r="P839">
        <v>0</v>
      </c>
      <c r="Q839" s="32">
        <v>5354.0746499999996</v>
      </c>
      <c r="R839" s="110" t="e">
        <f>IF(Play[[#This Row],[southeast]]=1,Play[[#This Row],[medical_insurance_charges]],NA())</f>
        <v>#N/A</v>
      </c>
      <c r="S839" s="110" t="e">
        <f>IF(Play[[#This Row],[southwest]]=1,Play[[#This Row],[medical_insurance_charges]],NA())</f>
        <v>#N/A</v>
      </c>
      <c r="T839" s="111" t="e">
        <f>IF(Play[[#This Row],[northwest]]=1,Play[[#This Row],[medical_insurance_charges]],NA())</f>
        <v>#N/A</v>
      </c>
      <c r="U839" s="110">
        <f>IF(Play[[#This Row],[northeast]]=1,Play[[#This Row],[medical_insurance_charges]],NA())</f>
        <v>5354.0746499999996</v>
      </c>
      <c r="V839" s="114" t="e">
        <f>IF(AND(Play[[#This Row],[southeast]]&lt;&gt;0,Play[[#This Row],[Smoker]]&lt;&gt;0),Play[[#This Row],[medical_insurance_charges]],NA())</f>
        <v>#N/A</v>
      </c>
      <c r="W839" s="114" t="e">
        <f>IF(AND(Play[[#This Row],[southwest]]&lt;&gt;0,Play[[#This Row],[Smoker]]&lt;&gt;0),Play[[#This Row],[medical_insurance_charges]],NA())</f>
        <v>#N/A</v>
      </c>
      <c r="X839" s="114" t="e">
        <f>IF(AND(Play[[#This Row],[northwest]]&lt;&gt;0,Play[[#This Row],[Smoker]]&lt;&gt;0),Play[[#This Row],[medical_insurance_charges]],NA())</f>
        <v>#N/A</v>
      </c>
      <c r="Y839" s="114" t="e">
        <f>IF(AND(Play[[#This Row],[northeast]]&lt;&gt;0,Play[[#This Row],[Smoker]]&lt;&gt;0),Play[[#This Row],[medical_insurance_charges]],NA())</f>
        <v>#N/A</v>
      </c>
      <c r="Z839" s="115" t="e">
        <f>IF(AND(Play[[#This Row],[Biological Marker]]=0,Play[[#This Row],[Smoker]]=1),Play[[#This Row],[medical_insurance_charges]],NA())</f>
        <v>#N/A</v>
      </c>
      <c r="AA839" s="115" t="e">
        <f>IF(AND(Play[[#This Row],[Biological Marker]]=1,Play[[#This Row],[Smoker]]=1),Play[[#This Row],[medical_insurance_charges]],NA())</f>
        <v>#N/A</v>
      </c>
      <c r="AB839" s="144" t="e">
        <f>IF(AND(Play[[#This Row],[southeast]]&lt;&gt;0,Play[[#This Row],[Smoker]]=0),Play[[#This Row],[medical_insurance_charges]],NA())</f>
        <v>#N/A</v>
      </c>
      <c r="AC839" s="144" t="e">
        <f>IF(AND(Play[[#This Row],[southwest]]&lt;&gt;0,Play[[#This Row],[Smoker]]=0),Play[[#This Row],[medical_insurance_charges]],NA())</f>
        <v>#N/A</v>
      </c>
      <c r="AD839" s="144" t="e">
        <f>IF(AND(Play[[#This Row],[northwest]]&lt;&gt;0,Play[[#This Row],[Smoker]]=0),Play[[#This Row],[medical_insurance_charges]],NA())</f>
        <v>#N/A</v>
      </c>
      <c r="AE839" s="144">
        <f>IF(AND(Play[[#This Row],[northeast]]&lt;&gt;0,Play[[#This Row],[Smoker]]=0),Play[[#This Row],[medical_insurance_charges]],NA())</f>
        <v>5354.0746499999996</v>
      </c>
      <c r="AF839" s="115">
        <f>IF(AND(Play[[#This Row],[Biological Marker]]=0,Play[[#This Row],[Smoker]]=0),Play[[#This Row],[medical_insurance_charges]],NA())</f>
        <v>5354.0746499999996</v>
      </c>
      <c r="AG839" s="115" t="e">
        <f>IF(AND(Play[[#This Row],[Biological Marker]]=1,Play[[#This Row],[Smoker]]=0),Play[[#This Row],[medical_insurance_charges]],NA())</f>
        <v>#N/A</v>
      </c>
    </row>
    <row r="840" spans="1:33" x14ac:dyDescent="0.35">
      <c r="A840" s="31">
        <v>34</v>
      </c>
      <c r="B840" s="31">
        <v>19</v>
      </c>
      <c r="C840" s="33">
        <v>1</v>
      </c>
      <c r="D840" s="33">
        <v>0</v>
      </c>
      <c r="E840" s="33">
        <v>0</v>
      </c>
      <c r="F840" s="33">
        <v>0</v>
      </c>
      <c r="G840" s="33">
        <v>0</v>
      </c>
      <c r="H840">
        <v>0</v>
      </c>
      <c r="I840">
        <v>0</v>
      </c>
      <c r="J840">
        <v>0</v>
      </c>
      <c r="K840">
        <v>0</v>
      </c>
      <c r="L840">
        <v>1</v>
      </c>
      <c r="M840">
        <v>0</v>
      </c>
      <c r="N840">
        <v>1</v>
      </c>
      <c r="O840">
        <v>0</v>
      </c>
      <c r="P840">
        <v>0</v>
      </c>
      <c r="Q840" s="32">
        <v>6753.0379999999996</v>
      </c>
      <c r="R840" s="110" t="e">
        <f>IF(Play[[#This Row],[southeast]]=1,Play[[#This Row],[medical_insurance_charges]],NA())</f>
        <v>#N/A</v>
      </c>
      <c r="S840" s="110" t="e">
        <f>IF(Play[[#This Row],[southwest]]=1,Play[[#This Row],[medical_insurance_charges]],NA())</f>
        <v>#N/A</v>
      </c>
      <c r="T840" s="111" t="e">
        <f>IF(Play[[#This Row],[northwest]]=1,Play[[#This Row],[medical_insurance_charges]],NA())</f>
        <v>#N/A</v>
      </c>
      <c r="U840" s="110">
        <f>IF(Play[[#This Row],[northeast]]=1,Play[[#This Row],[medical_insurance_charges]],NA())</f>
        <v>6753.0379999999996</v>
      </c>
      <c r="V840" s="114" t="e">
        <f>IF(AND(Play[[#This Row],[southeast]]&lt;&gt;0,Play[[#This Row],[Smoker]]&lt;&gt;0),Play[[#This Row],[medical_insurance_charges]],NA())</f>
        <v>#N/A</v>
      </c>
      <c r="W840" s="114" t="e">
        <f>IF(AND(Play[[#This Row],[southwest]]&lt;&gt;0,Play[[#This Row],[Smoker]]&lt;&gt;0),Play[[#This Row],[medical_insurance_charges]],NA())</f>
        <v>#N/A</v>
      </c>
      <c r="X840" s="114" t="e">
        <f>IF(AND(Play[[#This Row],[northwest]]&lt;&gt;0,Play[[#This Row],[Smoker]]&lt;&gt;0),Play[[#This Row],[medical_insurance_charges]],NA())</f>
        <v>#N/A</v>
      </c>
      <c r="Y840" s="114" t="e">
        <f>IF(AND(Play[[#This Row],[northeast]]&lt;&gt;0,Play[[#This Row],[Smoker]]&lt;&gt;0),Play[[#This Row],[medical_insurance_charges]],NA())</f>
        <v>#N/A</v>
      </c>
      <c r="Z840" s="115" t="e">
        <f>IF(AND(Play[[#This Row],[Biological Marker]]=0,Play[[#This Row],[Smoker]]=1),Play[[#This Row],[medical_insurance_charges]],NA())</f>
        <v>#N/A</v>
      </c>
      <c r="AA840" s="115" t="e">
        <f>IF(AND(Play[[#This Row],[Biological Marker]]=1,Play[[#This Row],[Smoker]]=1),Play[[#This Row],[medical_insurance_charges]],NA())</f>
        <v>#N/A</v>
      </c>
      <c r="AB840" s="144" t="e">
        <f>IF(AND(Play[[#This Row],[southeast]]&lt;&gt;0,Play[[#This Row],[Smoker]]=0),Play[[#This Row],[medical_insurance_charges]],NA())</f>
        <v>#N/A</v>
      </c>
      <c r="AC840" s="144" t="e">
        <f>IF(AND(Play[[#This Row],[southwest]]&lt;&gt;0,Play[[#This Row],[Smoker]]=0),Play[[#This Row],[medical_insurance_charges]],NA())</f>
        <v>#N/A</v>
      </c>
      <c r="AD840" s="144" t="e">
        <f>IF(AND(Play[[#This Row],[northwest]]&lt;&gt;0,Play[[#This Row],[Smoker]]=0),Play[[#This Row],[medical_insurance_charges]],NA())</f>
        <v>#N/A</v>
      </c>
      <c r="AE840" s="144">
        <f>IF(AND(Play[[#This Row],[northeast]]&lt;&gt;0,Play[[#This Row],[Smoker]]=0),Play[[#This Row],[medical_insurance_charges]],NA())</f>
        <v>6753.0379999999996</v>
      </c>
      <c r="AF840" s="115">
        <f>IF(AND(Play[[#This Row],[Biological Marker]]=0,Play[[#This Row],[Smoker]]=0),Play[[#This Row],[medical_insurance_charges]],NA())</f>
        <v>6753.0379999999996</v>
      </c>
      <c r="AG840" s="115" t="e">
        <f>IF(AND(Play[[#This Row],[Biological Marker]]=1,Play[[#This Row],[Smoker]]=0),Play[[#This Row],[medical_insurance_charges]],NA())</f>
        <v>#N/A</v>
      </c>
    </row>
    <row r="841" spans="1:33" x14ac:dyDescent="0.35">
      <c r="A841" s="31">
        <v>34</v>
      </c>
      <c r="B841" s="31">
        <v>23.56</v>
      </c>
      <c r="C841" s="33">
        <v>1</v>
      </c>
      <c r="D841" s="33">
        <v>0</v>
      </c>
      <c r="E841" s="33">
        <v>0</v>
      </c>
      <c r="F841" s="33">
        <v>0</v>
      </c>
      <c r="G841" s="33">
        <v>0</v>
      </c>
      <c r="H841">
        <v>0</v>
      </c>
      <c r="I841">
        <v>0</v>
      </c>
      <c r="J841">
        <v>0</v>
      </c>
      <c r="K841">
        <v>0</v>
      </c>
      <c r="L841">
        <v>1</v>
      </c>
      <c r="M841">
        <v>0</v>
      </c>
      <c r="N841">
        <v>1</v>
      </c>
      <c r="O841">
        <v>0</v>
      </c>
      <c r="P841">
        <v>0</v>
      </c>
      <c r="Q841" s="32">
        <v>4992.3764000000001</v>
      </c>
      <c r="R841" s="110" t="e">
        <f>IF(Play[[#This Row],[southeast]]=1,Play[[#This Row],[medical_insurance_charges]],NA())</f>
        <v>#N/A</v>
      </c>
      <c r="S841" s="110" t="e">
        <f>IF(Play[[#This Row],[southwest]]=1,Play[[#This Row],[medical_insurance_charges]],NA())</f>
        <v>#N/A</v>
      </c>
      <c r="T841" s="111" t="e">
        <f>IF(Play[[#This Row],[northwest]]=1,Play[[#This Row],[medical_insurance_charges]],NA())</f>
        <v>#N/A</v>
      </c>
      <c r="U841" s="110">
        <f>IF(Play[[#This Row],[northeast]]=1,Play[[#This Row],[medical_insurance_charges]],NA())</f>
        <v>4992.3764000000001</v>
      </c>
      <c r="V841" s="114" t="e">
        <f>IF(AND(Play[[#This Row],[southeast]]&lt;&gt;0,Play[[#This Row],[Smoker]]&lt;&gt;0),Play[[#This Row],[medical_insurance_charges]],NA())</f>
        <v>#N/A</v>
      </c>
      <c r="W841" s="114" t="e">
        <f>IF(AND(Play[[#This Row],[southwest]]&lt;&gt;0,Play[[#This Row],[Smoker]]&lt;&gt;0),Play[[#This Row],[medical_insurance_charges]],NA())</f>
        <v>#N/A</v>
      </c>
      <c r="X841" s="114" t="e">
        <f>IF(AND(Play[[#This Row],[northwest]]&lt;&gt;0,Play[[#This Row],[Smoker]]&lt;&gt;0),Play[[#This Row],[medical_insurance_charges]],NA())</f>
        <v>#N/A</v>
      </c>
      <c r="Y841" s="114" t="e">
        <f>IF(AND(Play[[#This Row],[northeast]]&lt;&gt;0,Play[[#This Row],[Smoker]]&lt;&gt;0),Play[[#This Row],[medical_insurance_charges]],NA())</f>
        <v>#N/A</v>
      </c>
      <c r="Z841" s="115" t="e">
        <f>IF(AND(Play[[#This Row],[Biological Marker]]=0,Play[[#This Row],[Smoker]]=1),Play[[#This Row],[medical_insurance_charges]],NA())</f>
        <v>#N/A</v>
      </c>
      <c r="AA841" s="115" t="e">
        <f>IF(AND(Play[[#This Row],[Biological Marker]]=1,Play[[#This Row],[Smoker]]=1),Play[[#This Row],[medical_insurance_charges]],NA())</f>
        <v>#N/A</v>
      </c>
      <c r="AB841" s="144" t="e">
        <f>IF(AND(Play[[#This Row],[southeast]]&lt;&gt;0,Play[[#This Row],[Smoker]]=0),Play[[#This Row],[medical_insurance_charges]],NA())</f>
        <v>#N/A</v>
      </c>
      <c r="AC841" s="144" t="e">
        <f>IF(AND(Play[[#This Row],[southwest]]&lt;&gt;0,Play[[#This Row],[Smoker]]=0),Play[[#This Row],[medical_insurance_charges]],NA())</f>
        <v>#N/A</v>
      </c>
      <c r="AD841" s="144" t="e">
        <f>IF(AND(Play[[#This Row],[northwest]]&lt;&gt;0,Play[[#This Row],[Smoker]]=0),Play[[#This Row],[medical_insurance_charges]],NA())</f>
        <v>#N/A</v>
      </c>
      <c r="AE841" s="144">
        <f>IF(AND(Play[[#This Row],[northeast]]&lt;&gt;0,Play[[#This Row],[Smoker]]=0),Play[[#This Row],[medical_insurance_charges]],NA())</f>
        <v>4992.3764000000001</v>
      </c>
      <c r="AF841" s="115">
        <f>IF(AND(Play[[#This Row],[Biological Marker]]=0,Play[[#This Row],[Smoker]]=0),Play[[#This Row],[medical_insurance_charges]],NA())</f>
        <v>4992.3764000000001</v>
      </c>
      <c r="AG841" s="115" t="e">
        <f>IF(AND(Play[[#This Row],[Biological Marker]]=1,Play[[#This Row],[Smoker]]=0),Play[[#This Row],[medical_insurance_charges]],NA())</f>
        <v>#N/A</v>
      </c>
    </row>
    <row r="842" spans="1:33" x14ac:dyDescent="0.35">
      <c r="A842" s="31">
        <v>35</v>
      </c>
      <c r="B842" s="31">
        <v>23.465</v>
      </c>
      <c r="C842" s="33">
        <v>1</v>
      </c>
      <c r="D842" s="33">
        <v>0</v>
      </c>
      <c r="E842" s="33">
        <v>0</v>
      </c>
      <c r="F842" s="33">
        <v>0</v>
      </c>
      <c r="G842" s="33">
        <v>0</v>
      </c>
      <c r="H842">
        <v>0</v>
      </c>
      <c r="I842">
        <v>0</v>
      </c>
      <c r="J842">
        <v>0</v>
      </c>
      <c r="K842">
        <v>0</v>
      </c>
      <c r="L842">
        <v>1</v>
      </c>
      <c r="M842">
        <v>0</v>
      </c>
      <c r="N842">
        <v>1</v>
      </c>
      <c r="O842">
        <v>0</v>
      </c>
      <c r="P842">
        <v>0</v>
      </c>
      <c r="Q842" s="32">
        <v>6402.2913500000004</v>
      </c>
      <c r="R842" s="110" t="e">
        <f>IF(Play[[#This Row],[southeast]]=1,Play[[#This Row],[medical_insurance_charges]],NA())</f>
        <v>#N/A</v>
      </c>
      <c r="S842" s="110" t="e">
        <f>IF(Play[[#This Row],[southwest]]=1,Play[[#This Row],[medical_insurance_charges]],NA())</f>
        <v>#N/A</v>
      </c>
      <c r="T842" s="111" t="e">
        <f>IF(Play[[#This Row],[northwest]]=1,Play[[#This Row],[medical_insurance_charges]],NA())</f>
        <v>#N/A</v>
      </c>
      <c r="U842" s="110">
        <f>IF(Play[[#This Row],[northeast]]=1,Play[[#This Row],[medical_insurance_charges]],NA())</f>
        <v>6402.2913500000004</v>
      </c>
      <c r="V842" s="114" t="e">
        <f>IF(AND(Play[[#This Row],[southeast]]&lt;&gt;0,Play[[#This Row],[Smoker]]&lt;&gt;0),Play[[#This Row],[medical_insurance_charges]],NA())</f>
        <v>#N/A</v>
      </c>
      <c r="W842" s="114" t="e">
        <f>IF(AND(Play[[#This Row],[southwest]]&lt;&gt;0,Play[[#This Row],[Smoker]]&lt;&gt;0),Play[[#This Row],[medical_insurance_charges]],NA())</f>
        <v>#N/A</v>
      </c>
      <c r="X842" s="114" t="e">
        <f>IF(AND(Play[[#This Row],[northwest]]&lt;&gt;0,Play[[#This Row],[Smoker]]&lt;&gt;0),Play[[#This Row],[medical_insurance_charges]],NA())</f>
        <v>#N/A</v>
      </c>
      <c r="Y842" s="114" t="e">
        <f>IF(AND(Play[[#This Row],[northeast]]&lt;&gt;0,Play[[#This Row],[Smoker]]&lt;&gt;0),Play[[#This Row],[medical_insurance_charges]],NA())</f>
        <v>#N/A</v>
      </c>
      <c r="Z842" s="115" t="e">
        <f>IF(AND(Play[[#This Row],[Biological Marker]]=0,Play[[#This Row],[Smoker]]=1),Play[[#This Row],[medical_insurance_charges]],NA())</f>
        <v>#N/A</v>
      </c>
      <c r="AA842" s="115" t="e">
        <f>IF(AND(Play[[#This Row],[Biological Marker]]=1,Play[[#This Row],[Smoker]]=1),Play[[#This Row],[medical_insurance_charges]],NA())</f>
        <v>#N/A</v>
      </c>
      <c r="AB842" s="144" t="e">
        <f>IF(AND(Play[[#This Row],[southeast]]&lt;&gt;0,Play[[#This Row],[Smoker]]=0),Play[[#This Row],[medical_insurance_charges]],NA())</f>
        <v>#N/A</v>
      </c>
      <c r="AC842" s="144" t="e">
        <f>IF(AND(Play[[#This Row],[southwest]]&lt;&gt;0,Play[[#This Row],[Smoker]]=0),Play[[#This Row],[medical_insurance_charges]],NA())</f>
        <v>#N/A</v>
      </c>
      <c r="AD842" s="144" t="e">
        <f>IF(AND(Play[[#This Row],[northwest]]&lt;&gt;0,Play[[#This Row],[Smoker]]=0),Play[[#This Row],[medical_insurance_charges]],NA())</f>
        <v>#N/A</v>
      </c>
      <c r="AE842" s="144">
        <f>IF(AND(Play[[#This Row],[northeast]]&lt;&gt;0,Play[[#This Row],[Smoker]]=0),Play[[#This Row],[medical_insurance_charges]],NA())</f>
        <v>6402.2913500000004</v>
      </c>
      <c r="AF842" s="115">
        <f>IF(AND(Play[[#This Row],[Biological Marker]]=0,Play[[#This Row],[Smoker]]=0),Play[[#This Row],[medical_insurance_charges]],NA())</f>
        <v>6402.2913500000004</v>
      </c>
      <c r="AG842" s="115" t="e">
        <f>IF(AND(Play[[#This Row],[Biological Marker]]=1,Play[[#This Row],[Smoker]]=0),Play[[#This Row],[medical_insurance_charges]],NA())</f>
        <v>#N/A</v>
      </c>
    </row>
    <row r="843" spans="1:33" x14ac:dyDescent="0.35">
      <c r="A843" s="31">
        <v>36</v>
      </c>
      <c r="B843" s="31">
        <v>19.855</v>
      </c>
      <c r="C843" s="33">
        <v>1</v>
      </c>
      <c r="D843" s="33">
        <v>0</v>
      </c>
      <c r="E843" s="33">
        <v>0</v>
      </c>
      <c r="F843" s="33">
        <v>0</v>
      </c>
      <c r="G843" s="33">
        <v>0</v>
      </c>
      <c r="H843">
        <v>0</v>
      </c>
      <c r="I843">
        <v>0</v>
      </c>
      <c r="J843">
        <v>0</v>
      </c>
      <c r="K843">
        <v>0</v>
      </c>
      <c r="L843">
        <v>1</v>
      </c>
      <c r="M843">
        <v>0</v>
      </c>
      <c r="N843">
        <v>0</v>
      </c>
      <c r="O843">
        <v>1</v>
      </c>
      <c r="P843">
        <v>0</v>
      </c>
      <c r="Q843" s="32">
        <v>5458.0464499999998</v>
      </c>
      <c r="R843" s="110" t="e">
        <f>IF(Play[[#This Row],[southeast]]=1,Play[[#This Row],[medical_insurance_charges]],NA())</f>
        <v>#N/A</v>
      </c>
      <c r="S843" s="110" t="e">
        <f>IF(Play[[#This Row],[southwest]]=1,Play[[#This Row],[medical_insurance_charges]],NA())</f>
        <v>#N/A</v>
      </c>
      <c r="T843" s="111" t="e">
        <f>IF(Play[[#This Row],[northwest]]=1,Play[[#This Row],[medical_insurance_charges]],NA())</f>
        <v>#N/A</v>
      </c>
      <c r="U843" s="110">
        <f>IF(Play[[#This Row],[northeast]]=1,Play[[#This Row],[medical_insurance_charges]],NA())</f>
        <v>5458.0464499999998</v>
      </c>
      <c r="V843" s="114" t="e">
        <f>IF(AND(Play[[#This Row],[southeast]]&lt;&gt;0,Play[[#This Row],[Smoker]]&lt;&gt;0),Play[[#This Row],[medical_insurance_charges]],NA())</f>
        <v>#N/A</v>
      </c>
      <c r="W843" s="114" t="e">
        <f>IF(AND(Play[[#This Row],[southwest]]&lt;&gt;0,Play[[#This Row],[Smoker]]&lt;&gt;0),Play[[#This Row],[medical_insurance_charges]],NA())</f>
        <v>#N/A</v>
      </c>
      <c r="X843" s="114" t="e">
        <f>IF(AND(Play[[#This Row],[northwest]]&lt;&gt;0,Play[[#This Row],[Smoker]]&lt;&gt;0),Play[[#This Row],[medical_insurance_charges]],NA())</f>
        <v>#N/A</v>
      </c>
      <c r="Y843" s="114" t="e">
        <f>IF(AND(Play[[#This Row],[northeast]]&lt;&gt;0,Play[[#This Row],[Smoker]]&lt;&gt;0),Play[[#This Row],[medical_insurance_charges]],NA())</f>
        <v>#N/A</v>
      </c>
      <c r="Z843" s="115" t="e">
        <f>IF(AND(Play[[#This Row],[Biological Marker]]=0,Play[[#This Row],[Smoker]]=1),Play[[#This Row],[medical_insurance_charges]],NA())</f>
        <v>#N/A</v>
      </c>
      <c r="AA843" s="115" t="e">
        <f>IF(AND(Play[[#This Row],[Biological Marker]]=1,Play[[#This Row],[Smoker]]=1),Play[[#This Row],[medical_insurance_charges]],NA())</f>
        <v>#N/A</v>
      </c>
      <c r="AB843" s="144" t="e">
        <f>IF(AND(Play[[#This Row],[southeast]]&lt;&gt;0,Play[[#This Row],[Smoker]]=0),Play[[#This Row],[medical_insurance_charges]],NA())</f>
        <v>#N/A</v>
      </c>
      <c r="AC843" s="144" t="e">
        <f>IF(AND(Play[[#This Row],[southwest]]&lt;&gt;0,Play[[#This Row],[Smoker]]=0),Play[[#This Row],[medical_insurance_charges]],NA())</f>
        <v>#N/A</v>
      </c>
      <c r="AD843" s="144" t="e">
        <f>IF(AND(Play[[#This Row],[northwest]]&lt;&gt;0,Play[[#This Row],[Smoker]]=0),Play[[#This Row],[medical_insurance_charges]],NA())</f>
        <v>#N/A</v>
      </c>
      <c r="AE843" s="144">
        <f>IF(AND(Play[[#This Row],[northeast]]&lt;&gt;0,Play[[#This Row],[Smoker]]=0),Play[[#This Row],[medical_insurance_charges]],NA())</f>
        <v>5458.0464499999998</v>
      </c>
      <c r="AF843" s="115">
        <f>IF(AND(Play[[#This Row],[Biological Marker]]=0,Play[[#This Row],[Smoker]]=0),Play[[#This Row],[medical_insurance_charges]],NA())</f>
        <v>5458.0464499999998</v>
      </c>
      <c r="AG843" s="115" t="e">
        <f>IF(AND(Play[[#This Row],[Biological Marker]]=1,Play[[#This Row],[Smoker]]=0),Play[[#This Row],[medical_insurance_charges]],NA())</f>
        <v>#N/A</v>
      </c>
    </row>
    <row r="844" spans="1:33" x14ac:dyDescent="0.35">
      <c r="A844" s="31">
        <v>36</v>
      </c>
      <c r="B844" s="31">
        <v>22.135000000000002</v>
      </c>
      <c r="C844" s="33">
        <v>1</v>
      </c>
      <c r="D844" s="33">
        <v>0</v>
      </c>
      <c r="E844" s="33">
        <v>0</v>
      </c>
      <c r="F844" s="33">
        <v>0</v>
      </c>
      <c r="G844" s="33">
        <v>0</v>
      </c>
      <c r="H844">
        <v>0</v>
      </c>
      <c r="I844">
        <v>0</v>
      </c>
      <c r="J844">
        <v>0</v>
      </c>
      <c r="K844">
        <v>0</v>
      </c>
      <c r="L844">
        <v>1</v>
      </c>
      <c r="M844">
        <v>0</v>
      </c>
      <c r="N844">
        <v>0</v>
      </c>
      <c r="O844">
        <v>1</v>
      </c>
      <c r="P844">
        <v>0</v>
      </c>
      <c r="Q844" s="32">
        <v>7228.2156500000001</v>
      </c>
      <c r="R844" s="110" t="e">
        <f>IF(Play[[#This Row],[southeast]]=1,Play[[#This Row],[medical_insurance_charges]],NA())</f>
        <v>#N/A</v>
      </c>
      <c r="S844" s="110" t="e">
        <f>IF(Play[[#This Row],[southwest]]=1,Play[[#This Row],[medical_insurance_charges]],NA())</f>
        <v>#N/A</v>
      </c>
      <c r="T844" s="111" t="e">
        <f>IF(Play[[#This Row],[northwest]]=1,Play[[#This Row],[medical_insurance_charges]],NA())</f>
        <v>#N/A</v>
      </c>
      <c r="U844" s="110">
        <f>IF(Play[[#This Row],[northeast]]=1,Play[[#This Row],[medical_insurance_charges]],NA())</f>
        <v>7228.2156500000001</v>
      </c>
      <c r="V844" s="114" t="e">
        <f>IF(AND(Play[[#This Row],[southeast]]&lt;&gt;0,Play[[#This Row],[Smoker]]&lt;&gt;0),Play[[#This Row],[medical_insurance_charges]],NA())</f>
        <v>#N/A</v>
      </c>
      <c r="W844" s="114" t="e">
        <f>IF(AND(Play[[#This Row],[southwest]]&lt;&gt;0,Play[[#This Row],[Smoker]]&lt;&gt;0),Play[[#This Row],[medical_insurance_charges]],NA())</f>
        <v>#N/A</v>
      </c>
      <c r="X844" s="114" t="e">
        <f>IF(AND(Play[[#This Row],[northwest]]&lt;&gt;0,Play[[#This Row],[Smoker]]&lt;&gt;0),Play[[#This Row],[medical_insurance_charges]],NA())</f>
        <v>#N/A</v>
      </c>
      <c r="Y844" s="114" t="e">
        <f>IF(AND(Play[[#This Row],[northeast]]&lt;&gt;0,Play[[#This Row],[Smoker]]&lt;&gt;0),Play[[#This Row],[medical_insurance_charges]],NA())</f>
        <v>#N/A</v>
      </c>
      <c r="Z844" s="115" t="e">
        <f>IF(AND(Play[[#This Row],[Biological Marker]]=0,Play[[#This Row],[Smoker]]=1),Play[[#This Row],[medical_insurance_charges]],NA())</f>
        <v>#N/A</v>
      </c>
      <c r="AA844" s="115" t="e">
        <f>IF(AND(Play[[#This Row],[Biological Marker]]=1,Play[[#This Row],[Smoker]]=1),Play[[#This Row],[medical_insurance_charges]],NA())</f>
        <v>#N/A</v>
      </c>
      <c r="AB844" s="144" t="e">
        <f>IF(AND(Play[[#This Row],[southeast]]&lt;&gt;0,Play[[#This Row],[Smoker]]=0),Play[[#This Row],[medical_insurance_charges]],NA())</f>
        <v>#N/A</v>
      </c>
      <c r="AC844" s="144" t="e">
        <f>IF(AND(Play[[#This Row],[southwest]]&lt;&gt;0,Play[[#This Row],[Smoker]]=0),Play[[#This Row],[medical_insurance_charges]],NA())</f>
        <v>#N/A</v>
      </c>
      <c r="AD844" s="144" t="e">
        <f>IF(AND(Play[[#This Row],[northwest]]&lt;&gt;0,Play[[#This Row],[Smoker]]=0),Play[[#This Row],[medical_insurance_charges]],NA())</f>
        <v>#N/A</v>
      </c>
      <c r="AE844" s="144">
        <f>IF(AND(Play[[#This Row],[northeast]]&lt;&gt;0,Play[[#This Row],[Smoker]]=0),Play[[#This Row],[medical_insurance_charges]],NA())</f>
        <v>7228.2156500000001</v>
      </c>
      <c r="AF844" s="115">
        <f>IF(AND(Play[[#This Row],[Biological Marker]]=0,Play[[#This Row],[Smoker]]=0),Play[[#This Row],[medical_insurance_charges]],NA())</f>
        <v>7228.2156500000001</v>
      </c>
      <c r="AG844" s="115" t="e">
        <f>IF(AND(Play[[#This Row],[Biological Marker]]=1,Play[[#This Row],[Smoker]]=0),Play[[#This Row],[medical_insurance_charges]],NA())</f>
        <v>#N/A</v>
      </c>
    </row>
    <row r="845" spans="1:33" x14ac:dyDescent="0.35">
      <c r="A845" s="31">
        <v>37</v>
      </c>
      <c r="B845" s="31">
        <v>23.37</v>
      </c>
      <c r="C845" s="33">
        <v>1</v>
      </c>
      <c r="D845" s="33">
        <v>0</v>
      </c>
      <c r="E845" s="33">
        <v>0</v>
      </c>
      <c r="F845" s="33">
        <v>0</v>
      </c>
      <c r="G845" s="33">
        <v>0</v>
      </c>
      <c r="H845">
        <v>0</v>
      </c>
      <c r="I845">
        <v>0</v>
      </c>
      <c r="J845">
        <v>0</v>
      </c>
      <c r="K845">
        <v>1</v>
      </c>
      <c r="L845">
        <v>0</v>
      </c>
      <c r="M845">
        <v>0</v>
      </c>
      <c r="N845">
        <v>0</v>
      </c>
      <c r="O845">
        <v>1</v>
      </c>
      <c r="P845">
        <v>0</v>
      </c>
      <c r="Q845" s="32">
        <v>6686.4313000000002</v>
      </c>
      <c r="R845" s="110" t="e">
        <f>IF(Play[[#This Row],[southeast]]=1,Play[[#This Row],[medical_insurance_charges]],NA())</f>
        <v>#N/A</v>
      </c>
      <c r="S845" s="110" t="e">
        <f>IF(Play[[#This Row],[southwest]]=1,Play[[#This Row],[medical_insurance_charges]],NA())</f>
        <v>#N/A</v>
      </c>
      <c r="T845" s="111">
        <f>IF(Play[[#This Row],[northwest]]=1,Play[[#This Row],[medical_insurance_charges]],NA())</f>
        <v>6686.4313000000002</v>
      </c>
      <c r="U845" s="110" t="e">
        <f>IF(Play[[#This Row],[northeast]]=1,Play[[#This Row],[medical_insurance_charges]],NA())</f>
        <v>#N/A</v>
      </c>
      <c r="V845" s="114" t="e">
        <f>IF(AND(Play[[#This Row],[southeast]]&lt;&gt;0,Play[[#This Row],[Smoker]]&lt;&gt;0),Play[[#This Row],[medical_insurance_charges]],NA())</f>
        <v>#N/A</v>
      </c>
      <c r="W845" s="114" t="e">
        <f>IF(AND(Play[[#This Row],[southwest]]&lt;&gt;0,Play[[#This Row],[Smoker]]&lt;&gt;0),Play[[#This Row],[medical_insurance_charges]],NA())</f>
        <v>#N/A</v>
      </c>
      <c r="X845" s="114" t="e">
        <f>IF(AND(Play[[#This Row],[northwest]]&lt;&gt;0,Play[[#This Row],[Smoker]]&lt;&gt;0),Play[[#This Row],[medical_insurance_charges]],NA())</f>
        <v>#N/A</v>
      </c>
      <c r="Y845" s="114" t="e">
        <f>IF(AND(Play[[#This Row],[northeast]]&lt;&gt;0,Play[[#This Row],[Smoker]]&lt;&gt;0),Play[[#This Row],[medical_insurance_charges]],NA())</f>
        <v>#N/A</v>
      </c>
      <c r="Z845" s="115" t="e">
        <f>IF(AND(Play[[#This Row],[Biological Marker]]=0,Play[[#This Row],[Smoker]]=1),Play[[#This Row],[medical_insurance_charges]],NA())</f>
        <v>#N/A</v>
      </c>
      <c r="AA845" s="115" t="e">
        <f>IF(AND(Play[[#This Row],[Biological Marker]]=1,Play[[#This Row],[Smoker]]=1),Play[[#This Row],[medical_insurance_charges]],NA())</f>
        <v>#N/A</v>
      </c>
      <c r="AB845" s="144" t="e">
        <f>IF(AND(Play[[#This Row],[southeast]]&lt;&gt;0,Play[[#This Row],[Smoker]]=0),Play[[#This Row],[medical_insurance_charges]],NA())</f>
        <v>#N/A</v>
      </c>
      <c r="AC845" s="144" t="e">
        <f>IF(AND(Play[[#This Row],[southwest]]&lt;&gt;0,Play[[#This Row],[Smoker]]=0),Play[[#This Row],[medical_insurance_charges]],NA())</f>
        <v>#N/A</v>
      </c>
      <c r="AD845" s="144">
        <f>IF(AND(Play[[#This Row],[northwest]]&lt;&gt;0,Play[[#This Row],[Smoker]]=0),Play[[#This Row],[medical_insurance_charges]],NA())</f>
        <v>6686.4313000000002</v>
      </c>
      <c r="AE845" s="144" t="e">
        <f>IF(AND(Play[[#This Row],[northeast]]&lt;&gt;0,Play[[#This Row],[Smoker]]=0),Play[[#This Row],[medical_insurance_charges]],NA())</f>
        <v>#N/A</v>
      </c>
      <c r="AF845" s="115">
        <f>IF(AND(Play[[#This Row],[Biological Marker]]=0,Play[[#This Row],[Smoker]]=0),Play[[#This Row],[medical_insurance_charges]],NA())</f>
        <v>6686.4313000000002</v>
      </c>
      <c r="AG845" s="115" t="e">
        <f>IF(AND(Play[[#This Row],[Biological Marker]]=1,Play[[#This Row],[Smoker]]=0),Play[[#This Row],[medical_insurance_charges]],NA())</f>
        <v>#N/A</v>
      </c>
    </row>
    <row r="846" spans="1:33" x14ac:dyDescent="0.35">
      <c r="A846" s="31">
        <v>38</v>
      </c>
      <c r="B846" s="31">
        <v>19.475000000000001</v>
      </c>
      <c r="C846" s="33">
        <v>1</v>
      </c>
      <c r="D846" s="33">
        <v>0</v>
      </c>
      <c r="E846" s="33">
        <v>0</v>
      </c>
      <c r="F846" s="33">
        <v>0</v>
      </c>
      <c r="G846" s="33">
        <v>0</v>
      </c>
      <c r="H846">
        <v>0</v>
      </c>
      <c r="I846">
        <v>0</v>
      </c>
      <c r="J846">
        <v>0</v>
      </c>
      <c r="K846">
        <v>1</v>
      </c>
      <c r="L846">
        <v>0</v>
      </c>
      <c r="M846">
        <v>0</v>
      </c>
      <c r="N846">
        <v>0</v>
      </c>
      <c r="O846">
        <v>1</v>
      </c>
      <c r="P846">
        <v>0</v>
      </c>
      <c r="Q846" s="32">
        <v>6933.2422500000002</v>
      </c>
      <c r="R846" s="110" t="e">
        <f>IF(Play[[#This Row],[southeast]]=1,Play[[#This Row],[medical_insurance_charges]],NA())</f>
        <v>#N/A</v>
      </c>
      <c r="S846" s="110" t="e">
        <f>IF(Play[[#This Row],[southwest]]=1,Play[[#This Row],[medical_insurance_charges]],NA())</f>
        <v>#N/A</v>
      </c>
      <c r="T846" s="111">
        <f>IF(Play[[#This Row],[northwest]]=1,Play[[#This Row],[medical_insurance_charges]],NA())</f>
        <v>6933.2422500000002</v>
      </c>
      <c r="U846" s="110" t="e">
        <f>IF(Play[[#This Row],[northeast]]=1,Play[[#This Row],[medical_insurance_charges]],NA())</f>
        <v>#N/A</v>
      </c>
      <c r="V846" s="114" t="e">
        <f>IF(AND(Play[[#This Row],[southeast]]&lt;&gt;0,Play[[#This Row],[Smoker]]&lt;&gt;0),Play[[#This Row],[medical_insurance_charges]],NA())</f>
        <v>#N/A</v>
      </c>
      <c r="W846" s="114" t="e">
        <f>IF(AND(Play[[#This Row],[southwest]]&lt;&gt;0,Play[[#This Row],[Smoker]]&lt;&gt;0),Play[[#This Row],[medical_insurance_charges]],NA())</f>
        <v>#N/A</v>
      </c>
      <c r="X846" s="114" t="e">
        <f>IF(AND(Play[[#This Row],[northwest]]&lt;&gt;0,Play[[#This Row],[Smoker]]&lt;&gt;0),Play[[#This Row],[medical_insurance_charges]],NA())</f>
        <v>#N/A</v>
      </c>
      <c r="Y846" s="114" t="e">
        <f>IF(AND(Play[[#This Row],[northeast]]&lt;&gt;0,Play[[#This Row],[Smoker]]&lt;&gt;0),Play[[#This Row],[medical_insurance_charges]],NA())</f>
        <v>#N/A</v>
      </c>
      <c r="Z846" s="115" t="e">
        <f>IF(AND(Play[[#This Row],[Biological Marker]]=0,Play[[#This Row],[Smoker]]=1),Play[[#This Row],[medical_insurance_charges]],NA())</f>
        <v>#N/A</v>
      </c>
      <c r="AA846" s="115" t="e">
        <f>IF(AND(Play[[#This Row],[Biological Marker]]=1,Play[[#This Row],[Smoker]]=1),Play[[#This Row],[medical_insurance_charges]],NA())</f>
        <v>#N/A</v>
      </c>
      <c r="AB846" s="144" t="e">
        <f>IF(AND(Play[[#This Row],[southeast]]&lt;&gt;0,Play[[#This Row],[Smoker]]=0),Play[[#This Row],[medical_insurance_charges]],NA())</f>
        <v>#N/A</v>
      </c>
      <c r="AC846" s="144" t="e">
        <f>IF(AND(Play[[#This Row],[southwest]]&lt;&gt;0,Play[[#This Row],[Smoker]]=0),Play[[#This Row],[medical_insurance_charges]],NA())</f>
        <v>#N/A</v>
      </c>
      <c r="AD846" s="144">
        <f>IF(AND(Play[[#This Row],[northwest]]&lt;&gt;0,Play[[#This Row],[Smoker]]=0),Play[[#This Row],[medical_insurance_charges]],NA())</f>
        <v>6933.2422500000002</v>
      </c>
      <c r="AE846" s="144" t="e">
        <f>IF(AND(Play[[#This Row],[northeast]]&lt;&gt;0,Play[[#This Row],[Smoker]]=0),Play[[#This Row],[medical_insurance_charges]],NA())</f>
        <v>#N/A</v>
      </c>
      <c r="AF846" s="115">
        <f>IF(AND(Play[[#This Row],[Biological Marker]]=0,Play[[#This Row],[Smoker]]=0),Play[[#This Row],[medical_insurance_charges]],NA())</f>
        <v>6933.2422500000002</v>
      </c>
      <c r="AG846" s="115" t="e">
        <f>IF(AND(Play[[#This Row],[Biological Marker]]=1,Play[[#This Row],[Smoker]]=0),Play[[#This Row],[medical_insurance_charges]],NA())</f>
        <v>#N/A</v>
      </c>
    </row>
    <row r="847" spans="1:33" x14ac:dyDescent="0.35">
      <c r="A847" s="31">
        <v>38</v>
      </c>
      <c r="B847" s="31">
        <v>19.95</v>
      </c>
      <c r="C847" s="33">
        <v>1</v>
      </c>
      <c r="D847" s="33">
        <v>0</v>
      </c>
      <c r="E847" s="33">
        <v>0</v>
      </c>
      <c r="F847" s="33">
        <v>0</v>
      </c>
      <c r="G847" s="33">
        <v>0</v>
      </c>
      <c r="H847">
        <v>0</v>
      </c>
      <c r="I847">
        <v>0</v>
      </c>
      <c r="J847">
        <v>0</v>
      </c>
      <c r="K847">
        <v>0</v>
      </c>
      <c r="L847">
        <v>1</v>
      </c>
      <c r="M847">
        <v>0</v>
      </c>
      <c r="N847">
        <v>0</v>
      </c>
      <c r="O847">
        <v>1</v>
      </c>
      <c r="P847">
        <v>0</v>
      </c>
      <c r="Q847" s="32">
        <v>7133.9025000000001</v>
      </c>
      <c r="R847" s="110" t="e">
        <f>IF(Play[[#This Row],[southeast]]=1,Play[[#This Row],[medical_insurance_charges]],NA())</f>
        <v>#N/A</v>
      </c>
      <c r="S847" s="110" t="e">
        <f>IF(Play[[#This Row],[southwest]]=1,Play[[#This Row],[medical_insurance_charges]],NA())</f>
        <v>#N/A</v>
      </c>
      <c r="T847" s="111" t="e">
        <f>IF(Play[[#This Row],[northwest]]=1,Play[[#This Row],[medical_insurance_charges]],NA())</f>
        <v>#N/A</v>
      </c>
      <c r="U847" s="110">
        <f>IF(Play[[#This Row],[northeast]]=1,Play[[#This Row],[medical_insurance_charges]],NA())</f>
        <v>7133.9025000000001</v>
      </c>
      <c r="V847" s="114" t="e">
        <f>IF(AND(Play[[#This Row],[southeast]]&lt;&gt;0,Play[[#This Row],[Smoker]]&lt;&gt;0),Play[[#This Row],[medical_insurance_charges]],NA())</f>
        <v>#N/A</v>
      </c>
      <c r="W847" s="114" t="e">
        <f>IF(AND(Play[[#This Row],[southwest]]&lt;&gt;0,Play[[#This Row],[Smoker]]&lt;&gt;0),Play[[#This Row],[medical_insurance_charges]],NA())</f>
        <v>#N/A</v>
      </c>
      <c r="X847" s="114" t="e">
        <f>IF(AND(Play[[#This Row],[northwest]]&lt;&gt;0,Play[[#This Row],[Smoker]]&lt;&gt;0),Play[[#This Row],[medical_insurance_charges]],NA())</f>
        <v>#N/A</v>
      </c>
      <c r="Y847" s="114" t="e">
        <f>IF(AND(Play[[#This Row],[northeast]]&lt;&gt;0,Play[[#This Row],[Smoker]]&lt;&gt;0),Play[[#This Row],[medical_insurance_charges]],NA())</f>
        <v>#N/A</v>
      </c>
      <c r="Z847" s="115" t="e">
        <f>IF(AND(Play[[#This Row],[Biological Marker]]=0,Play[[#This Row],[Smoker]]=1),Play[[#This Row],[medical_insurance_charges]],NA())</f>
        <v>#N/A</v>
      </c>
      <c r="AA847" s="115" t="e">
        <f>IF(AND(Play[[#This Row],[Biological Marker]]=1,Play[[#This Row],[Smoker]]=1),Play[[#This Row],[medical_insurance_charges]],NA())</f>
        <v>#N/A</v>
      </c>
      <c r="AB847" s="144" t="e">
        <f>IF(AND(Play[[#This Row],[southeast]]&lt;&gt;0,Play[[#This Row],[Smoker]]=0),Play[[#This Row],[medical_insurance_charges]],NA())</f>
        <v>#N/A</v>
      </c>
      <c r="AC847" s="144" t="e">
        <f>IF(AND(Play[[#This Row],[southwest]]&lt;&gt;0,Play[[#This Row],[Smoker]]=0),Play[[#This Row],[medical_insurance_charges]],NA())</f>
        <v>#N/A</v>
      </c>
      <c r="AD847" s="144" t="e">
        <f>IF(AND(Play[[#This Row],[northwest]]&lt;&gt;0,Play[[#This Row],[Smoker]]=0),Play[[#This Row],[medical_insurance_charges]],NA())</f>
        <v>#N/A</v>
      </c>
      <c r="AE847" s="144">
        <f>IF(AND(Play[[#This Row],[northeast]]&lt;&gt;0,Play[[#This Row],[Smoker]]=0),Play[[#This Row],[medical_insurance_charges]],NA())</f>
        <v>7133.9025000000001</v>
      </c>
      <c r="AF847" s="115">
        <f>IF(AND(Play[[#This Row],[Biological Marker]]=0,Play[[#This Row],[Smoker]]=0),Play[[#This Row],[medical_insurance_charges]],NA())</f>
        <v>7133.9025000000001</v>
      </c>
      <c r="AG847" s="115" t="e">
        <f>IF(AND(Play[[#This Row],[Biological Marker]]=1,Play[[#This Row],[Smoker]]=0),Play[[#This Row],[medical_insurance_charges]],NA())</f>
        <v>#N/A</v>
      </c>
    </row>
    <row r="848" spans="1:33" x14ac:dyDescent="0.35">
      <c r="A848" s="31">
        <v>39</v>
      </c>
      <c r="B848" s="31">
        <v>22.8</v>
      </c>
      <c r="C848" s="33">
        <v>1</v>
      </c>
      <c r="D848" s="33">
        <v>0</v>
      </c>
      <c r="E848" s="33">
        <v>0</v>
      </c>
      <c r="F848" s="33">
        <v>0</v>
      </c>
      <c r="G848" s="33">
        <v>0</v>
      </c>
      <c r="H848">
        <v>0</v>
      </c>
      <c r="I848">
        <v>0</v>
      </c>
      <c r="J848">
        <v>0</v>
      </c>
      <c r="K848">
        <v>0</v>
      </c>
      <c r="L848">
        <v>1</v>
      </c>
      <c r="M848">
        <v>0</v>
      </c>
      <c r="N848">
        <v>0</v>
      </c>
      <c r="O848">
        <v>1</v>
      </c>
      <c r="P848">
        <v>0</v>
      </c>
      <c r="Q848" s="32">
        <v>7985.8149999999996</v>
      </c>
      <c r="R848" s="110" t="e">
        <f>IF(Play[[#This Row],[southeast]]=1,Play[[#This Row],[medical_insurance_charges]],NA())</f>
        <v>#N/A</v>
      </c>
      <c r="S848" s="110" t="e">
        <f>IF(Play[[#This Row],[southwest]]=1,Play[[#This Row],[medical_insurance_charges]],NA())</f>
        <v>#N/A</v>
      </c>
      <c r="T848" s="111" t="e">
        <f>IF(Play[[#This Row],[northwest]]=1,Play[[#This Row],[medical_insurance_charges]],NA())</f>
        <v>#N/A</v>
      </c>
      <c r="U848" s="110">
        <f>IF(Play[[#This Row],[northeast]]=1,Play[[#This Row],[medical_insurance_charges]],NA())</f>
        <v>7985.8149999999996</v>
      </c>
      <c r="V848" s="114" t="e">
        <f>IF(AND(Play[[#This Row],[southeast]]&lt;&gt;0,Play[[#This Row],[Smoker]]&lt;&gt;0),Play[[#This Row],[medical_insurance_charges]],NA())</f>
        <v>#N/A</v>
      </c>
      <c r="W848" s="114" t="e">
        <f>IF(AND(Play[[#This Row],[southwest]]&lt;&gt;0,Play[[#This Row],[Smoker]]&lt;&gt;0),Play[[#This Row],[medical_insurance_charges]],NA())</f>
        <v>#N/A</v>
      </c>
      <c r="X848" s="114" t="e">
        <f>IF(AND(Play[[#This Row],[northwest]]&lt;&gt;0,Play[[#This Row],[Smoker]]&lt;&gt;0),Play[[#This Row],[medical_insurance_charges]],NA())</f>
        <v>#N/A</v>
      </c>
      <c r="Y848" s="114" t="e">
        <f>IF(AND(Play[[#This Row],[northeast]]&lt;&gt;0,Play[[#This Row],[Smoker]]&lt;&gt;0),Play[[#This Row],[medical_insurance_charges]],NA())</f>
        <v>#N/A</v>
      </c>
      <c r="Z848" s="115" t="e">
        <f>IF(AND(Play[[#This Row],[Biological Marker]]=0,Play[[#This Row],[Smoker]]=1),Play[[#This Row],[medical_insurance_charges]],NA())</f>
        <v>#N/A</v>
      </c>
      <c r="AA848" s="115" t="e">
        <f>IF(AND(Play[[#This Row],[Biological Marker]]=1,Play[[#This Row],[Smoker]]=1),Play[[#This Row],[medical_insurance_charges]],NA())</f>
        <v>#N/A</v>
      </c>
      <c r="AB848" s="144" t="e">
        <f>IF(AND(Play[[#This Row],[southeast]]&lt;&gt;0,Play[[#This Row],[Smoker]]=0),Play[[#This Row],[medical_insurance_charges]],NA())</f>
        <v>#N/A</v>
      </c>
      <c r="AC848" s="144" t="e">
        <f>IF(AND(Play[[#This Row],[southwest]]&lt;&gt;0,Play[[#This Row],[Smoker]]=0),Play[[#This Row],[medical_insurance_charges]],NA())</f>
        <v>#N/A</v>
      </c>
      <c r="AD848" s="144" t="e">
        <f>IF(AND(Play[[#This Row],[northwest]]&lt;&gt;0,Play[[#This Row],[Smoker]]=0),Play[[#This Row],[medical_insurance_charges]],NA())</f>
        <v>#N/A</v>
      </c>
      <c r="AE848" s="144">
        <f>IF(AND(Play[[#This Row],[northeast]]&lt;&gt;0,Play[[#This Row],[Smoker]]=0),Play[[#This Row],[medical_insurance_charges]],NA())</f>
        <v>7985.8149999999996</v>
      </c>
      <c r="AF848" s="115">
        <f>IF(AND(Play[[#This Row],[Biological Marker]]=0,Play[[#This Row],[Smoker]]=0),Play[[#This Row],[medical_insurance_charges]],NA())</f>
        <v>7985.8149999999996</v>
      </c>
      <c r="AG848" s="115" t="e">
        <f>IF(AND(Play[[#This Row],[Biological Marker]]=1,Play[[#This Row],[Smoker]]=0),Play[[#This Row],[medical_insurance_charges]],NA())</f>
        <v>#N/A</v>
      </c>
    </row>
    <row r="849" spans="1:33" x14ac:dyDescent="0.35">
      <c r="A849" s="31">
        <v>39</v>
      </c>
      <c r="B849" s="31">
        <v>24.225000000000001</v>
      </c>
      <c r="C849" s="33">
        <v>1</v>
      </c>
      <c r="D849" s="33">
        <v>0</v>
      </c>
      <c r="E849" s="33">
        <v>0</v>
      </c>
      <c r="F849" s="33">
        <v>0</v>
      </c>
      <c r="G849" s="33">
        <v>0</v>
      </c>
      <c r="H849">
        <v>0</v>
      </c>
      <c r="I849">
        <v>0</v>
      </c>
      <c r="J849">
        <v>0</v>
      </c>
      <c r="K849">
        <v>1</v>
      </c>
      <c r="L849">
        <v>0</v>
      </c>
      <c r="M849">
        <v>0</v>
      </c>
      <c r="N849">
        <v>0</v>
      </c>
      <c r="O849">
        <v>1</v>
      </c>
      <c r="P849">
        <v>0</v>
      </c>
      <c r="Q849" s="32">
        <v>8965.7957499999993</v>
      </c>
      <c r="R849" s="110" t="e">
        <f>IF(Play[[#This Row],[southeast]]=1,Play[[#This Row],[medical_insurance_charges]],NA())</f>
        <v>#N/A</v>
      </c>
      <c r="S849" s="110" t="e">
        <f>IF(Play[[#This Row],[southwest]]=1,Play[[#This Row],[medical_insurance_charges]],NA())</f>
        <v>#N/A</v>
      </c>
      <c r="T849" s="111">
        <f>IF(Play[[#This Row],[northwest]]=1,Play[[#This Row],[medical_insurance_charges]],NA())</f>
        <v>8965.7957499999993</v>
      </c>
      <c r="U849" s="110" t="e">
        <f>IF(Play[[#This Row],[northeast]]=1,Play[[#This Row],[medical_insurance_charges]],NA())</f>
        <v>#N/A</v>
      </c>
      <c r="V849" s="114" t="e">
        <f>IF(AND(Play[[#This Row],[southeast]]&lt;&gt;0,Play[[#This Row],[Smoker]]&lt;&gt;0),Play[[#This Row],[medical_insurance_charges]],NA())</f>
        <v>#N/A</v>
      </c>
      <c r="W849" s="114" t="e">
        <f>IF(AND(Play[[#This Row],[southwest]]&lt;&gt;0,Play[[#This Row],[Smoker]]&lt;&gt;0),Play[[#This Row],[medical_insurance_charges]],NA())</f>
        <v>#N/A</v>
      </c>
      <c r="X849" s="114" t="e">
        <f>IF(AND(Play[[#This Row],[northwest]]&lt;&gt;0,Play[[#This Row],[Smoker]]&lt;&gt;0),Play[[#This Row],[medical_insurance_charges]],NA())</f>
        <v>#N/A</v>
      </c>
      <c r="Y849" s="114" t="e">
        <f>IF(AND(Play[[#This Row],[northeast]]&lt;&gt;0,Play[[#This Row],[Smoker]]&lt;&gt;0),Play[[#This Row],[medical_insurance_charges]],NA())</f>
        <v>#N/A</v>
      </c>
      <c r="Z849" s="115" t="e">
        <f>IF(AND(Play[[#This Row],[Biological Marker]]=0,Play[[#This Row],[Smoker]]=1),Play[[#This Row],[medical_insurance_charges]],NA())</f>
        <v>#N/A</v>
      </c>
      <c r="AA849" s="115" t="e">
        <f>IF(AND(Play[[#This Row],[Biological Marker]]=1,Play[[#This Row],[Smoker]]=1),Play[[#This Row],[medical_insurance_charges]],NA())</f>
        <v>#N/A</v>
      </c>
      <c r="AB849" s="144" t="e">
        <f>IF(AND(Play[[#This Row],[southeast]]&lt;&gt;0,Play[[#This Row],[Smoker]]=0),Play[[#This Row],[medical_insurance_charges]],NA())</f>
        <v>#N/A</v>
      </c>
      <c r="AC849" s="144" t="e">
        <f>IF(AND(Play[[#This Row],[southwest]]&lt;&gt;0,Play[[#This Row],[Smoker]]=0),Play[[#This Row],[medical_insurance_charges]],NA())</f>
        <v>#N/A</v>
      </c>
      <c r="AD849" s="144">
        <f>IF(AND(Play[[#This Row],[northwest]]&lt;&gt;0,Play[[#This Row],[Smoker]]=0),Play[[#This Row],[medical_insurance_charges]],NA())</f>
        <v>8965.7957499999993</v>
      </c>
      <c r="AE849" s="144" t="e">
        <f>IF(AND(Play[[#This Row],[northeast]]&lt;&gt;0,Play[[#This Row],[Smoker]]=0),Play[[#This Row],[medical_insurance_charges]],NA())</f>
        <v>#N/A</v>
      </c>
      <c r="AF849" s="115">
        <f>IF(AND(Play[[#This Row],[Biological Marker]]=0,Play[[#This Row],[Smoker]]=0),Play[[#This Row],[medical_insurance_charges]],NA())</f>
        <v>8965.7957499999993</v>
      </c>
      <c r="AG849" s="115" t="e">
        <f>IF(AND(Play[[#This Row],[Biological Marker]]=1,Play[[#This Row],[Smoker]]=0),Play[[#This Row],[medical_insurance_charges]],NA())</f>
        <v>#N/A</v>
      </c>
    </row>
    <row r="850" spans="1:33" x14ac:dyDescent="0.35">
      <c r="A850" s="31">
        <v>39</v>
      </c>
      <c r="B850" s="31">
        <v>23.274999999999999</v>
      </c>
      <c r="C850" s="33">
        <v>1</v>
      </c>
      <c r="D850" s="33">
        <v>0</v>
      </c>
      <c r="E850" s="33">
        <v>0</v>
      </c>
      <c r="F850" s="33">
        <v>0</v>
      </c>
      <c r="G850" s="33">
        <v>0</v>
      </c>
      <c r="H850">
        <v>0</v>
      </c>
      <c r="I850">
        <v>0</v>
      </c>
      <c r="J850">
        <v>0</v>
      </c>
      <c r="K850">
        <v>0</v>
      </c>
      <c r="L850">
        <v>1</v>
      </c>
      <c r="M850">
        <v>0</v>
      </c>
      <c r="N850">
        <v>0</v>
      </c>
      <c r="O850">
        <v>1</v>
      </c>
      <c r="P850">
        <v>0</v>
      </c>
      <c r="Q850" s="32">
        <v>7986.4752500000004</v>
      </c>
      <c r="R850" s="110" t="e">
        <f>IF(Play[[#This Row],[southeast]]=1,Play[[#This Row],[medical_insurance_charges]],NA())</f>
        <v>#N/A</v>
      </c>
      <c r="S850" s="110" t="e">
        <f>IF(Play[[#This Row],[southwest]]=1,Play[[#This Row],[medical_insurance_charges]],NA())</f>
        <v>#N/A</v>
      </c>
      <c r="T850" s="111" t="e">
        <f>IF(Play[[#This Row],[northwest]]=1,Play[[#This Row],[medical_insurance_charges]],NA())</f>
        <v>#N/A</v>
      </c>
      <c r="U850" s="110">
        <f>IF(Play[[#This Row],[northeast]]=1,Play[[#This Row],[medical_insurance_charges]],NA())</f>
        <v>7986.4752500000004</v>
      </c>
      <c r="V850" s="114" t="e">
        <f>IF(AND(Play[[#This Row],[southeast]]&lt;&gt;0,Play[[#This Row],[Smoker]]&lt;&gt;0),Play[[#This Row],[medical_insurance_charges]],NA())</f>
        <v>#N/A</v>
      </c>
      <c r="W850" s="114" t="e">
        <f>IF(AND(Play[[#This Row],[southwest]]&lt;&gt;0,Play[[#This Row],[Smoker]]&lt;&gt;0),Play[[#This Row],[medical_insurance_charges]],NA())</f>
        <v>#N/A</v>
      </c>
      <c r="X850" s="114" t="e">
        <f>IF(AND(Play[[#This Row],[northwest]]&lt;&gt;0,Play[[#This Row],[Smoker]]&lt;&gt;0),Play[[#This Row],[medical_insurance_charges]],NA())</f>
        <v>#N/A</v>
      </c>
      <c r="Y850" s="114" t="e">
        <f>IF(AND(Play[[#This Row],[northeast]]&lt;&gt;0,Play[[#This Row],[Smoker]]&lt;&gt;0),Play[[#This Row],[medical_insurance_charges]],NA())</f>
        <v>#N/A</v>
      </c>
      <c r="Z850" s="115" t="e">
        <f>IF(AND(Play[[#This Row],[Biological Marker]]=0,Play[[#This Row],[Smoker]]=1),Play[[#This Row],[medical_insurance_charges]],NA())</f>
        <v>#N/A</v>
      </c>
      <c r="AA850" s="115" t="e">
        <f>IF(AND(Play[[#This Row],[Biological Marker]]=1,Play[[#This Row],[Smoker]]=1),Play[[#This Row],[medical_insurance_charges]],NA())</f>
        <v>#N/A</v>
      </c>
      <c r="AB850" s="144" t="e">
        <f>IF(AND(Play[[#This Row],[southeast]]&lt;&gt;0,Play[[#This Row],[Smoker]]=0),Play[[#This Row],[medical_insurance_charges]],NA())</f>
        <v>#N/A</v>
      </c>
      <c r="AC850" s="144" t="e">
        <f>IF(AND(Play[[#This Row],[southwest]]&lt;&gt;0,Play[[#This Row],[Smoker]]=0),Play[[#This Row],[medical_insurance_charges]],NA())</f>
        <v>#N/A</v>
      </c>
      <c r="AD850" s="144" t="e">
        <f>IF(AND(Play[[#This Row],[northwest]]&lt;&gt;0,Play[[#This Row],[Smoker]]=0),Play[[#This Row],[medical_insurance_charges]],NA())</f>
        <v>#N/A</v>
      </c>
      <c r="AE850" s="144">
        <f>IF(AND(Play[[#This Row],[northeast]]&lt;&gt;0,Play[[#This Row],[Smoker]]=0),Play[[#This Row],[medical_insurance_charges]],NA())</f>
        <v>7986.4752500000004</v>
      </c>
      <c r="AF850" s="115">
        <f>IF(AND(Play[[#This Row],[Biological Marker]]=0,Play[[#This Row],[Smoker]]=0),Play[[#This Row],[medical_insurance_charges]],NA())</f>
        <v>7986.4752500000004</v>
      </c>
      <c r="AG850" s="115" t="e">
        <f>IF(AND(Play[[#This Row],[Biological Marker]]=1,Play[[#This Row],[Smoker]]=0),Play[[#This Row],[medical_insurance_charges]],NA())</f>
        <v>#N/A</v>
      </c>
    </row>
    <row r="851" spans="1:33" x14ac:dyDescent="0.35">
      <c r="A851" s="31">
        <v>40</v>
      </c>
      <c r="B851" s="31">
        <v>23.37</v>
      </c>
      <c r="C851" s="33">
        <v>1</v>
      </c>
      <c r="D851" s="33">
        <v>0</v>
      </c>
      <c r="E851" s="33">
        <v>0</v>
      </c>
      <c r="F851" s="33">
        <v>0</v>
      </c>
      <c r="G851" s="33">
        <v>0</v>
      </c>
      <c r="H851">
        <v>0</v>
      </c>
      <c r="I851">
        <v>0</v>
      </c>
      <c r="J851">
        <v>0</v>
      </c>
      <c r="K851">
        <v>0</v>
      </c>
      <c r="L851">
        <v>1</v>
      </c>
      <c r="M851">
        <v>0</v>
      </c>
      <c r="N851">
        <v>0</v>
      </c>
      <c r="O851">
        <v>1</v>
      </c>
      <c r="P851">
        <v>0</v>
      </c>
      <c r="Q851" s="32">
        <v>8252.2842999999993</v>
      </c>
      <c r="R851" s="110" t="e">
        <f>IF(Play[[#This Row],[southeast]]=1,Play[[#This Row],[medical_insurance_charges]],NA())</f>
        <v>#N/A</v>
      </c>
      <c r="S851" s="110" t="e">
        <f>IF(Play[[#This Row],[southwest]]=1,Play[[#This Row],[medical_insurance_charges]],NA())</f>
        <v>#N/A</v>
      </c>
      <c r="T851" s="111" t="e">
        <f>IF(Play[[#This Row],[northwest]]=1,Play[[#This Row],[medical_insurance_charges]],NA())</f>
        <v>#N/A</v>
      </c>
      <c r="U851" s="110">
        <f>IF(Play[[#This Row],[northeast]]=1,Play[[#This Row],[medical_insurance_charges]],NA())</f>
        <v>8252.2842999999993</v>
      </c>
      <c r="V851" s="114" t="e">
        <f>IF(AND(Play[[#This Row],[southeast]]&lt;&gt;0,Play[[#This Row],[Smoker]]&lt;&gt;0),Play[[#This Row],[medical_insurance_charges]],NA())</f>
        <v>#N/A</v>
      </c>
      <c r="W851" s="114" t="e">
        <f>IF(AND(Play[[#This Row],[southwest]]&lt;&gt;0,Play[[#This Row],[Smoker]]&lt;&gt;0),Play[[#This Row],[medical_insurance_charges]],NA())</f>
        <v>#N/A</v>
      </c>
      <c r="X851" s="114" t="e">
        <f>IF(AND(Play[[#This Row],[northwest]]&lt;&gt;0,Play[[#This Row],[Smoker]]&lt;&gt;0),Play[[#This Row],[medical_insurance_charges]],NA())</f>
        <v>#N/A</v>
      </c>
      <c r="Y851" s="114" t="e">
        <f>IF(AND(Play[[#This Row],[northeast]]&lt;&gt;0,Play[[#This Row],[Smoker]]&lt;&gt;0),Play[[#This Row],[medical_insurance_charges]],NA())</f>
        <v>#N/A</v>
      </c>
      <c r="Z851" s="115" t="e">
        <f>IF(AND(Play[[#This Row],[Biological Marker]]=0,Play[[#This Row],[Smoker]]=1),Play[[#This Row],[medical_insurance_charges]],NA())</f>
        <v>#N/A</v>
      </c>
      <c r="AA851" s="115" t="e">
        <f>IF(AND(Play[[#This Row],[Biological Marker]]=1,Play[[#This Row],[Smoker]]=1),Play[[#This Row],[medical_insurance_charges]],NA())</f>
        <v>#N/A</v>
      </c>
      <c r="AB851" s="144" t="e">
        <f>IF(AND(Play[[#This Row],[southeast]]&lt;&gt;0,Play[[#This Row],[Smoker]]=0),Play[[#This Row],[medical_insurance_charges]],NA())</f>
        <v>#N/A</v>
      </c>
      <c r="AC851" s="144" t="e">
        <f>IF(AND(Play[[#This Row],[southwest]]&lt;&gt;0,Play[[#This Row],[Smoker]]=0),Play[[#This Row],[medical_insurance_charges]],NA())</f>
        <v>#N/A</v>
      </c>
      <c r="AD851" s="144" t="e">
        <f>IF(AND(Play[[#This Row],[northwest]]&lt;&gt;0,Play[[#This Row],[Smoker]]=0),Play[[#This Row],[medical_insurance_charges]],NA())</f>
        <v>#N/A</v>
      </c>
      <c r="AE851" s="144">
        <f>IF(AND(Play[[#This Row],[northeast]]&lt;&gt;0,Play[[#This Row],[Smoker]]=0),Play[[#This Row],[medical_insurance_charges]],NA())</f>
        <v>8252.2842999999993</v>
      </c>
      <c r="AF851" s="115">
        <f>IF(AND(Play[[#This Row],[Biological Marker]]=0,Play[[#This Row],[Smoker]]=0),Play[[#This Row],[medical_insurance_charges]],NA())</f>
        <v>8252.2842999999993</v>
      </c>
      <c r="AG851" s="115" t="e">
        <f>IF(AND(Play[[#This Row],[Biological Marker]]=1,Play[[#This Row],[Smoker]]=0),Play[[#This Row],[medical_insurance_charges]],NA())</f>
        <v>#N/A</v>
      </c>
    </row>
    <row r="852" spans="1:33" x14ac:dyDescent="0.35">
      <c r="A852" s="31">
        <v>41</v>
      </c>
      <c r="B852" s="31">
        <v>21.754999999999999</v>
      </c>
      <c r="C852" s="33">
        <v>1</v>
      </c>
      <c r="D852" s="33">
        <v>0</v>
      </c>
      <c r="E852" s="33">
        <v>0</v>
      </c>
      <c r="F852" s="33">
        <v>0</v>
      </c>
      <c r="G852" s="33">
        <v>0</v>
      </c>
      <c r="H852">
        <v>0</v>
      </c>
      <c r="I852">
        <v>0</v>
      </c>
      <c r="J852">
        <v>0</v>
      </c>
      <c r="K852">
        <v>0</v>
      </c>
      <c r="L852">
        <v>1</v>
      </c>
      <c r="M852">
        <v>0</v>
      </c>
      <c r="N852">
        <v>0</v>
      </c>
      <c r="O852">
        <v>1</v>
      </c>
      <c r="P852">
        <v>0</v>
      </c>
      <c r="Q852" s="32">
        <v>13725.47184</v>
      </c>
      <c r="R852" s="110" t="e">
        <f>IF(Play[[#This Row],[southeast]]=1,Play[[#This Row],[medical_insurance_charges]],NA())</f>
        <v>#N/A</v>
      </c>
      <c r="S852" s="110" t="e">
        <f>IF(Play[[#This Row],[southwest]]=1,Play[[#This Row],[medical_insurance_charges]],NA())</f>
        <v>#N/A</v>
      </c>
      <c r="T852" s="111" t="e">
        <f>IF(Play[[#This Row],[northwest]]=1,Play[[#This Row],[medical_insurance_charges]],NA())</f>
        <v>#N/A</v>
      </c>
      <c r="U852" s="110">
        <f>IF(Play[[#This Row],[northeast]]=1,Play[[#This Row],[medical_insurance_charges]],NA())</f>
        <v>13725.47184</v>
      </c>
      <c r="V852" s="114" t="e">
        <f>IF(AND(Play[[#This Row],[southeast]]&lt;&gt;0,Play[[#This Row],[Smoker]]&lt;&gt;0),Play[[#This Row],[medical_insurance_charges]],NA())</f>
        <v>#N/A</v>
      </c>
      <c r="W852" s="114" t="e">
        <f>IF(AND(Play[[#This Row],[southwest]]&lt;&gt;0,Play[[#This Row],[Smoker]]&lt;&gt;0),Play[[#This Row],[medical_insurance_charges]],NA())</f>
        <v>#N/A</v>
      </c>
      <c r="X852" s="114" t="e">
        <f>IF(AND(Play[[#This Row],[northwest]]&lt;&gt;0,Play[[#This Row],[Smoker]]&lt;&gt;0),Play[[#This Row],[medical_insurance_charges]],NA())</f>
        <v>#N/A</v>
      </c>
      <c r="Y852" s="114" t="e">
        <f>IF(AND(Play[[#This Row],[northeast]]&lt;&gt;0,Play[[#This Row],[Smoker]]&lt;&gt;0),Play[[#This Row],[medical_insurance_charges]],NA())</f>
        <v>#N/A</v>
      </c>
      <c r="Z852" s="115" t="e">
        <f>IF(AND(Play[[#This Row],[Biological Marker]]=0,Play[[#This Row],[Smoker]]=1),Play[[#This Row],[medical_insurance_charges]],NA())</f>
        <v>#N/A</v>
      </c>
      <c r="AA852" s="115" t="e">
        <f>IF(AND(Play[[#This Row],[Biological Marker]]=1,Play[[#This Row],[Smoker]]=1),Play[[#This Row],[medical_insurance_charges]],NA())</f>
        <v>#N/A</v>
      </c>
      <c r="AB852" s="144" t="e">
        <f>IF(AND(Play[[#This Row],[southeast]]&lt;&gt;0,Play[[#This Row],[Smoker]]=0),Play[[#This Row],[medical_insurance_charges]],NA())</f>
        <v>#N/A</v>
      </c>
      <c r="AC852" s="144" t="e">
        <f>IF(AND(Play[[#This Row],[southwest]]&lt;&gt;0,Play[[#This Row],[Smoker]]=0),Play[[#This Row],[medical_insurance_charges]],NA())</f>
        <v>#N/A</v>
      </c>
      <c r="AD852" s="144" t="e">
        <f>IF(AND(Play[[#This Row],[northwest]]&lt;&gt;0,Play[[#This Row],[Smoker]]=0),Play[[#This Row],[medical_insurance_charges]],NA())</f>
        <v>#N/A</v>
      </c>
      <c r="AE852" s="144">
        <f>IF(AND(Play[[#This Row],[northeast]]&lt;&gt;0,Play[[#This Row],[Smoker]]=0),Play[[#This Row],[medical_insurance_charges]],NA())</f>
        <v>13725.47184</v>
      </c>
      <c r="AF852" s="115">
        <f>IF(AND(Play[[#This Row],[Biological Marker]]=0,Play[[#This Row],[Smoker]]=0),Play[[#This Row],[medical_insurance_charges]],NA())</f>
        <v>13725.47184</v>
      </c>
      <c r="AG852" s="115" t="e">
        <f>IF(AND(Play[[#This Row],[Biological Marker]]=1,Play[[#This Row],[Smoker]]=0),Play[[#This Row],[medical_insurance_charges]],NA())</f>
        <v>#N/A</v>
      </c>
    </row>
    <row r="853" spans="1:33" x14ac:dyDescent="0.35">
      <c r="A853" s="31">
        <v>46</v>
      </c>
      <c r="B853" s="31">
        <v>19.95</v>
      </c>
      <c r="C853" s="33">
        <v>1</v>
      </c>
      <c r="D853" s="33">
        <v>0</v>
      </c>
      <c r="E853" s="33">
        <v>0</v>
      </c>
      <c r="F853" s="33">
        <v>0</v>
      </c>
      <c r="G853" s="33">
        <v>0</v>
      </c>
      <c r="H853">
        <v>0</v>
      </c>
      <c r="I853">
        <v>0</v>
      </c>
      <c r="J853">
        <v>0</v>
      </c>
      <c r="K853">
        <v>1</v>
      </c>
      <c r="L853">
        <v>0</v>
      </c>
      <c r="M853">
        <v>0</v>
      </c>
      <c r="N853">
        <v>0</v>
      </c>
      <c r="O853">
        <v>1</v>
      </c>
      <c r="P853">
        <v>0</v>
      </c>
      <c r="Q853" s="32">
        <v>9193.8384999999998</v>
      </c>
      <c r="R853" s="110" t="e">
        <f>IF(Play[[#This Row],[southeast]]=1,Play[[#This Row],[medical_insurance_charges]],NA())</f>
        <v>#N/A</v>
      </c>
      <c r="S853" s="110" t="e">
        <f>IF(Play[[#This Row],[southwest]]=1,Play[[#This Row],[medical_insurance_charges]],NA())</f>
        <v>#N/A</v>
      </c>
      <c r="T853" s="111">
        <f>IF(Play[[#This Row],[northwest]]=1,Play[[#This Row],[medical_insurance_charges]],NA())</f>
        <v>9193.8384999999998</v>
      </c>
      <c r="U853" s="110" t="e">
        <f>IF(Play[[#This Row],[northeast]]=1,Play[[#This Row],[medical_insurance_charges]],NA())</f>
        <v>#N/A</v>
      </c>
      <c r="V853" s="114" t="e">
        <f>IF(AND(Play[[#This Row],[southeast]]&lt;&gt;0,Play[[#This Row],[Smoker]]&lt;&gt;0),Play[[#This Row],[medical_insurance_charges]],NA())</f>
        <v>#N/A</v>
      </c>
      <c r="W853" s="114" t="e">
        <f>IF(AND(Play[[#This Row],[southwest]]&lt;&gt;0,Play[[#This Row],[Smoker]]&lt;&gt;0),Play[[#This Row],[medical_insurance_charges]],NA())</f>
        <v>#N/A</v>
      </c>
      <c r="X853" s="114" t="e">
        <f>IF(AND(Play[[#This Row],[northwest]]&lt;&gt;0,Play[[#This Row],[Smoker]]&lt;&gt;0),Play[[#This Row],[medical_insurance_charges]],NA())</f>
        <v>#N/A</v>
      </c>
      <c r="Y853" s="114" t="e">
        <f>IF(AND(Play[[#This Row],[northeast]]&lt;&gt;0,Play[[#This Row],[Smoker]]&lt;&gt;0),Play[[#This Row],[medical_insurance_charges]],NA())</f>
        <v>#N/A</v>
      </c>
      <c r="Z853" s="115" t="e">
        <f>IF(AND(Play[[#This Row],[Biological Marker]]=0,Play[[#This Row],[Smoker]]=1),Play[[#This Row],[medical_insurance_charges]],NA())</f>
        <v>#N/A</v>
      </c>
      <c r="AA853" s="115" t="e">
        <f>IF(AND(Play[[#This Row],[Biological Marker]]=1,Play[[#This Row],[Smoker]]=1),Play[[#This Row],[medical_insurance_charges]],NA())</f>
        <v>#N/A</v>
      </c>
      <c r="AB853" s="144" t="e">
        <f>IF(AND(Play[[#This Row],[southeast]]&lt;&gt;0,Play[[#This Row],[Smoker]]=0),Play[[#This Row],[medical_insurance_charges]],NA())</f>
        <v>#N/A</v>
      </c>
      <c r="AC853" s="144" t="e">
        <f>IF(AND(Play[[#This Row],[southwest]]&lt;&gt;0,Play[[#This Row],[Smoker]]=0),Play[[#This Row],[medical_insurance_charges]],NA())</f>
        <v>#N/A</v>
      </c>
      <c r="AD853" s="144">
        <f>IF(AND(Play[[#This Row],[northwest]]&lt;&gt;0,Play[[#This Row],[Smoker]]=0),Play[[#This Row],[medical_insurance_charges]],NA())</f>
        <v>9193.8384999999998</v>
      </c>
      <c r="AE853" s="144" t="e">
        <f>IF(AND(Play[[#This Row],[northeast]]&lt;&gt;0,Play[[#This Row],[Smoker]]=0),Play[[#This Row],[medical_insurance_charges]],NA())</f>
        <v>#N/A</v>
      </c>
      <c r="AF853" s="115">
        <f>IF(AND(Play[[#This Row],[Biological Marker]]=0,Play[[#This Row],[Smoker]]=0),Play[[#This Row],[medical_insurance_charges]],NA())</f>
        <v>9193.8384999999998</v>
      </c>
      <c r="AG853" s="115" t="e">
        <f>IF(AND(Play[[#This Row],[Biological Marker]]=1,Play[[#This Row],[Smoker]]=0),Play[[#This Row],[medical_insurance_charges]],NA())</f>
        <v>#N/A</v>
      </c>
    </row>
    <row r="854" spans="1:33" x14ac:dyDescent="0.35">
      <c r="A854" s="31">
        <v>47</v>
      </c>
      <c r="B854" s="31">
        <v>24.32</v>
      </c>
      <c r="C854" s="33">
        <v>1</v>
      </c>
      <c r="D854" s="33">
        <v>0</v>
      </c>
      <c r="E854" s="33">
        <v>0</v>
      </c>
      <c r="F854" s="33">
        <v>0</v>
      </c>
      <c r="G854" s="33">
        <v>0</v>
      </c>
      <c r="H854">
        <v>0</v>
      </c>
      <c r="I854">
        <v>0</v>
      </c>
      <c r="J854">
        <v>0</v>
      </c>
      <c r="K854">
        <v>0</v>
      </c>
      <c r="L854">
        <v>1</v>
      </c>
      <c r="M854">
        <v>0</v>
      </c>
      <c r="N854">
        <v>0</v>
      </c>
      <c r="O854">
        <v>1</v>
      </c>
      <c r="P854">
        <v>0</v>
      </c>
      <c r="Q854" s="32">
        <v>8534.6718000000001</v>
      </c>
      <c r="R854" s="110" t="e">
        <f>IF(Play[[#This Row],[southeast]]=1,Play[[#This Row],[medical_insurance_charges]],NA())</f>
        <v>#N/A</v>
      </c>
      <c r="S854" s="110" t="e">
        <f>IF(Play[[#This Row],[southwest]]=1,Play[[#This Row],[medical_insurance_charges]],NA())</f>
        <v>#N/A</v>
      </c>
      <c r="T854" s="111" t="e">
        <f>IF(Play[[#This Row],[northwest]]=1,Play[[#This Row],[medical_insurance_charges]],NA())</f>
        <v>#N/A</v>
      </c>
      <c r="U854" s="110">
        <f>IF(Play[[#This Row],[northeast]]=1,Play[[#This Row],[medical_insurance_charges]],NA())</f>
        <v>8534.6718000000001</v>
      </c>
      <c r="V854" s="114" t="e">
        <f>IF(AND(Play[[#This Row],[southeast]]&lt;&gt;0,Play[[#This Row],[Smoker]]&lt;&gt;0),Play[[#This Row],[medical_insurance_charges]],NA())</f>
        <v>#N/A</v>
      </c>
      <c r="W854" s="114" t="e">
        <f>IF(AND(Play[[#This Row],[southwest]]&lt;&gt;0,Play[[#This Row],[Smoker]]&lt;&gt;0),Play[[#This Row],[medical_insurance_charges]],NA())</f>
        <v>#N/A</v>
      </c>
      <c r="X854" s="114" t="e">
        <f>IF(AND(Play[[#This Row],[northwest]]&lt;&gt;0,Play[[#This Row],[Smoker]]&lt;&gt;0),Play[[#This Row],[medical_insurance_charges]],NA())</f>
        <v>#N/A</v>
      </c>
      <c r="Y854" s="114" t="e">
        <f>IF(AND(Play[[#This Row],[northeast]]&lt;&gt;0,Play[[#This Row],[Smoker]]&lt;&gt;0),Play[[#This Row],[medical_insurance_charges]],NA())</f>
        <v>#N/A</v>
      </c>
      <c r="Z854" s="115" t="e">
        <f>IF(AND(Play[[#This Row],[Biological Marker]]=0,Play[[#This Row],[Smoker]]=1),Play[[#This Row],[medical_insurance_charges]],NA())</f>
        <v>#N/A</v>
      </c>
      <c r="AA854" s="115" t="e">
        <f>IF(AND(Play[[#This Row],[Biological Marker]]=1,Play[[#This Row],[Smoker]]=1),Play[[#This Row],[medical_insurance_charges]],NA())</f>
        <v>#N/A</v>
      </c>
      <c r="AB854" s="144" t="e">
        <f>IF(AND(Play[[#This Row],[southeast]]&lt;&gt;0,Play[[#This Row],[Smoker]]=0),Play[[#This Row],[medical_insurance_charges]],NA())</f>
        <v>#N/A</v>
      </c>
      <c r="AC854" s="144" t="e">
        <f>IF(AND(Play[[#This Row],[southwest]]&lt;&gt;0,Play[[#This Row],[Smoker]]=0),Play[[#This Row],[medical_insurance_charges]],NA())</f>
        <v>#N/A</v>
      </c>
      <c r="AD854" s="144" t="e">
        <f>IF(AND(Play[[#This Row],[northwest]]&lt;&gt;0,Play[[#This Row],[Smoker]]=0),Play[[#This Row],[medical_insurance_charges]],NA())</f>
        <v>#N/A</v>
      </c>
      <c r="AE854" s="144">
        <f>IF(AND(Play[[#This Row],[northeast]]&lt;&gt;0,Play[[#This Row],[Smoker]]=0),Play[[#This Row],[medical_insurance_charges]],NA())</f>
        <v>8534.6718000000001</v>
      </c>
      <c r="AF854" s="115">
        <f>IF(AND(Play[[#This Row],[Biological Marker]]=0,Play[[#This Row],[Smoker]]=0),Play[[#This Row],[medical_insurance_charges]],NA())</f>
        <v>8534.6718000000001</v>
      </c>
      <c r="AG854" s="115" t="e">
        <f>IF(AND(Play[[#This Row],[Biological Marker]]=1,Play[[#This Row],[Smoker]]=0),Play[[#This Row],[medical_insurance_charges]],NA())</f>
        <v>#N/A</v>
      </c>
    </row>
    <row r="855" spans="1:33" x14ac:dyDescent="0.35">
      <c r="A855" s="31">
        <v>49</v>
      </c>
      <c r="B855" s="31">
        <v>23.18</v>
      </c>
      <c r="C855" s="33">
        <v>1</v>
      </c>
      <c r="D855" s="33">
        <v>0</v>
      </c>
      <c r="E855" s="33">
        <v>0</v>
      </c>
      <c r="F855" s="33">
        <v>0</v>
      </c>
      <c r="G855" s="33">
        <v>0</v>
      </c>
      <c r="H855">
        <v>0</v>
      </c>
      <c r="I855">
        <v>0</v>
      </c>
      <c r="J855">
        <v>0</v>
      </c>
      <c r="K855">
        <v>1</v>
      </c>
      <c r="L855">
        <v>0</v>
      </c>
      <c r="M855">
        <v>0</v>
      </c>
      <c r="N855">
        <v>0</v>
      </c>
      <c r="O855">
        <v>1</v>
      </c>
      <c r="P855">
        <v>0</v>
      </c>
      <c r="Q855" s="32">
        <v>10156.7832</v>
      </c>
      <c r="R855" s="110" t="e">
        <f>IF(Play[[#This Row],[southeast]]=1,Play[[#This Row],[medical_insurance_charges]],NA())</f>
        <v>#N/A</v>
      </c>
      <c r="S855" s="110" t="e">
        <f>IF(Play[[#This Row],[southwest]]=1,Play[[#This Row],[medical_insurance_charges]],NA())</f>
        <v>#N/A</v>
      </c>
      <c r="T855" s="111">
        <f>IF(Play[[#This Row],[northwest]]=1,Play[[#This Row],[medical_insurance_charges]],NA())</f>
        <v>10156.7832</v>
      </c>
      <c r="U855" s="110" t="e">
        <f>IF(Play[[#This Row],[northeast]]=1,Play[[#This Row],[medical_insurance_charges]],NA())</f>
        <v>#N/A</v>
      </c>
      <c r="V855" s="114" t="e">
        <f>IF(AND(Play[[#This Row],[southeast]]&lt;&gt;0,Play[[#This Row],[Smoker]]&lt;&gt;0),Play[[#This Row],[medical_insurance_charges]],NA())</f>
        <v>#N/A</v>
      </c>
      <c r="W855" s="114" t="e">
        <f>IF(AND(Play[[#This Row],[southwest]]&lt;&gt;0,Play[[#This Row],[Smoker]]&lt;&gt;0),Play[[#This Row],[medical_insurance_charges]],NA())</f>
        <v>#N/A</v>
      </c>
      <c r="X855" s="114" t="e">
        <f>IF(AND(Play[[#This Row],[northwest]]&lt;&gt;0,Play[[#This Row],[Smoker]]&lt;&gt;0),Play[[#This Row],[medical_insurance_charges]],NA())</f>
        <v>#N/A</v>
      </c>
      <c r="Y855" s="114" t="e">
        <f>IF(AND(Play[[#This Row],[northeast]]&lt;&gt;0,Play[[#This Row],[Smoker]]&lt;&gt;0),Play[[#This Row],[medical_insurance_charges]],NA())</f>
        <v>#N/A</v>
      </c>
      <c r="Z855" s="115" t="e">
        <f>IF(AND(Play[[#This Row],[Biological Marker]]=0,Play[[#This Row],[Smoker]]=1),Play[[#This Row],[medical_insurance_charges]],NA())</f>
        <v>#N/A</v>
      </c>
      <c r="AA855" s="115" t="e">
        <f>IF(AND(Play[[#This Row],[Biological Marker]]=1,Play[[#This Row],[Smoker]]=1),Play[[#This Row],[medical_insurance_charges]],NA())</f>
        <v>#N/A</v>
      </c>
      <c r="AB855" s="144" t="e">
        <f>IF(AND(Play[[#This Row],[southeast]]&lt;&gt;0,Play[[#This Row],[Smoker]]=0),Play[[#This Row],[medical_insurance_charges]],NA())</f>
        <v>#N/A</v>
      </c>
      <c r="AC855" s="144" t="e">
        <f>IF(AND(Play[[#This Row],[southwest]]&lt;&gt;0,Play[[#This Row],[Smoker]]=0),Play[[#This Row],[medical_insurance_charges]],NA())</f>
        <v>#N/A</v>
      </c>
      <c r="AD855" s="144">
        <f>IF(AND(Play[[#This Row],[northwest]]&lt;&gt;0,Play[[#This Row],[Smoker]]=0),Play[[#This Row],[medical_insurance_charges]],NA())</f>
        <v>10156.7832</v>
      </c>
      <c r="AE855" s="144" t="e">
        <f>IF(AND(Play[[#This Row],[northeast]]&lt;&gt;0,Play[[#This Row],[Smoker]]=0),Play[[#This Row],[medical_insurance_charges]],NA())</f>
        <v>#N/A</v>
      </c>
      <c r="AF855" s="115">
        <f>IF(AND(Play[[#This Row],[Biological Marker]]=0,Play[[#This Row],[Smoker]]=0),Play[[#This Row],[medical_insurance_charges]],NA())</f>
        <v>10156.7832</v>
      </c>
      <c r="AG855" s="115" t="e">
        <f>IF(AND(Play[[#This Row],[Biological Marker]]=1,Play[[#This Row],[Smoker]]=0),Play[[#This Row],[medical_insurance_charges]],NA())</f>
        <v>#N/A</v>
      </c>
    </row>
    <row r="856" spans="1:33" x14ac:dyDescent="0.35">
      <c r="A856" s="31">
        <v>49</v>
      </c>
      <c r="B856" s="31">
        <v>22.61</v>
      </c>
      <c r="C856" s="33">
        <v>1</v>
      </c>
      <c r="D856" s="33">
        <v>0</v>
      </c>
      <c r="E856" s="33">
        <v>0</v>
      </c>
      <c r="F856" s="33">
        <v>0</v>
      </c>
      <c r="G856" s="33">
        <v>0</v>
      </c>
      <c r="H856">
        <v>0</v>
      </c>
      <c r="I856">
        <v>0</v>
      </c>
      <c r="J856">
        <v>0</v>
      </c>
      <c r="K856">
        <v>1</v>
      </c>
      <c r="L856">
        <v>0</v>
      </c>
      <c r="M856">
        <v>0</v>
      </c>
      <c r="N856">
        <v>0</v>
      </c>
      <c r="O856">
        <v>1</v>
      </c>
      <c r="P856">
        <v>0</v>
      </c>
      <c r="Q856" s="32">
        <v>9566.9909000000007</v>
      </c>
      <c r="R856" s="110" t="e">
        <f>IF(Play[[#This Row],[southeast]]=1,Play[[#This Row],[medical_insurance_charges]],NA())</f>
        <v>#N/A</v>
      </c>
      <c r="S856" s="110" t="e">
        <f>IF(Play[[#This Row],[southwest]]=1,Play[[#This Row],[medical_insurance_charges]],NA())</f>
        <v>#N/A</v>
      </c>
      <c r="T856" s="111">
        <f>IF(Play[[#This Row],[northwest]]=1,Play[[#This Row],[medical_insurance_charges]],NA())</f>
        <v>9566.9909000000007</v>
      </c>
      <c r="U856" s="110" t="e">
        <f>IF(Play[[#This Row],[northeast]]=1,Play[[#This Row],[medical_insurance_charges]],NA())</f>
        <v>#N/A</v>
      </c>
      <c r="V856" s="114" t="e">
        <f>IF(AND(Play[[#This Row],[southeast]]&lt;&gt;0,Play[[#This Row],[Smoker]]&lt;&gt;0),Play[[#This Row],[medical_insurance_charges]],NA())</f>
        <v>#N/A</v>
      </c>
      <c r="W856" s="114" t="e">
        <f>IF(AND(Play[[#This Row],[southwest]]&lt;&gt;0,Play[[#This Row],[Smoker]]&lt;&gt;0),Play[[#This Row],[medical_insurance_charges]],NA())</f>
        <v>#N/A</v>
      </c>
      <c r="X856" s="114" t="e">
        <f>IF(AND(Play[[#This Row],[northwest]]&lt;&gt;0,Play[[#This Row],[Smoker]]&lt;&gt;0),Play[[#This Row],[medical_insurance_charges]],NA())</f>
        <v>#N/A</v>
      </c>
      <c r="Y856" s="114" t="e">
        <f>IF(AND(Play[[#This Row],[northeast]]&lt;&gt;0,Play[[#This Row],[Smoker]]&lt;&gt;0),Play[[#This Row],[medical_insurance_charges]],NA())</f>
        <v>#N/A</v>
      </c>
      <c r="Z856" s="115" t="e">
        <f>IF(AND(Play[[#This Row],[Biological Marker]]=0,Play[[#This Row],[Smoker]]=1),Play[[#This Row],[medical_insurance_charges]],NA())</f>
        <v>#N/A</v>
      </c>
      <c r="AA856" s="115" t="e">
        <f>IF(AND(Play[[#This Row],[Biological Marker]]=1,Play[[#This Row],[Smoker]]=1),Play[[#This Row],[medical_insurance_charges]],NA())</f>
        <v>#N/A</v>
      </c>
      <c r="AB856" s="144" t="e">
        <f>IF(AND(Play[[#This Row],[southeast]]&lt;&gt;0,Play[[#This Row],[Smoker]]=0),Play[[#This Row],[medical_insurance_charges]],NA())</f>
        <v>#N/A</v>
      </c>
      <c r="AC856" s="144" t="e">
        <f>IF(AND(Play[[#This Row],[southwest]]&lt;&gt;0,Play[[#This Row],[Smoker]]=0),Play[[#This Row],[medical_insurance_charges]],NA())</f>
        <v>#N/A</v>
      </c>
      <c r="AD856" s="144">
        <f>IF(AND(Play[[#This Row],[northwest]]&lt;&gt;0,Play[[#This Row],[Smoker]]=0),Play[[#This Row],[medical_insurance_charges]],NA())</f>
        <v>9566.9909000000007</v>
      </c>
      <c r="AE856" s="144" t="e">
        <f>IF(AND(Play[[#This Row],[northeast]]&lt;&gt;0,Play[[#This Row],[Smoker]]=0),Play[[#This Row],[medical_insurance_charges]],NA())</f>
        <v>#N/A</v>
      </c>
      <c r="AF856" s="115">
        <f>IF(AND(Play[[#This Row],[Biological Marker]]=0,Play[[#This Row],[Smoker]]=0),Play[[#This Row],[medical_insurance_charges]],NA())</f>
        <v>9566.9909000000007</v>
      </c>
      <c r="AG856" s="115" t="e">
        <f>IF(AND(Play[[#This Row],[Biological Marker]]=1,Play[[#This Row],[Smoker]]=0),Play[[#This Row],[medical_insurance_charges]],NA())</f>
        <v>#N/A</v>
      </c>
    </row>
    <row r="857" spans="1:33" x14ac:dyDescent="0.35">
      <c r="A857" s="31">
        <v>52</v>
      </c>
      <c r="B857" s="31">
        <v>23.18</v>
      </c>
      <c r="C857" s="33">
        <v>1</v>
      </c>
      <c r="D857" s="33">
        <v>0</v>
      </c>
      <c r="E857" s="33">
        <v>0</v>
      </c>
      <c r="F857" s="33">
        <v>0</v>
      </c>
      <c r="G857" s="33">
        <v>0</v>
      </c>
      <c r="H857">
        <v>0</v>
      </c>
      <c r="I857">
        <v>0</v>
      </c>
      <c r="J857">
        <v>0</v>
      </c>
      <c r="K857">
        <v>0</v>
      </c>
      <c r="L857">
        <v>1</v>
      </c>
      <c r="M857">
        <v>0</v>
      </c>
      <c r="N857">
        <v>0</v>
      </c>
      <c r="O857">
        <v>1</v>
      </c>
      <c r="P857">
        <v>0</v>
      </c>
      <c r="Q857" s="32">
        <v>10197.772199999999</v>
      </c>
      <c r="R857" s="110" t="e">
        <f>IF(Play[[#This Row],[southeast]]=1,Play[[#This Row],[medical_insurance_charges]],NA())</f>
        <v>#N/A</v>
      </c>
      <c r="S857" s="110" t="e">
        <f>IF(Play[[#This Row],[southwest]]=1,Play[[#This Row],[medical_insurance_charges]],NA())</f>
        <v>#N/A</v>
      </c>
      <c r="T857" s="111" t="e">
        <f>IF(Play[[#This Row],[northwest]]=1,Play[[#This Row],[medical_insurance_charges]],NA())</f>
        <v>#N/A</v>
      </c>
      <c r="U857" s="110">
        <f>IF(Play[[#This Row],[northeast]]=1,Play[[#This Row],[medical_insurance_charges]],NA())</f>
        <v>10197.772199999999</v>
      </c>
      <c r="V857" s="114" t="e">
        <f>IF(AND(Play[[#This Row],[southeast]]&lt;&gt;0,Play[[#This Row],[Smoker]]&lt;&gt;0),Play[[#This Row],[medical_insurance_charges]],NA())</f>
        <v>#N/A</v>
      </c>
      <c r="W857" s="114" t="e">
        <f>IF(AND(Play[[#This Row],[southwest]]&lt;&gt;0,Play[[#This Row],[Smoker]]&lt;&gt;0),Play[[#This Row],[medical_insurance_charges]],NA())</f>
        <v>#N/A</v>
      </c>
      <c r="X857" s="114" t="e">
        <f>IF(AND(Play[[#This Row],[northwest]]&lt;&gt;0,Play[[#This Row],[Smoker]]&lt;&gt;0),Play[[#This Row],[medical_insurance_charges]],NA())</f>
        <v>#N/A</v>
      </c>
      <c r="Y857" s="114" t="e">
        <f>IF(AND(Play[[#This Row],[northeast]]&lt;&gt;0,Play[[#This Row],[Smoker]]&lt;&gt;0),Play[[#This Row],[medical_insurance_charges]],NA())</f>
        <v>#N/A</v>
      </c>
      <c r="Z857" s="115" t="e">
        <f>IF(AND(Play[[#This Row],[Biological Marker]]=0,Play[[#This Row],[Smoker]]=1),Play[[#This Row],[medical_insurance_charges]],NA())</f>
        <v>#N/A</v>
      </c>
      <c r="AA857" s="115" t="e">
        <f>IF(AND(Play[[#This Row],[Biological Marker]]=1,Play[[#This Row],[Smoker]]=1),Play[[#This Row],[medical_insurance_charges]],NA())</f>
        <v>#N/A</v>
      </c>
      <c r="AB857" s="144" t="e">
        <f>IF(AND(Play[[#This Row],[southeast]]&lt;&gt;0,Play[[#This Row],[Smoker]]=0),Play[[#This Row],[medical_insurance_charges]],NA())</f>
        <v>#N/A</v>
      </c>
      <c r="AC857" s="144" t="e">
        <f>IF(AND(Play[[#This Row],[southwest]]&lt;&gt;0,Play[[#This Row],[Smoker]]=0),Play[[#This Row],[medical_insurance_charges]],NA())</f>
        <v>#N/A</v>
      </c>
      <c r="AD857" s="144" t="e">
        <f>IF(AND(Play[[#This Row],[northwest]]&lt;&gt;0,Play[[#This Row],[Smoker]]=0),Play[[#This Row],[medical_insurance_charges]],NA())</f>
        <v>#N/A</v>
      </c>
      <c r="AE857" s="144">
        <f>IF(AND(Play[[#This Row],[northeast]]&lt;&gt;0,Play[[#This Row],[Smoker]]=0),Play[[#This Row],[medical_insurance_charges]],NA())</f>
        <v>10197.772199999999</v>
      </c>
      <c r="AF857" s="115">
        <f>IF(AND(Play[[#This Row],[Biological Marker]]=0,Play[[#This Row],[Smoker]]=0),Play[[#This Row],[medical_insurance_charges]],NA())</f>
        <v>10197.772199999999</v>
      </c>
      <c r="AG857" s="115" t="e">
        <f>IF(AND(Play[[#This Row],[Biological Marker]]=1,Play[[#This Row],[Smoker]]=0),Play[[#This Row],[medical_insurance_charges]],NA())</f>
        <v>#N/A</v>
      </c>
    </row>
    <row r="858" spans="1:33" x14ac:dyDescent="0.35">
      <c r="A858" s="31">
        <v>53</v>
      </c>
      <c r="B858" s="31">
        <v>24.795000000000002</v>
      </c>
      <c r="C858" s="33">
        <v>1</v>
      </c>
      <c r="D858" s="33">
        <v>0</v>
      </c>
      <c r="E858" s="33">
        <v>0</v>
      </c>
      <c r="F858" s="33">
        <v>0</v>
      </c>
      <c r="G858" s="33">
        <v>0</v>
      </c>
      <c r="H858">
        <v>0</v>
      </c>
      <c r="I858">
        <v>0</v>
      </c>
      <c r="J858">
        <v>0</v>
      </c>
      <c r="K858">
        <v>1</v>
      </c>
      <c r="L858">
        <v>0</v>
      </c>
      <c r="M858">
        <v>0</v>
      </c>
      <c r="N858">
        <v>0</v>
      </c>
      <c r="O858">
        <v>1</v>
      </c>
      <c r="P858">
        <v>0</v>
      </c>
      <c r="Q858" s="32">
        <v>10942.13205</v>
      </c>
      <c r="R858" s="110" t="e">
        <f>IF(Play[[#This Row],[southeast]]=1,Play[[#This Row],[medical_insurance_charges]],NA())</f>
        <v>#N/A</v>
      </c>
      <c r="S858" s="110" t="e">
        <f>IF(Play[[#This Row],[southwest]]=1,Play[[#This Row],[medical_insurance_charges]],NA())</f>
        <v>#N/A</v>
      </c>
      <c r="T858" s="111">
        <f>IF(Play[[#This Row],[northwest]]=1,Play[[#This Row],[medical_insurance_charges]],NA())</f>
        <v>10942.13205</v>
      </c>
      <c r="U858" s="110" t="e">
        <f>IF(Play[[#This Row],[northeast]]=1,Play[[#This Row],[medical_insurance_charges]],NA())</f>
        <v>#N/A</v>
      </c>
      <c r="V858" s="114" t="e">
        <f>IF(AND(Play[[#This Row],[southeast]]&lt;&gt;0,Play[[#This Row],[Smoker]]&lt;&gt;0),Play[[#This Row],[medical_insurance_charges]],NA())</f>
        <v>#N/A</v>
      </c>
      <c r="W858" s="114" t="e">
        <f>IF(AND(Play[[#This Row],[southwest]]&lt;&gt;0,Play[[#This Row],[Smoker]]&lt;&gt;0),Play[[#This Row],[medical_insurance_charges]],NA())</f>
        <v>#N/A</v>
      </c>
      <c r="X858" s="114" t="e">
        <f>IF(AND(Play[[#This Row],[northwest]]&lt;&gt;0,Play[[#This Row],[Smoker]]&lt;&gt;0),Play[[#This Row],[medical_insurance_charges]],NA())</f>
        <v>#N/A</v>
      </c>
      <c r="Y858" s="114" t="e">
        <f>IF(AND(Play[[#This Row],[northeast]]&lt;&gt;0,Play[[#This Row],[Smoker]]&lt;&gt;0),Play[[#This Row],[medical_insurance_charges]],NA())</f>
        <v>#N/A</v>
      </c>
      <c r="Z858" s="115" t="e">
        <f>IF(AND(Play[[#This Row],[Biological Marker]]=0,Play[[#This Row],[Smoker]]=1),Play[[#This Row],[medical_insurance_charges]],NA())</f>
        <v>#N/A</v>
      </c>
      <c r="AA858" s="115" t="e">
        <f>IF(AND(Play[[#This Row],[Biological Marker]]=1,Play[[#This Row],[Smoker]]=1),Play[[#This Row],[medical_insurance_charges]],NA())</f>
        <v>#N/A</v>
      </c>
      <c r="AB858" s="144" t="e">
        <f>IF(AND(Play[[#This Row],[southeast]]&lt;&gt;0,Play[[#This Row],[Smoker]]=0),Play[[#This Row],[medical_insurance_charges]],NA())</f>
        <v>#N/A</v>
      </c>
      <c r="AC858" s="144" t="e">
        <f>IF(AND(Play[[#This Row],[southwest]]&lt;&gt;0,Play[[#This Row],[Smoker]]=0),Play[[#This Row],[medical_insurance_charges]],NA())</f>
        <v>#N/A</v>
      </c>
      <c r="AD858" s="144">
        <f>IF(AND(Play[[#This Row],[northwest]]&lt;&gt;0,Play[[#This Row],[Smoker]]=0),Play[[#This Row],[medical_insurance_charges]],NA())</f>
        <v>10942.13205</v>
      </c>
      <c r="AE858" s="144" t="e">
        <f>IF(AND(Play[[#This Row],[northeast]]&lt;&gt;0,Play[[#This Row],[Smoker]]=0),Play[[#This Row],[medical_insurance_charges]],NA())</f>
        <v>#N/A</v>
      </c>
      <c r="AF858" s="115">
        <f>IF(AND(Play[[#This Row],[Biological Marker]]=0,Play[[#This Row],[Smoker]]=0),Play[[#This Row],[medical_insurance_charges]],NA())</f>
        <v>10942.13205</v>
      </c>
      <c r="AG858" s="115" t="e">
        <f>IF(AND(Play[[#This Row],[Biological Marker]]=1,Play[[#This Row],[Smoker]]=0),Play[[#This Row],[medical_insurance_charges]],NA())</f>
        <v>#N/A</v>
      </c>
    </row>
    <row r="859" spans="1:33" x14ac:dyDescent="0.35">
      <c r="A859" s="31">
        <v>53</v>
      </c>
      <c r="B859" s="31">
        <v>23.75</v>
      </c>
      <c r="C859" s="33">
        <v>1</v>
      </c>
      <c r="D859" s="33">
        <v>0</v>
      </c>
      <c r="E859" s="33">
        <v>0</v>
      </c>
      <c r="F859" s="33">
        <v>0</v>
      </c>
      <c r="G859" s="33">
        <v>0</v>
      </c>
      <c r="H859">
        <v>0</v>
      </c>
      <c r="I859">
        <v>0</v>
      </c>
      <c r="J859">
        <v>0</v>
      </c>
      <c r="K859">
        <v>0</v>
      </c>
      <c r="L859">
        <v>1</v>
      </c>
      <c r="M859">
        <v>0</v>
      </c>
      <c r="N859">
        <v>0</v>
      </c>
      <c r="O859">
        <v>1</v>
      </c>
      <c r="P859">
        <v>0</v>
      </c>
      <c r="Q859" s="32">
        <v>11729.6795</v>
      </c>
      <c r="R859" s="110" t="e">
        <f>IF(Play[[#This Row],[southeast]]=1,Play[[#This Row],[medical_insurance_charges]],NA())</f>
        <v>#N/A</v>
      </c>
      <c r="S859" s="110" t="e">
        <f>IF(Play[[#This Row],[southwest]]=1,Play[[#This Row],[medical_insurance_charges]],NA())</f>
        <v>#N/A</v>
      </c>
      <c r="T859" s="111" t="e">
        <f>IF(Play[[#This Row],[northwest]]=1,Play[[#This Row],[medical_insurance_charges]],NA())</f>
        <v>#N/A</v>
      </c>
      <c r="U859" s="110">
        <f>IF(Play[[#This Row],[northeast]]=1,Play[[#This Row],[medical_insurance_charges]],NA())</f>
        <v>11729.6795</v>
      </c>
      <c r="V859" s="114" t="e">
        <f>IF(AND(Play[[#This Row],[southeast]]&lt;&gt;0,Play[[#This Row],[Smoker]]&lt;&gt;0),Play[[#This Row],[medical_insurance_charges]],NA())</f>
        <v>#N/A</v>
      </c>
      <c r="W859" s="114" t="e">
        <f>IF(AND(Play[[#This Row],[southwest]]&lt;&gt;0,Play[[#This Row],[Smoker]]&lt;&gt;0),Play[[#This Row],[medical_insurance_charges]],NA())</f>
        <v>#N/A</v>
      </c>
      <c r="X859" s="114" t="e">
        <f>IF(AND(Play[[#This Row],[northwest]]&lt;&gt;0,Play[[#This Row],[Smoker]]&lt;&gt;0),Play[[#This Row],[medical_insurance_charges]],NA())</f>
        <v>#N/A</v>
      </c>
      <c r="Y859" s="114" t="e">
        <f>IF(AND(Play[[#This Row],[northeast]]&lt;&gt;0,Play[[#This Row],[Smoker]]&lt;&gt;0),Play[[#This Row],[medical_insurance_charges]],NA())</f>
        <v>#N/A</v>
      </c>
      <c r="Z859" s="115" t="e">
        <f>IF(AND(Play[[#This Row],[Biological Marker]]=0,Play[[#This Row],[Smoker]]=1),Play[[#This Row],[medical_insurance_charges]],NA())</f>
        <v>#N/A</v>
      </c>
      <c r="AA859" s="115" t="e">
        <f>IF(AND(Play[[#This Row],[Biological Marker]]=1,Play[[#This Row],[Smoker]]=1),Play[[#This Row],[medical_insurance_charges]],NA())</f>
        <v>#N/A</v>
      </c>
      <c r="AB859" s="144" t="e">
        <f>IF(AND(Play[[#This Row],[southeast]]&lt;&gt;0,Play[[#This Row],[Smoker]]=0),Play[[#This Row],[medical_insurance_charges]],NA())</f>
        <v>#N/A</v>
      </c>
      <c r="AC859" s="144" t="e">
        <f>IF(AND(Play[[#This Row],[southwest]]&lt;&gt;0,Play[[#This Row],[Smoker]]=0),Play[[#This Row],[medical_insurance_charges]],NA())</f>
        <v>#N/A</v>
      </c>
      <c r="AD859" s="144" t="e">
        <f>IF(AND(Play[[#This Row],[northwest]]&lt;&gt;0,Play[[#This Row],[Smoker]]=0),Play[[#This Row],[medical_insurance_charges]],NA())</f>
        <v>#N/A</v>
      </c>
      <c r="AE859" s="144">
        <f>IF(AND(Play[[#This Row],[northeast]]&lt;&gt;0,Play[[#This Row],[Smoker]]=0),Play[[#This Row],[medical_insurance_charges]],NA())</f>
        <v>11729.6795</v>
      </c>
      <c r="AF859" s="115">
        <f>IF(AND(Play[[#This Row],[Biological Marker]]=0,Play[[#This Row],[Smoker]]=0),Play[[#This Row],[medical_insurance_charges]],NA())</f>
        <v>11729.6795</v>
      </c>
      <c r="AG859" s="115" t="e">
        <f>IF(AND(Play[[#This Row],[Biological Marker]]=1,Play[[#This Row],[Smoker]]=0),Play[[#This Row],[medical_insurance_charges]],NA())</f>
        <v>#N/A</v>
      </c>
    </row>
    <row r="860" spans="1:33" x14ac:dyDescent="0.35">
      <c r="A860" s="31">
        <v>54</v>
      </c>
      <c r="B860" s="31">
        <v>21.47</v>
      </c>
      <c r="C860" s="33">
        <v>1</v>
      </c>
      <c r="D860" s="33">
        <v>0</v>
      </c>
      <c r="E860" s="33">
        <v>0</v>
      </c>
      <c r="F860" s="33">
        <v>0</v>
      </c>
      <c r="G860" s="33">
        <v>0</v>
      </c>
      <c r="H860">
        <v>0</v>
      </c>
      <c r="I860">
        <v>0</v>
      </c>
      <c r="J860">
        <v>0</v>
      </c>
      <c r="K860">
        <v>1</v>
      </c>
      <c r="L860">
        <v>0</v>
      </c>
      <c r="M860">
        <v>0</v>
      </c>
      <c r="N860">
        <v>0</v>
      </c>
      <c r="O860">
        <v>1</v>
      </c>
      <c r="P860">
        <v>0</v>
      </c>
      <c r="Q860" s="32">
        <v>12475.3513</v>
      </c>
      <c r="R860" s="110" t="e">
        <f>IF(Play[[#This Row],[southeast]]=1,Play[[#This Row],[medical_insurance_charges]],NA())</f>
        <v>#N/A</v>
      </c>
      <c r="S860" s="110" t="e">
        <f>IF(Play[[#This Row],[southwest]]=1,Play[[#This Row],[medical_insurance_charges]],NA())</f>
        <v>#N/A</v>
      </c>
      <c r="T860" s="111">
        <f>IF(Play[[#This Row],[northwest]]=1,Play[[#This Row],[medical_insurance_charges]],NA())</f>
        <v>12475.3513</v>
      </c>
      <c r="U860" s="110" t="e">
        <f>IF(Play[[#This Row],[northeast]]=1,Play[[#This Row],[medical_insurance_charges]],NA())</f>
        <v>#N/A</v>
      </c>
      <c r="V860" s="114" t="e">
        <f>IF(AND(Play[[#This Row],[southeast]]&lt;&gt;0,Play[[#This Row],[Smoker]]&lt;&gt;0),Play[[#This Row],[medical_insurance_charges]],NA())</f>
        <v>#N/A</v>
      </c>
      <c r="W860" s="114" t="e">
        <f>IF(AND(Play[[#This Row],[southwest]]&lt;&gt;0,Play[[#This Row],[Smoker]]&lt;&gt;0),Play[[#This Row],[medical_insurance_charges]],NA())</f>
        <v>#N/A</v>
      </c>
      <c r="X860" s="114" t="e">
        <f>IF(AND(Play[[#This Row],[northwest]]&lt;&gt;0,Play[[#This Row],[Smoker]]&lt;&gt;0),Play[[#This Row],[medical_insurance_charges]],NA())</f>
        <v>#N/A</v>
      </c>
      <c r="Y860" s="114" t="e">
        <f>IF(AND(Play[[#This Row],[northeast]]&lt;&gt;0,Play[[#This Row],[Smoker]]&lt;&gt;0),Play[[#This Row],[medical_insurance_charges]],NA())</f>
        <v>#N/A</v>
      </c>
      <c r="Z860" s="115" t="e">
        <f>IF(AND(Play[[#This Row],[Biological Marker]]=0,Play[[#This Row],[Smoker]]=1),Play[[#This Row],[medical_insurance_charges]],NA())</f>
        <v>#N/A</v>
      </c>
      <c r="AA860" s="115" t="e">
        <f>IF(AND(Play[[#This Row],[Biological Marker]]=1,Play[[#This Row],[Smoker]]=1),Play[[#This Row],[medical_insurance_charges]],NA())</f>
        <v>#N/A</v>
      </c>
      <c r="AB860" s="144" t="e">
        <f>IF(AND(Play[[#This Row],[southeast]]&lt;&gt;0,Play[[#This Row],[Smoker]]=0),Play[[#This Row],[medical_insurance_charges]],NA())</f>
        <v>#N/A</v>
      </c>
      <c r="AC860" s="144" t="e">
        <f>IF(AND(Play[[#This Row],[southwest]]&lt;&gt;0,Play[[#This Row],[Smoker]]=0),Play[[#This Row],[medical_insurance_charges]],NA())</f>
        <v>#N/A</v>
      </c>
      <c r="AD860" s="144">
        <f>IF(AND(Play[[#This Row],[northwest]]&lt;&gt;0,Play[[#This Row],[Smoker]]=0),Play[[#This Row],[medical_insurance_charges]],NA())</f>
        <v>12475.3513</v>
      </c>
      <c r="AE860" s="144" t="e">
        <f>IF(AND(Play[[#This Row],[northeast]]&lt;&gt;0,Play[[#This Row],[Smoker]]=0),Play[[#This Row],[medical_insurance_charges]],NA())</f>
        <v>#N/A</v>
      </c>
      <c r="AF860" s="115">
        <f>IF(AND(Play[[#This Row],[Biological Marker]]=0,Play[[#This Row],[Smoker]]=0),Play[[#This Row],[medical_insurance_charges]],NA())</f>
        <v>12475.3513</v>
      </c>
      <c r="AG860" s="115" t="e">
        <f>IF(AND(Play[[#This Row],[Biological Marker]]=1,Play[[#This Row],[Smoker]]=0),Play[[#This Row],[medical_insurance_charges]],NA())</f>
        <v>#N/A</v>
      </c>
    </row>
    <row r="861" spans="1:33" x14ac:dyDescent="0.35">
      <c r="A861" s="31">
        <v>54</v>
      </c>
      <c r="B861" s="31">
        <v>24.605</v>
      </c>
      <c r="C861" s="33">
        <v>1</v>
      </c>
      <c r="D861" s="33">
        <v>0</v>
      </c>
      <c r="E861" s="33">
        <v>0</v>
      </c>
      <c r="F861" s="33">
        <v>0</v>
      </c>
      <c r="G861" s="33">
        <v>0</v>
      </c>
      <c r="H861">
        <v>0</v>
      </c>
      <c r="I861">
        <v>0</v>
      </c>
      <c r="J861">
        <v>0</v>
      </c>
      <c r="K861">
        <v>1</v>
      </c>
      <c r="L861">
        <v>0</v>
      </c>
      <c r="M861">
        <v>0</v>
      </c>
      <c r="N861">
        <v>0</v>
      </c>
      <c r="O861">
        <v>1</v>
      </c>
      <c r="P861">
        <v>0</v>
      </c>
      <c r="Q861" s="32">
        <v>12479.70895</v>
      </c>
      <c r="R861" s="110" t="e">
        <f>IF(Play[[#This Row],[southeast]]=1,Play[[#This Row],[medical_insurance_charges]],NA())</f>
        <v>#N/A</v>
      </c>
      <c r="S861" s="110" t="e">
        <f>IF(Play[[#This Row],[southwest]]=1,Play[[#This Row],[medical_insurance_charges]],NA())</f>
        <v>#N/A</v>
      </c>
      <c r="T861" s="111">
        <f>IF(Play[[#This Row],[northwest]]=1,Play[[#This Row],[medical_insurance_charges]],NA())</f>
        <v>12479.70895</v>
      </c>
      <c r="U861" s="110" t="e">
        <f>IF(Play[[#This Row],[northeast]]=1,Play[[#This Row],[medical_insurance_charges]],NA())</f>
        <v>#N/A</v>
      </c>
      <c r="V861" s="114" t="e">
        <f>IF(AND(Play[[#This Row],[southeast]]&lt;&gt;0,Play[[#This Row],[Smoker]]&lt;&gt;0),Play[[#This Row],[medical_insurance_charges]],NA())</f>
        <v>#N/A</v>
      </c>
      <c r="W861" s="114" t="e">
        <f>IF(AND(Play[[#This Row],[southwest]]&lt;&gt;0,Play[[#This Row],[Smoker]]&lt;&gt;0),Play[[#This Row],[medical_insurance_charges]],NA())</f>
        <v>#N/A</v>
      </c>
      <c r="X861" s="114" t="e">
        <f>IF(AND(Play[[#This Row],[northwest]]&lt;&gt;0,Play[[#This Row],[Smoker]]&lt;&gt;0),Play[[#This Row],[medical_insurance_charges]],NA())</f>
        <v>#N/A</v>
      </c>
      <c r="Y861" s="114" t="e">
        <f>IF(AND(Play[[#This Row],[northeast]]&lt;&gt;0,Play[[#This Row],[Smoker]]&lt;&gt;0),Play[[#This Row],[medical_insurance_charges]],NA())</f>
        <v>#N/A</v>
      </c>
      <c r="Z861" s="115" t="e">
        <f>IF(AND(Play[[#This Row],[Biological Marker]]=0,Play[[#This Row],[Smoker]]=1),Play[[#This Row],[medical_insurance_charges]],NA())</f>
        <v>#N/A</v>
      </c>
      <c r="AA861" s="115" t="e">
        <f>IF(AND(Play[[#This Row],[Biological Marker]]=1,Play[[#This Row],[Smoker]]=1),Play[[#This Row],[medical_insurance_charges]],NA())</f>
        <v>#N/A</v>
      </c>
      <c r="AB861" s="144" t="e">
        <f>IF(AND(Play[[#This Row],[southeast]]&lt;&gt;0,Play[[#This Row],[Smoker]]=0),Play[[#This Row],[medical_insurance_charges]],NA())</f>
        <v>#N/A</v>
      </c>
      <c r="AC861" s="144" t="e">
        <f>IF(AND(Play[[#This Row],[southwest]]&lt;&gt;0,Play[[#This Row],[Smoker]]=0),Play[[#This Row],[medical_insurance_charges]],NA())</f>
        <v>#N/A</v>
      </c>
      <c r="AD861" s="144">
        <f>IF(AND(Play[[#This Row],[northwest]]&lt;&gt;0,Play[[#This Row],[Smoker]]=0),Play[[#This Row],[medical_insurance_charges]],NA())</f>
        <v>12479.70895</v>
      </c>
      <c r="AE861" s="144" t="e">
        <f>IF(AND(Play[[#This Row],[northeast]]&lt;&gt;0,Play[[#This Row],[Smoker]]=0),Play[[#This Row],[medical_insurance_charges]],NA())</f>
        <v>#N/A</v>
      </c>
      <c r="AF861" s="115">
        <f>IF(AND(Play[[#This Row],[Biological Marker]]=0,Play[[#This Row],[Smoker]]=0),Play[[#This Row],[medical_insurance_charges]],NA())</f>
        <v>12479.70895</v>
      </c>
      <c r="AG861" s="115" t="e">
        <f>IF(AND(Play[[#This Row],[Biological Marker]]=1,Play[[#This Row],[Smoker]]=0),Play[[#This Row],[medical_insurance_charges]],NA())</f>
        <v>#N/A</v>
      </c>
    </row>
    <row r="862" spans="1:33" x14ac:dyDescent="0.35">
      <c r="A862" s="31">
        <v>57</v>
      </c>
      <c r="B862" s="31">
        <v>23.18</v>
      </c>
      <c r="C862" s="33">
        <v>1</v>
      </c>
      <c r="D862" s="33">
        <v>0</v>
      </c>
      <c r="E862" s="33">
        <v>0</v>
      </c>
      <c r="F862" s="33">
        <v>0</v>
      </c>
      <c r="G862" s="33">
        <v>0</v>
      </c>
      <c r="H862">
        <v>0</v>
      </c>
      <c r="I862">
        <v>0</v>
      </c>
      <c r="J862">
        <v>0</v>
      </c>
      <c r="K862">
        <v>1</v>
      </c>
      <c r="L862">
        <v>0</v>
      </c>
      <c r="M862">
        <v>0</v>
      </c>
      <c r="N862">
        <v>0</v>
      </c>
      <c r="O862">
        <v>1</v>
      </c>
      <c r="P862">
        <v>0</v>
      </c>
      <c r="Q862" s="32">
        <v>11830.6072</v>
      </c>
      <c r="R862" s="110" t="e">
        <f>IF(Play[[#This Row],[southeast]]=1,Play[[#This Row],[medical_insurance_charges]],NA())</f>
        <v>#N/A</v>
      </c>
      <c r="S862" s="110" t="e">
        <f>IF(Play[[#This Row],[southwest]]=1,Play[[#This Row],[medical_insurance_charges]],NA())</f>
        <v>#N/A</v>
      </c>
      <c r="T862" s="111">
        <f>IF(Play[[#This Row],[northwest]]=1,Play[[#This Row],[medical_insurance_charges]],NA())</f>
        <v>11830.6072</v>
      </c>
      <c r="U862" s="110" t="e">
        <f>IF(Play[[#This Row],[northeast]]=1,Play[[#This Row],[medical_insurance_charges]],NA())</f>
        <v>#N/A</v>
      </c>
      <c r="V862" s="114" t="e">
        <f>IF(AND(Play[[#This Row],[southeast]]&lt;&gt;0,Play[[#This Row],[Smoker]]&lt;&gt;0),Play[[#This Row],[medical_insurance_charges]],NA())</f>
        <v>#N/A</v>
      </c>
      <c r="W862" s="114" t="e">
        <f>IF(AND(Play[[#This Row],[southwest]]&lt;&gt;0,Play[[#This Row],[Smoker]]&lt;&gt;0),Play[[#This Row],[medical_insurance_charges]],NA())</f>
        <v>#N/A</v>
      </c>
      <c r="X862" s="114" t="e">
        <f>IF(AND(Play[[#This Row],[northwest]]&lt;&gt;0,Play[[#This Row],[Smoker]]&lt;&gt;0),Play[[#This Row],[medical_insurance_charges]],NA())</f>
        <v>#N/A</v>
      </c>
      <c r="Y862" s="114" t="e">
        <f>IF(AND(Play[[#This Row],[northeast]]&lt;&gt;0,Play[[#This Row],[Smoker]]&lt;&gt;0),Play[[#This Row],[medical_insurance_charges]],NA())</f>
        <v>#N/A</v>
      </c>
      <c r="Z862" s="115" t="e">
        <f>IF(AND(Play[[#This Row],[Biological Marker]]=0,Play[[#This Row],[Smoker]]=1),Play[[#This Row],[medical_insurance_charges]],NA())</f>
        <v>#N/A</v>
      </c>
      <c r="AA862" s="115" t="e">
        <f>IF(AND(Play[[#This Row],[Biological Marker]]=1,Play[[#This Row],[Smoker]]=1),Play[[#This Row],[medical_insurance_charges]],NA())</f>
        <v>#N/A</v>
      </c>
      <c r="AB862" s="144" t="e">
        <f>IF(AND(Play[[#This Row],[southeast]]&lt;&gt;0,Play[[#This Row],[Smoker]]=0),Play[[#This Row],[medical_insurance_charges]],NA())</f>
        <v>#N/A</v>
      </c>
      <c r="AC862" s="144" t="e">
        <f>IF(AND(Play[[#This Row],[southwest]]&lt;&gt;0,Play[[#This Row],[Smoker]]=0),Play[[#This Row],[medical_insurance_charges]],NA())</f>
        <v>#N/A</v>
      </c>
      <c r="AD862" s="144">
        <f>IF(AND(Play[[#This Row],[northwest]]&lt;&gt;0,Play[[#This Row],[Smoker]]=0),Play[[#This Row],[medical_insurance_charges]],NA())</f>
        <v>11830.6072</v>
      </c>
      <c r="AE862" s="144" t="e">
        <f>IF(AND(Play[[#This Row],[northeast]]&lt;&gt;0,Play[[#This Row],[Smoker]]=0),Play[[#This Row],[medical_insurance_charges]],NA())</f>
        <v>#N/A</v>
      </c>
      <c r="AF862" s="115">
        <f>IF(AND(Play[[#This Row],[Biological Marker]]=0,Play[[#This Row],[Smoker]]=0),Play[[#This Row],[medical_insurance_charges]],NA())</f>
        <v>11830.6072</v>
      </c>
      <c r="AG862" s="115" t="e">
        <f>IF(AND(Play[[#This Row],[Biological Marker]]=1,Play[[#This Row],[Smoker]]=0),Play[[#This Row],[medical_insurance_charges]],NA())</f>
        <v>#N/A</v>
      </c>
    </row>
    <row r="863" spans="1:33" x14ac:dyDescent="0.35">
      <c r="A863" s="31">
        <v>57</v>
      </c>
      <c r="B863" s="31">
        <v>22.23</v>
      </c>
      <c r="C863" s="33">
        <v>1</v>
      </c>
      <c r="D863" s="33">
        <v>0</v>
      </c>
      <c r="E863" s="33">
        <v>0</v>
      </c>
      <c r="F863" s="33">
        <v>0</v>
      </c>
      <c r="G863" s="33">
        <v>0</v>
      </c>
      <c r="H863">
        <v>0</v>
      </c>
      <c r="I863">
        <v>0</v>
      </c>
      <c r="J863">
        <v>0</v>
      </c>
      <c r="K863">
        <v>0</v>
      </c>
      <c r="L863">
        <v>1</v>
      </c>
      <c r="M863">
        <v>0</v>
      </c>
      <c r="N863">
        <v>0</v>
      </c>
      <c r="O863">
        <v>1</v>
      </c>
      <c r="P863">
        <v>0</v>
      </c>
      <c r="Q863" s="32">
        <v>12029.286700000001</v>
      </c>
      <c r="R863" s="110" t="e">
        <f>IF(Play[[#This Row],[southeast]]=1,Play[[#This Row],[medical_insurance_charges]],NA())</f>
        <v>#N/A</v>
      </c>
      <c r="S863" s="110" t="e">
        <f>IF(Play[[#This Row],[southwest]]=1,Play[[#This Row],[medical_insurance_charges]],NA())</f>
        <v>#N/A</v>
      </c>
      <c r="T863" s="111" t="e">
        <f>IF(Play[[#This Row],[northwest]]=1,Play[[#This Row],[medical_insurance_charges]],NA())</f>
        <v>#N/A</v>
      </c>
      <c r="U863" s="110">
        <f>IF(Play[[#This Row],[northeast]]=1,Play[[#This Row],[medical_insurance_charges]],NA())</f>
        <v>12029.286700000001</v>
      </c>
      <c r="V863" s="114" t="e">
        <f>IF(AND(Play[[#This Row],[southeast]]&lt;&gt;0,Play[[#This Row],[Smoker]]&lt;&gt;0),Play[[#This Row],[medical_insurance_charges]],NA())</f>
        <v>#N/A</v>
      </c>
      <c r="W863" s="114" t="e">
        <f>IF(AND(Play[[#This Row],[southwest]]&lt;&gt;0,Play[[#This Row],[Smoker]]&lt;&gt;0),Play[[#This Row],[medical_insurance_charges]],NA())</f>
        <v>#N/A</v>
      </c>
      <c r="X863" s="114" t="e">
        <f>IF(AND(Play[[#This Row],[northwest]]&lt;&gt;0,Play[[#This Row],[Smoker]]&lt;&gt;0),Play[[#This Row],[medical_insurance_charges]],NA())</f>
        <v>#N/A</v>
      </c>
      <c r="Y863" s="114" t="e">
        <f>IF(AND(Play[[#This Row],[northeast]]&lt;&gt;0,Play[[#This Row],[Smoker]]&lt;&gt;0),Play[[#This Row],[medical_insurance_charges]],NA())</f>
        <v>#N/A</v>
      </c>
      <c r="Z863" s="115" t="e">
        <f>IF(AND(Play[[#This Row],[Biological Marker]]=0,Play[[#This Row],[Smoker]]=1),Play[[#This Row],[medical_insurance_charges]],NA())</f>
        <v>#N/A</v>
      </c>
      <c r="AA863" s="115" t="e">
        <f>IF(AND(Play[[#This Row],[Biological Marker]]=1,Play[[#This Row],[Smoker]]=1),Play[[#This Row],[medical_insurance_charges]],NA())</f>
        <v>#N/A</v>
      </c>
      <c r="AB863" s="144" t="e">
        <f>IF(AND(Play[[#This Row],[southeast]]&lt;&gt;0,Play[[#This Row],[Smoker]]=0),Play[[#This Row],[medical_insurance_charges]],NA())</f>
        <v>#N/A</v>
      </c>
      <c r="AC863" s="144" t="e">
        <f>IF(AND(Play[[#This Row],[southwest]]&lt;&gt;0,Play[[#This Row],[Smoker]]=0),Play[[#This Row],[medical_insurance_charges]],NA())</f>
        <v>#N/A</v>
      </c>
      <c r="AD863" s="144" t="e">
        <f>IF(AND(Play[[#This Row],[northwest]]&lt;&gt;0,Play[[#This Row],[Smoker]]=0),Play[[#This Row],[medical_insurance_charges]],NA())</f>
        <v>#N/A</v>
      </c>
      <c r="AE863" s="144">
        <f>IF(AND(Play[[#This Row],[northeast]]&lt;&gt;0,Play[[#This Row],[Smoker]]=0),Play[[#This Row],[medical_insurance_charges]],NA())</f>
        <v>12029.286700000001</v>
      </c>
      <c r="AF863" s="115">
        <f>IF(AND(Play[[#This Row],[Biological Marker]]=0,Play[[#This Row],[Smoker]]=0),Play[[#This Row],[medical_insurance_charges]],NA())</f>
        <v>12029.286700000001</v>
      </c>
      <c r="AG863" s="115" t="e">
        <f>IF(AND(Play[[#This Row],[Biological Marker]]=1,Play[[#This Row],[Smoker]]=0),Play[[#This Row],[medical_insurance_charges]],NA())</f>
        <v>#N/A</v>
      </c>
    </row>
    <row r="864" spans="1:33" x14ac:dyDescent="0.35">
      <c r="A864" s="31">
        <v>60</v>
      </c>
      <c r="B864" s="31">
        <v>24.035</v>
      </c>
      <c r="C864" s="33">
        <v>1</v>
      </c>
      <c r="D864" s="33">
        <v>0</v>
      </c>
      <c r="E864" s="33">
        <v>0</v>
      </c>
      <c r="F864" s="33">
        <v>0</v>
      </c>
      <c r="G864" s="33">
        <v>0</v>
      </c>
      <c r="H864">
        <v>0</v>
      </c>
      <c r="I864">
        <v>0</v>
      </c>
      <c r="J864">
        <v>0</v>
      </c>
      <c r="K864">
        <v>1</v>
      </c>
      <c r="L864">
        <v>0</v>
      </c>
      <c r="M864">
        <v>0</v>
      </c>
      <c r="N864">
        <v>0</v>
      </c>
      <c r="O864">
        <v>0</v>
      </c>
      <c r="P864">
        <v>1</v>
      </c>
      <c r="Q864" s="32">
        <v>13012.20865</v>
      </c>
      <c r="R864" s="110" t="e">
        <f>IF(Play[[#This Row],[southeast]]=1,Play[[#This Row],[medical_insurance_charges]],NA())</f>
        <v>#N/A</v>
      </c>
      <c r="S864" s="110" t="e">
        <f>IF(Play[[#This Row],[southwest]]=1,Play[[#This Row],[medical_insurance_charges]],NA())</f>
        <v>#N/A</v>
      </c>
      <c r="T864" s="111">
        <f>IF(Play[[#This Row],[northwest]]=1,Play[[#This Row],[medical_insurance_charges]],NA())</f>
        <v>13012.20865</v>
      </c>
      <c r="U864" s="110" t="e">
        <f>IF(Play[[#This Row],[northeast]]=1,Play[[#This Row],[medical_insurance_charges]],NA())</f>
        <v>#N/A</v>
      </c>
      <c r="V864" s="114" t="e">
        <f>IF(AND(Play[[#This Row],[southeast]]&lt;&gt;0,Play[[#This Row],[Smoker]]&lt;&gt;0),Play[[#This Row],[medical_insurance_charges]],NA())</f>
        <v>#N/A</v>
      </c>
      <c r="W864" s="114" t="e">
        <f>IF(AND(Play[[#This Row],[southwest]]&lt;&gt;0,Play[[#This Row],[Smoker]]&lt;&gt;0),Play[[#This Row],[medical_insurance_charges]],NA())</f>
        <v>#N/A</v>
      </c>
      <c r="X864" s="114" t="e">
        <f>IF(AND(Play[[#This Row],[northwest]]&lt;&gt;0,Play[[#This Row],[Smoker]]&lt;&gt;0),Play[[#This Row],[medical_insurance_charges]],NA())</f>
        <v>#N/A</v>
      </c>
      <c r="Y864" s="114" t="e">
        <f>IF(AND(Play[[#This Row],[northeast]]&lt;&gt;0,Play[[#This Row],[Smoker]]&lt;&gt;0),Play[[#This Row],[medical_insurance_charges]],NA())</f>
        <v>#N/A</v>
      </c>
      <c r="Z864" s="115" t="e">
        <f>IF(AND(Play[[#This Row],[Biological Marker]]=0,Play[[#This Row],[Smoker]]=1),Play[[#This Row],[medical_insurance_charges]],NA())</f>
        <v>#N/A</v>
      </c>
      <c r="AA864" s="115" t="e">
        <f>IF(AND(Play[[#This Row],[Biological Marker]]=1,Play[[#This Row],[Smoker]]=1),Play[[#This Row],[medical_insurance_charges]],NA())</f>
        <v>#N/A</v>
      </c>
      <c r="AB864" s="144" t="e">
        <f>IF(AND(Play[[#This Row],[southeast]]&lt;&gt;0,Play[[#This Row],[Smoker]]=0),Play[[#This Row],[medical_insurance_charges]],NA())</f>
        <v>#N/A</v>
      </c>
      <c r="AC864" s="144" t="e">
        <f>IF(AND(Play[[#This Row],[southwest]]&lt;&gt;0,Play[[#This Row],[Smoker]]=0),Play[[#This Row],[medical_insurance_charges]],NA())</f>
        <v>#N/A</v>
      </c>
      <c r="AD864" s="144">
        <f>IF(AND(Play[[#This Row],[northwest]]&lt;&gt;0,Play[[#This Row],[Smoker]]=0),Play[[#This Row],[medical_insurance_charges]],NA())</f>
        <v>13012.20865</v>
      </c>
      <c r="AE864" s="144" t="e">
        <f>IF(AND(Play[[#This Row],[northeast]]&lt;&gt;0,Play[[#This Row],[Smoker]]=0),Play[[#This Row],[medical_insurance_charges]],NA())</f>
        <v>#N/A</v>
      </c>
      <c r="AF864" s="115">
        <f>IF(AND(Play[[#This Row],[Biological Marker]]=0,Play[[#This Row],[Smoker]]=0),Play[[#This Row],[medical_insurance_charges]],NA())</f>
        <v>13012.20865</v>
      </c>
      <c r="AG864" s="115" t="e">
        <f>IF(AND(Play[[#This Row],[Biological Marker]]=1,Play[[#This Row],[Smoker]]=0),Play[[#This Row],[medical_insurance_charges]],NA())</f>
        <v>#N/A</v>
      </c>
    </row>
    <row r="865" spans="1:33" x14ac:dyDescent="0.35">
      <c r="A865" s="31">
        <v>61</v>
      </c>
      <c r="B865" s="31">
        <v>22.04</v>
      </c>
      <c r="C865" s="33">
        <v>1</v>
      </c>
      <c r="D865" s="33">
        <v>0</v>
      </c>
      <c r="E865" s="33">
        <v>0</v>
      </c>
      <c r="F865" s="33">
        <v>0</v>
      </c>
      <c r="G865" s="33">
        <v>0</v>
      </c>
      <c r="H865">
        <v>0</v>
      </c>
      <c r="I865">
        <v>0</v>
      </c>
      <c r="J865">
        <v>0</v>
      </c>
      <c r="K865">
        <v>0</v>
      </c>
      <c r="L865">
        <v>1</v>
      </c>
      <c r="M865">
        <v>0</v>
      </c>
      <c r="N865">
        <v>0</v>
      </c>
      <c r="O865">
        <v>0</v>
      </c>
      <c r="P865">
        <v>1</v>
      </c>
      <c r="Q865" s="32">
        <v>13616.3586</v>
      </c>
      <c r="R865" s="110" t="e">
        <f>IF(Play[[#This Row],[southeast]]=1,Play[[#This Row],[medical_insurance_charges]],NA())</f>
        <v>#N/A</v>
      </c>
      <c r="S865" s="110" t="e">
        <f>IF(Play[[#This Row],[southwest]]=1,Play[[#This Row],[medical_insurance_charges]],NA())</f>
        <v>#N/A</v>
      </c>
      <c r="T865" s="111" t="e">
        <f>IF(Play[[#This Row],[northwest]]=1,Play[[#This Row],[medical_insurance_charges]],NA())</f>
        <v>#N/A</v>
      </c>
      <c r="U865" s="110">
        <f>IF(Play[[#This Row],[northeast]]=1,Play[[#This Row],[medical_insurance_charges]],NA())</f>
        <v>13616.3586</v>
      </c>
      <c r="V865" s="114" t="e">
        <f>IF(AND(Play[[#This Row],[southeast]]&lt;&gt;0,Play[[#This Row],[Smoker]]&lt;&gt;0),Play[[#This Row],[medical_insurance_charges]],NA())</f>
        <v>#N/A</v>
      </c>
      <c r="W865" s="114" t="e">
        <f>IF(AND(Play[[#This Row],[southwest]]&lt;&gt;0,Play[[#This Row],[Smoker]]&lt;&gt;0),Play[[#This Row],[medical_insurance_charges]],NA())</f>
        <v>#N/A</v>
      </c>
      <c r="X865" s="114" t="e">
        <f>IF(AND(Play[[#This Row],[northwest]]&lt;&gt;0,Play[[#This Row],[Smoker]]&lt;&gt;0),Play[[#This Row],[medical_insurance_charges]],NA())</f>
        <v>#N/A</v>
      </c>
      <c r="Y865" s="114" t="e">
        <f>IF(AND(Play[[#This Row],[northeast]]&lt;&gt;0,Play[[#This Row],[Smoker]]&lt;&gt;0),Play[[#This Row],[medical_insurance_charges]],NA())</f>
        <v>#N/A</v>
      </c>
      <c r="Z865" s="115" t="e">
        <f>IF(AND(Play[[#This Row],[Biological Marker]]=0,Play[[#This Row],[Smoker]]=1),Play[[#This Row],[medical_insurance_charges]],NA())</f>
        <v>#N/A</v>
      </c>
      <c r="AA865" s="115" t="e">
        <f>IF(AND(Play[[#This Row],[Biological Marker]]=1,Play[[#This Row],[Smoker]]=1),Play[[#This Row],[medical_insurance_charges]],NA())</f>
        <v>#N/A</v>
      </c>
      <c r="AB865" s="144" t="e">
        <f>IF(AND(Play[[#This Row],[southeast]]&lt;&gt;0,Play[[#This Row],[Smoker]]=0),Play[[#This Row],[medical_insurance_charges]],NA())</f>
        <v>#N/A</v>
      </c>
      <c r="AC865" s="144" t="e">
        <f>IF(AND(Play[[#This Row],[southwest]]&lt;&gt;0,Play[[#This Row],[Smoker]]=0),Play[[#This Row],[medical_insurance_charges]],NA())</f>
        <v>#N/A</v>
      </c>
      <c r="AD865" s="144" t="e">
        <f>IF(AND(Play[[#This Row],[northwest]]&lt;&gt;0,Play[[#This Row],[Smoker]]=0),Play[[#This Row],[medical_insurance_charges]],NA())</f>
        <v>#N/A</v>
      </c>
      <c r="AE865" s="144">
        <f>IF(AND(Play[[#This Row],[northeast]]&lt;&gt;0,Play[[#This Row],[Smoker]]=0),Play[[#This Row],[medical_insurance_charges]],NA())</f>
        <v>13616.3586</v>
      </c>
      <c r="AF865" s="115">
        <f>IF(AND(Play[[#This Row],[Biological Marker]]=0,Play[[#This Row],[Smoker]]=0),Play[[#This Row],[medical_insurance_charges]],NA())</f>
        <v>13616.3586</v>
      </c>
      <c r="AG865" s="115" t="e">
        <f>IF(AND(Play[[#This Row],[Biological Marker]]=1,Play[[#This Row],[Smoker]]=0),Play[[#This Row],[medical_insurance_charges]],NA())</f>
        <v>#N/A</v>
      </c>
    </row>
    <row r="866" spans="1:33" x14ac:dyDescent="0.35">
      <c r="A866" s="31">
        <v>61</v>
      </c>
      <c r="B866" s="31">
        <v>21.09</v>
      </c>
      <c r="C866" s="33">
        <v>1</v>
      </c>
      <c r="D866" s="33">
        <v>0</v>
      </c>
      <c r="E866" s="33">
        <v>0</v>
      </c>
      <c r="F866" s="33">
        <v>0</v>
      </c>
      <c r="G866" s="33">
        <v>0</v>
      </c>
      <c r="H866">
        <v>0</v>
      </c>
      <c r="I866">
        <v>0</v>
      </c>
      <c r="J866">
        <v>0</v>
      </c>
      <c r="K866">
        <v>1</v>
      </c>
      <c r="L866">
        <v>0</v>
      </c>
      <c r="M866">
        <v>0</v>
      </c>
      <c r="N866">
        <v>0</v>
      </c>
      <c r="O866">
        <v>0</v>
      </c>
      <c r="P866">
        <v>1</v>
      </c>
      <c r="Q866" s="32">
        <v>13415.0381</v>
      </c>
      <c r="R866" s="110" t="e">
        <f>IF(Play[[#This Row],[southeast]]=1,Play[[#This Row],[medical_insurance_charges]],NA())</f>
        <v>#N/A</v>
      </c>
      <c r="S866" s="110" t="e">
        <f>IF(Play[[#This Row],[southwest]]=1,Play[[#This Row],[medical_insurance_charges]],NA())</f>
        <v>#N/A</v>
      </c>
      <c r="T866" s="111">
        <f>IF(Play[[#This Row],[northwest]]=1,Play[[#This Row],[medical_insurance_charges]],NA())</f>
        <v>13415.0381</v>
      </c>
      <c r="U866" s="110" t="e">
        <f>IF(Play[[#This Row],[northeast]]=1,Play[[#This Row],[medical_insurance_charges]],NA())</f>
        <v>#N/A</v>
      </c>
      <c r="V866" s="114" t="e">
        <f>IF(AND(Play[[#This Row],[southeast]]&lt;&gt;0,Play[[#This Row],[Smoker]]&lt;&gt;0),Play[[#This Row],[medical_insurance_charges]],NA())</f>
        <v>#N/A</v>
      </c>
      <c r="W866" s="114" t="e">
        <f>IF(AND(Play[[#This Row],[southwest]]&lt;&gt;0,Play[[#This Row],[Smoker]]&lt;&gt;0),Play[[#This Row],[medical_insurance_charges]],NA())</f>
        <v>#N/A</v>
      </c>
      <c r="X866" s="114" t="e">
        <f>IF(AND(Play[[#This Row],[northwest]]&lt;&gt;0,Play[[#This Row],[Smoker]]&lt;&gt;0),Play[[#This Row],[medical_insurance_charges]],NA())</f>
        <v>#N/A</v>
      </c>
      <c r="Y866" s="114" t="e">
        <f>IF(AND(Play[[#This Row],[northeast]]&lt;&gt;0,Play[[#This Row],[Smoker]]&lt;&gt;0),Play[[#This Row],[medical_insurance_charges]],NA())</f>
        <v>#N/A</v>
      </c>
      <c r="Z866" s="115" t="e">
        <f>IF(AND(Play[[#This Row],[Biological Marker]]=0,Play[[#This Row],[Smoker]]=1),Play[[#This Row],[medical_insurance_charges]],NA())</f>
        <v>#N/A</v>
      </c>
      <c r="AA866" s="115" t="e">
        <f>IF(AND(Play[[#This Row],[Biological Marker]]=1,Play[[#This Row],[Smoker]]=1),Play[[#This Row],[medical_insurance_charges]],NA())</f>
        <v>#N/A</v>
      </c>
      <c r="AB866" s="144" t="e">
        <f>IF(AND(Play[[#This Row],[southeast]]&lt;&gt;0,Play[[#This Row],[Smoker]]=0),Play[[#This Row],[medical_insurance_charges]],NA())</f>
        <v>#N/A</v>
      </c>
      <c r="AC866" s="144" t="e">
        <f>IF(AND(Play[[#This Row],[southwest]]&lt;&gt;0,Play[[#This Row],[Smoker]]=0),Play[[#This Row],[medical_insurance_charges]],NA())</f>
        <v>#N/A</v>
      </c>
      <c r="AD866" s="144">
        <f>IF(AND(Play[[#This Row],[northwest]]&lt;&gt;0,Play[[#This Row],[Smoker]]=0),Play[[#This Row],[medical_insurance_charges]],NA())</f>
        <v>13415.0381</v>
      </c>
      <c r="AE866" s="144" t="e">
        <f>IF(AND(Play[[#This Row],[northeast]]&lt;&gt;0,Play[[#This Row],[Smoker]]=0),Play[[#This Row],[medical_insurance_charges]],NA())</f>
        <v>#N/A</v>
      </c>
      <c r="AF866" s="115">
        <f>IF(AND(Play[[#This Row],[Biological Marker]]=0,Play[[#This Row],[Smoker]]=0),Play[[#This Row],[medical_insurance_charges]],NA())</f>
        <v>13415.0381</v>
      </c>
      <c r="AG866" s="115" t="e">
        <f>IF(AND(Play[[#This Row],[Biological Marker]]=1,Play[[#This Row],[Smoker]]=0),Play[[#This Row],[medical_insurance_charges]],NA())</f>
        <v>#N/A</v>
      </c>
    </row>
    <row r="867" spans="1:33" x14ac:dyDescent="0.35">
      <c r="A867" s="31">
        <v>63</v>
      </c>
      <c r="B867" s="31">
        <v>23.085000000000001</v>
      </c>
      <c r="C867" s="33">
        <v>1</v>
      </c>
      <c r="D867" s="33">
        <v>0</v>
      </c>
      <c r="E867" s="33">
        <v>0</v>
      </c>
      <c r="F867" s="33">
        <v>0</v>
      </c>
      <c r="G867" s="33">
        <v>0</v>
      </c>
      <c r="H867">
        <v>0</v>
      </c>
      <c r="I867">
        <v>0</v>
      </c>
      <c r="J867">
        <v>0</v>
      </c>
      <c r="K867">
        <v>0</v>
      </c>
      <c r="L867">
        <v>1</v>
      </c>
      <c r="M867">
        <v>0</v>
      </c>
      <c r="N867">
        <v>0</v>
      </c>
      <c r="O867">
        <v>0</v>
      </c>
      <c r="P867">
        <v>1</v>
      </c>
      <c r="Q867" s="32">
        <v>14451.835150000001</v>
      </c>
      <c r="R867" s="110" t="e">
        <f>IF(Play[[#This Row],[southeast]]=1,Play[[#This Row],[medical_insurance_charges]],NA())</f>
        <v>#N/A</v>
      </c>
      <c r="S867" s="110" t="e">
        <f>IF(Play[[#This Row],[southwest]]=1,Play[[#This Row],[medical_insurance_charges]],NA())</f>
        <v>#N/A</v>
      </c>
      <c r="T867" s="111" t="e">
        <f>IF(Play[[#This Row],[northwest]]=1,Play[[#This Row],[medical_insurance_charges]],NA())</f>
        <v>#N/A</v>
      </c>
      <c r="U867" s="110">
        <f>IF(Play[[#This Row],[northeast]]=1,Play[[#This Row],[medical_insurance_charges]],NA())</f>
        <v>14451.835150000001</v>
      </c>
      <c r="V867" s="114" t="e">
        <f>IF(AND(Play[[#This Row],[southeast]]&lt;&gt;0,Play[[#This Row],[Smoker]]&lt;&gt;0),Play[[#This Row],[medical_insurance_charges]],NA())</f>
        <v>#N/A</v>
      </c>
      <c r="W867" s="114" t="e">
        <f>IF(AND(Play[[#This Row],[southwest]]&lt;&gt;0,Play[[#This Row],[Smoker]]&lt;&gt;0),Play[[#This Row],[medical_insurance_charges]],NA())</f>
        <v>#N/A</v>
      </c>
      <c r="X867" s="114" t="e">
        <f>IF(AND(Play[[#This Row],[northwest]]&lt;&gt;0,Play[[#This Row],[Smoker]]&lt;&gt;0),Play[[#This Row],[medical_insurance_charges]],NA())</f>
        <v>#N/A</v>
      </c>
      <c r="Y867" s="114" t="e">
        <f>IF(AND(Play[[#This Row],[northeast]]&lt;&gt;0,Play[[#This Row],[Smoker]]&lt;&gt;0),Play[[#This Row],[medical_insurance_charges]],NA())</f>
        <v>#N/A</v>
      </c>
      <c r="Z867" s="115" t="e">
        <f>IF(AND(Play[[#This Row],[Biological Marker]]=0,Play[[#This Row],[Smoker]]=1),Play[[#This Row],[medical_insurance_charges]],NA())</f>
        <v>#N/A</v>
      </c>
      <c r="AA867" s="115" t="e">
        <f>IF(AND(Play[[#This Row],[Biological Marker]]=1,Play[[#This Row],[Smoker]]=1),Play[[#This Row],[medical_insurance_charges]],NA())</f>
        <v>#N/A</v>
      </c>
      <c r="AB867" s="144" t="e">
        <f>IF(AND(Play[[#This Row],[southeast]]&lt;&gt;0,Play[[#This Row],[Smoker]]=0),Play[[#This Row],[medical_insurance_charges]],NA())</f>
        <v>#N/A</v>
      </c>
      <c r="AC867" s="144" t="e">
        <f>IF(AND(Play[[#This Row],[southwest]]&lt;&gt;0,Play[[#This Row],[Smoker]]=0),Play[[#This Row],[medical_insurance_charges]],NA())</f>
        <v>#N/A</v>
      </c>
      <c r="AD867" s="144" t="e">
        <f>IF(AND(Play[[#This Row],[northwest]]&lt;&gt;0,Play[[#This Row],[Smoker]]=0),Play[[#This Row],[medical_insurance_charges]],NA())</f>
        <v>#N/A</v>
      </c>
      <c r="AE867" s="144">
        <f>IF(AND(Play[[#This Row],[northeast]]&lt;&gt;0,Play[[#This Row],[Smoker]]=0),Play[[#This Row],[medical_insurance_charges]],NA())</f>
        <v>14451.835150000001</v>
      </c>
      <c r="AF867" s="115">
        <f>IF(AND(Play[[#This Row],[Biological Marker]]=0,Play[[#This Row],[Smoker]]=0),Play[[#This Row],[medical_insurance_charges]],NA())</f>
        <v>14451.835150000001</v>
      </c>
      <c r="AG867" s="115" t="e">
        <f>IF(AND(Play[[#This Row],[Biological Marker]]=1,Play[[#This Row],[Smoker]]=0),Play[[#This Row],[medical_insurance_charges]],NA())</f>
        <v>#N/A</v>
      </c>
    </row>
    <row r="868" spans="1:33" x14ac:dyDescent="0.35">
      <c r="A868" s="31">
        <v>63</v>
      </c>
      <c r="B868" s="31">
        <v>21.66</v>
      </c>
      <c r="C868" s="33">
        <v>1</v>
      </c>
      <c r="D868" s="33">
        <v>0</v>
      </c>
      <c r="E868" s="33">
        <v>0</v>
      </c>
      <c r="F868" s="33">
        <v>0</v>
      </c>
      <c r="G868" s="33">
        <v>0</v>
      </c>
      <c r="H868">
        <v>0</v>
      </c>
      <c r="I868">
        <v>0</v>
      </c>
      <c r="J868">
        <v>0</v>
      </c>
      <c r="K868">
        <v>0</v>
      </c>
      <c r="L868">
        <v>1</v>
      </c>
      <c r="M868">
        <v>0</v>
      </c>
      <c r="N868">
        <v>0</v>
      </c>
      <c r="O868">
        <v>0</v>
      </c>
      <c r="P868">
        <v>1</v>
      </c>
      <c r="Q868" s="32">
        <v>14449.8544</v>
      </c>
      <c r="R868" s="110" t="e">
        <f>IF(Play[[#This Row],[southeast]]=1,Play[[#This Row],[medical_insurance_charges]],NA())</f>
        <v>#N/A</v>
      </c>
      <c r="S868" s="110" t="e">
        <f>IF(Play[[#This Row],[southwest]]=1,Play[[#This Row],[medical_insurance_charges]],NA())</f>
        <v>#N/A</v>
      </c>
      <c r="T868" s="111" t="e">
        <f>IF(Play[[#This Row],[northwest]]=1,Play[[#This Row],[medical_insurance_charges]],NA())</f>
        <v>#N/A</v>
      </c>
      <c r="U868" s="110">
        <f>IF(Play[[#This Row],[northeast]]=1,Play[[#This Row],[medical_insurance_charges]],NA())</f>
        <v>14449.8544</v>
      </c>
      <c r="V868" s="114" t="e">
        <f>IF(AND(Play[[#This Row],[southeast]]&lt;&gt;0,Play[[#This Row],[Smoker]]&lt;&gt;0),Play[[#This Row],[medical_insurance_charges]],NA())</f>
        <v>#N/A</v>
      </c>
      <c r="W868" s="114" t="e">
        <f>IF(AND(Play[[#This Row],[southwest]]&lt;&gt;0,Play[[#This Row],[Smoker]]&lt;&gt;0),Play[[#This Row],[medical_insurance_charges]],NA())</f>
        <v>#N/A</v>
      </c>
      <c r="X868" s="114" t="e">
        <f>IF(AND(Play[[#This Row],[northwest]]&lt;&gt;0,Play[[#This Row],[Smoker]]&lt;&gt;0),Play[[#This Row],[medical_insurance_charges]],NA())</f>
        <v>#N/A</v>
      </c>
      <c r="Y868" s="114" t="e">
        <f>IF(AND(Play[[#This Row],[northeast]]&lt;&gt;0,Play[[#This Row],[Smoker]]&lt;&gt;0),Play[[#This Row],[medical_insurance_charges]],NA())</f>
        <v>#N/A</v>
      </c>
      <c r="Z868" s="115" t="e">
        <f>IF(AND(Play[[#This Row],[Biological Marker]]=0,Play[[#This Row],[Smoker]]=1),Play[[#This Row],[medical_insurance_charges]],NA())</f>
        <v>#N/A</v>
      </c>
      <c r="AA868" s="115" t="e">
        <f>IF(AND(Play[[#This Row],[Biological Marker]]=1,Play[[#This Row],[Smoker]]=1),Play[[#This Row],[medical_insurance_charges]],NA())</f>
        <v>#N/A</v>
      </c>
      <c r="AB868" s="144" t="e">
        <f>IF(AND(Play[[#This Row],[southeast]]&lt;&gt;0,Play[[#This Row],[Smoker]]=0),Play[[#This Row],[medical_insurance_charges]],NA())</f>
        <v>#N/A</v>
      </c>
      <c r="AC868" s="144" t="e">
        <f>IF(AND(Play[[#This Row],[southwest]]&lt;&gt;0,Play[[#This Row],[Smoker]]=0),Play[[#This Row],[medical_insurance_charges]],NA())</f>
        <v>#N/A</v>
      </c>
      <c r="AD868" s="144" t="e">
        <f>IF(AND(Play[[#This Row],[northwest]]&lt;&gt;0,Play[[#This Row],[Smoker]]=0),Play[[#This Row],[medical_insurance_charges]],NA())</f>
        <v>#N/A</v>
      </c>
      <c r="AE868" s="144">
        <f>IF(AND(Play[[#This Row],[northeast]]&lt;&gt;0,Play[[#This Row],[Smoker]]=0),Play[[#This Row],[medical_insurance_charges]],NA())</f>
        <v>14449.8544</v>
      </c>
      <c r="AF868" s="115">
        <f>IF(AND(Play[[#This Row],[Biological Marker]]=0,Play[[#This Row],[Smoker]]=0),Play[[#This Row],[medical_insurance_charges]],NA())</f>
        <v>14449.8544</v>
      </c>
      <c r="AG868" s="115" t="e">
        <f>IF(AND(Play[[#This Row],[Biological Marker]]=1,Play[[#This Row],[Smoker]]=0),Play[[#This Row],[medical_insurance_charges]],NA())</f>
        <v>#N/A</v>
      </c>
    </row>
    <row r="869" spans="1:33" x14ac:dyDescent="0.35">
      <c r="A869" s="31">
        <v>18</v>
      </c>
      <c r="B869" s="31">
        <v>23.75</v>
      </c>
      <c r="C869" s="33">
        <v>1</v>
      </c>
      <c r="D869" s="33">
        <v>0</v>
      </c>
      <c r="E869" s="33">
        <v>0</v>
      </c>
      <c r="F869" s="33">
        <v>0</v>
      </c>
      <c r="G869" s="33">
        <v>1</v>
      </c>
      <c r="H869">
        <v>0</v>
      </c>
      <c r="I869">
        <v>0</v>
      </c>
      <c r="J869">
        <v>0</v>
      </c>
      <c r="K869">
        <v>0</v>
      </c>
      <c r="L869">
        <v>1</v>
      </c>
      <c r="M869">
        <v>1</v>
      </c>
      <c r="N869">
        <v>0</v>
      </c>
      <c r="O869">
        <v>0</v>
      </c>
      <c r="P869">
        <v>0</v>
      </c>
      <c r="Q869" s="32">
        <v>1705.6244999999999</v>
      </c>
      <c r="R869" s="110" t="e">
        <f>IF(Play[[#This Row],[southeast]]=1,Play[[#This Row],[medical_insurance_charges]],NA())</f>
        <v>#N/A</v>
      </c>
      <c r="S869" s="110" t="e">
        <f>IF(Play[[#This Row],[southwest]]=1,Play[[#This Row],[medical_insurance_charges]],NA())</f>
        <v>#N/A</v>
      </c>
      <c r="T869" s="111" t="e">
        <f>IF(Play[[#This Row],[northwest]]=1,Play[[#This Row],[medical_insurance_charges]],NA())</f>
        <v>#N/A</v>
      </c>
      <c r="U869" s="110">
        <f>IF(Play[[#This Row],[northeast]]=1,Play[[#This Row],[medical_insurance_charges]],NA())</f>
        <v>1705.6244999999999</v>
      </c>
      <c r="V869" s="114" t="e">
        <f>IF(AND(Play[[#This Row],[southeast]]&lt;&gt;0,Play[[#This Row],[Smoker]]&lt;&gt;0),Play[[#This Row],[medical_insurance_charges]],NA())</f>
        <v>#N/A</v>
      </c>
      <c r="W869" s="114" t="e">
        <f>IF(AND(Play[[#This Row],[southwest]]&lt;&gt;0,Play[[#This Row],[Smoker]]&lt;&gt;0),Play[[#This Row],[medical_insurance_charges]],NA())</f>
        <v>#N/A</v>
      </c>
      <c r="X869" s="114" t="e">
        <f>IF(AND(Play[[#This Row],[northwest]]&lt;&gt;0,Play[[#This Row],[Smoker]]&lt;&gt;0),Play[[#This Row],[medical_insurance_charges]],NA())</f>
        <v>#N/A</v>
      </c>
      <c r="Y869" s="114" t="e">
        <f>IF(AND(Play[[#This Row],[northeast]]&lt;&gt;0,Play[[#This Row],[Smoker]]&lt;&gt;0),Play[[#This Row],[medical_insurance_charges]],NA())</f>
        <v>#N/A</v>
      </c>
      <c r="Z869" s="115" t="e">
        <f>IF(AND(Play[[#This Row],[Biological Marker]]=0,Play[[#This Row],[Smoker]]=1),Play[[#This Row],[medical_insurance_charges]],NA())</f>
        <v>#N/A</v>
      </c>
      <c r="AA869" s="115" t="e">
        <f>IF(AND(Play[[#This Row],[Biological Marker]]=1,Play[[#This Row],[Smoker]]=1),Play[[#This Row],[medical_insurance_charges]],NA())</f>
        <v>#N/A</v>
      </c>
      <c r="AB869" s="144" t="e">
        <f>IF(AND(Play[[#This Row],[southeast]]&lt;&gt;0,Play[[#This Row],[Smoker]]=0),Play[[#This Row],[medical_insurance_charges]],NA())</f>
        <v>#N/A</v>
      </c>
      <c r="AC869" s="144" t="e">
        <f>IF(AND(Play[[#This Row],[southwest]]&lt;&gt;0,Play[[#This Row],[Smoker]]=0),Play[[#This Row],[medical_insurance_charges]],NA())</f>
        <v>#N/A</v>
      </c>
      <c r="AD869" s="144" t="e">
        <f>IF(AND(Play[[#This Row],[northwest]]&lt;&gt;0,Play[[#This Row],[Smoker]]=0),Play[[#This Row],[medical_insurance_charges]],NA())</f>
        <v>#N/A</v>
      </c>
      <c r="AE869" s="144">
        <f>IF(AND(Play[[#This Row],[northeast]]&lt;&gt;0,Play[[#This Row],[Smoker]]=0),Play[[#This Row],[medical_insurance_charges]],NA())</f>
        <v>1705.6244999999999</v>
      </c>
      <c r="AF869" s="115" t="e">
        <f>IF(AND(Play[[#This Row],[Biological Marker]]=0,Play[[#This Row],[Smoker]]=0),Play[[#This Row],[medical_insurance_charges]],NA())</f>
        <v>#N/A</v>
      </c>
      <c r="AG869" s="115">
        <f>IF(AND(Play[[#This Row],[Biological Marker]]=1,Play[[#This Row],[Smoker]]=0),Play[[#This Row],[medical_insurance_charges]],NA())</f>
        <v>1705.6244999999999</v>
      </c>
    </row>
    <row r="870" spans="1:33" x14ac:dyDescent="0.35">
      <c r="A870" s="31">
        <v>18</v>
      </c>
      <c r="B870" s="31">
        <v>22.99</v>
      </c>
      <c r="C870" s="33">
        <v>1</v>
      </c>
      <c r="D870" s="33">
        <v>0</v>
      </c>
      <c r="E870" s="33">
        <v>0</v>
      </c>
      <c r="F870" s="33">
        <v>0</v>
      </c>
      <c r="G870" s="33">
        <v>1</v>
      </c>
      <c r="H870">
        <v>0</v>
      </c>
      <c r="I870">
        <v>0</v>
      </c>
      <c r="J870">
        <v>0</v>
      </c>
      <c r="K870">
        <v>0</v>
      </c>
      <c r="L870">
        <v>1</v>
      </c>
      <c r="M870">
        <v>1</v>
      </c>
      <c r="N870">
        <v>0</v>
      </c>
      <c r="O870">
        <v>0</v>
      </c>
      <c r="P870">
        <v>0</v>
      </c>
      <c r="Q870" s="32">
        <v>1704.5681</v>
      </c>
      <c r="R870" s="110" t="e">
        <f>IF(Play[[#This Row],[southeast]]=1,Play[[#This Row],[medical_insurance_charges]],NA())</f>
        <v>#N/A</v>
      </c>
      <c r="S870" s="110" t="e">
        <f>IF(Play[[#This Row],[southwest]]=1,Play[[#This Row],[medical_insurance_charges]],NA())</f>
        <v>#N/A</v>
      </c>
      <c r="T870" s="111" t="e">
        <f>IF(Play[[#This Row],[northwest]]=1,Play[[#This Row],[medical_insurance_charges]],NA())</f>
        <v>#N/A</v>
      </c>
      <c r="U870" s="110">
        <f>IF(Play[[#This Row],[northeast]]=1,Play[[#This Row],[medical_insurance_charges]],NA())</f>
        <v>1704.5681</v>
      </c>
      <c r="V870" s="114" t="e">
        <f>IF(AND(Play[[#This Row],[southeast]]&lt;&gt;0,Play[[#This Row],[Smoker]]&lt;&gt;0),Play[[#This Row],[medical_insurance_charges]],NA())</f>
        <v>#N/A</v>
      </c>
      <c r="W870" s="114" t="e">
        <f>IF(AND(Play[[#This Row],[southwest]]&lt;&gt;0,Play[[#This Row],[Smoker]]&lt;&gt;0),Play[[#This Row],[medical_insurance_charges]],NA())</f>
        <v>#N/A</v>
      </c>
      <c r="X870" s="114" t="e">
        <f>IF(AND(Play[[#This Row],[northwest]]&lt;&gt;0,Play[[#This Row],[Smoker]]&lt;&gt;0),Play[[#This Row],[medical_insurance_charges]],NA())</f>
        <v>#N/A</v>
      </c>
      <c r="Y870" s="114" t="e">
        <f>IF(AND(Play[[#This Row],[northeast]]&lt;&gt;0,Play[[#This Row],[Smoker]]&lt;&gt;0),Play[[#This Row],[medical_insurance_charges]],NA())</f>
        <v>#N/A</v>
      </c>
      <c r="Z870" s="115" t="e">
        <f>IF(AND(Play[[#This Row],[Biological Marker]]=0,Play[[#This Row],[Smoker]]=1),Play[[#This Row],[medical_insurance_charges]],NA())</f>
        <v>#N/A</v>
      </c>
      <c r="AA870" s="115" t="e">
        <f>IF(AND(Play[[#This Row],[Biological Marker]]=1,Play[[#This Row],[Smoker]]=1),Play[[#This Row],[medical_insurance_charges]],NA())</f>
        <v>#N/A</v>
      </c>
      <c r="AB870" s="144" t="e">
        <f>IF(AND(Play[[#This Row],[southeast]]&lt;&gt;0,Play[[#This Row],[Smoker]]=0),Play[[#This Row],[medical_insurance_charges]],NA())</f>
        <v>#N/A</v>
      </c>
      <c r="AC870" s="144" t="e">
        <f>IF(AND(Play[[#This Row],[southwest]]&lt;&gt;0,Play[[#This Row],[Smoker]]=0),Play[[#This Row],[medical_insurance_charges]],NA())</f>
        <v>#N/A</v>
      </c>
      <c r="AD870" s="144" t="e">
        <f>IF(AND(Play[[#This Row],[northwest]]&lt;&gt;0,Play[[#This Row],[Smoker]]=0),Play[[#This Row],[medical_insurance_charges]],NA())</f>
        <v>#N/A</v>
      </c>
      <c r="AE870" s="144">
        <f>IF(AND(Play[[#This Row],[northeast]]&lt;&gt;0,Play[[#This Row],[Smoker]]=0),Play[[#This Row],[medical_insurance_charges]],NA())</f>
        <v>1704.5681</v>
      </c>
      <c r="AF870" s="115" t="e">
        <f>IF(AND(Play[[#This Row],[Biological Marker]]=0,Play[[#This Row],[Smoker]]=0),Play[[#This Row],[medical_insurance_charges]],NA())</f>
        <v>#N/A</v>
      </c>
      <c r="AG870" s="115">
        <f>IF(AND(Play[[#This Row],[Biological Marker]]=1,Play[[#This Row],[Smoker]]=0),Play[[#This Row],[medical_insurance_charges]],NA())</f>
        <v>1704.5681</v>
      </c>
    </row>
    <row r="871" spans="1:33" x14ac:dyDescent="0.35">
      <c r="A871" s="31">
        <v>18</v>
      </c>
      <c r="B871" s="31">
        <v>23.085000000000001</v>
      </c>
      <c r="C871" s="33">
        <v>1</v>
      </c>
      <c r="D871" s="33">
        <v>0</v>
      </c>
      <c r="E871" s="33">
        <v>0</v>
      </c>
      <c r="F871" s="33">
        <v>0</v>
      </c>
      <c r="G871" s="33">
        <v>1</v>
      </c>
      <c r="H871">
        <v>0</v>
      </c>
      <c r="I871">
        <v>0</v>
      </c>
      <c r="J871">
        <v>0</v>
      </c>
      <c r="K871">
        <v>0</v>
      </c>
      <c r="L871">
        <v>1</v>
      </c>
      <c r="M871">
        <v>1</v>
      </c>
      <c r="N871">
        <v>0</v>
      </c>
      <c r="O871">
        <v>0</v>
      </c>
      <c r="P871">
        <v>0</v>
      </c>
      <c r="Q871" s="32">
        <v>1704.7001499999999</v>
      </c>
      <c r="R871" s="110" t="e">
        <f>IF(Play[[#This Row],[southeast]]=1,Play[[#This Row],[medical_insurance_charges]],NA())</f>
        <v>#N/A</v>
      </c>
      <c r="S871" s="110" t="e">
        <f>IF(Play[[#This Row],[southwest]]=1,Play[[#This Row],[medical_insurance_charges]],NA())</f>
        <v>#N/A</v>
      </c>
      <c r="T871" s="111" t="e">
        <f>IF(Play[[#This Row],[northwest]]=1,Play[[#This Row],[medical_insurance_charges]],NA())</f>
        <v>#N/A</v>
      </c>
      <c r="U871" s="110">
        <f>IF(Play[[#This Row],[northeast]]=1,Play[[#This Row],[medical_insurance_charges]],NA())</f>
        <v>1704.7001499999999</v>
      </c>
      <c r="V871" s="114" t="e">
        <f>IF(AND(Play[[#This Row],[southeast]]&lt;&gt;0,Play[[#This Row],[Smoker]]&lt;&gt;0),Play[[#This Row],[medical_insurance_charges]],NA())</f>
        <v>#N/A</v>
      </c>
      <c r="W871" s="114" t="e">
        <f>IF(AND(Play[[#This Row],[southwest]]&lt;&gt;0,Play[[#This Row],[Smoker]]&lt;&gt;0),Play[[#This Row],[medical_insurance_charges]],NA())</f>
        <v>#N/A</v>
      </c>
      <c r="X871" s="114" t="e">
        <f>IF(AND(Play[[#This Row],[northwest]]&lt;&gt;0,Play[[#This Row],[Smoker]]&lt;&gt;0),Play[[#This Row],[medical_insurance_charges]],NA())</f>
        <v>#N/A</v>
      </c>
      <c r="Y871" s="114" t="e">
        <f>IF(AND(Play[[#This Row],[northeast]]&lt;&gt;0,Play[[#This Row],[Smoker]]&lt;&gt;0),Play[[#This Row],[medical_insurance_charges]],NA())</f>
        <v>#N/A</v>
      </c>
      <c r="Z871" s="115" t="e">
        <f>IF(AND(Play[[#This Row],[Biological Marker]]=0,Play[[#This Row],[Smoker]]=1),Play[[#This Row],[medical_insurance_charges]],NA())</f>
        <v>#N/A</v>
      </c>
      <c r="AA871" s="115" t="e">
        <f>IF(AND(Play[[#This Row],[Biological Marker]]=1,Play[[#This Row],[Smoker]]=1),Play[[#This Row],[medical_insurance_charges]],NA())</f>
        <v>#N/A</v>
      </c>
      <c r="AB871" s="144" t="e">
        <f>IF(AND(Play[[#This Row],[southeast]]&lt;&gt;0,Play[[#This Row],[Smoker]]=0),Play[[#This Row],[medical_insurance_charges]],NA())</f>
        <v>#N/A</v>
      </c>
      <c r="AC871" s="144" t="e">
        <f>IF(AND(Play[[#This Row],[southwest]]&lt;&gt;0,Play[[#This Row],[Smoker]]=0),Play[[#This Row],[medical_insurance_charges]],NA())</f>
        <v>#N/A</v>
      </c>
      <c r="AD871" s="144" t="e">
        <f>IF(AND(Play[[#This Row],[northwest]]&lt;&gt;0,Play[[#This Row],[Smoker]]=0),Play[[#This Row],[medical_insurance_charges]],NA())</f>
        <v>#N/A</v>
      </c>
      <c r="AE871" s="144">
        <f>IF(AND(Play[[#This Row],[northeast]]&lt;&gt;0,Play[[#This Row],[Smoker]]=0),Play[[#This Row],[medical_insurance_charges]],NA())</f>
        <v>1704.7001499999999</v>
      </c>
      <c r="AF871" s="115" t="e">
        <f>IF(AND(Play[[#This Row],[Biological Marker]]=0,Play[[#This Row],[Smoker]]=0),Play[[#This Row],[medical_insurance_charges]],NA())</f>
        <v>#N/A</v>
      </c>
      <c r="AG871" s="115">
        <f>IF(AND(Play[[#This Row],[Biological Marker]]=1,Play[[#This Row],[Smoker]]=0),Play[[#This Row],[medical_insurance_charges]],NA())</f>
        <v>1704.7001499999999</v>
      </c>
    </row>
    <row r="872" spans="1:33" x14ac:dyDescent="0.35">
      <c r="A872" s="31">
        <v>18</v>
      </c>
      <c r="B872" s="31">
        <v>21.47</v>
      </c>
      <c r="C872" s="33">
        <v>1</v>
      </c>
      <c r="D872" s="33">
        <v>0</v>
      </c>
      <c r="E872" s="33">
        <v>0</v>
      </c>
      <c r="F872" s="33">
        <v>0</v>
      </c>
      <c r="G872" s="33">
        <v>1</v>
      </c>
      <c r="H872">
        <v>0</v>
      </c>
      <c r="I872">
        <v>0</v>
      </c>
      <c r="J872">
        <v>0</v>
      </c>
      <c r="K872">
        <v>0</v>
      </c>
      <c r="L872">
        <v>1</v>
      </c>
      <c r="M872">
        <v>1</v>
      </c>
      <c r="N872">
        <v>0</v>
      </c>
      <c r="O872">
        <v>0</v>
      </c>
      <c r="P872">
        <v>0</v>
      </c>
      <c r="Q872" s="32">
        <v>1702.4553000000001</v>
      </c>
      <c r="R872" s="110" t="e">
        <f>IF(Play[[#This Row],[southeast]]=1,Play[[#This Row],[medical_insurance_charges]],NA())</f>
        <v>#N/A</v>
      </c>
      <c r="S872" s="110" t="e">
        <f>IF(Play[[#This Row],[southwest]]=1,Play[[#This Row],[medical_insurance_charges]],NA())</f>
        <v>#N/A</v>
      </c>
      <c r="T872" s="111" t="e">
        <f>IF(Play[[#This Row],[northwest]]=1,Play[[#This Row],[medical_insurance_charges]],NA())</f>
        <v>#N/A</v>
      </c>
      <c r="U872" s="110">
        <f>IF(Play[[#This Row],[northeast]]=1,Play[[#This Row],[medical_insurance_charges]],NA())</f>
        <v>1702.4553000000001</v>
      </c>
      <c r="V872" s="114" t="e">
        <f>IF(AND(Play[[#This Row],[southeast]]&lt;&gt;0,Play[[#This Row],[Smoker]]&lt;&gt;0),Play[[#This Row],[medical_insurance_charges]],NA())</f>
        <v>#N/A</v>
      </c>
      <c r="W872" s="114" t="e">
        <f>IF(AND(Play[[#This Row],[southwest]]&lt;&gt;0,Play[[#This Row],[Smoker]]&lt;&gt;0),Play[[#This Row],[medical_insurance_charges]],NA())</f>
        <v>#N/A</v>
      </c>
      <c r="X872" s="114" t="e">
        <f>IF(AND(Play[[#This Row],[northwest]]&lt;&gt;0,Play[[#This Row],[Smoker]]&lt;&gt;0),Play[[#This Row],[medical_insurance_charges]],NA())</f>
        <v>#N/A</v>
      </c>
      <c r="Y872" s="114" t="e">
        <f>IF(AND(Play[[#This Row],[northeast]]&lt;&gt;0,Play[[#This Row],[Smoker]]&lt;&gt;0),Play[[#This Row],[medical_insurance_charges]],NA())</f>
        <v>#N/A</v>
      </c>
      <c r="Z872" s="115" t="e">
        <f>IF(AND(Play[[#This Row],[Biological Marker]]=0,Play[[#This Row],[Smoker]]=1),Play[[#This Row],[medical_insurance_charges]],NA())</f>
        <v>#N/A</v>
      </c>
      <c r="AA872" s="115" t="e">
        <f>IF(AND(Play[[#This Row],[Biological Marker]]=1,Play[[#This Row],[Smoker]]=1),Play[[#This Row],[medical_insurance_charges]],NA())</f>
        <v>#N/A</v>
      </c>
      <c r="AB872" s="144" t="e">
        <f>IF(AND(Play[[#This Row],[southeast]]&lt;&gt;0,Play[[#This Row],[Smoker]]=0),Play[[#This Row],[medical_insurance_charges]],NA())</f>
        <v>#N/A</v>
      </c>
      <c r="AC872" s="144" t="e">
        <f>IF(AND(Play[[#This Row],[southwest]]&lt;&gt;0,Play[[#This Row],[Smoker]]=0),Play[[#This Row],[medical_insurance_charges]],NA())</f>
        <v>#N/A</v>
      </c>
      <c r="AD872" s="144" t="e">
        <f>IF(AND(Play[[#This Row],[northwest]]&lt;&gt;0,Play[[#This Row],[Smoker]]=0),Play[[#This Row],[medical_insurance_charges]],NA())</f>
        <v>#N/A</v>
      </c>
      <c r="AE872" s="144">
        <f>IF(AND(Play[[#This Row],[northeast]]&lt;&gt;0,Play[[#This Row],[Smoker]]=0),Play[[#This Row],[medical_insurance_charges]],NA())</f>
        <v>1702.4553000000001</v>
      </c>
      <c r="AF872" s="115" t="e">
        <f>IF(AND(Play[[#This Row],[Biological Marker]]=0,Play[[#This Row],[Smoker]]=0),Play[[#This Row],[medical_insurance_charges]],NA())</f>
        <v>#N/A</v>
      </c>
      <c r="AG872" s="115">
        <f>IF(AND(Play[[#This Row],[Biological Marker]]=1,Play[[#This Row],[Smoker]]=0),Play[[#This Row],[medical_insurance_charges]],NA())</f>
        <v>1702.4553000000001</v>
      </c>
    </row>
    <row r="873" spans="1:33" x14ac:dyDescent="0.35">
      <c r="A873" s="31">
        <v>19</v>
      </c>
      <c r="B873" s="31">
        <v>20.425000000000001</v>
      </c>
      <c r="C873" s="33">
        <v>1</v>
      </c>
      <c r="D873" s="33">
        <v>0</v>
      </c>
      <c r="E873" s="33">
        <v>0</v>
      </c>
      <c r="F873" s="33">
        <v>0</v>
      </c>
      <c r="G873" s="33">
        <v>1</v>
      </c>
      <c r="H873">
        <v>0</v>
      </c>
      <c r="I873">
        <v>0</v>
      </c>
      <c r="J873">
        <v>0</v>
      </c>
      <c r="K873">
        <v>1</v>
      </c>
      <c r="L873">
        <v>0</v>
      </c>
      <c r="M873">
        <v>1</v>
      </c>
      <c r="N873">
        <v>0</v>
      </c>
      <c r="O873">
        <v>0</v>
      </c>
      <c r="P873">
        <v>0</v>
      </c>
      <c r="Q873" s="32">
        <v>1625.4337499999999</v>
      </c>
      <c r="R873" s="110" t="e">
        <f>IF(Play[[#This Row],[southeast]]=1,Play[[#This Row],[medical_insurance_charges]],NA())</f>
        <v>#N/A</v>
      </c>
      <c r="S873" s="110" t="e">
        <f>IF(Play[[#This Row],[southwest]]=1,Play[[#This Row],[medical_insurance_charges]],NA())</f>
        <v>#N/A</v>
      </c>
      <c r="T873" s="111">
        <f>IF(Play[[#This Row],[northwest]]=1,Play[[#This Row],[medical_insurance_charges]],NA())</f>
        <v>1625.4337499999999</v>
      </c>
      <c r="U873" s="110" t="e">
        <f>IF(Play[[#This Row],[northeast]]=1,Play[[#This Row],[medical_insurance_charges]],NA())</f>
        <v>#N/A</v>
      </c>
      <c r="V873" s="114" t="e">
        <f>IF(AND(Play[[#This Row],[southeast]]&lt;&gt;0,Play[[#This Row],[Smoker]]&lt;&gt;0),Play[[#This Row],[medical_insurance_charges]],NA())</f>
        <v>#N/A</v>
      </c>
      <c r="W873" s="114" t="e">
        <f>IF(AND(Play[[#This Row],[southwest]]&lt;&gt;0,Play[[#This Row],[Smoker]]&lt;&gt;0),Play[[#This Row],[medical_insurance_charges]],NA())</f>
        <v>#N/A</v>
      </c>
      <c r="X873" s="114" t="e">
        <f>IF(AND(Play[[#This Row],[northwest]]&lt;&gt;0,Play[[#This Row],[Smoker]]&lt;&gt;0),Play[[#This Row],[medical_insurance_charges]],NA())</f>
        <v>#N/A</v>
      </c>
      <c r="Y873" s="114" t="e">
        <f>IF(AND(Play[[#This Row],[northeast]]&lt;&gt;0,Play[[#This Row],[Smoker]]&lt;&gt;0),Play[[#This Row],[medical_insurance_charges]],NA())</f>
        <v>#N/A</v>
      </c>
      <c r="Z873" s="115" t="e">
        <f>IF(AND(Play[[#This Row],[Biological Marker]]=0,Play[[#This Row],[Smoker]]=1),Play[[#This Row],[medical_insurance_charges]],NA())</f>
        <v>#N/A</v>
      </c>
      <c r="AA873" s="115" t="e">
        <f>IF(AND(Play[[#This Row],[Biological Marker]]=1,Play[[#This Row],[Smoker]]=1),Play[[#This Row],[medical_insurance_charges]],NA())</f>
        <v>#N/A</v>
      </c>
      <c r="AB873" s="144" t="e">
        <f>IF(AND(Play[[#This Row],[southeast]]&lt;&gt;0,Play[[#This Row],[Smoker]]=0),Play[[#This Row],[medical_insurance_charges]],NA())</f>
        <v>#N/A</v>
      </c>
      <c r="AC873" s="144" t="e">
        <f>IF(AND(Play[[#This Row],[southwest]]&lt;&gt;0,Play[[#This Row],[Smoker]]=0),Play[[#This Row],[medical_insurance_charges]],NA())</f>
        <v>#N/A</v>
      </c>
      <c r="AD873" s="144">
        <f>IF(AND(Play[[#This Row],[northwest]]&lt;&gt;0,Play[[#This Row],[Smoker]]=0),Play[[#This Row],[medical_insurance_charges]],NA())</f>
        <v>1625.4337499999999</v>
      </c>
      <c r="AE873" s="144" t="e">
        <f>IF(AND(Play[[#This Row],[northeast]]&lt;&gt;0,Play[[#This Row],[Smoker]]=0),Play[[#This Row],[medical_insurance_charges]],NA())</f>
        <v>#N/A</v>
      </c>
      <c r="AF873" s="115" t="e">
        <f>IF(AND(Play[[#This Row],[Biological Marker]]=0,Play[[#This Row],[Smoker]]=0),Play[[#This Row],[medical_insurance_charges]],NA())</f>
        <v>#N/A</v>
      </c>
      <c r="AG873" s="115">
        <f>IF(AND(Play[[#This Row],[Biological Marker]]=1,Play[[#This Row],[Smoker]]=0),Play[[#This Row],[medical_insurance_charges]],NA())</f>
        <v>1625.4337499999999</v>
      </c>
    </row>
    <row r="874" spans="1:33" x14ac:dyDescent="0.35">
      <c r="A874" s="31">
        <v>19</v>
      </c>
      <c r="B874" s="31">
        <v>20.614999999999998</v>
      </c>
      <c r="C874" s="33">
        <v>1</v>
      </c>
      <c r="D874" s="33">
        <v>0</v>
      </c>
      <c r="E874" s="33">
        <v>0</v>
      </c>
      <c r="F874" s="33">
        <v>0</v>
      </c>
      <c r="G874" s="33">
        <v>1</v>
      </c>
      <c r="H874">
        <v>0</v>
      </c>
      <c r="I874">
        <v>0</v>
      </c>
      <c r="J874">
        <v>0</v>
      </c>
      <c r="K874">
        <v>1</v>
      </c>
      <c r="L874">
        <v>0</v>
      </c>
      <c r="M874">
        <v>1</v>
      </c>
      <c r="N874">
        <v>0</v>
      </c>
      <c r="O874">
        <v>0</v>
      </c>
      <c r="P874">
        <v>0</v>
      </c>
      <c r="Q874" s="32">
        <v>2803.69785</v>
      </c>
      <c r="R874" s="110" t="e">
        <f>IF(Play[[#This Row],[southeast]]=1,Play[[#This Row],[medical_insurance_charges]],NA())</f>
        <v>#N/A</v>
      </c>
      <c r="S874" s="110" t="e">
        <f>IF(Play[[#This Row],[southwest]]=1,Play[[#This Row],[medical_insurance_charges]],NA())</f>
        <v>#N/A</v>
      </c>
      <c r="T874" s="111">
        <f>IF(Play[[#This Row],[northwest]]=1,Play[[#This Row],[medical_insurance_charges]],NA())</f>
        <v>2803.69785</v>
      </c>
      <c r="U874" s="110" t="e">
        <f>IF(Play[[#This Row],[northeast]]=1,Play[[#This Row],[medical_insurance_charges]],NA())</f>
        <v>#N/A</v>
      </c>
      <c r="V874" s="114" t="e">
        <f>IF(AND(Play[[#This Row],[southeast]]&lt;&gt;0,Play[[#This Row],[Smoker]]&lt;&gt;0),Play[[#This Row],[medical_insurance_charges]],NA())</f>
        <v>#N/A</v>
      </c>
      <c r="W874" s="114" t="e">
        <f>IF(AND(Play[[#This Row],[southwest]]&lt;&gt;0,Play[[#This Row],[Smoker]]&lt;&gt;0),Play[[#This Row],[medical_insurance_charges]],NA())</f>
        <v>#N/A</v>
      </c>
      <c r="X874" s="114" t="e">
        <f>IF(AND(Play[[#This Row],[northwest]]&lt;&gt;0,Play[[#This Row],[Smoker]]&lt;&gt;0),Play[[#This Row],[medical_insurance_charges]],NA())</f>
        <v>#N/A</v>
      </c>
      <c r="Y874" s="114" t="e">
        <f>IF(AND(Play[[#This Row],[northeast]]&lt;&gt;0,Play[[#This Row],[Smoker]]&lt;&gt;0),Play[[#This Row],[medical_insurance_charges]],NA())</f>
        <v>#N/A</v>
      </c>
      <c r="Z874" s="115" t="e">
        <f>IF(AND(Play[[#This Row],[Biological Marker]]=0,Play[[#This Row],[Smoker]]=1),Play[[#This Row],[medical_insurance_charges]],NA())</f>
        <v>#N/A</v>
      </c>
      <c r="AA874" s="115" t="e">
        <f>IF(AND(Play[[#This Row],[Biological Marker]]=1,Play[[#This Row],[Smoker]]=1),Play[[#This Row],[medical_insurance_charges]],NA())</f>
        <v>#N/A</v>
      </c>
      <c r="AB874" s="144" t="e">
        <f>IF(AND(Play[[#This Row],[southeast]]&lt;&gt;0,Play[[#This Row],[Smoker]]=0),Play[[#This Row],[medical_insurance_charges]],NA())</f>
        <v>#N/A</v>
      </c>
      <c r="AC874" s="144" t="e">
        <f>IF(AND(Play[[#This Row],[southwest]]&lt;&gt;0,Play[[#This Row],[Smoker]]=0),Play[[#This Row],[medical_insurance_charges]],NA())</f>
        <v>#N/A</v>
      </c>
      <c r="AD874" s="144">
        <f>IF(AND(Play[[#This Row],[northwest]]&lt;&gt;0,Play[[#This Row],[Smoker]]=0),Play[[#This Row],[medical_insurance_charges]],NA())</f>
        <v>2803.69785</v>
      </c>
      <c r="AE874" s="144" t="e">
        <f>IF(AND(Play[[#This Row],[northeast]]&lt;&gt;0,Play[[#This Row],[Smoker]]=0),Play[[#This Row],[medical_insurance_charges]],NA())</f>
        <v>#N/A</v>
      </c>
      <c r="AF874" s="115" t="e">
        <f>IF(AND(Play[[#This Row],[Biological Marker]]=0,Play[[#This Row],[Smoker]]=0),Play[[#This Row],[medical_insurance_charges]],NA())</f>
        <v>#N/A</v>
      </c>
      <c r="AG874" s="115">
        <f>IF(AND(Play[[#This Row],[Biological Marker]]=1,Play[[#This Row],[Smoker]]=0),Play[[#This Row],[medical_insurance_charges]],NA())</f>
        <v>2803.69785</v>
      </c>
    </row>
    <row r="875" spans="1:33" x14ac:dyDescent="0.35">
      <c r="A875" s="31">
        <v>19</v>
      </c>
      <c r="B875" s="31">
        <v>21.754999999999999</v>
      </c>
      <c r="C875" s="33">
        <v>1</v>
      </c>
      <c r="D875" s="33">
        <v>0</v>
      </c>
      <c r="E875" s="33">
        <v>0</v>
      </c>
      <c r="F875" s="33">
        <v>0</v>
      </c>
      <c r="G875" s="33">
        <v>1</v>
      </c>
      <c r="H875">
        <v>0</v>
      </c>
      <c r="I875">
        <v>0</v>
      </c>
      <c r="J875">
        <v>0</v>
      </c>
      <c r="K875">
        <v>1</v>
      </c>
      <c r="L875">
        <v>0</v>
      </c>
      <c r="M875">
        <v>1</v>
      </c>
      <c r="N875">
        <v>0</v>
      </c>
      <c r="O875">
        <v>0</v>
      </c>
      <c r="P875">
        <v>0</v>
      </c>
      <c r="Q875" s="32">
        <v>1627.2824499999999</v>
      </c>
      <c r="R875" s="110" t="e">
        <f>IF(Play[[#This Row],[southeast]]=1,Play[[#This Row],[medical_insurance_charges]],NA())</f>
        <v>#N/A</v>
      </c>
      <c r="S875" s="110" t="e">
        <f>IF(Play[[#This Row],[southwest]]=1,Play[[#This Row],[medical_insurance_charges]],NA())</f>
        <v>#N/A</v>
      </c>
      <c r="T875" s="111">
        <f>IF(Play[[#This Row],[northwest]]=1,Play[[#This Row],[medical_insurance_charges]],NA())</f>
        <v>1627.2824499999999</v>
      </c>
      <c r="U875" s="110" t="e">
        <f>IF(Play[[#This Row],[northeast]]=1,Play[[#This Row],[medical_insurance_charges]],NA())</f>
        <v>#N/A</v>
      </c>
      <c r="V875" s="114" t="e">
        <f>IF(AND(Play[[#This Row],[southeast]]&lt;&gt;0,Play[[#This Row],[Smoker]]&lt;&gt;0),Play[[#This Row],[medical_insurance_charges]],NA())</f>
        <v>#N/A</v>
      </c>
      <c r="W875" s="114" t="e">
        <f>IF(AND(Play[[#This Row],[southwest]]&lt;&gt;0,Play[[#This Row],[Smoker]]&lt;&gt;0),Play[[#This Row],[medical_insurance_charges]],NA())</f>
        <v>#N/A</v>
      </c>
      <c r="X875" s="114" t="e">
        <f>IF(AND(Play[[#This Row],[northwest]]&lt;&gt;0,Play[[#This Row],[Smoker]]&lt;&gt;0),Play[[#This Row],[medical_insurance_charges]],NA())</f>
        <v>#N/A</v>
      </c>
      <c r="Y875" s="114" t="e">
        <f>IF(AND(Play[[#This Row],[northeast]]&lt;&gt;0,Play[[#This Row],[Smoker]]&lt;&gt;0),Play[[#This Row],[medical_insurance_charges]],NA())</f>
        <v>#N/A</v>
      </c>
      <c r="Z875" s="115" t="e">
        <f>IF(AND(Play[[#This Row],[Biological Marker]]=0,Play[[#This Row],[Smoker]]=1),Play[[#This Row],[medical_insurance_charges]],NA())</f>
        <v>#N/A</v>
      </c>
      <c r="AA875" s="115" t="e">
        <f>IF(AND(Play[[#This Row],[Biological Marker]]=1,Play[[#This Row],[Smoker]]=1),Play[[#This Row],[medical_insurance_charges]],NA())</f>
        <v>#N/A</v>
      </c>
      <c r="AB875" s="144" t="e">
        <f>IF(AND(Play[[#This Row],[southeast]]&lt;&gt;0,Play[[#This Row],[Smoker]]=0),Play[[#This Row],[medical_insurance_charges]],NA())</f>
        <v>#N/A</v>
      </c>
      <c r="AC875" s="144" t="e">
        <f>IF(AND(Play[[#This Row],[southwest]]&lt;&gt;0,Play[[#This Row],[Smoker]]=0),Play[[#This Row],[medical_insurance_charges]],NA())</f>
        <v>#N/A</v>
      </c>
      <c r="AD875" s="144">
        <f>IF(AND(Play[[#This Row],[northwest]]&lt;&gt;0,Play[[#This Row],[Smoker]]=0),Play[[#This Row],[medical_insurance_charges]],NA())</f>
        <v>1627.2824499999999</v>
      </c>
      <c r="AE875" s="144" t="e">
        <f>IF(AND(Play[[#This Row],[northeast]]&lt;&gt;0,Play[[#This Row],[Smoker]]=0),Play[[#This Row],[medical_insurance_charges]],NA())</f>
        <v>#N/A</v>
      </c>
      <c r="AF875" s="115" t="e">
        <f>IF(AND(Play[[#This Row],[Biological Marker]]=0,Play[[#This Row],[Smoker]]=0),Play[[#This Row],[medical_insurance_charges]],NA())</f>
        <v>#N/A</v>
      </c>
      <c r="AG875" s="115">
        <f>IF(AND(Play[[#This Row],[Biological Marker]]=1,Play[[#This Row],[Smoker]]=0),Play[[#This Row],[medical_insurance_charges]],NA())</f>
        <v>1627.2824499999999</v>
      </c>
    </row>
    <row r="876" spans="1:33" x14ac:dyDescent="0.35">
      <c r="A876" s="31">
        <v>19</v>
      </c>
      <c r="B876" s="31">
        <v>22.61</v>
      </c>
      <c r="C876" s="33">
        <v>1</v>
      </c>
      <c r="D876" s="33">
        <v>0</v>
      </c>
      <c r="E876" s="33">
        <v>0</v>
      </c>
      <c r="F876" s="33">
        <v>0</v>
      </c>
      <c r="G876" s="33">
        <v>1</v>
      </c>
      <c r="H876">
        <v>0</v>
      </c>
      <c r="I876">
        <v>0</v>
      </c>
      <c r="J876">
        <v>0</v>
      </c>
      <c r="K876">
        <v>1</v>
      </c>
      <c r="L876">
        <v>0</v>
      </c>
      <c r="M876">
        <v>1</v>
      </c>
      <c r="N876">
        <v>0</v>
      </c>
      <c r="O876">
        <v>0</v>
      </c>
      <c r="P876">
        <v>0</v>
      </c>
      <c r="Q876" s="32">
        <v>1628.4709</v>
      </c>
      <c r="R876" s="110" t="e">
        <f>IF(Play[[#This Row],[southeast]]=1,Play[[#This Row],[medical_insurance_charges]],NA())</f>
        <v>#N/A</v>
      </c>
      <c r="S876" s="110" t="e">
        <f>IF(Play[[#This Row],[southwest]]=1,Play[[#This Row],[medical_insurance_charges]],NA())</f>
        <v>#N/A</v>
      </c>
      <c r="T876" s="111">
        <f>IF(Play[[#This Row],[northwest]]=1,Play[[#This Row],[medical_insurance_charges]],NA())</f>
        <v>1628.4709</v>
      </c>
      <c r="U876" s="110" t="e">
        <f>IF(Play[[#This Row],[northeast]]=1,Play[[#This Row],[medical_insurance_charges]],NA())</f>
        <v>#N/A</v>
      </c>
      <c r="V876" s="114" t="e">
        <f>IF(AND(Play[[#This Row],[southeast]]&lt;&gt;0,Play[[#This Row],[Smoker]]&lt;&gt;0),Play[[#This Row],[medical_insurance_charges]],NA())</f>
        <v>#N/A</v>
      </c>
      <c r="W876" s="114" t="e">
        <f>IF(AND(Play[[#This Row],[southwest]]&lt;&gt;0,Play[[#This Row],[Smoker]]&lt;&gt;0),Play[[#This Row],[medical_insurance_charges]],NA())</f>
        <v>#N/A</v>
      </c>
      <c r="X876" s="114" t="e">
        <f>IF(AND(Play[[#This Row],[northwest]]&lt;&gt;0,Play[[#This Row],[Smoker]]&lt;&gt;0),Play[[#This Row],[medical_insurance_charges]],NA())</f>
        <v>#N/A</v>
      </c>
      <c r="Y876" s="114" t="e">
        <f>IF(AND(Play[[#This Row],[northeast]]&lt;&gt;0,Play[[#This Row],[Smoker]]&lt;&gt;0),Play[[#This Row],[medical_insurance_charges]],NA())</f>
        <v>#N/A</v>
      </c>
      <c r="Z876" s="115" t="e">
        <f>IF(AND(Play[[#This Row],[Biological Marker]]=0,Play[[#This Row],[Smoker]]=1),Play[[#This Row],[medical_insurance_charges]],NA())</f>
        <v>#N/A</v>
      </c>
      <c r="AA876" s="115" t="e">
        <f>IF(AND(Play[[#This Row],[Biological Marker]]=1,Play[[#This Row],[Smoker]]=1),Play[[#This Row],[medical_insurance_charges]],NA())</f>
        <v>#N/A</v>
      </c>
      <c r="AB876" s="144" t="e">
        <f>IF(AND(Play[[#This Row],[southeast]]&lt;&gt;0,Play[[#This Row],[Smoker]]=0),Play[[#This Row],[medical_insurance_charges]],NA())</f>
        <v>#N/A</v>
      </c>
      <c r="AC876" s="144" t="e">
        <f>IF(AND(Play[[#This Row],[southwest]]&lt;&gt;0,Play[[#This Row],[Smoker]]=0),Play[[#This Row],[medical_insurance_charges]],NA())</f>
        <v>#N/A</v>
      </c>
      <c r="AD876" s="144">
        <f>IF(AND(Play[[#This Row],[northwest]]&lt;&gt;0,Play[[#This Row],[Smoker]]=0),Play[[#This Row],[medical_insurance_charges]],NA())</f>
        <v>1628.4709</v>
      </c>
      <c r="AE876" s="144" t="e">
        <f>IF(AND(Play[[#This Row],[northeast]]&lt;&gt;0,Play[[#This Row],[Smoker]]=0),Play[[#This Row],[medical_insurance_charges]],NA())</f>
        <v>#N/A</v>
      </c>
      <c r="AF876" s="115" t="e">
        <f>IF(AND(Play[[#This Row],[Biological Marker]]=0,Play[[#This Row],[Smoker]]=0),Play[[#This Row],[medical_insurance_charges]],NA())</f>
        <v>#N/A</v>
      </c>
      <c r="AG876" s="115">
        <f>IF(AND(Play[[#This Row],[Biological Marker]]=1,Play[[#This Row],[Smoker]]=0),Play[[#This Row],[medical_insurance_charges]],NA())</f>
        <v>1628.4709</v>
      </c>
    </row>
    <row r="877" spans="1:33" x14ac:dyDescent="0.35">
      <c r="A877" s="31">
        <v>21</v>
      </c>
      <c r="B877" s="31">
        <v>23.75</v>
      </c>
      <c r="C877" s="33">
        <v>1</v>
      </c>
      <c r="D877" s="33">
        <v>0</v>
      </c>
      <c r="E877" s="33">
        <v>0</v>
      </c>
      <c r="F877" s="33">
        <v>0</v>
      </c>
      <c r="G877" s="33">
        <v>1</v>
      </c>
      <c r="H877">
        <v>0</v>
      </c>
      <c r="I877">
        <v>0</v>
      </c>
      <c r="J877">
        <v>0</v>
      </c>
      <c r="K877">
        <v>1</v>
      </c>
      <c r="L877">
        <v>0</v>
      </c>
      <c r="M877">
        <v>1</v>
      </c>
      <c r="N877">
        <v>0</v>
      </c>
      <c r="O877">
        <v>0</v>
      </c>
      <c r="P877">
        <v>0</v>
      </c>
      <c r="Q877" s="32">
        <v>3077.0954999999999</v>
      </c>
      <c r="R877" s="110" t="e">
        <f>IF(Play[[#This Row],[southeast]]=1,Play[[#This Row],[medical_insurance_charges]],NA())</f>
        <v>#N/A</v>
      </c>
      <c r="S877" s="110" t="e">
        <f>IF(Play[[#This Row],[southwest]]=1,Play[[#This Row],[medical_insurance_charges]],NA())</f>
        <v>#N/A</v>
      </c>
      <c r="T877" s="111">
        <f>IF(Play[[#This Row],[northwest]]=1,Play[[#This Row],[medical_insurance_charges]],NA())</f>
        <v>3077.0954999999999</v>
      </c>
      <c r="U877" s="110" t="e">
        <f>IF(Play[[#This Row],[northeast]]=1,Play[[#This Row],[medical_insurance_charges]],NA())</f>
        <v>#N/A</v>
      </c>
      <c r="V877" s="114" t="e">
        <f>IF(AND(Play[[#This Row],[southeast]]&lt;&gt;0,Play[[#This Row],[Smoker]]&lt;&gt;0),Play[[#This Row],[medical_insurance_charges]],NA())</f>
        <v>#N/A</v>
      </c>
      <c r="W877" s="114" t="e">
        <f>IF(AND(Play[[#This Row],[southwest]]&lt;&gt;0,Play[[#This Row],[Smoker]]&lt;&gt;0),Play[[#This Row],[medical_insurance_charges]],NA())</f>
        <v>#N/A</v>
      </c>
      <c r="X877" s="114" t="e">
        <f>IF(AND(Play[[#This Row],[northwest]]&lt;&gt;0,Play[[#This Row],[Smoker]]&lt;&gt;0),Play[[#This Row],[medical_insurance_charges]],NA())</f>
        <v>#N/A</v>
      </c>
      <c r="Y877" s="114" t="e">
        <f>IF(AND(Play[[#This Row],[northeast]]&lt;&gt;0,Play[[#This Row],[Smoker]]&lt;&gt;0),Play[[#This Row],[medical_insurance_charges]],NA())</f>
        <v>#N/A</v>
      </c>
      <c r="Z877" s="115" t="e">
        <f>IF(AND(Play[[#This Row],[Biological Marker]]=0,Play[[#This Row],[Smoker]]=1),Play[[#This Row],[medical_insurance_charges]],NA())</f>
        <v>#N/A</v>
      </c>
      <c r="AA877" s="115" t="e">
        <f>IF(AND(Play[[#This Row],[Biological Marker]]=1,Play[[#This Row],[Smoker]]=1),Play[[#This Row],[medical_insurance_charges]],NA())</f>
        <v>#N/A</v>
      </c>
      <c r="AB877" s="144" t="e">
        <f>IF(AND(Play[[#This Row],[southeast]]&lt;&gt;0,Play[[#This Row],[Smoker]]=0),Play[[#This Row],[medical_insurance_charges]],NA())</f>
        <v>#N/A</v>
      </c>
      <c r="AC877" s="144" t="e">
        <f>IF(AND(Play[[#This Row],[southwest]]&lt;&gt;0,Play[[#This Row],[Smoker]]=0),Play[[#This Row],[medical_insurance_charges]],NA())</f>
        <v>#N/A</v>
      </c>
      <c r="AD877" s="144">
        <f>IF(AND(Play[[#This Row],[northwest]]&lt;&gt;0,Play[[#This Row],[Smoker]]=0),Play[[#This Row],[medical_insurance_charges]],NA())</f>
        <v>3077.0954999999999</v>
      </c>
      <c r="AE877" s="144" t="e">
        <f>IF(AND(Play[[#This Row],[northeast]]&lt;&gt;0,Play[[#This Row],[Smoker]]=0),Play[[#This Row],[medical_insurance_charges]],NA())</f>
        <v>#N/A</v>
      </c>
      <c r="AF877" s="115" t="e">
        <f>IF(AND(Play[[#This Row],[Biological Marker]]=0,Play[[#This Row],[Smoker]]=0),Play[[#This Row],[medical_insurance_charges]],NA())</f>
        <v>#N/A</v>
      </c>
      <c r="AG877" s="115">
        <f>IF(AND(Play[[#This Row],[Biological Marker]]=1,Play[[#This Row],[Smoker]]=0),Play[[#This Row],[medical_insurance_charges]],NA())</f>
        <v>3077.0954999999999</v>
      </c>
    </row>
    <row r="878" spans="1:33" x14ac:dyDescent="0.35">
      <c r="A878" s="31">
        <v>21</v>
      </c>
      <c r="B878" s="31">
        <v>20.234999999999999</v>
      </c>
      <c r="C878" s="33">
        <v>1</v>
      </c>
      <c r="D878" s="33">
        <v>0</v>
      </c>
      <c r="E878" s="33">
        <v>0</v>
      </c>
      <c r="F878" s="33">
        <v>0</v>
      </c>
      <c r="G878" s="33">
        <v>1</v>
      </c>
      <c r="H878">
        <v>0</v>
      </c>
      <c r="I878">
        <v>0</v>
      </c>
      <c r="J878">
        <v>0</v>
      </c>
      <c r="K878">
        <v>0</v>
      </c>
      <c r="L878">
        <v>1</v>
      </c>
      <c r="M878">
        <v>1</v>
      </c>
      <c r="N878">
        <v>0</v>
      </c>
      <c r="O878">
        <v>0</v>
      </c>
      <c r="P878">
        <v>0</v>
      </c>
      <c r="Q878" s="32">
        <v>3861.2096499999998</v>
      </c>
      <c r="R878" s="110" t="e">
        <f>IF(Play[[#This Row],[southeast]]=1,Play[[#This Row],[medical_insurance_charges]],NA())</f>
        <v>#N/A</v>
      </c>
      <c r="S878" s="110" t="e">
        <f>IF(Play[[#This Row],[southwest]]=1,Play[[#This Row],[medical_insurance_charges]],NA())</f>
        <v>#N/A</v>
      </c>
      <c r="T878" s="111" t="e">
        <f>IF(Play[[#This Row],[northwest]]=1,Play[[#This Row],[medical_insurance_charges]],NA())</f>
        <v>#N/A</v>
      </c>
      <c r="U878" s="110">
        <f>IF(Play[[#This Row],[northeast]]=1,Play[[#This Row],[medical_insurance_charges]],NA())</f>
        <v>3861.2096499999998</v>
      </c>
      <c r="V878" s="114" t="e">
        <f>IF(AND(Play[[#This Row],[southeast]]&lt;&gt;0,Play[[#This Row],[Smoker]]&lt;&gt;0),Play[[#This Row],[medical_insurance_charges]],NA())</f>
        <v>#N/A</v>
      </c>
      <c r="W878" s="114" t="e">
        <f>IF(AND(Play[[#This Row],[southwest]]&lt;&gt;0,Play[[#This Row],[Smoker]]&lt;&gt;0),Play[[#This Row],[medical_insurance_charges]],NA())</f>
        <v>#N/A</v>
      </c>
      <c r="X878" s="114" t="e">
        <f>IF(AND(Play[[#This Row],[northwest]]&lt;&gt;0,Play[[#This Row],[Smoker]]&lt;&gt;0),Play[[#This Row],[medical_insurance_charges]],NA())</f>
        <v>#N/A</v>
      </c>
      <c r="Y878" s="114" t="e">
        <f>IF(AND(Play[[#This Row],[northeast]]&lt;&gt;0,Play[[#This Row],[Smoker]]&lt;&gt;0),Play[[#This Row],[medical_insurance_charges]],NA())</f>
        <v>#N/A</v>
      </c>
      <c r="Z878" s="115" t="e">
        <f>IF(AND(Play[[#This Row],[Biological Marker]]=0,Play[[#This Row],[Smoker]]=1),Play[[#This Row],[medical_insurance_charges]],NA())</f>
        <v>#N/A</v>
      </c>
      <c r="AA878" s="115" t="e">
        <f>IF(AND(Play[[#This Row],[Biological Marker]]=1,Play[[#This Row],[Smoker]]=1),Play[[#This Row],[medical_insurance_charges]],NA())</f>
        <v>#N/A</v>
      </c>
      <c r="AB878" s="144" t="e">
        <f>IF(AND(Play[[#This Row],[southeast]]&lt;&gt;0,Play[[#This Row],[Smoker]]=0),Play[[#This Row],[medical_insurance_charges]],NA())</f>
        <v>#N/A</v>
      </c>
      <c r="AC878" s="144" t="e">
        <f>IF(AND(Play[[#This Row],[southwest]]&lt;&gt;0,Play[[#This Row],[Smoker]]=0),Play[[#This Row],[medical_insurance_charges]],NA())</f>
        <v>#N/A</v>
      </c>
      <c r="AD878" s="144" t="e">
        <f>IF(AND(Play[[#This Row],[northwest]]&lt;&gt;0,Play[[#This Row],[Smoker]]=0),Play[[#This Row],[medical_insurance_charges]],NA())</f>
        <v>#N/A</v>
      </c>
      <c r="AE878" s="144">
        <f>IF(AND(Play[[#This Row],[northeast]]&lt;&gt;0,Play[[#This Row],[Smoker]]=0),Play[[#This Row],[medical_insurance_charges]],NA())</f>
        <v>3861.2096499999998</v>
      </c>
      <c r="AF878" s="115" t="e">
        <f>IF(AND(Play[[#This Row],[Biological Marker]]=0,Play[[#This Row],[Smoker]]=0),Play[[#This Row],[medical_insurance_charges]],NA())</f>
        <v>#N/A</v>
      </c>
      <c r="AG878" s="115">
        <f>IF(AND(Play[[#This Row],[Biological Marker]]=1,Play[[#This Row],[Smoker]]=0),Play[[#This Row],[medical_insurance_charges]],NA())</f>
        <v>3861.2096499999998</v>
      </c>
    </row>
    <row r="879" spans="1:33" x14ac:dyDescent="0.35">
      <c r="A879" s="31">
        <v>22</v>
      </c>
      <c r="B879" s="31">
        <v>19.95</v>
      </c>
      <c r="C879" s="33">
        <v>1</v>
      </c>
      <c r="D879" s="33">
        <v>0</v>
      </c>
      <c r="E879" s="33">
        <v>0</v>
      </c>
      <c r="F879" s="33">
        <v>0</v>
      </c>
      <c r="G879" s="33">
        <v>1</v>
      </c>
      <c r="H879">
        <v>0</v>
      </c>
      <c r="I879">
        <v>0</v>
      </c>
      <c r="J879">
        <v>0</v>
      </c>
      <c r="K879">
        <v>0</v>
      </c>
      <c r="L879">
        <v>1</v>
      </c>
      <c r="M879">
        <v>1</v>
      </c>
      <c r="N879">
        <v>0</v>
      </c>
      <c r="O879">
        <v>0</v>
      </c>
      <c r="P879">
        <v>0</v>
      </c>
      <c r="Q879" s="32">
        <v>4005.4225000000001</v>
      </c>
      <c r="R879" s="110" t="e">
        <f>IF(Play[[#This Row],[southeast]]=1,Play[[#This Row],[medical_insurance_charges]],NA())</f>
        <v>#N/A</v>
      </c>
      <c r="S879" s="110" t="e">
        <f>IF(Play[[#This Row],[southwest]]=1,Play[[#This Row],[medical_insurance_charges]],NA())</f>
        <v>#N/A</v>
      </c>
      <c r="T879" s="111" t="e">
        <f>IF(Play[[#This Row],[northwest]]=1,Play[[#This Row],[medical_insurance_charges]],NA())</f>
        <v>#N/A</v>
      </c>
      <c r="U879" s="110">
        <f>IF(Play[[#This Row],[northeast]]=1,Play[[#This Row],[medical_insurance_charges]],NA())</f>
        <v>4005.4225000000001</v>
      </c>
      <c r="V879" s="114" t="e">
        <f>IF(AND(Play[[#This Row],[southeast]]&lt;&gt;0,Play[[#This Row],[Smoker]]&lt;&gt;0),Play[[#This Row],[medical_insurance_charges]],NA())</f>
        <v>#N/A</v>
      </c>
      <c r="W879" s="114" t="e">
        <f>IF(AND(Play[[#This Row],[southwest]]&lt;&gt;0,Play[[#This Row],[Smoker]]&lt;&gt;0),Play[[#This Row],[medical_insurance_charges]],NA())</f>
        <v>#N/A</v>
      </c>
      <c r="X879" s="114" t="e">
        <f>IF(AND(Play[[#This Row],[northwest]]&lt;&gt;0,Play[[#This Row],[Smoker]]&lt;&gt;0),Play[[#This Row],[medical_insurance_charges]],NA())</f>
        <v>#N/A</v>
      </c>
      <c r="Y879" s="114" t="e">
        <f>IF(AND(Play[[#This Row],[northeast]]&lt;&gt;0,Play[[#This Row],[Smoker]]&lt;&gt;0),Play[[#This Row],[medical_insurance_charges]],NA())</f>
        <v>#N/A</v>
      </c>
      <c r="Z879" s="115" t="e">
        <f>IF(AND(Play[[#This Row],[Biological Marker]]=0,Play[[#This Row],[Smoker]]=1),Play[[#This Row],[medical_insurance_charges]],NA())</f>
        <v>#N/A</v>
      </c>
      <c r="AA879" s="115" t="e">
        <f>IF(AND(Play[[#This Row],[Biological Marker]]=1,Play[[#This Row],[Smoker]]=1),Play[[#This Row],[medical_insurance_charges]],NA())</f>
        <v>#N/A</v>
      </c>
      <c r="AB879" s="144" t="e">
        <f>IF(AND(Play[[#This Row],[southeast]]&lt;&gt;0,Play[[#This Row],[Smoker]]=0),Play[[#This Row],[medical_insurance_charges]],NA())</f>
        <v>#N/A</v>
      </c>
      <c r="AC879" s="144" t="e">
        <f>IF(AND(Play[[#This Row],[southwest]]&lt;&gt;0,Play[[#This Row],[Smoker]]=0),Play[[#This Row],[medical_insurance_charges]],NA())</f>
        <v>#N/A</v>
      </c>
      <c r="AD879" s="144" t="e">
        <f>IF(AND(Play[[#This Row],[northwest]]&lt;&gt;0,Play[[#This Row],[Smoker]]=0),Play[[#This Row],[medical_insurance_charges]],NA())</f>
        <v>#N/A</v>
      </c>
      <c r="AE879" s="144">
        <f>IF(AND(Play[[#This Row],[northeast]]&lt;&gt;0,Play[[#This Row],[Smoker]]=0),Play[[#This Row],[medical_insurance_charges]],NA())</f>
        <v>4005.4225000000001</v>
      </c>
      <c r="AF879" s="115" t="e">
        <f>IF(AND(Play[[#This Row],[Biological Marker]]=0,Play[[#This Row],[Smoker]]=0),Play[[#This Row],[medical_insurance_charges]],NA())</f>
        <v>#N/A</v>
      </c>
      <c r="AG879" s="115">
        <f>IF(AND(Play[[#This Row],[Biological Marker]]=1,Play[[#This Row],[Smoker]]=0),Play[[#This Row],[medical_insurance_charges]],NA())</f>
        <v>4005.4225000000001</v>
      </c>
    </row>
    <row r="880" spans="1:33" x14ac:dyDescent="0.35">
      <c r="A880" s="31">
        <v>23</v>
      </c>
      <c r="B880" s="31">
        <v>23.844999999999999</v>
      </c>
      <c r="C880" s="33">
        <v>1</v>
      </c>
      <c r="D880" s="33">
        <v>0</v>
      </c>
      <c r="E880" s="33">
        <v>0</v>
      </c>
      <c r="F880" s="33">
        <v>0</v>
      </c>
      <c r="G880" s="33">
        <v>1</v>
      </c>
      <c r="H880">
        <v>0</v>
      </c>
      <c r="I880">
        <v>0</v>
      </c>
      <c r="J880">
        <v>0</v>
      </c>
      <c r="K880">
        <v>0</v>
      </c>
      <c r="L880">
        <v>1</v>
      </c>
      <c r="M880">
        <v>1</v>
      </c>
      <c r="N880">
        <v>0</v>
      </c>
      <c r="O880">
        <v>0</v>
      </c>
      <c r="P880">
        <v>0</v>
      </c>
      <c r="Q880" s="32">
        <v>2395.17155</v>
      </c>
      <c r="R880" s="110" t="e">
        <f>IF(Play[[#This Row],[southeast]]=1,Play[[#This Row],[medical_insurance_charges]],NA())</f>
        <v>#N/A</v>
      </c>
      <c r="S880" s="110" t="e">
        <f>IF(Play[[#This Row],[southwest]]=1,Play[[#This Row],[medical_insurance_charges]],NA())</f>
        <v>#N/A</v>
      </c>
      <c r="T880" s="111" t="e">
        <f>IF(Play[[#This Row],[northwest]]=1,Play[[#This Row],[medical_insurance_charges]],NA())</f>
        <v>#N/A</v>
      </c>
      <c r="U880" s="110">
        <f>IF(Play[[#This Row],[northeast]]=1,Play[[#This Row],[medical_insurance_charges]],NA())</f>
        <v>2395.17155</v>
      </c>
      <c r="V880" s="114" t="e">
        <f>IF(AND(Play[[#This Row],[southeast]]&lt;&gt;0,Play[[#This Row],[Smoker]]&lt;&gt;0),Play[[#This Row],[medical_insurance_charges]],NA())</f>
        <v>#N/A</v>
      </c>
      <c r="W880" s="114" t="e">
        <f>IF(AND(Play[[#This Row],[southwest]]&lt;&gt;0,Play[[#This Row],[Smoker]]&lt;&gt;0),Play[[#This Row],[medical_insurance_charges]],NA())</f>
        <v>#N/A</v>
      </c>
      <c r="X880" s="114" t="e">
        <f>IF(AND(Play[[#This Row],[northwest]]&lt;&gt;0,Play[[#This Row],[Smoker]]&lt;&gt;0),Play[[#This Row],[medical_insurance_charges]],NA())</f>
        <v>#N/A</v>
      </c>
      <c r="Y880" s="114" t="e">
        <f>IF(AND(Play[[#This Row],[northeast]]&lt;&gt;0,Play[[#This Row],[Smoker]]&lt;&gt;0),Play[[#This Row],[medical_insurance_charges]],NA())</f>
        <v>#N/A</v>
      </c>
      <c r="Z880" s="115" t="e">
        <f>IF(AND(Play[[#This Row],[Biological Marker]]=0,Play[[#This Row],[Smoker]]=1),Play[[#This Row],[medical_insurance_charges]],NA())</f>
        <v>#N/A</v>
      </c>
      <c r="AA880" s="115" t="e">
        <f>IF(AND(Play[[#This Row],[Biological Marker]]=1,Play[[#This Row],[Smoker]]=1),Play[[#This Row],[medical_insurance_charges]],NA())</f>
        <v>#N/A</v>
      </c>
      <c r="AB880" s="144" t="e">
        <f>IF(AND(Play[[#This Row],[southeast]]&lt;&gt;0,Play[[#This Row],[Smoker]]=0),Play[[#This Row],[medical_insurance_charges]],NA())</f>
        <v>#N/A</v>
      </c>
      <c r="AC880" s="144" t="e">
        <f>IF(AND(Play[[#This Row],[southwest]]&lt;&gt;0,Play[[#This Row],[Smoker]]=0),Play[[#This Row],[medical_insurance_charges]],NA())</f>
        <v>#N/A</v>
      </c>
      <c r="AD880" s="144" t="e">
        <f>IF(AND(Play[[#This Row],[northwest]]&lt;&gt;0,Play[[#This Row],[Smoker]]=0),Play[[#This Row],[medical_insurance_charges]],NA())</f>
        <v>#N/A</v>
      </c>
      <c r="AE880" s="144">
        <f>IF(AND(Play[[#This Row],[northeast]]&lt;&gt;0,Play[[#This Row],[Smoker]]=0),Play[[#This Row],[medical_insurance_charges]],NA())</f>
        <v>2395.17155</v>
      </c>
      <c r="AF880" s="115" t="e">
        <f>IF(AND(Play[[#This Row],[Biological Marker]]=0,Play[[#This Row],[Smoker]]=0),Play[[#This Row],[medical_insurance_charges]],NA())</f>
        <v>#N/A</v>
      </c>
      <c r="AG880" s="115">
        <f>IF(AND(Play[[#This Row],[Biological Marker]]=1,Play[[#This Row],[Smoker]]=0),Play[[#This Row],[medical_insurance_charges]],NA())</f>
        <v>2395.17155</v>
      </c>
    </row>
    <row r="881" spans="1:33" x14ac:dyDescent="0.35">
      <c r="A881" s="31">
        <v>23</v>
      </c>
      <c r="B881" s="31">
        <v>18.715</v>
      </c>
      <c r="C881" s="33">
        <v>1</v>
      </c>
      <c r="D881" s="33">
        <v>0</v>
      </c>
      <c r="E881" s="33">
        <v>0</v>
      </c>
      <c r="F881" s="33">
        <v>0</v>
      </c>
      <c r="G881" s="33">
        <v>1</v>
      </c>
      <c r="H881">
        <v>0</v>
      </c>
      <c r="I881">
        <v>0</v>
      </c>
      <c r="J881">
        <v>0</v>
      </c>
      <c r="K881">
        <v>1</v>
      </c>
      <c r="L881">
        <v>0</v>
      </c>
      <c r="M881">
        <v>1</v>
      </c>
      <c r="N881">
        <v>0</v>
      </c>
      <c r="O881">
        <v>0</v>
      </c>
      <c r="P881">
        <v>0</v>
      </c>
      <c r="Q881" s="32">
        <v>21595.382290000001</v>
      </c>
      <c r="R881" s="110" t="e">
        <f>IF(Play[[#This Row],[southeast]]=1,Play[[#This Row],[medical_insurance_charges]],NA())</f>
        <v>#N/A</v>
      </c>
      <c r="S881" s="110" t="e">
        <f>IF(Play[[#This Row],[southwest]]=1,Play[[#This Row],[medical_insurance_charges]],NA())</f>
        <v>#N/A</v>
      </c>
      <c r="T881" s="111">
        <f>IF(Play[[#This Row],[northwest]]=1,Play[[#This Row],[medical_insurance_charges]],NA())</f>
        <v>21595.382290000001</v>
      </c>
      <c r="U881" s="110" t="e">
        <f>IF(Play[[#This Row],[northeast]]=1,Play[[#This Row],[medical_insurance_charges]],NA())</f>
        <v>#N/A</v>
      </c>
      <c r="V881" s="114" t="e">
        <f>IF(AND(Play[[#This Row],[southeast]]&lt;&gt;0,Play[[#This Row],[Smoker]]&lt;&gt;0),Play[[#This Row],[medical_insurance_charges]],NA())</f>
        <v>#N/A</v>
      </c>
      <c r="W881" s="114" t="e">
        <f>IF(AND(Play[[#This Row],[southwest]]&lt;&gt;0,Play[[#This Row],[Smoker]]&lt;&gt;0),Play[[#This Row],[medical_insurance_charges]],NA())</f>
        <v>#N/A</v>
      </c>
      <c r="X881" s="114" t="e">
        <f>IF(AND(Play[[#This Row],[northwest]]&lt;&gt;0,Play[[#This Row],[Smoker]]&lt;&gt;0),Play[[#This Row],[medical_insurance_charges]],NA())</f>
        <v>#N/A</v>
      </c>
      <c r="Y881" s="114" t="e">
        <f>IF(AND(Play[[#This Row],[northeast]]&lt;&gt;0,Play[[#This Row],[Smoker]]&lt;&gt;0),Play[[#This Row],[medical_insurance_charges]],NA())</f>
        <v>#N/A</v>
      </c>
      <c r="Z881" s="115" t="e">
        <f>IF(AND(Play[[#This Row],[Biological Marker]]=0,Play[[#This Row],[Smoker]]=1),Play[[#This Row],[medical_insurance_charges]],NA())</f>
        <v>#N/A</v>
      </c>
      <c r="AA881" s="115" t="e">
        <f>IF(AND(Play[[#This Row],[Biological Marker]]=1,Play[[#This Row],[Smoker]]=1),Play[[#This Row],[medical_insurance_charges]],NA())</f>
        <v>#N/A</v>
      </c>
      <c r="AB881" s="144" t="e">
        <f>IF(AND(Play[[#This Row],[southeast]]&lt;&gt;0,Play[[#This Row],[Smoker]]=0),Play[[#This Row],[medical_insurance_charges]],NA())</f>
        <v>#N/A</v>
      </c>
      <c r="AC881" s="144" t="e">
        <f>IF(AND(Play[[#This Row],[southwest]]&lt;&gt;0,Play[[#This Row],[Smoker]]=0),Play[[#This Row],[medical_insurance_charges]],NA())</f>
        <v>#N/A</v>
      </c>
      <c r="AD881" s="144">
        <f>IF(AND(Play[[#This Row],[northwest]]&lt;&gt;0,Play[[#This Row],[Smoker]]=0),Play[[#This Row],[medical_insurance_charges]],NA())</f>
        <v>21595.382290000001</v>
      </c>
      <c r="AE881" s="144" t="e">
        <f>IF(AND(Play[[#This Row],[northeast]]&lt;&gt;0,Play[[#This Row],[Smoker]]=0),Play[[#This Row],[medical_insurance_charges]],NA())</f>
        <v>#N/A</v>
      </c>
      <c r="AF881" s="115" t="e">
        <f>IF(AND(Play[[#This Row],[Biological Marker]]=0,Play[[#This Row],[Smoker]]=0),Play[[#This Row],[medical_insurance_charges]],NA())</f>
        <v>#N/A</v>
      </c>
      <c r="AG881" s="115">
        <f>IF(AND(Play[[#This Row],[Biological Marker]]=1,Play[[#This Row],[Smoker]]=0),Play[[#This Row],[medical_insurance_charges]],NA())</f>
        <v>21595.382290000001</v>
      </c>
    </row>
    <row r="882" spans="1:33" x14ac:dyDescent="0.35">
      <c r="A882" s="31">
        <v>23</v>
      </c>
      <c r="B882" s="31">
        <v>24.51</v>
      </c>
      <c r="C882" s="33">
        <v>1</v>
      </c>
      <c r="D882" s="33">
        <v>0</v>
      </c>
      <c r="E882" s="33">
        <v>0</v>
      </c>
      <c r="F882" s="33">
        <v>0</v>
      </c>
      <c r="G882" s="33">
        <v>1</v>
      </c>
      <c r="H882">
        <v>0</v>
      </c>
      <c r="I882">
        <v>0</v>
      </c>
      <c r="J882">
        <v>0</v>
      </c>
      <c r="K882">
        <v>0</v>
      </c>
      <c r="L882">
        <v>1</v>
      </c>
      <c r="M882">
        <v>1</v>
      </c>
      <c r="N882">
        <v>0</v>
      </c>
      <c r="O882">
        <v>0</v>
      </c>
      <c r="P882">
        <v>0</v>
      </c>
      <c r="Q882" s="32">
        <v>2396.0958999999998</v>
      </c>
      <c r="R882" s="110" t="e">
        <f>IF(Play[[#This Row],[southeast]]=1,Play[[#This Row],[medical_insurance_charges]],NA())</f>
        <v>#N/A</v>
      </c>
      <c r="S882" s="110" t="e">
        <f>IF(Play[[#This Row],[southwest]]=1,Play[[#This Row],[medical_insurance_charges]],NA())</f>
        <v>#N/A</v>
      </c>
      <c r="T882" s="111" t="e">
        <f>IF(Play[[#This Row],[northwest]]=1,Play[[#This Row],[medical_insurance_charges]],NA())</f>
        <v>#N/A</v>
      </c>
      <c r="U882" s="110">
        <f>IF(Play[[#This Row],[northeast]]=1,Play[[#This Row],[medical_insurance_charges]],NA())</f>
        <v>2396.0958999999998</v>
      </c>
      <c r="V882" s="114" t="e">
        <f>IF(AND(Play[[#This Row],[southeast]]&lt;&gt;0,Play[[#This Row],[Smoker]]&lt;&gt;0),Play[[#This Row],[medical_insurance_charges]],NA())</f>
        <v>#N/A</v>
      </c>
      <c r="W882" s="114" t="e">
        <f>IF(AND(Play[[#This Row],[southwest]]&lt;&gt;0,Play[[#This Row],[Smoker]]&lt;&gt;0),Play[[#This Row],[medical_insurance_charges]],NA())</f>
        <v>#N/A</v>
      </c>
      <c r="X882" s="114" t="e">
        <f>IF(AND(Play[[#This Row],[northwest]]&lt;&gt;0,Play[[#This Row],[Smoker]]&lt;&gt;0),Play[[#This Row],[medical_insurance_charges]],NA())</f>
        <v>#N/A</v>
      </c>
      <c r="Y882" s="114" t="e">
        <f>IF(AND(Play[[#This Row],[northeast]]&lt;&gt;0,Play[[#This Row],[Smoker]]&lt;&gt;0),Play[[#This Row],[medical_insurance_charges]],NA())</f>
        <v>#N/A</v>
      </c>
      <c r="Z882" s="115" t="e">
        <f>IF(AND(Play[[#This Row],[Biological Marker]]=0,Play[[#This Row],[Smoker]]=1),Play[[#This Row],[medical_insurance_charges]],NA())</f>
        <v>#N/A</v>
      </c>
      <c r="AA882" s="115" t="e">
        <f>IF(AND(Play[[#This Row],[Biological Marker]]=1,Play[[#This Row],[Smoker]]=1),Play[[#This Row],[medical_insurance_charges]],NA())</f>
        <v>#N/A</v>
      </c>
      <c r="AB882" s="144" t="e">
        <f>IF(AND(Play[[#This Row],[southeast]]&lt;&gt;0,Play[[#This Row],[Smoker]]=0),Play[[#This Row],[medical_insurance_charges]],NA())</f>
        <v>#N/A</v>
      </c>
      <c r="AC882" s="144" t="e">
        <f>IF(AND(Play[[#This Row],[southwest]]&lt;&gt;0,Play[[#This Row],[Smoker]]=0),Play[[#This Row],[medical_insurance_charges]],NA())</f>
        <v>#N/A</v>
      </c>
      <c r="AD882" s="144" t="e">
        <f>IF(AND(Play[[#This Row],[northwest]]&lt;&gt;0,Play[[#This Row],[Smoker]]=0),Play[[#This Row],[medical_insurance_charges]],NA())</f>
        <v>#N/A</v>
      </c>
      <c r="AE882" s="144">
        <f>IF(AND(Play[[#This Row],[northeast]]&lt;&gt;0,Play[[#This Row],[Smoker]]=0),Play[[#This Row],[medical_insurance_charges]],NA())</f>
        <v>2396.0958999999998</v>
      </c>
      <c r="AF882" s="115" t="e">
        <f>IF(AND(Play[[#This Row],[Biological Marker]]=0,Play[[#This Row],[Smoker]]=0),Play[[#This Row],[medical_insurance_charges]],NA())</f>
        <v>#N/A</v>
      </c>
      <c r="AG882" s="115">
        <f>IF(AND(Play[[#This Row],[Biological Marker]]=1,Play[[#This Row],[Smoker]]=0),Play[[#This Row],[medical_insurance_charges]],NA())</f>
        <v>2396.0958999999998</v>
      </c>
    </row>
    <row r="883" spans="1:33" x14ac:dyDescent="0.35">
      <c r="A883" s="31">
        <v>24</v>
      </c>
      <c r="B883" s="31">
        <v>23.655000000000001</v>
      </c>
      <c r="C883" s="33">
        <v>1</v>
      </c>
      <c r="D883" s="33">
        <v>0</v>
      </c>
      <c r="E883" s="33">
        <v>0</v>
      </c>
      <c r="F883" s="33">
        <v>0</v>
      </c>
      <c r="G883" s="33">
        <v>1</v>
      </c>
      <c r="H883">
        <v>0</v>
      </c>
      <c r="I883">
        <v>0</v>
      </c>
      <c r="J883">
        <v>0</v>
      </c>
      <c r="K883">
        <v>1</v>
      </c>
      <c r="L883">
        <v>0</v>
      </c>
      <c r="M883">
        <v>1</v>
      </c>
      <c r="N883">
        <v>0</v>
      </c>
      <c r="O883">
        <v>0</v>
      </c>
      <c r="P883">
        <v>0</v>
      </c>
      <c r="Q883" s="32">
        <v>2352.9684499999998</v>
      </c>
      <c r="R883" s="110" t="e">
        <f>IF(Play[[#This Row],[southeast]]=1,Play[[#This Row],[medical_insurance_charges]],NA())</f>
        <v>#N/A</v>
      </c>
      <c r="S883" s="110" t="e">
        <f>IF(Play[[#This Row],[southwest]]=1,Play[[#This Row],[medical_insurance_charges]],NA())</f>
        <v>#N/A</v>
      </c>
      <c r="T883" s="111">
        <f>IF(Play[[#This Row],[northwest]]=1,Play[[#This Row],[medical_insurance_charges]],NA())</f>
        <v>2352.9684499999998</v>
      </c>
      <c r="U883" s="110" t="e">
        <f>IF(Play[[#This Row],[northeast]]=1,Play[[#This Row],[medical_insurance_charges]],NA())</f>
        <v>#N/A</v>
      </c>
      <c r="V883" s="114" t="e">
        <f>IF(AND(Play[[#This Row],[southeast]]&lt;&gt;0,Play[[#This Row],[Smoker]]&lt;&gt;0),Play[[#This Row],[medical_insurance_charges]],NA())</f>
        <v>#N/A</v>
      </c>
      <c r="W883" s="114" t="e">
        <f>IF(AND(Play[[#This Row],[southwest]]&lt;&gt;0,Play[[#This Row],[Smoker]]&lt;&gt;0),Play[[#This Row],[medical_insurance_charges]],NA())</f>
        <v>#N/A</v>
      </c>
      <c r="X883" s="114" t="e">
        <f>IF(AND(Play[[#This Row],[northwest]]&lt;&gt;0,Play[[#This Row],[Smoker]]&lt;&gt;0),Play[[#This Row],[medical_insurance_charges]],NA())</f>
        <v>#N/A</v>
      </c>
      <c r="Y883" s="114" t="e">
        <f>IF(AND(Play[[#This Row],[northeast]]&lt;&gt;0,Play[[#This Row],[Smoker]]&lt;&gt;0),Play[[#This Row],[medical_insurance_charges]],NA())</f>
        <v>#N/A</v>
      </c>
      <c r="Z883" s="115" t="e">
        <f>IF(AND(Play[[#This Row],[Biological Marker]]=0,Play[[#This Row],[Smoker]]=1),Play[[#This Row],[medical_insurance_charges]],NA())</f>
        <v>#N/A</v>
      </c>
      <c r="AA883" s="115" t="e">
        <f>IF(AND(Play[[#This Row],[Biological Marker]]=1,Play[[#This Row],[Smoker]]=1),Play[[#This Row],[medical_insurance_charges]],NA())</f>
        <v>#N/A</v>
      </c>
      <c r="AB883" s="144" t="e">
        <f>IF(AND(Play[[#This Row],[southeast]]&lt;&gt;0,Play[[#This Row],[Smoker]]=0),Play[[#This Row],[medical_insurance_charges]],NA())</f>
        <v>#N/A</v>
      </c>
      <c r="AC883" s="144" t="e">
        <f>IF(AND(Play[[#This Row],[southwest]]&lt;&gt;0,Play[[#This Row],[Smoker]]=0),Play[[#This Row],[medical_insurance_charges]],NA())</f>
        <v>#N/A</v>
      </c>
      <c r="AD883" s="144">
        <f>IF(AND(Play[[#This Row],[northwest]]&lt;&gt;0,Play[[#This Row],[Smoker]]=0),Play[[#This Row],[medical_insurance_charges]],NA())</f>
        <v>2352.9684499999998</v>
      </c>
      <c r="AE883" s="144" t="e">
        <f>IF(AND(Play[[#This Row],[northeast]]&lt;&gt;0,Play[[#This Row],[Smoker]]=0),Play[[#This Row],[medical_insurance_charges]],NA())</f>
        <v>#N/A</v>
      </c>
      <c r="AF883" s="115" t="e">
        <f>IF(AND(Play[[#This Row],[Biological Marker]]=0,Play[[#This Row],[Smoker]]=0),Play[[#This Row],[medical_insurance_charges]],NA())</f>
        <v>#N/A</v>
      </c>
      <c r="AG883" s="115">
        <f>IF(AND(Play[[#This Row],[Biological Marker]]=1,Play[[#This Row],[Smoker]]=0),Play[[#This Row],[medical_insurance_charges]],NA())</f>
        <v>2352.9684499999998</v>
      </c>
    </row>
    <row r="884" spans="1:33" x14ac:dyDescent="0.35">
      <c r="A884" s="31">
        <v>27</v>
      </c>
      <c r="B884" s="31">
        <v>18.905000000000001</v>
      </c>
      <c r="C884" s="33">
        <v>1</v>
      </c>
      <c r="D884" s="33">
        <v>0</v>
      </c>
      <c r="E884" s="33">
        <v>0</v>
      </c>
      <c r="F884" s="33">
        <v>0</v>
      </c>
      <c r="G884" s="33">
        <v>1</v>
      </c>
      <c r="H884">
        <v>0</v>
      </c>
      <c r="I884">
        <v>0</v>
      </c>
      <c r="J884">
        <v>0</v>
      </c>
      <c r="K884">
        <v>0</v>
      </c>
      <c r="L884">
        <v>1</v>
      </c>
      <c r="M884">
        <v>0</v>
      </c>
      <c r="N884">
        <v>1</v>
      </c>
      <c r="O884">
        <v>0</v>
      </c>
      <c r="P884">
        <v>0</v>
      </c>
      <c r="Q884" s="32">
        <v>4827.9049500000001</v>
      </c>
      <c r="R884" s="110" t="e">
        <f>IF(Play[[#This Row],[southeast]]=1,Play[[#This Row],[medical_insurance_charges]],NA())</f>
        <v>#N/A</v>
      </c>
      <c r="S884" s="110" t="e">
        <f>IF(Play[[#This Row],[southwest]]=1,Play[[#This Row],[medical_insurance_charges]],NA())</f>
        <v>#N/A</v>
      </c>
      <c r="T884" s="111" t="e">
        <f>IF(Play[[#This Row],[northwest]]=1,Play[[#This Row],[medical_insurance_charges]],NA())</f>
        <v>#N/A</v>
      </c>
      <c r="U884" s="110">
        <f>IF(Play[[#This Row],[northeast]]=1,Play[[#This Row],[medical_insurance_charges]],NA())</f>
        <v>4827.9049500000001</v>
      </c>
      <c r="V884" s="114" t="e">
        <f>IF(AND(Play[[#This Row],[southeast]]&lt;&gt;0,Play[[#This Row],[Smoker]]&lt;&gt;0),Play[[#This Row],[medical_insurance_charges]],NA())</f>
        <v>#N/A</v>
      </c>
      <c r="W884" s="114" t="e">
        <f>IF(AND(Play[[#This Row],[southwest]]&lt;&gt;0,Play[[#This Row],[Smoker]]&lt;&gt;0),Play[[#This Row],[medical_insurance_charges]],NA())</f>
        <v>#N/A</v>
      </c>
      <c r="X884" s="114" t="e">
        <f>IF(AND(Play[[#This Row],[northwest]]&lt;&gt;0,Play[[#This Row],[Smoker]]&lt;&gt;0),Play[[#This Row],[medical_insurance_charges]],NA())</f>
        <v>#N/A</v>
      </c>
      <c r="Y884" s="114" t="e">
        <f>IF(AND(Play[[#This Row],[northeast]]&lt;&gt;0,Play[[#This Row],[Smoker]]&lt;&gt;0),Play[[#This Row],[medical_insurance_charges]],NA())</f>
        <v>#N/A</v>
      </c>
      <c r="Z884" s="115" t="e">
        <f>IF(AND(Play[[#This Row],[Biological Marker]]=0,Play[[#This Row],[Smoker]]=1),Play[[#This Row],[medical_insurance_charges]],NA())</f>
        <v>#N/A</v>
      </c>
      <c r="AA884" s="115" t="e">
        <f>IF(AND(Play[[#This Row],[Biological Marker]]=1,Play[[#This Row],[Smoker]]=1),Play[[#This Row],[medical_insurance_charges]],NA())</f>
        <v>#N/A</v>
      </c>
      <c r="AB884" s="144" t="e">
        <f>IF(AND(Play[[#This Row],[southeast]]&lt;&gt;0,Play[[#This Row],[Smoker]]=0),Play[[#This Row],[medical_insurance_charges]],NA())</f>
        <v>#N/A</v>
      </c>
      <c r="AC884" s="144" t="e">
        <f>IF(AND(Play[[#This Row],[southwest]]&lt;&gt;0,Play[[#This Row],[Smoker]]=0),Play[[#This Row],[medical_insurance_charges]],NA())</f>
        <v>#N/A</v>
      </c>
      <c r="AD884" s="144" t="e">
        <f>IF(AND(Play[[#This Row],[northwest]]&lt;&gt;0,Play[[#This Row],[Smoker]]=0),Play[[#This Row],[medical_insurance_charges]],NA())</f>
        <v>#N/A</v>
      </c>
      <c r="AE884" s="144">
        <f>IF(AND(Play[[#This Row],[northeast]]&lt;&gt;0,Play[[#This Row],[Smoker]]=0),Play[[#This Row],[medical_insurance_charges]],NA())</f>
        <v>4827.9049500000001</v>
      </c>
      <c r="AF884" s="115" t="e">
        <f>IF(AND(Play[[#This Row],[Biological Marker]]=0,Play[[#This Row],[Smoker]]=0),Play[[#This Row],[medical_insurance_charges]],NA())</f>
        <v>#N/A</v>
      </c>
      <c r="AG884" s="115">
        <f>IF(AND(Play[[#This Row],[Biological Marker]]=1,Play[[#This Row],[Smoker]]=0),Play[[#This Row],[medical_insurance_charges]],NA())</f>
        <v>4827.9049500000001</v>
      </c>
    </row>
    <row r="885" spans="1:33" x14ac:dyDescent="0.35">
      <c r="A885" s="31">
        <v>28</v>
      </c>
      <c r="B885" s="31">
        <v>22.515000000000001</v>
      </c>
      <c r="C885" s="33">
        <v>1</v>
      </c>
      <c r="D885" s="33">
        <v>0</v>
      </c>
      <c r="E885" s="33">
        <v>0</v>
      </c>
      <c r="F885" s="33">
        <v>0</v>
      </c>
      <c r="G885" s="33">
        <v>1</v>
      </c>
      <c r="H885">
        <v>0</v>
      </c>
      <c r="I885">
        <v>0</v>
      </c>
      <c r="J885">
        <v>0</v>
      </c>
      <c r="K885">
        <v>0</v>
      </c>
      <c r="L885">
        <v>1</v>
      </c>
      <c r="M885">
        <v>0</v>
      </c>
      <c r="N885">
        <v>1</v>
      </c>
      <c r="O885">
        <v>0</v>
      </c>
      <c r="P885">
        <v>0</v>
      </c>
      <c r="Q885" s="32">
        <v>4428.8878500000001</v>
      </c>
      <c r="R885" s="110" t="e">
        <f>IF(Play[[#This Row],[southeast]]=1,Play[[#This Row],[medical_insurance_charges]],NA())</f>
        <v>#N/A</v>
      </c>
      <c r="S885" s="110" t="e">
        <f>IF(Play[[#This Row],[southwest]]=1,Play[[#This Row],[medical_insurance_charges]],NA())</f>
        <v>#N/A</v>
      </c>
      <c r="T885" s="111" t="e">
        <f>IF(Play[[#This Row],[northwest]]=1,Play[[#This Row],[medical_insurance_charges]],NA())</f>
        <v>#N/A</v>
      </c>
      <c r="U885" s="110">
        <f>IF(Play[[#This Row],[northeast]]=1,Play[[#This Row],[medical_insurance_charges]],NA())</f>
        <v>4428.8878500000001</v>
      </c>
      <c r="V885" s="114" t="e">
        <f>IF(AND(Play[[#This Row],[southeast]]&lt;&gt;0,Play[[#This Row],[Smoker]]&lt;&gt;0),Play[[#This Row],[medical_insurance_charges]],NA())</f>
        <v>#N/A</v>
      </c>
      <c r="W885" s="114" t="e">
        <f>IF(AND(Play[[#This Row],[southwest]]&lt;&gt;0,Play[[#This Row],[Smoker]]&lt;&gt;0),Play[[#This Row],[medical_insurance_charges]],NA())</f>
        <v>#N/A</v>
      </c>
      <c r="X885" s="114" t="e">
        <f>IF(AND(Play[[#This Row],[northwest]]&lt;&gt;0,Play[[#This Row],[Smoker]]&lt;&gt;0),Play[[#This Row],[medical_insurance_charges]],NA())</f>
        <v>#N/A</v>
      </c>
      <c r="Y885" s="114" t="e">
        <f>IF(AND(Play[[#This Row],[northeast]]&lt;&gt;0,Play[[#This Row],[Smoker]]&lt;&gt;0),Play[[#This Row],[medical_insurance_charges]],NA())</f>
        <v>#N/A</v>
      </c>
      <c r="Z885" s="115" t="e">
        <f>IF(AND(Play[[#This Row],[Biological Marker]]=0,Play[[#This Row],[Smoker]]=1),Play[[#This Row],[medical_insurance_charges]],NA())</f>
        <v>#N/A</v>
      </c>
      <c r="AA885" s="115" t="e">
        <f>IF(AND(Play[[#This Row],[Biological Marker]]=1,Play[[#This Row],[Smoker]]=1),Play[[#This Row],[medical_insurance_charges]],NA())</f>
        <v>#N/A</v>
      </c>
      <c r="AB885" s="144" t="e">
        <f>IF(AND(Play[[#This Row],[southeast]]&lt;&gt;0,Play[[#This Row],[Smoker]]=0),Play[[#This Row],[medical_insurance_charges]],NA())</f>
        <v>#N/A</v>
      </c>
      <c r="AC885" s="144" t="e">
        <f>IF(AND(Play[[#This Row],[southwest]]&lt;&gt;0,Play[[#This Row],[Smoker]]=0),Play[[#This Row],[medical_insurance_charges]],NA())</f>
        <v>#N/A</v>
      </c>
      <c r="AD885" s="144" t="e">
        <f>IF(AND(Play[[#This Row],[northwest]]&lt;&gt;0,Play[[#This Row],[Smoker]]=0),Play[[#This Row],[medical_insurance_charges]],NA())</f>
        <v>#N/A</v>
      </c>
      <c r="AE885" s="144">
        <f>IF(AND(Play[[#This Row],[northeast]]&lt;&gt;0,Play[[#This Row],[Smoker]]=0),Play[[#This Row],[medical_insurance_charges]],NA())</f>
        <v>4428.8878500000001</v>
      </c>
      <c r="AF885" s="115" t="e">
        <f>IF(AND(Play[[#This Row],[Biological Marker]]=0,Play[[#This Row],[Smoker]]=0),Play[[#This Row],[medical_insurance_charges]],NA())</f>
        <v>#N/A</v>
      </c>
      <c r="AG885" s="115">
        <f>IF(AND(Play[[#This Row],[Biological Marker]]=1,Play[[#This Row],[Smoker]]=0),Play[[#This Row],[medical_insurance_charges]],NA())</f>
        <v>4428.8878500000001</v>
      </c>
    </row>
    <row r="886" spans="1:33" x14ac:dyDescent="0.35">
      <c r="A886" s="31">
        <v>29</v>
      </c>
      <c r="B886" s="31">
        <v>22.515000000000001</v>
      </c>
      <c r="C886" s="33">
        <v>1</v>
      </c>
      <c r="D886" s="33">
        <v>0</v>
      </c>
      <c r="E886" s="33">
        <v>0</v>
      </c>
      <c r="F886" s="33">
        <v>0</v>
      </c>
      <c r="G886" s="33">
        <v>1</v>
      </c>
      <c r="H886">
        <v>0</v>
      </c>
      <c r="I886">
        <v>0</v>
      </c>
      <c r="J886">
        <v>0</v>
      </c>
      <c r="K886">
        <v>0</v>
      </c>
      <c r="L886">
        <v>1</v>
      </c>
      <c r="M886">
        <v>0</v>
      </c>
      <c r="N886">
        <v>1</v>
      </c>
      <c r="O886">
        <v>0</v>
      </c>
      <c r="P886">
        <v>0</v>
      </c>
      <c r="Q886" s="32">
        <v>5209.5788499999999</v>
      </c>
      <c r="R886" s="110" t="e">
        <f>IF(Play[[#This Row],[southeast]]=1,Play[[#This Row],[medical_insurance_charges]],NA())</f>
        <v>#N/A</v>
      </c>
      <c r="S886" s="110" t="e">
        <f>IF(Play[[#This Row],[southwest]]=1,Play[[#This Row],[medical_insurance_charges]],NA())</f>
        <v>#N/A</v>
      </c>
      <c r="T886" s="111" t="e">
        <f>IF(Play[[#This Row],[northwest]]=1,Play[[#This Row],[medical_insurance_charges]],NA())</f>
        <v>#N/A</v>
      </c>
      <c r="U886" s="110">
        <f>IF(Play[[#This Row],[northeast]]=1,Play[[#This Row],[medical_insurance_charges]],NA())</f>
        <v>5209.5788499999999</v>
      </c>
      <c r="V886" s="114" t="e">
        <f>IF(AND(Play[[#This Row],[southeast]]&lt;&gt;0,Play[[#This Row],[Smoker]]&lt;&gt;0),Play[[#This Row],[medical_insurance_charges]],NA())</f>
        <v>#N/A</v>
      </c>
      <c r="W886" s="114" t="e">
        <f>IF(AND(Play[[#This Row],[southwest]]&lt;&gt;0,Play[[#This Row],[Smoker]]&lt;&gt;0),Play[[#This Row],[medical_insurance_charges]],NA())</f>
        <v>#N/A</v>
      </c>
      <c r="X886" s="114" t="e">
        <f>IF(AND(Play[[#This Row],[northwest]]&lt;&gt;0,Play[[#This Row],[Smoker]]&lt;&gt;0),Play[[#This Row],[medical_insurance_charges]],NA())</f>
        <v>#N/A</v>
      </c>
      <c r="Y886" s="114" t="e">
        <f>IF(AND(Play[[#This Row],[northeast]]&lt;&gt;0,Play[[#This Row],[Smoker]]&lt;&gt;0),Play[[#This Row],[medical_insurance_charges]],NA())</f>
        <v>#N/A</v>
      </c>
      <c r="Z886" s="115" t="e">
        <f>IF(AND(Play[[#This Row],[Biological Marker]]=0,Play[[#This Row],[Smoker]]=1),Play[[#This Row],[medical_insurance_charges]],NA())</f>
        <v>#N/A</v>
      </c>
      <c r="AA886" s="115" t="e">
        <f>IF(AND(Play[[#This Row],[Biological Marker]]=1,Play[[#This Row],[Smoker]]=1),Play[[#This Row],[medical_insurance_charges]],NA())</f>
        <v>#N/A</v>
      </c>
      <c r="AB886" s="144" t="e">
        <f>IF(AND(Play[[#This Row],[southeast]]&lt;&gt;0,Play[[#This Row],[Smoker]]=0),Play[[#This Row],[medical_insurance_charges]],NA())</f>
        <v>#N/A</v>
      </c>
      <c r="AC886" s="144" t="e">
        <f>IF(AND(Play[[#This Row],[southwest]]&lt;&gt;0,Play[[#This Row],[Smoker]]=0),Play[[#This Row],[medical_insurance_charges]],NA())</f>
        <v>#N/A</v>
      </c>
      <c r="AD886" s="144" t="e">
        <f>IF(AND(Play[[#This Row],[northwest]]&lt;&gt;0,Play[[#This Row],[Smoker]]=0),Play[[#This Row],[medical_insurance_charges]],NA())</f>
        <v>#N/A</v>
      </c>
      <c r="AE886" s="144">
        <f>IF(AND(Play[[#This Row],[northeast]]&lt;&gt;0,Play[[#This Row],[Smoker]]=0),Play[[#This Row],[medical_insurance_charges]],NA())</f>
        <v>5209.5788499999999</v>
      </c>
      <c r="AF886" s="115" t="e">
        <f>IF(AND(Play[[#This Row],[Biological Marker]]=0,Play[[#This Row],[Smoker]]=0),Play[[#This Row],[medical_insurance_charges]],NA())</f>
        <v>#N/A</v>
      </c>
      <c r="AG886" s="115">
        <f>IF(AND(Play[[#This Row],[Biological Marker]]=1,Play[[#This Row],[Smoker]]=0),Play[[#This Row],[medical_insurance_charges]],NA())</f>
        <v>5209.5788499999999</v>
      </c>
    </row>
    <row r="887" spans="1:33" x14ac:dyDescent="0.35">
      <c r="A887" s="31">
        <v>30</v>
      </c>
      <c r="B887" s="31">
        <v>24.13</v>
      </c>
      <c r="C887" s="33">
        <v>1</v>
      </c>
      <c r="D887" s="33">
        <v>0</v>
      </c>
      <c r="E887" s="33">
        <v>0</v>
      </c>
      <c r="F887" s="33">
        <v>0</v>
      </c>
      <c r="G887" s="33">
        <v>1</v>
      </c>
      <c r="H887">
        <v>0</v>
      </c>
      <c r="I887">
        <v>0</v>
      </c>
      <c r="J887">
        <v>0</v>
      </c>
      <c r="K887">
        <v>1</v>
      </c>
      <c r="L887">
        <v>0</v>
      </c>
      <c r="M887">
        <v>0</v>
      </c>
      <c r="N887">
        <v>1</v>
      </c>
      <c r="O887">
        <v>0</v>
      </c>
      <c r="P887">
        <v>0</v>
      </c>
      <c r="Q887" s="32">
        <v>4032.2406999999998</v>
      </c>
      <c r="R887" s="110" t="e">
        <f>IF(Play[[#This Row],[southeast]]=1,Play[[#This Row],[medical_insurance_charges]],NA())</f>
        <v>#N/A</v>
      </c>
      <c r="S887" s="110" t="e">
        <f>IF(Play[[#This Row],[southwest]]=1,Play[[#This Row],[medical_insurance_charges]],NA())</f>
        <v>#N/A</v>
      </c>
      <c r="T887" s="111">
        <f>IF(Play[[#This Row],[northwest]]=1,Play[[#This Row],[medical_insurance_charges]],NA())</f>
        <v>4032.2406999999998</v>
      </c>
      <c r="U887" s="110" t="e">
        <f>IF(Play[[#This Row],[northeast]]=1,Play[[#This Row],[medical_insurance_charges]],NA())</f>
        <v>#N/A</v>
      </c>
      <c r="V887" s="114" t="e">
        <f>IF(AND(Play[[#This Row],[southeast]]&lt;&gt;0,Play[[#This Row],[Smoker]]&lt;&gt;0),Play[[#This Row],[medical_insurance_charges]],NA())</f>
        <v>#N/A</v>
      </c>
      <c r="W887" s="114" t="e">
        <f>IF(AND(Play[[#This Row],[southwest]]&lt;&gt;0,Play[[#This Row],[Smoker]]&lt;&gt;0),Play[[#This Row],[medical_insurance_charges]],NA())</f>
        <v>#N/A</v>
      </c>
      <c r="X887" s="114" t="e">
        <f>IF(AND(Play[[#This Row],[northwest]]&lt;&gt;0,Play[[#This Row],[Smoker]]&lt;&gt;0),Play[[#This Row],[medical_insurance_charges]],NA())</f>
        <v>#N/A</v>
      </c>
      <c r="Y887" s="114" t="e">
        <f>IF(AND(Play[[#This Row],[northeast]]&lt;&gt;0,Play[[#This Row],[Smoker]]&lt;&gt;0),Play[[#This Row],[medical_insurance_charges]],NA())</f>
        <v>#N/A</v>
      </c>
      <c r="Z887" s="115" t="e">
        <f>IF(AND(Play[[#This Row],[Biological Marker]]=0,Play[[#This Row],[Smoker]]=1),Play[[#This Row],[medical_insurance_charges]],NA())</f>
        <v>#N/A</v>
      </c>
      <c r="AA887" s="115" t="e">
        <f>IF(AND(Play[[#This Row],[Biological Marker]]=1,Play[[#This Row],[Smoker]]=1),Play[[#This Row],[medical_insurance_charges]],NA())</f>
        <v>#N/A</v>
      </c>
      <c r="AB887" s="144" t="e">
        <f>IF(AND(Play[[#This Row],[southeast]]&lt;&gt;0,Play[[#This Row],[Smoker]]=0),Play[[#This Row],[medical_insurance_charges]],NA())</f>
        <v>#N/A</v>
      </c>
      <c r="AC887" s="144" t="e">
        <f>IF(AND(Play[[#This Row],[southwest]]&lt;&gt;0,Play[[#This Row],[Smoker]]=0),Play[[#This Row],[medical_insurance_charges]],NA())</f>
        <v>#N/A</v>
      </c>
      <c r="AD887" s="144">
        <f>IF(AND(Play[[#This Row],[northwest]]&lt;&gt;0,Play[[#This Row],[Smoker]]=0),Play[[#This Row],[medical_insurance_charges]],NA())</f>
        <v>4032.2406999999998</v>
      </c>
      <c r="AE887" s="144" t="e">
        <f>IF(AND(Play[[#This Row],[northeast]]&lt;&gt;0,Play[[#This Row],[Smoker]]=0),Play[[#This Row],[medical_insurance_charges]],NA())</f>
        <v>#N/A</v>
      </c>
      <c r="AF887" s="115" t="e">
        <f>IF(AND(Play[[#This Row],[Biological Marker]]=0,Play[[#This Row],[Smoker]]=0),Play[[#This Row],[medical_insurance_charges]],NA())</f>
        <v>#N/A</v>
      </c>
      <c r="AG887" s="115">
        <f>IF(AND(Play[[#This Row],[Biological Marker]]=1,Play[[#This Row],[Smoker]]=0),Play[[#This Row],[medical_insurance_charges]],NA())</f>
        <v>4032.2406999999998</v>
      </c>
    </row>
    <row r="888" spans="1:33" x14ac:dyDescent="0.35">
      <c r="A888" s="31">
        <v>33</v>
      </c>
      <c r="B888" s="31">
        <v>22.704999999999998</v>
      </c>
      <c r="C888" s="33">
        <v>1</v>
      </c>
      <c r="D888" s="33">
        <v>0</v>
      </c>
      <c r="E888" s="33">
        <v>0</v>
      </c>
      <c r="F888" s="33">
        <v>0</v>
      </c>
      <c r="G888" s="33">
        <v>1</v>
      </c>
      <c r="H888">
        <v>0</v>
      </c>
      <c r="I888">
        <v>0</v>
      </c>
      <c r="J888">
        <v>0</v>
      </c>
      <c r="K888">
        <v>1</v>
      </c>
      <c r="L888">
        <v>0</v>
      </c>
      <c r="M888">
        <v>0</v>
      </c>
      <c r="N888">
        <v>1</v>
      </c>
      <c r="O888">
        <v>0</v>
      </c>
      <c r="P888">
        <v>0</v>
      </c>
      <c r="Q888" s="32">
        <v>21984.47061</v>
      </c>
      <c r="R888" s="110" t="e">
        <f>IF(Play[[#This Row],[southeast]]=1,Play[[#This Row],[medical_insurance_charges]],NA())</f>
        <v>#N/A</v>
      </c>
      <c r="S888" s="110" t="e">
        <f>IF(Play[[#This Row],[southwest]]=1,Play[[#This Row],[medical_insurance_charges]],NA())</f>
        <v>#N/A</v>
      </c>
      <c r="T888" s="111">
        <f>IF(Play[[#This Row],[northwest]]=1,Play[[#This Row],[medical_insurance_charges]],NA())</f>
        <v>21984.47061</v>
      </c>
      <c r="U888" s="110" t="e">
        <f>IF(Play[[#This Row],[northeast]]=1,Play[[#This Row],[medical_insurance_charges]],NA())</f>
        <v>#N/A</v>
      </c>
      <c r="V888" s="114" t="e">
        <f>IF(AND(Play[[#This Row],[southeast]]&lt;&gt;0,Play[[#This Row],[Smoker]]&lt;&gt;0),Play[[#This Row],[medical_insurance_charges]],NA())</f>
        <v>#N/A</v>
      </c>
      <c r="W888" s="114" t="e">
        <f>IF(AND(Play[[#This Row],[southwest]]&lt;&gt;0,Play[[#This Row],[Smoker]]&lt;&gt;0),Play[[#This Row],[medical_insurance_charges]],NA())</f>
        <v>#N/A</v>
      </c>
      <c r="X888" s="114" t="e">
        <f>IF(AND(Play[[#This Row],[northwest]]&lt;&gt;0,Play[[#This Row],[Smoker]]&lt;&gt;0),Play[[#This Row],[medical_insurance_charges]],NA())</f>
        <v>#N/A</v>
      </c>
      <c r="Y888" s="114" t="e">
        <f>IF(AND(Play[[#This Row],[northeast]]&lt;&gt;0,Play[[#This Row],[Smoker]]&lt;&gt;0),Play[[#This Row],[medical_insurance_charges]],NA())</f>
        <v>#N/A</v>
      </c>
      <c r="Z888" s="115" t="e">
        <f>IF(AND(Play[[#This Row],[Biological Marker]]=0,Play[[#This Row],[Smoker]]=1),Play[[#This Row],[medical_insurance_charges]],NA())</f>
        <v>#N/A</v>
      </c>
      <c r="AA888" s="115" t="e">
        <f>IF(AND(Play[[#This Row],[Biological Marker]]=1,Play[[#This Row],[Smoker]]=1),Play[[#This Row],[medical_insurance_charges]],NA())</f>
        <v>#N/A</v>
      </c>
      <c r="AB888" s="144" t="e">
        <f>IF(AND(Play[[#This Row],[southeast]]&lt;&gt;0,Play[[#This Row],[Smoker]]=0),Play[[#This Row],[medical_insurance_charges]],NA())</f>
        <v>#N/A</v>
      </c>
      <c r="AC888" s="144" t="e">
        <f>IF(AND(Play[[#This Row],[southwest]]&lt;&gt;0,Play[[#This Row],[Smoker]]=0),Play[[#This Row],[medical_insurance_charges]],NA())</f>
        <v>#N/A</v>
      </c>
      <c r="AD888" s="144">
        <f>IF(AND(Play[[#This Row],[northwest]]&lt;&gt;0,Play[[#This Row],[Smoker]]=0),Play[[#This Row],[medical_insurance_charges]],NA())</f>
        <v>21984.47061</v>
      </c>
      <c r="AE888" s="144" t="e">
        <f>IF(AND(Play[[#This Row],[northeast]]&lt;&gt;0,Play[[#This Row],[Smoker]]=0),Play[[#This Row],[medical_insurance_charges]],NA())</f>
        <v>#N/A</v>
      </c>
      <c r="AF888" s="115" t="e">
        <f>IF(AND(Play[[#This Row],[Biological Marker]]=0,Play[[#This Row],[Smoker]]=0),Play[[#This Row],[medical_insurance_charges]],NA())</f>
        <v>#N/A</v>
      </c>
      <c r="AG888" s="115">
        <f>IF(AND(Play[[#This Row],[Biological Marker]]=1,Play[[#This Row],[Smoker]]=0),Play[[#This Row],[medical_insurance_charges]],NA())</f>
        <v>21984.47061</v>
      </c>
    </row>
    <row r="889" spans="1:33" x14ac:dyDescent="0.35">
      <c r="A889" s="31">
        <v>33</v>
      </c>
      <c r="B889" s="31">
        <v>24.605</v>
      </c>
      <c r="C889" s="33">
        <v>1</v>
      </c>
      <c r="D889" s="33">
        <v>0</v>
      </c>
      <c r="E889" s="33">
        <v>0</v>
      </c>
      <c r="F889" s="33">
        <v>0</v>
      </c>
      <c r="G889" s="33">
        <v>1</v>
      </c>
      <c r="H889">
        <v>0</v>
      </c>
      <c r="I889">
        <v>0</v>
      </c>
      <c r="J889">
        <v>0</v>
      </c>
      <c r="K889">
        <v>1</v>
      </c>
      <c r="L889">
        <v>0</v>
      </c>
      <c r="M889">
        <v>0</v>
      </c>
      <c r="N889">
        <v>1</v>
      </c>
      <c r="O889">
        <v>0</v>
      </c>
      <c r="P889">
        <v>0</v>
      </c>
      <c r="Q889" s="32">
        <v>5257.5079500000002</v>
      </c>
      <c r="R889" s="110" t="e">
        <f>IF(Play[[#This Row],[southeast]]=1,Play[[#This Row],[medical_insurance_charges]],NA())</f>
        <v>#N/A</v>
      </c>
      <c r="S889" s="110" t="e">
        <f>IF(Play[[#This Row],[southwest]]=1,Play[[#This Row],[medical_insurance_charges]],NA())</f>
        <v>#N/A</v>
      </c>
      <c r="T889" s="111">
        <f>IF(Play[[#This Row],[northwest]]=1,Play[[#This Row],[medical_insurance_charges]],NA())</f>
        <v>5257.5079500000002</v>
      </c>
      <c r="U889" s="110" t="e">
        <f>IF(Play[[#This Row],[northeast]]=1,Play[[#This Row],[medical_insurance_charges]],NA())</f>
        <v>#N/A</v>
      </c>
      <c r="V889" s="114" t="e">
        <f>IF(AND(Play[[#This Row],[southeast]]&lt;&gt;0,Play[[#This Row],[Smoker]]&lt;&gt;0),Play[[#This Row],[medical_insurance_charges]],NA())</f>
        <v>#N/A</v>
      </c>
      <c r="W889" s="114" t="e">
        <f>IF(AND(Play[[#This Row],[southwest]]&lt;&gt;0,Play[[#This Row],[Smoker]]&lt;&gt;0),Play[[#This Row],[medical_insurance_charges]],NA())</f>
        <v>#N/A</v>
      </c>
      <c r="X889" s="114" t="e">
        <f>IF(AND(Play[[#This Row],[northwest]]&lt;&gt;0,Play[[#This Row],[Smoker]]&lt;&gt;0),Play[[#This Row],[medical_insurance_charges]],NA())</f>
        <v>#N/A</v>
      </c>
      <c r="Y889" s="114" t="e">
        <f>IF(AND(Play[[#This Row],[northeast]]&lt;&gt;0,Play[[#This Row],[Smoker]]&lt;&gt;0),Play[[#This Row],[medical_insurance_charges]],NA())</f>
        <v>#N/A</v>
      </c>
      <c r="Z889" s="115" t="e">
        <f>IF(AND(Play[[#This Row],[Biological Marker]]=0,Play[[#This Row],[Smoker]]=1),Play[[#This Row],[medical_insurance_charges]],NA())</f>
        <v>#N/A</v>
      </c>
      <c r="AA889" s="115" t="e">
        <f>IF(AND(Play[[#This Row],[Biological Marker]]=1,Play[[#This Row],[Smoker]]=1),Play[[#This Row],[medical_insurance_charges]],NA())</f>
        <v>#N/A</v>
      </c>
      <c r="AB889" s="144" t="e">
        <f>IF(AND(Play[[#This Row],[southeast]]&lt;&gt;0,Play[[#This Row],[Smoker]]=0),Play[[#This Row],[medical_insurance_charges]],NA())</f>
        <v>#N/A</v>
      </c>
      <c r="AC889" s="144" t="e">
        <f>IF(AND(Play[[#This Row],[southwest]]&lt;&gt;0,Play[[#This Row],[Smoker]]=0),Play[[#This Row],[medical_insurance_charges]],NA())</f>
        <v>#N/A</v>
      </c>
      <c r="AD889" s="144">
        <f>IF(AND(Play[[#This Row],[northwest]]&lt;&gt;0,Play[[#This Row],[Smoker]]=0),Play[[#This Row],[medical_insurance_charges]],NA())</f>
        <v>5257.5079500000002</v>
      </c>
      <c r="AE889" s="144" t="e">
        <f>IF(AND(Play[[#This Row],[northeast]]&lt;&gt;0,Play[[#This Row],[Smoker]]=0),Play[[#This Row],[medical_insurance_charges]],NA())</f>
        <v>#N/A</v>
      </c>
      <c r="AF889" s="115" t="e">
        <f>IF(AND(Play[[#This Row],[Biological Marker]]=0,Play[[#This Row],[Smoker]]=0),Play[[#This Row],[medical_insurance_charges]],NA())</f>
        <v>#N/A</v>
      </c>
      <c r="AG889" s="115">
        <f>IF(AND(Play[[#This Row],[Biological Marker]]=1,Play[[#This Row],[Smoker]]=0),Play[[#This Row],[medical_insurance_charges]],NA())</f>
        <v>5257.5079500000002</v>
      </c>
    </row>
    <row r="890" spans="1:33" x14ac:dyDescent="0.35">
      <c r="A890" s="31">
        <v>34</v>
      </c>
      <c r="B890" s="31">
        <v>22.42</v>
      </c>
      <c r="C890" s="33">
        <v>1</v>
      </c>
      <c r="D890" s="33">
        <v>0</v>
      </c>
      <c r="E890" s="33">
        <v>0</v>
      </c>
      <c r="F890" s="33">
        <v>0</v>
      </c>
      <c r="G890" s="33">
        <v>1</v>
      </c>
      <c r="H890">
        <v>0</v>
      </c>
      <c r="I890">
        <v>0</v>
      </c>
      <c r="J890">
        <v>0</v>
      </c>
      <c r="K890">
        <v>0</v>
      </c>
      <c r="L890">
        <v>1</v>
      </c>
      <c r="M890">
        <v>0</v>
      </c>
      <c r="N890">
        <v>1</v>
      </c>
      <c r="O890">
        <v>0</v>
      </c>
      <c r="P890">
        <v>0</v>
      </c>
      <c r="Q890" s="32">
        <v>27375.904780000001</v>
      </c>
      <c r="R890" s="110" t="e">
        <f>IF(Play[[#This Row],[southeast]]=1,Play[[#This Row],[medical_insurance_charges]],NA())</f>
        <v>#N/A</v>
      </c>
      <c r="S890" s="110" t="e">
        <f>IF(Play[[#This Row],[southwest]]=1,Play[[#This Row],[medical_insurance_charges]],NA())</f>
        <v>#N/A</v>
      </c>
      <c r="T890" s="111" t="e">
        <f>IF(Play[[#This Row],[northwest]]=1,Play[[#This Row],[medical_insurance_charges]],NA())</f>
        <v>#N/A</v>
      </c>
      <c r="U890" s="110">
        <f>IF(Play[[#This Row],[northeast]]=1,Play[[#This Row],[medical_insurance_charges]],NA())</f>
        <v>27375.904780000001</v>
      </c>
      <c r="V890" s="114" t="e">
        <f>IF(AND(Play[[#This Row],[southeast]]&lt;&gt;0,Play[[#This Row],[Smoker]]&lt;&gt;0),Play[[#This Row],[medical_insurance_charges]],NA())</f>
        <v>#N/A</v>
      </c>
      <c r="W890" s="114" t="e">
        <f>IF(AND(Play[[#This Row],[southwest]]&lt;&gt;0,Play[[#This Row],[Smoker]]&lt;&gt;0),Play[[#This Row],[medical_insurance_charges]],NA())</f>
        <v>#N/A</v>
      </c>
      <c r="X890" s="114" t="e">
        <f>IF(AND(Play[[#This Row],[northwest]]&lt;&gt;0,Play[[#This Row],[Smoker]]&lt;&gt;0),Play[[#This Row],[medical_insurance_charges]],NA())</f>
        <v>#N/A</v>
      </c>
      <c r="Y890" s="114" t="e">
        <f>IF(AND(Play[[#This Row],[northeast]]&lt;&gt;0,Play[[#This Row],[Smoker]]&lt;&gt;0),Play[[#This Row],[medical_insurance_charges]],NA())</f>
        <v>#N/A</v>
      </c>
      <c r="Z890" s="115" t="e">
        <f>IF(AND(Play[[#This Row],[Biological Marker]]=0,Play[[#This Row],[Smoker]]=1),Play[[#This Row],[medical_insurance_charges]],NA())</f>
        <v>#N/A</v>
      </c>
      <c r="AA890" s="115" t="e">
        <f>IF(AND(Play[[#This Row],[Biological Marker]]=1,Play[[#This Row],[Smoker]]=1),Play[[#This Row],[medical_insurance_charges]],NA())</f>
        <v>#N/A</v>
      </c>
      <c r="AB890" s="144" t="e">
        <f>IF(AND(Play[[#This Row],[southeast]]&lt;&gt;0,Play[[#This Row],[Smoker]]=0),Play[[#This Row],[medical_insurance_charges]],NA())</f>
        <v>#N/A</v>
      </c>
      <c r="AC890" s="144" t="e">
        <f>IF(AND(Play[[#This Row],[southwest]]&lt;&gt;0,Play[[#This Row],[Smoker]]=0),Play[[#This Row],[medical_insurance_charges]],NA())</f>
        <v>#N/A</v>
      </c>
      <c r="AD890" s="144" t="e">
        <f>IF(AND(Play[[#This Row],[northwest]]&lt;&gt;0,Play[[#This Row],[Smoker]]=0),Play[[#This Row],[medical_insurance_charges]],NA())</f>
        <v>#N/A</v>
      </c>
      <c r="AE890" s="144">
        <f>IF(AND(Play[[#This Row],[northeast]]&lt;&gt;0,Play[[#This Row],[Smoker]]=0),Play[[#This Row],[medical_insurance_charges]],NA())</f>
        <v>27375.904780000001</v>
      </c>
      <c r="AF890" s="115" t="e">
        <f>IF(AND(Play[[#This Row],[Biological Marker]]=0,Play[[#This Row],[Smoker]]=0),Play[[#This Row],[medical_insurance_charges]],NA())</f>
        <v>#N/A</v>
      </c>
      <c r="AG890" s="115">
        <f>IF(AND(Play[[#This Row],[Biological Marker]]=1,Play[[#This Row],[Smoker]]=0),Play[[#This Row],[medical_insurance_charges]],NA())</f>
        <v>27375.904780000001</v>
      </c>
    </row>
    <row r="891" spans="1:33" x14ac:dyDescent="0.35">
      <c r="A891" s="31">
        <v>34</v>
      </c>
      <c r="B891" s="31">
        <v>21.375</v>
      </c>
      <c r="C891" s="33">
        <v>1</v>
      </c>
      <c r="D891" s="33">
        <v>0</v>
      </c>
      <c r="E891" s="33">
        <v>0</v>
      </c>
      <c r="F891" s="33">
        <v>0</v>
      </c>
      <c r="G891" s="33">
        <v>1</v>
      </c>
      <c r="H891">
        <v>0</v>
      </c>
      <c r="I891">
        <v>0</v>
      </c>
      <c r="J891">
        <v>0</v>
      </c>
      <c r="K891">
        <v>0</v>
      </c>
      <c r="L891">
        <v>1</v>
      </c>
      <c r="M891">
        <v>0</v>
      </c>
      <c r="N891">
        <v>1</v>
      </c>
      <c r="O891">
        <v>0</v>
      </c>
      <c r="P891">
        <v>0</v>
      </c>
      <c r="Q891" s="32">
        <v>4500.33925</v>
      </c>
      <c r="R891" s="110" t="e">
        <f>IF(Play[[#This Row],[southeast]]=1,Play[[#This Row],[medical_insurance_charges]],NA())</f>
        <v>#N/A</v>
      </c>
      <c r="S891" s="110" t="e">
        <f>IF(Play[[#This Row],[southwest]]=1,Play[[#This Row],[medical_insurance_charges]],NA())</f>
        <v>#N/A</v>
      </c>
      <c r="T891" s="111" t="e">
        <f>IF(Play[[#This Row],[northwest]]=1,Play[[#This Row],[medical_insurance_charges]],NA())</f>
        <v>#N/A</v>
      </c>
      <c r="U891" s="110">
        <f>IF(Play[[#This Row],[northeast]]=1,Play[[#This Row],[medical_insurance_charges]],NA())</f>
        <v>4500.33925</v>
      </c>
      <c r="V891" s="114" t="e">
        <f>IF(AND(Play[[#This Row],[southeast]]&lt;&gt;0,Play[[#This Row],[Smoker]]&lt;&gt;0),Play[[#This Row],[medical_insurance_charges]],NA())</f>
        <v>#N/A</v>
      </c>
      <c r="W891" s="114" t="e">
        <f>IF(AND(Play[[#This Row],[southwest]]&lt;&gt;0,Play[[#This Row],[Smoker]]&lt;&gt;0),Play[[#This Row],[medical_insurance_charges]],NA())</f>
        <v>#N/A</v>
      </c>
      <c r="X891" s="114" t="e">
        <f>IF(AND(Play[[#This Row],[northwest]]&lt;&gt;0,Play[[#This Row],[Smoker]]&lt;&gt;0),Play[[#This Row],[medical_insurance_charges]],NA())</f>
        <v>#N/A</v>
      </c>
      <c r="Y891" s="114" t="e">
        <f>IF(AND(Play[[#This Row],[northeast]]&lt;&gt;0,Play[[#This Row],[Smoker]]&lt;&gt;0),Play[[#This Row],[medical_insurance_charges]],NA())</f>
        <v>#N/A</v>
      </c>
      <c r="Z891" s="115" t="e">
        <f>IF(AND(Play[[#This Row],[Biological Marker]]=0,Play[[#This Row],[Smoker]]=1),Play[[#This Row],[medical_insurance_charges]],NA())</f>
        <v>#N/A</v>
      </c>
      <c r="AA891" s="115" t="e">
        <f>IF(AND(Play[[#This Row],[Biological Marker]]=1,Play[[#This Row],[Smoker]]=1),Play[[#This Row],[medical_insurance_charges]],NA())</f>
        <v>#N/A</v>
      </c>
      <c r="AB891" s="144" t="e">
        <f>IF(AND(Play[[#This Row],[southeast]]&lt;&gt;0,Play[[#This Row],[Smoker]]=0),Play[[#This Row],[medical_insurance_charges]],NA())</f>
        <v>#N/A</v>
      </c>
      <c r="AC891" s="144" t="e">
        <f>IF(AND(Play[[#This Row],[southwest]]&lt;&gt;0,Play[[#This Row],[Smoker]]=0),Play[[#This Row],[medical_insurance_charges]],NA())</f>
        <v>#N/A</v>
      </c>
      <c r="AD891" s="144" t="e">
        <f>IF(AND(Play[[#This Row],[northwest]]&lt;&gt;0,Play[[#This Row],[Smoker]]=0),Play[[#This Row],[medical_insurance_charges]],NA())</f>
        <v>#N/A</v>
      </c>
      <c r="AE891" s="144">
        <f>IF(AND(Play[[#This Row],[northeast]]&lt;&gt;0,Play[[#This Row],[Smoker]]=0),Play[[#This Row],[medical_insurance_charges]],NA())</f>
        <v>4500.33925</v>
      </c>
      <c r="AF891" s="115" t="e">
        <f>IF(AND(Play[[#This Row],[Biological Marker]]=0,Play[[#This Row],[Smoker]]=0),Play[[#This Row],[medical_insurance_charges]],NA())</f>
        <v>#N/A</v>
      </c>
      <c r="AG891" s="115">
        <f>IF(AND(Play[[#This Row],[Biological Marker]]=1,Play[[#This Row],[Smoker]]=0),Play[[#This Row],[medical_insurance_charges]],NA())</f>
        <v>4500.33925</v>
      </c>
    </row>
    <row r="892" spans="1:33" x14ac:dyDescent="0.35">
      <c r="A892" s="31">
        <v>35</v>
      </c>
      <c r="B892" s="31">
        <v>24.13</v>
      </c>
      <c r="C892" s="33">
        <v>1</v>
      </c>
      <c r="D892" s="33">
        <v>0</v>
      </c>
      <c r="E892" s="33">
        <v>0</v>
      </c>
      <c r="F892" s="33">
        <v>0</v>
      </c>
      <c r="G892" s="33">
        <v>1</v>
      </c>
      <c r="H892">
        <v>0</v>
      </c>
      <c r="I892">
        <v>0</v>
      </c>
      <c r="J892">
        <v>0</v>
      </c>
      <c r="K892">
        <v>1</v>
      </c>
      <c r="L892">
        <v>0</v>
      </c>
      <c r="M892">
        <v>0</v>
      </c>
      <c r="N892">
        <v>1</v>
      </c>
      <c r="O892">
        <v>0</v>
      </c>
      <c r="P892">
        <v>0</v>
      </c>
      <c r="Q892" s="32">
        <v>5125.2156999999997</v>
      </c>
      <c r="R892" s="110" t="e">
        <f>IF(Play[[#This Row],[southeast]]=1,Play[[#This Row],[medical_insurance_charges]],NA())</f>
        <v>#N/A</v>
      </c>
      <c r="S892" s="110" t="e">
        <f>IF(Play[[#This Row],[southwest]]=1,Play[[#This Row],[medical_insurance_charges]],NA())</f>
        <v>#N/A</v>
      </c>
      <c r="T892" s="111">
        <f>IF(Play[[#This Row],[northwest]]=1,Play[[#This Row],[medical_insurance_charges]],NA())</f>
        <v>5125.2156999999997</v>
      </c>
      <c r="U892" s="110" t="e">
        <f>IF(Play[[#This Row],[northeast]]=1,Play[[#This Row],[medical_insurance_charges]],NA())</f>
        <v>#N/A</v>
      </c>
      <c r="V892" s="114" t="e">
        <f>IF(AND(Play[[#This Row],[southeast]]&lt;&gt;0,Play[[#This Row],[Smoker]]&lt;&gt;0),Play[[#This Row],[medical_insurance_charges]],NA())</f>
        <v>#N/A</v>
      </c>
      <c r="W892" s="114" t="e">
        <f>IF(AND(Play[[#This Row],[southwest]]&lt;&gt;0,Play[[#This Row],[Smoker]]&lt;&gt;0),Play[[#This Row],[medical_insurance_charges]],NA())</f>
        <v>#N/A</v>
      </c>
      <c r="X892" s="114" t="e">
        <f>IF(AND(Play[[#This Row],[northwest]]&lt;&gt;0,Play[[#This Row],[Smoker]]&lt;&gt;0),Play[[#This Row],[medical_insurance_charges]],NA())</f>
        <v>#N/A</v>
      </c>
      <c r="Y892" s="114" t="e">
        <f>IF(AND(Play[[#This Row],[northeast]]&lt;&gt;0,Play[[#This Row],[Smoker]]&lt;&gt;0),Play[[#This Row],[medical_insurance_charges]],NA())</f>
        <v>#N/A</v>
      </c>
      <c r="Z892" s="115" t="e">
        <f>IF(AND(Play[[#This Row],[Biological Marker]]=0,Play[[#This Row],[Smoker]]=1),Play[[#This Row],[medical_insurance_charges]],NA())</f>
        <v>#N/A</v>
      </c>
      <c r="AA892" s="115" t="e">
        <f>IF(AND(Play[[#This Row],[Biological Marker]]=1,Play[[#This Row],[Smoker]]=1),Play[[#This Row],[medical_insurance_charges]],NA())</f>
        <v>#N/A</v>
      </c>
      <c r="AB892" s="144" t="e">
        <f>IF(AND(Play[[#This Row],[southeast]]&lt;&gt;0,Play[[#This Row],[Smoker]]=0),Play[[#This Row],[medical_insurance_charges]],NA())</f>
        <v>#N/A</v>
      </c>
      <c r="AC892" s="144" t="e">
        <f>IF(AND(Play[[#This Row],[southwest]]&lt;&gt;0,Play[[#This Row],[Smoker]]=0),Play[[#This Row],[medical_insurance_charges]],NA())</f>
        <v>#N/A</v>
      </c>
      <c r="AD892" s="144">
        <f>IF(AND(Play[[#This Row],[northwest]]&lt;&gt;0,Play[[#This Row],[Smoker]]=0),Play[[#This Row],[medical_insurance_charges]],NA())</f>
        <v>5125.2156999999997</v>
      </c>
      <c r="AE892" s="144" t="e">
        <f>IF(AND(Play[[#This Row],[northeast]]&lt;&gt;0,Play[[#This Row],[Smoker]]=0),Play[[#This Row],[medical_insurance_charges]],NA())</f>
        <v>#N/A</v>
      </c>
      <c r="AF892" s="115" t="e">
        <f>IF(AND(Play[[#This Row],[Biological Marker]]=0,Play[[#This Row],[Smoker]]=0),Play[[#This Row],[medical_insurance_charges]],NA())</f>
        <v>#N/A</v>
      </c>
      <c r="AG892" s="115">
        <f>IF(AND(Play[[#This Row],[Biological Marker]]=1,Play[[#This Row],[Smoker]]=0),Play[[#This Row],[medical_insurance_charges]],NA())</f>
        <v>5125.2156999999997</v>
      </c>
    </row>
    <row r="893" spans="1:33" x14ac:dyDescent="0.35">
      <c r="A893" s="31">
        <v>37</v>
      </c>
      <c r="B893" s="31">
        <v>24.32</v>
      </c>
      <c r="C893" s="33">
        <v>1</v>
      </c>
      <c r="D893" s="33">
        <v>0</v>
      </c>
      <c r="E893" s="33">
        <v>0</v>
      </c>
      <c r="F893" s="33">
        <v>0</v>
      </c>
      <c r="G893" s="33">
        <v>1</v>
      </c>
      <c r="H893">
        <v>0</v>
      </c>
      <c r="I893">
        <v>0</v>
      </c>
      <c r="J893">
        <v>0</v>
      </c>
      <c r="K893">
        <v>1</v>
      </c>
      <c r="L893">
        <v>0</v>
      </c>
      <c r="M893">
        <v>0</v>
      </c>
      <c r="N893">
        <v>0</v>
      </c>
      <c r="O893">
        <v>1</v>
      </c>
      <c r="P893">
        <v>0</v>
      </c>
      <c r="Q893" s="32">
        <v>6198.7518</v>
      </c>
      <c r="R893" s="110" t="e">
        <f>IF(Play[[#This Row],[southeast]]=1,Play[[#This Row],[medical_insurance_charges]],NA())</f>
        <v>#N/A</v>
      </c>
      <c r="S893" s="110" t="e">
        <f>IF(Play[[#This Row],[southwest]]=1,Play[[#This Row],[medical_insurance_charges]],NA())</f>
        <v>#N/A</v>
      </c>
      <c r="T893" s="111">
        <f>IF(Play[[#This Row],[northwest]]=1,Play[[#This Row],[medical_insurance_charges]],NA())</f>
        <v>6198.7518</v>
      </c>
      <c r="U893" s="110" t="e">
        <f>IF(Play[[#This Row],[northeast]]=1,Play[[#This Row],[medical_insurance_charges]],NA())</f>
        <v>#N/A</v>
      </c>
      <c r="V893" s="114" t="e">
        <f>IF(AND(Play[[#This Row],[southeast]]&lt;&gt;0,Play[[#This Row],[Smoker]]&lt;&gt;0),Play[[#This Row],[medical_insurance_charges]],NA())</f>
        <v>#N/A</v>
      </c>
      <c r="W893" s="114" t="e">
        <f>IF(AND(Play[[#This Row],[southwest]]&lt;&gt;0,Play[[#This Row],[Smoker]]&lt;&gt;0),Play[[#This Row],[medical_insurance_charges]],NA())</f>
        <v>#N/A</v>
      </c>
      <c r="X893" s="114" t="e">
        <f>IF(AND(Play[[#This Row],[northwest]]&lt;&gt;0,Play[[#This Row],[Smoker]]&lt;&gt;0),Play[[#This Row],[medical_insurance_charges]],NA())</f>
        <v>#N/A</v>
      </c>
      <c r="Y893" s="114" t="e">
        <f>IF(AND(Play[[#This Row],[northeast]]&lt;&gt;0,Play[[#This Row],[Smoker]]&lt;&gt;0),Play[[#This Row],[medical_insurance_charges]],NA())</f>
        <v>#N/A</v>
      </c>
      <c r="Z893" s="115" t="e">
        <f>IF(AND(Play[[#This Row],[Biological Marker]]=0,Play[[#This Row],[Smoker]]=1),Play[[#This Row],[medical_insurance_charges]],NA())</f>
        <v>#N/A</v>
      </c>
      <c r="AA893" s="115" t="e">
        <f>IF(AND(Play[[#This Row],[Biological Marker]]=1,Play[[#This Row],[Smoker]]=1),Play[[#This Row],[medical_insurance_charges]],NA())</f>
        <v>#N/A</v>
      </c>
      <c r="AB893" s="144" t="e">
        <f>IF(AND(Play[[#This Row],[southeast]]&lt;&gt;0,Play[[#This Row],[Smoker]]=0),Play[[#This Row],[medical_insurance_charges]],NA())</f>
        <v>#N/A</v>
      </c>
      <c r="AC893" s="144" t="e">
        <f>IF(AND(Play[[#This Row],[southwest]]&lt;&gt;0,Play[[#This Row],[Smoker]]=0),Play[[#This Row],[medical_insurance_charges]],NA())</f>
        <v>#N/A</v>
      </c>
      <c r="AD893" s="144">
        <f>IF(AND(Play[[#This Row],[northwest]]&lt;&gt;0,Play[[#This Row],[Smoker]]=0),Play[[#This Row],[medical_insurance_charges]],NA())</f>
        <v>6198.7518</v>
      </c>
      <c r="AE893" s="144" t="e">
        <f>IF(AND(Play[[#This Row],[northeast]]&lt;&gt;0,Play[[#This Row],[Smoker]]=0),Play[[#This Row],[medical_insurance_charges]],NA())</f>
        <v>#N/A</v>
      </c>
      <c r="AF893" s="115" t="e">
        <f>IF(AND(Play[[#This Row],[Biological Marker]]=0,Play[[#This Row],[Smoker]]=0),Play[[#This Row],[medical_insurance_charges]],NA())</f>
        <v>#N/A</v>
      </c>
      <c r="AG893" s="115">
        <f>IF(AND(Play[[#This Row],[Biological Marker]]=1,Play[[#This Row],[Smoker]]=0),Play[[#This Row],[medical_insurance_charges]],NA())</f>
        <v>6198.7518</v>
      </c>
    </row>
    <row r="894" spans="1:33" x14ac:dyDescent="0.35">
      <c r="A894" s="31">
        <v>37</v>
      </c>
      <c r="B894" s="31">
        <v>22.704999999999998</v>
      </c>
      <c r="C894" s="33">
        <v>1</v>
      </c>
      <c r="D894" s="33">
        <v>0</v>
      </c>
      <c r="E894" s="33">
        <v>0</v>
      </c>
      <c r="F894" s="33">
        <v>0</v>
      </c>
      <c r="G894" s="33">
        <v>1</v>
      </c>
      <c r="H894">
        <v>0</v>
      </c>
      <c r="I894">
        <v>0</v>
      </c>
      <c r="J894">
        <v>0</v>
      </c>
      <c r="K894">
        <v>0</v>
      </c>
      <c r="L894">
        <v>1</v>
      </c>
      <c r="M894">
        <v>0</v>
      </c>
      <c r="N894">
        <v>0</v>
      </c>
      <c r="O894">
        <v>1</v>
      </c>
      <c r="P894">
        <v>0</v>
      </c>
      <c r="Q894" s="32">
        <v>6985.50695</v>
      </c>
      <c r="R894" s="110" t="e">
        <f>IF(Play[[#This Row],[southeast]]=1,Play[[#This Row],[medical_insurance_charges]],NA())</f>
        <v>#N/A</v>
      </c>
      <c r="S894" s="110" t="e">
        <f>IF(Play[[#This Row],[southwest]]=1,Play[[#This Row],[medical_insurance_charges]],NA())</f>
        <v>#N/A</v>
      </c>
      <c r="T894" s="111" t="e">
        <f>IF(Play[[#This Row],[northwest]]=1,Play[[#This Row],[medical_insurance_charges]],NA())</f>
        <v>#N/A</v>
      </c>
      <c r="U894" s="110">
        <f>IF(Play[[#This Row],[northeast]]=1,Play[[#This Row],[medical_insurance_charges]],NA())</f>
        <v>6985.50695</v>
      </c>
      <c r="V894" s="114" t="e">
        <f>IF(AND(Play[[#This Row],[southeast]]&lt;&gt;0,Play[[#This Row],[Smoker]]&lt;&gt;0),Play[[#This Row],[medical_insurance_charges]],NA())</f>
        <v>#N/A</v>
      </c>
      <c r="W894" s="114" t="e">
        <f>IF(AND(Play[[#This Row],[southwest]]&lt;&gt;0,Play[[#This Row],[Smoker]]&lt;&gt;0),Play[[#This Row],[medical_insurance_charges]],NA())</f>
        <v>#N/A</v>
      </c>
      <c r="X894" s="114" t="e">
        <f>IF(AND(Play[[#This Row],[northwest]]&lt;&gt;0,Play[[#This Row],[Smoker]]&lt;&gt;0),Play[[#This Row],[medical_insurance_charges]],NA())</f>
        <v>#N/A</v>
      </c>
      <c r="Y894" s="114" t="e">
        <f>IF(AND(Play[[#This Row],[northeast]]&lt;&gt;0,Play[[#This Row],[Smoker]]&lt;&gt;0),Play[[#This Row],[medical_insurance_charges]],NA())</f>
        <v>#N/A</v>
      </c>
      <c r="Z894" s="115" t="e">
        <f>IF(AND(Play[[#This Row],[Biological Marker]]=0,Play[[#This Row],[Smoker]]=1),Play[[#This Row],[medical_insurance_charges]],NA())</f>
        <v>#N/A</v>
      </c>
      <c r="AA894" s="115" t="e">
        <f>IF(AND(Play[[#This Row],[Biological Marker]]=1,Play[[#This Row],[Smoker]]=1),Play[[#This Row],[medical_insurance_charges]],NA())</f>
        <v>#N/A</v>
      </c>
      <c r="AB894" s="144" t="e">
        <f>IF(AND(Play[[#This Row],[southeast]]&lt;&gt;0,Play[[#This Row],[Smoker]]=0),Play[[#This Row],[medical_insurance_charges]],NA())</f>
        <v>#N/A</v>
      </c>
      <c r="AC894" s="144" t="e">
        <f>IF(AND(Play[[#This Row],[southwest]]&lt;&gt;0,Play[[#This Row],[Smoker]]=0),Play[[#This Row],[medical_insurance_charges]],NA())</f>
        <v>#N/A</v>
      </c>
      <c r="AD894" s="144" t="e">
        <f>IF(AND(Play[[#This Row],[northwest]]&lt;&gt;0,Play[[#This Row],[Smoker]]=0),Play[[#This Row],[medical_insurance_charges]],NA())</f>
        <v>#N/A</v>
      </c>
      <c r="AE894" s="144">
        <f>IF(AND(Play[[#This Row],[northeast]]&lt;&gt;0,Play[[#This Row],[Smoker]]=0),Play[[#This Row],[medical_insurance_charges]],NA())</f>
        <v>6985.50695</v>
      </c>
      <c r="AF894" s="115" t="e">
        <f>IF(AND(Play[[#This Row],[Biological Marker]]=0,Play[[#This Row],[Smoker]]=0),Play[[#This Row],[medical_insurance_charges]],NA())</f>
        <v>#N/A</v>
      </c>
      <c r="AG894" s="115">
        <f>IF(AND(Play[[#This Row],[Biological Marker]]=1,Play[[#This Row],[Smoker]]=0),Play[[#This Row],[medical_insurance_charges]],NA())</f>
        <v>6985.50695</v>
      </c>
    </row>
    <row r="895" spans="1:33" x14ac:dyDescent="0.35">
      <c r="A895" s="31">
        <v>38</v>
      </c>
      <c r="B895" s="31">
        <v>19.95</v>
      </c>
      <c r="C895" s="33">
        <v>1</v>
      </c>
      <c r="D895" s="33">
        <v>0</v>
      </c>
      <c r="E895" s="33">
        <v>0</v>
      </c>
      <c r="F895" s="33">
        <v>0</v>
      </c>
      <c r="G895" s="33">
        <v>1</v>
      </c>
      <c r="H895">
        <v>0</v>
      </c>
      <c r="I895">
        <v>0</v>
      </c>
      <c r="J895">
        <v>0</v>
      </c>
      <c r="K895">
        <v>1</v>
      </c>
      <c r="L895">
        <v>0</v>
      </c>
      <c r="M895">
        <v>0</v>
      </c>
      <c r="N895">
        <v>0</v>
      </c>
      <c r="O895">
        <v>1</v>
      </c>
      <c r="P895">
        <v>0</v>
      </c>
      <c r="Q895" s="32">
        <v>5855.9025000000001</v>
      </c>
      <c r="R895" s="110" t="e">
        <f>IF(Play[[#This Row],[southeast]]=1,Play[[#This Row],[medical_insurance_charges]],NA())</f>
        <v>#N/A</v>
      </c>
      <c r="S895" s="110" t="e">
        <f>IF(Play[[#This Row],[southwest]]=1,Play[[#This Row],[medical_insurance_charges]],NA())</f>
        <v>#N/A</v>
      </c>
      <c r="T895" s="111">
        <f>IF(Play[[#This Row],[northwest]]=1,Play[[#This Row],[medical_insurance_charges]],NA())</f>
        <v>5855.9025000000001</v>
      </c>
      <c r="U895" s="110" t="e">
        <f>IF(Play[[#This Row],[northeast]]=1,Play[[#This Row],[medical_insurance_charges]],NA())</f>
        <v>#N/A</v>
      </c>
      <c r="V895" s="114" t="e">
        <f>IF(AND(Play[[#This Row],[southeast]]&lt;&gt;0,Play[[#This Row],[Smoker]]&lt;&gt;0),Play[[#This Row],[medical_insurance_charges]],NA())</f>
        <v>#N/A</v>
      </c>
      <c r="W895" s="114" t="e">
        <f>IF(AND(Play[[#This Row],[southwest]]&lt;&gt;0,Play[[#This Row],[Smoker]]&lt;&gt;0),Play[[#This Row],[medical_insurance_charges]],NA())</f>
        <v>#N/A</v>
      </c>
      <c r="X895" s="114" t="e">
        <f>IF(AND(Play[[#This Row],[northwest]]&lt;&gt;0,Play[[#This Row],[Smoker]]&lt;&gt;0),Play[[#This Row],[medical_insurance_charges]],NA())</f>
        <v>#N/A</v>
      </c>
      <c r="Y895" s="114" t="e">
        <f>IF(AND(Play[[#This Row],[northeast]]&lt;&gt;0,Play[[#This Row],[Smoker]]&lt;&gt;0),Play[[#This Row],[medical_insurance_charges]],NA())</f>
        <v>#N/A</v>
      </c>
      <c r="Z895" s="115" t="e">
        <f>IF(AND(Play[[#This Row],[Biological Marker]]=0,Play[[#This Row],[Smoker]]=1),Play[[#This Row],[medical_insurance_charges]],NA())</f>
        <v>#N/A</v>
      </c>
      <c r="AA895" s="115" t="e">
        <f>IF(AND(Play[[#This Row],[Biological Marker]]=1,Play[[#This Row],[Smoker]]=1),Play[[#This Row],[medical_insurance_charges]],NA())</f>
        <v>#N/A</v>
      </c>
      <c r="AB895" s="144" t="e">
        <f>IF(AND(Play[[#This Row],[southeast]]&lt;&gt;0,Play[[#This Row],[Smoker]]=0),Play[[#This Row],[medical_insurance_charges]],NA())</f>
        <v>#N/A</v>
      </c>
      <c r="AC895" s="144" t="e">
        <f>IF(AND(Play[[#This Row],[southwest]]&lt;&gt;0,Play[[#This Row],[Smoker]]=0),Play[[#This Row],[medical_insurance_charges]],NA())</f>
        <v>#N/A</v>
      </c>
      <c r="AD895" s="144">
        <f>IF(AND(Play[[#This Row],[northwest]]&lt;&gt;0,Play[[#This Row],[Smoker]]=0),Play[[#This Row],[medical_insurance_charges]],NA())</f>
        <v>5855.9025000000001</v>
      </c>
      <c r="AE895" s="144" t="e">
        <f>IF(AND(Play[[#This Row],[northeast]]&lt;&gt;0,Play[[#This Row],[Smoker]]=0),Play[[#This Row],[medical_insurance_charges]],NA())</f>
        <v>#N/A</v>
      </c>
      <c r="AF895" s="115" t="e">
        <f>IF(AND(Play[[#This Row],[Biological Marker]]=0,Play[[#This Row],[Smoker]]=0),Play[[#This Row],[medical_insurance_charges]],NA())</f>
        <v>#N/A</v>
      </c>
      <c r="AG895" s="115">
        <f>IF(AND(Play[[#This Row],[Biological Marker]]=1,Play[[#This Row],[Smoker]]=0),Play[[#This Row],[medical_insurance_charges]],NA())</f>
        <v>5855.9025000000001</v>
      </c>
    </row>
    <row r="896" spans="1:33" x14ac:dyDescent="0.35">
      <c r="A896" s="31">
        <v>39</v>
      </c>
      <c r="B896" s="31">
        <v>24.51</v>
      </c>
      <c r="C896" s="33">
        <v>1</v>
      </c>
      <c r="D896" s="33">
        <v>0</v>
      </c>
      <c r="E896" s="33">
        <v>0</v>
      </c>
      <c r="F896" s="33">
        <v>0</v>
      </c>
      <c r="G896" s="33">
        <v>1</v>
      </c>
      <c r="H896">
        <v>0</v>
      </c>
      <c r="I896">
        <v>0</v>
      </c>
      <c r="J896">
        <v>0</v>
      </c>
      <c r="K896">
        <v>1</v>
      </c>
      <c r="L896">
        <v>0</v>
      </c>
      <c r="M896">
        <v>0</v>
      </c>
      <c r="N896">
        <v>0</v>
      </c>
      <c r="O896">
        <v>1</v>
      </c>
      <c r="P896">
        <v>0</v>
      </c>
      <c r="Q896" s="32">
        <v>6710.1918999999998</v>
      </c>
      <c r="R896" s="110" t="e">
        <f>IF(Play[[#This Row],[southeast]]=1,Play[[#This Row],[medical_insurance_charges]],NA())</f>
        <v>#N/A</v>
      </c>
      <c r="S896" s="110" t="e">
        <f>IF(Play[[#This Row],[southwest]]=1,Play[[#This Row],[medical_insurance_charges]],NA())</f>
        <v>#N/A</v>
      </c>
      <c r="T896" s="111">
        <f>IF(Play[[#This Row],[northwest]]=1,Play[[#This Row],[medical_insurance_charges]],NA())</f>
        <v>6710.1918999999998</v>
      </c>
      <c r="U896" s="110" t="e">
        <f>IF(Play[[#This Row],[northeast]]=1,Play[[#This Row],[medical_insurance_charges]],NA())</f>
        <v>#N/A</v>
      </c>
      <c r="V896" s="114" t="e">
        <f>IF(AND(Play[[#This Row],[southeast]]&lt;&gt;0,Play[[#This Row],[Smoker]]&lt;&gt;0),Play[[#This Row],[medical_insurance_charges]],NA())</f>
        <v>#N/A</v>
      </c>
      <c r="W896" s="114" t="e">
        <f>IF(AND(Play[[#This Row],[southwest]]&lt;&gt;0,Play[[#This Row],[Smoker]]&lt;&gt;0),Play[[#This Row],[medical_insurance_charges]],NA())</f>
        <v>#N/A</v>
      </c>
      <c r="X896" s="114" t="e">
        <f>IF(AND(Play[[#This Row],[northwest]]&lt;&gt;0,Play[[#This Row],[Smoker]]&lt;&gt;0),Play[[#This Row],[medical_insurance_charges]],NA())</f>
        <v>#N/A</v>
      </c>
      <c r="Y896" s="114" t="e">
        <f>IF(AND(Play[[#This Row],[northeast]]&lt;&gt;0,Play[[#This Row],[Smoker]]&lt;&gt;0),Play[[#This Row],[medical_insurance_charges]],NA())</f>
        <v>#N/A</v>
      </c>
      <c r="Z896" s="115" t="e">
        <f>IF(AND(Play[[#This Row],[Biological Marker]]=0,Play[[#This Row],[Smoker]]=1),Play[[#This Row],[medical_insurance_charges]],NA())</f>
        <v>#N/A</v>
      </c>
      <c r="AA896" s="115" t="e">
        <f>IF(AND(Play[[#This Row],[Biological Marker]]=1,Play[[#This Row],[Smoker]]=1),Play[[#This Row],[medical_insurance_charges]],NA())</f>
        <v>#N/A</v>
      </c>
      <c r="AB896" s="144" t="e">
        <f>IF(AND(Play[[#This Row],[southeast]]&lt;&gt;0,Play[[#This Row],[Smoker]]=0),Play[[#This Row],[medical_insurance_charges]],NA())</f>
        <v>#N/A</v>
      </c>
      <c r="AC896" s="144" t="e">
        <f>IF(AND(Play[[#This Row],[southwest]]&lt;&gt;0,Play[[#This Row],[Smoker]]=0),Play[[#This Row],[medical_insurance_charges]],NA())</f>
        <v>#N/A</v>
      </c>
      <c r="AD896" s="144">
        <f>IF(AND(Play[[#This Row],[northwest]]&lt;&gt;0,Play[[#This Row],[Smoker]]=0),Play[[#This Row],[medical_insurance_charges]],NA())</f>
        <v>6710.1918999999998</v>
      </c>
      <c r="AE896" s="144" t="e">
        <f>IF(AND(Play[[#This Row],[northeast]]&lt;&gt;0,Play[[#This Row],[Smoker]]=0),Play[[#This Row],[medical_insurance_charges]],NA())</f>
        <v>#N/A</v>
      </c>
      <c r="AF896" s="115" t="e">
        <f>IF(AND(Play[[#This Row],[Biological Marker]]=0,Play[[#This Row],[Smoker]]=0),Play[[#This Row],[medical_insurance_charges]],NA())</f>
        <v>#N/A</v>
      </c>
      <c r="AG896" s="115">
        <f>IF(AND(Play[[#This Row],[Biological Marker]]=1,Play[[#This Row],[Smoker]]=0),Play[[#This Row],[medical_insurance_charges]],NA())</f>
        <v>6710.1918999999998</v>
      </c>
    </row>
    <row r="897" spans="1:33" x14ac:dyDescent="0.35">
      <c r="A897" s="31">
        <v>39</v>
      </c>
      <c r="B897" s="31">
        <v>21.85</v>
      </c>
      <c r="C897" s="33">
        <v>1</v>
      </c>
      <c r="D897" s="33">
        <v>0</v>
      </c>
      <c r="E897" s="33">
        <v>0</v>
      </c>
      <c r="F897" s="33">
        <v>0</v>
      </c>
      <c r="G897" s="33">
        <v>1</v>
      </c>
      <c r="H897">
        <v>0</v>
      </c>
      <c r="I897">
        <v>0</v>
      </c>
      <c r="J897">
        <v>0</v>
      </c>
      <c r="K897">
        <v>1</v>
      </c>
      <c r="L897">
        <v>0</v>
      </c>
      <c r="M897">
        <v>0</v>
      </c>
      <c r="N897">
        <v>0</v>
      </c>
      <c r="O897">
        <v>1</v>
      </c>
      <c r="P897">
        <v>0</v>
      </c>
      <c r="Q897" s="32">
        <v>6117.4944999999998</v>
      </c>
      <c r="R897" s="110" t="e">
        <f>IF(Play[[#This Row],[southeast]]=1,Play[[#This Row],[medical_insurance_charges]],NA())</f>
        <v>#N/A</v>
      </c>
      <c r="S897" s="110" t="e">
        <f>IF(Play[[#This Row],[southwest]]=1,Play[[#This Row],[medical_insurance_charges]],NA())</f>
        <v>#N/A</v>
      </c>
      <c r="T897" s="111">
        <f>IF(Play[[#This Row],[northwest]]=1,Play[[#This Row],[medical_insurance_charges]],NA())</f>
        <v>6117.4944999999998</v>
      </c>
      <c r="U897" s="110" t="e">
        <f>IF(Play[[#This Row],[northeast]]=1,Play[[#This Row],[medical_insurance_charges]],NA())</f>
        <v>#N/A</v>
      </c>
      <c r="V897" s="114" t="e">
        <f>IF(AND(Play[[#This Row],[southeast]]&lt;&gt;0,Play[[#This Row],[Smoker]]&lt;&gt;0),Play[[#This Row],[medical_insurance_charges]],NA())</f>
        <v>#N/A</v>
      </c>
      <c r="W897" s="114" t="e">
        <f>IF(AND(Play[[#This Row],[southwest]]&lt;&gt;0,Play[[#This Row],[Smoker]]&lt;&gt;0),Play[[#This Row],[medical_insurance_charges]],NA())</f>
        <v>#N/A</v>
      </c>
      <c r="X897" s="114" t="e">
        <f>IF(AND(Play[[#This Row],[northwest]]&lt;&gt;0,Play[[#This Row],[Smoker]]&lt;&gt;0),Play[[#This Row],[medical_insurance_charges]],NA())</f>
        <v>#N/A</v>
      </c>
      <c r="Y897" s="114" t="e">
        <f>IF(AND(Play[[#This Row],[northeast]]&lt;&gt;0,Play[[#This Row],[Smoker]]&lt;&gt;0),Play[[#This Row],[medical_insurance_charges]],NA())</f>
        <v>#N/A</v>
      </c>
      <c r="Z897" s="115" t="e">
        <f>IF(AND(Play[[#This Row],[Biological Marker]]=0,Play[[#This Row],[Smoker]]=1),Play[[#This Row],[medical_insurance_charges]],NA())</f>
        <v>#N/A</v>
      </c>
      <c r="AA897" s="115" t="e">
        <f>IF(AND(Play[[#This Row],[Biological Marker]]=1,Play[[#This Row],[Smoker]]=1),Play[[#This Row],[medical_insurance_charges]],NA())</f>
        <v>#N/A</v>
      </c>
      <c r="AB897" s="144" t="e">
        <f>IF(AND(Play[[#This Row],[southeast]]&lt;&gt;0,Play[[#This Row],[Smoker]]=0),Play[[#This Row],[medical_insurance_charges]],NA())</f>
        <v>#N/A</v>
      </c>
      <c r="AC897" s="144" t="e">
        <f>IF(AND(Play[[#This Row],[southwest]]&lt;&gt;0,Play[[#This Row],[Smoker]]=0),Play[[#This Row],[medical_insurance_charges]],NA())</f>
        <v>#N/A</v>
      </c>
      <c r="AD897" s="144">
        <f>IF(AND(Play[[#This Row],[northwest]]&lt;&gt;0,Play[[#This Row],[Smoker]]=0),Play[[#This Row],[medical_insurance_charges]],NA())</f>
        <v>6117.4944999999998</v>
      </c>
      <c r="AE897" s="144" t="e">
        <f>IF(AND(Play[[#This Row],[northeast]]&lt;&gt;0,Play[[#This Row],[Smoker]]=0),Play[[#This Row],[medical_insurance_charges]],NA())</f>
        <v>#N/A</v>
      </c>
      <c r="AF897" s="115" t="e">
        <f>IF(AND(Play[[#This Row],[Biological Marker]]=0,Play[[#This Row],[Smoker]]=0),Play[[#This Row],[medical_insurance_charges]],NA())</f>
        <v>#N/A</v>
      </c>
      <c r="AG897" s="115">
        <f>IF(AND(Play[[#This Row],[Biological Marker]]=1,Play[[#This Row],[Smoker]]=0),Play[[#This Row],[medical_insurance_charges]],NA())</f>
        <v>6117.4944999999998</v>
      </c>
    </row>
    <row r="898" spans="1:33" x14ac:dyDescent="0.35">
      <c r="A898" s="31">
        <v>40</v>
      </c>
      <c r="B898" s="31">
        <v>22.704999999999998</v>
      </c>
      <c r="C898" s="33">
        <v>1</v>
      </c>
      <c r="D898" s="33">
        <v>0</v>
      </c>
      <c r="E898" s="33">
        <v>0</v>
      </c>
      <c r="F898" s="33">
        <v>0</v>
      </c>
      <c r="G898" s="33">
        <v>1</v>
      </c>
      <c r="H898">
        <v>0</v>
      </c>
      <c r="I898">
        <v>0</v>
      </c>
      <c r="J898">
        <v>0</v>
      </c>
      <c r="K898">
        <v>0</v>
      </c>
      <c r="L898">
        <v>1</v>
      </c>
      <c r="M898">
        <v>0</v>
      </c>
      <c r="N898">
        <v>0</v>
      </c>
      <c r="O898">
        <v>1</v>
      </c>
      <c r="P898">
        <v>0</v>
      </c>
      <c r="Q898" s="32">
        <v>7173.35995</v>
      </c>
      <c r="R898" s="110" t="e">
        <f>IF(Play[[#This Row],[southeast]]=1,Play[[#This Row],[medical_insurance_charges]],NA())</f>
        <v>#N/A</v>
      </c>
      <c r="S898" s="110" t="e">
        <f>IF(Play[[#This Row],[southwest]]=1,Play[[#This Row],[medical_insurance_charges]],NA())</f>
        <v>#N/A</v>
      </c>
      <c r="T898" s="111" t="e">
        <f>IF(Play[[#This Row],[northwest]]=1,Play[[#This Row],[medical_insurance_charges]],NA())</f>
        <v>#N/A</v>
      </c>
      <c r="U898" s="110">
        <f>IF(Play[[#This Row],[northeast]]=1,Play[[#This Row],[medical_insurance_charges]],NA())</f>
        <v>7173.35995</v>
      </c>
      <c r="V898" s="114" t="e">
        <f>IF(AND(Play[[#This Row],[southeast]]&lt;&gt;0,Play[[#This Row],[Smoker]]&lt;&gt;0),Play[[#This Row],[medical_insurance_charges]],NA())</f>
        <v>#N/A</v>
      </c>
      <c r="W898" s="114" t="e">
        <f>IF(AND(Play[[#This Row],[southwest]]&lt;&gt;0,Play[[#This Row],[Smoker]]&lt;&gt;0),Play[[#This Row],[medical_insurance_charges]],NA())</f>
        <v>#N/A</v>
      </c>
      <c r="X898" s="114" t="e">
        <f>IF(AND(Play[[#This Row],[northwest]]&lt;&gt;0,Play[[#This Row],[Smoker]]&lt;&gt;0),Play[[#This Row],[medical_insurance_charges]],NA())</f>
        <v>#N/A</v>
      </c>
      <c r="Y898" s="114" t="e">
        <f>IF(AND(Play[[#This Row],[northeast]]&lt;&gt;0,Play[[#This Row],[Smoker]]&lt;&gt;0),Play[[#This Row],[medical_insurance_charges]],NA())</f>
        <v>#N/A</v>
      </c>
      <c r="Z898" s="115" t="e">
        <f>IF(AND(Play[[#This Row],[Biological Marker]]=0,Play[[#This Row],[Smoker]]=1),Play[[#This Row],[medical_insurance_charges]],NA())</f>
        <v>#N/A</v>
      </c>
      <c r="AA898" s="115" t="e">
        <f>IF(AND(Play[[#This Row],[Biological Marker]]=1,Play[[#This Row],[Smoker]]=1),Play[[#This Row],[medical_insurance_charges]],NA())</f>
        <v>#N/A</v>
      </c>
      <c r="AB898" s="144" t="e">
        <f>IF(AND(Play[[#This Row],[southeast]]&lt;&gt;0,Play[[#This Row],[Smoker]]=0),Play[[#This Row],[medical_insurance_charges]],NA())</f>
        <v>#N/A</v>
      </c>
      <c r="AC898" s="144" t="e">
        <f>IF(AND(Play[[#This Row],[southwest]]&lt;&gt;0,Play[[#This Row],[Smoker]]=0),Play[[#This Row],[medical_insurance_charges]],NA())</f>
        <v>#N/A</v>
      </c>
      <c r="AD898" s="144" t="e">
        <f>IF(AND(Play[[#This Row],[northwest]]&lt;&gt;0,Play[[#This Row],[Smoker]]=0),Play[[#This Row],[medical_insurance_charges]],NA())</f>
        <v>#N/A</v>
      </c>
      <c r="AE898" s="144">
        <f>IF(AND(Play[[#This Row],[northeast]]&lt;&gt;0,Play[[#This Row],[Smoker]]=0),Play[[#This Row],[medical_insurance_charges]],NA())</f>
        <v>7173.35995</v>
      </c>
      <c r="AF898" s="115" t="e">
        <f>IF(AND(Play[[#This Row],[Biological Marker]]=0,Play[[#This Row],[Smoker]]=0),Play[[#This Row],[medical_insurance_charges]],NA())</f>
        <v>#N/A</v>
      </c>
      <c r="AG898" s="115">
        <f>IF(AND(Play[[#This Row],[Biological Marker]]=1,Play[[#This Row],[Smoker]]=0),Play[[#This Row],[medical_insurance_charges]],NA())</f>
        <v>7173.35995</v>
      </c>
    </row>
    <row r="899" spans="1:33" x14ac:dyDescent="0.35">
      <c r="A899" s="31">
        <v>41</v>
      </c>
      <c r="B899" s="31">
        <v>23.94</v>
      </c>
      <c r="C899" s="33">
        <v>1</v>
      </c>
      <c r="D899" s="33">
        <v>0</v>
      </c>
      <c r="E899" s="33">
        <v>0</v>
      </c>
      <c r="F899" s="33">
        <v>0</v>
      </c>
      <c r="G899" s="33">
        <v>1</v>
      </c>
      <c r="H899">
        <v>0</v>
      </c>
      <c r="I899">
        <v>0</v>
      </c>
      <c r="J899">
        <v>0</v>
      </c>
      <c r="K899">
        <v>0</v>
      </c>
      <c r="L899">
        <v>1</v>
      </c>
      <c r="M899">
        <v>0</v>
      </c>
      <c r="N899">
        <v>0</v>
      </c>
      <c r="O899">
        <v>1</v>
      </c>
      <c r="P899">
        <v>0</v>
      </c>
      <c r="Q899" s="32">
        <v>6858.4795999999997</v>
      </c>
      <c r="R899" s="110" t="e">
        <f>IF(Play[[#This Row],[southeast]]=1,Play[[#This Row],[medical_insurance_charges]],NA())</f>
        <v>#N/A</v>
      </c>
      <c r="S899" s="110" t="e">
        <f>IF(Play[[#This Row],[southwest]]=1,Play[[#This Row],[medical_insurance_charges]],NA())</f>
        <v>#N/A</v>
      </c>
      <c r="T899" s="111" t="e">
        <f>IF(Play[[#This Row],[northwest]]=1,Play[[#This Row],[medical_insurance_charges]],NA())</f>
        <v>#N/A</v>
      </c>
      <c r="U899" s="110">
        <f>IF(Play[[#This Row],[northeast]]=1,Play[[#This Row],[medical_insurance_charges]],NA())</f>
        <v>6858.4795999999997</v>
      </c>
      <c r="V899" s="114" t="e">
        <f>IF(AND(Play[[#This Row],[southeast]]&lt;&gt;0,Play[[#This Row],[Smoker]]&lt;&gt;0),Play[[#This Row],[medical_insurance_charges]],NA())</f>
        <v>#N/A</v>
      </c>
      <c r="W899" s="114" t="e">
        <f>IF(AND(Play[[#This Row],[southwest]]&lt;&gt;0,Play[[#This Row],[Smoker]]&lt;&gt;0),Play[[#This Row],[medical_insurance_charges]],NA())</f>
        <v>#N/A</v>
      </c>
      <c r="X899" s="114" t="e">
        <f>IF(AND(Play[[#This Row],[northwest]]&lt;&gt;0,Play[[#This Row],[Smoker]]&lt;&gt;0),Play[[#This Row],[medical_insurance_charges]],NA())</f>
        <v>#N/A</v>
      </c>
      <c r="Y899" s="114" t="e">
        <f>IF(AND(Play[[#This Row],[northeast]]&lt;&gt;0,Play[[#This Row],[Smoker]]&lt;&gt;0),Play[[#This Row],[medical_insurance_charges]],NA())</f>
        <v>#N/A</v>
      </c>
      <c r="Z899" s="115" t="e">
        <f>IF(AND(Play[[#This Row],[Biological Marker]]=0,Play[[#This Row],[Smoker]]=1),Play[[#This Row],[medical_insurance_charges]],NA())</f>
        <v>#N/A</v>
      </c>
      <c r="AA899" s="115" t="e">
        <f>IF(AND(Play[[#This Row],[Biological Marker]]=1,Play[[#This Row],[Smoker]]=1),Play[[#This Row],[medical_insurance_charges]],NA())</f>
        <v>#N/A</v>
      </c>
      <c r="AB899" s="144" t="e">
        <f>IF(AND(Play[[#This Row],[southeast]]&lt;&gt;0,Play[[#This Row],[Smoker]]=0),Play[[#This Row],[medical_insurance_charges]],NA())</f>
        <v>#N/A</v>
      </c>
      <c r="AC899" s="144" t="e">
        <f>IF(AND(Play[[#This Row],[southwest]]&lt;&gt;0,Play[[#This Row],[Smoker]]=0),Play[[#This Row],[medical_insurance_charges]],NA())</f>
        <v>#N/A</v>
      </c>
      <c r="AD899" s="144" t="e">
        <f>IF(AND(Play[[#This Row],[northwest]]&lt;&gt;0,Play[[#This Row],[Smoker]]=0),Play[[#This Row],[medical_insurance_charges]],NA())</f>
        <v>#N/A</v>
      </c>
      <c r="AE899" s="144">
        <f>IF(AND(Play[[#This Row],[northeast]]&lt;&gt;0,Play[[#This Row],[Smoker]]=0),Play[[#This Row],[medical_insurance_charges]],NA())</f>
        <v>6858.4795999999997</v>
      </c>
      <c r="AF899" s="115" t="e">
        <f>IF(AND(Play[[#This Row],[Biological Marker]]=0,Play[[#This Row],[Smoker]]=0),Play[[#This Row],[medical_insurance_charges]],NA())</f>
        <v>#N/A</v>
      </c>
      <c r="AG899" s="115">
        <f>IF(AND(Play[[#This Row],[Biological Marker]]=1,Play[[#This Row],[Smoker]]=0),Play[[#This Row],[medical_insurance_charges]],NA())</f>
        <v>6858.4795999999997</v>
      </c>
    </row>
    <row r="900" spans="1:33" x14ac:dyDescent="0.35">
      <c r="A900" s="31">
        <v>44</v>
      </c>
      <c r="B900" s="31">
        <v>22.135000000000002</v>
      </c>
      <c r="C900" s="33">
        <v>1</v>
      </c>
      <c r="D900" s="33">
        <v>0</v>
      </c>
      <c r="E900" s="33">
        <v>0</v>
      </c>
      <c r="F900" s="33">
        <v>0</v>
      </c>
      <c r="G900" s="33">
        <v>1</v>
      </c>
      <c r="H900">
        <v>0</v>
      </c>
      <c r="I900">
        <v>0</v>
      </c>
      <c r="J900">
        <v>0</v>
      </c>
      <c r="K900">
        <v>0</v>
      </c>
      <c r="L900">
        <v>1</v>
      </c>
      <c r="M900">
        <v>0</v>
      </c>
      <c r="N900">
        <v>0</v>
      </c>
      <c r="O900">
        <v>1</v>
      </c>
      <c r="P900">
        <v>0</v>
      </c>
      <c r="Q900" s="32">
        <v>8302.5356499999998</v>
      </c>
      <c r="R900" s="110" t="e">
        <f>IF(Play[[#This Row],[southeast]]=1,Play[[#This Row],[medical_insurance_charges]],NA())</f>
        <v>#N/A</v>
      </c>
      <c r="S900" s="110" t="e">
        <f>IF(Play[[#This Row],[southwest]]=1,Play[[#This Row],[medical_insurance_charges]],NA())</f>
        <v>#N/A</v>
      </c>
      <c r="T900" s="111" t="e">
        <f>IF(Play[[#This Row],[northwest]]=1,Play[[#This Row],[medical_insurance_charges]],NA())</f>
        <v>#N/A</v>
      </c>
      <c r="U900" s="110">
        <f>IF(Play[[#This Row],[northeast]]=1,Play[[#This Row],[medical_insurance_charges]],NA())</f>
        <v>8302.5356499999998</v>
      </c>
      <c r="V900" s="114" t="e">
        <f>IF(AND(Play[[#This Row],[southeast]]&lt;&gt;0,Play[[#This Row],[Smoker]]&lt;&gt;0),Play[[#This Row],[medical_insurance_charges]],NA())</f>
        <v>#N/A</v>
      </c>
      <c r="W900" s="114" t="e">
        <f>IF(AND(Play[[#This Row],[southwest]]&lt;&gt;0,Play[[#This Row],[Smoker]]&lt;&gt;0),Play[[#This Row],[medical_insurance_charges]],NA())</f>
        <v>#N/A</v>
      </c>
      <c r="X900" s="114" t="e">
        <f>IF(AND(Play[[#This Row],[northwest]]&lt;&gt;0,Play[[#This Row],[Smoker]]&lt;&gt;0),Play[[#This Row],[medical_insurance_charges]],NA())</f>
        <v>#N/A</v>
      </c>
      <c r="Y900" s="114" t="e">
        <f>IF(AND(Play[[#This Row],[northeast]]&lt;&gt;0,Play[[#This Row],[Smoker]]&lt;&gt;0),Play[[#This Row],[medical_insurance_charges]],NA())</f>
        <v>#N/A</v>
      </c>
      <c r="Z900" s="115" t="e">
        <f>IF(AND(Play[[#This Row],[Biological Marker]]=0,Play[[#This Row],[Smoker]]=1),Play[[#This Row],[medical_insurance_charges]],NA())</f>
        <v>#N/A</v>
      </c>
      <c r="AA900" s="115" t="e">
        <f>IF(AND(Play[[#This Row],[Biological Marker]]=1,Play[[#This Row],[Smoker]]=1),Play[[#This Row],[medical_insurance_charges]],NA())</f>
        <v>#N/A</v>
      </c>
      <c r="AB900" s="144" t="e">
        <f>IF(AND(Play[[#This Row],[southeast]]&lt;&gt;0,Play[[#This Row],[Smoker]]=0),Play[[#This Row],[medical_insurance_charges]],NA())</f>
        <v>#N/A</v>
      </c>
      <c r="AC900" s="144" t="e">
        <f>IF(AND(Play[[#This Row],[southwest]]&lt;&gt;0,Play[[#This Row],[Smoker]]=0),Play[[#This Row],[medical_insurance_charges]],NA())</f>
        <v>#N/A</v>
      </c>
      <c r="AD900" s="144" t="e">
        <f>IF(AND(Play[[#This Row],[northwest]]&lt;&gt;0,Play[[#This Row],[Smoker]]=0),Play[[#This Row],[medical_insurance_charges]],NA())</f>
        <v>#N/A</v>
      </c>
      <c r="AE900" s="144">
        <f>IF(AND(Play[[#This Row],[northeast]]&lt;&gt;0,Play[[#This Row],[Smoker]]=0),Play[[#This Row],[medical_insurance_charges]],NA())</f>
        <v>8302.5356499999998</v>
      </c>
      <c r="AF900" s="115" t="e">
        <f>IF(AND(Play[[#This Row],[Biological Marker]]=0,Play[[#This Row],[Smoker]]=0),Play[[#This Row],[medical_insurance_charges]],NA())</f>
        <v>#N/A</v>
      </c>
      <c r="AG900" s="115">
        <f>IF(AND(Play[[#This Row],[Biological Marker]]=1,Play[[#This Row],[Smoker]]=0),Play[[#This Row],[medical_insurance_charges]],NA())</f>
        <v>8302.5356499999998</v>
      </c>
    </row>
    <row r="901" spans="1:33" x14ac:dyDescent="0.35">
      <c r="A901" s="31">
        <v>44</v>
      </c>
      <c r="B901" s="31">
        <v>21.85</v>
      </c>
      <c r="C901" s="33">
        <v>1</v>
      </c>
      <c r="D901" s="33">
        <v>0</v>
      </c>
      <c r="E901" s="33">
        <v>0</v>
      </c>
      <c r="F901" s="33">
        <v>0</v>
      </c>
      <c r="G901" s="33">
        <v>1</v>
      </c>
      <c r="H901">
        <v>0</v>
      </c>
      <c r="I901">
        <v>0</v>
      </c>
      <c r="J901">
        <v>0</v>
      </c>
      <c r="K901">
        <v>0</v>
      </c>
      <c r="L901">
        <v>1</v>
      </c>
      <c r="M901">
        <v>0</v>
      </c>
      <c r="N901">
        <v>0</v>
      </c>
      <c r="O901">
        <v>1</v>
      </c>
      <c r="P901">
        <v>0</v>
      </c>
      <c r="Q901" s="32">
        <v>8891.1394999999993</v>
      </c>
      <c r="R901" s="110" t="e">
        <f>IF(Play[[#This Row],[southeast]]=1,Play[[#This Row],[medical_insurance_charges]],NA())</f>
        <v>#N/A</v>
      </c>
      <c r="S901" s="110" t="e">
        <f>IF(Play[[#This Row],[southwest]]=1,Play[[#This Row],[medical_insurance_charges]],NA())</f>
        <v>#N/A</v>
      </c>
      <c r="T901" s="111" t="e">
        <f>IF(Play[[#This Row],[northwest]]=1,Play[[#This Row],[medical_insurance_charges]],NA())</f>
        <v>#N/A</v>
      </c>
      <c r="U901" s="110">
        <f>IF(Play[[#This Row],[northeast]]=1,Play[[#This Row],[medical_insurance_charges]],NA())</f>
        <v>8891.1394999999993</v>
      </c>
      <c r="V901" s="114" t="e">
        <f>IF(AND(Play[[#This Row],[southeast]]&lt;&gt;0,Play[[#This Row],[Smoker]]&lt;&gt;0),Play[[#This Row],[medical_insurance_charges]],NA())</f>
        <v>#N/A</v>
      </c>
      <c r="W901" s="114" t="e">
        <f>IF(AND(Play[[#This Row],[southwest]]&lt;&gt;0,Play[[#This Row],[Smoker]]&lt;&gt;0),Play[[#This Row],[medical_insurance_charges]],NA())</f>
        <v>#N/A</v>
      </c>
      <c r="X901" s="114" t="e">
        <f>IF(AND(Play[[#This Row],[northwest]]&lt;&gt;0,Play[[#This Row],[Smoker]]&lt;&gt;0),Play[[#This Row],[medical_insurance_charges]],NA())</f>
        <v>#N/A</v>
      </c>
      <c r="Y901" s="114" t="e">
        <f>IF(AND(Play[[#This Row],[northeast]]&lt;&gt;0,Play[[#This Row],[Smoker]]&lt;&gt;0),Play[[#This Row],[medical_insurance_charges]],NA())</f>
        <v>#N/A</v>
      </c>
      <c r="Z901" s="115" t="e">
        <f>IF(AND(Play[[#This Row],[Biological Marker]]=0,Play[[#This Row],[Smoker]]=1),Play[[#This Row],[medical_insurance_charges]],NA())</f>
        <v>#N/A</v>
      </c>
      <c r="AA901" s="115" t="e">
        <f>IF(AND(Play[[#This Row],[Biological Marker]]=1,Play[[#This Row],[Smoker]]=1),Play[[#This Row],[medical_insurance_charges]],NA())</f>
        <v>#N/A</v>
      </c>
      <c r="AB901" s="144" t="e">
        <f>IF(AND(Play[[#This Row],[southeast]]&lt;&gt;0,Play[[#This Row],[Smoker]]=0),Play[[#This Row],[medical_insurance_charges]],NA())</f>
        <v>#N/A</v>
      </c>
      <c r="AC901" s="144" t="e">
        <f>IF(AND(Play[[#This Row],[southwest]]&lt;&gt;0,Play[[#This Row],[Smoker]]=0),Play[[#This Row],[medical_insurance_charges]],NA())</f>
        <v>#N/A</v>
      </c>
      <c r="AD901" s="144" t="e">
        <f>IF(AND(Play[[#This Row],[northwest]]&lt;&gt;0,Play[[#This Row],[Smoker]]=0),Play[[#This Row],[medical_insurance_charges]],NA())</f>
        <v>#N/A</v>
      </c>
      <c r="AE901" s="144">
        <f>IF(AND(Play[[#This Row],[northeast]]&lt;&gt;0,Play[[#This Row],[Smoker]]=0),Play[[#This Row],[medical_insurance_charges]],NA())</f>
        <v>8891.1394999999993</v>
      </c>
      <c r="AF901" s="115" t="e">
        <f>IF(AND(Play[[#This Row],[Biological Marker]]=0,Play[[#This Row],[Smoker]]=0),Play[[#This Row],[medical_insurance_charges]],NA())</f>
        <v>#N/A</v>
      </c>
      <c r="AG901" s="115">
        <f>IF(AND(Play[[#This Row],[Biological Marker]]=1,Play[[#This Row],[Smoker]]=0),Play[[#This Row],[medical_insurance_charges]],NA())</f>
        <v>8891.1394999999993</v>
      </c>
    </row>
    <row r="902" spans="1:33" x14ac:dyDescent="0.35">
      <c r="A902" s="31">
        <v>45</v>
      </c>
      <c r="B902" s="31">
        <v>21.375</v>
      </c>
      <c r="C902" s="33">
        <v>1</v>
      </c>
      <c r="D902" s="33">
        <v>0</v>
      </c>
      <c r="E902" s="33">
        <v>0</v>
      </c>
      <c r="F902" s="33">
        <v>0</v>
      </c>
      <c r="G902" s="33">
        <v>1</v>
      </c>
      <c r="H902">
        <v>0</v>
      </c>
      <c r="I902">
        <v>0</v>
      </c>
      <c r="J902">
        <v>0</v>
      </c>
      <c r="K902">
        <v>1</v>
      </c>
      <c r="L902">
        <v>0</v>
      </c>
      <c r="M902">
        <v>0</v>
      </c>
      <c r="N902">
        <v>0</v>
      </c>
      <c r="O902">
        <v>1</v>
      </c>
      <c r="P902">
        <v>0</v>
      </c>
      <c r="Q902" s="32">
        <v>7222.7862500000001</v>
      </c>
      <c r="R902" s="110" t="e">
        <f>IF(Play[[#This Row],[southeast]]=1,Play[[#This Row],[medical_insurance_charges]],NA())</f>
        <v>#N/A</v>
      </c>
      <c r="S902" s="110" t="e">
        <f>IF(Play[[#This Row],[southwest]]=1,Play[[#This Row],[medical_insurance_charges]],NA())</f>
        <v>#N/A</v>
      </c>
      <c r="T902" s="111">
        <f>IF(Play[[#This Row],[northwest]]=1,Play[[#This Row],[medical_insurance_charges]],NA())</f>
        <v>7222.7862500000001</v>
      </c>
      <c r="U902" s="110" t="e">
        <f>IF(Play[[#This Row],[northeast]]=1,Play[[#This Row],[medical_insurance_charges]],NA())</f>
        <v>#N/A</v>
      </c>
      <c r="V902" s="114" t="e">
        <f>IF(AND(Play[[#This Row],[southeast]]&lt;&gt;0,Play[[#This Row],[Smoker]]&lt;&gt;0),Play[[#This Row],[medical_insurance_charges]],NA())</f>
        <v>#N/A</v>
      </c>
      <c r="W902" s="114" t="e">
        <f>IF(AND(Play[[#This Row],[southwest]]&lt;&gt;0,Play[[#This Row],[Smoker]]&lt;&gt;0),Play[[#This Row],[medical_insurance_charges]],NA())</f>
        <v>#N/A</v>
      </c>
      <c r="X902" s="114" t="e">
        <f>IF(AND(Play[[#This Row],[northwest]]&lt;&gt;0,Play[[#This Row],[Smoker]]&lt;&gt;0),Play[[#This Row],[medical_insurance_charges]],NA())</f>
        <v>#N/A</v>
      </c>
      <c r="Y902" s="114" t="e">
        <f>IF(AND(Play[[#This Row],[northeast]]&lt;&gt;0,Play[[#This Row],[Smoker]]&lt;&gt;0),Play[[#This Row],[medical_insurance_charges]],NA())</f>
        <v>#N/A</v>
      </c>
      <c r="Z902" s="115" t="e">
        <f>IF(AND(Play[[#This Row],[Biological Marker]]=0,Play[[#This Row],[Smoker]]=1),Play[[#This Row],[medical_insurance_charges]],NA())</f>
        <v>#N/A</v>
      </c>
      <c r="AA902" s="115" t="e">
        <f>IF(AND(Play[[#This Row],[Biological Marker]]=1,Play[[#This Row],[Smoker]]=1),Play[[#This Row],[medical_insurance_charges]],NA())</f>
        <v>#N/A</v>
      </c>
      <c r="AB902" s="144" t="e">
        <f>IF(AND(Play[[#This Row],[southeast]]&lt;&gt;0,Play[[#This Row],[Smoker]]=0),Play[[#This Row],[medical_insurance_charges]],NA())</f>
        <v>#N/A</v>
      </c>
      <c r="AC902" s="144" t="e">
        <f>IF(AND(Play[[#This Row],[southwest]]&lt;&gt;0,Play[[#This Row],[Smoker]]=0),Play[[#This Row],[medical_insurance_charges]],NA())</f>
        <v>#N/A</v>
      </c>
      <c r="AD902" s="144">
        <f>IF(AND(Play[[#This Row],[northwest]]&lt;&gt;0,Play[[#This Row],[Smoker]]=0),Play[[#This Row],[medical_insurance_charges]],NA())</f>
        <v>7222.7862500000001</v>
      </c>
      <c r="AE902" s="144" t="e">
        <f>IF(AND(Play[[#This Row],[northeast]]&lt;&gt;0,Play[[#This Row],[Smoker]]=0),Play[[#This Row],[medical_insurance_charges]],NA())</f>
        <v>#N/A</v>
      </c>
      <c r="AF902" s="115" t="e">
        <f>IF(AND(Play[[#This Row],[Biological Marker]]=0,Play[[#This Row],[Smoker]]=0),Play[[#This Row],[medical_insurance_charges]],NA())</f>
        <v>#N/A</v>
      </c>
      <c r="AG902" s="115">
        <f>IF(AND(Play[[#This Row],[Biological Marker]]=1,Play[[#This Row],[Smoker]]=0),Play[[#This Row],[medical_insurance_charges]],NA())</f>
        <v>7222.7862500000001</v>
      </c>
    </row>
    <row r="903" spans="1:33" x14ac:dyDescent="0.35">
      <c r="A903" s="31">
        <v>45</v>
      </c>
      <c r="B903" s="31">
        <v>24.035</v>
      </c>
      <c r="C903" s="33">
        <v>1</v>
      </c>
      <c r="D903" s="33">
        <v>0</v>
      </c>
      <c r="E903" s="33">
        <v>0</v>
      </c>
      <c r="F903" s="33">
        <v>0</v>
      </c>
      <c r="G903" s="33">
        <v>1</v>
      </c>
      <c r="H903">
        <v>0</v>
      </c>
      <c r="I903">
        <v>0</v>
      </c>
      <c r="J903">
        <v>0</v>
      </c>
      <c r="K903">
        <v>0</v>
      </c>
      <c r="L903">
        <v>1</v>
      </c>
      <c r="M903">
        <v>0</v>
      </c>
      <c r="N903">
        <v>0</v>
      </c>
      <c r="O903">
        <v>1</v>
      </c>
      <c r="P903">
        <v>0</v>
      </c>
      <c r="Q903" s="32">
        <v>8604.4836500000001</v>
      </c>
      <c r="R903" s="110" t="e">
        <f>IF(Play[[#This Row],[southeast]]=1,Play[[#This Row],[medical_insurance_charges]],NA())</f>
        <v>#N/A</v>
      </c>
      <c r="S903" s="110" t="e">
        <f>IF(Play[[#This Row],[southwest]]=1,Play[[#This Row],[medical_insurance_charges]],NA())</f>
        <v>#N/A</v>
      </c>
      <c r="T903" s="111" t="e">
        <f>IF(Play[[#This Row],[northwest]]=1,Play[[#This Row],[medical_insurance_charges]],NA())</f>
        <v>#N/A</v>
      </c>
      <c r="U903" s="110">
        <f>IF(Play[[#This Row],[northeast]]=1,Play[[#This Row],[medical_insurance_charges]],NA())</f>
        <v>8604.4836500000001</v>
      </c>
      <c r="V903" s="114" t="e">
        <f>IF(AND(Play[[#This Row],[southeast]]&lt;&gt;0,Play[[#This Row],[Smoker]]&lt;&gt;0),Play[[#This Row],[medical_insurance_charges]],NA())</f>
        <v>#N/A</v>
      </c>
      <c r="W903" s="114" t="e">
        <f>IF(AND(Play[[#This Row],[southwest]]&lt;&gt;0,Play[[#This Row],[Smoker]]&lt;&gt;0),Play[[#This Row],[medical_insurance_charges]],NA())</f>
        <v>#N/A</v>
      </c>
      <c r="X903" s="114" t="e">
        <f>IF(AND(Play[[#This Row],[northwest]]&lt;&gt;0,Play[[#This Row],[Smoker]]&lt;&gt;0),Play[[#This Row],[medical_insurance_charges]],NA())</f>
        <v>#N/A</v>
      </c>
      <c r="Y903" s="114" t="e">
        <f>IF(AND(Play[[#This Row],[northeast]]&lt;&gt;0,Play[[#This Row],[Smoker]]&lt;&gt;0),Play[[#This Row],[medical_insurance_charges]],NA())</f>
        <v>#N/A</v>
      </c>
      <c r="Z903" s="115" t="e">
        <f>IF(AND(Play[[#This Row],[Biological Marker]]=0,Play[[#This Row],[Smoker]]=1),Play[[#This Row],[medical_insurance_charges]],NA())</f>
        <v>#N/A</v>
      </c>
      <c r="AA903" s="115" t="e">
        <f>IF(AND(Play[[#This Row],[Biological Marker]]=1,Play[[#This Row],[Smoker]]=1),Play[[#This Row],[medical_insurance_charges]],NA())</f>
        <v>#N/A</v>
      </c>
      <c r="AB903" s="144" t="e">
        <f>IF(AND(Play[[#This Row],[southeast]]&lt;&gt;0,Play[[#This Row],[Smoker]]=0),Play[[#This Row],[medical_insurance_charges]],NA())</f>
        <v>#N/A</v>
      </c>
      <c r="AC903" s="144" t="e">
        <f>IF(AND(Play[[#This Row],[southwest]]&lt;&gt;0,Play[[#This Row],[Smoker]]=0),Play[[#This Row],[medical_insurance_charges]],NA())</f>
        <v>#N/A</v>
      </c>
      <c r="AD903" s="144" t="e">
        <f>IF(AND(Play[[#This Row],[northwest]]&lt;&gt;0,Play[[#This Row],[Smoker]]=0),Play[[#This Row],[medical_insurance_charges]],NA())</f>
        <v>#N/A</v>
      </c>
      <c r="AE903" s="144">
        <f>IF(AND(Play[[#This Row],[northeast]]&lt;&gt;0,Play[[#This Row],[Smoker]]=0),Play[[#This Row],[medical_insurance_charges]],NA())</f>
        <v>8604.4836500000001</v>
      </c>
      <c r="AF903" s="115" t="e">
        <f>IF(AND(Play[[#This Row],[Biological Marker]]=0,Play[[#This Row],[Smoker]]=0),Play[[#This Row],[medical_insurance_charges]],NA())</f>
        <v>#N/A</v>
      </c>
      <c r="AG903" s="115">
        <f>IF(AND(Play[[#This Row],[Biological Marker]]=1,Play[[#This Row],[Smoker]]=0),Play[[#This Row],[medical_insurance_charges]],NA())</f>
        <v>8604.4836500000001</v>
      </c>
    </row>
    <row r="904" spans="1:33" x14ac:dyDescent="0.35">
      <c r="A904" s="31">
        <v>45</v>
      </c>
      <c r="B904" s="31">
        <v>23.56</v>
      </c>
      <c r="C904" s="33">
        <v>1</v>
      </c>
      <c r="D904" s="33">
        <v>0</v>
      </c>
      <c r="E904" s="33">
        <v>0</v>
      </c>
      <c r="F904" s="33">
        <v>0</v>
      </c>
      <c r="G904" s="33">
        <v>1</v>
      </c>
      <c r="H904">
        <v>0</v>
      </c>
      <c r="I904">
        <v>0</v>
      </c>
      <c r="J904">
        <v>0</v>
      </c>
      <c r="K904">
        <v>0</v>
      </c>
      <c r="L904">
        <v>1</v>
      </c>
      <c r="M904">
        <v>0</v>
      </c>
      <c r="N904">
        <v>0</v>
      </c>
      <c r="O904">
        <v>1</v>
      </c>
      <c r="P904">
        <v>0</v>
      </c>
      <c r="Q904" s="32">
        <v>8603.8233999999993</v>
      </c>
      <c r="R904" s="110" t="e">
        <f>IF(Play[[#This Row],[southeast]]=1,Play[[#This Row],[medical_insurance_charges]],NA())</f>
        <v>#N/A</v>
      </c>
      <c r="S904" s="110" t="e">
        <f>IF(Play[[#This Row],[southwest]]=1,Play[[#This Row],[medical_insurance_charges]],NA())</f>
        <v>#N/A</v>
      </c>
      <c r="T904" s="111" t="e">
        <f>IF(Play[[#This Row],[northwest]]=1,Play[[#This Row],[medical_insurance_charges]],NA())</f>
        <v>#N/A</v>
      </c>
      <c r="U904" s="110">
        <f>IF(Play[[#This Row],[northeast]]=1,Play[[#This Row],[medical_insurance_charges]],NA())</f>
        <v>8603.8233999999993</v>
      </c>
      <c r="V904" s="114" t="e">
        <f>IF(AND(Play[[#This Row],[southeast]]&lt;&gt;0,Play[[#This Row],[Smoker]]&lt;&gt;0),Play[[#This Row],[medical_insurance_charges]],NA())</f>
        <v>#N/A</v>
      </c>
      <c r="W904" s="114" t="e">
        <f>IF(AND(Play[[#This Row],[southwest]]&lt;&gt;0,Play[[#This Row],[Smoker]]&lt;&gt;0),Play[[#This Row],[medical_insurance_charges]],NA())</f>
        <v>#N/A</v>
      </c>
      <c r="X904" s="114" t="e">
        <f>IF(AND(Play[[#This Row],[northwest]]&lt;&gt;0,Play[[#This Row],[Smoker]]&lt;&gt;0),Play[[#This Row],[medical_insurance_charges]],NA())</f>
        <v>#N/A</v>
      </c>
      <c r="Y904" s="114" t="e">
        <f>IF(AND(Play[[#This Row],[northeast]]&lt;&gt;0,Play[[#This Row],[Smoker]]&lt;&gt;0),Play[[#This Row],[medical_insurance_charges]],NA())</f>
        <v>#N/A</v>
      </c>
      <c r="Z904" s="115" t="e">
        <f>IF(AND(Play[[#This Row],[Biological Marker]]=0,Play[[#This Row],[Smoker]]=1),Play[[#This Row],[medical_insurance_charges]],NA())</f>
        <v>#N/A</v>
      </c>
      <c r="AA904" s="115" t="e">
        <f>IF(AND(Play[[#This Row],[Biological Marker]]=1,Play[[#This Row],[Smoker]]=1),Play[[#This Row],[medical_insurance_charges]],NA())</f>
        <v>#N/A</v>
      </c>
      <c r="AB904" s="144" t="e">
        <f>IF(AND(Play[[#This Row],[southeast]]&lt;&gt;0,Play[[#This Row],[Smoker]]=0),Play[[#This Row],[medical_insurance_charges]],NA())</f>
        <v>#N/A</v>
      </c>
      <c r="AC904" s="144" t="e">
        <f>IF(AND(Play[[#This Row],[southwest]]&lt;&gt;0,Play[[#This Row],[Smoker]]=0),Play[[#This Row],[medical_insurance_charges]],NA())</f>
        <v>#N/A</v>
      </c>
      <c r="AD904" s="144" t="e">
        <f>IF(AND(Play[[#This Row],[northwest]]&lt;&gt;0,Play[[#This Row],[Smoker]]=0),Play[[#This Row],[medical_insurance_charges]],NA())</f>
        <v>#N/A</v>
      </c>
      <c r="AE904" s="144">
        <f>IF(AND(Play[[#This Row],[northeast]]&lt;&gt;0,Play[[#This Row],[Smoker]]=0),Play[[#This Row],[medical_insurance_charges]],NA())</f>
        <v>8603.8233999999993</v>
      </c>
      <c r="AF904" s="115" t="e">
        <f>IF(AND(Play[[#This Row],[Biological Marker]]=0,Play[[#This Row],[Smoker]]=0),Play[[#This Row],[medical_insurance_charges]],NA())</f>
        <v>#N/A</v>
      </c>
      <c r="AG904" s="115">
        <f>IF(AND(Play[[#This Row],[Biological Marker]]=1,Play[[#This Row],[Smoker]]=0),Play[[#This Row],[medical_insurance_charges]],NA())</f>
        <v>8603.8233999999993</v>
      </c>
    </row>
    <row r="905" spans="1:33" x14ac:dyDescent="0.35">
      <c r="A905" s="31">
        <v>46</v>
      </c>
      <c r="B905" s="31">
        <v>19.855</v>
      </c>
      <c r="C905" s="33">
        <v>1</v>
      </c>
      <c r="D905" s="33">
        <v>0</v>
      </c>
      <c r="E905" s="33">
        <v>0</v>
      </c>
      <c r="F905" s="33">
        <v>0</v>
      </c>
      <c r="G905" s="33">
        <v>1</v>
      </c>
      <c r="H905">
        <v>0</v>
      </c>
      <c r="I905">
        <v>0</v>
      </c>
      <c r="J905">
        <v>0</v>
      </c>
      <c r="K905">
        <v>1</v>
      </c>
      <c r="L905">
        <v>0</v>
      </c>
      <c r="M905">
        <v>0</v>
      </c>
      <c r="N905">
        <v>0</v>
      </c>
      <c r="O905">
        <v>1</v>
      </c>
      <c r="P905">
        <v>0</v>
      </c>
      <c r="Q905" s="32">
        <v>7526.7064499999997</v>
      </c>
      <c r="R905" s="110" t="e">
        <f>IF(Play[[#This Row],[southeast]]=1,Play[[#This Row],[medical_insurance_charges]],NA())</f>
        <v>#N/A</v>
      </c>
      <c r="S905" s="110" t="e">
        <f>IF(Play[[#This Row],[southwest]]=1,Play[[#This Row],[medical_insurance_charges]],NA())</f>
        <v>#N/A</v>
      </c>
      <c r="T905" s="111">
        <f>IF(Play[[#This Row],[northwest]]=1,Play[[#This Row],[medical_insurance_charges]],NA())</f>
        <v>7526.7064499999997</v>
      </c>
      <c r="U905" s="110" t="e">
        <f>IF(Play[[#This Row],[northeast]]=1,Play[[#This Row],[medical_insurance_charges]],NA())</f>
        <v>#N/A</v>
      </c>
      <c r="V905" s="114" t="e">
        <f>IF(AND(Play[[#This Row],[southeast]]&lt;&gt;0,Play[[#This Row],[Smoker]]&lt;&gt;0),Play[[#This Row],[medical_insurance_charges]],NA())</f>
        <v>#N/A</v>
      </c>
      <c r="W905" s="114" t="e">
        <f>IF(AND(Play[[#This Row],[southwest]]&lt;&gt;0,Play[[#This Row],[Smoker]]&lt;&gt;0),Play[[#This Row],[medical_insurance_charges]],NA())</f>
        <v>#N/A</v>
      </c>
      <c r="X905" s="114" t="e">
        <f>IF(AND(Play[[#This Row],[northwest]]&lt;&gt;0,Play[[#This Row],[Smoker]]&lt;&gt;0),Play[[#This Row],[medical_insurance_charges]],NA())</f>
        <v>#N/A</v>
      </c>
      <c r="Y905" s="114" t="e">
        <f>IF(AND(Play[[#This Row],[northeast]]&lt;&gt;0,Play[[#This Row],[Smoker]]&lt;&gt;0),Play[[#This Row],[medical_insurance_charges]],NA())</f>
        <v>#N/A</v>
      </c>
      <c r="Z905" s="115" t="e">
        <f>IF(AND(Play[[#This Row],[Biological Marker]]=0,Play[[#This Row],[Smoker]]=1),Play[[#This Row],[medical_insurance_charges]],NA())</f>
        <v>#N/A</v>
      </c>
      <c r="AA905" s="115" t="e">
        <f>IF(AND(Play[[#This Row],[Biological Marker]]=1,Play[[#This Row],[Smoker]]=1),Play[[#This Row],[medical_insurance_charges]],NA())</f>
        <v>#N/A</v>
      </c>
      <c r="AB905" s="144" t="e">
        <f>IF(AND(Play[[#This Row],[southeast]]&lt;&gt;0,Play[[#This Row],[Smoker]]=0),Play[[#This Row],[medical_insurance_charges]],NA())</f>
        <v>#N/A</v>
      </c>
      <c r="AC905" s="144" t="e">
        <f>IF(AND(Play[[#This Row],[southwest]]&lt;&gt;0,Play[[#This Row],[Smoker]]=0),Play[[#This Row],[medical_insurance_charges]],NA())</f>
        <v>#N/A</v>
      </c>
      <c r="AD905" s="144">
        <f>IF(AND(Play[[#This Row],[northwest]]&lt;&gt;0,Play[[#This Row],[Smoker]]=0),Play[[#This Row],[medical_insurance_charges]],NA())</f>
        <v>7526.7064499999997</v>
      </c>
      <c r="AE905" s="144" t="e">
        <f>IF(AND(Play[[#This Row],[northeast]]&lt;&gt;0,Play[[#This Row],[Smoker]]=0),Play[[#This Row],[medical_insurance_charges]],NA())</f>
        <v>#N/A</v>
      </c>
      <c r="AF905" s="115" t="e">
        <f>IF(AND(Play[[#This Row],[Biological Marker]]=0,Play[[#This Row],[Smoker]]=0),Play[[#This Row],[medical_insurance_charges]],NA())</f>
        <v>#N/A</v>
      </c>
      <c r="AG905" s="115">
        <f>IF(AND(Play[[#This Row],[Biological Marker]]=1,Play[[#This Row],[Smoker]]=0),Play[[#This Row],[medical_insurance_charges]],NA())</f>
        <v>7526.7064499999997</v>
      </c>
    </row>
    <row r="906" spans="1:33" x14ac:dyDescent="0.35">
      <c r="A906" s="31">
        <v>46</v>
      </c>
      <c r="B906" s="31">
        <v>24.795000000000002</v>
      </c>
      <c r="C906" s="33">
        <v>1</v>
      </c>
      <c r="D906" s="33">
        <v>0</v>
      </c>
      <c r="E906" s="33">
        <v>0</v>
      </c>
      <c r="F906" s="33">
        <v>0</v>
      </c>
      <c r="G906" s="33">
        <v>1</v>
      </c>
      <c r="H906">
        <v>0</v>
      </c>
      <c r="I906">
        <v>0</v>
      </c>
      <c r="J906">
        <v>0</v>
      </c>
      <c r="K906">
        <v>0</v>
      </c>
      <c r="L906">
        <v>1</v>
      </c>
      <c r="M906">
        <v>0</v>
      </c>
      <c r="N906">
        <v>0</v>
      </c>
      <c r="O906">
        <v>1</v>
      </c>
      <c r="P906">
        <v>0</v>
      </c>
      <c r="Q906" s="32">
        <v>9500.5730500000009</v>
      </c>
      <c r="R906" s="110" t="e">
        <f>IF(Play[[#This Row],[southeast]]=1,Play[[#This Row],[medical_insurance_charges]],NA())</f>
        <v>#N/A</v>
      </c>
      <c r="S906" s="110" t="e">
        <f>IF(Play[[#This Row],[southwest]]=1,Play[[#This Row],[medical_insurance_charges]],NA())</f>
        <v>#N/A</v>
      </c>
      <c r="T906" s="111" t="e">
        <f>IF(Play[[#This Row],[northwest]]=1,Play[[#This Row],[medical_insurance_charges]],NA())</f>
        <v>#N/A</v>
      </c>
      <c r="U906" s="110">
        <f>IF(Play[[#This Row],[northeast]]=1,Play[[#This Row],[medical_insurance_charges]],NA())</f>
        <v>9500.5730500000009</v>
      </c>
      <c r="V906" s="114" t="e">
        <f>IF(AND(Play[[#This Row],[southeast]]&lt;&gt;0,Play[[#This Row],[Smoker]]&lt;&gt;0),Play[[#This Row],[medical_insurance_charges]],NA())</f>
        <v>#N/A</v>
      </c>
      <c r="W906" s="114" t="e">
        <f>IF(AND(Play[[#This Row],[southwest]]&lt;&gt;0,Play[[#This Row],[Smoker]]&lt;&gt;0),Play[[#This Row],[medical_insurance_charges]],NA())</f>
        <v>#N/A</v>
      </c>
      <c r="X906" s="114" t="e">
        <f>IF(AND(Play[[#This Row],[northwest]]&lt;&gt;0,Play[[#This Row],[Smoker]]&lt;&gt;0),Play[[#This Row],[medical_insurance_charges]],NA())</f>
        <v>#N/A</v>
      </c>
      <c r="Y906" s="114" t="e">
        <f>IF(AND(Play[[#This Row],[northeast]]&lt;&gt;0,Play[[#This Row],[Smoker]]&lt;&gt;0),Play[[#This Row],[medical_insurance_charges]],NA())</f>
        <v>#N/A</v>
      </c>
      <c r="Z906" s="115" t="e">
        <f>IF(AND(Play[[#This Row],[Biological Marker]]=0,Play[[#This Row],[Smoker]]=1),Play[[#This Row],[medical_insurance_charges]],NA())</f>
        <v>#N/A</v>
      </c>
      <c r="AA906" s="115" t="e">
        <f>IF(AND(Play[[#This Row],[Biological Marker]]=1,Play[[#This Row],[Smoker]]=1),Play[[#This Row],[medical_insurance_charges]],NA())</f>
        <v>#N/A</v>
      </c>
      <c r="AB906" s="144" t="e">
        <f>IF(AND(Play[[#This Row],[southeast]]&lt;&gt;0,Play[[#This Row],[Smoker]]=0),Play[[#This Row],[medical_insurance_charges]],NA())</f>
        <v>#N/A</v>
      </c>
      <c r="AC906" s="144" t="e">
        <f>IF(AND(Play[[#This Row],[southwest]]&lt;&gt;0,Play[[#This Row],[Smoker]]=0),Play[[#This Row],[medical_insurance_charges]],NA())</f>
        <v>#N/A</v>
      </c>
      <c r="AD906" s="144" t="e">
        <f>IF(AND(Play[[#This Row],[northwest]]&lt;&gt;0,Play[[#This Row],[Smoker]]=0),Play[[#This Row],[medical_insurance_charges]],NA())</f>
        <v>#N/A</v>
      </c>
      <c r="AE906" s="144">
        <f>IF(AND(Play[[#This Row],[northeast]]&lt;&gt;0,Play[[#This Row],[Smoker]]=0),Play[[#This Row],[medical_insurance_charges]],NA())</f>
        <v>9500.5730500000009</v>
      </c>
      <c r="AF906" s="115" t="e">
        <f>IF(AND(Play[[#This Row],[Biological Marker]]=0,Play[[#This Row],[Smoker]]=0),Play[[#This Row],[medical_insurance_charges]],NA())</f>
        <v>#N/A</v>
      </c>
      <c r="AG906" s="115">
        <f>IF(AND(Play[[#This Row],[Biological Marker]]=1,Play[[#This Row],[Smoker]]=0),Play[[#This Row],[medical_insurance_charges]],NA())</f>
        <v>9500.5730500000009</v>
      </c>
    </row>
    <row r="907" spans="1:33" x14ac:dyDescent="0.35">
      <c r="A907" s="31">
        <v>47</v>
      </c>
      <c r="B907" s="31">
        <v>19.57</v>
      </c>
      <c r="C907" s="33">
        <v>1</v>
      </c>
      <c r="D907" s="33">
        <v>0</v>
      </c>
      <c r="E907" s="33">
        <v>0</v>
      </c>
      <c r="F907" s="33">
        <v>0</v>
      </c>
      <c r="G907" s="33">
        <v>1</v>
      </c>
      <c r="H907">
        <v>0</v>
      </c>
      <c r="I907">
        <v>0</v>
      </c>
      <c r="J907">
        <v>0</v>
      </c>
      <c r="K907">
        <v>1</v>
      </c>
      <c r="L907">
        <v>0</v>
      </c>
      <c r="M907">
        <v>0</v>
      </c>
      <c r="N907">
        <v>0</v>
      </c>
      <c r="O907">
        <v>1</v>
      </c>
      <c r="P907">
        <v>0</v>
      </c>
      <c r="Q907" s="32">
        <v>8428.0692999999992</v>
      </c>
      <c r="R907" s="110" t="e">
        <f>IF(Play[[#This Row],[southeast]]=1,Play[[#This Row],[medical_insurance_charges]],NA())</f>
        <v>#N/A</v>
      </c>
      <c r="S907" s="110" t="e">
        <f>IF(Play[[#This Row],[southwest]]=1,Play[[#This Row],[medical_insurance_charges]],NA())</f>
        <v>#N/A</v>
      </c>
      <c r="T907" s="111">
        <f>IF(Play[[#This Row],[northwest]]=1,Play[[#This Row],[medical_insurance_charges]],NA())</f>
        <v>8428.0692999999992</v>
      </c>
      <c r="U907" s="110" t="e">
        <f>IF(Play[[#This Row],[northeast]]=1,Play[[#This Row],[medical_insurance_charges]],NA())</f>
        <v>#N/A</v>
      </c>
      <c r="V907" s="114" t="e">
        <f>IF(AND(Play[[#This Row],[southeast]]&lt;&gt;0,Play[[#This Row],[Smoker]]&lt;&gt;0),Play[[#This Row],[medical_insurance_charges]],NA())</f>
        <v>#N/A</v>
      </c>
      <c r="W907" s="114" t="e">
        <f>IF(AND(Play[[#This Row],[southwest]]&lt;&gt;0,Play[[#This Row],[Smoker]]&lt;&gt;0),Play[[#This Row],[medical_insurance_charges]],NA())</f>
        <v>#N/A</v>
      </c>
      <c r="X907" s="114" t="e">
        <f>IF(AND(Play[[#This Row],[northwest]]&lt;&gt;0,Play[[#This Row],[Smoker]]&lt;&gt;0),Play[[#This Row],[medical_insurance_charges]],NA())</f>
        <v>#N/A</v>
      </c>
      <c r="Y907" s="114" t="e">
        <f>IF(AND(Play[[#This Row],[northeast]]&lt;&gt;0,Play[[#This Row],[Smoker]]&lt;&gt;0),Play[[#This Row],[medical_insurance_charges]],NA())</f>
        <v>#N/A</v>
      </c>
      <c r="Z907" s="115" t="e">
        <f>IF(AND(Play[[#This Row],[Biological Marker]]=0,Play[[#This Row],[Smoker]]=1),Play[[#This Row],[medical_insurance_charges]],NA())</f>
        <v>#N/A</v>
      </c>
      <c r="AA907" s="115" t="e">
        <f>IF(AND(Play[[#This Row],[Biological Marker]]=1,Play[[#This Row],[Smoker]]=1),Play[[#This Row],[medical_insurance_charges]],NA())</f>
        <v>#N/A</v>
      </c>
      <c r="AB907" s="144" t="e">
        <f>IF(AND(Play[[#This Row],[southeast]]&lt;&gt;0,Play[[#This Row],[Smoker]]=0),Play[[#This Row],[medical_insurance_charges]],NA())</f>
        <v>#N/A</v>
      </c>
      <c r="AC907" s="144" t="e">
        <f>IF(AND(Play[[#This Row],[southwest]]&lt;&gt;0,Play[[#This Row],[Smoker]]=0),Play[[#This Row],[medical_insurance_charges]],NA())</f>
        <v>#N/A</v>
      </c>
      <c r="AD907" s="144">
        <f>IF(AND(Play[[#This Row],[northwest]]&lt;&gt;0,Play[[#This Row],[Smoker]]=0),Play[[#This Row],[medical_insurance_charges]],NA())</f>
        <v>8428.0692999999992</v>
      </c>
      <c r="AE907" s="144" t="e">
        <f>IF(AND(Play[[#This Row],[northeast]]&lt;&gt;0,Play[[#This Row],[Smoker]]=0),Play[[#This Row],[medical_insurance_charges]],NA())</f>
        <v>#N/A</v>
      </c>
      <c r="AF907" s="115" t="e">
        <f>IF(AND(Play[[#This Row],[Biological Marker]]=0,Play[[#This Row],[Smoker]]=0),Play[[#This Row],[medical_insurance_charges]],NA())</f>
        <v>#N/A</v>
      </c>
      <c r="AG907" s="115">
        <f>IF(AND(Play[[#This Row],[Biological Marker]]=1,Play[[#This Row],[Smoker]]=0),Play[[#This Row],[medical_insurance_charges]],NA())</f>
        <v>8428.0692999999992</v>
      </c>
    </row>
    <row r="908" spans="1:33" x14ac:dyDescent="0.35">
      <c r="A908" s="31">
        <v>47</v>
      </c>
      <c r="B908" s="31">
        <v>19.190000000000001</v>
      </c>
      <c r="C908" s="33">
        <v>1</v>
      </c>
      <c r="D908" s="33">
        <v>0</v>
      </c>
      <c r="E908" s="33">
        <v>0</v>
      </c>
      <c r="F908" s="33">
        <v>0</v>
      </c>
      <c r="G908" s="33">
        <v>1</v>
      </c>
      <c r="H908">
        <v>0</v>
      </c>
      <c r="I908">
        <v>0</v>
      </c>
      <c r="J908">
        <v>0</v>
      </c>
      <c r="K908">
        <v>0</v>
      </c>
      <c r="L908">
        <v>1</v>
      </c>
      <c r="M908">
        <v>0</v>
      </c>
      <c r="N908">
        <v>0</v>
      </c>
      <c r="O908">
        <v>1</v>
      </c>
      <c r="P908">
        <v>0</v>
      </c>
      <c r="Q908" s="32">
        <v>8627.5411000000004</v>
      </c>
      <c r="R908" s="110" t="e">
        <f>IF(Play[[#This Row],[southeast]]=1,Play[[#This Row],[medical_insurance_charges]],NA())</f>
        <v>#N/A</v>
      </c>
      <c r="S908" s="110" t="e">
        <f>IF(Play[[#This Row],[southwest]]=1,Play[[#This Row],[medical_insurance_charges]],NA())</f>
        <v>#N/A</v>
      </c>
      <c r="T908" s="111" t="e">
        <f>IF(Play[[#This Row],[northwest]]=1,Play[[#This Row],[medical_insurance_charges]],NA())</f>
        <v>#N/A</v>
      </c>
      <c r="U908" s="110">
        <f>IF(Play[[#This Row],[northeast]]=1,Play[[#This Row],[medical_insurance_charges]],NA())</f>
        <v>8627.5411000000004</v>
      </c>
      <c r="V908" s="114" t="e">
        <f>IF(AND(Play[[#This Row],[southeast]]&lt;&gt;0,Play[[#This Row],[Smoker]]&lt;&gt;0),Play[[#This Row],[medical_insurance_charges]],NA())</f>
        <v>#N/A</v>
      </c>
      <c r="W908" s="114" t="e">
        <f>IF(AND(Play[[#This Row],[southwest]]&lt;&gt;0,Play[[#This Row],[Smoker]]&lt;&gt;0),Play[[#This Row],[medical_insurance_charges]],NA())</f>
        <v>#N/A</v>
      </c>
      <c r="X908" s="114" t="e">
        <f>IF(AND(Play[[#This Row],[northwest]]&lt;&gt;0,Play[[#This Row],[Smoker]]&lt;&gt;0),Play[[#This Row],[medical_insurance_charges]],NA())</f>
        <v>#N/A</v>
      </c>
      <c r="Y908" s="114" t="e">
        <f>IF(AND(Play[[#This Row],[northeast]]&lt;&gt;0,Play[[#This Row],[Smoker]]&lt;&gt;0),Play[[#This Row],[medical_insurance_charges]],NA())</f>
        <v>#N/A</v>
      </c>
      <c r="Z908" s="115" t="e">
        <f>IF(AND(Play[[#This Row],[Biological Marker]]=0,Play[[#This Row],[Smoker]]=1),Play[[#This Row],[medical_insurance_charges]],NA())</f>
        <v>#N/A</v>
      </c>
      <c r="AA908" s="115" t="e">
        <f>IF(AND(Play[[#This Row],[Biological Marker]]=1,Play[[#This Row],[Smoker]]=1),Play[[#This Row],[medical_insurance_charges]],NA())</f>
        <v>#N/A</v>
      </c>
      <c r="AB908" s="144" t="e">
        <f>IF(AND(Play[[#This Row],[southeast]]&lt;&gt;0,Play[[#This Row],[Smoker]]=0),Play[[#This Row],[medical_insurance_charges]],NA())</f>
        <v>#N/A</v>
      </c>
      <c r="AC908" s="144" t="e">
        <f>IF(AND(Play[[#This Row],[southwest]]&lt;&gt;0,Play[[#This Row],[Smoker]]=0),Play[[#This Row],[medical_insurance_charges]],NA())</f>
        <v>#N/A</v>
      </c>
      <c r="AD908" s="144" t="e">
        <f>IF(AND(Play[[#This Row],[northwest]]&lt;&gt;0,Play[[#This Row],[Smoker]]=0),Play[[#This Row],[medical_insurance_charges]],NA())</f>
        <v>#N/A</v>
      </c>
      <c r="AE908" s="144">
        <f>IF(AND(Play[[#This Row],[northeast]]&lt;&gt;0,Play[[#This Row],[Smoker]]=0),Play[[#This Row],[medical_insurance_charges]],NA())</f>
        <v>8627.5411000000004</v>
      </c>
      <c r="AF908" s="115" t="e">
        <f>IF(AND(Play[[#This Row],[Biological Marker]]=0,Play[[#This Row],[Smoker]]=0),Play[[#This Row],[medical_insurance_charges]],NA())</f>
        <v>#N/A</v>
      </c>
      <c r="AG908" s="115">
        <f>IF(AND(Play[[#This Row],[Biological Marker]]=1,Play[[#This Row],[Smoker]]=0),Play[[#This Row],[medical_insurance_charges]],NA())</f>
        <v>8627.5411000000004</v>
      </c>
    </row>
    <row r="909" spans="1:33" x14ac:dyDescent="0.35">
      <c r="A909" s="31">
        <v>49</v>
      </c>
      <c r="B909" s="31">
        <v>22.515000000000001</v>
      </c>
      <c r="C909" s="33">
        <v>1</v>
      </c>
      <c r="D909" s="33">
        <v>0</v>
      </c>
      <c r="E909" s="33">
        <v>0</v>
      </c>
      <c r="F909" s="33">
        <v>0</v>
      </c>
      <c r="G909" s="33">
        <v>1</v>
      </c>
      <c r="H909">
        <v>0</v>
      </c>
      <c r="I909">
        <v>0</v>
      </c>
      <c r="J909">
        <v>0</v>
      </c>
      <c r="K909">
        <v>0</v>
      </c>
      <c r="L909">
        <v>1</v>
      </c>
      <c r="M909">
        <v>0</v>
      </c>
      <c r="N909">
        <v>0</v>
      </c>
      <c r="O909">
        <v>1</v>
      </c>
      <c r="P909">
        <v>0</v>
      </c>
      <c r="Q909" s="32">
        <v>8688.8588500000005</v>
      </c>
      <c r="R909" s="110" t="e">
        <f>IF(Play[[#This Row],[southeast]]=1,Play[[#This Row],[medical_insurance_charges]],NA())</f>
        <v>#N/A</v>
      </c>
      <c r="S909" s="110" t="e">
        <f>IF(Play[[#This Row],[southwest]]=1,Play[[#This Row],[medical_insurance_charges]],NA())</f>
        <v>#N/A</v>
      </c>
      <c r="T909" s="111" t="e">
        <f>IF(Play[[#This Row],[northwest]]=1,Play[[#This Row],[medical_insurance_charges]],NA())</f>
        <v>#N/A</v>
      </c>
      <c r="U909" s="110">
        <f>IF(Play[[#This Row],[northeast]]=1,Play[[#This Row],[medical_insurance_charges]],NA())</f>
        <v>8688.8588500000005</v>
      </c>
      <c r="V909" s="114" t="e">
        <f>IF(AND(Play[[#This Row],[southeast]]&lt;&gt;0,Play[[#This Row],[Smoker]]&lt;&gt;0),Play[[#This Row],[medical_insurance_charges]],NA())</f>
        <v>#N/A</v>
      </c>
      <c r="W909" s="114" t="e">
        <f>IF(AND(Play[[#This Row],[southwest]]&lt;&gt;0,Play[[#This Row],[Smoker]]&lt;&gt;0),Play[[#This Row],[medical_insurance_charges]],NA())</f>
        <v>#N/A</v>
      </c>
      <c r="X909" s="114" t="e">
        <f>IF(AND(Play[[#This Row],[northwest]]&lt;&gt;0,Play[[#This Row],[Smoker]]&lt;&gt;0),Play[[#This Row],[medical_insurance_charges]],NA())</f>
        <v>#N/A</v>
      </c>
      <c r="Y909" s="114" t="e">
        <f>IF(AND(Play[[#This Row],[northeast]]&lt;&gt;0,Play[[#This Row],[Smoker]]&lt;&gt;0),Play[[#This Row],[medical_insurance_charges]],NA())</f>
        <v>#N/A</v>
      </c>
      <c r="Z909" s="115" t="e">
        <f>IF(AND(Play[[#This Row],[Biological Marker]]=0,Play[[#This Row],[Smoker]]=1),Play[[#This Row],[medical_insurance_charges]],NA())</f>
        <v>#N/A</v>
      </c>
      <c r="AA909" s="115" t="e">
        <f>IF(AND(Play[[#This Row],[Biological Marker]]=1,Play[[#This Row],[Smoker]]=1),Play[[#This Row],[medical_insurance_charges]],NA())</f>
        <v>#N/A</v>
      </c>
      <c r="AB909" s="144" t="e">
        <f>IF(AND(Play[[#This Row],[southeast]]&lt;&gt;0,Play[[#This Row],[Smoker]]=0),Play[[#This Row],[medical_insurance_charges]],NA())</f>
        <v>#N/A</v>
      </c>
      <c r="AC909" s="144" t="e">
        <f>IF(AND(Play[[#This Row],[southwest]]&lt;&gt;0,Play[[#This Row],[Smoker]]=0),Play[[#This Row],[medical_insurance_charges]],NA())</f>
        <v>#N/A</v>
      </c>
      <c r="AD909" s="144" t="e">
        <f>IF(AND(Play[[#This Row],[northwest]]&lt;&gt;0,Play[[#This Row],[Smoker]]=0),Play[[#This Row],[medical_insurance_charges]],NA())</f>
        <v>#N/A</v>
      </c>
      <c r="AE909" s="144">
        <f>IF(AND(Play[[#This Row],[northeast]]&lt;&gt;0,Play[[#This Row],[Smoker]]=0),Play[[#This Row],[medical_insurance_charges]],NA())</f>
        <v>8688.8588500000005</v>
      </c>
      <c r="AF909" s="115" t="e">
        <f>IF(AND(Play[[#This Row],[Biological Marker]]=0,Play[[#This Row],[Smoker]]=0),Play[[#This Row],[medical_insurance_charges]],NA())</f>
        <v>#N/A</v>
      </c>
      <c r="AG909" s="115">
        <f>IF(AND(Play[[#This Row],[Biological Marker]]=1,Play[[#This Row],[Smoker]]=0),Play[[#This Row],[medical_insurance_charges]],NA())</f>
        <v>8688.8588500000005</v>
      </c>
    </row>
    <row r="910" spans="1:33" x14ac:dyDescent="0.35">
      <c r="A910" s="31">
        <v>51</v>
      </c>
      <c r="B910" s="31">
        <v>24.414999999999999</v>
      </c>
      <c r="C910" s="33">
        <v>1</v>
      </c>
      <c r="D910" s="33">
        <v>0</v>
      </c>
      <c r="E910" s="33">
        <v>0</v>
      </c>
      <c r="F910" s="33">
        <v>0</v>
      </c>
      <c r="G910" s="33">
        <v>1</v>
      </c>
      <c r="H910">
        <v>0</v>
      </c>
      <c r="I910">
        <v>0</v>
      </c>
      <c r="J910">
        <v>0</v>
      </c>
      <c r="K910">
        <v>1</v>
      </c>
      <c r="L910">
        <v>0</v>
      </c>
      <c r="M910">
        <v>0</v>
      </c>
      <c r="N910">
        <v>0</v>
      </c>
      <c r="O910">
        <v>1</v>
      </c>
      <c r="P910">
        <v>0</v>
      </c>
      <c r="Q910" s="32">
        <v>11520.099850000001</v>
      </c>
      <c r="R910" s="110" t="e">
        <f>IF(Play[[#This Row],[southeast]]=1,Play[[#This Row],[medical_insurance_charges]],NA())</f>
        <v>#N/A</v>
      </c>
      <c r="S910" s="110" t="e">
        <f>IF(Play[[#This Row],[southwest]]=1,Play[[#This Row],[medical_insurance_charges]],NA())</f>
        <v>#N/A</v>
      </c>
      <c r="T910" s="111">
        <f>IF(Play[[#This Row],[northwest]]=1,Play[[#This Row],[medical_insurance_charges]],NA())</f>
        <v>11520.099850000001</v>
      </c>
      <c r="U910" s="110" t="e">
        <f>IF(Play[[#This Row],[northeast]]=1,Play[[#This Row],[medical_insurance_charges]],NA())</f>
        <v>#N/A</v>
      </c>
      <c r="V910" s="114" t="e">
        <f>IF(AND(Play[[#This Row],[southeast]]&lt;&gt;0,Play[[#This Row],[Smoker]]&lt;&gt;0),Play[[#This Row],[medical_insurance_charges]],NA())</f>
        <v>#N/A</v>
      </c>
      <c r="W910" s="114" t="e">
        <f>IF(AND(Play[[#This Row],[southwest]]&lt;&gt;0,Play[[#This Row],[Smoker]]&lt;&gt;0),Play[[#This Row],[medical_insurance_charges]],NA())</f>
        <v>#N/A</v>
      </c>
      <c r="X910" s="114" t="e">
        <f>IF(AND(Play[[#This Row],[northwest]]&lt;&gt;0,Play[[#This Row],[Smoker]]&lt;&gt;0),Play[[#This Row],[medical_insurance_charges]],NA())</f>
        <v>#N/A</v>
      </c>
      <c r="Y910" s="114" t="e">
        <f>IF(AND(Play[[#This Row],[northeast]]&lt;&gt;0,Play[[#This Row],[Smoker]]&lt;&gt;0),Play[[#This Row],[medical_insurance_charges]],NA())</f>
        <v>#N/A</v>
      </c>
      <c r="Z910" s="115" t="e">
        <f>IF(AND(Play[[#This Row],[Biological Marker]]=0,Play[[#This Row],[Smoker]]=1),Play[[#This Row],[medical_insurance_charges]],NA())</f>
        <v>#N/A</v>
      </c>
      <c r="AA910" s="115" t="e">
        <f>IF(AND(Play[[#This Row],[Biological Marker]]=1,Play[[#This Row],[Smoker]]=1),Play[[#This Row],[medical_insurance_charges]],NA())</f>
        <v>#N/A</v>
      </c>
      <c r="AB910" s="144" t="e">
        <f>IF(AND(Play[[#This Row],[southeast]]&lt;&gt;0,Play[[#This Row],[Smoker]]=0),Play[[#This Row],[medical_insurance_charges]],NA())</f>
        <v>#N/A</v>
      </c>
      <c r="AC910" s="144" t="e">
        <f>IF(AND(Play[[#This Row],[southwest]]&lt;&gt;0,Play[[#This Row],[Smoker]]=0),Play[[#This Row],[medical_insurance_charges]],NA())</f>
        <v>#N/A</v>
      </c>
      <c r="AD910" s="144">
        <f>IF(AND(Play[[#This Row],[northwest]]&lt;&gt;0,Play[[#This Row],[Smoker]]=0),Play[[#This Row],[medical_insurance_charges]],NA())</f>
        <v>11520.099850000001</v>
      </c>
      <c r="AE910" s="144" t="e">
        <f>IF(AND(Play[[#This Row],[northeast]]&lt;&gt;0,Play[[#This Row],[Smoker]]=0),Play[[#This Row],[medical_insurance_charges]],NA())</f>
        <v>#N/A</v>
      </c>
      <c r="AF910" s="115" t="e">
        <f>IF(AND(Play[[#This Row],[Biological Marker]]=0,Play[[#This Row],[Smoker]]=0),Play[[#This Row],[medical_insurance_charges]],NA())</f>
        <v>#N/A</v>
      </c>
      <c r="AG910" s="115">
        <f>IF(AND(Play[[#This Row],[Biological Marker]]=1,Play[[#This Row],[Smoker]]=0),Play[[#This Row],[medical_insurance_charges]],NA())</f>
        <v>11520.099850000001</v>
      </c>
    </row>
    <row r="911" spans="1:33" x14ac:dyDescent="0.35">
      <c r="A911" s="31">
        <v>51</v>
      </c>
      <c r="B911" s="31">
        <v>22.42</v>
      </c>
      <c r="C911" s="33">
        <v>1</v>
      </c>
      <c r="D911" s="33">
        <v>0</v>
      </c>
      <c r="E911" s="33">
        <v>0</v>
      </c>
      <c r="F911" s="33">
        <v>0</v>
      </c>
      <c r="G911" s="33">
        <v>1</v>
      </c>
      <c r="H911">
        <v>0</v>
      </c>
      <c r="I911">
        <v>0</v>
      </c>
      <c r="J911">
        <v>0</v>
      </c>
      <c r="K911">
        <v>0</v>
      </c>
      <c r="L911">
        <v>1</v>
      </c>
      <c r="M911">
        <v>0</v>
      </c>
      <c r="N911">
        <v>0</v>
      </c>
      <c r="O911">
        <v>1</v>
      </c>
      <c r="P911">
        <v>0</v>
      </c>
      <c r="Q911" s="32">
        <v>9361.3268000000007</v>
      </c>
      <c r="R911" s="110" t="e">
        <f>IF(Play[[#This Row],[southeast]]=1,Play[[#This Row],[medical_insurance_charges]],NA())</f>
        <v>#N/A</v>
      </c>
      <c r="S911" s="110" t="e">
        <f>IF(Play[[#This Row],[southwest]]=1,Play[[#This Row],[medical_insurance_charges]],NA())</f>
        <v>#N/A</v>
      </c>
      <c r="T911" s="111" t="e">
        <f>IF(Play[[#This Row],[northwest]]=1,Play[[#This Row],[medical_insurance_charges]],NA())</f>
        <v>#N/A</v>
      </c>
      <c r="U911" s="110">
        <f>IF(Play[[#This Row],[northeast]]=1,Play[[#This Row],[medical_insurance_charges]],NA())</f>
        <v>9361.3268000000007</v>
      </c>
      <c r="V911" s="114" t="e">
        <f>IF(AND(Play[[#This Row],[southeast]]&lt;&gt;0,Play[[#This Row],[Smoker]]&lt;&gt;0),Play[[#This Row],[medical_insurance_charges]],NA())</f>
        <v>#N/A</v>
      </c>
      <c r="W911" s="114" t="e">
        <f>IF(AND(Play[[#This Row],[southwest]]&lt;&gt;0,Play[[#This Row],[Smoker]]&lt;&gt;0),Play[[#This Row],[medical_insurance_charges]],NA())</f>
        <v>#N/A</v>
      </c>
      <c r="X911" s="114" t="e">
        <f>IF(AND(Play[[#This Row],[northwest]]&lt;&gt;0,Play[[#This Row],[Smoker]]&lt;&gt;0),Play[[#This Row],[medical_insurance_charges]],NA())</f>
        <v>#N/A</v>
      </c>
      <c r="Y911" s="114" t="e">
        <f>IF(AND(Play[[#This Row],[northeast]]&lt;&gt;0,Play[[#This Row],[Smoker]]&lt;&gt;0),Play[[#This Row],[medical_insurance_charges]],NA())</f>
        <v>#N/A</v>
      </c>
      <c r="Z911" s="115" t="e">
        <f>IF(AND(Play[[#This Row],[Biological Marker]]=0,Play[[#This Row],[Smoker]]=1),Play[[#This Row],[medical_insurance_charges]],NA())</f>
        <v>#N/A</v>
      </c>
      <c r="AA911" s="115" t="e">
        <f>IF(AND(Play[[#This Row],[Biological Marker]]=1,Play[[#This Row],[Smoker]]=1),Play[[#This Row],[medical_insurance_charges]],NA())</f>
        <v>#N/A</v>
      </c>
      <c r="AB911" s="144" t="e">
        <f>IF(AND(Play[[#This Row],[southeast]]&lt;&gt;0,Play[[#This Row],[Smoker]]=0),Play[[#This Row],[medical_insurance_charges]],NA())</f>
        <v>#N/A</v>
      </c>
      <c r="AC911" s="144" t="e">
        <f>IF(AND(Play[[#This Row],[southwest]]&lt;&gt;0,Play[[#This Row],[Smoker]]=0),Play[[#This Row],[medical_insurance_charges]],NA())</f>
        <v>#N/A</v>
      </c>
      <c r="AD911" s="144" t="e">
        <f>IF(AND(Play[[#This Row],[northwest]]&lt;&gt;0,Play[[#This Row],[Smoker]]=0),Play[[#This Row],[medical_insurance_charges]],NA())</f>
        <v>#N/A</v>
      </c>
      <c r="AE911" s="144">
        <f>IF(AND(Play[[#This Row],[northeast]]&lt;&gt;0,Play[[#This Row],[Smoker]]=0),Play[[#This Row],[medical_insurance_charges]],NA())</f>
        <v>9361.3268000000007</v>
      </c>
      <c r="AF911" s="115" t="e">
        <f>IF(AND(Play[[#This Row],[Biological Marker]]=0,Play[[#This Row],[Smoker]]=0),Play[[#This Row],[medical_insurance_charges]],NA())</f>
        <v>#N/A</v>
      </c>
      <c r="AG911" s="115">
        <f>IF(AND(Play[[#This Row],[Biological Marker]]=1,Play[[#This Row],[Smoker]]=0),Play[[#This Row],[medical_insurance_charges]],NA())</f>
        <v>9361.3268000000007</v>
      </c>
    </row>
    <row r="912" spans="1:33" x14ac:dyDescent="0.35">
      <c r="A912" s="31">
        <v>53</v>
      </c>
      <c r="B912" s="31">
        <v>24.32</v>
      </c>
      <c r="C912" s="33">
        <v>1</v>
      </c>
      <c r="D912" s="33">
        <v>0</v>
      </c>
      <c r="E912" s="33">
        <v>0</v>
      </c>
      <c r="F912" s="33">
        <v>0</v>
      </c>
      <c r="G912" s="33">
        <v>1</v>
      </c>
      <c r="H912">
        <v>0</v>
      </c>
      <c r="I912">
        <v>0</v>
      </c>
      <c r="J912">
        <v>0</v>
      </c>
      <c r="K912">
        <v>1</v>
      </c>
      <c r="L912">
        <v>0</v>
      </c>
      <c r="M912">
        <v>0</v>
      </c>
      <c r="N912">
        <v>0</v>
      </c>
      <c r="O912">
        <v>1</v>
      </c>
      <c r="P912">
        <v>0</v>
      </c>
      <c r="Q912" s="32">
        <v>9863.4717999999993</v>
      </c>
      <c r="R912" s="110" t="e">
        <f>IF(Play[[#This Row],[southeast]]=1,Play[[#This Row],[medical_insurance_charges]],NA())</f>
        <v>#N/A</v>
      </c>
      <c r="S912" s="110" t="e">
        <f>IF(Play[[#This Row],[southwest]]=1,Play[[#This Row],[medical_insurance_charges]],NA())</f>
        <v>#N/A</v>
      </c>
      <c r="T912" s="111">
        <f>IF(Play[[#This Row],[northwest]]=1,Play[[#This Row],[medical_insurance_charges]],NA())</f>
        <v>9863.4717999999993</v>
      </c>
      <c r="U912" s="110" t="e">
        <f>IF(Play[[#This Row],[northeast]]=1,Play[[#This Row],[medical_insurance_charges]],NA())</f>
        <v>#N/A</v>
      </c>
      <c r="V912" s="114" t="e">
        <f>IF(AND(Play[[#This Row],[southeast]]&lt;&gt;0,Play[[#This Row],[Smoker]]&lt;&gt;0),Play[[#This Row],[medical_insurance_charges]],NA())</f>
        <v>#N/A</v>
      </c>
      <c r="W912" s="114" t="e">
        <f>IF(AND(Play[[#This Row],[southwest]]&lt;&gt;0,Play[[#This Row],[Smoker]]&lt;&gt;0),Play[[#This Row],[medical_insurance_charges]],NA())</f>
        <v>#N/A</v>
      </c>
      <c r="X912" s="114" t="e">
        <f>IF(AND(Play[[#This Row],[northwest]]&lt;&gt;0,Play[[#This Row],[Smoker]]&lt;&gt;0),Play[[#This Row],[medical_insurance_charges]],NA())</f>
        <v>#N/A</v>
      </c>
      <c r="Y912" s="114" t="e">
        <f>IF(AND(Play[[#This Row],[northeast]]&lt;&gt;0,Play[[#This Row],[Smoker]]&lt;&gt;0),Play[[#This Row],[medical_insurance_charges]],NA())</f>
        <v>#N/A</v>
      </c>
      <c r="Z912" s="115" t="e">
        <f>IF(AND(Play[[#This Row],[Biological Marker]]=0,Play[[#This Row],[Smoker]]=1),Play[[#This Row],[medical_insurance_charges]],NA())</f>
        <v>#N/A</v>
      </c>
      <c r="AA912" s="115" t="e">
        <f>IF(AND(Play[[#This Row],[Biological Marker]]=1,Play[[#This Row],[Smoker]]=1),Play[[#This Row],[medical_insurance_charges]],NA())</f>
        <v>#N/A</v>
      </c>
      <c r="AB912" s="144" t="e">
        <f>IF(AND(Play[[#This Row],[southeast]]&lt;&gt;0,Play[[#This Row],[Smoker]]=0),Play[[#This Row],[medical_insurance_charges]],NA())</f>
        <v>#N/A</v>
      </c>
      <c r="AC912" s="144" t="e">
        <f>IF(AND(Play[[#This Row],[southwest]]&lt;&gt;0,Play[[#This Row],[Smoker]]=0),Play[[#This Row],[medical_insurance_charges]],NA())</f>
        <v>#N/A</v>
      </c>
      <c r="AD912" s="144">
        <f>IF(AND(Play[[#This Row],[northwest]]&lt;&gt;0,Play[[#This Row],[Smoker]]=0),Play[[#This Row],[medical_insurance_charges]],NA())</f>
        <v>9863.4717999999993</v>
      </c>
      <c r="AE912" s="144" t="e">
        <f>IF(AND(Play[[#This Row],[northeast]]&lt;&gt;0,Play[[#This Row],[Smoker]]=0),Play[[#This Row],[medical_insurance_charges]],NA())</f>
        <v>#N/A</v>
      </c>
      <c r="AF912" s="115" t="e">
        <f>IF(AND(Play[[#This Row],[Biological Marker]]=0,Play[[#This Row],[Smoker]]=0),Play[[#This Row],[medical_insurance_charges]],NA())</f>
        <v>#N/A</v>
      </c>
      <c r="AG912" s="115">
        <f>IF(AND(Play[[#This Row],[Biological Marker]]=1,Play[[#This Row],[Smoker]]=0),Play[[#This Row],[medical_insurance_charges]],NA())</f>
        <v>9863.4717999999993</v>
      </c>
    </row>
    <row r="913" spans="1:33" x14ac:dyDescent="0.35">
      <c r="A913" s="31">
        <v>54</v>
      </c>
      <c r="B913" s="31">
        <v>24.035</v>
      </c>
      <c r="C913" s="33">
        <v>1</v>
      </c>
      <c r="D913" s="33">
        <v>0</v>
      </c>
      <c r="E913" s="33">
        <v>0</v>
      </c>
      <c r="F913" s="33">
        <v>0</v>
      </c>
      <c r="G913" s="33">
        <v>1</v>
      </c>
      <c r="H913">
        <v>0</v>
      </c>
      <c r="I913">
        <v>0</v>
      </c>
      <c r="J913">
        <v>0</v>
      </c>
      <c r="K913">
        <v>0</v>
      </c>
      <c r="L913">
        <v>1</v>
      </c>
      <c r="M913">
        <v>0</v>
      </c>
      <c r="N913">
        <v>0</v>
      </c>
      <c r="O913">
        <v>1</v>
      </c>
      <c r="P913">
        <v>0</v>
      </c>
      <c r="Q913" s="32">
        <v>10422.916649999999</v>
      </c>
      <c r="R913" s="110" t="e">
        <f>IF(Play[[#This Row],[southeast]]=1,Play[[#This Row],[medical_insurance_charges]],NA())</f>
        <v>#N/A</v>
      </c>
      <c r="S913" s="110" t="e">
        <f>IF(Play[[#This Row],[southwest]]=1,Play[[#This Row],[medical_insurance_charges]],NA())</f>
        <v>#N/A</v>
      </c>
      <c r="T913" s="111" t="e">
        <f>IF(Play[[#This Row],[northwest]]=1,Play[[#This Row],[medical_insurance_charges]],NA())</f>
        <v>#N/A</v>
      </c>
      <c r="U913" s="110">
        <f>IF(Play[[#This Row],[northeast]]=1,Play[[#This Row],[medical_insurance_charges]],NA())</f>
        <v>10422.916649999999</v>
      </c>
      <c r="V913" s="114" t="e">
        <f>IF(AND(Play[[#This Row],[southeast]]&lt;&gt;0,Play[[#This Row],[Smoker]]&lt;&gt;0),Play[[#This Row],[medical_insurance_charges]],NA())</f>
        <v>#N/A</v>
      </c>
      <c r="W913" s="114" t="e">
        <f>IF(AND(Play[[#This Row],[southwest]]&lt;&gt;0,Play[[#This Row],[Smoker]]&lt;&gt;0),Play[[#This Row],[medical_insurance_charges]],NA())</f>
        <v>#N/A</v>
      </c>
      <c r="X913" s="114" t="e">
        <f>IF(AND(Play[[#This Row],[northwest]]&lt;&gt;0,Play[[#This Row],[Smoker]]&lt;&gt;0),Play[[#This Row],[medical_insurance_charges]],NA())</f>
        <v>#N/A</v>
      </c>
      <c r="Y913" s="114" t="e">
        <f>IF(AND(Play[[#This Row],[northeast]]&lt;&gt;0,Play[[#This Row],[Smoker]]&lt;&gt;0),Play[[#This Row],[medical_insurance_charges]],NA())</f>
        <v>#N/A</v>
      </c>
      <c r="Z913" s="115" t="e">
        <f>IF(AND(Play[[#This Row],[Biological Marker]]=0,Play[[#This Row],[Smoker]]=1),Play[[#This Row],[medical_insurance_charges]],NA())</f>
        <v>#N/A</v>
      </c>
      <c r="AA913" s="115" t="e">
        <f>IF(AND(Play[[#This Row],[Biological Marker]]=1,Play[[#This Row],[Smoker]]=1),Play[[#This Row],[medical_insurance_charges]],NA())</f>
        <v>#N/A</v>
      </c>
      <c r="AB913" s="144" t="e">
        <f>IF(AND(Play[[#This Row],[southeast]]&lt;&gt;0,Play[[#This Row],[Smoker]]=0),Play[[#This Row],[medical_insurance_charges]],NA())</f>
        <v>#N/A</v>
      </c>
      <c r="AC913" s="144" t="e">
        <f>IF(AND(Play[[#This Row],[southwest]]&lt;&gt;0,Play[[#This Row],[Smoker]]=0),Play[[#This Row],[medical_insurance_charges]],NA())</f>
        <v>#N/A</v>
      </c>
      <c r="AD913" s="144" t="e">
        <f>IF(AND(Play[[#This Row],[northwest]]&lt;&gt;0,Play[[#This Row],[Smoker]]=0),Play[[#This Row],[medical_insurance_charges]],NA())</f>
        <v>#N/A</v>
      </c>
      <c r="AE913" s="144">
        <f>IF(AND(Play[[#This Row],[northeast]]&lt;&gt;0,Play[[#This Row],[Smoker]]=0),Play[[#This Row],[medical_insurance_charges]],NA())</f>
        <v>10422.916649999999</v>
      </c>
      <c r="AF913" s="115" t="e">
        <f>IF(AND(Play[[#This Row],[Biological Marker]]=0,Play[[#This Row],[Smoker]]=0),Play[[#This Row],[medical_insurance_charges]],NA())</f>
        <v>#N/A</v>
      </c>
      <c r="AG913" s="115">
        <f>IF(AND(Play[[#This Row],[Biological Marker]]=1,Play[[#This Row],[Smoker]]=0),Play[[#This Row],[medical_insurance_charges]],NA())</f>
        <v>10422.916649999999</v>
      </c>
    </row>
    <row r="914" spans="1:33" x14ac:dyDescent="0.35">
      <c r="A914" s="31">
        <v>59</v>
      </c>
      <c r="B914" s="31">
        <v>24.7</v>
      </c>
      <c r="C914" s="33">
        <v>1</v>
      </c>
      <c r="D914" s="33">
        <v>0</v>
      </c>
      <c r="E914" s="33">
        <v>0</v>
      </c>
      <c r="F914" s="33">
        <v>0</v>
      </c>
      <c r="G914" s="33">
        <v>1</v>
      </c>
      <c r="H914">
        <v>0</v>
      </c>
      <c r="I914">
        <v>0</v>
      </c>
      <c r="J914">
        <v>0</v>
      </c>
      <c r="K914">
        <v>0</v>
      </c>
      <c r="L914">
        <v>1</v>
      </c>
      <c r="M914">
        <v>0</v>
      </c>
      <c r="N914">
        <v>0</v>
      </c>
      <c r="O914">
        <v>1</v>
      </c>
      <c r="P914">
        <v>0</v>
      </c>
      <c r="Q914" s="32">
        <v>12323.936</v>
      </c>
      <c r="R914" s="110" t="e">
        <f>IF(Play[[#This Row],[southeast]]=1,Play[[#This Row],[medical_insurance_charges]],NA())</f>
        <v>#N/A</v>
      </c>
      <c r="S914" s="110" t="e">
        <f>IF(Play[[#This Row],[southwest]]=1,Play[[#This Row],[medical_insurance_charges]],NA())</f>
        <v>#N/A</v>
      </c>
      <c r="T914" s="111" t="e">
        <f>IF(Play[[#This Row],[northwest]]=1,Play[[#This Row],[medical_insurance_charges]],NA())</f>
        <v>#N/A</v>
      </c>
      <c r="U914" s="110">
        <f>IF(Play[[#This Row],[northeast]]=1,Play[[#This Row],[medical_insurance_charges]],NA())</f>
        <v>12323.936</v>
      </c>
      <c r="V914" s="114" t="e">
        <f>IF(AND(Play[[#This Row],[southeast]]&lt;&gt;0,Play[[#This Row],[Smoker]]&lt;&gt;0),Play[[#This Row],[medical_insurance_charges]],NA())</f>
        <v>#N/A</v>
      </c>
      <c r="W914" s="114" t="e">
        <f>IF(AND(Play[[#This Row],[southwest]]&lt;&gt;0,Play[[#This Row],[Smoker]]&lt;&gt;0),Play[[#This Row],[medical_insurance_charges]],NA())</f>
        <v>#N/A</v>
      </c>
      <c r="X914" s="114" t="e">
        <f>IF(AND(Play[[#This Row],[northwest]]&lt;&gt;0,Play[[#This Row],[Smoker]]&lt;&gt;0),Play[[#This Row],[medical_insurance_charges]],NA())</f>
        <v>#N/A</v>
      </c>
      <c r="Y914" s="114" t="e">
        <f>IF(AND(Play[[#This Row],[northeast]]&lt;&gt;0,Play[[#This Row],[Smoker]]&lt;&gt;0),Play[[#This Row],[medical_insurance_charges]],NA())</f>
        <v>#N/A</v>
      </c>
      <c r="Z914" s="115" t="e">
        <f>IF(AND(Play[[#This Row],[Biological Marker]]=0,Play[[#This Row],[Smoker]]=1),Play[[#This Row],[medical_insurance_charges]],NA())</f>
        <v>#N/A</v>
      </c>
      <c r="AA914" s="115" t="e">
        <f>IF(AND(Play[[#This Row],[Biological Marker]]=1,Play[[#This Row],[Smoker]]=1),Play[[#This Row],[medical_insurance_charges]],NA())</f>
        <v>#N/A</v>
      </c>
      <c r="AB914" s="144" t="e">
        <f>IF(AND(Play[[#This Row],[southeast]]&lt;&gt;0,Play[[#This Row],[Smoker]]=0),Play[[#This Row],[medical_insurance_charges]],NA())</f>
        <v>#N/A</v>
      </c>
      <c r="AC914" s="144" t="e">
        <f>IF(AND(Play[[#This Row],[southwest]]&lt;&gt;0,Play[[#This Row],[Smoker]]=0),Play[[#This Row],[medical_insurance_charges]],NA())</f>
        <v>#N/A</v>
      </c>
      <c r="AD914" s="144" t="e">
        <f>IF(AND(Play[[#This Row],[northwest]]&lt;&gt;0,Play[[#This Row],[Smoker]]=0),Play[[#This Row],[medical_insurance_charges]],NA())</f>
        <v>#N/A</v>
      </c>
      <c r="AE914" s="144">
        <f>IF(AND(Play[[#This Row],[northeast]]&lt;&gt;0,Play[[#This Row],[Smoker]]=0),Play[[#This Row],[medical_insurance_charges]],NA())</f>
        <v>12323.936</v>
      </c>
      <c r="AF914" s="115" t="e">
        <f>IF(AND(Play[[#This Row],[Biological Marker]]=0,Play[[#This Row],[Smoker]]=0),Play[[#This Row],[medical_insurance_charges]],NA())</f>
        <v>#N/A</v>
      </c>
      <c r="AG914" s="115">
        <f>IF(AND(Play[[#This Row],[Biological Marker]]=1,Play[[#This Row],[Smoker]]=0),Play[[#This Row],[medical_insurance_charges]],NA())</f>
        <v>12323.936</v>
      </c>
    </row>
    <row r="915" spans="1:33" x14ac:dyDescent="0.35">
      <c r="A915" s="31">
        <v>60</v>
      </c>
      <c r="B915" s="31">
        <v>24.32</v>
      </c>
      <c r="C915" s="33">
        <v>1</v>
      </c>
      <c r="D915" s="33">
        <v>0</v>
      </c>
      <c r="E915" s="33">
        <v>0</v>
      </c>
      <c r="F915" s="33">
        <v>0</v>
      </c>
      <c r="G915" s="33">
        <v>1</v>
      </c>
      <c r="H915">
        <v>0</v>
      </c>
      <c r="I915">
        <v>0</v>
      </c>
      <c r="J915">
        <v>0</v>
      </c>
      <c r="K915">
        <v>1</v>
      </c>
      <c r="L915">
        <v>0</v>
      </c>
      <c r="M915">
        <v>0</v>
      </c>
      <c r="N915">
        <v>0</v>
      </c>
      <c r="O915">
        <v>0</v>
      </c>
      <c r="P915">
        <v>1</v>
      </c>
      <c r="Q915" s="32">
        <v>13112.604799999999</v>
      </c>
      <c r="R915" s="110" t="e">
        <f>IF(Play[[#This Row],[southeast]]=1,Play[[#This Row],[medical_insurance_charges]],NA())</f>
        <v>#N/A</v>
      </c>
      <c r="S915" s="110" t="e">
        <f>IF(Play[[#This Row],[southwest]]=1,Play[[#This Row],[medical_insurance_charges]],NA())</f>
        <v>#N/A</v>
      </c>
      <c r="T915" s="111">
        <f>IF(Play[[#This Row],[northwest]]=1,Play[[#This Row],[medical_insurance_charges]],NA())</f>
        <v>13112.604799999999</v>
      </c>
      <c r="U915" s="110" t="e">
        <f>IF(Play[[#This Row],[northeast]]=1,Play[[#This Row],[medical_insurance_charges]],NA())</f>
        <v>#N/A</v>
      </c>
      <c r="V915" s="114" t="e">
        <f>IF(AND(Play[[#This Row],[southeast]]&lt;&gt;0,Play[[#This Row],[Smoker]]&lt;&gt;0),Play[[#This Row],[medical_insurance_charges]],NA())</f>
        <v>#N/A</v>
      </c>
      <c r="W915" s="114" t="e">
        <f>IF(AND(Play[[#This Row],[southwest]]&lt;&gt;0,Play[[#This Row],[Smoker]]&lt;&gt;0),Play[[#This Row],[medical_insurance_charges]],NA())</f>
        <v>#N/A</v>
      </c>
      <c r="X915" s="114" t="e">
        <f>IF(AND(Play[[#This Row],[northwest]]&lt;&gt;0,Play[[#This Row],[Smoker]]&lt;&gt;0),Play[[#This Row],[medical_insurance_charges]],NA())</f>
        <v>#N/A</v>
      </c>
      <c r="Y915" s="114" t="e">
        <f>IF(AND(Play[[#This Row],[northeast]]&lt;&gt;0,Play[[#This Row],[Smoker]]&lt;&gt;0),Play[[#This Row],[medical_insurance_charges]],NA())</f>
        <v>#N/A</v>
      </c>
      <c r="Z915" s="115" t="e">
        <f>IF(AND(Play[[#This Row],[Biological Marker]]=0,Play[[#This Row],[Smoker]]=1),Play[[#This Row],[medical_insurance_charges]],NA())</f>
        <v>#N/A</v>
      </c>
      <c r="AA915" s="115" t="e">
        <f>IF(AND(Play[[#This Row],[Biological Marker]]=1,Play[[#This Row],[Smoker]]=1),Play[[#This Row],[medical_insurance_charges]],NA())</f>
        <v>#N/A</v>
      </c>
      <c r="AB915" s="144" t="e">
        <f>IF(AND(Play[[#This Row],[southeast]]&lt;&gt;0,Play[[#This Row],[Smoker]]=0),Play[[#This Row],[medical_insurance_charges]],NA())</f>
        <v>#N/A</v>
      </c>
      <c r="AC915" s="144" t="e">
        <f>IF(AND(Play[[#This Row],[southwest]]&lt;&gt;0,Play[[#This Row],[Smoker]]=0),Play[[#This Row],[medical_insurance_charges]],NA())</f>
        <v>#N/A</v>
      </c>
      <c r="AD915" s="144">
        <f>IF(AND(Play[[#This Row],[northwest]]&lt;&gt;0,Play[[#This Row],[Smoker]]=0),Play[[#This Row],[medical_insurance_charges]],NA())</f>
        <v>13112.604799999999</v>
      </c>
      <c r="AE915" s="144" t="e">
        <f>IF(AND(Play[[#This Row],[northeast]]&lt;&gt;0,Play[[#This Row],[Smoker]]=0),Play[[#This Row],[medical_insurance_charges]],NA())</f>
        <v>#N/A</v>
      </c>
      <c r="AF915" s="115" t="e">
        <f>IF(AND(Play[[#This Row],[Biological Marker]]=0,Play[[#This Row],[Smoker]]=0),Play[[#This Row],[medical_insurance_charges]],NA())</f>
        <v>#N/A</v>
      </c>
      <c r="AG915" s="115">
        <f>IF(AND(Play[[#This Row],[Biological Marker]]=1,Play[[#This Row],[Smoker]]=0),Play[[#This Row],[medical_insurance_charges]],NA())</f>
        <v>13112.604799999999</v>
      </c>
    </row>
    <row r="916" spans="1:33" x14ac:dyDescent="0.35">
      <c r="A916" s="31">
        <v>60</v>
      </c>
      <c r="B916" s="31">
        <v>24.32</v>
      </c>
      <c r="C916" s="33">
        <v>1</v>
      </c>
      <c r="D916" s="33">
        <v>0</v>
      </c>
      <c r="E916" s="33">
        <v>0</v>
      </c>
      <c r="F916" s="33">
        <v>0</v>
      </c>
      <c r="G916" s="33">
        <v>1</v>
      </c>
      <c r="H916">
        <v>0</v>
      </c>
      <c r="I916">
        <v>0</v>
      </c>
      <c r="J916">
        <v>0</v>
      </c>
      <c r="K916">
        <v>1</v>
      </c>
      <c r="L916">
        <v>0</v>
      </c>
      <c r="M916">
        <v>0</v>
      </c>
      <c r="N916">
        <v>0</v>
      </c>
      <c r="O916">
        <v>0</v>
      </c>
      <c r="P916">
        <v>1</v>
      </c>
      <c r="Q916" s="32">
        <v>12523.604799999999</v>
      </c>
      <c r="R916" s="110" t="e">
        <f>IF(Play[[#This Row],[southeast]]=1,Play[[#This Row],[medical_insurance_charges]],NA())</f>
        <v>#N/A</v>
      </c>
      <c r="S916" s="110" t="e">
        <f>IF(Play[[#This Row],[southwest]]=1,Play[[#This Row],[medical_insurance_charges]],NA())</f>
        <v>#N/A</v>
      </c>
      <c r="T916" s="111">
        <f>IF(Play[[#This Row],[northwest]]=1,Play[[#This Row],[medical_insurance_charges]],NA())</f>
        <v>12523.604799999999</v>
      </c>
      <c r="U916" s="110" t="e">
        <f>IF(Play[[#This Row],[northeast]]=1,Play[[#This Row],[medical_insurance_charges]],NA())</f>
        <v>#N/A</v>
      </c>
      <c r="V916" s="114" t="e">
        <f>IF(AND(Play[[#This Row],[southeast]]&lt;&gt;0,Play[[#This Row],[Smoker]]&lt;&gt;0),Play[[#This Row],[medical_insurance_charges]],NA())</f>
        <v>#N/A</v>
      </c>
      <c r="W916" s="114" t="e">
        <f>IF(AND(Play[[#This Row],[southwest]]&lt;&gt;0,Play[[#This Row],[Smoker]]&lt;&gt;0),Play[[#This Row],[medical_insurance_charges]],NA())</f>
        <v>#N/A</v>
      </c>
      <c r="X916" s="114" t="e">
        <f>IF(AND(Play[[#This Row],[northwest]]&lt;&gt;0,Play[[#This Row],[Smoker]]&lt;&gt;0),Play[[#This Row],[medical_insurance_charges]],NA())</f>
        <v>#N/A</v>
      </c>
      <c r="Y916" s="114" t="e">
        <f>IF(AND(Play[[#This Row],[northeast]]&lt;&gt;0,Play[[#This Row],[Smoker]]&lt;&gt;0),Play[[#This Row],[medical_insurance_charges]],NA())</f>
        <v>#N/A</v>
      </c>
      <c r="Z916" s="115" t="e">
        <f>IF(AND(Play[[#This Row],[Biological Marker]]=0,Play[[#This Row],[Smoker]]=1),Play[[#This Row],[medical_insurance_charges]],NA())</f>
        <v>#N/A</v>
      </c>
      <c r="AA916" s="115" t="e">
        <f>IF(AND(Play[[#This Row],[Biological Marker]]=1,Play[[#This Row],[Smoker]]=1),Play[[#This Row],[medical_insurance_charges]],NA())</f>
        <v>#N/A</v>
      </c>
      <c r="AB916" s="144" t="e">
        <f>IF(AND(Play[[#This Row],[southeast]]&lt;&gt;0,Play[[#This Row],[Smoker]]=0),Play[[#This Row],[medical_insurance_charges]],NA())</f>
        <v>#N/A</v>
      </c>
      <c r="AC916" s="144" t="e">
        <f>IF(AND(Play[[#This Row],[southwest]]&lt;&gt;0,Play[[#This Row],[Smoker]]=0),Play[[#This Row],[medical_insurance_charges]],NA())</f>
        <v>#N/A</v>
      </c>
      <c r="AD916" s="144">
        <f>IF(AND(Play[[#This Row],[northwest]]&lt;&gt;0,Play[[#This Row],[Smoker]]=0),Play[[#This Row],[medical_insurance_charges]],NA())</f>
        <v>12523.604799999999</v>
      </c>
      <c r="AE916" s="144" t="e">
        <f>IF(AND(Play[[#This Row],[northeast]]&lt;&gt;0,Play[[#This Row],[Smoker]]=0),Play[[#This Row],[medical_insurance_charges]],NA())</f>
        <v>#N/A</v>
      </c>
      <c r="AF916" s="115" t="e">
        <f>IF(AND(Play[[#This Row],[Biological Marker]]=0,Play[[#This Row],[Smoker]]=0),Play[[#This Row],[medical_insurance_charges]],NA())</f>
        <v>#N/A</v>
      </c>
      <c r="AG916" s="115">
        <f>IF(AND(Play[[#This Row],[Biological Marker]]=1,Play[[#This Row],[Smoker]]=0),Play[[#This Row],[medical_insurance_charges]],NA())</f>
        <v>12523.604799999999</v>
      </c>
    </row>
    <row r="917" spans="1:33" x14ac:dyDescent="0.35">
      <c r="A917" s="31">
        <v>61</v>
      </c>
      <c r="B917" s="31">
        <v>23.655000000000001</v>
      </c>
      <c r="C917" s="33">
        <v>1</v>
      </c>
      <c r="D917" s="33">
        <v>0</v>
      </c>
      <c r="E917" s="33">
        <v>0</v>
      </c>
      <c r="F917" s="33">
        <v>0</v>
      </c>
      <c r="G917" s="33">
        <v>1</v>
      </c>
      <c r="H917">
        <v>0</v>
      </c>
      <c r="I917">
        <v>0</v>
      </c>
      <c r="J917">
        <v>0</v>
      </c>
      <c r="K917">
        <v>0</v>
      </c>
      <c r="L917">
        <v>1</v>
      </c>
      <c r="M917">
        <v>0</v>
      </c>
      <c r="N917">
        <v>0</v>
      </c>
      <c r="O917">
        <v>0</v>
      </c>
      <c r="P917">
        <v>1</v>
      </c>
      <c r="Q917" s="32">
        <v>13129.603450000001</v>
      </c>
      <c r="R917" s="110" t="e">
        <f>IF(Play[[#This Row],[southeast]]=1,Play[[#This Row],[medical_insurance_charges]],NA())</f>
        <v>#N/A</v>
      </c>
      <c r="S917" s="110" t="e">
        <f>IF(Play[[#This Row],[southwest]]=1,Play[[#This Row],[medical_insurance_charges]],NA())</f>
        <v>#N/A</v>
      </c>
      <c r="T917" s="111" t="e">
        <f>IF(Play[[#This Row],[northwest]]=1,Play[[#This Row],[medical_insurance_charges]],NA())</f>
        <v>#N/A</v>
      </c>
      <c r="U917" s="110">
        <f>IF(Play[[#This Row],[northeast]]=1,Play[[#This Row],[medical_insurance_charges]],NA())</f>
        <v>13129.603450000001</v>
      </c>
      <c r="V917" s="114" t="e">
        <f>IF(AND(Play[[#This Row],[southeast]]&lt;&gt;0,Play[[#This Row],[Smoker]]&lt;&gt;0),Play[[#This Row],[medical_insurance_charges]],NA())</f>
        <v>#N/A</v>
      </c>
      <c r="W917" s="114" t="e">
        <f>IF(AND(Play[[#This Row],[southwest]]&lt;&gt;0,Play[[#This Row],[Smoker]]&lt;&gt;0),Play[[#This Row],[medical_insurance_charges]],NA())</f>
        <v>#N/A</v>
      </c>
      <c r="X917" s="114" t="e">
        <f>IF(AND(Play[[#This Row],[northwest]]&lt;&gt;0,Play[[#This Row],[Smoker]]&lt;&gt;0),Play[[#This Row],[medical_insurance_charges]],NA())</f>
        <v>#N/A</v>
      </c>
      <c r="Y917" s="114" t="e">
        <f>IF(AND(Play[[#This Row],[northeast]]&lt;&gt;0,Play[[#This Row],[Smoker]]&lt;&gt;0),Play[[#This Row],[medical_insurance_charges]],NA())</f>
        <v>#N/A</v>
      </c>
      <c r="Z917" s="115" t="e">
        <f>IF(AND(Play[[#This Row],[Biological Marker]]=0,Play[[#This Row],[Smoker]]=1),Play[[#This Row],[medical_insurance_charges]],NA())</f>
        <v>#N/A</v>
      </c>
      <c r="AA917" s="115" t="e">
        <f>IF(AND(Play[[#This Row],[Biological Marker]]=1,Play[[#This Row],[Smoker]]=1),Play[[#This Row],[medical_insurance_charges]],NA())</f>
        <v>#N/A</v>
      </c>
      <c r="AB917" s="144" t="e">
        <f>IF(AND(Play[[#This Row],[southeast]]&lt;&gt;0,Play[[#This Row],[Smoker]]=0),Play[[#This Row],[medical_insurance_charges]],NA())</f>
        <v>#N/A</v>
      </c>
      <c r="AC917" s="144" t="e">
        <f>IF(AND(Play[[#This Row],[southwest]]&lt;&gt;0,Play[[#This Row],[Smoker]]=0),Play[[#This Row],[medical_insurance_charges]],NA())</f>
        <v>#N/A</v>
      </c>
      <c r="AD917" s="144" t="e">
        <f>IF(AND(Play[[#This Row],[northwest]]&lt;&gt;0,Play[[#This Row],[Smoker]]=0),Play[[#This Row],[medical_insurance_charges]],NA())</f>
        <v>#N/A</v>
      </c>
      <c r="AE917" s="144">
        <f>IF(AND(Play[[#This Row],[northeast]]&lt;&gt;0,Play[[#This Row],[Smoker]]=0),Play[[#This Row],[medical_insurance_charges]],NA())</f>
        <v>13129.603450000001</v>
      </c>
      <c r="AF917" s="115" t="e">
        <f>IF(AND(Play[[#This Row],[Biological Marker]]=0,Play[[#This Row],[Smoker]]=0),Play[[#This Row],[medical_insurance_charges]],NA())</f>
        <v>#N/A</v>
      </c>
      <c r="AG917" s="115">
        <f>IF(AND(Play[[#This Row],[Biological Marker]]=1,Play[[#This Row],[Smoker]]=0),Play[[#This Row],[medical_insurance_charges]],NA())</f>
        <v>13129.603450000001</v>
      </c>
    </row>
    <row r="918" spans="1:33" x14ac:dyDescent="0.35">
      <c r="A918" s="31">
        <v>63</v>
      </c>
      <c r="B918" s="31">
        <v>21.66</v>
      </c>
      <c r="C918" s="33">
        <v>1</v>
      </c>
      <c r="D918" s="33">
        <v>0</v>
      </c>
      <c r="E918" s="33">
        <v>0</v>
      </c>
      <c r="F918" s="33">
        <v>0</v>
      </c>
      <c r="G918" s="33">
        <v>1</v>
      </c>
      <c r="H918">
        <v>0</v>
      </c>
      <c r="I918">
        <v>0</v>
      </c>
      <c r="J918">
        <v>0</v>
      </c>
      <c r="K918">
        <v>1</v>
      </c>
      <c r="L918">
        <v>0</v>
      </c>
      <c r="M918">
        <v>0</v>
      </c>
      <c r="N918">
        <v>0</v>
      </c>
      <c r="O918">
        <v>0</v>
      </c>
      <c r="P918">
        <v>1</v>
      </c>
      <c r="Q918" s="32">
        <v>14349.8544</v>
      </c>
      <c r="R918" s="110" t="e">
        <f>IF(Play[[#This Row],[southeast]]=1,Play[[#This Row],[medical_insurance_charges]],NA())</f>
        <v>#N/A</v>
      </c>
      <c r="S918" s="110" t="e">
        <f>IF(Play[[#This Row],[southwest]]=1,Play[[#This Row],[medical_insurance_charges]],NA())</f>
        <v>#N/A</v>
      </c>
      <c r="T918" s="111">
        <f>IF(Play[[#This Row],[northwest]]=1,Play[[#This Row],[medical_insurance_charges]],NA())</f>
        <v>14349.8544</v>
      </c>
      <c r="U918" s="110" t="e">
        <f>IF(Play[[#This Row],[northeast]]=1,Play[[#This Row],[medical_insurance_charges]],NA())</f>
        <v>#N/A</v>
      </c>
      <c r="V918" s="114" t="e">
        <f>IF(AND(Play[[#This Row],[southeast]]&lt;&gt;0,Play[[#This Row],[Smoker]]&lt;&gt;0),Play[[#This Row],[medical_insurance_charges]],NA())</f>
        <v>#N/A</v>
      </c>
      <c r="W918" s="114" t="e">
        <f>IF(AND(Play[[#This Row],[southwest]]&lt;&gt;0,Play[[#This Row],[Smoker]]&lt;&gt;0),Play[[#This Row],[medical_insurance_charges]],NA())</f>
        <v>#N/A</v>
      </c>
      <c r="X918" s="114" t="e">
        <f>IF(AND(Play[[#This Row],[northwest]]&lt;&gt;0,Play[[#This Row],[Smoker]]&lt;&gt;0),Play[[#This Row],[medical_insurance_charges]],NA())</f>
        <v>#N/A</v>
      </c>
      <c r="Y918" s="114" t="e">
        <f>IF(AND(Play[[#This Row],[northeast]]&lt;&gt;0,Play[[#This Row],[Smoker]]&lt;&gt;0),Play[[#This Row],[medical_insurance_charges]],NA())</f>
        <v>#N/A</v>
      </c>
      <c r="Z918" s="115" t="e">
        <f>IF(AND(Play[[#This Row],[Biological Marker]]=0,Play[[#This Row],[Smoker]]=1),Play[[#This Row],[medical_insurance_charges]],NA())</f>
        <v>#N/A</v>
      </c>
      <c r="AA918" s="115" t="e">
        <f>IF(AND(Play[[#This Row],[Biological Marker]]=1,Play[[#This Row],[Smoker]]=1),Play[[#This Row],[medical_insurance_charges]],NA())</f>
        <v>#N/A</v>
      </c>
      <c r="AB918" s="144" t="e">
        <f>IF(AND(Play[[#This Row],[southeast]]&lt;&gt;0,Play[[#This Row],[Smoker]]=0),Play[[#This Row],[medical_insurance_charges]],NA())</f>
        <v>#N/A</v>
      </c>
      <c r="AC918" s="144" t="e">
        <f>IF(AND(Play[[#This Row],[southwest]]&lt;&gt;0,Play[[#This Row],[Smoker]]=0),Play[[#This Row],[medical_insurance_charges]],NA())</f>
        <v>#N/A</v>
      </c>
      <c r="AD918" s="144">
        <f>IF(AND(Play[[#This Row],[northwest]]&lt;&gt;0,Play[[#This Row],[Smoker]]=0),Play[[#This Row],[medical_insurance_charges]],NA())</f>
        <v>14349.8544</v>
      </c>
      <c r="AE918" s="144" t="e">
        <f>IF(AND(Play[[#This Row],[northeast]]&lt;&gt;0,Play[[#This Row],[Smoker]]=0),Play[[#This Row],[medical_insurance_charges]],NA())</f>
        <v>#N/A</v>
      </c>
      <c r="AF918" s="115" t="e">
        <f>IF(AND(Play[[#This Row],[Biological Marker]]=0,Play[[#This Row],[Smoker]]=0),Play[[#This Row],[medical_insurance_charges]],NA())</f>
        <v>#N/A</v>
      </c>
      <c r="AG918" s="115">
        <f>IF(AND(Play[[#This Row],[Biological Marker]]=1,Play[[#This Row],[Smoker]]=0),Play[[#This Row],[medical_insurance_charges]],NA())</f>
        <v>14349.8544</v>
      </c>
    </row>
    <row r="919" spans="1:33" x14ac:dyDescent="0.35">
      <c r="A919" s="31">
        <v>64</v>
      </c>
      <c r="B919" s="31">
        <v>24.7</v>
      </c>
      <c r="C919" s="33">
        <v>1</v>
      </c>
      <c r="D919" s="33">
        <v>0</v>
      </c>
      <c r="E919" s="33">
        <v>0</v>
      </c>
      <c r="F919" s="33">
        <v>0</v>
      </c>
      <c r="G919" s="33">
        <v>1</v>
      </c>
      <c r="H919">
        <v>0</v>
      </c>
      <c r="I919">
        <v>0</v>
      </c>
      <c r="J919">
        <v>0</v>
      </c>
      <c r="K919">
        <v>1</v>
      </c>
      <c r="L919">
        <v>0</v>
      </c>
      <c r="M919">
        <v>0</v>
      </c>
      <c r="N919">
        <v>0</v>
      </c>
      <c r="O919">
        <v>0</v>
      </c>
      <c r="P919">
        <v>1</v>
      </c>
      <c r="Q919" s="32">
        <v>30166.618170000002</v>
      </c>
      <c r="R919" s="110" t="e">
        <f>IF(Play[[#This Row],[southeast]]=1,Play[[#This Row],[medical_insurance_charges]],NA())</f>
        <v>#N/A</v>
      </c>
      <c r="S919" s="110" t="e">
        <f>IF(Play[[#This Row],[southwest]]=1,Play[[#This Row],[medical_insurance_charges]],NA())</f>
        <v>#N/A</v>
      </c>
      <c r="T919" s="111">
        <f>IF(Play[[#This Row],[northwest]]=1,Play[[#This Row],[medical_insurance_charges]],NA())</f>
        <v>30166.618170000002</v>
      </c>
      <c r="U919" s="110" t="e">
        <f>IF(Play[[#This Row],[northeast]]=1,Play[[#This Row],[medical_insurance_charges]],NA())</f>
        <v>#N/A</v>
      </c>
      <c r="V919" s="114" t="e">
        <f>IF(AND(Play[[#This Row],[southeast]]&lt;&gt;0,Play[[#This Row],[Smoker]]&lt;&gt;0),Play[[#This Row],[medical_insurance_charges]],NA())</f>
        <v>#N/A</v>
      </c>
      <c r="W919" s="114" t="e">
        <f>IF(AND(Play[[#This Row],[southwest]]&lt;&gt;0,Play[[#This Row],[Smoker]]&lt;&gt;0),Play[[#This Row],[medical_insurance_charges]],NA())</f>
        <v>#N/A</v>
      </c>
      <c r="X919" s="114" t="e">
        <f>IF(AND(Play[[#This Row],[northwest]]&lt;&gt;0,Play[[#This Row],[Smoker]]&lt;&gt;0),Play[[#This Row],[medical_insurance_charges]],NA())</f>
        <v>#N/A</v>
      </c>
      <c r="Y919" s="114" t="e">
        <f>IF(AND(Play[[#This Row],[northeast]]&lt;&gt;0,Play[[#This Row],[Smoker]]&lt;&gt;0),Play[[#This Row],[medical_insurance_charges]],NA())</f>
        <v>#N/A</v>
      </c>
      <c r="Z919" s="115" t="e">
        <f>IF(AND(Play[[#This Row],[Biological Marker]]=0,Play[[#This Row],[Smoker]]=1),Play[[#This Row],[medical_insurance_charges]],NA())</f>
        <v>#N/A</v>
      </c>
      <c r="AA919" s="115" t="e">
        <f>IF(AND(Play[[#This Row],[Biological Marker]]=1,Play[[#This Row],[Smoker]]=1),Play[[#This Row],[medical_insurance_charges]],NA())</f>
        <v>#N/A</v>
      </c>
      <c r="AB919" s="144" t="e">
        <f>IF(AND(Play[[#This Row],[southeast]]&lt;&gt;0,Play[[#This Row],[Smoker]]=0),Play[[#This Row],[medical_insurance_charges]],NA())</f>
        <v>#N/A</v>
      </c>
      <c r="AC919" s="144" t="e">
        <f>IF(AND(Play[[#This Row],[southwest]]&lt;&gt;0,Play[[#This Row],[Smoker]]=0),Play[[#This Row],[medical_insurance_charges]],NA())</f>
        <v>#N/A</v>
      </c>
      <c r="AD919" s="144">
        <f>IF(AND(Play[[#This Row],[northwest]]&lt;&gt;0,Play[[#This Row],[Smoker]]=0),Play[[#This Row],[medical_insurance_charges]],NA())</f>
        <v>30166.618170000002</v>
      </c>
      <c r="AE919" s="144" t="e">
        <f>IF(AND(Play[[#This Row],[northeast]]&lt;&gt;0,Play[[#This Row],[Smoker]]=0),Play[[#This Row],[medical_insurance_charges]],NA())</f>
        <v>#N/A</v>
      </c>
      <c r="AF919" s="115" t="e">
        <f>IF(AND(Play[[#This Row],[Biological Marker]]=0,Play[[#This Row],[Smoker]]=0),Play[[#This Row],[medical_insurance_charges]],NA())</f>
        <v>#N/A</v>
      </c>
      <c r="AG919" s="115">
        <f>IF(AND(Play[[#This Row],[Biological Marker]]=1,Play[[#This Row],[Smoker]]=0),Play[[#This Row],[medical_insurance_charges]],NA())</f>
        <v>30166.618170000002</v>
      </c>
    </row>
    <row r="920" spans="1:33" x14ac:dyDescent="0.35">
      <c r="A920" s="31">
        <v>18</v>
      </c>
      <c r="B920" s="31">
        <v>38.664999999999999</v>
      </c>
      <c r="C920" s="33">
        <v>0</v>
      </c>
      <c r="D920" s="33">
        <v>1</v>
      </c>
      <c r="E920" s="33">
        <v>0</v>
      </c>
      <c r="F920" s="33">
        <v>0</v>
      </c>
      <c r="G920" s="33">
        <v>0</v>
      </c>
      <c r="H920">
        <v>0</v>
      </c>
      <c r="I920">
        <v>0</v>
      </c>
      <c r="J920">
        <v>0</v>
      </c>
      <c r="K920">
        <v>0</v>
      </c>
      <c r="L920">
        <v>1</v>
      </c>
      <c r="M920">
        <v>1</v>
      </c>
      <c r="N920">
        <v>0</v>
      </c>
      <c r="O920">
        <v>0</v>
      </c>
      <c r="P920">
        <v>0</v>
      </c>
      <c r="Q920" s="32">
        <v>3393.35635</v>
      </c>
      <c r="R920" s="110" t="e">
        <f>IF(Play[[#This Row],[southeast]]=1,Play[[#This Row],[medical_insurance_charges]],NA())</f>
        <v>#N/A</v>
      </c>
      <c r="S920" s="110" t="e">
        <f>IF(Play[[#This Row],[southwest]]=1,Play[[#This Row],[medical_insurance_charges]],NA())</f>
        <v>#N/A</v>
      </c>
      <c r="T920" s="111" t="e">
        <f>IF(Play[[#This Row],[northwest]]=1,Play[[#This Row],[medical_insurance_charges]],NA())</f>
        <v>#N/A</v>
      </c>
      <c r="U920" s="110">
        <f>IF(Play[[#This Row],[northeast]]=1,Play[[#This Row],[medical_insurance_charges]],NA())</f>
        <v>3393.35635</v>
      </c>
      <c r="V920" s="114" t="e">
        <f>IF(AND(Play[[#This Row],[southeast]]&lt;&gt;0,Play[[#This Row],[Smoker]]&lt;&gt;0),Play[[#This Row],[medical_insurance_charges]],NA())</f>
        <v>#N/A</v>
      </c>
      <c r="W920" s="114" t="e">
        <f>IF(AND(Play[[#This Row],[southwest]]&lt;&gt;0,Play[[#This Row],[Smoker]]&lt;&gt;0),Play[[#This Row],[medical_insurance_charges]],NA())</f>
        <v>#N/A</v>
      </c>
      <c r="X920" s="114" t="e">
        <f>IF(AND(Play[[#This Row],[northwest]]&lt;&gt;0,Play[[#This Row],[Smoker]]&lt;&gt;0),Play[[#This Row],[medical_insurance_charges]],NA())</f>
        <v>#N/A</v>
      </c>
      <c r="Y920" s="114" t="e">
        <f>IF(AND(Play[[#This Row],[northeast]]&lt;&gt;0,Play[[#This Row],[Smoker]]&lt;&gt;0),Play[[#This Row],[medical_insurance_charges]],NA())</f>
        <v>#N/A</v>
      </c>
      <c r="Z920" s="115" t="e">
        <f>IF(AND(Play[[#This Row],[Biological Marker]]=0,Play[[#This Row],[Smoker]]=1),Play[[#This Row],[medical_insurance_charges]],NA())</f>
        <v>#N/A</v>
      </c>
      <c r="AA920" s="115" t="e">
        <f>IF(AND(Play[[#This Row],[Biological Marker]]=1,Play[[#This Row],[Smoker]]=1),Play[[#This Row],[medical_insurance_charges]],NA())</f>
        <v>#N/A</v>
      </c>
      <c r="AB920" s="144" t="e">
        <f>IF(AND(Play[[#This Row],[southeast]]&lt;&gt;0,Play[[#This Row],[Smoker]]=0),Play[[#This Row],[medical_insurance_charges]],NA())</f>
        <v>#N/A</v>
      </c>
      <c r="AC920" s="144" t="e">
        <f>IF(AND(Play[[#This Row],[southwest]]&lt;&gt;0,Play[[#This Row],[Smoker]]=0),Play[[#This Row],[medical_insurance_charges]],NA())</f>
        <v>#N/A</v>
      </c>
      <c r="AD920" s="144" t="e">
        <f>IF(AND(Play[[#This Row],[northwest]]&lt;&gt;0,Play[[#This Row],[Smoker]]=0),Play[[#This Row],[medical_insurance_charges]],NA())</f>
        <v>#N/A</v>
      </c>
      <c r="AE920" s="144">
        <f>IF(AND(Play[[#This Row],[northeast]]&lt;&gt;0,Play[[#This Row],[Smoker]]=0),Play[[#This Row],[medical_insurance_charges]],NA())</f>
        <v>3393.35635</v>
      </c>
      <c r="AF920" s="115">
        <f>IF(AND(Play[[#This Row],[Biological Marker]]=0,Play[[#This Row],[Smoker]]=0),Play[[#This Row],[medical_insurance_charges]],NA())</f>
        <v>3393.35635</v>
      </c>
      <c r="AG920" s="115" t="e">
        <f>IF(AND(Play[[#This Row],[Biological Marker]]=1,Play[[#This Row],[Smoker]]=0),Play[[#This Row],[medical_insurance_charges]],NA())</f>
        <v>#N/A</v>
      </c>
    </row>
    <row r="921" spans="1:33" x14ac:dyDescent="0.35">
      <c r="A921" s="31">
        <v>18</v>
      </c>
      <c r="B921" s="31">
        <v>35.625</v>
      </c>
      <c r="C921" s="33">
        <v>0</v>
      </c>
      <c r="D921" s="33">
        <v>1</v>
      </c>
      <c r="E921" s="33">
        <v>0</v>
      </c>
      <c r="F921" s="33">
        <v>0</v>
      </c>
      <c r="G921" s="33">
        <v>0</v>
      </c>
      <c r="H921">
        <v>0</v>
      </c>
      <c r="I921">
        <v>0</v>
      </c>
      <c r="J921">
        <v>0</v>
      </c>
      <c r="K921">
        <v>0</v>
      </c>
      <c r="L921">
        <v>1</v>
      </c>
      <c r="M921">
        <v>1</v>
      </c>
      <c r="N921">
        <v>0</v>
      </c>
      <c r="O921">
        <v>0</v>
      </c>
      <c r="P921">
        <v>0</v>
      </c>
      <c r="Q921" s="32">
        <v>2211.1307499999998</v>
      </c>
      <c r="R921" s="110" t="e">
        <f>IF(Play[[#This Row],[southeast]]=1,Play[[#This Row],[medical_insurance_charges]],NA())</f>
        <v>#N/A</v>
      </c>
      <c r="S921" s="110" t="e">
        <f>IF(Play[[#This Row],[southwest]]=1,Play[[#This Row],[medical_insurance_charges]],NA())</f>
        <v>#N/A</v>
      </c>
      <c r="T921" s="111" t="e">
        <f>IF(Play[[#This Row],[northwest]]=1,Play[[#This Row],[medical_insurance_charges]],NA())</f>
        <v>#N/A</v>
      </c>
      <c r="U921" s="110">
        <f>IF(Play[[#This Row],[northeast]]=1,Play[[#This Row],[medical_insurance_charges]],NA())</f>
        <v>2211.1307499999998</v>
      </c>
      <c r="V921" s="114" t="e">
        <f>IF(AND(Play[[#This Row],[southeast]]&lt;&gt;0,Play[[#This Row],[Smoker]]&lt;&gt;0),Play[[#This Row],[medical_insurance_charges]],NA())</f>
        <v>#N/A</v>
      </c>
      <c r="W921" s="114" t="e">
        <f>IF(AND(Play[[#This Row],[southwest]]&lt;&gt;0,Play[[#This Row],[Smoker]]&lt;&gt;0),Play[[#This Row],[medical_insurance_charges]],NA())</f>
        <v>#N/A</v>
      </c>
      <c r="X921" s="114" t="e">
        <f>IF(AND(Play[[#This Row],[northwest]]&lt;&gt;0,Play[[#This Row],[Smoker]]&lt;&gt;0),Play[[#This Row],[medical_insurance_charges]],NA())</f>
        <v>#N/A</v>
      </c>
      <c r="Y921" s="114" t="e">
        <f>IF(AND(Play[[#This Row],[northeast]]&lt;&gt;0,Play[[#This Row],[Smoker]]&lt;&gt;0),Play[[#This Row],[medical_insurance_charges]],NA())</f>
        <v>#N/A</v>
      </c>
      <c r="Z921" s="115" t="e">
        <f>IF(AND(Play[[#This Row],[Biological Marker]]=0,Play[[#This Row],[Smoker]]=1),Play[[#This Row],[medical_insurance_charges]],NA())</f>
        <v>#N/A</v>
      </c>
      <c r="AA921" s="115" t="e">
        <f>IF(AND(Play[[#This Row],[Biological Marker]]=1,Play[[#This Row],[Smoker]]=1),Play[[#This Row],[medical_insurance_charges]],NA())</f>
        <v>#N/A</v>
      </c>
      <c r="AB921" s="144" t="e">
        <f>IF(AND(Play[[#This Row],[southeast]]&lt;&gt;0,Play[[#This Row],[Smoker]]=0),Play[[#This Row],[medical_insurance_charges]],NA())</f>
        <v>#N/A</v>
      </c>
      <c r="AC921" s="144" t="e">
        <f>IF(AND(Play[[#This Row],[southwest]]&lt;&gt;0,Play[[#This Row],[Smoker]]=0),Play[[#This Row],[medical_insurance_charges]],NA())</f>
        <v>#N/A</v>
      </c>
      <c r="AD921" s="144" t="e">
        <f>IF(AND(Play[[#This Row],[northwest]]&lt;&gt;0,Play[[#This Row],[Smoker]]=0),Play[[#This Row],[medical_insurance_charges]],NA())</f>
        <v>#N/A</v>
      </c>
      <c r="AE921" s="144">
        <f>IF(AND(Play[[#This Row],[northeast]]&lt;&gt;0,Play[[#This Row],[Smoker]]=0),Play[[#This Row],[medical_insurance_charges]],NA())</f>
        <v>2211.1307499999998</v>
      </c>
      <c r="AF921" s="115">
        <f>IF(AND(Play[[#This Row],[Biological Marker]]=0,Play[[#This Row],[Smoker]]=0),Play[[#This Row],[medical_insurance_charges]],NA())</f>
        <v>2211.1307499999998</v>
      </c>
      <c r="AG921" s="115" t="e">
        <f>IF(AND(Play[[#This Row],[Biological Marker]]=1,Play[[#This Row],[Smoker]]=0),Play[[#This Row],[medical_insurance_charges]],NA())</f>
        <v>#N/A</v>
      </c>
    </row>
    <row r="922" spans="1:33" x14ac:dyDescent="0.35">
      <c r="A922" s="31">
        <v>18</v>
      </c>
      <c r="B922" s="31">
        <v>30.114999999999998</v>
      </c>
      <c r="C922" s="33">
        <v>0</v>
      </c>
      <c r="D922" s="33">
        <v>1</v>
      </c>
      <c r="E922" s="33">
        <v>0</v>
      </c>
      <c r="F922" s="33">
        <v>0</v>
      </c>
      <c r="G922" s="33">
        <v>0</v>
      </c>
      <c r="H922">
        <v>0</v>
      </c>
      <c r="I922">
        <v>0</v>
      </c>
      <c r="J922">
        <v>0</v>
      </c>
      <c r="K922">
        <v>0</v>
      </c>
      <c r="L922">
        <v>1</v>
      </c>
      <c r="M922">
        <v>1</v>
      </c>
      <c r="N922">
        <v>0</v>
      </c>
      <c r="O922">
        <v>0</v>
      </c>
      <c r="P922">
        <v>0</v>
      </c>
      <c r="Q922" s="32">
        <v>21344.846699999998</v>
      </c>
      <c r="R922" s="110" t="e">
        <f>IF(Play[[#This Row],[southeast]]=1,Play[[#This Row],[medical_insurance_charges]],NA())</f>
        <v>#N/A</v>
      </c>
      <c r="S922" s="110" t="e">
        <f>IF(Play[[#This Row],[southwest]]=1,Play[[#This Row],[medical_insurance_charges]],NA())</f>
        <v>#N/A</v>
      </c>
      <c r="T922" s="111" t="e">
        <f>IF(Play[[#This Row],[northwest]]=1,Play[[#This Row],[medical_insurance_charges]],NA())</f>
        <v>#N/A</v>
      </c>
      <c r="U922" s="110">
        <f>IF(Play[[#This Row],[northeast]]=1,Play[[#This Row],[medical_insurance_charges]],NA())</f>
        <v>21344.846699999998</v>
      </c>
      <c r="V922" s="114" t="e">
        <f>IF(AND(Play[[#This Row],[southeast]]&lt;&gt;0,Play[[#This Row],[Smoker]]&lt;&gt;0),Play[[#This Row],[medical_insurance_charges]],NA())</f>
        <v>#N/A</v>
      </c>
      <c r="W922" s="114" t="e">
        <f>IF(AND(Play[[#This Row],[southwest]]&lt;&gt;0,Play[[#This Row],[Smoker]]&lt;&gt;0),Play[[#This Row],[medical_insurance_charges]],NA())</f>
        <v>#N/A</v>
      </c>
      <c r="X922" s="114" t="e">
        <f>IF(AND(Play[[#This Row],[northwest]]&lt;&gt;0,Play[[#This Row],[Smoker]]&lt;&gt;0),Play[[#This Row],[medical_insurance_charges]],NA())</f>
        <v>#N/A</v>
      </c>
      <c r="Y922" s="114" t="e">
        <f>IF(AND(Play[[#This Row],[northeast]]&lt;&gt;0,Play[[#This Row],[Smoker]]&lt;&gt;0),Play[[#This Row],[medical_insurance_charges]],NA())</f>
        <v>#N/A</v>
      </c>
      <c r="Z922" s="115" t="e">
        <f>IF(AND(Play[[#This Row],[Biological Marker]]=0,Play[[#This Row],[Smoker]]=1),Play[[#This Row],[medical_insurance_charges]],NA())</f>
        <v>#N/A</v>
      </c>
      <c r="AA922" s="115" t="e">
        <f>IF(AND(Play[[#This Row],[Biological Marker]]=1,Play[[#This Row],[Smoker]]=1),Play[[#This Row],[medical_insurance_charges]],NA())</f>
        <v>#N/A</v>
      </c>
      <c r="AB922" s="144" t="e">
        <f>IF(AND(Play[[#This Row],[southeast]]&lt;&gt;0,Play[[#This Row],[Smoker]]=0),Play[[#This Row],[medical_insurance_charges]],NA())</f>
        <v>#N/A</v>
      </c>
      <c r="AC922" s="144" t="e">
        <f>IF(AND(Play[[#This Row],[southwest]]&lt;&gt;0,Play[[#This Row],[Smoker]]=0),Play[[#This Row],[medical_insurance_charges]],NA())</f>
        <v>#N/A</v>
      </c>
      <c r="AD922" s="144" t="e">
        <f>IF(AND(Play[[#This Row],[northwest]]&lt;&gt;0,Play[[#This Row],[Smoker]]=0),Play[[#This Row],[medical_insurance_charges]],NA())</f>
        <v>#N/A</v>
      </c>
      <c r="AE922" s="144">
        <f>IF(AND(Play[[#This Row],[northeast]]&lt;&gt;0,Play[[#This Row],[Smoker]]=0),Play[[#This Row],[medical_insurance_charges]],NA())</f>
        <v>21344.846699999998</v>
      </c>
      <c r="AF922" s="115">
        <f>IF(AND(Play[[#This Row],[Biological Marker]]=0,Play[[#This Row],[Smoker]]=0),Play[[#This Row],[medical_insurance_charges]],NA())</f>
        <v>21344.846699999998</v>
      </c>
      <c r="AG922" s="115" t="e">
        <f>IF(AND(Play[[#This Row],[Biological Marker]]=1,Play[[#This Row],[Smoker]]=0),Play[[#This Row],[medical_insurance_charges]],NA())</f>
        <v>#N/A</v>
      </c>
    </row>
    <row r="923" spans="1:33" x14ac:dyDescent="0.35">
      <c r="A923" s="31">
        <v>18</v>
      </c>
      <c r="B923" s="31">
        <v>30.114999999999998</v>
      </c>
      <c r="C923" s="33">
        <v>0</v>
      </c>
      <c r="D923" s="33">
        <v>1</v>
      </c>
      <c r="E923" s="33">
        <v>0</v>
      </c>
      <c r="F923" s="33">
        <v>0</v>
      </c>
      <c r="G923" s="33">
        <v>0</v>
      </c>
      <c r="H923">
        <v>0</v>
      </c>
      <c r="I923">
        <v>0</v>
      </c>
      <c r="J923">
        <v>0</v>
      </c>
      <c r="K923">
        <v>0</v>
      </c>
      <c r="L923">
        <v>1</v>
      </c>
      <c r="M923">
        <v>1</v>
      </c>
      <c r="N923">
        <v>0</v>
      </c>
      <c r="O923">
        <v>0</v>
      </c>
      <c r="P923">
        <v>0</v>
      </c>
      <c r="Q923" s="32">
        <v>2203.4718499999999</v>
      </c>
      <c r="R923" s="110" t="e">
        <f>IF(Play[[#This Row],[southeast]]=1,Play[[#This Row],[medical_insurance_charges]],NA())</f>
        <v>#N/A</v>
      </c>
      <c r="S923" s="110" t="e">
        <f>IF(Play[[#This Row],[southwest]]=1,Play[[#This Row],[medical_insurance_charges]],NA())</f>
        <v>#N/A</v>
      </c>
      <c r="T923" s="111" t="e">
        <f>IF(Play[[#This Row],[northwest]]=1,Play[[#This Row],[medical_insurance_charges]],NA())</f>
        <v>#N/A</v>
      </c>
      <c r="U923" s="110">
        <f>IF(Play[[#This Row],[northeast]]=1,Play[[#This Row],[medical_insurance_charges]],NA())</f>
        <v>2203.4718499999999</v>
      </c>
      <c r="V923" s="114" t="e">
        <f>IF(AND(Play[[#This Row],[southeast]]&lt;&gt;0,Play[[#This Row],[Smoker]]&lt;&gt;0),Play[[#This Row],[medical_insurance_charges]],NA())</f>
        <v>#N/A</v>
      </c>
      <c r="W923" s="114" t="e">
        <f>IF(AND(Play[[#This Row],[southwest]]&lt;&gt;0,Play[[#This Row],[Smoker]]&lt;&gt;0),Play[[#This Row],[medical_insurance_charges]],NA())</f>
        <v>#N/A</v>
      </c>
      <c r="X923" s="114" t="e">
        <f>IF(AND(Play[[#This Row],[northwest]]&lt;&gt;0,Play[[#This Row],[Smoker]]&lt;&gt;0),Play[[#This Row],[medical_insurance_charges]],NA())</f>
        <v>#N/A</v>
      </c>
      <c r="Y923" s="114" t="e">
        <f>IF(AND(Play[[#This Row],[northeast]]&lt;&gt;0,Play[[#This Row],[Smoker]]&lt;&gt;0),Play[[#This Row],[medical_insurance_charges]],NA())</f>
        <v>#N/A</v>
      </c>
      <c r="Z923" s="115" t="e">
        <f>IF(AND(Play[[#This Row],[Biological Marker]]=0,Play[[#This Row],[Smoker]]=1),Play[[#This Row],[medical_insurance_charges]],NA())</f>
        <v>#N/A</v>
      </c>
      <c r="AA923" s="115" t="e">
        <f>IF(AND(Play[[#This Row],[Biological Marker]]=1,Play[[#This Row],[Smoker]]=1),Play[[#This Row],[medical_insurance_charges]],NA())</f>
        <v>#N/A</v>
      </c>
      <c r="AB923" s="144" t="e">
        <f>IF(AND(Play[[#This Row],[southeast]]&lt;&gt;0,Play[[#This Row],[Smoker]]=0),Play[[#This Row],[medical_insurance_charges]],NA())</f>
        <v>#N/A</v>
      </c>
      <c r="AC923" s="144" t="e">
        <f>IF(AND(Play[[#This Row],[southwest]]&lt;&gt;0,Play[[#This Row],[Smoker]]=0),Play[[#This Row],[medical_insurance_charges]],NA())</f>
        <v>#N/A</v>
      </c>
      <c r="AD923" s="144" t="e">
        <f>IF(AND(Play[[#This Row],[northwest]]&lt;&gt;0,Play[[#This Row],[Smoker]]=0),Play[[#This Row],[medical_insurance_charges]],NA())</f>
        <v>#N/A</v>
      </c>
      <c r="AE923" s="144">
        <f>IF(AND(Play[[#This Row],[northeast]]&lt;&gt;0,Play[[#This Row],[Smoker]]=0),Play[[#This Row],[medical_insurance_charges]],NA())</f>
        <v>2203.4718499999999</v>
      </c>
      <c r="AF923" s="115">
        <f>IF(AND(Play[[#This Row],[Biological Marker]]=0,Play[[#This Row],[Smoker]]=0),Play[[#This Row],[medical_insurance_charges]],NA())</f>
        <v>2203.4718499999999</v>
      </c>
      <c r="AG923" s="115" t="e">
        <f>IF(AND(Play[[#This Row],[Biological Marker]]=1,Play[[#This Row],[Smoker]]=0),Play[[#This Row],[medical_insurance_charges]],NA())</f>
        <v>#N/A</v>
      </c>
    </row>
    <row r="924" spans="1:33" x14ac:dyDescent="0.35">
      <c r="A924" s="31">
        <v>18</v>
      </c>
      <c r="B924" s="31">
        <v>33.155000000000001</v>
      </c>
      <c r="C924" s="33">
        <v>0</v>
      </c>
      <c r="D924" s="33">
        <v>1</v>
      </c>
      <c r="E924" s="33">
        <v>0</v>
      </c>
      <c r="F924" s="33">
        <v>0</v>
      </c>
      <c r="G924" s="33">
        <v>0</v>
      </c>
      <c r="H924">
        <v>0</v>
      </c>
      <c r="I924">
        <v>0</v>
      </c>
      <c r="J924">
        <v>0</v>
      </c>
      <c r="K924">
        <v>0</v>
      </c>
      <c r="L924">
        <v>1</v>
      </c>
      <c r="M924">
        <v>1</v>
      </c>
      <c r="N924">
        <v>0</v>
      </c>
      <c r="O924">
        <v>0</v>
      </c>
      <c r="P924">
        <v>0</v>
      </c>
      <c r="Q924" s="32">
        <v>2207.6974500000001</v>
      </c>
      <c r="R924" s="110" t="e">
        <f>IF(Play[[#This Row],[southeast]]=1,Play[[#This Row],[medical_insurance_charges]],NA())</f>
        <v>#N/A</v>
      </c>
      <c r="S924" s="110" t="e">
        <f>IF(Play[[#This Row],[southwest]]=1,Play[[#This Row],[medical_insurance_charges]],NA())</f>
        <v>#N/A</v>
      </c>
      <c r="T924" s="111" t="e">
        <f>IF(Play[[#This Row],[northwest]]=1,Play[[#This Row],[medical_insurance_charges]],NA())</f>
        <v>#N/A</v>
      </c>
      <c r="U924" s="110">
        <f>IF(Play[[#This Row],[northeast]]=1,Play[[#This Row],[medical_insurance_charges]],NA())</f>
        <v>2207.6974500000001</v>
      </c>
      <c r="V924" s="114" t="e">
        <f>IF(AND(Play[[#This Row],[southeast]]&lt;&gt;0,Play[[#This Row],[Smoker]]&lt;&gt;0),Play[[#This Row],[medical_insurance_charges]],NA())</f>
        <v>#N/A</v>
      </c>
      <c r="W924" s="114" t="e">
        <f>IF(AND(Play[[#This Row],[southwest]]&lt;&gt;0,Play[[#This Row],[Smoker]]&lt;&gt;0),Play[[#This Row],[medical_insurance_charges]],NA())</f>
        <v>#N/A</v>
      </c>
      <c r="X924" s="114" t="e">
        <f>IF(AND(Play[[#This Row],[northwest]]&lt;&gt;0,Play[[#This Row],[Smoker]]&lt;&gt;0),Play[[#This Row],[medical_insurance_charges]],NA())</f>
        <v>#N/A</v>
      </c>
      <c r="Y924" s="114" t="e">
        <f>IF(AND(Play[[#This Row],[northeast]]&lt;&gt;0,Play[[#This Row],[Smoker]]&lt;&gt;0),Play[[#This Row],[medical_insurance_charges]],NA())</f>
        <v>#N/A</v>
      </c>
      <c r="Z924" s="115" t="e">
        <f>IF(AND(Play[[#This Row],[Biological Marker]]=0,Play[[#This Row],[Smoker]]=1),Play[[#This Row],[medical_insurance_charges]],NA())</f>
        <v>#N/A</v>
      </c>
      <c r="AA924" s="115" t="e">
        <f>IF(AND(Play[[#This Row],[Biological Marker]]=1,Play[[#This Row],[Smoker]]=1),Play[[#This Row],[medical_insurance_charges]],NA())</f>
        <v>#N/A</v>
      </c>
      <c r="AB924" s="144" t="e">
        <f>IF(AND(Play[[#This Row],[southeast]]&lt;&gt;0,Play[[#This Row],[Smoker]]=0),Play[[#This Row],[medical_insurance_charges]],NA())</f>
        <v>#N/A</v>
      </c>
      <c r="AC924" s="144" t="e">
        <f>IF(AND(Play[[#This Row],[southwest]]&lt;&gt;0,Play[[#This Row],[Smoker]]=0),Play[[#This Row],[medical_insurance_charges]],NA())</f>
        <v>#N/A</v>
      </c>
      <c r="AD924" s="144" t="e">
        <f>IF(AND(Play[[#This Row],[northwest]]&lt;&gt;0,Play[[#This Row],[Smoker]]=0),Play[[#This Row],[medical_insurance_charges]],NA())</f>
        <v>#N/A</v>
      </c>
      <c r="AE924" s="144">
        <f>IF(AND(Play[[#This Row],[northeast]]&lt;&gt;0,Play[[#This Row],[Smoker]]=0),Play[[#This Row],[medical_insurance_charges]],NA())</f>
        <v>2207.6974500000001</v>
      </c>
      <c r="AF924" s="115">
        <f>IF(AND(Play[[#This Row],[Biological Marker]]=0,Play[[#This Row],[Smoker]]=0),Play[[#This Row],[medical_insurance_charges]],NA())</f>
        <v>2207.6974500000001</v>
      </c>
      <c r="AG924" s="115" t="e">
        <f>IF(AND(Play[[#This Row],[Biological Marker]]=1,Play[[#This Row],[Smoker]]=0),Play[[#This Row],[medical_insurance_charges]],NA())</f>
        <v>#N/A</v>
      </c>
    </row>
    <row r="925" spans="1:33" x14ac:dyDescent="0.35">
      <c r="A925" s="31">
        <v>18</v>
      </c>
      <c r="B925" s="31">
        <v>40.28</v>
      </c>
      <c r="C925" s="33">
        <v>0</v>
      </c>
      <c r="D925" s="33">
        <v>1</v>
      </c>
      <c r="E925" s="33">
        <v>0</v>
      </c>
      <c r="F925" s="33">
        <v>0</v>
      </c>
      <c r="G925" s="33">
        <v>0</v>
      </c>
      <c r="H925">
        <v>0</v>
      </c>
      <c r="I925">
        <v>0</v>
      </c>
      <c r="J925">
        <v>0</v>
      </c>
      <c r="K925">
        <v>0</v>
      </c>
      <c r="L925">
        <v>1</v>
      </c>
      <c r="M925">
        <v>1</v>
      </c>
      <c r="N925">
        <v>0</v>
      </c>
      <c r="O925">
        <v>0</v>
      </c>
      <c r="P925">
        <v>0</v>
      </c>
      <c r="Q925" s="32">
        <v>2217.6012000000001</v>
      </c>
      <c r="R925" s="110" t="e">
        <f>IF(Play[[#This Row],[southeast]]=1,Play[[#This Row],[medical_insurance_charges]],NA())</f>
        <v>#N/A</v>
      </c>
      <c r="S925" s="110" t="e">
        <f>IF(Play[[#This Row],[southwest]]=1,Play[[#This Row],[medical_insurance_charges]],NA())</f>
        <v>#N/A</v>
      </c>
      <c r="T925" s="111" t="e">
        <f>IF(Play[[#This Row],[northwest]]=1,Play[[#This Row],[medical_insurance_charges]],NA())</f>
        <v>#N/A</v>
      </c>
      <c r="U925" s="110">
        <f>IF(Play[[#This Row],[northeast]]=1,Play[[#This Row],[medical_insurance_charges]],NA())</f>
        <v>2217.6012000000001</v>
      </c>
      <c r="V925" s="114" t="e">
        <f>IF(AND(Play[[#This Row],[southeast]]&lt;&gt;0,Play[[#This Row],[Smoker]]&lt;&gt;0),Play[[#This Row],[medical_insurance_charges]],NA())</f>
        <v>#N/A</v>
      </c>
      <c r="W925" s="114" t="e">
        <f>IF(AND(Play[[#This Row],[southwest]]&lt;&gt;0,Play[[#This Row],[Smoker]]&lt;&gt;0),Play[[#This Row],[medical_insurance_charges]],NA())</f>
        <v>#N/A</v>
      </c>
      <c r="X925" s="114" t="e">
        <f>IF(AND(Play[[#This Row],[northwest]]&lt;&gt;0,Play[[#This Row],[Smoker]]&lt;&gt;0),Play[[#This Row],[medical_insurance_charges]],NA())</f>
        <v>#N/A</v>
      </c>
      <c r="Y925" s="114" t="e">
        <f>IF(AND(Play[[#This Row],[northeast]]&lt;&gt;0,Play[[#This Row],[Smoker]]&lt;&gt;0),Play[[#This Row],[medical_insurance_charges]],NA())</f>
        <v>#N/A</v>
      </c>
      <c r="Z925" s="115" t="e">
        <f>IF(AND(Play[[#This Row],[Biological Marker]]=0,Play[[#This Row],[Smoker]]=1),Play[[#This Row],[medical_insurance_charges]],NA())</f>
        <v>#N/A</v>
      </c>
      <c r="AA925" s="115" t="e">
        <f>IF(AND(Play[[#This Row],[Biological Marker]]=1,Play[[#This Row],[Smoker]]=1),Play[[#This Row],[medical_insurance_charges]],NA())</f>
        <v>#N/A</v>
      </c>
      <c r="AB925" s="144" t="e">
        <f>IF(AND(Play[[#This Row],[southeast]]&lt;&gt;0,Play[[#This Row],[Smoker]]=0),Play[[#This Row],[medical_insurance_charges]],NA())</f>
        <v>#N/A</v>
      </c>
      <c r="AC925" s="144" t="e">
        <f>IF(AND(Play[[#This Row],[southwest]]&lt;&gt;0,Play[[#This Row],[Smoker]]=0),Play[[#This Row],[medical_insurance_charges]],NA())</f>
        <v>#N/A</v>
      </c>
      <c r="AD925" s="144" t="e">
        <f>IF(AND(Play[[#This Row],[northwest]]&lt;&gt;0,Play[[#This Row],[Smoker]]=0),Play[[#This Row],[medical_insurance_charges]],NA())</f>
        <v>#N/A</v>
      </c>
      <c r="AE925" s="144">
        <f>IF(AND(Play[[#This Row],[northeast]]&lt;&gt;0,Play[[#This Row],[Smoker]]=0),Play[[#This Row],[medical_insurance_charges]],NA())</f>
        <v>2217.6012000000001</v>
      </c>
      <c r="AF925" s="115">
        <f>IF(AND(Play[[#This Row],[Biological Marker]]=0,Play[[#This Row],[Smoker]]=0),Play[[#This Row],[medical_insurance_charges]],NA())</f>
        <v>2217.6012000000001</v>
      </c>
      <c r="AG925" s="115" t="e">
        <f>IF(AND(Play[[#This Row],[Biological Marker]]=1,Play[[#This Row],[Smoker]]=0),Play[[#This Row],[medical_insurance_charges]],NA())</f>
        <v>#N/A</v>
      </c>
    </row>
    <row r="926" spans="1:33" x14ac:dyDescent="0.35">
      <c r="A926" s="31">
        <v>18</v>
      </c>
      <c r="B926" s="31">
        <v>40.185000000000002</v>
      </c>
      <c r="C926" s="33">
        <v>0</v>
      </c>
      <c r="D926" s="33">
        <v>1</v>
      </c>
      <c r="E926" s="33">
        <v>0</v>
      </c>
      <c r="F926" s="33">
        <v>0</v>
      </c>
      <c r="G926" s="33">
        <v>0</v>
      </c>
      <c r="H926">
        <v>0</v>
      </c>
      <c r="I926">
        <v>0</v>
      </c>
      <c r="J926">
        <v>0</v>
      </c>
      <c r="K926">
        <v>0</v>
      </c>
      <c r="L926">
        <v>1</v>
      </c>
      <c r="M926">
        <v>1</v>
      </c>
      <c r="N926">
        <v>0</v>
      </c>
      <c r="O926">
        <v>0</v>
      </c>
      <c r="P926">
        <v>0</v>
      </c>
      <c r="Q926" s="32">
        <v>2217.4691499999999</v>
      </c>
      <c r="R926" s="110" t="e">
        <f>IF(Play[[#This Row],[southeast]]=1,Play[[#This Row],[medical_insurance_charges]],NA())</f>
        <v>#N/A</v>
      </c>
      <c r="S926" s="110" t="e">
        <f>IF(Play[[#This Row],[southwest]]=1,Play[[#This Row],[medical_insurance_charges]],NA())</f>
        <v>#N/A</v>
      </c>
      <c r="T926" s="111" t="e">
        <f>IF(Play[[#This Row],[northwest]]=1,Play[[#This Row],[medical_insurance_charges]],NA())</f>
        <v>#N/A</v>
      </c>
      <c r="U926" s="110">
        <f>IF(Play[[#This Row],[northeast]]=1,Play[[#This Row],[medical_insurance_charges]],NA())</f>
        <v>2217.4691499999999</v>
      </c>
      <c r="V926" s="114" t="e">
        <f>IF(AND(Play[[#This Row],[southeast]]&lt;&gt;0,Play[[#This Row],[Smoker]]&lt;&gt;0),Play[[#This Row],[medical_insurance_charges]],NA())</f>
        <v>#N/A</v>
      </c>
      <c r="W926" s="114" t="e">
        <f>IF(AND(Play[[#This Row],[southwest]]&lt;&gt;0,Play[[#This Row],[Smoker]]&lt;&gt;0),Play[[#This Row],[medical_insurance_charges]],NA())</f>
        <v>#N/A</v>
      </c>
      <c r="X926" s="114" t="e">
        <f>IF(AND(Play[[#This Row],[northwest]]&lt;&gt;0,Play[[#This Row],[Smoker]]&lt;&gt;0),Play[[#This Row],[medical_insurance_charges]],NA())</f>
        <v>#N/A</v>
      </c>
      <c r="Y926" s="114" t="e">
        <f>IF(AND(Play[[#This Row],[northeast]]&lt;&gt;0,Play[[#This Row],[Smoker]]&lt;&gt;0),Play[[#This Row],[medical_insurance_charges]],NA())</f>
        <v>#N/A</v>
      </c>
      <c r="Z926" s="115" t="e">
        <f>IF(AND(Play[[#This Row],[Biological Marker]]=0,Play[[#This Row],[Smoker]]=1),Play[[#This Row],[medical_insurance_charges]],NA())</f>
        <v>#N/A</v>
      </c>
      <c r="AA926" s="115" t="e">
        <f>IF(AND(Play[[#This Row],[Biological Marker]]=1,Play[[#This Row],[Smoker]]=1),Play[[#This Row],[medical_insurance_charges]],NA())</f>
        <v>#N/A</v>
      </c>
      <c r="AB926" s="144" t="e">
        <f>IF(AND(Play[[#This Row],[southeast]]&lt;&gt;0,Play[[#This Row],[Smoker]]=0),Play[[#This Row],[medical_insurance_charges]],NA())</f>
        <v>#N/A</v>
      </c>
      <c r="AC926" s="144" t="e">
        <f>IF(AND(Play[[#This Row],[southwest]]&lt;&gt;0,Play[[#This Row],[Smoker]]=0),Play[[#This Row],[medical_insurance_charges]],NA())</f>
        <v>#N/A</v>
      </c>
      <c r="AD926" s="144" t="e">
        <f>IF(AND(Play[[#This Row],[northwest]]&lt;&gt;0,Play[[#This Row],[Smoker]]=0),Play[[#This Row],[medical_insurance_charges]],NA())</f>
        <v>#N/A</v>
      </c>
      <c r="AE926" s="144">
        <f>IF(AND(Play[[#This Row],[northeast]]&lt;&gt;0,Play[[#This Row],[Smoker]]=0),Play[[#This Row],[medical_insurance_charges]],NA())</f>
        <v>2217.4691499999999</v>
      </c>
      <c r="AF926" s="115">
        <f>IF(AND(Play[[#This Row],[Biological Marker]]=0,Play[[#This Row],[Smoker]]=0),Play[[#This Row],[medical_insurance_charges]],NA())</f>
        <v>2217.4691499999999</v>
      </c>
      <c r="AG926" s="115" t="e">
        <f>IF(AND(Play[[#This Row],[Biological Marker]]=1,Play[[#This Row],[Smoker]]=0),Play[[#This Row],[medical_insurance_charges]],NA())</f>
        <v>#N/A</v>
      </c>
    </row>
    <row r="927" spans="1:33" x14ac:dyDescent="0.35">
      <c r="A927" s="31">
        <v>18</v>
      </c>
      <c r="B927" s="31">
        <v>31.35</v>
      </c>
      <c r="C927" s="33">
        <v>0</v>
      </c>
      <c r="D927" s="33">
        <v>1</v>
      </c>
      <c r="E927" s="33">
        <v>0</v>
      </c>
      <c r="F927" s="33">
        <v>0</v>
      </c>
      <c r="G927" s="33">
        <v>0</v>
      </c>
      <c r="H927">
        <v>0</v>
      </c>
      <c r="I927">
        <v>0</v>
      </c>
      <c r="J927">
        <v>0</v>
      </c>
      <c r="K927">
        <v>0</v>
      </c>
      <c r="L927">
        <v>1</v>
      </c>
      <c r="M927">
        <v>1</v>
      </c>
      <c r="N927">
        <v>0</v>
      </c>
      <c r="O927">
        <v>0</v>
      </c>
      <c r="P927">
        <v>0</v>
      </c>
      <c r="Q927" s="32">
        <v>4561.1885000000002</v>
      </c>
      <c r="R927" s="110" t="e">
        <f>IF(Play[[#This Row],[southeast]]=1,Play[[#This Row],[medical_insurance_charges]],NA())</f>
        <v>#N/A</v>
      </c>
      <c r="S927" s="110" t="e">
        <f>IF(Play[[#This Row],[southwest]]=1,Play[[#This Row],[medical_insurance_charges]],NA())</f>
        <v>#N/A</v>
      </c>
      <c r="T927" s="111" t="e">
        <f>IF(Play[[#This Row],[northwest]]=1,Play[[#This Row],[medical_insurance_charges]],NA())</f>
        <v>#N/A</v>
      </c>
      <c r="U927" s="110">
        <f>IF(Play[[#This Row],[northeast]]=1,Play[[#This Row],[medical_insurance_charges]],NA())</f>
        <v>4561.1885000000002</v>
      </c>
      <c r="V927" s="114" t="e">
        <f>IF(AND(Play[[#This Row],[southeast]]&lt;&gt;0,Play[[#This Row],[Smoker]]&lt;&gt;0),Play[[#This Row],[medical_insurance_charges]],NA())</f>
        <v>#N/A</v>
      </c>
      <c r="W927" s="114" t="e">
        <f>IF(AND(Play[[#This Row],[southwest]]&lt;&gt;0,Play[[#This Row],[Smoker]]&lt;&gt;0),Play[[#This Row],[medical_insurance_charges]],NA())</f>
        <v>#N/A</v>
      </c>
      <c r="X927" s="114" t="e">
        <f>IF(AND(Play[[#This Row],[northwest]]&lt;&gt;0,Play[[#This Row],[Smoker]]&lt;&gt;0),Play[[#This Row],[medical_insurance_charges]],NA())</f>
        <v>#N/A</v>
      </c>
      <c r="Y927" s="114" t="e">
        <f>IF(AND(Play[[#This Row],[northeast]]&lt;&gt;0,Play[[#This Row],[Smoker]]&lt;&gt;0),Play[[#This Row],[medical_insurance_charges]],NA())</f>
        <v>#N/A</v>
      </c>
      <c r="Z927" s="115" t="e">
        <f>IF(AND(Play[[#This Row],[Biological Marker]]=0,Play[[#This Row],[Smoker]]=1),Play[[#This Row],[medical_insurance_charges]],NA())</f>
        <v>#N/A</v>
      </c>
      <c r="AA927" s="115" t="e">
        <f>IF(AND(Play[[#This Row],[Biological Marker]]=1,Play[[#This Row],[Smoker]]=1),Play[[#This Row],[medical_insurance_charges]],NA())</f>
        <v>#N/A</v>
      </c>
      <c r="AB927" s="144" t="e">
        <f>IF(AND(Play[[#This Row],[southeast]]&lt;&gt;0,Play[[#This Row],[Smoker]]=0),Play[[#This Row],[medical_insurance_charges]],NA())</f>
        <v>#N/A</v>
      </c>
      <c r="AC927" s="144" t="e">
        <f>IF(AND(Play[[#This Row],[southwest]]&lt;&gt;0,Play[[#This Row],[Smoker]]=0),Play[[#This Row],[medical_insurance_charges]],NA())</f>
        <v>#N/A</v>
      </c>
      <c r="AD927" s="144" t="e">
        <f>IF(AND(Play[[#This Row],[northwest]]&lt;&gt;0,Play[[#This Row],[Smoker]]=0),Play[[#This Row],[medical_insurance_charges]],NA())</f>
        <v>#N/A</v>
      </c>
      <c r="AE927" s="144">
        <f>IF(AND(Play[[#This Row],[northeast]]&lt;&gt;0,Play[[#This Row],[Smoker]]=0),Play[[#This Row],[medical_insurance_charges]],NA())</f>
        <v>4561.1885000000002</v>
      </c>
      <c r="AF927" s="115">
        <f>IF(AND(Play[[#This Row],[Biological Marker]]=0,Play[[#This Row],[Smoker]]=0),Play[[#This Row],[medical_insurance_charges]],NA())</f>
        <v>4561.1885000000002</v>
      </c>
      <c r="AG927" s="115" t="e">
        <f>IF(AND(Play[[#This Row],[Biological Marker]]=1,Play[[#This Row],[Smoker]]=0),Play[[#This Row],[medical_insurance_charges]],NA())</f>
        <v>#N/A</v>
      </c>
    </row>
    <row r="928" spans="1:33" x14ac:dyDescent="0.35">
      <c r="A928" s="31">
        <v>18</v>
      </c>
      <c r="B928" s="31">
        <v>30.305</v>
      </c>
      <c r="C928" s="33">
        <v>0</v>
      </c>
      <c r="D928" s="33">
        <v>1</v>
      </c>
      <c r="E928" s="33">
        <v>0</v>
      </c>
      <c r="F928" s="33">
        <v>0</v>
      </c>
      <c r="G928" s="33">
        <v>0</v>
      </c>
      <c r="H928">
        <v>0</v>
      </c>
      <c r="I928">
        <v>0</v>
      </c>
      <c r="J928">
        <v>0</v>
      </c>
      <c r="K928">
        <v>0</v>
      </c>
      <c r="L928">
        <v>1</v>
      </c>
      <c r="M928">
        <v>1</v>
      </c>
      <c r="N928">
        <v>0</v>
      </c>
      <c r="O928">
        <v>0</v>
      </c>
      <c r="P928">
        <v>0</v>
      </c>
      <c r="Q928" s="32">
        <v>2203.7359499999998</v>
      </c>
      <c r="R928" s="110" t="e">
        <f>IF(Play[[#This Row],[southeast]]=1,Play[[#This Row],[medical_insurance_charges]],NA())</f>
        <v>#N/A</v>
      </c>
      <c r="S928" s="110" t="e">
        <f>IF(Play[[#This Row],[southwest]]=1,Play[[#This Row],[medical_insurance_charges]],NA())</f>
        <v>#N/A</v>
      </c>
      <c r="T928" s="111" t="e">
        <f>IF(Play[[#This Row],[northwest]]=1,Play[[#This Row],[medical_insurance_charges]],NA())</f>
        <v>#N/A</v>
      </c>
      <c r="U928" s="110">
        <f>IF(Play[[#This Row],[northeast]]=1,Play[[#This Row],[medical_insurance_charges]],NA())</f>
        <v>2203.7359499999998</v>
      </c>
      <c r="V928" s="114" t="e">
        <f>IF(AND(Play[[#This Row],[southeast]]&lt;&gt;0,Play[[#This Row],[Smoker]]&lt;&gt;0),Play[[#This Row],[medical_insurance_charges]],NA())</f>
        <v>#N/A</v>
      </c>
      <c r="W928" s="114" t="e">
        <f>IF(AND(Play[[#This Row],[southwest]]&lt;&gt;0,Play[[#This Row],[Smoker]]&lt;&gt;0),Play[[#This Row],[medical_insurance_charges]],NA())</f>
        <v>#N/A</v>
      </c>
      <c r="X928" s="114" t="e">
        <f>IF(AND(Play[[#This Row],[northwest]]&lt;&gt;0,Play[[#This Row],[Smoker]]&lt;&gt;0),Play[[#This Row],[medical_insurance_charges]],NA())</f>
        <v>#N/A</v>
      </c>
      <c r="Y928" s="114" t="e">
        <f>IF(AND(Play[[#This Row],[northeast]]&lt;&gt;0,Play[[#This Row],[Smoker]]&lt;&gt;0),Play[[#This Row],[medical_insurance_charges]],NA())</f>
        <v>#N/A</v>
      </c>
      <c r="Z928" s="115" t="e">
        <f>IF(AND(Play[[#This Row],[Biological Marker]]=0,Play[[#This Row],[Smoker]]=1),Play[[#This Row],[medical_insurance_charges]],NA())</f>
        <v>#N/A</v>
      </c>
      <c r="AA928" s="115" t="e">
        <f>IF(AND(Play[[#This Row],[Biological Marker]]=1,Play[[#This Row],[Smoker]]=1),Play[[#This Row],[medical_insurance_charges]],NA())</f>
        <v>#N/A</v>
      </c>
      <c r="AB928" s="144" t="e">
        <f>IF(AND(Play[[#This Row],[southeast]]&lt;&gt;0,Play[[#This Row],[Smoker]]=0),Play[[#This Row],[medical_insurance_charges]],NA())</f>
        <v>#N/A</v>
      </c>
      <c r="AC928" s="144" t="e">
        <f>IF(AND(Play[[#This Row],[southwest]]&lt;&gt;0,Play[[#This Row],[Smoker]]=0),Play[[#This Row],[medical_insurance_charges]],NA())</f>
        <v>#N/A</v>
      </c>
      <c r="AD928" s="144" t="e">
        <f>IF(AND(Play[[#This Row],[northwest]]&lt;&gt;0,Play[[#This Row],[Smoker]]=0),Play[[#This Row],[medical_insurance_charges]],NA())</f>
        <v>#N/A</v>
      </c>
      <c r="AE928" s="144">
        <f>IF(AND(Play[[#This Row],[northeast]]&lt;&gt;0,Play[[#This Row],[Smoker]]=0),Play[[#This Row],[medical_insurance_charges]],NA())</f>
        <v>2203.7359499999998</v>
      </c>
      <c r="AF928" s="115">
        <f>IF(AND(Play[[#This Row],[Biological Marker]]=0,Play[[#This Row],[Smoker]]=0),Play[[#This Row],[medical_insurance_charges]],NA())</f>
        <v>2203.7359499999998</v>
      </c>
      <c r="AG928" s="115" t="e">
        <f>IF(AND(Play[[#This Row],[Biological Marker]]=1,Play[[#This Row],[Smoker]]=0),Play[[#This Row],[medical_insurance_charges]],NA())</f>
        <v>#N/A</v>
      </c>
    </row>
    <row r="929" spans="1:33" x14ac:dyDescent="0.35">
      <c r="A929" s="31">
        <v>18</v>
      </c>
      <c r="B929" s="31">
        <v>31.92</v>
      </c>
      <c r="C929" s="33">
        <v>0</v>
      </c>
      <c r="D929" s="33">
        <v>1</v>
      </c>
      <c r="E929" s="33">
        <v>0</v>
      </c>
      <c r="F929" s="33">
        <v>0</v>
      </c>
      <c r="G929" s="33">
        <v>0</v>
      </c>
      <c r="H929">
        <v>0</v>
      </c>
      <c r="I929">
        <v>0</v>
      </c>
      <c r="J929">
        <v>0</v>
      </c>
      <c r="K929">
        <v>0</v>
      </c>
      <c r="L929">
        <v>1</v>
      </c>
      <c r="M929">
        <v>1</v>
      </c>
      <c r="N929">
        <v>0</v>
      </c>
      <c r="O929">
        <v>0</v>
      </c>
      <c r="P929">
        <v>0</v>
      </c>
      <c r="Q929" s="32">
        <v>2205.9807999999998</v>
      </c>
      <c r="R929" s="110" t="e">
        <f>IF(Play[[#This Row],[southeast]]=1,Play[[#This Row],[medical_insurance_charges]],NA())</f>
        <v>#N/A</v>
      </c>
      <c r="S929" s="110" t="e">
        <f>IF(Play[[#This Row],[southwest]]=1,Play[[#This Row],[medical_insurance_charges]],NA())</f>
        <v>#N/A</v>
      </c>
      <c r="T929" s="111" t="e">
        <f>IF(Play[[#This Row],[northwest]]=1,Play[[#This Row],[medical_insurance_charges]],NA())</f>
        <v>#N/A</v>
      </c>
      <c r="U929" s="110">
        <f>IF(Play[[#This Row],[northeast]]=1,Play[[#This Row],[medical_insurance_charges]],NA())</f>
        <v>2205.9807999999998</v>
      </c>
      <c r="V929" s="114" t="e">
        <f>IF(AND(Play[[#This Row],[southeast]]&lt;&gt;0,Play[[#This Row],[Smoker]]&lt;&gt;0),Play[[#This Row],[medical_insurance_charges]],NA())</f>
        <v>#N/A</v>
      </c>
      <c r="W929" s="114" t="e">
        <f>IF(AND(Play[[#This Row],[southwest]]&lt;&gt;0,Play[[#This Row],[Smoker]]&lt;&gt;0),Play[[#This Row],[medical_insurance_charges]],NA())</f>
        <v>#N/A</v>
      </c>
      <c r="X929" s="114" t="e">
        <f>IF(AND(Play[[#This Row],[northwest]]&lt;&gt;0,Play[[#This Row],[Smoker]]&lt;&gt;0),Play[[#This Row],[medical_insurance_charges]],NA())</f>
        <v>#N/A</v>
      </c>
      <c r="Y929" s="114" t="e">
        <f>IF(AND(Play[[#This Row],[northeast]]&lt;&gt;0,Play[[#This Row],[Smoker]]&lt;&gt;0),Play[[#This Row],[medical_insurance_charges]],NA())</f>
        <v>#N/A</v>
      </c>
      <c r="Z929" s="115" t="e">
        <f>IF(AND(Play[[#This Row],[Biological Marker]]=0,Play[[#This Row],[Smoker]]=1),Play[[#This Row],[medical_insurance_charges]],NA())</f>
        <v>#N/A</v>
      </c>
      <c r="AA929" s="115" t="e">
        <f>IF(AND(Play[[#This Row],[Biological Marker]]=1,Play[[#This Row],[Smoker]]=1),Play[[#This Row],[medical_insurance_charges]],NA())</f>
        <v>#N/A</v>
      </c>
      <c r="AB929" s="144" t="e">
        <f>IF(AND(Play[[#This Row],[southeast]]&lt;&gt;0,Play[[#This Row],[Smoker]]=0),Play[[#This Row],[medical_insurance_charges]],NA())</f>
        <v>#N/A</v>
      </c>
      <c r="AC929" s="144" t="e">
        <f>IF(AND(Play[[#This Row],[southwest]]&lt;&gt;0,Play[[#This Row],[Smoker]]=0),Play[[#This Row],[medical_insurance_charges]],NA())</f>
        <v>#N/A</v>
      </c>
      <c r="AD929" s="144" t="e">
        <f>IF(AND(Play[[#This Row],[northwest]]&lt;&gt;0,Play[[#This Row],[Smoker]]=0),Play[[#This Row],[medical_insurance_charges]],NA())</f>
        <v>#N/A</v>
      </c>
      <c r="AE929" s="144">
        <f>IF(AND(Play[[#This Row],[northeast]]&lt;&gt;0,Play[[#This Row],[Smoker]]=0),Play[[#This Row],[medical_insurance_charges]],NA())</f>
        <v>2205.9807999999998</v>
      </c>
      <c r="AF929" s="115">
        <f>IF(AND(Play[[#This Row],[Biological Marker]]=0,Play[[#This Row],[Smoker]]=0),Play[[#This Row],[medical_insurance_charges]],NA())</f>
        <v>2205.9807999999998</v>
      </c>
      <c r="AG929" s="115" t="e">
        <f>IF(AND(Play[[#This Row],[Biological Marker]]=1,Play[[#This Row],[Smoker]]=0),Play[[#This Row],[medical_insurance_charges]],NA())</f>
        <v>#N/A</v>
      </c>
    </row>
    <row r="930" spans="1:33" x14ac:dyDescent="0.35">
      <c r="A930" s="31">
        <v>19</v>
      </c>
      <c r="B930" s="31">
        <v>31.824999999999999</v>
      </c>
      <c r="C930" s="33">
        <v>0</v>
      </c>
      <c r="D930" s="33">
        <v>1</v>
      </c>
      <c r="E930" s="33">
        <v>0</v>
      </c>
      <c r="F930" s="33">
        <v>0</v>
      </c>
      <c r="G930" s="33">
        <v>0</v>
      </c>
      <c r="H930">
        <v>0</v>
      </c>
      <c r="I930">
        <v>0</v>
      </c>
      <c r="J930">
        <v>0</v>
      </c>
      <c r="K930">
        <v>1</v>
      </c>
      <c r="L930">
        <v>0</v>
      </c>
      <c r="M930">
        <v>1</v>
      </c>
      <c r="N930">
        <v>0</v>
      </c>
      <c r="O930">
        <v>0</v>
      </c>
      <c r="P930">
        <v>0</v>
      </c>
      <c r="Q930" s="32">
        <v>2719.2797500000001</v>
      </c>
      <c r="R930" s="110" t="e">
        <f>IF(Play[[#This Row],[southeast]]=1,Play[[#This Row],[medical_insurance_charges]],NA())</f>
        <v>#N/A</v>
      </c>
      <c r="S930" s="110" t="e">
        <f>IF(Play[[#This Row],[southwest]]=1,Play[[#This Row],[medical_insurance_charges]],NA())</f>
        <v>#N/A</v>
      </c>
      <c r="T930" s="111">
        <f>IF(Play[[#This Row],[northwest]]=1,Play[[#This Row],[medical_insurance_charges]],NA())</f>
        <v>2719.2797500000001</v>
      </c>
      <c r="U930" s="110" t="e">
        <f>IF(Play[[#This Row],[northeast]]=1,Play[[#This Row],[medical_insurance_charges]],NA())</f>
        <v>#N/A</v>
      </c>
      <c r="V930" s="114" t="e">
        <f>IF(AND(Play[[#This Row],[southeast]]&lt;&gt;0,Play[[#This Row],[Smoker]]&lt;&gt;0),Play[[#This Row],[medical_insurance_charges]],NA())</f>
        <v>#N/A</v>
      </c>
      <c r="W930" s="114" t="e">
        <f>IF(AND(Play[[#This Row],[southwest]]&lt;&gt;0,Play[[#This Row],[Smoker]]&lt;&gt;0),Play[[#This Row],[medical_insurance_charges]],NA())</f>
        <v>#N/A</v>
      </c>
      <c r="X930" s="114" t="e">
        <f>IF(AND(Play[[#This Row],[northwest]]&lt;&gt;0,Play[[#This Row],[Smoker]]&lt;&gt;0),Play[[#This Row],[medical_insurance_charges]],NA())</f>
        <v>#N/A</v>
      </c>
      <c r="Y930" s="114" t="e">
        <f>IF(AND(Play[[#This Row],[northeast]]&lt;&gt;0,Play[[#This Row],[Smoker]]&lt;&gt;0),Play[[#This Row],[medical_insurance_charges]],NA())</f>
        <v>#N/A</v>
      </c>
      <c r="Z930" s="115" t="e">
        <f>IF(AND(Play[[#This Row],[Biological Marker]]=0,Play[[#This Row],[Smoker]]=1),Play[[#This Row],[medical_insurance_charges]],NA())</f>
        <v>#N/A</v>
      </c>
      <c r="AA930" s="115" t="e">
        <f>IF(AND(Play[[#This Row],[Biological Marker]]=1,Play[[#This Row],[Smoker]]=1),Play[[#This Row],[medical_insurance_charges]],NA())</f>
        <v>#N/A</v>
      </c>
      <c r="AB930" s="144" t="e">
        <f>IF(AND(Play[[#This Row],[southeast]]&lt;&gt;0,Play[[#This Row],[Smoker]]=0),Play[[#This Row],[medical_insurance_charges]],NA())</f>
        <v>#N/A</v>
      </c>
      <c r="AC930" s="144" t="e">
        <f>IF(AND(Play[[#This Row],[southwest]]&lt;&gt;0,Play[[#This Row],[Smoker]]=0),Play[[#This Row],[medical_insurance_charges]],NA())</f>
        <v>#N/A</v>
      </c>
      <c r="AD930" s="144">
        <f>IF(AND(Play[[#This Row],[northwest]]&lt;&gt;0,Play[[#This Row],[Smoker]]=0),Play[[#This Row],[medical_insurance_charges]],NA())</f>
        <v>2719.2797500000001</v>
      </c>
      <c r="AE930" s="144" t="e">
        <f>IF(AND(Play[[#This Row],[northeast]]&lt;&gt;0,Play[[#This Row],[Smoker]]=0),Play[[#This Row],[medical_insurance_charges]],NA())</f>
        <v>#N/A</v>
      </c>
      <c r="AF930" s="115">
        <f>IF(AND(Play[[#This Row],[Biological Marker]]=0,Play[[#This Row],[Smoker]]=0),Play[[#This Row],[medical_insurance_charges]],NA())</f>
        <v>2719.2797500000001</v>
      </c>
      <c r="AG930" s="115" t="e">
        <f>IF(AND(Play[[#This Row],[Biological Marker]]=1,Play[[#This Row],[Smoker]]=0),Play[[#This Row],[medical_insurance_charges]],NA())</f>
        <v>#N/A</v>
      </c>
    </row>
    <row r="931" spans="1:33" x14ac:dyDescent="0.35">
      <c r="A931" s="31">
        <v>19</v>
      </c>
      <c r="B931" s="31">
        <v>32.11</v>
      </c>
      <c r="C931" s="33">
        <v>0</v>
      </c>
      <c r="D931" s="33">
        <v>1</v>
      </c>
      <c r="E931" s="33">
        <v>0</v>
      </c>
      <c r="F931" s="33">
        <v>0</v>
      </c>
      <c r="G931" s="33">
        <v>0</v>
      </c>
      <c r="H931">
        <v>0</v>
      </c>
      <c r="I931">
        <v>0</v>
      </c>
      <c r="J931">
        <v>0</v>
      </c>
      <c r="K931">
        <v>1</v>
      </c>
      <c r="L931">
        <v>0</v>
      </c>
      <c r="M931">
        <v>1</v>
      </c>
      <c r="N931">
        <v>0</v>
      </c>
      <c r="O931">
        <v>0</v>
      </c>
      <c r="P931">
        <v>0</v>
      </c>
      <c r="Q931" s="32">
        <v>2130.6759000000002</v>
      </c>
      <c r="R931" s="110" t="e">
        <f>IF(Play[[#This Row],[southeast]]=1,Play[[#This Row],[medical_insurance_charges]],NA())</f>
        <v>#N/A</v>
      </c>
      <c r="S931" s="110" t="e">
        <f>IF(Play[[#This Row],[southwest]]=1,Play[[#This Row],[medical_insurance_charges]],NA())</f>
        <v>#N/A</v>
      </c>
      <c r="T931" s="111">
        <f>IF(Play[[#This Row],[northwest]]=1,Play[[#This Row],[medical_insurance_charges]],NA())</f>
        <v>2130.6759000000002</v>
      </c>
      <c r="U931" s="110" t="e">
        <f>IF(Play[[#This Row],[northeast]]=1,Play[[#This Row],[medical_insurance_charges]],NA())</f>
        <v>#N/A</v>
      </c>
      <c r="V931" s="114" t="e">
        <f>IF(AND(Play[[#This Row],[southeast]]&lt;&gt;0,Play[[#This Row],[Smoker]]&lt;&gt;0),Play[[#This Row],[medical_insurance_charges]],NA())</f>
        <v>#N/A</v>
      </c>
      <c r="W931" s="114" t="e">
        <f>IF(AND(Play[[#This Row],[southwest]]&lt;&gt;0,Play[[#This Row],[Smoker]]&lt;&gt;0),Play[[#This Row],[medical_insurance_charges]],NA())</f>
        <v>#N/A</v>
      </c>
      <c r="X931" s="114" t="e">
        <f>IF(AND(Play[[#This Row],[northwest]]&lt;&gt;0,Play[[#This Row],[Smoker]]&lt;&gt;0),Play[[#This Row],[medical_insurance_charges]],NA())</f>
        <v>#N/A</v>
      </c>
      <c r="Y931" s="114" t="e">
        <f>IF(AND(Play[[#This Row],[northeast]]&lt;&gt;0,Play[[#This Row],[Smoker]]&lt;&gt;0),Play[[#This Row],[medical_insurance_charges]],NA())</f>
        <v>#N/A</v>
      </c>
      <c r="Z931" s="115" t="e">
        <f>IF(AND(Play[[#This Row],[Biological Marker]]=0,Play[[#This Row],[Smoker]]=1),Play[[#This Row],[medical_insurance_charges]],NA())</f>
        <v>#N/A</v>
      </c>
      <c r="AA931" s="115" t="e">
        <f>IF(AND(Play[[#This Row],[Biological Marker]]=1,Play[[#This Row],[Smoker]]=1),Play[[#This Row],[medical_insurance_charges]],NA())</f>
        <v>#N/A</v>
      </c>
      <c r="AB931" s="144" t="e">
        <f>IF(AND(Play[[#This Row],[southeast]]&lt;&gt;0,Play[[#This Row],[Smoker]]=0),Play[[#This Row],[medical_insurance_charges]],NA())</f>
        <v>#N/A</v>
      </c>
      <c r="AC931" s="144" t="e">
        <f>IF(AND(Play[[#This Row],[southwest]]&lt;&gt;0,Play[[#This Row],[Smoker]]=0),Play[[#This Row],[medical_insurance_charges]],NA())</f>
        <v>#N/A</v>
      </c>
      <c r="AD931" s="144">
        <f>IF(AND(Play[[#This Row],[northwest]]&lt;&gt;0,Play[[#This Row],[Smoker]]=0),Play[[#This Row],[medical_insurance_charges]],NA())</f>
        <v>2130.6759000000002</v>
      </c>
      <c r="AE931" s="144" t="e">
        <f>IF(AND(Play[[#This Row],[northeast]]&lt;&gt;0,Play[[#This Row],[Smoker]]=0),Play[[#This Row],[medical_insurance_charges]],NA())</f>
        <v>#N/A</v>
      </c>
      <c r="AF931" s="115">
        <f>IF(AND(Play[[#This Row],[Biological Marker]]=0,Play[[#This Row],[Smoker]]=0),Play[[#This Row],[medical_insurance_charges]],NA())</f>
        <v>2130.6759000000002</v>
      </c>
      <c r="AG931" s="115" t="e">
        <f>IF(AND(Play[[#This Row],[Biological Marker]]=1,Play[[#This Row],[Smoker]]=0),Play[[#This Row],[medical_insurance_charges]],NA())</f>
        <v>#N/A</v>
      </c>
    </row>
    <row r="932" spans="1:33" x14ac:dyDescent="0.35">
      <c r="A932" s="31">
        <v>19</v>
      </c>
      <c r="B932" s="31">
        <v>37.43</v>
      </c>
      <c r="C932" s="33">
        <v>0</v>
      </c>
      <c r="D932" s="33">
        <v>1</v>
      </c>
      <c r="E932" s="33">
        <v>0</v>
      </c>
      <c r="F932" s="33">
        <v>0</v>
      </c>
      <c r="G932" s="33">
        <v>0</v>
      </c>
      <c r="H932">
        <v>0</v>
      </c>
      <c r="I932">
        <v>0</v>
      </c>
      <c r="J932">
        <v>0</v>
      </c>
      <c r="K932">
        <v>1</v>
      </c>
      <c r="L932">
        <v>0</v>
      </c>
      <c r="M932">
        <v>1</v>
      </c>
      <c r="N932">
        <v>0</v>
      </c>
      <c r="O932">
        <v>0</v>
      </c>
      <c r="P932">
        <v>0</v>
      </c>
      <c r="Q932" s="32">
        <v>2138.0707000000002</v>
      </c>
      <c r="R932" s="110" t="e">
        <f>IF(Play[[#This Row],[southeast]]=1,Play[[#This Row],[medical_insurance_charges]],NA())</f>
        <v>#N/A</v>
      </c>
      <c r="S932" s="110" t="e">
        <f>IF(Play[[#This Row],[southwest]]=1,Play[[#This Row],[medical_insurance_charges]],NA())</f>
        <v>#N/A</v>
      </c>
      <c r="T932" s="111">
        <f>IF(Play[[#This Row],[northwest]]=1,Play[[#This Row],[medical_insurance_charges]],NA())</f>
        <v>2138.0707000000002</v>
      </c>
      <c r="U932" s="110" t="e">
        <f>IF(Play[[#This Row],[northeast]]=1,Play[[#This Row],[medical_insurance_charges]],NA())</f>
        <v>#N/A</v>
      </c>
      <c r="V932" s="114" t="e">
        <f>IF(AND(Play[[#This Row],[southeast]]&lt;&gt;0,Play[[#This Row],[Smoker]]&lt;&gt;0),Play[[#This Row],[medical_insurance_charges]],NA())</f>
        <v>#N/A</v>
      </c>
      <c r="W932" s="114" t="e">
        <f>IF(AND(Play[[#This Row],[southwest]]&lt;&gt;0,Play[[#This Row],[Smoker]]&lt;&gt;0),Play[[#This Row],[medical_insurance_charges]],NA())</f>
        <v>#N/A</v>
      </c>
      <c r="X932" s="114" t="e">
        <f>IF(AND(Play[[#This Row],[northwest]]&lt;&gt;0,Play[[#This Row],[Smoker]]&lt;&gt;0),Play[[#This Row],[medical_insurance_charges]],NA())</f>
        <v>#N/A</v>
      </c>
      <c r="Y932" s="114" t="e">
        <f>IF(AND(Play[[#This Row],[northeast]]&lt;&gt;0,Play[[#This Row],[Smoker]]&lt;&gt;0),Play[[#This Row],[medical_insurance_charges]],NA())</f>
        <v>#N/A</v>
      </c>
      <c r="Z932" s="115" t="e">
        <f>IF(AND(Play[[#This Row],[Biological Marker]]=0,Play[[#This Row],[Smoker]]=1),Play[[#This Row],[medical_insurance_charges]],NA())</f>
        <v>#N/A</v>
      </c>
      <c r="AA932" s="115" t="e">
        <f>IF(AND(Play[[#This Row],[Biological Marker]]=1,Play[[#This Row],[Smoker]]=1),Play[[#This Row],[medical_insurance_charges]],NA())</f>
        <v>#N/A</v>
      </c>
      <c r="AB932" s="144" t="e">
        <f>IF(AND(Play[[#This Row],[southeast]]&lt;&gt;0,Play[[#This Row],[Smoker]]=0),Play[[#This Row],[medical_insurance_charges]],NA())</f>
        <v>#N/A</v>
      </c>
      <c r="AC932" s="144" t="e">
        <f>IF(AND(Play[[#This Row],[southwest]]&lt;&gt;0,Play[[#This Row],[Smoker]]=0),Play[[#This Row],[medical_insurance_charges]],NA())</f>
        <v>#N/A</v>
      </c>
      <c r="AD932" s="144">
        <f>IF(AND(Play[[#This Row],[northwest]]&lt;&gt;0,Play[[#This Row],[Smoker]]=0),Play[[#This Row],[medical_insurance_charges]],NA())</f>
        <v>2138.0707000000002</v>
      </c>
      <c r="AE932" s="144" t="e">
        <f>IF(AND(Play[[#This Row],[northeast]]&lt;&gt;0,Play[[#This Row],[Smoker]]=0),Play[[#This Row],[medical_insurance_charges]],NA())</f>
        <v>#N/A</v>
      </c>
      <c r="AF932" s="115">
        <f>IF(AND(Play[[#This Row],[Biological Marker]]=0,Play[[#This Row],[Smoker]]=0),Play[[#This Row],[medical_insurance_charges]],NA())</f>
        <v>2138.0707000000002</v>
      </c>
      <c r="AG932" s="115" t="e">
        <f>IF(AND(Play[[#This Row],[Biological Marker]]=1,Play[[#This Row],[Smoker]]=0),Play[[#This Row],[medical_insurance_charges]],NA())</f>
        <v>#N/A</v>
      </c>
    </row>
    <row r="933" spans="1:33" x14ac:dyDescent="0.35">
      <c r="A933" s="31">
        <v>19</v>
      </c>
      <c r="B933" s="31">
        <v>35.15</v>
      </c>
      <c r="C933" s="33">
        <v>0</v>
      </c>
      <c r="D933" s="33">
        <v>1</v>
      </c>
      <c r="E933" s="33">
        <v>0</v>
      </c>
      <c r="F933" s="33">
        <v>0</v>
      </c>
      <c r="G933" s="33">
        <v>0</v>
      </c>
      <c r="H933">
        <v>0</v>
      </c>
      <c r="I933">
        <v>0</v>
      </c>
      <c r="J933">
        <v>0</v>
      </c>
      <c r="K933">
        <v>1</v>
      </c>
      <c r="L933">
        <v>0</v>
      </c>
      <c r="M933">
        <v>1</v>
      </c>
      <c r="N933">
        <v>0</v>
      </c>
      <c r="O933">
        <v>0</v>
      </c>
      <c r="P933">
        <v>0</v>
      </c>
      <c r="Q933" s="32">
        <v>2134.9014999999999</v>
      </c>
      <c r="R933" s="110" t="e">
        <f>IF(Play[[#This Row],[southeast]]=1,Play[[#This Row],[medical_insurance_charges]],NA())</f>
        <v>#N/A</v>
      </c>
      <c r="S933" s="110" t="e">
        <f>IF(Play[[#This Row],[southwest]]=1,Play[[#This Row],[medical_insurance_charges]],NA())</f>
        <v>#N/A</v>
      </c>
      <c r="T933" s="111">
        <f>IF(Play[[#This Row],[northwest]]=1,Play[[#This Row],[medical_insurance_charges]],NA())</f>
        <v>2134.9014999999999</v>
      </c>
      <c r="U933" s="110" t="e">
        <f>IF(Play[[#This Row],[northeast]]=1,Play[[#This Row],[medical_insurance_charges]],NA())</f>
        <v>#N/A</v>
      </c>
      <c r="V933" s="114" t="e">
        <f>IF(AND(Play[[#This Row],[southeast]]&lt;&gt;0,Play[[#This Row],[Smoker]]&lt;&gt;0),Play[[#This Row],[medical_insurance_charges]],NA())</f>
        <v>#N/A</v>
      </c>
      <c r="W933" s="114" t="e">
        <f>IF(AND(Play[[#This Row],[southwest]]&lt;&gt;0,Play[[#This Row],[Smoker]]&lt;&gt;0),Play[[#This Row],[medical_insurance_charges]],NA())</f>
        <v>#N/A</v>
      </c>
      <c r="X933" s="114" t="e">
        <f>IF(AND(Play[[#This Row],[northwest]]&lt;&gt;0,Play[[#This Row],[Smoker]]&lt;&gt;0),Play[[#This Row],[medical_insurance_charges]],NA())</f>
        <v>#N/A</v>
      </c>
      <c r="Y933" s="114" t="e">
        <f>IF(AND(Play[[#This Row],[northeast]]&lt;&gt;0,Play[[#This Row],[Smoker]]&lt;&gt;0),Play[[#This Row],[medical_insurance_charges]],NA())</f>
        <v>#N/A</v>
      </c>
      <c r="Z933" s="115" t="e">
        <f>IF(AND(Play[[#This Row],[Biological Marker]]=0,Play[[#This Row],[Smoker]]=1),Play[[#This Row],[medical_insurance_charges]],NA())</f>
        <v>#N/A</v>
      </c>
      <c r="AA933" s="115" t="e">
        <f>IF(AND(Play[[#This Row],[Biological Marker]]=1,Play[[#This Row],[Smoker]]=1),Play[[#This Row],[medical_insurance_charges]],NA())</f>
        <v>#N/A</v>
      </c>
      <c r="AB933" s="144" t="e">
        <f>IF(AND(Play[[#This Row],[southeast]]&lt;&gt;0,Play[[#This Row],[Smoker]]=0),Play[[#This Row],[medical_insurance_charges]],NA())</f>
        <v>#N/A</v>
      </c>
      <c r="AC933" s="144" t="e">
        <f>IF(AND(Play[[#This Row],[southwest]]&lt;&gt;0,Play[[#This Row],[Smoker]]=0),Play[[#This Row],[medical_insurance_charges]],NA())</f>
        <v>#N/A</v>
      </c>
      <c r="AD933" s="144">
        <f>IF(AND(Play[[#This Row],[northwest]]&lt;&gt;0,Play[[#This Row],[Smoker]]=0),Play[[#This Row],[medical_insurance_charges]],NA())</f>
        <v>2134.9014999999999</v>
      </c>
      <c r="AE933" s="144" t="e">
        <f>IF(AND(Play[[#This Row],[northeast]]&lt;&gt;0,Play[[#This Row],[Smoker]]=0),Play[[#This Row],[medical_insurance_charges]],NA())</f>
        <v>#N/A</v>
      </c>
      <c r="AF933" s="115">
        <f>IF(AND(Play[[#This Row],[Biological Marker]]=0,Play[[#This Row],[Smoker]]=0),Play[[#This Row],[medical_insurance_charges]],NA())</f>
        <v>2134.9014999999999</v>
      </c>
      <c r="AG933" s="115" t="e">
        <f>IF(AND(Play[[#This Row],[Biological Marker]]=1,Play[[#This Row],[Smoker]]=0),Play[[#This Row],[medical_insurance_charges]],NA())</f>
        <v>#N/A</v>
      </c>
    </row>
    <row r="934" spans="1:33" x14ac:dyDescent="0.35">
      <c r="A934" s="31">
        <v>19</v>
      </c>
      <c r="B934" s="31">
        <v>30.59</v>
      </c>
      <c r="C934" s="33">
        <v>0</v>
      </c>
      <c r="D934" s="33">
        <v>1</v>
      </c>
      <c r="E934" s="33">
        <v>0</v>
      </c>
      <c r="F934" s="33">
        <v>0</v>
      </c>
      <c r="G934" s="33">
        <v>0</v>
      </c>
      <c r="H934">
        <v>0</v>
      </c>
      <c r="I934">
        <v>0</v>
      </c>
      <c r="J934">
        <v>0</v>
      </c>
      <c r="K934">
        <v>1</v>
      </c>
      <c r="L934">
        <v>0</v>
      </c>
      <c r="M934">
        <v>1</v>
      </c>
      <c r="N934">
        <v>0</v>
      </c>
      <c r="O934">
        <v>0</v>
      </c>
      <c r="P934">
        <v>0</v>
      </c>
      <c r="Q934" s="32">
        <v>24059.680189999999</v>
      </c>
      <c r="R934" s="110" t="e">
        <f>IF(Play[[#This Row],[southeast]]=1,Play[[#This Row],[medical_insurance_charges]],NA())</f>
        <v>#N/A</v>
      </c>
      <c r="S934" s="110" t="e">
        <f>IF(Play[[#This Row],[southwest]]=1,Play[[#This Row],[medical_insurance_charges]],NA())</f>
        <v>#N/A</v>
      </c>
      <c r="T934" s="111">
        <f>IF(Play[[#This Row],[northwest]]=1,Play[[#This Row],[medical_insurance_charges]],NA())</f>
        <v>24059.680189999999</v>
      </c>
      <c r="U934" s="110" t="e">
        <f>IF(Play[[#This Row],[northeast]]=1,Play[[#This Row],[medical_insurance_charges]],NA())</f>
        <v>#N/A</v>
      </c>
      <c r="V934" s="114" t="e">
        <f>IF(AND(Play[[#This Row],[southeast]]&lt;&gt;0,Play[[#This Row],[Smoker]]&lt;&gt;0),Play[[#This Row],[medical_insurance_charges]],NA())</f>
        <v>#N/A</v>
      </c>
      <c r="W934" s="114" t="e">
        <f>IF(AND(Play[[#This Row],[southwest]]&lt;&gt;0,Play[[#This Row],[Smoker]]&lt;&gt;0),Play[[#This Row],[medical_insurance_charges]],NA())</f>
        <v>#N/A</v>
      </c>
      <c r="X934" s="114" t="e">
        <f>IF(AND(Play[[#This Row],[northwest]]&lt;&gt;0,Play[[#This Row],[Smoker]]&lt;&gt;0),Play[[#This Row],[medical_insurance_charges]],NA())</f>
        <v>#N/A</v>
      </c>
      <c r="Y934" s="114" t="e">
        <f>IF(AND(Play[[#This Row],[northeast]]&lt;&gt;0,Play[[#This Row],[Smoker]]&lt;&gt;0),Play[[#This Row],[medical_insurance_charges]],NA())</f>
        <v>#N/A</v>
      </c>
      <c r="Z934" s="115" t="e">
        <f>IF(AND(Play[[#This Row],[Biological Marker]]=0,Play[[#This Row],[Smoker]]=1),Play[[#This Row],[medical_insurance_charges]],NA())</f>
        <v>#N/A</v>
      </c>
      <c r="AA934" s="115" t="e">
        <f>IF(AND(Play[[#This Row],[Biological Marker]]=1,Play[[#This Row],[Smoker]]=1),Play[[#This Row],[medical_insurance_charges]],NA())</f>
        <v>#N/A</v>
      </c>
      <c r="AB934" s="144" t="e">
        <f>IF(AND(Play[[#This Row],[southeast]]&lt;&gt;0,Play[[#This Row],[Smoker]]=0),Play[[#This Row],[medical_insurance_charges]],NA())</f>
        <v>#N/A</v>
      </c>
      <c r="AC934" s="144" t="e">
        <f>IF(AND(Play[[#This Row],[southwest]]&lt;&gt;0,Play[[#This Row],[Smoker]]=0),Play[[#This Row],[medical_insurance_charges]],NA())</f>
        <v>#N/A</v>
      </c>
      <c r="AD934" s="144">
        <f>IF(AND(Play[[#This Row],[northwest]]&lt;&gt;0,Play[[#This Row],[Smoker]]=0),Play[[#This Row],[medical_insurance_charges]],NA())</f>
        <v>24059.680189999999</v>
      </c>
      <c r="AE934" s="144" t="e">
        <f>IF(AND(Play[[#This Row],[northeast]]&lt;&gt;0,Play[[#This Row],[Smoker]]=0),Play[[#This Row],[medical_insurance_charges]],NA())</f>
        <v>#N/A</v>
      </c>
      <c r="AF934" s="115">
        <f>IF(AND(Play[[#This Row],[Biological Marker]]=0,Play[[#This Row],[Smoker]]=0),Play[[#This Row],[medical_insurance_charges]],NA())</f>
        <v>24059.680189999999</v>
      </c>
      <c r="AG934" s="115" t="e">
        <f>IF(AND(Play[[#This Row],[Biological Marker]]=1,Play[[#This Row],[Smoker]]=0),Play[[#This Row],[medical_insurance_charges]],NA())</f>
        <v>#N/A</v>
      </c>
    </row>
    <row r="935" spans="1:33" x14ac:dyDescent="0.35">
      <c r="A935" s="31">
        <v>19</v>
      </c>
      <c r="B935" s="31">
        <v>30.495000000000001</v>
      </c>
      <c r="C935" s="33">
        <v>0</v>
      </c>
      <c r="D935" s="33">
        <v>1</v>
      </c>
      <c r="E935" s="33">
        <v>0</v>
      </c>
      <c r="F935" s="33">
        <v>0</v>
      </c>
      <c r="G935" s="33">
        <v>0</v>
      </c>
      <c r="H935">
        <v>0</v>
      </c>
      <c r="I935">
        <v>0</v>
      </c>
      <c r="J935">
        <v>0</v>
      </c>
      <c r="K935">
        <v>1</v>
      </c>
      <c r="L935">
        <v>0</v>
      </c>
      <c r="M935">
        <v>1</v>
      </c>
      <c r="N935">
        <v>0</v>
      </c>
      <c r="O935">
        <v>0</v>
      </c>
      <c r="P935">
        <v>0</v>
      </c>
      <c r="Q935" s="32">
        <v>2128.4310500000001</v>
      </c>
      <c r="R935" s="110" t="e">
        <f>IF(Play[[#This Row],[southeast]]=1,Play[[#This Row],[medical_insurance_charges]],NA())</f>
        <v>#N/A</v>
      </c>
      <c r="S935" s="110" t="e">
        <f>IF(Play[[#This Row],[southwest]]=1,Play[[#This Row],[medical_insurance_charges]],NA())</f>
        <v>#N/A</v>
      </c>
      <c r="T935" s="111">
        <f>IF(Play[[#This Row],[northwest]]=1,Play[[#This Row],[medical_insurance_charges]],NA())</f>
        <v>2128.4310500000001</v>
      </c>
      <c r="U935" s="110" t="e">
        <f>IF(Play[[#This Row],[northeast]]=1,Play[[#This Row],[medical_insurance_charges]],NA())</f>
        <v>#N/A</v>
      </c>
      <c r="V935" s="114" t="e">
        <f>IF(AND(Play[[#This Row],[southeast]]&lt;&gt;0,Play[[#This Row],[Smoker]]&lt;&gt;0),Play[[#This Row],[medical_insurance_charges]],NA())</f>
        <v>#N/A</v>
      </c>
      <c r="W935" s="114" t="e">
        <f>IF(AND(Play[[#This Row],[southwest]]&lt;&gt;0,Play[[#This Row],[Smoker]]&lt;&gt;0),Play[[#This Row],[medical_insurance_charges]],NA())</f>
        <v>#N/A</v>
      </c>
      <c r="X935" s="114" t="e">
        <f>IF(AND(Play[[#This Row],[northwest]]&lt;&gt;0,Play[[#This Row],[Smoker]]&lt;&gt;0),Play[[#This Row],[medical_insurance_charges]],NA())</f>
        <v>#N/A</v>
      </c>
      <c r="Y935" s="114" t="e">
        <f>IF(AND(Play[[#This Row],[northeast]]&lt;&gt;0,Play[[#This Row],[Smoker]]&lt;&gt;0),Play[[#This Row],[medical_insurance_charges]],NA())</f>
        <v>#N/A</v>
      </c>
      <c r="Z935" s="115" t="e">
        <f>IF(AND(Play[[#This Row],[Biological Marker]]=0,Play[[#This Row],[Smoker]]=1),Play[[#This Row],[medical_insurance_charges]],NA())</f>
        <v>#N/A</v>
      </c>
      <c r="AA935" s="115" t="e">
        <f>IF(AND(Play[[#This Row],[Biological Marker]]=1,Play[[#This Row],[Smoker]]=1),Play[[#This Row],[medical_insurance_charges]],NA())</f>
        <v>#N/A</v>
      </c>
      <c r="AB935" s="144" t="e">
        <f>IF(AND(Play[[#This Row],[southeast]]&lt;&gt;0,Play[[#This Row],[Smoker]]=0),Play[[#This Row],[medical_insurance_charges]],NA())</f>
        <v>#N/A</v>
      </c>
      <c r="AC935" s="144" t="e">
        <f>IF(AND(Play[[#This Row],[southwest]]&lt;&gt;0,Play[[#This Row],[Smoker]]=0),Play[[#This Row],[medical_insurance_charges]],NA())</f>
        <v>#N/A</v>
      </c>
      <c r="AD935" s="144">
        <f>IF(AND(Play[[#This Row],[northwest]]&lt;&gt;0,Play[[#This Row],[Smoker]]=0),Play[[#This Row],[medical_insurance_charges]],NA())</f>
        <v>2128.4310500000001</v>
      </c>
      <c r="AE935" s="144" t="e">
        <f>IF(AND(Play[[#This Row],[northeast]]&lt;&gt;0,Play[[#This Row],[Smoker]]=0),Play[[#This Row],[medical_insurance_charges]],NA())</f>
        <v>#N/A</v>
      </c>
      <c r="AF935" s="115">
        <f>IF(AND(Play[[#This Row],[Biological Marker]]=0,Play[[#This Row],[Smoker]]=0),Play[[#This Row],[medical_insurance_charges]],NA())</f>
        <v>2128.4310500000001</v>
      </c>
      <c r="AG935" s="115" t="e">
        <f>IF(AND(Play[[#This Row],[Biological Marker]]=1,Play[[#This Row],[Smoker]]=0),Play[[#This Row],[medical_insurance_charges]],NA())</f>
        <v>#N/A</v>
      </c>
    </row>
    <row r="936" spans="1:33" x14ac:dyDescent="0.35">
      <c r="A936" s="31">
        <v>19</v>
      </c>
      <c r="B936" s="31">
        <v>36.575000000000003</v>
      </c>
      <c r="C936" s="33">
        <v>0</v>
      </c>
      <c r="D936" s="33">
        <v>1</v>
      </c>
      <c r="E936" s="33">
        <v>0</v>
      </c>
      <c r="F936" s="33">
        <v>0</v>
      </c>
      <c r="G936" s="33">
        <v>0</v>
      </c>
      <c r="H936">
        <v>0</v>
      </c>
      <c r="I936">
        <v>0</v>
      </c>
      <c r="J936">
        <v>0</v>
      </c>
      <c r="K936">
        <v>1</v>
      </c>
      <c r="L936">
        <v>0</v>
      </c>
      <c r="M936">
        <v>1</v>
      </c>
      <c r="N936">
        <v>0</v>
      </c>
      <c r="O936">
        <v>0</v>
      </c>
      <c r="P936">
        <v>0</v>
      </c>
      <c r="Q936" s="32">
        <v>2136.8822500000001</v>
      </c>
      <c r="R936" s="110" t="e">
        <f>IF(Play[[#This Row],[southeast]]=1,Play[[#This Row],[medical_insurance_charges]],NA())</f>
        <v>#N/A</v>
      </c>
      <c r="S936" s="110" t="e">
        <f>IF(Play[[#This Row],[southwest]]=1,Play[[#This Row],[medical_insurance_charges]],NA())</f>
        <v>#N/A</v>
      </c>
      <c r="T936" s="111">
        <f>IF(Play[[#This Row],[northwest]]=1,Play[[#This Row],[medical_insurance_charges]],NA())</f>
        <v>2136.8822500000001</v>
      </c>
      <c r="U936" s="110" t="e">
        <f>IF(Play[[#This Row],[northeast]]=1,Play[[#This Row],[medical_insurance_charges]],NA())</f>
        <v>#N/A</v>
      </c>
      <c r="V936" s="114" t="e">
        <f>IF(AND(Play[[#This Row],[southeast]]&lt;&gt;0,Play[[#This Row],[Smoker]]&lt;&gt;0),Play[[#This Row],[medical_insurance_charges]],NA())</f>
        <v>#N/A</v>
      </c>
      <c r="W936" s="114" t="e">
        <f>IF(AND(Play[[#This Row],[southwest]]&lt;&gt;0,Play[[#This Row],[Smoker]]&lt;&gt;0),Play[[#This Row],[medical_insurance_charges]],NA())</f>
        <v>#N/A</v>
      </c>
      <c r="X936" s="114" t="e">
        <f>IF(AND(Play[[#This Row],[northwest]]&lt;&gt;0,Play[[#This Row],[Smoker]]&lt;&gt;0),Play[[#This Row],[medical_insurance_charges]],NA())</f>
        <v>#N/A</v>
      </c>
      <c r="Y936" s="114" t="e">
        <f>IF(AND(Play[[#This Row],[northeast]]&lt;&gt;0,Play[[#This Row],[Smoker]]&lt;&gt;0),Play[[#This Row],[medical_insurance_charges]],NA())</f>
        <v>#N/A</v>
      </c>
      <c r="Z936" s="115" t="e">
        <f>IF(AND(Play[[#This Row],[Biological Marker]]=0,Play[[#This Row],[Smoker]]=1),Play[[#This Row],[medical_insurance_charges]],NA())</f>
        <v>#N/A</v>
      </c>
      <c r="AA936" s="115" t="e">
        <f>IF(AND(Play[[#This Row],[Biological Marker]]=1,Play[[#This Row],[Smoker]]=1),Play[[#This Row],[medical_insurance_charges]],NA())</f>
        <v>#N/A</v>
      </c>
      <c r="AB936" s="144" t="e">
        <f>IF(AND(Play[[#This Row],[southeast]]&lt;&gt;0,Play[[#This Row],[Smoker]]=0),Play[[#This Row],[medical_insurance_charges]],NA())</f>
        <v>#N/A</v>
      </c>
      <c r="AC936" s="144" t="e">
        <f>IF(AND(Play[[#This Row],[southwest]]&lt;&gt;0,Play[[#This Row],[Smoker]]=0),Play[[#This Row],[medical_insurance_charges]],NA())</f>
        <v>#N/A</v>
      </c>
      <c r="AD936" s="144">
        <f>IF(AND(Play[[#This Row],[northwest]]&lt;&gt;0,Play[[#This Row],[Smoker]]=0),Play[[#This Row],[medical_insurance_charges]],NA())</f>
        <v>2136.8822500000001</v>
      </c>
      <c r="AE936" s="144" t="e">
        <f>IF(AND(Play[[#This Row],[northeast]]&lt;&gt;0,Play[[#This Row],[Smoker]]=0),Play[[#This Row],[medical_insurance_charges]],NA())</f>
        <v>#N/A</v>
      </c>
      <c r="AF936" s="115">
        <f>IF(AND(Play[[#This Row],[Biological Marker]]=0,Play[[#This Row],[Smoker]]=0),Play[[#This Row],[medical_insurance_charges]],NA())</f>
        <v>2136.8822500000001</v>
      </c>
      <c r="AG936" s="115" t="e">
        <f>IF(AND(Play[[#This Row],[Biological Marker]]=1,Play[[#This Row],[Smoker]]=0),Play[[#This Row],[medical_insurance_charges]],NA())</f>
        <v>#N/A</v>
      </c>
    </row>
    <row r="937" spans="1:33" x14ac:dyDescent="0.35">
      <c r="A937" s="31">
        <v>19</v>
      </c>
      <c r="B937" s="31">
        <v>39.615000000000002</v>
      </c>
      <c r="C937" s="33">
        <v>0</v>
      </c>
      <c r="D937" s="33">
        <v>1</v>
      </c>
      <c r="E937" s="33">
        <v>0</v>
      </c>
      <c r="F937" s="33">
        <v>0</v>
      </c>
      <c r="G937" s="33">
        <v>0</v>
      </c>
      <c r="H937">
        <v>0</v>
      </c>
      <c r="I937">
        <v>0</v>
      </c>
      <c r="J937">
        <v>0</v>
      </c>
      <c r="K937">
        <v>1</v>
      </c>
      <c r="L937">
        <v>0</v>
      </c>
      <c r="M937">
        <v>1</v>
      </c>
      <c r="N937">
        <v>0</v>
      </c>
      <c r="O937">
        <v>0</v>
      </c>
      <c r="P937">
        <v>0</v>
      </c>
      <c r="Q937" s="32">
        <v>2730.1078499999999</v>
      </c>
      <c r="R937" s="110" t="e">
        <f>IF(Play[[#This Row],[southeast]]=1,Play[[#This Row],[medical_insurance_charges]],NA())</f>
        <v>#N/A</v>
      </c>
      <c r="S937" s="110" t="e">
        <f>IF(Play[[#This Row],[southwest]]=1,Play[[#This Row],[medical_insurance_charges]],NA())</f>
        <v>#N/A</v>
      </c>
      <c r="T937" s="111">
        <f>IF(Play[[#This Row],[northwest]]=1,Play[[#This Row],[medical_insurance_charges]],NA())</f>
        <v>2730.1078499999999</v>
      </c>
      <c r="U937" s="110" t="e">
        <f>IF(Play[[#This Row],[northeast]]=1,Play[[#This Row],[medical_insurance_charges]],NA())</f>
        <v>#N/A</v>
      </c>
      <c r="V937" s="114" t="e">
        <f>IF(AND(Play[[#This Row],[southeast]]&lt;&gt;0,Play[[#This Row],[Smoker]]&lt;&gt;0),Play[[#This Row],[medical_insurance_charges]],NA())</f>
        <v>#N/A</v>
      </c>
      <c r="W937" s="114" t="e">
        <f>IF(AND(Play[[#This Row],[southwest]]&lt;&gt;0,Play[[#This Row],[Smoker]]&lt;&gt;0),Play[[#This Row],[medical_insurance_charges]],NA())</f>
        <v>#N/A</v>
      </c>
      <c r="X937" s="114" t="e">
        <f>IF(AND(Play[[#This Row],[northwest]]&lt;&gt;0,Play[[#This Row],[Smoker]]&lt;&gt;0),Play[[#This Row],[medical_insurance_charges]],NA())</f>
        <v>#N/A</v>
      </c>
      <c r="Y937" s="114" t="e">
        <f>IF(AND(Play[[#This Row],[northeast]]&lt;&gt;0,Play[[#This Row],[Smoker]]&lt;&gt;0),Play[[#This Row],[medical_insurance_charges]],NA())</f>
        <v>#N/A</v>
      </c>
      <c r="Z937" s="115" t="e">
        <f>IF(AND(Play[[#This Row],[Biological Marker]]=0,Play[[#This Row],[Smoker]]=1),Play[[#This Row],[medical_insurance_charges]],NA())</f>
        <v>#N/A</v>
      </c>
      <c r="AA937" s="115" t="e">
        <f>IF(AND(Play[[#This Row],[Biological Marker]]=1,Play[[#This Row],[Smoker]]=1),Play[[#This Row],[medical_insurance_charges]],NA())</f>
        <v>#N/A</v>
      </c>
      <c r="AB937" s="144" t="e">
        <f>IF(AND(Play[[#This Row],[southeast]]&lt;&gt;0,Play[[#This Row],[Smoker]]=0),Play[[#This Row],[medical_insurance_charges]],NA())</f>
        <v>#N/A</v>
      </c>
      <c r="AC937" s="144" t="e">
        <f>IF(AND(Play[[#This Row],[southwest]]&lt;&gt;0,Play[[#This Row],[Smoker]]=0),Play[[#This Row],[medical_insurance_charges]],NA())</f>
        <v>#N/A</v>
      </c>
      <c r="AD937" s="144">
        <f>IF(AND(Play[[#This Row],[northwest]]&lt;&gt;0,Play[[#This Row],[Smoker]]=0),Play[[#This Row],[medical_insurance_charges]],NA())</f>
        <v>2730.1078499999999</v>
      </c>
      <c r="AE937" s="144" t="e">
        <f>IF(AND(Play[[#This Row],[northeast]]&lt;&gt;0,Play[[#This Row],[Smoker]]=0),Play[[#This Row],[medical_insurance_charges]],NA())</f>
        <v>#N/A</v>
      </c>
      <c r="AF937" s="115">
        <f>IF(AND(Play[[#This Row],[Biological Marker]]=0,Play[[#This Row],[Smoker]]=0),Play[[#This Row],[medical_insurance_charges]],NA())</f>
        <v>2730.1078499999999</v>
      </c>
      <c r="AG937" s="115" t="e">
        <f>IF(AND(Play[[#This Row],[Biological Marker]]=1,Play[[#This Row],[Smoker]]=0),Play[[#This Row],[medical_insurance_charges]],NA())</f>
        <v>#N/A</v>
      </c>
    </row>
    <row r="938" spans="1:33" x14ac:dyDescent="0.35">
      <c r="A938" s="31">
        <v>20</v>
      </c>
      <c r="B938" s="31">
        <v>31.92</v>
      </c>
      <c r="C938" s="33">
        <v>0</v>
      </c>
      <c r="D938" s="33">
        <v>1</v>
      </c>
      <c r="E938" s="33">
        <v>0</v>
      </c>
      <c r="F938" s="33">
        <v>0</v>
      </c>
      <c r="G938" s="33">
        <v>0</v>
      </c>
      <c r="H938">
        <v>0</v>
      </c>
      <c r="I938">
        <v>0</v>
      </c>
      <c r="J938">
        <v>0</v>
      </c>
      <c r="K938">
        <v>1</v>
      </c>
      <c r="L938">
        <v>0</v>
      </c>
      <c r="M938">
        <v>1</v>
      </c>
      <c r="N938">
        <v>0</v>
      </c>
      <c r="O938">
        <v>0</v>
      </c>
      <c r="P938">
        <v>0</v>
      </c>
      <c r="Q938" s="32">
        <v>2261.5688</v>
      </c>
      <c r="R938" s="110" t="e">
        <f>IF(Play[[#This Row],[southeast]]=1,Play[[#This Row],[medical_insurance_charges]],NA())</f>
        <v>#N/A</v>
      </c>
      <c r="S938" s="110" t="e">
        <f>IF(Play[[#This Row],[southwest]]=1,Play[[#This Row],[medical_insurance_charges]],NA())</f>
        <v>#N/A</v>
      </c>
      <c r="T938" s="111">
        <f>IF(Play[[#This Row],[northwest]]=1,Play[[#This Row],[medical_insurance_charges]],NA())</f>
        <v>2261.5688</v>
      </c>
      <c r="U938" s="110" t="e">
        <f>IF(Play[[#This Row],[northeast]]=1,Play[[#This Row],[medical_insurance_charges]],NA())</f>
        <v>#N/A</v>
      </c>
      <c r="V938" s="114" t="e">
        <f>IF(AND(Play[[#This Row],[southeast]]&lt;&gt;0,Play[[#This Row],[Smoker]]&lt;&gt;0),Play[[#This Row],[medical_insurance_charges]],NA())</f>
        <v>#N/A</v>
      </c>
      <c r="W938" s="114" t="e">
        <f>IF(AND(Play[[#This Row],[southwest]]&lt;&gt;0,Play[[#This Row],[Smoker]]&lt;&gt;0),Play[[#This Row],[medical_insurance_charges]],NA())</f>
        <v>#N/A</v>
      </c>
      <c r="X938" s="114" t="e">
        <f>IF(AND(Play[[#This Row],[northwest]]&lt;&gt;0,Play[[#This Row],[Smoker]]&lt;&gt;0),Play[[#This Row],[medical_insurance_charges]],NA())</f>
        <v>#N/A</v>
      </c>
      <c r="Y938" s="114" t="e">
        <f>IF(AND(Play[[#This Row],[northeast]]&lt;&gt;0,Play[[#This Row],[Smoker]]&lt;&gt;0),Play[[#This Row],[medical_insurance_charges]],NA())</f>
        <v>#N/A</v>
      </c>
      <c r="Z938" s="115" t="e">
        <f>IF(AND(Play[[#This Row],[Biological Marker]]=0,Play[[#This Row],[Smoker]]=1),Play[[#This Row],[medical_insurance_charges]],NA())</f>
        <v>#N/A</v>
      </c>
      <c r="AA938" s="115" t="e">
        <f>IF(AND(Play[[#This Row],[Biological Marker]]=1,Play[[#This Row],[Smoker]]=1),Play[[#This Row],[medical_insurance_charges]],NA())</f>
        <v>#N/A</v>
      </c>
      <c r="AB938" s="144" t="e">
        <f>IF(AND(Play[[#This Row],[southeast]]&lt;&gt;0,Play[[#This Row],[Smoker]]=0),Play[[#This Row],[medical_insurance_charges]],NA())</f>
        <v>#N/A</v>
      </c>
      <c r="AC938" s="144" t="e">
        <f>IF(AND(Play[[#This Row],[southwest]]&lt;&gt;0,Play[[#This Row],[Smoker]]=0),Play[[#This Row],[medical_insurance_charges]],NA())</f>
        <v>#N/A</v>
      </c>
      <c r="AD938" s="144">
        <f>IF(AND(Play[[#This Row],[northwest]]&lt;&gt;0,Play[[#This Row],[Smoker]]=0),Play[[#This Row],[medical_insurance_charges]],NA())</f>
        <v>2261.5688</v>
      </c>
      <c r="AE938" s="144" t="e">
        <f>IF(AND(Play[[#This Row],[northeast]]&lt;&gt;0,Play[[#This Row],[Smoker]]=0),Play[[#This Row],[medical_insurance_charges]],NA())</f>
        <v>#N/A</v>
      </c>
      <c r="AF938" s="115">
        <f>IF(AND(Play[[#This Row],[Biological Marker]]=0,Play[[#This Row],[Smoker]]=0),Play[[#This Row],[medical_insurance_charges]],NA())</f>
        <v>2261.5688</v>
      </c>
      <c r="AG938" s="115" t="e">
        <f>IF(AND(Play[[#This Row],[Biological Marker]]=1,Play[[#This Row],[Smoker]]=0),Play[[#This Row],[medical_insurance_charges]],NA())</f>
        <v>#N/A</v>
      </c>
    </row>
    <row r="939" spans="1:33" x14ac:dyDescent="0.35">
      <c r="A939" s="31">
        <v>20</v>
      </c>
      <c r="B939" s="31">
        <v>30.59</v>
      </c>
      <c r="C939" s="33">
        <v>0</v>
      </c>
      <c r="D939" s="33">
        <v>1</v>
      </c>
      <c r="E939" s="33">
        <v>0</v>
      </c>
      <c r="F939" s="33">
        <v>0</v>
      </c>
      <c r="G939" s="33">
        <v>0</v>
      </c>
      <c r="H939">
        <v>0</v>
      </c>
      <c r="I939">
        <v>0</v>
      </c>
      <c r="J939">
        <v>0</v>
      </c>
      <c r="K939">
        <v>0</v>
      </c>
      <c r="L939">
        <v>1</v>
      </c>
      <c r="M939">
        <v>1</v>
      </c>
      <c r="N939">
        <v>0</v>
      </c>
      <c r="O939">
        <v>0</v>
      </c>
      <c r="P939">
        <v>0</v>
      </c>
      <c r="Q939" s="32">
        <v>2459.7201</v>
      </c>
      <c r="R939" s="110" t="e">
        <f>IF(Play[[#This Row],[southeast]]=1,Play[[#This Row],[medical_insurance_charges]],NA())</f>
        <v>#N/A</v>
      </c>
      <c r="S939" s="110" t="e">
        <f>IF(Play[[#This Row],[southwest]]=1,Play[[#This Row],[medical_insurance_charges]],NA())</f>
        <v>#N/A</v>
      </c>
      <c r="T939" s="111" t="e">
        <f>IF(Play[[#This Row],[northwest]]=1,Play[[#This Row],[medical_insurance_charges]],NA())</f>
        <v>#N/A</v>
      </c>
      <c r="U939" s="110">
        <f>IF(Play[[#This Row],[northeast]]=1,Play[[#This Row],[medical_insurance_charges]],NA())</f>
        <v>2459.7201</v>
      </c>
      <c r="V939" s="114" t="e">
        <f>IF(AND(Play[[#This Row],[southeast]]&lt;&gt;0,Play[[#This Row],[Smoker]]&lt;&gt;0),Play[[#This Row],[medical_insurance_charges]],NA())</f>
        <v>#N/A</v>
      </c>
      <c r="W939" s="114" t="e">
        <f>IF(AND(Play[[#This Row],[southwest]]&lt;&gt;0,Play[[#This Row],[Smoker]]&lt;&gt;0),Play[[#This Row],[medical_insurance_charges]],NA())</f>
        <v>#N/A</v>
      </c>
      <c r="X939" s="114" t="e">
        <f>IF(AND(Play[[#This Row],[northwest]]&lt;&gt;0,Play[[#This Row],[Smoker]]&lt;&gt;0),Play[[#This Row],[medical_insurance_charges]],NA())</f>
        <v>#N/A</v>
      </c>
      <c r="Y939" s="114" t="e">
        <f>IF(AND(Play[[#This Row],[northeast]]&lt;&gt;0,Play[[#This Row],[Smoker]]&lt;&gt;0),Play[[#This Row],[medical_insurance_charges]],NA())</f>
        <v>#N/A</v>
      </c>
      <c r="Z939" s="115" t="e">
        <f>IF(AND(Play[[#This Row],[Biological Marker]]=0,Play[[#This Row],[Smoker]]=1),Play[[#This Row],[medical_insurance_charges]],NA())</f>
        <v>#N/A</v>
      </c>
      <c r="AA939" s="115" t="e">
        <f>IF(AND(Play[[#This Row],[Biological Marker]]=1,Play[[#This Row],[Smoker]]=1),Play[[#This Row],[medical_insurance_charges]],NA())</f>
        <v>#N/A</v>
      </c>
      <c r="AB939" s="144" t="e">
        <f>IF(AND(Play[[#This Row],[southeast]]&lt;&gt;0,Play[[#This Row],[Smoker]]=0),Play[[#This Row],[medical_insurance_charges]],NA())</f>
        <v>#N/A</v>
      </c>
      <c r="AC939" s="144" t="e">
        <f>IF(AND(Play[[#This Row],[southwest]]&lt;&gt;0,Play[[#This Row],[Smoker]]=0),Play[[#This Row],[medical_insurance_charges]],NA())</f>
        <v>#N/A</v>
      </c>
      <c r="AD939" s="144" t="e">
        <f>IF(AND(Play[[#This Row],[northwest]]&lt;&gt;0,Play[[#This Row],[Smoker]]=0),Play[[#This Row],[medical_insurance_charges]],NA())</f>
        <v>#N/A</v>
      </c>
      <c r="AE939" s="144">
        <f>IF(AND(Play[[#This Row],[northeast]]&lt;&gt;0,Play[[#This Row],[Smoker]]=0),Play[[#This Row],[medical_insurance_charges]],NA())</f>
        <v>2459.7201</v>
      </c>
      <c r="AF939" s="115">
        <f>IF(AND(Play[[#This Row],[Biological Marker]]=0,Play[[#This Row],[Smoker]]=0),Play[[#This Row],[medical_insurance_charges]],NA())</f>
        <v>2459.7201</v>
      </c>
      <c r="AG939" s="115" t="e">
        <f>IF(AND(Play[[#This Row],[Biological Marker]]=1,Play[[#This Row],[Smoker]]=0),Play[[#This Row],[medical_insurance_charges]],NA())</f>
        <v>#N/A</v>
      </c>
    </row>
    <row r="940" spans="1:33" x14ac:dyDescent="0.35">
      <c r="A940" s="31">
        <v>21</v>
      </c>
      <c r="B940" s="31">
        <v>33.630000000000003</v>
      </c>
      <c r="C940" s="33">
        <v>0</v>
      </c>
      <c r="D940" s="33">
        <v>1</v>
      </c>
      <c r="E940" s="33">
        <v>0</v>
      </c>
      <c r="F940" s="33">
        <v>0</v>
      </c>
      <c r="G940" s="33">
        <v>0</v>
      </c>
      <c r="H940">
        <v>0</v>
      </c>
      <c r="I940">
        <v>0</v>
      </c>
      <c r="J940">
        <v>0</v>
      </c>
      <c r="K940">
        <v>1</v>
      </c>
      <c r="L940">
        <v>0</v>
      </c>
      <c r="M940">
        <v>1</v>
      </c>
      <c r="N940">
        <v>0</v>
      </c>
      <c r="O940">
        <v>0</v>
      </c>
      <c r="P940">
        <v>0</v>
      </c>
      <c r="Q940" s="32">
        <v>3579.8287</v>
      </c>
      <c r="R940" s="110" t="e">
        <f>IF(Play[[#This Row],[southeast]]=1,Play[[#This Row],[medical_insurance_charges]],NA())</f>
        <v>#N/A</v>
      </c>
      <c r="S940" s="110" t="e">
        <f>IF(Play[[#This Row],[southwest]]=1,Play[[#This Row],[medical_insurance_charges]],NA())</f>
        <v>#N/A</v>
      </c>
      <c r="T940" s="111">
        <f>IF(Play[[#This Row],[northwest]]=1,Play[[#This Row],[medical_insurance_charges]],NA())</f>
        <v>3579.8287</v>
      </c>
      <c r="U940" s="110" t="e">
        <f>IF(Play[[#This Row],[northeast]]=1,Play[[#This Row],[medical_insurance_charges]],NA())</f>
        <v>#N/A</v>
      </c>
      <c r="V940" s="114" t="e">
        <f>IF(AND(Play[[#This Row],[southeast]]&lt;&gt;0,Play[[#This Row],[Smoker]]&lt;&gt;0),Play[[#This Row],[medical_insurance_charges]],NA())</f>
        <v>#N/A</v>
      </c>
      <c r="W940" s="114" t="e">
        <f>IF(AND(Play[[#This Row],[southwest]]&lt;&gt;0,Play[[#This Row],[Smoker]]&lt;&gt;0),Play[[#This Row],[medical_insurance_charges]],NA())</f>
        <v>#N/A</v>
      </c>
      <c r="X940" s="114" t="e">
        <f>IF(AND(Play[[#This Row],[northwest]]&lt;&gt;0,Play[[#This Row],[Smoker]]&lt;&gt;0),Play[[#This Row],[medical_insurance_charges]],NA())</f>
        <v>#N/A</v>
      </c>
      <c r="Y940" s="114" t="e">
        <f>IF(AND(Play[[#This Row],[northeast]]&lt;&gt;0,Play[[#This Row],[Smoker]]&lt;&gt;0),Play[[#This Row],[medical_insurance_charges]],NA())</f>
        <v>#N/A</v>
      </c>
      <c r="Z940" s="115" t="e">
        <f>IF(AND(Play[[#This Row],[Biological Marker]]=0,Play[[#This Row],[Smoker]]=1),Play[[#This Row],[medical_insurance_charges]],NA())</f>
        <v>#N/A</v>
      </c>
      <c r="AA940" s="115" t="e">
        <f>IF(AND(Play[[#This Row],[Biological Marker]]=1,Play[[#This Row],[Smoker]]=1),Play[[#This Row],[medical_insurance_charges]],NA())</f>
        <v>#N/A</v>
      </c>
      <c r="AB940" s="144" t="e">
        <f>IF(AND(Play[[#This Row],[southeast]]&lt;&gt;0,Play[[#This Row],[Smoker]]=0),Play[[#This Row],[medical_insurance_charges]],NA())</f>
        <v>#N/A</v>
      </c>
      <c r="AC940" s="144" t="e">
        <f>IF(AND(Play[[#This Row],[southwest]]&lt;&gt;0,Play[[#This Row],[Smoker]]=0),Play[[#This Row],[medical_insurance_charges]],NA())</f>
        <v>#N/A</v>
      </c>
      <c r="AD940" s="144">
        <f>IF(AND(Play[[#This Row],[northwest]]&lt;&gt;0,Play[[#This Row],[Smoker]]=0),Play[[#This Row],[medical_insurance_charges]],NA())</f>
        <v>3579.8287</v>
      </c>
      <c r="AE940" s="144" t="e">
        <f>IF(AND(Play[[#This Row],[northeast]]&lt;&gt;0,Play[[#This Row],[Smoker]]=0),Play[[#This Row],[medical_insurance_charges]],NA())</f>
        <v>#N/A</v>
      </c>
      <c r="AF940" s="115">
        <f>IF(AND(Play[[#This Row],[Biological Marker]]=0,Play[[#This Row],[Smoker]]=0),Play[[#This Row],[medical_insurance_charges]],NA())</f>
        <v>3579.8287</v>
      </c>
      <c r="AG940" s="115" t="e">
        <f>IF(AND(Play[[#This Row],[Biological Marker]]=1,Play[[#This Row],[Smoker]]=0),Play[[#This Row],[medical_insurance_charges]],NA())</f>
        <v>#N/A</v>
      </c>
    </row>
    <row r="941" spans="1:33" x14ac:dyDescent="0.35">
      <c r="A941" s="31">
        <v>21</v>
      </c>
      <c r="B941" s="31">
        <v>35.72</v>
      </c>
      <c r="C941" s="33">
        <v>0</v>
      </c>
      <c r="D941" s="33">
        <v>1</v>
      </c>
      <c r="E941" s="33">
        <v>0</v>
      </c>
      <c r="F941" s="33">
        <v>0</v>
      </c>
      <c r="G941" s="33">
        <v>0</v>
      </c>
      <c r="H941">
        <v>0</v>
      </c>
      <c r="I941">
        <v>0</v>
      </c>
      <c r="J941">
        <v>0</v>
      </c>
      <c r="K941">
        <v>1</v>
      </c>
      <c r="L941">
        <v>0</v>
      </c>
      <c r="M941">
        <v>1</v>
      </c>
      <c r="N941">
        <v>0</v>
      </c>
      <c r="O941">
        <v>0</v>
      </c>
      <c r="P941">
        <v>0</v>
      </c>
      <c r="Q941" s="32">
        <v>2404.7338</v>
      </c>
      <c r="R941" s="110" t="e">
        <f>IF(Play[[#This Row],[southeast]]=1,Play[[#This Row],[medical_insurance_charges]],NA())</f>
        <v>#N/A</v>
      </c>
      <c r="S941" s="110" t="e">
        <f>IF(Play[[#This Row],[southwest]]=1,Play[[#This Row],[medical_insurance_charges]],NA())</f>
        <v>#N/A</v>
      </c>
      <c r="T941" s="111">
        <f>IF(Play[[#This Row],[northwest]]=1,Play[[#This Row],[medical_insurance_charges]],NA())</f>
        <v>2404.7338</v>
      </c>
      <c r="U941" s="110" t="e">
        <f>IF(Play[[#This Row],[northeast]]=1,Play[[#This Row],[medical_insurance_charges]],NA())</f>
        <v>#N/A</v>
      </c>
      <c r="V941" s="114" t="e">
        <f>IF(AND(Play[[#This Row],[southeast]]&lt;&gt;0,Play[[#This Row],[Smoker]]&lt;&gt;0),Play[[#This Row],[medical_insurance_charges]],NA())</f>
        <v>#N/A</v>
      </c>
      <c r="W941" s="114" t="e">
        <f>IF(AND(Play[[#This Row],[southwest]]&lt;&gt;0,Play[[#This Row],[Smoker]]&lt;&gt;0),Play[[#This Row],[medical_insurance_charges]],NA())</f>
        <v>#N/A</v>
      </c>
      <c r="X941" s="114" t="e">
        <f>IF(AND(Play[[#This Row],[northwest]]&lt;&gt;0,Play[[#This Row],[Smoker]]&lt;&gt;0),Play[[#This Row],[medical_insurance_charges]],NA())</f>
        <v>#N/A</v>
      </c>
      <c r="Y941" s="114" t="e">
        <f>IF(AND(Play[[#This Row],[northeast]]&lt;&gt;0,Play[[#This Row],[Smoker]]&lt;&gt;0),Play[[#This Row],[medical_insurance_charges]],NA())</f>
        <v>#N/A</v>
      </c>
      <c r="Z941" s="115" t="e">
        <f>IF(AND(Play[[#This Row],[Biological Marker]]=0,Play[[#This Row],[Smoker]]=1),Play[[#This Row],[medical_insurance_charges]],NA())</f>
        <v>#N/A</v>
      </c>
      <c r="AA941" s="115" t="e">
        <f>IF(AND(Play[[#This Row],[Biological Marker]]=1,Play[[#This Row],[Smoker]]=1),Play[[#This Row],[medical_insurance_charges]],NA())</f>
        <v>#N/A</v>
      </c>
      <c r="AB941" s="144" t="e">
        <f>IF(AND(Play[[#This Row],[southeast]]&lt;&gt;0,Play[[#This Row],[Smoker]]=0),Play[[#This Row],[medical_insurance_charges]],NA())</f>
        <v>#N/A</v>
      </c>
      <c r="AC941" s="144" t="e">
        <f>IF(AND(Play[[#This Row],[southwest]]&lt;&gt;0,Play[[#This Row],[Smoker]]=0),Play[[#This Row],[medical_insurance_charges]],NA())</f>
        <v>#N/A</v>
      </c>
      <c r="AD941" s="144">
        <f>IF(AND(Play[[#This Row],[northwest]]&lt;&gt;0,Play[[#This Row],[Smoker]]=0),Play[[#This Row],[medical_insurance_charges]],NA())</f>
        <v>2404.7338</v>
      </c>
      <c r="AE941" s="144" t="e">
        <f>IF(AND(Play[[#This Row],[northeast]]&lt;&gt;0,Play[[#This Row],[Smoker]]=0),Play[[#This Row],[medical_insurance_charges]],NA())</f>
        <v>#N/A</v>
      </c>
      <c r="AF941" s="115">
        <f>IF(AND(Play[[#This Row],[Biological Marker]]=0,Play[[#This Row],[Smoker]]=0),Play[[#This Row],[medical_insurance_charges]],NA())</f>
        <v>2404.7338</v>
      </c>
      <c r="AG941" s="115" t="e">
        <f>IF(AND(Play[[#This Row],[Biological Marker]]=1,Play[[#This Row],[Smoker]]=0),Play[[#This Row],[medical_insurance_charges]],NA())</f>
        <v>#N/A</v>
      </c>
    </row>
    <row r="942" spans="1:33" x14ac:dyDescent="0.35">
      <c r="A942" s="31">
        <v>21</v>
      </c>
      <c r="B942" s="31">
        <v>32.68</v>
      </c>
      <c r="C942" s="33">
        <v>0</v>
      </c>
      <c r="D942" s="33">
        <v>1</v>
      </c>
      <c r="E942" s="33">
        <v>0</v>
      </c>
      <c r="F942" s="33">
        <v>0</v>
      </c>
      <c r="G942" s="33">
        <v>0</v>
      </c>
      <c r="H942">
        <v>0</v>
      </c>
      <c r="I942">
        <v>0</v>
      </c>
      <c r="J942">
        <v>0</v>
      </c>
      <c r="K942">
        <v>1</v>
      </c>
      <c r="L942">
        <v>0</v>
      </c>
      <c r="M942">
        <v>1</v>
      </c>
      <c r="N942">
        <v>0</v>
      </c>
      <c r="O942">
        <v>0</v>
      </c>
      <c r="P942">
        <v>0</v>
      </c>
      <c r="Q942" s="32">
        <v>26018.950519999999</v>
      </c>
      <c r="R942" s="110" t="e">
        <f>IF(Play[[#This Row],[southeast]]=1,Play[[#This Row],[medical_insurance_charges]],NA())</f>
        <v>#N/A</v>
      </c>
      <c r="S942" s="110" t="e">
        <f>IF(Play[[#This Row],[southwest]]=1,Play[[#This Row],[medical_insurance_charges]],NA())</f>
        <v>#N/A</v>
      </c>
      <c r="T942" s="111">
        <f>IF(Play[[#This Row],[northwest]]=1,Play[[#This Row],[medical_insurance_charges]],NA())</f>
        <v>26018.950519999999</v>
      </c>
      <c r="U942" s="110" t="e">
        <f>IF(Play[[#This Row],[northeast]]=1,Play[[#This Row],[medical_insurance_charges]],NA())</f>
        <v>#N/A</v>
      </c>
      <c r="V942" s="114" t="e">
        <f>IF(AND(Play[[#This Row],[southeast]]&lt;&gt;0,Play[[#This Row],[Smoker]]&lt;&gt;0),Play[[#This Row],[medical_insurance_charges]],NA())</f>
        <v>#N/A</v>
      </c>
      <c r="W942" s="114" t="e">
        <f>IF(AND(Play[[#This Row],[southwest]]&lt;&gt;0,Play[[#This Row],[Smoker]]&lt;&gt;0),Play[[#This Row],[medical_insurance_charges]],NA())</f>
        <v>#N/A</v>
      </c>
      <c r="X942" s="114" t="e">
        <f>IF(AND(Play[[#This Row],[northwest]]&lt;&gt;0,Play[[#This Row],[Smoker]]&lt;&gt;0),Play[[#This Row],[medical_insurance_charges]],NA())</f>
        <v>#N/A</v>
      </c>
      <c r="Y942" s="114" t="e">
        <f>IF(AND(Play[[#This Row],[northeast]]&lt;&gt;0,Play[[#This Row],[Smoker]]&lt;&gt;0),Play[[#This Row],[medical_insurance_charges]],NA())</f>
        <v>#N/A</v>
      </c>
      <c r="Z942" s="115" t="e">
        <f>IF(AND(Play[[#This Row],[Biological Marker]]=0,Play[[#This Row],[Smoker]]=1),Play[[#This Row],[medical_insurance_charges]],NA())</f>
        <v>#N/A</v>
      </c>
      <c r="AA942" s="115" t="e">
        <f>IF(AND(Play[[#This Row],[Biological Marker]]=1,Play[[#This Row],[Smoker]]=1),Play[[#This Row],[medical_insurance_charges]],NA())</f>
        <v>#N/A</v>
      </c>
      <c r="AB942" s="144" t="e">
        <f>IF(AND(Play[[#This Row],[southeast]]&lt;&gt;0,Play[[#This Row],[Smoker]]=0),Play[[#This Row],[medical_insurance_charges]],NA())</f>
        <v>#N/A</v>
      </c>
      <c r="AC942" s="144" t="e">
        <f>IF(AND(Play[[#This Row],[southwest]]&lt;&gt;0,Play[[#This Row],[Smoker]]=0),Play[[#This Row],[medical_insurance_charges]],NA())</f>
        <v>#N/A</v>
      </c>
      <c r="AD942" s="144">
        <f>IF(AND(Play[[#This Row],[northwest]]&lt;&gt;0,Play[[#This Row],[Smoker]]=0),Play[[#This Row],[medical_insurance_charges]],NA())</f>
        <v>26018.950519999999</v>
      </c>
      <c r="AE942" s="144" t="e">
        <f>IF(AND(Play[[#This Row],[northeast]]&lt;&gt;0,Play[[#This Row],[Smoker]]=0),Play[[#This Row],[medical_insurance_charges]],NA())</f>
        <v>#N/A</v>
      </c>
      <c r="AF942" s="115">
        <f>IF(AND(Play[[#This Row],[Biological Marker]]=0,Play[[#This Row],[Smoker]]=0),Play[[#This Row],[medical_insurance_charges]],NA())</f>
        <v>26018.950519999999</v>
      </c>
      <c r="AG942" s="115" t="e">
        <f>IF(AND(Play[[#This Row],[Biological Marker]]=1,Play[[#This Row],[Smoker]]=0),Play[[#This Row],[medical_insurance_charges]],NA())</f>
        <v>#N/A</v>
      </c>
    </row>
    <row r="943" spans="1:33" x14ac:dyDescent="0.35">
      <c r="A943" s="31">
        <v>22</v>
      </c>
      <c r="B943" s="31">
        <v>39.805</v>
      </c>
      <c r="C943" s="33">
        <v>0</v>
      </c>
      <c r="D943" s="33">
        <v>1</v>
      </c>
      <c r="E943" s="33">
        <v>0</v>
      </c>
      <c r="F943" s="33">
        <v>0</v>
      </c>
      <c r="G943" s="33">
        <v>0</v>
      </c>
      <c r="H943">
        <v>0</v>
      </c>
      <c r="I943">
        <v>0</v>
      </c>
      <c r="J943">
        <v>0</v>
      </c>
      <c r="K943">
        <v>0</v>
      </c>
      <c r="L943">
        <v>1</v>
      </c>
      <c r="M943">
        <v>1</v>
      </c>
      <c r="N943">
        <v>0</v>
      </c>
      <c r="O943">
        <v>0</v>
      </c>
      <c r="P943">
        <v>0</v>
      </c>
      <c r="Q943" s="32">
        <v>2755.0209500000001</v>
      </c>
      <c r="R943" s="110" t="e">
        <f>IF(Play[[#This Row],[southeast]]=1,Play[[#This Row],[medical_insurance_charges]],NA())</f>
        <v>#N/A</v>
      </c>
      <c r="S943" s="110" t="e">
        <f>IF(Play[[#This Row],[southwest]]=1,Play[[#This Row],[medical_insurance_charges]],NA())</f>
        <v>#N/A</v>
      </c>
      <c r="T943" s="111" t="e">
        <f>IF(Play[[#This Row],[northwest]]=1,Play[[#This Row],[medical_insurance_charges]],NA())</f>
        <v>#N/A</v>
      </c>
      <c r="U943" s="110">
        <f>IF(Play[[#This Row],[northeast]]=1,Play[[#This Row],[medical_insurance_charges]],NA())</f>
        <v>2755.0209500000001</v>
      </c>
      <c r="V943" s="114" t="e">
        <f>IF(AND(Play[[#This Row],[southeast]]&lt;&gt;0,Play[[#This Row],[Smoker]]&lt;&gt;0),Play[[#This Row],[medical_insurance_charges]],NA())</f>
        <v>#N/A</v>
      </c>
      <c r="W943" s="114" t="e">
        <f>IF(AND(Play[[#This Row],[southwest]]&lt;&gt;0,Play[[#This Row],[Smoker]]&lt;&gt;0),Play[[#This Row],[medical_insurance_charges]],NA())</f>
        <v>#N/A</v>
      </c>
      <c r="X943" s="114" t="e">
        <f>IF(AND(Play[[#This Row],[northwest]]&lt;&gt;0,Play[[#This Row],[Smoker]]&lt;&gt;0),Play[[#This Row],[medical_insurance_charges]],NA())</f>
        <v>#N/A</v>
      </c>
      <c r="Y943" s="114" t="e">
        <f>IF(AND(Play[[#This Row],[northeast]]&lt;&gt;0,Play[[#This Row],[Smoker]]&lt;&gt;0),Play[[#This Row],[medical_insurance_charges]],NA())</f>
        <v>#N/A</v>
      </c>
      <c r="Z943" s="115" t="e">
        <f>IF(AND(Play[[#This Row],[Biological Marker]]=0,Play[[#This Row],[Smoker]]=1),Play[[#This Row],[medical_insurance_charges]],NA())</f>
        <v>#N/A</v>
      </c>
      <c r="AA943" s="115" t="e">
        <f>IF(AND(Play[[#This Row],[Biological Marker]]=1,Play[[#This Row],[Smoker]]=1),Play[[#This Row],[medical_insurance_charges]],NA())</f>
        <v>#N/A</v>
      </c>
      <c r="AB943" s="144" t="e">
        <f>IF(AND(Play[[#This Row],[southeast]]&lt;&gt;0,Play[[#This Row],[Smoker]]=0),Play[[#This Row],[medical_insurance_charges]],NA())</f>
        <v>#N/A</v>
      </c>
      <c r="AC943" s="144" t="e">
        <f>IF(AND(Play[[#This Row],[southwest]]&lt;&gt;0,Play[[#This Row],[Smoker]]=0),Play[[#This Row],[medical_insurance_charges]],NA())</f>
        <v>#N/A</v>
      </c>
      <c r="AD943" s="144" t="e">
        <f>IF(AND(Play[[#This Row],[northwest]]&lt;&gt;0,Play[[#This Row],[Smoker]]=0),Play[[#This Row],[medical_insurance_charges]],NA())</f>
        <v>#N/A</v>
      </c>
      <c r="AE943" s="144">
        <f>IF(AND(Play[[#This Row],[northeast]]&lt;&gt;0,Play[[#This Row],[Smoker]]=0),Play[[#This Row],[medical_insurance_charges]],NA())</f>
        <v>2755.0209500000001</v>
      </c>
      <c r="AF943" s="115">
        <f>IF(AND(Play[[#This Row],[Biological Marker]]=0,Play[[#This Row],[Smoker]]=0),Play[[#This Row],[medical_insurance_charges]],NA())</f>
        <v>2755.0209500000001</v>
      </c>
      <c r="AG943" s="115" t="e">
        <f>IF(AND(Play[[#This Row],[Biological Marker]]=1,Play[[#This Row],[Smoker]]=0),Play[[#This Row],[medical_insurance_charges]],NA())</f>
        <v>#N/A</v>
      </c>
    </row>
    <row r="944" spans="1:33" x14ac:dyDescent="0.35">
      <c r="A944" s="31">
        <v>22</v>
      </c>
      <c r="B944" s="31">
        <v>34.58</v>
      </c>
      <c r="C944" s="33">
        <v>0</v>
      </c>
      <c r="D944" s="33">
        <v>1</v>
      </c>
      <c r="E944" s="33">
        <v>0</v>
      </c>
      <c r="F944" s="33">
        <v>0</v>
      </c>
      <c r="G944" s="33">
        <v>0</v>
      </c>
      <c r="H944">
        <v>0</v>
      </c>
      <c r="I944">
        <v>0</v>
      </c>
      <c r="J944">
        <v>0</v>
      </c>
      <c r="K944">
        <v>0</v>
      </c>
      <c r="L944">
        <v>1</v>
      </c>
      <c r="M944">
        <v>1</v>
      </c>
      <c r="N944">
        <v>0</v>
      </c>
      <c r="O944">
        <v>0</v>
      </c>
      <c r="P944">
        <v>0</v>
      </c>
      <c r="Q944" s="32">
        <v>3925.7582000000002</v>
      </c>
      <c r="R944" s="110" t="e">
        <f>IF(Play[[#This Row],[southeast]]=1,Play[[#This Row],[medical_insurance_charges]],NA())</f>
        <v>#N/A</v>
      </c>
      <c r="S944" s="110" t="e">
        <f>IF(Play[[#This Row],[southwest]]=1,Play[[#This Row],[medical_insurance_charges]],NA())</f>
        <v>#N/A</v>
      </c>
      <c r="T944" s="111" t="e">
        <f>IF(Play[[#This Row],[northwest]]=1,Play[[#This Row],[medical_insurance_charges]],NA())</f>
        <v>#N/A</v>
      </c>
      <c r="U944" s="110">
        <f>IF(Play[[#This Row],[northeast]]=1,Play[[#This Row],[medical_insurance_charges]],NA())</f>
        <v>3925.7582000000002</v>
      </c>
      <c r="V944" s="114" t="e">
        <f>IF(AND(Play[[#This Row],[southeast]]&lt;&gt;0,Play[[#This Row],[Smoker]]&lt;&gt;0),Play[[#This Row],[medical_insurance_charges]],NA())</f>
        <v>#N/A</v>
      </c>
      <c r="W944" s="114" t="e">
        <f>IF(AND(Play[[#This Row],[southwest]]&lt;&gt;0,Play[[#This Row],[Smoker]]&lt;&gt;0),Play[[#This Row],[medical_insurance_charges]],NA())</f>
        <v>#N/A</v>
      </c>
      <c r="X944" s="114" t="e">
        <f>IF(AND(Play[[#This Row],[northwest]]&lt;&gt;0,Play[[#This Row],[Smoker]]&lt;&gt;0),Play[[#This Row],[medical_insurance_charges]],NA())</f>
        <v>#N/A</v>
      </c>
      <c r="Y944" s="114" t="e">
        <f>IF(AND(Play[[#This Row],[northeast]]&lt;&gt;0,Play[[#This Row],[Smoker]]&lt;&gt;0),Play[[#This Row],[medical_insurance_charges]],NA())</f>
        <v>#N/A</v>
      </c>
      <c r="Z944" s="115" t="e">
        <f>IF(AND(Play[[#This Row],[Biological Marker]]=0,Play[[#This Row],[Smoker]]=1),Play[[#This Row],[medical_insurance_charges]],NA())</f>
        <v>#N/A</v>
      </c>
      <c r="AA944" s="115" t="e">
        <f>IF(AND(Play[[#This Row],[Biological Marker]]=1,Play[[#This Row],[Smoker]]=1),Play[[#This Row],[medical_insurance_charges]],NA())</f>
        <v>#N/A</v>
      </c>
      <c r="AB944" s="144" t="e">
        <f>IF(AND(Play[[#This Row],[southeast]]&lt;&gt;0,Play[[#This Row],[Smoker]]=0),Play[[#This Row],[medical_insurance_charges]],NA())</f>
        <v>#N/A</v>
      </c>
      <c r="AC944" s="144" t="e">
        <f>IF(AND(Play[[#This Row],[southwest]]&lt;&gt;0,Play[[#This Row],[Smoker]]=0),Play[[#This Row],[medical_insurance_charges]],NA())</f>
        <v>#N/A</v>
      </c>
      <c r="AD944" s="144" t="e">
        <f>IF(AND(Play[[#This Row],[northwest]]&lt;&gt;0,Play[[#This Row],[Smoker]]=0),Play[[#This Row],[medical_insurance_charges]],NA())</f>
        <v>#N/A</v>
      </c>
      <c r="AE944" s="144">
        <f>IF(AND(Play[[#This Row],[northeast]]&lt;&gt;0,Play[[#This Row],[Smoker]]=0),Play[[#This Row],[medical_insurance_charges]],NA())</f>
        <v>3925.7582000000002</v>
      </c>
      <c r="AF944" s="115">
        <f>IF(AND(Play[[#This Row],[Biological Marker]]=0,Play[[#This Row],[Smoker]]=0),Play[[#This Row],[medical_insurance_charges]],NA())</f>
        <v>3925.7582000000002</v>
      </c>
      <c r="AG944" s="115" t="e">
        <f>IF(AND(Play[[#This Row],[Biological Marker]]=1,Play[[#This Row],[Smoker]]=0),Play[[#This Row],[medical_insurance_charges]],NA())</f>
        <v>#N/A</v>
      </c>
    </row>
    <row r="945" spans="1:33" x14ac:dyDescent="0.35">
      <c r="A945" s="31">
        <v>22</v>
      </c>
      <c r="B945" s="31">
        <v>30.4</v>
      </c>
      <c r="C945" s="33">
        <v>0</v>
      </c>
      <c r="D945" s="33">
        <v>1</v>
      </c>
      <c r="E945" s="33">
        <v>0</v>
      </c>
      <c r="F945" s="33">
        <v>0</v>
      </c>
      <c r="G945" s="33">
        <v>0</v>
      </c>
      <c r="H945">
        <v>0</v>
      </c>
      <c r="I945">
        <v>0</v>
      </c>
      <c r="J945">
        <v>0</v>
      </c>
      <c r="K945">
        <v>0</v>
      </c>
      <c r="L945">
        <v>1</v>
      </c>
      <c r="M945">
        <v>1</v>
      </c>
      <c r="N945">
        <v>0</v>
      </c>
      <c r="O945">
        <v>0</v>
      </c>
      <c r="P945">
        <v>0</v>
      </c>
      <c r="Q945" s="32">
        <v>2741.9479999999999</v>
      </c>
      <c r="R945" s="110" t="e">
        <f>IF(Play[[#This Row],[southeast]]=1,Play[[#This Row],[medical_insurance_charges]],NA())</f>
        <v>#N/A</v>
      </c>
      <c r="S945" s="110" t="e">
        <f>IF(Play[[#This Row],[southwest]]=1,Play[[#This Row],[medical_insurance_charges]],NA())</f>
        <v>#N/A</v>
      </c>
      <c r="T945" s="111" t="e">
        <f>IF(Play[[#This Row],[northwest]]=1,Play[[#This Row],[medical_insurance_charges]],NA())</f>
        <v>#N/A</v>
      </c>
      <c r="U945" s="110">
        <f>IF(Play[[#This Row],[northeast]]=1,Play[[#This Row],[medical_insurance_charges]],NA())</f>
        <v>2741.9479999999999</v>
      </c>
      <c r="V945" s="114" t="e">
        <f>IF(AND(Play[[#This Row],[southeast]]&lt;&gt;0,Play[[#This Row],[Smoker]]&lt;&gt;0),Play[[#This Row],[medical_insurance_charges]],NA())</f>
        <v>#N/A</v>
      </c>
      <c r="W945" s="114" t="e">
        <f>IF(AND(Play[[#This Row],[southwest]]&lt;&gt;0,Play[[#This Row],[Smoker]]&lt;&gt;0),Play[[#This Row],[medical_insurance_charges]],NA())</f>
        <v>#N/A</v>
      </c>
      <c r="X945" s="114" t="e">
        <f>IF(AND(Play[[#This Row],[northwest]]&lt;&gt;0,Play[[#This Row],[Smoker]]&lt;&gt;0),Play[[#This Row],[medical_insurance_charges]],NA())</f>
        <v>#N/A</v>
      </c>
      <c r="Y945" s="114" t="e">
        <f>IF(AND(Play[[#This Row],[northeast]]&lt;&gt;0,Play[[#This Row],[Smoker]]&lt;&gt;0),Play[[#This Row],[medical_insurance_charges]],NA())</f>
        <v>#N/A</v>
      </c>
      <c r="Z945" s="115" t="e">
        <f>IF(AND(Play[[#This Row],[Biological Marker]]=0,Play[[#This Row],[Smoker]]=1),Play[[#This Row],[medical_insurance_charges]],NA())</f>
        <v>#N/A</v>
      </c>
      <c r="AA945" s="115" t="e">
        <f>IF(AND(Play[[#This Row],[Biological Marker]]=1,Play[[#This Row],[Smoker]]=1),Play[[#This Row],[medical_insurance_charges]],NA())</f>
        <v>#N/A</v>
      </c>
      <c r="AB945" s="144" t="e">
        <f>IF(AND(Play[[#This Row],[southeast]]&lt;&gt;0,Play[[#This Row],[Smoker]]=0),Play[[#This Row],[medical_insurance_charges]],NA())</f>
        <v>#N/A</v>
      </c>
      <c r="AC945" s="144" t="e">
        <f>IF(AND(Play[[#This Row],[southwest]]&lt;&gt;0,Play[[#This Row],[Smoker]]=0),Play[[#This Row],[medical_insurance_charges]],NA())</f>
        <v>#N/A</v>
      </c>
      <c r="AD945" s="144" t="e">
        <f>IF(AND(Play[[#This Row],[northwest]]&lt;&gt;0,Play[[#This Row],[Smoker]]=0),Play[[#This Row],[medical_insurance_charges]],NA())</f>
        <v>#N/A</v>
      </c>
      <c r="AE945" s="144">
        <f>IF(AND(Play[[#This Row],[northeast]]&lt;&gt;0,Play[[#This Row],[Smoker]]=0),Play[[#This Row],[medical_insurance_charges]],NA())</f>
        <v>2741.9479999999999</v>
      </c>
      <c r="AF945" s="115">
        <f>IF(AND(Play[[#This Row],[Biological Marker]]=0,Play[[#This Row],[Smoker]]=0),Play[[#This Row],[medical_insurance_charges]],NA())</f>
        <v>2741.9479999999999</v>
      </c>
      <c r="AG945" s="115" t="e">
        <f>IF(AND(Play[[#This Row],[Biological Marker]]=1,Play[[#This Row],[Smoker]]=0),Play[[#This Row],[medical_insurance_charges]],NA())</f>
        <v>#N/A</v>
      </c>
    </row>
    <row r="946" spans="1:33" x14ac:dyDescent="0.35">
      <c r="A946" s="31">
        <v>23</v>
      </c>
      <c r="B946" s="31">
        <v>34.96</v>
      </c>
      <c r="C946" s="33">
        <v>0</v>
      </c>
      <c r="D946" s="33">
        <v>1</v>
      </c>
      <c r="E946" s="33">
        <v>0</v>
      </c>
      <c r="F946" s="33">
        <v>0</v>
      </c>
      <c r="G946" s="33">
        <v>0</v>
      </c>
      <c r="H946">
        <v>0</v>
      </c>
      <c r="I946">
        <v>0</v>
      </c>
      <c r="J946">
        <v>0</v>
      </c>
      <c r="K946">
        <v>1</v>
      </c>
      <c r="L946">
        <v>0</v>
      </c>
      <c r="M946">
        <v>1</v>
      </c>
      <c r="N946">
        <v>0</v>
      </c>
      <c r="O946">
        <v>0</v>
      </c>
      <c r="P946">
        <v>0</v>
      </c>
      <c r="Q946" s="32">
        <v>4466.6214</v>
      </c>
      <c r="R946" s="110" t="e">
        <f>IF(Play[[#This Row],[southeast]]=1,Play[[#This Row],[medical_insurance_charges]],NA())</f>
        <v>#N/A</v>
      </c>
      <c r="S946" s="110" t="e">
        <f>IF(Play[[#This Row],[southwest]]=1,Play[[#This Row],[medical_insurance_charges]],NA())</f>
        <v>#N/A</v>
      </c>
      <c r="T946" s="111">
        <f>IF(Play[[#This Row],[northwest]]=1,Play[[#This Row],[medical_insurance_charges]],NA())</f>
        <v>4466.6214</v>
      </c>
      <c r="U946" s="110" t="e">
        <f>IF(Play[[#This Row],[northeast]]=1,Play[[#This Row],[medical_insurance_charges]],NA())</f>
        <v>#N/A</v>
      </c>
      <c r="V946" s="114" t="e">
        <f>IF(AND(Play[[#This Row],[southeast]]&lt;&gt;0,Play[[#This Row],[Smoker]]&lt;&gt;0),Play[[#This Row],[medical_insurance_charges]],NA())</f>
        <v>#N/A</v>
      </c>
      <c r="W946" s="114" t="e">
        <f>IF(AND(Play[[#This Row],[southwest]]&lt;&gt;0,Play[[#This Row],[Smoker]]&lt;&gt;0),Play[[#This Row],[medical_insurance_charges]],NA())</f>
        <v>#N/A</v>
      </c>
      <c r="X946" s="114" t="e">
        <f>IF(AND(Play[[#This Row],[northwest]]&lt;&gt;0,Play[[#This Row],[Smoker]]&lt;&gt;0),Play[[#This Row],[medical_insurance_charges]],NA())</f>
        <v>#N/A</v>
      </c>
      <c r="Y946" s="114" t="e">
        <f>IF(AND(Play[[#This Row],[northeast]]&lt;&gt;0,Play[[#This Row],[Smoker]]&lt;&gt;0),Play[[#This Row],[medical_insurance_charges]],NA())</f>
        <v>#N/A</v>
      </c>
      <c r="Z946" s="115" t="e">
        <f>IF(AND(Play[[#This Row],[Biological Marker]]=0,Play[[#This Row],[Smoker]]=1),Play[[#This Row],[medical_insurance_charges]],NA())</f>
        <v>#N/A</v>
      </c>
      <c r="AA946" s="115" t="e">
        <f>IF(AND(Play[[#This Row],[Biological Marker]]=1,Play[[#This Row],[Smoker]]=1),Play[[#This Row],[medical_insurance_charges]],NA())</f>
        <v>#N/A</v>
      </c>
      <c r="AB946" s="144" t="e">
        <f>IF(AND(Play[[#This Row],[southeast]]&lt;&gt;0,Play[[#This Row],[Smoker]]=0),Play[[#This Row],[medical_insurance_charges]],NA())</f>
        <v>#N/A</v>
      </c>
      <c r="AC946" s="144" t="e">
        <f>IF(AND(Play[[#This Row],[southwest]]&lt;&gt;0,Play[[#This Row],[Smoker]]=0),Play[[#This Row],[medical_insurance_charges]],NA())</f>
        <v>#N/A</v>
      </c>
      <c r="AD946" s="144">
        <f>IF(AND(Play[[#This Row],[northwest]]&lt;&gt;0,Play[[#This Row],[Smoker]]=0),Play[[#This Row],[medical_insurance_charges]],NA())</f>
        <v>4466.6214</v>
      </c>
      <c r="AE946" s="144" t="e">
        <f>IF(AND(Play[[#This Row],[northeast]]&lt;&gt;0,Play[[#This Row],[Smoker]]=0),Play[[#This Row],[medical_insurance_charges]],NA())</f>
        <v>#N/A</v>
      </c>
      <c r="AF946" s="115">
        <f>IF(AND(Play[[#This Row],[Biological Marker]]=0,Play[[#This Row],[Smoker]]=0),Play[[#This Row],[medical_insurance_charges]],NA())</f>
        <v>4466.6214</v>
      </c>
      <c r="AG946" s="115" t="e">
        <f>IF(AND(Play[[#This Row],[Biological Marker]]=1,Play[[#This Row],[Smoker]]=0),Play[[#This Row],[medical_insurance_charges]],NA())</f>
        <v>#N/A</v>
      </c>
    </row>
    <row r="947" spans="1:33" x14ac:dyDescent="0.35">
      <c r="A947" s="31">
        <v>23</v>
      </c>
      <c r="B947" s="31">
        <v>34.865000000000002</v>
      </c>
      <c r="C947" s="33">
        <v>0</v>
      </c>
      <c r="D947" s="33">
        <v>1</v>
      </c>
      <c r="E947" s="33">
        <v>0</v>
      </c>
      <c r="F947" s="33">
        <v>0</v>
      </c>
      <c r="G947" s="33">
        <v>0</v>
      </c>
      <c r="H947">
        <v>0</v>
      </c>
      <c r="I947">
        <v>0</v>
      </c>
      <c r="J947">
        <v>0</v>
      </c>
      <c r="K947">
        <v>0</v>
      </c>
      <c r="L947">
        <v>1</v>
      </c>
      <c r="M947">
        <v>1</v>
      </c>
      <c r="N947">
        <v>0</v>
      </c>
      <c r="O947">
        <v>0</v>
      </c>
      <c r="P947">
        <v>0</v>
      </c>
      <c r="Q947" s="32">
        <v>2899.4893499999998</v>
      </c>
      <c r="R947" s="110" t="e">
        <f>IF(Play[[#This Row],[southeast]]=1,Play[[#This Row],[medical_insurance_charges]],NA())</f>
        <v>#N/A</v>
      </c>
      <c r="S947" s="110" t="e">
        <f>IF(Play[[#This Row],[southwest]]=1,Play[[#This Row],[medical_insurance_charges]],NA())</f>
        <v>#N/A</v>
      </c>
      <c r="T947" s="111" t="e">
        <f>IF(Play[[#This Row],[northwest]]=1,Play[[#This Row],[medical_insurance_charges]],NA())</f>
        <v>#N/A</v>
      </c>
      <c r="U947" s="110">
        <f>IF(Play[[#This Row],[northeast]]=1,Play[[#This Row],[medical_insurance_charges]],NA())</f>
        <v>2899.4893499999998</v>
      </c>
      <c r="V947" s="114" t="e">
        <f>IF(AND(Play[[#This Row],[southeast]]&lt;&gt;0,Play[[#This Row],[Smoker]]&lt;&gt;0),Play[[#This Row],[medical_insurance_charges]],NA())</f>
        <v>#N/A</v>
      </c>
      <c r="W947" s="114" t="e">
        <f>IF(AND(Play[[#This Row],[southwest]]&lt;&gt;0,Play[[#This Row],[Smoker]]&lt;&gt;0),Play[[#This Row],[medical_insurance_charges]],NA())</f>
        <v>#N/A</v>
      </c>
      <c r="X947" s="114" t="e">
        <f>IF(AND(Play[[#This Row],[northwest]]&lt;&gt;0,Play[[#This Row],[Smoker]]&lt;&gt;0),Play[[#This Row],[medical_insurance_charges]],NA())</f>
        <v>#N/A</v>
      </c>
      <c r="Y947" s="114" t="e">
        <f>IF(AND(Play[[#This Row],[northeast]]&lt;&gt;0,Play[[#This Row],[Smoker]]&lt;&gt;0),Play[[#This Row],[medical_insurance_charges]],NA())</f>
        <v>#N/A</v>
      </c>
      <c r="Z947" s="115" t="e">
        <f>IF(AND(Play[[#This Row],[Biological Marker]]=0,Play[[#This Row],[Smoker]]=1),Play[[#This Row],[medical_insurance_charges]],NA())</f>
        <v>#N/A</v>
      </c>
      <c r="AA947" s="115" t="e">
        <f>IF(AND(Play[[#This Row],[Biological Marker]]=1,Play[[#This Row],[Smoker]]=1),Play[[#This Row],[medical_insurance_charges]],NA())</f>
        <v>#N/A</v>
      </c>
      <c r="AB947" s="144" t="e">
        <f>IF(AND(Play[[#This Row],[southeast]]&lt;&gt;0,Play[[#This Row],[Smoker]]=0),Play[[#This Row],[medical_insurance_charges]],NA())</f>
        <v>#N/A</v>
      </c>
      <c r="AC947" s="144" t="e">
        <f>IF(AND(Play[[#This Row],[southwest]]&lt;&gt;0,Play[[#This Row],[Smoker]]=0),Play[[#This Row],[medical_insurance_charges]],NA())</f>
        <v>#N/A</v>
      </c>
      <c r="AD947" s="144" t="e">
        <f>IF(AND(Play[[#This Row],[northwest]]&lt;&gt;0,Play[[#This Row],[Smoker]]=0),Play[[#This Row],[medical_insurance_charges]],NA())</f>
        <v>#N/A</v>
      </c>
      <c r="AE947" s="144">
        <f>IF(AND(Play[[#This Row],[northeast]]&lt;&gt;0,Play[[#This Row],[Smoker]]=0),Play[[#This Row],[medical_insurance_charges]],NA())</f>
        <v>2899.4893499999998</v>
      </c>
      <c r="AF947" s="115">
        <f>IF(AND(Play[[#This Row],[Biological Marker]]=0,Play[[#This Row],[Smoker]]=0),Play[[#This Row],[medical_insurance_charges]],NA())</f>
        <v>2899.4893499999998</v>
      </c>
      <c r="AG947" s="115" t="e">
        <f>IF(AND(Play[[#This Row],[Biological Marker]]=1,Play[[#This Row],[Smoker]]=0),Play[[#This Row],[medical_insurance_charges]],NA())</f>
        <v>#N/A</v>
      </c>
    </row>
    <row r="948" spans="1:33" x14ac:dyDescent="0.35">
      <c r="A948" s="31">
        <v>24</v>
      </c>
      <c r="B948" s="31">
        <v>33.344999999999999</v>
      </c>
      <c r="C948" s="33">
        <v>0</v>
      </c>
      <c r="D948" s="33">
        <v>1</v>
      </c>
      <c r="E948" s="33">
        <v>0</v>
      </c>
      <c r="F948" s="33">
        <v>0</v>
      </c>
      <c r="G948" s="33">
        <v>0</v>
      </c>
      <c r="H948">
        <v>0</v>
      </c>
      <c r="I948">
        <v>0</v>
      </c>
      <c r="J948">
        <v>0</v>
      </c>
      <c r="K948">
        <v>1</v>
      </c>
      <c r="L948">
        <v>0</v>
      </c>
      <c r="M948">
        <v>1</v>
      </c>
      <c r="N948">
        <v>0</v>
      </c>
      <c r="O948">
        <v>0</v>
      </c>
      <c r="P948">
        <v>0</v>
      </c>
      <c r="Q948" s="32">
        <v>2855.4375500000001</v>
      </c>
      <c r="R948" s="110" t="e">
        <f>IF(Play[[#This Row],[southeast]]=1,Play[[#This Row],[medical_insurance_charges]],NA())</f>
        <v>#N/A</v>
      </c>
      <c r="S948" s="110" t="e">
        <f>IF(Play[[#This Row],[southwest]]=1,Play[[#This Row],[medical_insurance_charges]],NA())</f>
        <v>#N/A</v>
      </c>
      <c r="T948" s="111">
        <f>IF(Play[[#This Row],[northwest]]=1,Play[[#This Row],[medical_insurance_charges]],NA())</f>
        <v>2855.4375500000001</v>
      </c>
      <c r="U948" s="110" t="e">
        <f>IF(Play[[#This Row],[northeast]]=1,Play[[#This Row],[medical_insurance_charges]],NA())</f>
        <v>#N/A</v>
      </c>
      <c r="V948" s="114" t="e">
        <f>IF(AND(Play[[#This Row],[southeast]]&lt;&gt;0,Play[[#This Row],[Smoker]]&lt;&gt;0),Play[[#This Row],[medical_insurance_charges]],NA())</f>
        <v>#N/A</v>
      </c>
      <c r="W948" s="114" t="e">
        <f>IF(AND(Play[[#This Row],[southwest]]&lt;&gt;0,Play[[#This Row],[Smoker]]&lt;&gt;0),Play[[#This Row],[medical_insurance_charges]],NA())</f>
        <v>#N/A</v>
      </c>
      <c r="X948" s="114" t="e">
        <f>IF(AND(Play[[#This Row],[northwest]]&lt;&gt;0,Play[[#This Row],[Smoker]]&lt;&gt;0),Play[[#This Row],[medical_insurance_charges]],NA())</f>
        <v>#N/A</v>
      </c>
      <c r="Y948" s="114" t="e">
        <f>IF(AND(Play[[#This Row],[northeast]]&lt;&gt;0,Play[[#This Row],[Smoker]]&lt;&gt;0),Play[[#This Row],[medical_insurance_charges]],NA())</f>
        <v>#N/A</v>
      </c>
      <c r="Z948" s="115" t="e">
        <f>IF(AND(Play[[#This Row],[Biological Marker]]=0,Play[[#This Row],[Smoker]]=1),Play[[#This Row],[medical_insurance_charges]],NA())</f>
        <v>#N/A</v>
      </c>
      <c r="AA948" s="115" t="e">
        <f>IF(AND(Play[[#This Row],[Biological Marker]]=1,Play[[#This Row],[Smoker]]=1),Play[[#This Row],[medical_insurance_charges]],NA())</f>
        <v>#N/A</v>
      </c>
      <c r="AB948" s="144" t="e">
        <f>IF(AND(Play[[#This Row],[southeast]]&lt;&gt;0,Play[[#This Row],[Smoker]]=0),Play[[#This Row],[medical_insurance_charges]],NA())</f>
        <v>#N/A</v>
      </c>
      <c r="AC948" s="144" t="e">
        <f>IF(AND(Play[[#This Row],[southwest]]&lt;&gt;0,Play[[#This Row],[Smoker]]=0),Play[[#This Row],[medical_insurance_charges]],NA())</f>
        <v>#N/A</v>
      </c>
      <c r="AD948" s="144">
        <f>IF(AND(Play[[#This Row],[northwest]]&lt;&gt;0,Play[[#This Row],[Smoker]]=0),Play[[#This Row],[medical_insurance_charges]],NA())</f>
        <v>2855.4375500000001</v>
      </c>
      <c r="AE948" s="144" t="e">
        <f>IF(AND(Play[[#This Row],[northeast]]&lt;&gt;0,Play[[#This Row],[Smoker]]=0),Play[[#This Row],[medical_insurance_charges]],NA())</f>
        <v>#N/A</v>
      </c>
      <c r="AF948" s="115">
        <f>IF(AND(Play[[#This Row],[Biological Marker]]=0,Play[[#This Row],[Smoker]]=0),Play[[#This Row],[medical_insurance_charges]],NA())</f>
        <v>2855.4375500000001</v>
      </c>
      <c r="AG948" s="115" t="e">
        <f>IF(AND(Play[[#This Row],[Biological Marker]]=1,Play[[#This Row],[Smoker]]=0),Play[[#This Row],[medical_insurance_charges]],NA())</f>
        <v>#N/A</v>
      </c>
    </row>
    <row r="949" spans="1:33" x14ac:dyDescent="0.35">
      <c r="A949" s="31">
        <v>24</v>
      </c>
      <c r="B949" s="31">
        <v>30.21</v>
      </c>
      <c r="C949" s="33">
        <v>0</v>
      </c>
      <c r="D949" s="33">
        <v>1</v>
      </c>
      <c r="E949" s="33">
        <v>0</v>
      </c>
      <c r="F949" s="33">
        <v>0</v>
      </c>
      <c r="G949" s="33">
        <v>0</v>
      </c>
      <c r="H949">
        <v>0</v>
      </c>
      <c r="I949">
        <v>0</v>
      </c>
      <c r="J949">
        <v>0</v>
      </c>
      <c r="K949">
        <v>1</v>
      </c>
      <c r="L949">
        <v>0</v>
      </c>
      <c r="M949">
        <v>1</v>
      </c>
      <c r="N949">
        <v>0</v>
      </c>
      <c r="O949">
        <v>0</v>
      </c>
      <c r="P949">
        <v>0</v>
      </c>
      <c r="Q949" s="32">
        <v>4618.0798999999997</v>
      </c>
      <c r="R949" s="110" t="e">
        <f>IF(Play[[#This Row],[southeast]]=1,Play[[#This Row],[medical_insurance_charges]],NA())</f>
        <v>#N/A</v>
      </c>
      <c r="S949" s="110" t="e">
        <f>IF(Play[[#This Row],[southwest]]=1,Play[[#This Row],[medical_insurance_charges]],NA())</f>
        <v>#N/A</v>
      </c>
      <c r="T949" s="111">
        <f>IF(Play[[#This Row],[northwest]]=1,Play[[#This Row],[medical_insurance_charges]],NA())</f>
        <v>4618.0798999999997</v>
      </c>
      <c r="U949" s="110" t="e">
        <f>IF(Play[[#This Row],[northeast]]=1,Play[[#This Row],[medical_insurance_charges]],NA())</f>
        <v>#N/A</v>
      </c>
      <c r="V949" s="114" t="e">
        <f>IF(AND(Play[[#This Row],[southeast]]&lt;&gt;0,Play[[#This Row],[Smoker]]&lt;&gt;0),Play[[#This Row],[medical_insurance_charges]],NA())</f>
        <v>#N/A</v>
      </c>
      <c r="W949" s="114" t="e">
        <f>IF(AND(Play[[#This Row],[southwest]]&lt;&gt;0,Play[[#This Row],[Smoker]]&lt;&gt;0),Play[[#This Row],[medical_insurance_charges]],NA())</f>
        <v>#N/A</v>
      </c>
      <c r="X949" s="114" t="e">
        <f>IF(AND(Play[[#This Row],[northwest]]&lt;&gt;0,Play[[#This Row],[Smoker]]&lt;&gt;0),Play[[#This Row],[medical_insurance_charges]],NA())</f>
        <v>#N/A</v>
      </c>
      <c r="Y949" s="114" t="e">
        <f>IF(AND(Play[[#This Row],[northeast]]&lt;&gt;0,Play[[#This Row],[Smoker]]&lt;&gt;0),Play[[#This Row],[medical_insurance_charges]],NA())</f>
        <v>#N/A</v>
      </c>
      <c r="Z949" s="115" t="e">
        <f>IF(AND(Play[[#This Row],[Biological Marker]]=0,Play[[#This Row],[Smoker]]=1),Play[[#This Row],[medical_insurance_charges]],NA())</f>
        <v>#N/A</v>
      </c>
      <c r="AA949" s="115" t="e">
        <f>IF(AND(Play[[#This Row],[Biological Marker]]=1,Play[[#This Row],[Smoker]]=1),Play[[#This Row],[medical_insurance_charges]],NA())</f>
        <v>#N/A</v>
      </c>
      <c r="AB949" s="144" t="e">
        <f>IF(AND(Play[[#This Row],[southeast]]&lt;&gt;0,Play[[#This Row],[Smoker]]=0),Play[[#This Row],[medical_insurance_charges]],NA())</f>
        <v>#N/A</v>
      </c>
      <c r="AC949" s="144" t="e">
        <f>IF(AND(Play[[#This Row],[southwest]]&lt;&gt;0,Play[[#This Row],[Smoker]]=0),Play[[#This Row],[medical_insurance_charges]],NA())</f>
        <v>#N/A</v>
      </c>
      <c r="AD949" s="144">
        <f>IF(AND(Play[[#This Row],[northwest]]&lt;&gt;0,Play[[#This Row],[Smoker]]=0),Play[[#This Row],[medical_insurance_charges]],NA())</f>
        <v>4618.0798999999997</v>
      </c>
      <c r="AE949" s="144" t="e">
        <f>IF(AND(Play[[#This Row],[northeast]]&lt;&gt;0,Play[[#This Row],[Smoker]]=0),Play[[#This Row],[medical_insurance_charges]],NA())</f>
        <v>#N/A</v>
      </c>
      <c r="AF949" s="115">
        <f>IF(AND(Play[[#This Row],[Biological Marker]]=0,Play[[#This Row],[Smoker]]=0),Play[[#This Row],[medical_insurance_charges]],NA())</f>
        <v>4618.0798999999997</v>
      </c>
      <c r="AG949" s="115" t="e">
        <f>IF(AND(Play[[#This Row],[Biological Marker]]=1,Play[[#This Row],[Smoker]]=0),Play[[#This Row],[medical_insurance_charges]],NA())</f>
        <v>#N/A</v>
      </c>
    </row>
    <row r="950" spans="1:33" x14ac:dyDescent="0.35">
      <c r="A950" s="31">
        <v>24</v>
      </c>
      <c r="B950" s="31">
        <v>29.925000000000001</v>
      </c>
      <c r="C950" s="33">
        <v>0</v>
      </c>
      <c r="D950" s="33">
        <v>1</v>
      </c>
      <c r="E950" s="33">
        <v>0</v>
      </c>
      <c r="F950" s="33">
        <v>0</v>
      </c>
      <c r="G950" s="33">
        <v>0</v>
      </c>
      <c r="H950">
        <v>0</v>
      </c>
      <c r="I950">
        <v>0</v>
      </c>
      <c r="J950">
        <v>0</v>
      </c>
      <c r="K950">
        <v>1</v>
      </c>
      <c r="L950">
        <v>0</v>
      </c>
      <c r="M950">
        <v>1</v>
      </c>
      <c r="N950">
        <v>0</v>
      </c>
      <c r="O950">
        <v>0</v>
      </c>
      <c r="P950">
        <v>0</v>
      </c>
      <c r="Q950" s="32">
        <v>2850.6837500000001</v>
      </c>
      <c r="R950" s="110" t="e">
        <f>IF(Play[[#This Row],[southeast]]=1,Play[[#This Row],[medical_insurance_charges]],NA())</f>
        <v>#N/A</v>
      </c>
      <c r="S950" s="110" t="e">
        <f>IF(Play[[#This Row],[southwest]]=1,Play[[#This Row],[medical_insurance_charges]],NA())</f>
        <v>#N/A</v>
      </c>
      <c r="T950" s="111">
        <f>IF(Play[[#This Row],[northwest]]=1,Play[[#This Row],[medical_insurance_charges]],NA())</f>
        <v>2850.6837500000001</v>
      </c>
      <c r="U950" s="110" t="e">
        <f>IF(Play[[#This Row],[northeast]]=1,Play[[#This Row],[medical_insurance_charges]],NA())</f>
        <v>#N/A</v>
      </c>
      <c r="V950" s="114" t="e">
        <f>IF(AND(Play[[#This Row],[southeast]]&lt;&gt;0,Play[[#This Row],[Smoker]]&lt;&gt;0),Play[[#This Row],[medical_insurance_charges]],NA())</f>
        <v>#N/A</v>
      </c>
      <c r="W950" s="114" t="e">
        <f>IF(AND(Play[[#This Row],[southwest]]&lt;&gt;0,Play[[#This Row],[Smoker]]&lt;&gt;0),Play[[#This Row],[medical_insurance_charges]],NA())</f>
        <v>#N/A</v>
      </c>
      <c r="X950" s="114" t="e">
        <f>IF(AND(Play[[#This Row],[northwest]]&lt;&gt;0,Play[[#This Row],[Smoker]]&lt;&gt;0),Play[[#This Row],[medical_insurance_charges]],NA())</f>
        <v>#N/A</v>
      </c>
      <c r="Y950" s="114" t="e">
        <f>IF(AND(Play[[#This Row],[northeast]]&lt;&gt;0,Play[[#This Row],[Smoker]]&lt;&gt;0),Play[[#This Row],[medical_insurance_charges]],NA())</f>
        <v>#N/A</v>
      </c>
      <c r="Z950" s="115" t="e">
        <f>IF(AND(Play[[#This Row],[Biological Marker]]=0,Play[[#This Row],[Smoker]]=1),Play[[#This Row],[medical_insurance_charges]],NA())</f>
        <v>#N/A</v>
      </c>
      <c r="AA950" s="115" t="e">
        <f>IF(AND(Play[[#This Row],[Biological Marker]]=1,Play[[#This Row],[Smoker]]=1),Play[[#This Row],[medical_insurance_charges]],NA())</f>
        <v>#N/A</v>
      </c>
      <c r="AB950" s="144" t="e">
        <f>IF(AND(Play[[#This Row],[southeast]]&lt;&gt;0,Play[[#This Row],[Smoker]]=0),Play[[#This Row],[medical_insurance_charges]],NA())</f>
        <v>#N/A</v>
      </c>
      <c r="AC950" s="144" t="e">
        <f>IF(AND(Play[[#This Row],[southwest]]&lt;&gt;0,Play[[#This Row],[Smoker]]=0),Play[[#This Row],[medical_insurance_charges]],NA())</f>
        <v>#N/A</v>
      </c>
      <c r="AD950" s="144">
        <f>IF(AND(Play[[#This Row],[northwest]]&lt;&gt;0,Play[[#This Row],[Smoker]]=0),Play[[#This Row],[medical_insurance_charges]],NA())</f>
        <v>2850.6837500000001</v>
      </c>
      <c r="AE950" s="144" t="e">
        <f>IF(AND(Play[[#This Row],[northeast]]&lt;&gt;0,Play[[#This Row],[Smoker]]=0),Play[[#This Row],[medical_insurance_charges]],NA())</f>
        <v>#N/A</v>
      </c>
      <c r="AF950" s="115">
        <f>IF(AND(Play[[#This Row],[Biological Marker]]=0,Play[[#This Row],[Smoker]]=0),Play[[#This Row],[medical_insurance_charges]],NA())</f>
        <v>2850.6837500000001</v>
      </c>
      <c r="AG950" s="115" t="e">
        <f>IF(AND(Play[[#This Row],[Biological Marker]]=1,Play[[#This Row],[Smoker]]=0),Play[[#This Row],[medical_insurance_charges]],NA())</f>
        <v>#N/A</v>
      </c>
    </row>
    <row r="951" spans="1:33" x14ac:dyDescent="0.35">
      <c r="A951" s="31">
        <v>25</v>
      </c>
      <c r="B951" s="31">
        <v>41.325000000000003</v>
      </c>
      <c r="C951" s="33">
        <v>0</v>
      </c>
      <c r="D951" s="33">
        <v>1</v>
      </c>
      <c r="E951" s="33">
        <v>0</v>
      </c>
      <c r="F951" s="33">
        <v>0</v>
      </c>
      <c r="G951" s="33">
        <v>0</v>
      </c>
      <c r="H951">
        <v>0</v>
      </c>
      <c r="I951">
        <v>0</v>
      </c>
      <c r="J951">
        <v>0</v>
      </c>
      <c r="K951">
        <v>0</v>
      </c>
      <c r="L951">
        <v>1</v>
      </c>
      <c r="M951">
        <v>1</v>
      </c>
      <c r="N951">
        <v>0</v>
      </c>
      <c r="O951">
        <v>0</v>
      </c>
      <c r="P951">
        <v>0</v>
      </c>
      <c r="Q951" s="32">
        <v>17878.900679999999</v>
      </c>
      <c r="R951" s="110" t="e">
        <f>IF(Play[[#This Row],[southeast]]=1,Play[[#This Row],[medical_insurance_charges]],NA())</f>
        <v>#N/A</v>
      </c>
      <c r="S951" s="110" t="e">
        <f>IF(Play[[#This Row],[southwest]]=1,Play[[#This Row],[medical_insurance_charges]],NA())</f>
        <v>#N/A</v>
      </c>
      <c r="T951" s="111" t="e">
        <f>IF(Play[[#This Row],[northwest]]=1,Play[[#This Row],[medical_insurance_charges]],NA())</f>
        <v>#N/A</v>
      </c>
      <c r="U951" s="110">
        <f>IF(Play[[#This Row],[northeast]]=1,Play[[#This Row],[medical_insurance_charges]],NA())</f>
        <v>17878.900679999999</v>
      </c>
      <c r="V951" s="114" t="e">
        <f>IF(AND(Play[[#This Row],[southeast]]&lt;&gt;0,Play[[#This Row],[Smoker]]&lt;&gt;0),Play[[#This Row],[medical_insurance_charges]],NA())</f>
        <v>#N/A</v>
      </c>
      <c r="W951" s="114" t="e">
        <f>IF(AND(Play[[#This Row],[southwest]]&lt;&gt;0,Play[[#This Row],[Smoker]]&lt;&gt;0),Play[[#This Row],[medical_insurance_charges]],NA())</f>
        <v>#N/A</v>
      </c>
      <c r="X951" s="114" t="e">
        <f>IF(AND(Play[[#This Row],[northwest]]&lt;&gt;0,Play[[#This Row],[Smoker]]&lt;&gt;0),Play[[#This Row],[medical_insurance_charges]],NA())</f>
        <v>#N/A</v>
      </c>
      <c r="Y951" s="114" t="e">
        <f>IF(AND(Play[[#This Row],[northeast]]&lt;&gt;0,Play[[#This Row],[Smoker]]&lt;&gt;0),Play[[#This Row],[medical_insurance_charges]],NA())</f>
        <v>#N/A</v>
      </c>
      <c r="Z951" s="115" t="e">
        <f>IF(AND(Play[[#This Row],[Biological Marker]]=0,Play[[#This Row],[Smoker]]=1),Play[[#This Row],[medical_insurance_charges]],NA())</f>
        <v>#N/A</v>
      </c>
      <c r="AA951" s="115" t="e">
        <f>IF(AND(Play[[#This Row],[Biological Marker]]=1,Play[[#This Row],[Smoker]]=1),Play[[#This Row],[medical_insurance_charges]],NA())</f>
        <v>#N/A</v>
      </c>
      <c r="AB951" s="144" t="e">
        <f>IF(AND(Play[[#This Row],[southeast]]&lt;&gt;0,Play[[#This Row],[Smoker]]=0),Play[[#This Row],[medical_insurance_charges]],NA())</f>
        <v>#N/A</v>
      </c>
      <c r="AC951" s="144" t="e">
        <f>IF(AND(Play[[#This Row],[southwest]]&lt;&gt;0,Play[[#This Row],[Smoker]]=0),Play[[#This Row],[medical_insurance_charges]],NA())</f>
        <v>#N/A</v>
      </c>
      <c r="AD951" s="144" t="e">
        <f>IF(AND(Play[[#This Row],[northwest]]&lt;&gt;0,Play[[#This Row],[Smoker]]=0),Play[[#This Row],[medical_insurance_charges]],NA())</f>
        <v>#N/A</v>
      </c>
      <c r="AE951" s="144">
        <f>IF(AND(Play[[#This Row],[northeast]]&lt;&gt;0,Play[[#This Row],[Smoker]]=0),Play[[#This Row],[medical_insurance_charges]],NA())</f>
        <v>17878.900679999999</v>
      </c>
      <c r="AF951" s="115">
        <f>IF(AND(Play[[#This Row],[Biological Marker]]=0,Play[[#This Row],[Smoker]]=0),Play[[#This Row],[medical_insurance_charges]],NA())</f>
        <v>17878.900679999999</v>
      </c>
      <c r="AG951" s="115" t="e">
        <f>IF(AND(Play[[#This Row],[Biological Marker]]=1,Play[[#This Row],[Smoker]]=0),Play[[#This Row],[medical_insurance_charges]],NA())</f>
        <v>#N/A</v>
      </c>
    </row>
    <row r="952" spans="1:33" x14ac:dyDescent="0.35">
      <c r="A952" s="31">
        <v>25</v>
      </c>
      <c r="B952" s="31">
        <v>34.484999999999999</v>
      </c>
      <c r="C952" s="33">
        <v>0</v>
      </c>
      <c r="D952" s="33">
        <v>1</v>
      </c>
      <c r="E952" s="33">
        <v>0</v>
      </c>
      <c r="F952" s="33">
        <v>0</v>
      </c>
      <c r="G952" s="33">
        <v>0</v>
      </c>
      <c r="H952">
        <v>0</v>
      </c>
      <c r="I952">
        <v>0</v>
      </c>
      <c r="J952">
        <v>0</v>
      </c>
      <c r="K952">
        <v>1</v>
      </c>
      <c r="L952">
        <v>0</v>
      </c>
      <c r="M952">
        <v>1</v>
      </c>
      <c r="N952">
        <v>0</v>
      </c>
      <c r="O952">
        <v>0</v>
      </c>
      <c r="P952">
        <v>0</v>
      </c>
      <c r="Q952" s="32">
        <v>3021.80915</v>
      </c>
      <c r="R952" s="110" t="e">
        <f>IF(Play[[#This Row],[southeast]]=1,Play[[#This Row],[medical_insurance_charges]],NA())</f>
        <v>#N/A</v>
      </c>
      <c r="S952" s="110" t="e">
        <f>IF(Play[[#This Row],[southwest]]=1,Play[[#This Row],[medical_insurance_charges]],NA())</f>
        <v>#N/A</v>
      </c>
      <c r="T952" s="111">
        <f>IF(Play[[#This Row],[northwest]]=1,Play[[#This Row],[medical_insurance_charges]],NA())</f>
        <v>3021.80915</v>
      </c>
      <c r="U952" s="110" t="e">
        <f>IF(Play[[#This Row],[northeast]]=1,Play[[#This Row],[medical_insurance_charges]],NA())</f>
        <v>#N/A</v>
      </c>
      <c r="V952" s="114" t="e">
        <f>IF(AND(Play[[#This Row],[southeast]]&lt;&gt;0,Play[[#This Row],[Smoker]]&lt;&gt;0),Play[[#This Row],[medical_insurance_charges]],NA())</f>
        <v>#N/A</v>
      </c>
      <c r="W952" s="114" t="e">
        <f>IF(AND(Play[[#This Row],[southwest]]&lt;&gt;0,Play[[#This Row],[Smoker]]&lt;&gt;0),Play[[#This Row],[medical_insurance_charges]],NA())</f>
        <v>#N/A</v>
      </c>
      <c r="X952" s="114" t="e">
        <f>IF(AND(Play[[#This Row],[northwest]]&lt;&gt;0,Play[[#This Row],[Smoker]]&lt;&gt;0),Play[[#This Row],[medical_insurance_charges]],NA())</f>
        <v>#N/A</v>
      </c>
      <c r="Y952" s="114" t="e">
        <f>IF(AND(Play[[#This Row],[northeast]]&lt;&gt;0,Play[[#This Row],[Smoker]]&lt;&gt;0),Play[[#This Row],[medical_insurance_charges]],NA())</f>
        <v>#N/A</v>
      </c>
      <c r="Z952" s="115" t="e">
        <f>IF(AND(Play[[#This Row],[Biological Marker]]=0,Play[[#This Row],[Smoker]]=1),Play[[#This Row],[medical_insurance_charges]],NA())</f>
        <v>#N/A</v>
      </c>
      <c r="AA952" s="115" t="e">
        <f>IF(AND(Play[[#This Row],[Biological Marker]]=1,Play[[#This Row],[Smoker]]=1),Play[[#This Row],[medical_insurance_charges]],NA())</f>
        <v>#N/A</v>
      </c>
      <c r="AB952" s="144" t="e">
        <f>IF(AND(Play[[#This Row],[southeast]]&lt;&gt;0,Play[[#This Row],[Smoker]]=0),Play[[#This Row],[medical_insurance_charges]],NA())</f>
        <v>#N/A</v>
      </c>
      <c r="AC952" s="144" t="e">
        <f>IF(AND(Play[[#This Row],[southwest]]&lt;&gt;0,Play[[#This Row],[Smoker]]=0),Play[[#This Row],[medical_insurance_charges]],NA())</f>
        <v>#N/A</v>
      </c>
      <c r="AD952" s="144">
        <f>IF(AND(Play[[#This Row],[northwest]]&lt;&gt;0,Play[[#This Row],[Smoker]]=0),Play[[#This Row],[medical_insurance_charges]],NA())</f>
        <v>3021.80915</v>
      </c>
      <c r="AE952" s="144" t="e">
        <f>IF(AND(Play[[#This Row],[northeast]]&lt;&gt;0,Play[[#This Row],[Smoker]]=0),Play[[#This Row],[medical_insurance_charges]],NA())</f>
        <v>#N/A</v>
      </c>
      <c r="AF952" s="115">
        <f>IF(AND(Play[[#This Row],[Biological Marker]]=0,Play[[#This Row],[Smoker]]=0),Play[[#This Row],[medical_insurance_charges]],NA())</f>
        <v>3021.80915</v>
      </c>
      <c r="AG952" s="115" t="e">
        <f>IF(AND(Play[[#This Row],[Biological Marker]]=1,Play[[#This Row],[Smoker]]=0),Play[[#This Row],[medical_insurance_charges]],NA())</f>
        <v>#N/A</v>
      </c>
    </row>
    <row r="953" spans="1:33" x14ac:dyDescent="0.35">
      <c r="A953" s="31">
        <v>26</v>
      </c>
      <c r="B953" s="31">
        <v>40.185000000000002</v>
      </c>
      <c r="C953" s="33">
        <v>0</v>
      </c>
      <c r="D953" s="33">
        <v>1</v>
      </c>
      <c r="E953" s="33">
        <v>0</v>
      </c>
      <c r="F953" s="33">
        <v>0</v>
      </c>
      <c r="G953" s="33">
        <v>0</v>
      </c>
      <c r="H953">
        <v>0</v>
      </c>
      <c r="I953">
        <v>0</v>
      </c>
      <c r="J953">
        <v>0</v>
      </c>
      <c r="K953">
        <v>1</v>
      </c>
      <c r="L953">
        <v>0</v>
      </c>
      <c r="M953">
        <v>0</v>
      </c>
      <c r="N953">
        <v>1</v>
      </c>
      <c r="O953">
        <v>0</v>
      </c>
      <c r="P953">
        <v>0</v>
      </c>
      <c r="Q953" s="32">
        <v>3201.2451500000002</v>
      </c>
      <c r="R953" s="110" t="e">
        <f>IF(Play[[#This Row],[southeast]]=1,Play[[#This Row],[medical_insurance_charges]],NA())</f>
        <v>#N/A</v>
      </c>
      <c r="S953" s="110" t="e">
        <f>IF(Play[[#This Row],[southwest]]=1,Play[[#This Row],[medical_insurance_charges]],NA())</f>
        <v>#N/A</v>
      </c>
      <c r="T953" s="111">
        <f>IF(Play[[#This Row],[northwest]]=1,Play[[#This Row],[medical_insurance_charges]],NA())</f>
        <v>3201.2451500000002</v>
      </c>
      <c r="U953" s="110" t="e">
        <f>IF(Play[[#This Row],[northeast]]=1,Play[[#This Row],[medical_insurance_charges]],NA())</f>
        <v>#N/A</v>
      </c>
      <c r="V953" s="114" t="e">
        <f>IF(AND(Play[[#This Row],[southeast]]&lt;&gt;0,Play[[#This Row],[Smoker]]&lt;&gt;0),Play[[#This Row],[medical_insurance_charges]],NA())</f>
        <v>#N/A</v>
      </c>
      <c r="W953" s="114" t="e">
        <f>IF(AND(Play[[#This Row],[southwest]]&lt;&gt;0,Play[[#This Row],[Smoker]]&lt;&gt;0),Play[[#This Row],[medical_insurance_charges]],NA())</f>
        <v>#N/A</v>
      </c>
      <c r="X953" s="114" t="e">
        <f>IF(AND(Play[[#This Row],[northwest]]&lt;&gt;0,Play[[#This Row],[Smoker]]&lt;&gt;0),Play[[#This Row],[medical_insurance_charges]],NA())</f>
        <v>#N/A</v>
      </c>
      <c r="Y953" s="114" t="e">
        <f>IF(AND(Play[[#This Row],[northeast]]&lt;&gt;0,Play[[#This Row],[Smoker]]&lt;&gt;0),Play[[#This Row],[medical_insurance_charges]],NA())</f>
        <v>#N/A</v>
      </c>
      <c r="Z953" s="115" t="e">
        <f>IF(AND(Play[[#This Row],[Biological Marker]]=0,Play[[#This Row],[Smoker]]=1),Play[[#This Row],[medical_insurance_charges]],NA())</f>
        <v>#N/A</v>
      </c>
      <c r="AA953" s="115" t="e">
        <f>IF(AND(Play[[#This Row],[Biological Marker]]=1,Play[[#This Row],[Smoker]]=1),Play[[#This Row],[medical_insurance_charges]],NA())</f>
        <v>#N/A</v>
      </c>
      <c r="AB953" s="144" t="e">
        <f>IF(AND(Play[[#This Row],[southeast]]&lt;&gt;0,Play[[#This Row],[Smoker]]=0),Play[[#This Row],[medical_insurance_charges]],NA())</f>
        <v>#N/A</v>
      </c>
      <c r="AC953" s="144" t="e">
        <f>IF(AND(Play[[#This Row],[southwest]]&lt;&gt;0,Play[[#This Row],[Smoker]]=0),Play[[#This Row],[medical_insurance_charges]],NA())</f>
        <v>#N/A</v>
      </c>
      <c r="AD953" s="144">
        <f>IF(AND(Play[[#This Row],[northwest]]&lt;&gt;0,Play[[#This Row],[Smoker]]=0),Play[[#This Row],[medical_insurance_charges]],NA())</f>
        <v>3201.2451500000002</v>
      </c>
      <c r="AE953" s="144" t="e">
        <f>IF(AND(Play[[#This Row],[northeast]]&lt;&gt;0,Play[[#This Row],[Smoker]]=0),Play[[#This Row],[medical_insurance_charges]],NA())</f>
        <v>#N/A</v>
      </c>
      <c r="AF953" s="115">
        <f>IF(AND(Play[[#This Row],[Biological Marker]]=0,Play[[#This Row],[Smoker]]=0),Play[[#This Row],[medical_insurance_charges]],NA())</f>
        <v>3201.2451500000002</v>
      </c>
      <c r="AG953" s="115" t="e">
        <f>IF(AND(Play[[#This Row],[Biological Marker]]=1,Play[[#This Row],[Smoker]]=0),Play[[#This Row],[medical_insurance_charges]],NA())</f>
        <v>#N/A</v>
      </c>
    </row>
    <row r="954" spans="1:33" x14ac:dyDescent="0.35">
      <c r="A954" s="31">
        <v>27</v>
      </c>
      <c r="B954" s="31">
        <v>30.4</v>
      </c>
      <c r="C954" s="33">
        <v>0</v>
      </c>
      <c r="D954" s="33">
        <v>1</v>
      </c>
      <c r="E954" s="33">
        <v>0</v>
      </c>
      <c r="F954" s="33">
        <v>0</v>
      </c>
      <c r="G954" s="33">
        <v>0</v>
      </c>
      <c r="H954">
        <v>0</v>
      </c>
      <c r="I954">
        <v>0</v>
      </c>
      <c r="J954">
        <v>0</v>
      </c>
      <c r="K954">
        <v>1</v>
      </c>
      <c r="L954">
        <v>0</v>
      </c>
      <c r="M954">
        <v>0</v>
      </c>
      <c r="N954">
        <v>1</v>
      </c>
      <c r="O954">
        <v>0</v>
      </c>
      <c r="P954">
        <v>0</v>
      </c>
      <c r="Q954" s="32">
        <v>18804.752400000001</v>
      </c>
      <c r="R954" s="110" t="e">
        <f>IF(Play[[#This Row],[southeast]]=1,Play[[#This Row],[medical_insurance_charges]],NA())</f>
        <v>#N/A</v>
      </c>
      <c r="S954" s="110" t="e">
        <f>IF(Play[[#This Row],[southwest]]=1,Play[[#This Row],[medical_insurance_charges]],NA())</f>
        <v>#N/A</v>
      </c>
      <c r="T954" s="111">
        <f>IF(Play[[#This Row],[northwest]]=1,Play[[#This Row],[medical_insurance_charges]],NA())</f>
        <v>18804.752400000001</v>
      </c>
      <c r="U954" s="110" t="e">
        <f>IF(Play[[#This Row],[northeast]]=1,Play[[#This Row],[medical_insurance_charges]],NA())</f>
        <v>#N/A</v>
      </c>
      <c r="V954" s="114" t="e">
        <f>IF(AND(Play[[#This Row],[southeast]]&lt;&gt;0,Play[[#This Row],[Smoker]]&lt;&gt;0),Play[[#This Row],[medical_insurance_charges]],NA())</f>
        <v>#N/A</v>
      </c>
      <c r="W954" s="114" t="e">
        <f>IF(AND(Play[[#This Row],[southwest]]&lt;&gt;0,Play[[#This Row],[Smoker]]&lt;&gt;0),Play[[#This Row],[medical_insurance_charges]],NA())</f>
        <v>#N/A</v>
      </c>
      <c r="X954" s="114" t="e">
        <f>IF(AND(Play[[#This Row],[northwest]]&lt;&gt;0,Play[[#This Row],[Smoker]]&lt;&gt;0),Play[[#This Row],[medical_insurance_charges]],NA())</f>
        <v>#N/A</v>
      </c>
      <c r="Y954" s="114" t="e">
        <f>IF(AND(Play[[#This Row],[northeast]]&lt;&gt;0,Play[[#This Row],[Smoker]]&lt;&gt;0),Play[[#This Row],[medical_insurance_charges]],NA())</f>
        <v>#N/A</v>
      </c>
      <c r="Z954" s="115" t="e">
        <f>IF(AND(Play[[#This Row],[Biological Marker]]=0,Play[[#This Row],[Smoker]]=1),Play[[#This Row],[medical_insurance_charges]],NA())</f>
        <v>#N/A</v>
      </c>
      <c r="AA954" s="115" t="e">
        <f>IF(AND(Play[[#This Row],[Biological Marker]]=1,Play[[#This Row],[Smoker]]=1),Play[[#This Row],[medical_insurance_charges]],NA())</f>
        <v>#N/A</v>
      </c>
      <c r="AB954" s="144" t="e">
        <f>IF(AND(Play[[#This Row],[southeast]]&lt;&gt;0,Play[[#This Row],[Smoker]]=0),Play[[#This Row],[medical_insurance_charges]],NA())</f>
        <v>#N/A</v>
      </c>
      <c r="AC954" s="144" t="e">
        <f>IF(AND(Play[[#This Row],[southwest]]&lt;&gt;0,Play[[#This Row],[Smoker]]=0),Play[[#This Row],[medical_insurance_charges]],NA())</f>
        <v>#N/A</v>
      </c>
      <c r="AD954" s="144">
        <f>IF(AND(Play[[#This Row],[northwest]]&lt;&gt;0,Play[[#This Row],[Smoker]]=0),Play[[#This Row],[medical_insurance_charges]],NA())</f>
        <v>18804.752400000001</v>
      </c>
      <c r="AE954" s="144" t="e">
        <f>IF(AND(Play[[#This Row],[northeast]]&lt;&gt;0,Play[[#This Row],[Smoker]]=0),Play[[#This Row],[medical_insurance_charges]],NA())</f>
        <v>#N/A</v>
      </c>
      <c r="AF954" s="115">
        <f>IF(AND(Play[[#This Row],[Biological Marker]]=0,Play[[#This Row],[Smoker]]=0),Play[[#This Row],[medical_insurance_charges]],NA())</f>
        <v>18804.752400000001</v>
      </c>
      <c r="AG954" s="115" t="e">
        <f>IF(AND(Play[[#This Row],[Biological Marker]]=1,Play[[#This Row],[Smoker]]=0),Play[[#This Row],[medical_insurance_charges]],NA())</f>
        <v>#N/A</v>
      </c>
    </row>
    <row r="955" spans="1:33" x14ac:dyDescent="0.35">
      <c r="A955" s="31">
        <v>27</v>
      </c>
      <c r="B955" s="31">
        <v>30.59</v>
      </c>
      <c r="C955" s="33">
        <v>0</v>
      </c>
      <c r="D955" s="33">
        <v>1</v>
      </c>
      <c r="E955" s="33">
        <v>0</v>
      </c>
      <c r="F955" s="33">
        <v>0</v>
      </c>
      <c r="G955" s="33">
        <v>0</v>
      </c>
      <c r="H955">
        <v>0</v>
      </c>
      <c r="I955">
        <v>0</v>
      </c>
      <c r="J955">
        <v>0</v>
      </c>
      <c r="K955">
        <v>0</v>
      </c>
      <c r="L955">
        <v>1</v>
      </c>
      <c r="M955">
        <v>0</v>
      </c>
      <c r="N955">
        <v>1</v>
      </c>
      <c r="O955">
        <v>0</v>
      </c>
      <c r="P955">
        <v>0</v>
      </c>
      <c r="Q955" s="32">
        <v>16796.411940000002</v>
      </c>
      <c r="R955" s="110" t="e">
        <f>IF(Play[[#This Row],[southeast]]=1,Play[[#This Row],[medical_insurance_charges]],NA())</f>
        <v>#N/A</v>
      </c>
      <c r="S955" s="110" t="e">
        <f>IF(Play[[#This Row],[southwest]]=1,Play[[#This Row],[medical_insurance_charges]],NA())</f>
        <v>#N/A</v>
      </c>
      <c r="T955" s="111" t="e">
        <f>IF(Play[[#This Row],[northwest]]=1,Play[[#This Row],[medical_insurance_charges]],NA())</f>
        <v>#N/A</v>
      </c>
      <c r="U955" s="110">
        <f>IF(Play[[#This Row],[northeast]]=1,Play[[#This Row],[medical_insurance_charges]],NA())</f>
        <v>16796.411940000002</v>
      </c>
      <c r="V955" s="114" t="e">
        <f>IF(AND(Play[[#This Row],[southeast]]&lt;&gt;0,Play[[#This Row],[Smoker]]&lt;&gt;0),Play[[#This Row],[medical_insurance_charges]],NA())</f>
        <v>#N/A</v>
      </c>
      <c r="W955" s="114" t="e">
        <f>IF(AND(Play[[#This Row],[southwest]]&lt;&gt;0,Play[[#This Row],[Smoker]]&lt;&gt;0),Play[[#This Row],[medical_insurance_charges]],NA())</f>
        <v>#N/A</v>
      </c>
      <c r="X955" s="114" t="e">
        <f>IF(AND(Play[[#This Row],[northwest]]&lt;&gt;0,Play[[#This Row],[Smoker]]&lt;&gt;0),Play[[#This Row],[medical_insurance_charges]],NA())</f>
        <v>#N/A</v>
      </c>
      <c r="Y955" s="114" t="e">
        <f>IF(AND(Play[[#This Row],[northeast]]&lt;&gt;0,Play[[#This Row],[Smoker]]&lt;&gt;0),Play[[#This Row],[medical_insurance_charges]],NA())</f>
        <v>#N/A</v>
      </c>
      <c r="Z955" s="115" t="e">
        <f>IF(AND(Play[[#This Row],[Biological Marker]]=0,Play[[#This Row],[Smoker]]=1),Play[[#This Row],[medical_insurance_charges]],NA())</f>
        <v>#N/A</v>
      </c>
      <c r="AA955" s="115" t="e">
        <f>IF(AND(Play[[#This Row],[Biological Marker]]=1,Play[[#This Row],[Smoker]]=1),Play[[#This Row],[medical_insurance_charges]],NA())</f>
        <v>#N/A</v>
      </c>
      <c r="AB955" s="144" t="e">
        <f>IF(AND(Play[[#This Row],[southeast]]&lt;&gt;0,Play[[#This Row],[Smoker]]=0),Play[[#This Row],[medical_insurance_charges]],NA())</f>
        <v>#N/A</v>
      </c>
      <c r="AC955" s="144" t="e">
        <f>IF(AND(Play[[#This Row],[southwest]]&lt;&gt;0,Play[[#This Row],[Smoker]]=0),Play[[#This Row],[medical_insurance_charges]],NA())</f>
        <v>#N/A</v>
      </c>
      <c r="AD955" s="144" t="e">
        <f>IF(AND(Play[[#This Row],[northwest]]&lt;&gt;0,Play[[#This Row],[Smoker]]=0),Play[[#This Row],[medical_insurance_charges]],NA())</f>
        <v>#N/A</v>
      </c>
      <c r="AE955" s="144">
        <f>IF(AND(Play[[#This Row],[northeast]]&lt;&gt;0,Play[[#This Row],[Smoker]]=0),Play[[#This Row],[medical_insurance_charges]],NA())</f>
        <v>16796.411940000002</v>
      </c>
      <c r="AF955" s="115">
        <f>IF(AND(Play[[#This Row],[Biological Marker]]=0,Play[[#This Row],[Smoker]]=0),Play[[#This Row],[medical_insurance_charges]],NA())</f>
        <v>16796.411940000002</v>
      </c>
      <c r="AG955" s="115" t="e">
        <f>IF(AND(Play[[#This Row],[Biological Marker]]=1,Play[[#This Row],[Smoker]]=0),Play[[#This Row],[medical_insurance_charges]],NA())</f>
        <v>#N/A</v>
      </c>
    </row>
    <row r="956" spans="1:33" x14ac:dyDescent="0.35">
      <c r="A956" s="31">
        <v>27</v>
      </c>
      <c r="B956" s="31">
        <v>32.395000000000003</v>
      </c>
      <c r="C956" s="33">
        <v>0</v>
      </c>
      <c r="D956" s="33">
        <v>1</v>
      </c>
      <c r="E956" s="33">
        <v>0</v>
      </c>
      <c r="F956" s="33">
        <v>0</v>
      </c>
      <c r="G956" s="33">
        <v>0</v>
      </c>
      <c r="H956">
        <v>0</v>
      </c>
      <c r="I956">
        <v>0</v>
      </c>
      <c r="J956">
        <v>0</v>
      </c>
      <c r="K956">
        <v>0</v>
      </c>
      <c r="L956">
        <v>1</v>
      </c>
      <c r="M956">
        <v>0</v>
      </c>
      <c r="N956">
        <v>1</v>
      </c>
      <c r="O956">
        <v>0</v>
      </c>
      <c r="P956">
        <v>0</v>
      </c>
      <c r="Q956" s="32">
        <v>18903.491409999999</v>
      </c>
      <c r="R956" s="110" t="e">
        <f>IF(Play[[#This Row],[southeast]]=1,Play[[#This Row],[medical_insurance_charges]],NA())</f>
        <v>#N/A</v>
      </c>
      <c r="S956" s="110" t="e">
        <f>IF(Play[[#This Row],[southwest]]=1,Play[[#This Row],[medical_insurance_charges]],NA())</f>
        <v>#N/A</v>
      </c>
      <c r="T956" s="111" t="e">
        <f>IF(Play[[#This Row],[northwest]]=1,Play[[#This Row],[medical_insurance_charges]],NA())</f>
        <v>#N/A</v>
      </c>
      <c r="U956" s="110">
        <f>IF(Play[[#This Row],[northeast]]=1,Play[[#This Row],[medical_insurance_charges]],NA())</f>
        <v>18903.491409999999</v>
      </c>
      <c r="V956" s="114" t="e">
        <f>IF(AND(Play[[#This Row],[southeast]]&lt;&gt;0,Play[[#This Row],[Smoker]]&lt;&gt;0),Play[[#This Row],[medical_insurance_charges]],NA())</f>
        <v>#N/A</v>
      </c>
      <c r="W956" s="114" t="e">
        <f>IF(AND(Play[[#This Row],[southwest]]&lt;&gt;0,Play[[#This Row],[Smoker]]&lt;&gt;0),Play[[#This Row],[medical_insurance_charges]],NA())</f>
        <v>#N/A</v>
      </c>
      <c r="X956" s="114" t="e">
        <f>IF(AND(Play[[#This Row],[northwest]]&lt;&gt;0,Play[[#This Row],[Smoker]]&lt;&gt;0),Play[[#This Row],[medical_insurance_charges]],NA())</f>
        <v>#N/A</v>
      </c>
      <c r="Y956" s="114" t="e">
        <f>IF(AND(Play[[#This Row],[northeast]]&lt;&gt;0,Play[[#This Row],[Smoker]]&lt;&gt;0),Play[[#This Row],[medical_insurance_charges]],NA())</f>
        <v>#N/A</v>
      </c>
      <c r="Z956" s="115" t="e">
        <f>IF(AND(Play[[#This Row],[Biological Marker]]=0,Play[[#This Row],[Smoker]]=1),Play[[#This Row],[medical_insurance_charges]],NA())</f>
        <v>#N/A</v>
      </c>
      <c r="AA956" s="115" t="e">
        <f>IF(AND(Play[[#This Row],[Biological Marker]]=1,Play[[#This Row],[Smoker]]=1),Play[[#This Row],[medical_insurance_charges]],NA())</f>
        <v>#N/A</v>
      </c>
      <c r="AB956" s="144" t="e">
        <f>IF(AND(Play[[#This Row],[southeast]]&lt;&gt;0,Play[[#This Row],[Smoker]]=0),Play[[#This Row],[medical_insurance_charges]],NA())</f>
        <v>#N/A</v>
      </c>
      <c r="AC956" s="144" t="e">
        <f>IF(AND(Play[[#This Row],[southwest]]&lt;&gt;0,Play[[#This Row],[Smoker]]=0),Play[[#This Row],[medical_insurance_charges]],NA())</f>
        <v>#N/A</v>
      </c>
      <c r="AD956" s="144" t="e">
        <f>IF(AND(Play[[#This Row],[northwest]]&lt;&gt;0,Play[[#This Row],[Smoker]]=0),Play[[#This Row],[medical_insurance_charges]],NA())</f>
        <v>#N/A</v>
      </c>
      <c r="AE956" s="144">
        <f>IF(AND(Play[[#This Row],[northeast]]&lt;&gt;0,Play[[#This Row],[Smoker]]=0),Play[[#This Row],[medical_insurance_charges]],NA())</f>
        <v>18903.491409999999</v>
      </c>
      <c r="AF956" s="115">
        <f>IF(AND(Play[[#This Row],[Biological Marker]]=0,Play[[#This Row],[Smoker]]=0),Play[[#This Row],[medical_insurance_charges]],NA())</f>
        <v>18903.491409999999</v>
      </c>
      <c r="AG956" s="115" t="e">
        <f>IF(AND(Play[[#This Row],[Biological Marker]]=1,Play[[#This Row],[Smoker]]=0),Play[[#This Row],[medical_insurance_charges]],NA())</f>
        <v>#N/A</v>
      </c>
    </row>
    <row r="957" spans="1:33" x14ac:dyDescent="0.35">
      <c r="A957" s="31">
        <v>27</v>
      </c>
      <c r="B957" s="31">
        <v>31.254999999999999</v>
      </c>
      <c r="C957" s="33">
        <v>0</v>
      </c>
      <c r="D957" s="33">
        <v>1</v>
      </c>
      <c r="E957" s="33">
        <v>0</v>
      </c>
      <c r="F957" s="33">
        <v>0</v>
      </c>
      <c r="G957" s="33">
        <v>0</v>
      </c>
      <c r="H957">
        <v>0</v>
      </c>
      <c r="I957">
        <v>0</v>
      </c>
      <c r="J957">
        <v>0</v>
      </c>
      <c r="K957">
        <v>1</v>
      </c>
      <c r="L957">
        <v>0</v>
      </c>
      <c r="M957">
        <v>0</v>
      </c>
      <c r="N957">
        <v>1</v>
      </c>
      <c r="O957">
        <v>0</v>
      </c>
      <c r="P957">
        <v>0</v>
      </c>
      <c r="Q957" s="32">
        <v>3956.0714499999999</v>
      </c>
      <c r="R957" s="110" t="e">
        <f>IF(Play[[#This Row],[southeast]]=1,Play[[#This Row],[medical_insurance_charges]],NA())</f>
        <v>#N/A</v>
      </c>
      <c r="S957" s="110" t="e">
        <f>IF(Play[[#This Row],[southwest]]=1,Play[[#This Row],[medical_insurance_charges]],NA())</f>
        <v>#N/A</v>
      </c>
      <c r="T957" s="111">
        <f>IF(Play[[#This Row],[northwest]]=1,Play[[#This Row],[medical_insurance_charges]],NA())</f>
        <v>3956.0714499999999</v>
      </c>
      <c r="U957" s="110" t="e">
        <f>IF(Play[[#This Row],[northeast]]=1,Play[[#This Row],[medical_insurance_charges]],NA())</f>
        <v>#N/A</v>
      </c>
      <c r="V957" s="114" t="e">
        <f>IF(AND(Play[[#This Row],[southeast]]&lt;&gt;0,Play[[#This Row],[Smoker]]&lt;&gt;0),Play[[#This Row],[medical_insurance_charges]],NA())</f>
        <v>#N/A</v>
      </c>
      <c r="W957" s="114" t="e">
        <f>IF(AND(Play[[#This Row],[southwest]]&lt;&gt;0,Play[[#This Row],[Smoker]]&lt;&gt;0),Play[[#This Row],[medical_insurance_charges]],NA())</f>
        <v>#N/A</v>
      </c>
      <c r="X957" s="114" t="e">
        <f>IF(AND(Play[[#This Row],[northwest]]&lt;&gt;0,Play[[#This Row],[Smoker]]&lt;&gt;0),Play[[#This Row],[medical_insurance_charges]],NA())</f>
        <v>#N/A</v>
      </c>
      <c r="Y957" s="114" t="e">
        <f>IF(AND(Play[[#This Row],[northeast]]&lt;&gt;0,Play[[#This Row],[Smoker]]&lt;&gt;0),Play[[#This Row],[medical_insurance_charges]],NA())</f>
        <v>#N/A</v>
      </c>
      <c r="Z957" s="115" t="e">
        <f>IF(AND(Play[[#This Row],[Biological Marker]]=0,Play[[#This Row],[Smoker]]=1),Play[[#This Row],[medical_insurance_charges]],NA())</f>
        <v>#N/A</v>
      </c>
      <c r="AA957" s="115" t="e">
        <f>IF(AND(Play[[#This Row],[Biological Marker]]=1,Play[[#This Row],[Smoker]]=1),Play[[#This Row],[medical_insurance_charges]],NA())</f>
        <v>#N/A</v>
      </c>
      <c r="AB957" s="144" t="e">
        <f>IF(AND(Play[[#This Row],[southeast]]&lt;&gt;0,Play[[#This Row],[Smoker]]=0),Play[[#This Row],[medical_insurance_charges]],NA())</f>
        <v>#N/A</v>
      </c>
      <c r="AC957" s="144" t="e">
        <f>IF(AND(Play[[#This Row],[southwest]]&lt;&gt;0,Play[[#This Row],[Smoker]]=0),Play[[#This Row],[medical_insurance_charges]],NA())</f>
        <v>#N/A</v>
      </c>
      <c r="AD957" s="144">
        <f>IF(AND(Play[[#This Row],[northwest]]&lt;&gt;0,Play[[#This Row],[Smoker]]=0),Play[[#This Row],[medical_insurance_charges]],NA())</f>
        <v>3956.0714499999999</v>
      </c>
      <c r="AE957" s="144" t="e">
        <f>IF(AND(Play[[#This Row],[northeast]]&lt;&gt;0,Play[[#This Row],[Smoker]]=0),Play[[#This Row],[medical_insurance_charges]],NA())</f>
        <v>#N/A</v>
      </c>
      <c r="AF957" s="115">
        <f>IF(AND(Play[[#This Row],[Biological Marker]]=0,Play[[#This Row],[Smoker]]=0),Play[[#This Row],[medical_insurance_charges]],NA())</f>
        <v>3956.0714499999999</v>
      </c>
      <c r="AG957" s="115" t="e">
        <f>IF(AND(Play[[#This Row],[Biological Marker]]=1,Play[[#This Row],[Smoker]]=0),Play[[#This Row],[medical_insurance_charges]],NA())</f>
        <v>#N/A</v>
      </c>
    </row>
    <row r="958" spans="1:33" x14ac:dyDescent="0.35">
      <c r="A958" s="31">
        <v>28</v>
      </c>
      <c r="B958" s="31">
        <v>34.770000000000003</v>
      </c>
      <c r="C958" s="33">
        <v>0</v>
      </c>
      <c r="D958" s="33">
        <v>1</v>
      </c>
      <c r="E958" s="33">
        <v>0</v>
      </c>
      <c r="F958" s="33">
        <v>0</v>
      </c>
      <c r="G958" s="33">
        <v>0</v>
      </c>
      <c r="H958">
        <v>0</v>
      </c>
      <c r="I958">
        <v>0</v>
      </c>
      <c r="J958">
        <v>0</v>
      </c>
      <c r="K958">
        <v>1</v>
      </c>
      <c r="L958">
        <v>0</v>
      </c>
      <c r="M958">
        <v>0</v>
      </c>
      <c r="N958">
        <v>1</v>
      </c>
      <c r="O958">
        <v>0</v>
      </c>
      <c r="P958">
        <v>0</v>
      </c>
      <c r="Q958" s="32">
        <v>3556.9223000000002</v>
      </c>
      <c r="R958" s="110" t="e">
        <f>IF(Play[[#This Row],[southeast]]=1,Play[[#This Row],[medical_insurance_charges]],NA())</f>
        <v>#N/A</v>
      </c>
      <c r="S958" s="110" t="e">
        <f>IF(Play[[#This Row],[southwest]]=1,Play[[#This Row],[medical_insurance_charges]],NA())</f>
        <v>#N/A</v>
      </c>
      <c r="T958" s="111">
        <f>IF(Play[[#This Row],[northwest]]=1,Play[[#This Row],[medical_insurance_charges]],NA())</f>
        <v>3556.9223000000002</v>
      </c>
      <c r="U958" s="110" t="e">
        <f>IF(Play[[#This Row],[northeast]]=1,Play[[#This Row],[medical_insurance_charges]],NA())</f>
        <v>#N/A</v>
      </c>
      <c r="V958" s="114" t="e">
        <f>IF(AND(Play[[#This Row],[southeast]]&lt;&gt;0,Play[[#This Row],[Smoker]]&lt;&gt;0),Play[[#This Row],[medical_insurance_charges]],NA())</f>
        <v>#N/A</v>
      </c>
      <c r="W958" s="114" t="e">
        <f>IF(AND(Play[[#This Row],[southwest]]&lt;&gt;0,Play[[#This Row],[Smoker]]&lt;&gt;0),Play[[#This Row],[medical_insurance_charges]],NA())</f>
        <v>#N/A</v>
      </c>
      <c r="X958" s="114" t="e">
        <f>IF(AND(Play[[#This Row],[northwest]]&lt;&gt;0,Play[[#This Row],[Smoker]]&lt;&gt;0),Play[[#This Row],[medical_insurance_charges]],NA())</f>
        <v>#N/A</v>
      </c>
      <c r="Y958" s="114" t="e">
        <f>IF(AND(Play[[#This Row],[northeast]]&lt;&gt;0,Play[[#This Row],[Smoker]]&lt;&gt;0),Play[[#This Row],[medical_insurance_charges]],NA())</f>
        <v>#N/A</v>
      </c>
      <c r="Z958" s="115" t="e">
        <f>IF(AND(Play[[#This Row],[Biological Marker]]=0,Play[[#This Row],[Smoker]]=1),Play[[#This Row],[medical_insurance_charges]],NA())</f>
        <v>#N/A</v>
      </c>
      <c r="AA958" s="115" t="e">
        <f>IF(AND(Play[[#This Row],[Biological Marker]]=1,Play[[#This Row],[Smoker]]=1),Play[[#This Row],[medical_insurance_charges]],NA())</f>
        <v>#N/A</v>
      </c>
      <c r="AB958" s="144" t="e">
        <f>IF(AND(Play[[#This Row],[southeast]]&lt;&gt;0,Play[[#This Row],[Smoker]]=0),Play[[#This Row],[medical_insurance_charges]],NA())</f>
        <v>#N/A</v>
      </c>
      <c r="AC958" s="144" t="e">
        <f>IF(AND(Play[[#This Row],[southwest]]&lt;&gt;0,Play[[#This Row],[Smoker]]=0),Play[[#This Row],[medical_insurance_charges]],NA())</f>
        <v>#N/A</v>
      </c>
      <c r="AD958" s="144">
        <f>IF(AND(Play[[#This Row],[northwest]]&lt;&gt;0,Play[[#This Row],[Smoker]]=0),Play[[#This Row],[medical_insurance_charges]],NA())</f>
        <v>3556.9223000000002</v>
      </c>
      <c r="AE958" s="144" t="e">
        <f>IF(AND(Play[[#This Row],[northeast]]&lt;&gt;0,Play[[#This Row],[Smoker]]=0),Play[[#This Row],[medical_insurance_charges]],NA())</f>
        <v>#N/A</v>
      </c>
      <c r="AF958" s="115">
        <f>IF(AND(Play[[#This Row],[Biological Marker]]=0,Play[[#This Row],[Smoker]]=0),Play[[#This Row],[medical_insurance_charges]],NA())</f>
        <v>3556.9223000000002</v>
      </c>
      <c r="AG958" s="115" t="e">
        <f>IF(AND(Play[[#This Row],[Biological Marker]]=1,Play[[#This Row],[Smoker]]=0),Play[[#This Row],[medical_insurance_charges]],NA())</f>
        <v>#N/A</v>
      </c>
    </row>
    <row r="959" spans="1:33" x14ac:dyDescent="0.35">
      <c r="A959" s="31">
        <v>29</v>
      </c>
      <c r="B959" s="31">
        <v>32.11</v>
      </c>
      <c r="C959" s="33">
        <v>0</v>
      </c>
      <c r="D959" s="33">
        <v>1</v>
      </c>
      <c r="E959" s="33">
        <v>0</v>
      </c>
      <c r="F959" s="33">
        <v>0</v>
      </c>
      <c r="G959" s="33">
        <v>0</v>
      </c>
      <c r="H959">
        <v>0</v>
      </c>
      <c r="I959">
        <v>0</v>
      </c>
      <c r="J959">
        <v>0</v>
      </c>
      <c r="K959">
        <v>1</v>
      </c>
      <c r="L959">
        <v>0</v>
      </c>
      <c r="M959">
        <v>0</v>
      </c>
      <c r="N959">
        <v>1</v>
      </c>
      <c r="O959">
        <v>0</v>
      </c>
      <c r="P959">
        <v>0</v>
      </c>
      <c r="Q959" s="32">
        <v>4922.9159</v>
      </c>
      <c r="R959" s="110" t="e">
        <f>IF(Play[[#This Row],[southeast]]=1,Play[[#This Row],[medical_insurance_charges]],NA())</f>
        <v>#N/A</v>
      </c>
      <c r="S959" s="110" t="e">
        <f>IF(Play[[#This Row],[southwest]]=1,Play[[#This Row],[medical_insurance_charges]],NA())</f>
        <v>#N/A</v>
      </c>
      <c r="T959" s="111">
        <f>IF(Play[[#This Row],[northwest]]=1,Play[[#This Row],[medical_insurance_charges]],NA())</f>
        <v>4922.9159</v>
      </c>
      <c r="U959" s="110" t="e">
        <f>IF(Play[[#This Row],[northeast]]=1,Play[[#This Row],[medical_insurance_charges]],NA())</f>
        <v>#N/A</v>
      </c>
      <c r="V959" s="114" t="e">
        <f>IF(AND(Play[[#This Row],[southeast]]&lt;&gt;0,Play[[#This Row],[Smoker]]&lt;&gt;0),Play[[#This Row],[medical_insurance_charges]],NA())</f>
        <v>#N/A</v>
      </c>
      <c r="W959" s="114" t="e">
        <f>IF(AND(Play[[#This Row],[southwest]]&lt;&gt;0,Play[[#This Row],[Smoker]]&lt;&gt;0),Play[[#This Row],[medical_insurance_charges]],NA())</f>
        <v>#N/A</v>
      </c>
      <c r="X959" s="114" t="e">
        <f>IF(AND(Play[[#This Row],[northwest]]&lt;&gt;0,Play[[#This Row],[Smoker]]&lt;&gt;0),Play[[#This Row],[medical_insurance_charges]],NA())</f>
        <v>#N/A</v>
      </c>
      <c r="Y959" s="114" t="e">
        <f>IF(AND(Play[[#This Row],[northeast]]&lt;&gt;0,Play[[#This Row],[Smoker]]&lt;&gt;0),Play[[#This Row],[medical_insurance_charges]],NA())</f>
        <v>#N/A</v>
      </c>
      <c r="Z959" s="115" t="e">
        <f>IF(AND(Play[[#This Row],[Biological Marker]]=0,Play[[#This Row],[Smoker]]=1),Play[[#This Row],[medical_insurance_charges]],NA())</f>
        <v>#N/A</v>
      </c>
      <c r="AA959" s="115" t="e">
        <f>IF(AND(Play[[#This Row],[Biological Marker]]=1,Play[[#This Row],[Smoker]]=1),Play[[#This Row],[medical_insurance_charges]],NA())</f>
        <v>#N/A</v>
      </c>
      <c r="AB959" s="144" t="e">
        <f>IF(AND(Play[[#This Row],[southeast]]&lt;&gt;0,Play[[#This Row],[Smoker]]=0),Play[[#This Row],[medical_insurance_charges]],NA())</f>
        <v>#N/A</v>
      </c>
      <c r="AC959" s="144" t="e">
        <f>IF(AND(Play[[#This Row],[southwest]]&lt;&gt;0,Play[[#This Row],[Smoker]]=0),Play[[#This Row],[medical_insurance_charges]],NA())</f>
        <v>#N/A</v>
      </c>
      <c r="AD959" s="144">
        <f>IF(AND(Play[[#This Row],[northwest]]&lt;&gt;0,Play[[#This Row],[Smoker]]=0),Play[[#This Row],[medical_insurance_charges]],NA())</f>
        <v>4922.9159</v>
      </c>
      <c r="AE959" s="144" t="e">
        <f>IF(AND(Play[[#This Row],[northeast]]&lt;&gt;0,Play[[#This Row],[Smoker]]=0),Play[[#This Row],[medical_insurance_charges]],NA())</f>
        <v>#N/A</v>
      </c>
      <c r="AF959" s="115">
        <f>IF(AND(Play[[#This Row],[Biological Marker]]=0,Play[[#This Row],[Smoker]]=0),Play[[#This Row],[medical_insurance_charges]],NA())</f>
        <v>4922.9159</v>
      </c>
      <c r="AG959" s="115" t="e">
        <f>IF(AND(Play[[#This Row],[Biological Marker]]=1,Play[[#This Row],[Smoker]]=0),Play[[#This Row],[medical_insurance_charges]],NA())</f>
        <v>#N/A</v>
      </c>
    </row>
    <row r="960" spans="1:33" x14ac:dyDescent="0.35">
      <c r="A960" s="31">
        <v>29</v>
      </c>
      <c r="B960" s="31">
        <v>31.16</v>
      </c>
      <c r="C960" s="33">
        <v>0</v>
      </c>
      <c r="D960" s="33">
        <v>1</v>
      </c>
      <c r="E960" s="33">
        <v>0</v>
      </c>
      <c r="F960" s="33">
        <v>0</v>
      </c>
      <c r="G960" s="33">
        <v>0</v>
      </c>
      <c r="H960">
        <v>0</v>
      </c>
      <c r="I960">
        <v>0</v>
      </c>
      <c r="J960">
        <v>0</v>
      </c>
      <c r="K960">
        <v>0</v>
      </c>
      <c r="L960">
        <v>1</v>
      </c>
      <c r="M960">
        <v>0</v>
      </c>
      <c r="N960">
        <v>1</v>
      </c>
      <c r="O960">
        <v>0</v>
      </c>
      <c r="P960">
        <v>0</v>
      </c>
      <c r="Q960" s="32">
        <v>3943.5954000000002</v>
      </c>
      <c r="R960" s="110" t="e">
        <f>IF(Play[[#This Row],[southeast]]=1,Play[[#This Row],[medical_insurance_charges]],NA())</f>
        <v>#N/A</v>
      </c>
      <c r="S960" s="110" t="e">
        <f>IF(Play[[#This Row],[southwest]]=1,Play[[#This Row],[medical_insurance_charges]],NA())</f>
        <v>#N/A</v>
      </c>
      <c r="T960" s="111" t="e">
        <f>IF(Play[[#This Row],[northwest]]=1,Play[[#This Row],[medical_insurance_charges]],NA())</f>
        <v>#N/A</v>
      </c>
      <c r="U960" s="110">
        <f>IF(Play[[#This Row],[northeast]]=1,Play[[#This Row],[medical_insurance_charges]],NA())</f>
        <v>3943.5954000000002</v>
      </c>
      <c r="V960" s="114" t="e">
        <f>IF(AND(Play[[#This Row],[southeast]]&lt;&gt;0,Play[[#This Row],[Smoker]]&lt;&gt;0),Play[[#This Row],[medical_insurance_charges]],NA())</f>
        <v>#N/A</v>
      </c>
      <c r="W960" s="114" t="e">
        <f>IF(AND(Play[[#This Row],[southwest]]&lt;&gt;0,Play[[#This Row],[Smoker]]&lt;&gt;0),Play[[#This Row],[medical_insurance_charges]],NA())</f>
        <v>#N/A</v>
      </c>
      <c r="X960" s="114" t="e">
        <f>IF(AND(Play[[#This Row],[northwest]]&lt;&gt;0,Play[[#This Row],[Smoker]]&lt;&gt;0),Play[[#This Row],[medical_insurance_charges]],NA())</f>
        <v>#N/A</v>
      </c>
      <c r="Y960" s="114" t="e">
        <f>IF(AND(Play[[#This Row],[northeast]]&lt;&gt;0,Play[[#This Row],[Smoker]]&lt;&gt;0),Play[[#This Row],[medical_insurance_charges]],NA())</f>
        <v>#N/A</v>
      </c>
      <c r="Z960" s="115" t="e">
        <f>IF(AND(Play[[#This Row],[Biological Marker]]=0,Play[[#This Row],[Smoker]]=1),Play[[#This Row],[medical_insurance_charges]],NA())</f>
        <v>#N/A</v>
      </c>
      <c r="AA960" s="115" t="e">
        <f>IF(AND(Play[[#This Row],[Biological Marker]]=1,Play[[#This Row],[Smoker]]=1),Play[[#This Row],[medical_insurance_charges]],NA())</f>
        <v>#N/A</v>
      </c>
      <c r="AB960" s="144" t="e">
        <f>IF(AND(Play[[#This Row],[southeast]]&lt;&gt;0,Play[[#This Row],[Smoker]]=0),Play[[#This Row],[medical_insurance_charges]],NA())</f>
        <v>#N/A</v>
      </c>
      <c r="AC960" s="144" t="e">
        <f>IF(AND(Play[[#This Row],[southwest]]&lt;&gt;0,Play[[#This Row],[Smoker]]=0),Play[[#This Row],[medical_insurance_charges]],NA())</f>
        <v>#N/A</v>
      </c>
      <c r="AD960" s="144" t="e">
        <f>IF(AND(Play[[#This Row],[northwest]]&lt;&gt;0,Play[[#This Row],[Smoker]]=0),Play[[#This Row],[medical_insurance_charges]],NA())</f>
        <v>#N/A</v>
      </c>
      <c r="AE960" s="144">
        <f>IF(AND(Play[[#This Row],[northeast]]&lt;&gt;0,Play[[#This Row],[Smoker]]=0),Play[[#This Row],[medical_insurance_charges]],NA())</f>
        <v>3943.5954000000002</v>
      </c>
      <c r="AF960" s="115">
        <f>IF(AND(Play[[#This Row],[Biological Marker]]=0,Play[[#This Row],[Smoker]]=0),Play[[#This Row],[medical_insurance_charges]],NA())</f>
        <v>3943.5954000000002</v>
      </c>
      <c r="AG960" s="115" t="e">
        <f>IF(AND(Play[[#This Row],[Biological Marker]]=1,Play[[#This Row],[Smoker]]=0),Play[[#This Row],[medical_insurance_charges]],NA())</f>
        <v>#N/A</v>
      </c>
    </row>
    <row r="961" spans="1:33" x14ac:dyDescent="0.35">
      <c r="A961" s="31">
        <v>31</v>
      </c>
      <c r="B961" s="31">
        <v>32.68</v>
      </c>
      <c r="C961" s="33">
        <v>0</v>
      </c>
      <c r="D961" s="33">
        <v>1</v>
      </c>
      <c r="E961" s="33">
        <v>0</v>
      </c>
      <c r="F961" s="33">
        <v>0</v>
      </c>
      <c r="G961" s="33">
        <v>0</v>
      </c>
      <c r="H961">
        <v>0</v>
      </c>
      <c r="I961">
        <v>0</v>
      </c>
      <c r="J961">
        <v>0</v>
      </c>
      <c r="K961">
        <v>1</v>
      </c>
      <c r="L961">
        <v>0</v>
      </c>
      <c r="M961">
        <v>0</v>
      </c>
      <c r="N961">
        <v>1</v>
      </c>
      <c r="O961">
        <v>0</v>
      </c>
      <c r="P961">
        <v>0</v>
      </c>
      <c r="Q961" s="32">
        <v>4738.2682000000004</v>
      </c>
      <c r="R961" s="110" t="e">
        <f>IF(Play[[#This Row],[southeast]]=1,Play[[#This Row],[medical_insurance_charges]],NA())</f>
        <v>#N/A</v>
      </c>
      <c r="S961" s="110" t="e">
        <f>IF(Play[[#This Row],[southwest]]=1,Play[[#This Row],[medical_insurance_charges]],NA())</f>
        <v>#N/A</v>
      </c>
      <c r="T961" s="111">
        <f>IF(Play[[#This Row],[northwest]]=1,Play[[#This Row],[medical_insurance_charges]],NA())</f>
        <v>4738.2682000000004</v>
      </c>
      <c r="U961" s="110" t="e">
        <f>IF(Play[[#This Row],[northeast]]=1,Play[[#This Row],[medical_insurance_charges]],NA())</f>
        <v>#N/A</v>
      </c>
      <c r="V961" s="114" t="e">
        <f>IF(AND(Play[[#This Row],[southeast]]&lt;&gt;0,Play[[#This Row],[Smoker]]&lt;&gt;0),Play[[#This Row],[medical_insurance_charges]],NA())</f>
        <v>#N/A</v>
      </c>
      <c r="W961" s="114" t="e">
        <f>IF(AND(Play[[#This Row],[southwest]]&lt;&gt;0,Play[[#This Row],[Smoker]]&lt;&gt;0),Play[[#This Row],[medical_insurance_charges]],NA())</f>
        <v>#N/A</v>
      </c>
      <c r="X961" s="114" t="e">
        <f>IF(AND(Play[[#This Row],[northwest]]&lt;&gt;0,Play[[#This Row],[Smoker]]&lt;&gt;0),Play[[#This Row],[medical_insurance_charges]],NA())</f>
        <v>#N/A</v>
      </c>
      <c r="Y961" s="114" t="e">
        <f>IF(AND(Play[[#This Row],[northeast]]&lt;&gt;0,Play[[#This Row],[Smoker]]&lt;&gt;0),Play[[#This Row],[medical_insurance_charges]],NA())</f>
        <v>#N/A</v>
      </c>
      <c r="Z961" s="115" t="e">
        <f>IF(AND(Play[[#This Row],[Biological Marker]]=0,Play[[#This Row],[Smoker]]=1),Play[[#This Row],[medical_insurance_charges]],NA())</f>
        <v>#N/A</v>
      </c>
      <c r="AA961" s="115" t="e">
        <f>IF(AND(Play[[#This Row],[Biological Marker]]=1,Play[[#This Row],[Smoker]]=1),Play[[#This Row],[medical_insurance_charges]],NA())</f>
        <v>#N/A</v>
      </c>
      <c r="AB961" s="144" t="e">
        <f>IF(AND(Play[[#This Row],[southeast]]&lt;&gt;0,Play[[#This Row],[Smoker]]=0),Play[[#This Row],[medical_insurance_charges]],NA())</f>
        <v>#N/A</v>
      </c>
      <c r="AC961" s="144" t="e">
        <f>IF(AND(Play[[#This Row],[southwest]]&lt;&gt;0,Play[[#This Row],[Smoker]]=0),Play[[#This Row],[medical_insurance_charges]],NA())</f>
        <v>#N/A</v>
      </c>
      <c r="AD961" s="144">
        <f>IF(AND(Play[[#This Row],[northwest]]&lt;&gt;0,Play[[#This Row],[Smoker]]=0),Play[[#This Row],[medical_insurance_charges]],NA())</f>
        <v>4738.2682000000004</v>
      </c>
      <c r="AE961" s="144" t="e">
        <f>IF(AND(Play[[#This Row],[northeast]]&lt;&gt;0,Play[[#This Row],[Smoker]]=0),Play[[#This Row],[medical_insurance_charges]],NA())</f>
        <v>#N/A</v>
      </c>
      <c r="AF961" s="115">
        <f>IF(AND(Play[[#This Row],[Biological Marker]]=0,Play[[#This Row],[Smoker]]=0),Play[[#This Row],[medical_insurance_charges]],NA())</f>
        <v>4738.2682000000004</v>
      </c>
      <c r="AG961" s="115" t="e">
        <f>IF(AND(Play[[#This Row],[Biological Marker]]=1,Play[[#This Row],[Smoker]]=0),Play[[#This Row],[medical_insurance_charges]],NA())</f>
        <v>#N/A</v>
      </c>
    </row>
    <row r="962" spans="1:33" x14ac:dyDescent="0.35">
      <c r="A962" s="31">
        <v>31</v>
      </c>
      <c r="B962" s="31">
        <v>31.065000000000001</v>
      </c>
      <c r="C962" s="33">
        <v>0</v>
      </c>
      <c r="D962" s="33">
        <v>1</v>
      </c>
      <c r="E962" s="33">
        <v>0</v>
      </c>
      <c r="F962" s="33">
        <v>0</v>
      </c>
      <c r="G962" s="33">
        <v>0</v>
      </c>
      <c r="H962">
        <v>0</v>
      </c>
      <c r="I962">
        <v>0</v>
      </c>
      <c r="J962">
        <v>0</v>
      </c>
      <c r="K962">
        <v>0</v>
      </c>
      <c r="L962">
        <v>1</v>
      </c>
      <c r="M962">
        <v>0</v>
      </c>
      <c r="N962">
        <v>1</v>
      </c>
      <c r="O962">
        <v>0</v>
      </c>
      <c r="P962">
        <v>0</v>
      </c>
      <c r="Q962" s="32">
        <v>4347.0233500000004</v>
      </c>
      <c r="R962" s="110" t="e">
        <f>IF(Play[[#This Row],[southeast]]=1,Play[[#This Row],[medical_insurance_charges]],NA())</f>
        <v>#N/A</v>
      </c>
      <c r="S962" s="110" t="e">
        <f>IF(Play[[#This Row],[southwest]]=1,Play[[#This Row],[medical_insurance_charges]],NA())</f>
        <v>#N/A</v>
      </c>
      <c r="T962" s="111" t="e">
        <f>IF(Play[[#This Row],[northwest]]=1,Play[[#This Row],[medical_insurance_charges]],NA())</f>
        <v>#N/A</v>
      </c>
      <c r="U962" s="110">
        <f>IF(Play[[#This Row],[northeast]]=1,Play[[#This Row],[medical_insurance_charges]],NA())</f>
        <v>4347.0233500000004</v>
      </c>
      <c r="V962" s="114" t="e">
        <f>IF(AND(Play[[#This Row],[southeast]]&lt;&gt;0,Play[[#This Row],[Smoker]]&lt;&gt;0),Play[[#This Row],[medical_insurance_charges]],NA())</f>
        <v>#N/A</v>
      </c>
      <c r="W962" s="114" t="e">
        <f>IF(AND(Play[[#This Row],[southwest]]&lt;&gt;0,Play[[#This Row],[Smoker]]&lt;&gt;0),Play[[#This Row],[medical_insurance_charges]],NA())</f>
        <v>#N/A</v>
      </c>
      <c r="X962" s="114" t="e">
        <f>IF(AND(Play[[#This Row],[northwest]]&lt;&gt;0,Play[[#This Row],[Smoker]]&lt;&gt;0),Play[[#This Row],[medical_insurance_charges]],NA())</f>
        <v>#N/A</v>
      </c>
      <c r="Y962" s="114" t="e">
        <f>IF(AND(Play[[#This Row],[northeast]]&lt;&gt;0,Play[[#This Row],[Smoker]]&lt;&gt;0),Play[[#This Row],[medical_insurance_charges]],NA())</f>
        <v>#N/A</v>
      </c>
      <c r="Z962" s="115" t="e">
        <f>IF(AND(Play[[#This Row],[Biological Marker]]=0,Play[[#This Row],[Smoker]]=1),Play[[#This Row],[medical_insurance_charges]],NA())</f>
        <v>#N/A</v>
      </c>
      <c r="AA962" s="115" t="e">
        <f>IF(AND(Play[[#This Row],[Biological Marker]]=1,Play[[#This Row],[Smoker]]=1),Play[[#This Row],[medical_insurance_charges]],NA())</f>
        <v>#N/A</v>
      </c>
      <c r="AB962" s="144" t="e">
        <f>IF(AND(Play[[#This Row],[southeast]]&lt;&gt;0,Play[[#This Row],[Smoker]]=0),Play[[#This Row],[medical_insurance_charges]],NA())</f>
        <v>#N/A</v>
      </c>
      <c r="AC962" s="144" t="e">
        <f>IF(AND(Play[[#This Row],[southwest]]&lt;&gt;0,Play[[#This Row],[Smoker]]=0),Play[[#This Row],[medical_insurance_charges]],NA())</f>
        <v>#N/A</v>
      </c>
      <c r="AD962" s="144" t="e">
        <f>IF(AND(Play[[#This Row],[northwest]]&lt;&gt;0,Play[[#This Row],[Smoker]]=0),Play[[#This Row],[medical_insurance_charges]],NA())</f>
        <v>#N/A</v>
      </c>
      <c r="AE962" s="144">
        <f>IF(AND(Play[[#This Row],[northeast]]&lt;&gt;0,Play[[#This Row],[Smoker]]=0),Play[[#This Row],[medical_insurance_charges]],NA())</f>
        <v>4347.0233500000004</v>
      </c>
      <c r="AF962" s="115">
        <f>IF(AND(Play[[#This Row],[Biological Marker]]=0,Play[[#This Row],[Smoker]]=0),Play[[#This Row],[medical_insurance_charges]],NA())</f>
        <v>4347.0233500000004</v>
      </c>
      <c r="AG962" s="115" t="e">
        <f>IF(AND(Play[[#This Row],[Biological Marker]]=1,Play[[#This Row],[Smoker]]=0),Play[[#This Row],[medical_insurance_charges]],NA())</f>
        <v>#N/A</v>
      </c>
    </row>
    <row r="963" spans="1:33" x14ac:dyDescent="0.35">
      <c r="A963" s="31">
        <v>31</v>
      </c>
      <c r="B963" s="31">
        <v>30.495000000000001</v>
      </c>
      <c r="C963" s="33">
        <v>0</v>
      </c>
      <c r="D963" s="33">
        <v>1</v>
      </c>
      <c r="E963" s="33">
        <v>0</v>
      </c>
      <c r="F963" s="33">
        <v>0</v>
      </c>
      <c r="G963" s="33">
        <v>0</v>
      </c>
      <c r="H963">
        <v>0</v>
      </c>
      <c r="I963">
        <v>0</v>
      </c>
      <c r="J963">
        <v>0</v>
      </c>
      <c r="K963">
        <v>0</v>
      </c>
      <c r="L963">
        <v>1</v>
      </c>
      <c r="M963">
        <v>0</v>
      </c>
      <c r="N963">
        <v>1</v>
      </c>
      <c r="O963">
        <v>0</v>
      </c>
      <c r="P963">
        <v>0</v>
      </c>
      <c r="Q963" s="32">
        <v>6113.2310500000003</v>
      </c>
      <c r="R963" s="110" t="e">
        <f>IF(Play[[#This Row],[southeast]]=1,Play[[#This Row],[medical_insurance_charges]],NA())</f>
        <v>#N/A</v>
      </c>
      <c r="S963" s="110" t="e">
        <f>IF(Play[[#This Row],[southwest]]=1,Play[[#This Row],[medical_insurance_charges]],NA())</f>
        <v>#N/A</v>
      </c>
      <c r="T963" s="111" t="e">
        <f>IF(Play[[#This Row],[northwest]]=1,Play[[#This Row],[medical_insurance_charges]],NA())</f>
        <v>#N/A</v>
      </c>
      <c r="U963" s="110">
        <f>IF(Play[[#This Row],[northeast]]=1,Play[[#This Row],[medical_insurance_charges]],NA())</f>
        <v>6113.2310500000003</v>
      </c>
      <c r="V963" s="114" t="e">
        <f>IF(AND(Play[[#This Row],[southeast]]&lt;&gt;0,Play[[#This Row],[Smoker]]&lt;&gt;0),Play[[#This Row],[medical_insurance_charges]],NA())</f>
        <v>#N/A</v>
      </c>
      <c r="W963" s="114" t="e">
        <f>IF(AND(Play[[#This Row],[southwest]]&lt;&gt;0,Play[[#This Row],[Smoker]]&lt;&gt;0),Play[[#This Row],[medical_insurance_charges]],NA())</f>
        <v>#N/A</v>
      </c>
      <c r="X963" s="114" t="e">
        <f>IF(AND(Play[[#This Row],[northwest]]&lt;&gt;0,Play[[#This Row],[Smoker]]&lt;&gt;0),Play[[#This Row],[medical_insurance_charges]],NA())</f>
        <v>#N/A</v>
      </c>
      <c r="Y963" s="114" t="e">
        <f>IF(AND(Play[[#This Row],[northeast]]&lt;&gt;0,Play[[#This Row],[Smoker]]&lt;&gt;0),Play[[#This Row],[medical_insurance_charges]],NA())</f>
        <v>#N/A</v>
      </c>
      <c r="Z963" s="115" t="e">
        <f>IF(AND(Play[[#This Row],[Biological Marker]]=0,Play[[#This Row],[Smoker]]=1),Play[[#This Row],[medical_insurance_charges]],NA())</f>
        <v>#N/A</v>
      </c>
      <c r="AA963" s="115" t="e">
        <f>IF(AND(Play[[#This Row],[Biological Marker]]=1,Play[[#This Row],[Smoker]]=1),Play[[#This Row],[medical_insurance_charges]],NA())</f>
        <v>#N/A</v>
      </c>
      <c r="AB963" s="144" t="e">
        <f>IF(AND(Play[[#This Row],[southeast]]&lt;&gt;0,Play[[#This Row],[Smoker]]=0),Play[[#This Row],[medical_insurance_charges]],NA())</f>
        <v>#N/A</v>
      </c>
      <c r="AC963" s="144" t="e">
        <f>IF(AND(Play[[#This Row],[southwest]]&lt;&gt;0,Play[[#This Row],[Smoker]]=0),Play[[#This Row],[medical_insurance_charges]],NA())</f>
        <v>#N/A</v>
      </c>
      <c r="AD963" s="144" t="e">
        <f>IF(AND(Play[[#This Row],[northwest]]&lt;&gt;0,Play[[#This Row],[Smoker]]=0),Play[[#This Row],[medical_insurance_charges]],NA())</f>
        <v>#N/A</v>
      </c>
      <c r="AE963" s="144">
        <f>IF(AND(Play[[#This Row],[northeast]]&lt;&gt;0,Play[[#This Row],[Smoker]]=0),Play[[#This Row],[medical_insurance_charges]],NA())</f>
        <v>6113.2310500000003</v>
      </c>
      <c r="AF963" s="115">
        <f>IF(AND(Play[[#This Row],[Biological Marker]]=0,Play[[#This Row],[Smoker]]=0),Play[[#This Row],[medical_insurance_charges]],NA())</f>
        <v>6113.2310500000003</v>
      </c>
      <c r="AG963" s="115" t="e">
        <f>IF(AND(Play[[#This Row],[Biological Marker]]=1,Play[[#This Row],[Smoker]]=0),Play[[#This Row],[medical_insurance_charges]],NA())</f>
        <v>#N/A</v>
      </c>
    </row>
    <row r="964" spans="1:33" x14ac:dyDescent="0.35">
      <c r="A964" s="31">
        <v>31</v>
      </c>
      <c r="B964" s="31">
        <v>32.774999999999999</v>
      </c>
      <c r="C964" s="33">
        <v>0</v>
      </c>
      <c r="D964" s="33">
        <v>1</v>
      </c>
      <c r="E964" s="33">
        <v>0</v>
      </c>
      <c r="F964" s="33">
        <v>0</v>
      </c>
      <c r="G964" s="33">
        <v>0</v>
      </c>
      <c r="H964">
        <v>0</v>
      </c>
      <c r="I964">
        <v>0</v>
      </c>
      <c r="J964">
        <v>0</v>
      </c>
      <c r="K964">
        <v>1</v>
      </c>
      <c r="L964">
        <v>0</v>
      </c>
      <c r="M964">
        <v>0</v>
      </c>
      <c r="N964">
        <v>1</v>
      </c>
      <c r="O964">
        <v>0</v>
      </c>
      <c r="P964">
        <v>0</v>
      </c>
      <c r="Q964" s="32">
        <v>5327.4002499999997</v>
      </c>
      <c r="R964" s="110" t="e">
        <f>IF(Play[[#This Row],[southeast]]=1,Play[[#This Row],[medical_insurance_charges]],NA())</f>
        <v>#N/A</v>
      </c>
      <c r="S964" s="110" t="e">
        <f>IF(Play[[#This Row],[southwest]]=1,Play[[#This Row],[medical_insurance_charges]],NA())</f>
        <v>#N/A</v>
      </c>
      <c r="T964" s="111">
        <f>IF(Play[[#This Row],[northwest]]=1,Play[[#This Row],[medical_insurance_charges]],NA())</f>
        <v>5327.4002499999997</v>
      </c>
      <c r="U964" s="110" t="e">
        <f>IF(Play[[#This Row],[northeast]]=1,Play[[#This Row],[medical_insurance_charges]],NA())</f>
        <v>#N/A</v>
      </c>
      <c r="V964" s="114" t="e">
        <f>IF(AND(Play[[#This Row],[southeast]]&lt;&gt;0,Play[[#This Row],[Smoker]]&lt;&gt;0),Play[[#This Row],[medical_insurance_charges]],NA())</f>
        <v>#N/A</v>
      </c>
      <c r="W964" s="114" t="e">
        <f>IF(AND(Play[[#This Row],[southwest]]&lt;&gt;0,Play[[#This Row],[Smoker]]&lt;&gt;0),Play[[#This Row],[medical_insurance_charges]],NA())</f>
        <v>#N/A</v>
      </c>
      <c r="X964" s="114" t="e">
        <f>IF(AND(Play[[#This Row],[northwest]]&lt;&gt;0,Play[[#This Row],[Smoker]]&lt;&gt;0),Play[[#This Row],[medical_insurance_charges]],NA())</f>
        <v>#N/A</v>
      </c>
      <c r="Y964" s="114" t="e">
        <f>IF(AND(Play[[#This Row],[northeast]]&lt;&gt;0,Play[[#This Row],[Smoker]]&lt;&gt;0),Play[[#This Row],[medical_insurance_charges]],NA())</f>
        <v>#N/A</v>
      </c>
      <c r="Z964" s="115" t="e">
        <f>IF(AND(Play[[#This Row],[Biological Marker]]=0,Play[[#This Row],[Smoker]]=1),Play[[#This Row],[medical_insurance_charges]],NA())</f>
        <v>#N/A</v>
      </c>
      <c r="AA964" s="115" t="e">
        <f>IF(AND(Play[[#This Row],[Biological Marker]]=1,Play[[#This Row],[Smoker]]=1),Play[[#This Row],[medical_insurance_charges]],NA())</f>
        <v>#N/A</v>
      </c>
      <c r="AB964" s="144" t="e">
        <f>IF(AND(Play[[#This Row],[southeast]]&lt;&gt;0,Play[[#This Row],[Smoker]]=0),Play[[#This Row],[medical_insurance_charges]],NA())</f>
        <v>#N/A</v>
      </c>
      <c r="AC964" s="144" t="e">
        <f>IF(AND(Play[[#This Row],[southwest]]&lt;&gt;0,Play[[#This Row],[Smoker]]=0),Play[[#This Row],[medical_insurance_charges]],NA())</f>
        <v>#N/A</v>
      </c>
      <c r="AD964" s="144">
        <f>IF(AND(Play[[#This Row],[northwest]]&lt;&gt;0,Play[[#This Row],[Smoker]]=0),Play[[#This Row],[medical_insurance_charges]],NA())</f>
        <v>5327.4002499999997</v>
      </c>
      <c r="AE964" s="144" t="e">
        <f>IF(AND(Play[[#This Row],[northeast]]&lt;&gt;0,Play[[#This Row],[Smoker]]=0),Play[[#This Row],[medical_insurance_charges]],NA())</f>
        <v>#N/A</v>
      </c>
      <c r="AF964" s="115">
        <f>IF(AND(Play[[#This Row],[Biological Marker]]=0,Play[[#This Row],[Smoker]]=0),Play[[#This Row],[medical_insurance_charges]],NA())</f>
        <v>5327.4002499999997</v>
      </c>
      <c r="AG964" s="115" t="e">
        <f>IF(AND(Play[[#This Row],[Biological Marker]]=1,Play[[#This Row],[Smoker]]=0),Play[[#This Row],[medical_insurance_charges]],NA())</f>
        <v>#N/A</v>
      </c>
    </row>
    <row r="965" spans="1:33" x14ac:dyDescent="0.35">
      <c r="A965" s="31">
        <v>32</v>
      </c>
      <c r="B965" s="31">
        <v>37.145000000000003</v>
      </c>
      <c r="C965" s="33">
        <v>0</v>
      </c>
      <c r="D965" s="33">
        <v>1</v>
      </c>
      <c r="E965" s="33">
        <v>0</v>
      </c>
      <c r="F965" s="33">
        <v>0</v>
      </c>
      <c r="G965" s="33">
        <v>0</v>
      </c>
      <c r="H965">
        <v>0</v>
      </c>
      <c r="I965">
        <v>0</v>
      </c>
      <c r="J965">
        <v>0</v>
      </c>
      <c r="K965">
        <v>0</v>
      </c>
      <c r="L965">
        <v>1</v>
      </c>
      <c r="M965">
        <v>0</v>
      </c>
      <c r="N965">
        <v>1</v>
      </c>
      <c r="O965">
        <v>0</v>
      </c>
      <c r="P965">
        <v>0</v>
      </c>
      <c r="Q965" s="32">
        <v>6334.3435499999996</v>
      </c>
      <c r="R965" s="110" t="e">
        <f>IF(Play[[#This Row],[southeast]]=1,Play[[#This Row],[medical_insurance_charges]],NA())</f>
        <v>#N/A</v>
      </c>
      <c r="S965" s="110" t="e">
        <f>IF(Play[[#This Row],[southwest]]=1,Play[[#This Row],[medical_insurance_charges]],NA())</f>
        <v>#N/A</v>
      </c>
      <c r="T965" s="111" t="e">
        <f>IF(Play[[#This Row],[northwest]]=1,Play[[#This Row],[medical_insurance_charges]],NA())</f>
        <v>#N/A</v>
      </c>
      <c r="U965" s="110">
        <f>IF(Play[[#This Row],[northeast]]=1,Play[[#This Row],[medical_insurance_charges]],NA())</f>
        <v>6334.3435499999996</v>
      </c>
      <c r="V965" s="114" t="e">
        <f>IF(AND(Play[[#This Row],[southeast]]&lt;&gt;0,Play[[#This Row],[Smoker]]&lt;&gt;0),Play[[#This Row],[medical_insurance_charges]],NA())</f>
        <v>#N/A</v>
      </c>
      <c r="W965" s="114" t="e">
        <f>IF(AND(Play[[#This Row],[southwest]]&lt;&gt;0,Play[[#This Row],[Smoker]]&lt;&gt;0),Play[[#This Row],[medical_insurance_charges]],NA())</f>
        <v>#N/A</v>
      </c>
      <c r="X965" s="114" t="e">
        <f>IF(AND(Play[[#This Row],[northwest]]&lt;&gt;0,Play[[#This Row],[Smoker]]&lt;&gt;0),Play[[#This Row],[medical_insurance_charges]],NA())</f>
        <v>#N/A</v>
      </c>
      <c r="Y965" s="114" t="e">
        <f>IF(AND(Play[[#This Row],[northeast]]&lt;&gt;0,Play[[#This Row],[Smoker]]&lt;&gt;0),Play[[#This Row],[medical_insurance_charges]],NA())</f>
        <v>#N/A</v>
      </c>
      <c r="Z965" s="115" t="e">
        <f>IF(AND(Play[[#This Row],[Biological Marker]]=0,Play[[#This Row],[Smoker]]=1),Play[[#This Row],[medical_insurance_charges]],NA())</f>
        <v>#N/A</v>
      </c>
      <c r="AA965" s="115" t="e">
        <f>IF(AND(Play[[#This Row],[Biological Marker]]=1,Play[[#This Row],[Smoker]]=1),Play[[#This Row],[medical_insurance_charges]],NA())</f>
        <v>#N/A</v>
      </c>
      <c r="AB965" s="144" t="e">
        <f>IF(AND(Play[[#This Row],[southeast]]&lt;&gt;0,Play[[#This Row],[Smoker]]=0),Play[[#This Row],[medical_insurance_charges]],NA())</f>
        <v>#N/A</v>
      </c>
      <c r="AC965" s="144" t="e">
        <f>IF(AND(Play[[#This Row],[southwest]]&lt;&gt;0,Play[[#This Row],[Smoker]]=0),Play[[#This Row],[medical_insurance_charges]],NA())</f>
        <v>#N/A</v>
      </c>
      <c r="AD965" s="144" t="e">
        <f>IF(AND(Play[[#This Row],[northwest]]&lt;&gt;0,Play[[#This Row],[Smoker]]=0),Play[[#This Row],[medical_insurance_charges]],NA())</f>
        <v>#N/A</v>
      </c>
      <c r="AE965" s="144">
        <f>IF(AND(Play[[#This Row],[northeast]]&lt;&gt;0,Play[[#This Row],[Smoker]]=0),Play[[#This Row],[medical_insurance_charges]],NA())</f>
        <v>6334.3435499999996</v>
      </c>
      <c r="AF965" s="115">
        <f>IF(AND(Play[[#This Row],[Biological Marker]]=0,Play[[#This Row],[Smoker]]=0),Play[[#This Row],[medical_insurance_charges]],NA())</f>
        <v>6334.3435499999996</v>
      </c>
      <c r="AG965" s="115" t="e">
        <f>IF(AND(Play[[#This Row],[Biological Marker]]=1,Play[[#This Row],[Smoker]]=0),Play[[#This Row],[medical_insurance_charges]],NA())</f>
        <v>#N/A</v>
      </c>
    </row>
    <row r="966" spans="1:33" x14ac:dyDescent="0.35">
      <c r="A966" s="31">
        <v>32</v>
      </c>
      <c r="B966" s="31">
        <v>33.155000000000001</v>
      </c>
      <c r="C966" s="33">
        <v>0</v>
      </c>
      <c r="D966" s="33">
        <v>1</v>
      </c>
      <c r="E966" s="33">
        <v>0</v>
      </c>
      <c r="F966" s="33">
        <v>0</v>
      </c>
      <c r="G966" s="33">
        <v>0</v>
      </c>
      <c r="H966">
        <v>0</v>
      </c>
      <c r="I966">
        <v>0</v>
      </c>
      <c r="J966">
        <v>0</v>
      </c>
      <c r="K966">
        <v>1</v>
      </c>
      <c r="L966">
        <v>0</v>
      </c>
      <c r="M966">
        <v>0</v>
      </c>
      <c r="N966">
        <v>1</v>
      </c>
      <c r="O966">
        <v>0</v>
      </c>
      <c r="P966">
        <v>0</v>
      </c>
      <c r="Q966" s="32">
        <v>6128.79745</v>
      </c>
      <c r="R966" s="110" t="e">
        <f>IF(Play[[#This Row],[southeast]]=1,Play[[#This Row],[medical_insurance_charges]],NA())</f>
        <v>#N/A</v>
      </c>
      <c r="S966" s="110" t="e">
        <f>IF(Play[[#This Row],[southwest]]=1,Play[[#This Row],[medical_insurance_charges]],NA())</f>
        <v>#N/A</v>
      </c>
      <c r="T966" s="111">
        <f>IF(Play[[#This Row],[northwest]]=1,Play[[#This Row],[medical_insurance_charges]],NA())</f>
        <v>6128.79745</v>
      </c>
      <c r="U966" s="110" t="e">
        <f>IF(Play[[#This Row],[northeast]]=1,Play[[#This Row],[medical_insurance_charges]],NA())</f>
        <v>#N/A</v>
      </c>
      <c r="V966" s="114" t="e">
        <f>IF(AND(Play[[#This Row],[southeast]]&lt;&gt;0,Play[[#This Row],[Smoker]]&lt;&gt;0),Play[[#This Row],[medical_insurance_charges]],NA())</f>
        <v>#N/A</v>
      </c>
      <c r="W966" s="114" t="e">
        <f>IF(AND(Play[[#This Row],[southwest]]&lt;&gt;0,Play[[#This Row],[Smoker]]&lt;&gt;0),Play[[#This Row],[medical_insurance_charges]],NA())</f>
        <v>#N/A</v>
      </c>
      <c r="X966" s="114" t="e">
        <f>IF(AND(Play[[#This Row],[northwest]]&lt;&gt;0,Play[[#This Row],[Smoker]]&lt;&gt;0),Play[[#This Row],[medical_insurance_charges]],NA())</f>
        <v>#N/A</v>
      </c>
      <c r="Y966" s="114" t="e">
        <f>IF(AND(Play[[#This Row],[northeast]]&lt;&gt;0,Play[[#This Row],[Smoker]]&lt;&gt;0),Play[[#This Row],[medical_insurance_charges]],NA())</f>
        <v>#N/A</v>
      </c>
      <c r="Z966" s="115" t="e">
        <f>IF(AND(Play[[#This Row],[Biological Marker]]=0,Play[[#This Row],[Smoker]]=1),Play[[#This Row],[medical_insurance_charges]],NA())</f>
        <v>#N/A</v>
      </c>
      <c r="AA966" s="115" t="e">
        <f>IF(AND(Play[[#This Row],[Biological Marker]]=1,Play[[#This Row],[Smoker]]=1),Play[[#This Row],[medical_insurance_charges]],NA())</f>
        <v>#N/A</v>
      </c>
      <c r="AB966" s="144" t="e">
        <f>IF(AND(Play[[#This Row],[southeast]]&lt;&gt;0,Play[[#This Row],[Smoker]]=0),Play[[#This Row],[medical_insurance_charges]],NA())</f>
        <v>#N/A</v>
      </c>
      <c r="AC966" s="144" t="e">
        <f>IF(AND(Play[[#This Row],[southwest]]&lt;&gt;0,Play[[#This Row],[Smoker]]=0),Play[[#This Row],[medical_insurance_charges]],NA())</f>
        <v>#N/A</v>
      </c>
      <c r="AD966" s="144">
        <f>IF(AND(Play[[#This Row],[northwest]]&lt;&gt;0,Play[[#This Row],[Smoker]]=0),Play[[#This Row],[medical_insurance_charges]],NA())</f>
        <v>6128.79745</v>
      </c>
      <c r="AE966" s="144" t="e">
        <f>IF(AND(Play[[#This Row],[northeast]]&lt;&gt;0,Play[[#This Row],[Smoker]]=0),Play[[#This Row],[medical_insurance_charges]],NA())</f>
        <v>#N/A</v>
      </c>
      <c r="AF966" s="115">
        <f>IF(AND(Play[[#This Row],[Biological Marker]]=0,Play[[#This Row],[Smoker]]=0),Play[[#This Row],[medical_insurance_charges]],NA())</f>
        <v>6128.79745</v>
      </c>
      <c r="AG966" s="115" t="e">
        <f>IF(AND(Play[[#This Row],[Biological Marker]]=1,Play[[#This Row],[Smoker]]=0),Play[[#This Row],[medical_insurance_charges]],NA())</f>
        <v>#N/A</v>
      </c>
    </row>
    <row r="967" spans="1:33" x14ac:dyDescent="0.35">
      <c r="A967" s="31">
        <v>32</v>
      </c>
      <c r="B967" s="31">
        <v>31.54</v>
      </c>
      <c r="C967" s="33">
        <v>0</v>
      </c>
      <c r="D967" s="33">
        <v>1</v>
      </c>
      <c r="E967" s="33">
        <v>0</v>
      </c>
      <c r="F967" s="33">
        <v>0</v>
      </c>
      <c r="G967" s="33">
        <v>0</v>
      </c>
      <c r="H967">
        <v>0</v>
      </c>
      <c r="I967">
        <v>0</v>
      </c>
      <c r="J967">
        <v>0</v>
      </c>
      <c r="K967">
        <v>0</v>
      </c>
      <c r="L967">
        <v>1</v>
      </c>
      <c r="M967">
        <v>0</v>
      </c>
      <c r="N967">
        <v>1</v>
      </c>
      <c r="O967">
        <v>0</v>
      </c>
      <c r="P967">
        <v>0</v>
      </c>
      <c r="Q967" s="32">
        <v>5148.5526</v>
      </c>
      <c r="R967" s="110" t="e">
        <f>IF(Play[[#This Row],[southeast]]=1,Play[[#This Row],[medical_insurance_charges]],NA())</f>
        <v>#N/A</v>
      </c>
      <c r="S967" s="110" t="e">
        <f>IF(Play[[#This Row],[southwest]]=1,Play[[#This Row],[medical_insurance_charges]],NA())</f>
        <v>#N/A</v>
      </c>
      <c r="T967" s="111" t="e">
        <f>IF(Play[[#This Row],[northwest]]=1,Play[[#This Row],[medical_insurance_charges]],NA())</f>
        <v>#N/A</v>
      </c>
      <c r="U967" s="110">
        <f>IF(Play[[#This Row],[northeast]]=1,Play[[#This Row],[medical_insurance_charges]],NA())</f>
        <v>5148.5526</v>
      </c>
      <c r="V967" s="114" t="e">
        <f>IF(AND(Play[[#This Row],[southeast]]&lt;&gt;0,Play[[#This Row],[Smoker]]&lt;&gt;0),Play[[#This Row],[medical_insurance_charges]],NA())</f>
        <v>#N/A</v>
      </c>
      <c r="W967" s="114" t="e">
        <f>IF(AND(Play[[#This Row],[southwest]]&lt;&gt;0,Play[[#This Row],[Smoker]]&lt;&gt;0),Play[[#This Row],[medical_insurance_charges]],NA())</f>
        <v>#N/A</v>
      </c>
      <c r="X967" s="114" t="e">
        <f>IF(AND(Play[[#This Row],[northwest]]&lt;&gt;0,Play[[#This Row],[Smoker]]&lt;&gt;0),Play[[#This Row],[medical_insurance_charges]],NA())</f>
        <v>#N/A</v>
      </c>
      <c r="Y967" s="114" t="e">
        <f>IF(AND(Play[[#This Row],[northeast]]&lt;&gt;0,Play[[#This Row],[Smoker]]&lt;&gt;0),Play[[#This Row],[medical_insurance_charges]],NA())</f>
        <v>#N/A</v>
      </c>
      <c r="Z967" s="115" t="e">
        <f>IF(AND(Play[[#This Row],[Biological Marker]]=0,Play[[#This Row],[Smoker]]=1),Play[[#This Row],[medical_insurance_charges]],NA())</f>
        <v>#N/A</v>
      </c>
      <c r="AA967" s="115" t="e">
        <f>IF(AND(Play[[#This Row],[Biological Marker]]=1,Play[[#This Row],[Smoker]]=1),Play[[#This Row],[medical_insurance_charges]],NA())</f>
        <v>#N/A</v>
      </c>
      <c r="AB967" s="144" t="e">
        <f>IF(AND(Play[[#This Row],[southeast]]&lt;&gt;0,Play[[#This Row],[Smoker]]=0),Play[[#This Row],[medical_insurance_charges]],NA())</f>
        <v>#N/A</v>
      </c>
      <c r="AC967" s="144" t="e">
        <f>IF(AND(Play[[#This Row],[southwest]]&lt;&gt;0,Play[[#This Row],[Smoker]]=0),Play[[#This Row],[medical_insurance_charges]],NA())</f>
        <v>#N/A</v>
      </c>
      <c r="AD967" s="144" t="e">
        <f>IF(AND(Play[[#This Row],[northwest]]&lt;&gt;0,Play[[#This Row],[Smoker]]=0),Play[[#This Row],[medical_insurance_charges]],NA())</f>
        <v>#N/A</v>
      </c>
      <c r="AE967" s="144">
        <f>IF(AND(Play[[#This Row],[northeast]]&lt;&gt;0,Play[[#This Row],[Smoker]]=0),Play[[#This Row],[medical_insurance_charges]],NA())</f>
        <v>5148.5526</v>
      </c>
      <c r="AF967" s="115">
        <f>IF(AND(Play[[#This Row],[Biological Marker]]=0,Play[[#This Row],[Smoker]]=0),Play[[#This Row],[medical_insurance_charges]],NA())</f>
        <v>5148.5526</v>
      </c>
      <c r="AG967" s="115" t="e">
        <f>IF(AND(Play[[#This Row],[Biological Marker]]=1,Play[[#This Row],[Smoker]]=0),Play[[#This Row],[medical_insurance_charges]],NA())</f>
        <v>#N/A</v>
      </c>
    </row>
    <row r="968" spans="1:33" x14ac:dyDescent="0.35">
      <c r="A968" s="31">
        <v>33</v>
      </c>
      <c r="B968" s="31">
        <v>42.94</v>
      </c>
      <c r="C968" s="33">
        <v>0</v>
      </c>
      <c r="D968" s="33">
        <v>1</v>
      </c>
      <c r="E968" s="33">
        <v>0</v>
      </c>
      <c r="F968" s="33">
        <v>0</v>
      </c>
      <c r="G968" s="33">
        <v>0</v>
      </c>
      <c r="H968">
        <v>0</v>
      </c>
      <c r="I968">
        <v>0</v>
      </c>
      <c r="J968">
        <v>0</v>
      </c>
      <c r="K968">
        <v>1</v>
      </c>
      <c r="L968">
        <v>0</v>
      </c>
      <c r="M968">
        <v>0</v>
      </c>
      <c r="N968">
        <v>1</v>
      </c>
      <c r="O968">
        <v>0</v>
      </c>
      <c r="P968">
        <v>0</v>
      </c>
      <c r="Q968" s="32">
        <v>6360.9935999999998</v>
      </c>
      <c r="R968" s="110" t="e">
        <f>IF(Play[[#This Row],[southeast]]=1,Play[[#This Row],[medical_insurance_charges]],NA())</f>
        <v>#N/A</v>
      </c>
      <c r="S968" s="110" t="e">
        <f>IF(Play[[#This Row],[southwest]]=1,Play[[#This Row],[medical_insurance_charges]],NA())</f>
        <v>#N/A</v>
      </c>
      <c r="T968" s="111">
        <f>IF(Play[[#This Row],[northwest]]=1,Play[[#This Row],[medical_insurance_charges]],NA())</f>
        <v>6360.9935999999998</v>
      </c>
      <c r="U968" s="110" t="e">
        <f>IF(Play[[#This Row],[northeast]]=1,Play[[#This Row],[medical_insurance_charges]],NA())</f>
        <v>#N/A</v>
      </c>
      <c r="V968" s="114" t="e">
        <f>IF(AND(Play[[#This Row],[southeast]]&lt;&gt;0,Play[[#This Row],[Smoker]]&lt;&gt;0),Play[[#This Row],[medical_insurance_charges]],NA())</f>
        <v>#N/A</v>
      </c>
      <c r="W968" s="114" t="e">
        <f>IF(AND(Play[[#This Row],[southwest]]&lt;&gt;0,Play[[#This Row],[Smoker]]&lt;&gt;0),Play[[#This Row],[medical_insurance_charges]],NA())</f>
        <v>#N/A</v>
      </c>
      <c r="X968" s="114" t="e">
        <f>IF(AND(Play[[#This Row],[northwest]]&lt;&gt;0,Play[[#This Row],[Smoker]]&lt;&gt;0),Play[[#This Row],[medical_insurance_charges]],NA())</f>
        <v>#N/A</v>
      </c>
      <c r="Y968" s="114" t="e">
        <f>IF(AND(Play[[#This Row],[northeast]]&lt;&gt;0,Play[[#This Row],[Smoker]]&lt;&gt;0),Play[[#This Row],[medical_insurance_charges]],NA())</f>
        <v>#N/A</v>
      </c>
      <c r="Z968" s="115" t="e">
        <f>IF(AND(Play[[#This Row],[Biological Marker]]=0,Play[[#This Row],[Smoker]]=1),Play[[#This Row],[medical_insurance_charges]],NA())</f>
        <v>#N/A</v>
      </c>
      <c r="AA968" s="115" t="e">
        <f>IF(AND(Play[[#This Row],[Biological Marker]]=1,Play[[#This Row],[Smoker]]=1),Play[[#This Row],[medical_insurance_charges]],NA())</f>
        <v>#N/A</v>
      </c>
      <c r="AB968" s="144" t="e">
        <f>IF(AND(Play[[#This Row],[southeast]]&lt;&gt;0,Play[[#This Row],[Smoker]]=0),Play[[#This Row],[medical_insurance_charges]],NA())</f>
        <v>#N/A</v>
      </c>
      <c r="AC968" s="144" t="e">
        <f>IF(AND(Play[[#This Row],[southwest]]&lt;&gt;0,Play[[#This Row],[Smoker]]=0),Play[[#This Row],[medical_insurance_charges]],NA())</f>
        <v>#N/A</v>
      </c>
      <c r="AD968" s="144">
        <f>IF(AND(Play[[#This Row],[northwest]]&lt;&gt;0,Play[[#This Row],[Smoker]]=0),Play[[#This Row],[medical_insurance_charges]],NA())</f>
        <v>6360.9935999999998</v>
      </c>
      <c r="AE968" s="144" t="e">
        <f>IF(AND(Play[[#This Row],[northeast]]&lt;&gt;0,Play[[#This Row],[Smoker]]=0),Play[[#This Row],[medical_insurance_charges]],NA())</f>
        <v>#N/A</v>
      </c>
      <c r="AF968" s="115">
        <f>IF(AND(Play[[#This Row],[Biological Marker]]=0,Play[[#This Row],[Smoker]]=0),Play[[#This Row],[medical_insurance_charges]],NA())</f>
        <v>6360.9935999999998</v>
      </c>
      <c r="AG968" s="115" t="e">
        <f>IF(AND(Play[[#This Row],[Biological Marker]]=1,Play[[#This Row],[Smoker]]=0),Play[[#This Row],[medical_insurance_charges]],NA())</f>
        <v>#N/A</v>
      </c>
    </row>
    <row r="969" spans="1:33" x14ac:dyDescent="0.35">
      <c r="A969" s="31">
        <v>33</v>
      </c>
      <c r="B969" s="31">
        <v>36.29</v>
      </c>
      <c r="C969" s="33">
        <v>0</v>
      </c>
      <c r="D969" s="33">
        <v>1</v>
      </c>
      <c r="E969" s="33">
        <v>0</v>
      </c>
      <c r="F969" s="33">
        <v>0</v>
      </c>
      <c r="G969" s="33">
        <v>0</v>
      </c>
      <c r="H969">
        <v>0</v>
      </c>
      <c r="I969">
        <v>0</v>
      </c>
      <c r="J969">
        <v>0</v>
      </c>
      <c r="K969">
        <v>0</v>
      </c>
      <c r="L969">
        <v>1</v>
      </c>
      <c r="M969">
        <v>0</v>
      </c>
      <c r="N969">
        <v>1</v>
      </c>
      <c r="O969">
        <v>0</v>
      </c>
      <c r="P969">
        <v>0</v>
      </c>
      <c r="Q969" s="32">
        <v>6551.7501000000002</v>
      </c>
      <c r="R969" s="110" t="e">
        <f>IF(Play[[#This Row],[southeast]]=1,Play[[#This Row],[medical_insurance_charges]],NA())</f>
        <v>#N/A</v>
      </c>
      <c r="S969" s="110" t="e">
        <f>IF(Play[[#This Row],[southwest]]=1,Play[[#This Row],[medical_insurance_charges]],NA())</f>
        <v>#N/A</v>
      </c>
      <c r="T969" s="111" t="e">
        <f>IF(Play[[#This Row],[northwest]]=1,Play[[#This Row],[medical_insurance_charges]],NA())</f>
        <v>#N/A</v>
      </c>
      <c r="U969" s="110">
        <f>IF(Play[[#This Row],[northeast]]=1,Play[[#This Row],[medical_insurance_charges]],NA())</f>
        <v>6551.7501000000002</v>
      </c>
      <c r="V969" s="114" t="e">
        <f>IF(AND(Play[[#This Row],[southeast]]&lt;&gt;0,Play[[#This Row],[Smoker]]&lt;&gt;0),Play[[#This Row],[medical_insurance_charges]],NA())</f>
        <v>#N/A</v>
      </c>
      <c r="W969" s="114" t="e">
        <f>IF(AND(Play[[#This Row],[southwest]]&lt;&gt;0,Play[[#This Row],[Smoker]]&lt;&gt;0),Play[[#This Row],[medical_insurance_charges]],NA())</f>
        <v>#N/A</v>
      </c>
      <c r="X969" s="114" t="e">
        <f>IF(AND(Play[[#This Row],[northwest]]&lt;&gt;0,Play[[#This Row],[Smoker]]&lt;&gt;0),Play[[#This Row],[medical_insurance_charges]],NA())</f>
        <v>#N/A</v>
      </c>
      <c r="Y969" s="114" t="e">
        <f>IF(AND(Play[[#This Row],[northeast]]&lt;&gt;0,Play[[#This Row],[Smoker]]&lt;&gt;0),Play[[#This Row],[medical_insurance_charges]],NA())</f>
        <v>#N/A</v>
      </c>
      <c r="Z969" s="115" t="e">
        <f>IF(AND(Play[[#This Row],[Biological Marker]]=0,Play[[#This Row],[Smoker]]=1),Play[[#This Row],[medical_insurance_charges]],NA())</f>
        <v>#N/A</v>
      </c>
      <c r="AA969" s="115" t="e">
        <f>IF(AND(Play[[#This Row],[Biological Marker]]=1,Play[[#This Row],[Smoker]]=1),Play[[#This Row],[medical_insurance_charges]],NA())</f>
        <v>#N/A</v>
      </c>
      <c r="AB969" s="144" t="e">
        <f>IF(AND(Play[[#This Row],[southeast]]&lt;&gt;0,Play[[#This Row],[Smoker]]=0),Play[[#This Row],[medical_insurance_charges]],NA())</f>
        <v>#N/A</v>
      </c>
      <c r="AC969" s="144" t="e">
        <f>IF(AND(Play[[#This Row],[southwest]]&lt;&gt;0,Play[[#This Row],[Smoker]]=0),Play[[#This Row],[medical_insurance_charges]],NA())</f>
        <v>#N/A</v>
      </c>
      <c r="AD969" s="144" t="e">
        <f>IF(AND(Play[[#This Row],[northwest]]&lt;&gt;0,Play[[#This Row],[Smoker]]=0),Play[[#This Row],[medical_insurance_charges]],NA())</f>
        <v>#N/A</v>
      </c>
      <c r="AE969" s="144">
        <f>IF(AND(Play[[#This Row],[northeast]]&lt;&gt;0,Play[[#This Row],[Smoker]]=0),Play[[#This Row],[medical_insurance_charges]],NA())</f>
        <v>6551.7501000000002</v>
      </c>
      <c r="AF969" s="115">
        <f>IF(AND(Play[[#This Row],[Biological Marker]]=0,Play[[#This Row],[Smoker]]=0),Play[[#This Row],[medical_insurance_charges]],NA())</f>
        <v>6551.7501000000002</v>
      </c>
      <c r="AG969" s="115" t="e">
        <f>IF(AND(Play[[#This Row],[Biological Marker]]=1,Play[[#This Row],[Smoker]]=0),Play[[#This Row],[medical_insurance_charges]],NA())</f>
        <v>#N/A</v>
      </c>
    </row>
    <row r="970" spans="1:33" x14ac:dyDescent="0.35">
      <c r="A970" s="31">
        <v>34</v>
      </c>
      <c r="B970" s="31">
        <v>37.335000000000001</v>
      </c>
      <c r="C970" s="33">
        <v>0</v>
      </c>
      <c r="D970" s="33">
        <v>1</v>
      </c>
      <c r="E970" s="33">
        <v>0</v>
      </c>
      <c r="F970" s="33">
        <v>0</v>
      </c>
      <c r="G970" s="33">
        <v>0</v>
      </c>
      <c r="H970">
        <v>0</v>
      </c>
      <c r="I970">
        <v>0</v>
      </c>
      <c r="J970">
        <v>0</v>
      </c>
      <c r="K970">
        <v>1</v>
      </c>
      <c r="L970">
        <v>0</v>
      </c>
      <c r="M970">
        <v>0</v>
      </c>
      <c r="N970">
        <v>1</v>
      </c>
      <c r="O970">
        <v>0</v>
      </c>
      <c r="P970">
        <v>0</v>
      </c>
      <c r="Q970" s="32">
        <v>5989.5236500000001</v>
      </c>
      <c r="R970" s="110" t="e">
        <f>IF(Play[[#This Row],[southeast]]=1,Play[[#This Row],[medical_insurance_charges]],NA())</f>
        <v>#N/A</v>
      </c>
      <c r="S970" s="110" t="e">
        <f>IF(Play[[#This Row],[southwest]]=1,Play[[#This Row],[medical_insurance_charges]],NA())</f>
        <v>#N/A</v>
      </c>
      <c r="T970" s="111">
        <f>IF(Play[[#This Row],[northwest]]=1,Play[[#This Row],[medical_insurance_charges]],NA())</f>
        <v>5989.5236500000001</v>
      </c>
      <c r="U970" s="110" t="e">
        <f>IF(Play[[#This Row],[northeast]]=1,Play[[#This Row],[medical_insurance_charges]],NA())</f>
        <v>#N/A</v>
      </c>
      <c r="V970" s="114" t="e">
        <f>IF(AND(Play[[#This Row],[southeast]]&lt;&gt;0,Play[[#This Row],[Smoker]]&lt;&gt;0),Play[[#This Row],[medical_insurance_charges]],NA())</f>
        <v>#N/A</v>
      </c>
      <c r="W970" s="114" t="e">
        <f>IF(AND(Play[[#This Row],[southwest]]&lt;&gt;0,Play[[#This Row],[Smoker]]&lt;&gt;0),Play[[#This Row],[medical_insurance_charges]],NA())</f>
        <v>#N/A</v>
      </c>
      <c r="X970" s="114" t="e">
        <f>IF(AND(Play[[#This Row],[northwest]]&lt;&gt;0,Play[[#This Row],[Smoker]]&lt;&gt;0),Play[[#This Row],[medical_insurance_charges]],NA())</f>
        <v>#N/A</v>
      </c>
      <c r="Y970" s="114" t="e">
        <f>IF(AND(Play[[#This Row],[northeast]]&lt;&gt;0,Play[[#This Row],[Smoker]]&lt;&gt;0),Play[[#This Row],[medical_insurance_charges]],NA())</f>
        <v>#N/A</v>
      </c>
      <c r="Z970" s="115" t="e">
        <f>IF(AND(Play[[#This Row],[Biological Marker]]=0,Play[[#This Row],[Smoker]]=1),Play[[#This Row],[medical_insurance_charges]],NA())</f>
        <v>#N/A</v>
      </c>
      <c r="AA970" s="115" t="e">
        <f>IF(AND(Play[[#This Row],[Biological Marker]]=1,Play[[#This Row],[Smoker]]=1),Play[[#This Row],[medical_insurance_charges]],NA())</f>
        <v>#N/A</v>
      </c>
      <c r="AB970" s="144" t="e">
        <f>IF(AND(Play[[#This Row],[southeast]]&lt;&gt;0,Play[[#This Row],[Smoker]]=0),Play[[#This Row],[medical_insurance_charges]],NA())</f>
        <v>#N/A</v>
      </c>
      <c r="AC970" s="144" t="e">
        <f>IF(AND(Play[[#This Row],[southwest]]&lt;&gt;0,Play[[#This Row],[Smoker]]=0),Play[[#This Row],[medical_insurance_charges]],NA())</f>
        <v>#N/A</v>
      </c>
      <c r="AD970" s="144">
        <f>IF(AND(Play[[#This Row],[northwest]]&lt;&gt;0,Play[[#This Row],[Smoker]]=0),Play[[#This Row],[medical_insurance_charges]],NA())</f>
        <v>5989.5236500000001</v>
      </c>
      <c r="AE970" s="144" t="e">
        <f>IF(AND(Play[[#This Row],[northeast]]&lt;&gt;0,Play[[#This Row],[Smoker]]=0),Play[[#This Row],[medical_insurance_charges]],NA())</f>
        <v>#N/A</v>
      </c>
      <c r="AF970" s="115">
        <f>IF(AND(Play[[#This Row],[Biological Marker]]=0,Play[[#This Row],[Smoker]]=0),Play[[#This Row],[medical_insurance_charges]],NA())</f>
        <v>5989.5236500000001</v>
      </c>
      <c r="AG970" s="115" t="e">
        <f>IF(AND(Play[[#This Row],[Biological Marker]]=1,Play[[#This Row],[Smoker]]=0),Play[[#This Row],[medical_insurance_charges]],NA())</f>
        <v>#N/A</v>
      </c>
    </row>
    <row r="971" spans="1:33" x14ac:dyDescent="0.35">
      <c r="A971" s="31">
        <v>34</v>
      </c>
      <c r="B971" s="31">
        <v>33.25</v>
      </c>
      <c r="C971" s="33">
        <v>0</v>
      </c>
      <c r="D971" s="33">
        <v>1</v>
      </c>
      <c r="E971" s="33">
        <v>0</v>
      </c>
      <c r="F971" s="33">
        <v>0</v>
      </c>
      <c r="G971" s="33">
        <v>0</v>
      </c>
      <c r="H971">
        <v>0</v>
      </c>
      <c r="I971">
        <v>0</v>
      </c>
      <c r="J971">
        <v>0</v>
      </c>
      <c r="K971">
        <v>0</v>
      </c>
      <c r="L971">
        <v>1</v>
      </c>
      <c r="M971">
        <v>0</v>
      </c>
      <c r="N971">
        <v>1</v>
      </c>
      <c r="O971">
        <v>0</v>
      </c>
      <c r="P971">
        <v>0</v>
      </c>
      <c r="Q971" s="32">
        <v>5594.8455000000004</v>
      </c>
      <c r="R971" s="110" t="e">
        <f>IF(Play[[#This Row],[southeast]]=1,Play[[#This Row],[medical_insurance_charges]],NA())</f>
        <v>#N/A</v>
      </c>
      <c r="S971" s="110" t="e">
        <f>IF(Play[[#This Row],[southwest]]=1,Play[[#This Row],[medical_insurance_charges]],NA())</f>
        <v>#N/A</v>
      </c>
      <c r="T971" s="111" t="e">
        <f>IF(Play[[#This Row],[northwest]]=1,Play[[#This Row],[medical_insurance_charges]],NA())</f>
        <v>#N/A</v>
      </c>
      <c r="U971" s="110">
        <f>IF(Play[[#This Row],[northeast]]=1,Play[[#This Row],[medical_insurance_charges]],NA())</f>
        <v>5594.8455000000004</v>
      </c>
      <c r="V971" s="114" t="e">
        <f>IF(AND(Play[[#This Row],[southeast]]&lt;&gt;0,Play[[#This Row],[Smoker]]&lt;&gt;0),Play[[#This Row],[medical_insurance_charges]],NA())</f>
        <v>#N/A</v>
      </c>
      <c r="W971" s="114" t="e">
        <f>IF(AND(Play[[#This Row],[southwest]]&lt;&gt;0,Play[[#This Row],[Smoker]]&lt;&gt;0),Play[[#This Row],[medical_insurance_charges]],NA())</f>
        <v>#N/A</v>
      </c>
      <c r="X971" s="114" t="e">
        <f>IF(AND(Play[[#This Row],[northwest]]&lt;&gt;0,Play[[#This Row],[Smoker]]&lt;&gt;0),Play[[#This Row],[medical_insurance_charges]],NA())</f>
        <v>#N/A</v>
      </c>
      <c r="Y971" s="114" t="e">
        <f>IF(AND(Play[[#This Row],[northeast]]&lt;&gt;0,Play[[#This Row],[Smoker]]&lt;&gt;0),Play[[#This Row],[medical_insurance_charges]],NA())</f>
        <v>#N/A</v>
      </c>
      <c r="Z971" s="115" t="e">
        <f>IF(AND(Play[[#This Row],[Biological Marker]]=0,Play[[#This Row],[Smoker]]=1),Play[[#This Row],[medical_insurance_charges]],NA())</f>
        <v>#N/A</v>
      </c>
      <c r="AA971" s="115" t="e">
        <f>IF(AND(Play[[#This Row],[Biological Marker]]=1,Play[[#This Row],[Smoker]]=1),Play[[#This Row],[medical_insurance_charges]],NA())</f>
        <v>#N/A</v>
      </c>
      <c r="AB971" s="144" t="e">
        <f>IF(AND(Play[[#This Row],[southeast]]&lt;&gt;0,Play[[#This Row],[Smoker]]=0),Play[[#This Row],[medical_insurance_charges]],NA())</f>
        <v>#N/A</v>
      </c>
      <c r="AC971" s="144" t="e">
        <f>IF(AND(Play[[#This Row],[southwest]]&lt;&gt;0,Play[[#This Row],[Smoker]]=0),Play[[#This Row],[medical_insurance_charges]],NA())</f>
        <v>#N/A</v>
      </c>
      <c r="AD971" s="144" t="e">
        <f>IF(AND(Play[[#This Row],[northwest]]&lt;&gt;0,Play[[#This Row],[Smoker]]=0),Play[[#This Row],[medical_insurance_charges]],NA())</f>
        <v>#N/A</v>
      </c>
      <c r="AE971" s="144">
        <f>IF(AND(Play[[#This Row],[northeast]]&lt;&gt;0,Play[[#This Row],[Smoker]]=0),Play[[#This Row],[medical_insurance_charges]],NA())</f>
        <v>5594.8455000000004</v>
      </c>
      <c r="AF971" s="115">
        <f>IF(AND(Play[[#This Row],[Biological Marker]]=0,Play[[#This Row],[Smoker]]=0),Play[[#This Row],[medical_insurance_charges]],NA())</f>
        <v>5594.8455000000004</v>
      </c>
      <c r="AG971" s="115" t="e">
        <f>IF(AND(Play[[#This Row],[Biological Marker]]=1,Play[[#This Row],[Smoker]]=0),Play[[#This Row],[medical_insurance_charges]],NA())</f>
        <v>#N/A</v>
      </c>
    </row>
    <row r="972" spans="1:33" x14ac:dyDescent="0.35">
      <c r="A972" s="31">
        <v>35</v>
      </c>
      <c r="B972" s="31">
        <v>38.094999999999999</v>
      </c>
      <c r="C972" s="33">
        <v>0</v>
      </c>
      <c r="D972" s="33">
        <v>1</v>
      </c>
      <c r="E972" s="33">
        <v>0</v>
      </c>
      <c r="F972" s="33">
        <v>0</v>
      </c>
      <c r="G972" s="33">
        <v>0</v>
      </c>
      <c r="H972">
        <v>0</v>
      </c>
      <c r="I972">
        <v>0</v>
      </c>
      <c r="J972">
        <v>0</v>
      </c>
      <c r="K972">
        <v>0</v>
      </c>
      <c r="L972">
        <v>1</v>
      </c>
      <c r="M972">
        <v>0</v>
      </c>
      <c r="N972">
        <v>1</v>
      </c>
      <c r="O972">
        <v>0</v>
      </c>
      <c r="P972">
        <v>0</v>
      </c>
      <c r="Q972" s="32">
        <v>24915.046259999999</v>
      </c>
      <c r="R972" s="110" t="e">
        <f>IF(Play[[#This Row],[southeast]]=1,Play[[#This Row],[medical_insurance_charges]],NA())</f>
        <v>#N/A</v>
      </c>
      <c r="S972" s="110" t="e">
        <f>IF(Play[[#This Row],[southwest]]=1,Play[[#This Row],[medical_insurance_charges]],NA())</f>
        <v>#N/A</v>
      </c>
      <c r="T972" s="111" t="e">
        <f>IF(Play[[#This Row],[northwest]]=1,Play[[#This Row],[medical_insurance_charges]],NA())</f>
        <v>#N/A</v>
      </c>
      <c r="U972" s="110">
        <f>IF(Play[[#This Row],[northeast]]=1,Play[[#This Row],[medical_insurance_charges]],NA())</f>
        <v>24915.046259999999</v>
      </c>
      <c r="V972" s="114" t="e">
        <f>IF(AND(Play[[#This Row],[southeast]]&lt;&gt;0,Play[[#This Row],[Smoker]]&lt;&gt;0),Play[[#This Row],[medical_insurance_charges]],NA())</f>
        <v>#N/A</v>
      </c>
      <c r="W972" s="114" t="e">
        <f>IF(AND(Play[[#This Row],[southwest]]&lt;&gt;0,Play[[#This Row],[Smoker]]&lt;&gt;0),Play[[#This Row],[medical_insurance_charges]],NA())</f>
        <v>#N/A</v>
      </c>
      <c r="X972" s="114" t="e">
        <f>IF(AND(Play[[#This Row],[northwest]]&lt;&gt;0,Play[[#This Row],[Smoker]]&lt;&gt;0),Play[[#This Row],[medical_insurance_charges]],NA())</f>
        <v>#N/A</v>
      </c>
      <c r="Y972" s="114" t="e">
        <f>IF(AND(Play[[#This Row],[northeast]]&lt;&gt;0,Play[[#This Row],[Smoker]]&lt;&gt;0),Play[[#This Row],[medical_insurance_charges]],NA())</f>
        <v>#N/A</v>
      </c>
      <c r="Z972" s="115" t="e">
        <f>IF(AND(Play[[#This Row],[Biological Marker]]=0,Play[[#This Row],[Smoker]]=1),Play[[#This Row],[medical_insurance_charges]],NA())</f>
        <v>#N/A</v>
      </c>
      <c r="AA972" s="115" t="e">
        <f>IF(AND(Play[[#This Row],[Biological Marker]]=1,Play[[#This Row],[Smoker]]=1),Play[[#This Row],[medical_insurance_charges]],NA())</f>
        <v>#N/A</v>
      </c>
      <c r="AB972" s="144" t="e">
        <f>IF(AND(Play[[#This Row],[southeast]]&lt;&gt;0,Play[[#This Row],[Smoker]]=0),Play[[#This Row],[medical_insurance_charges]],NA())</f>
        <v>#N/A</v>
      </c>
      <c r="AC972" s="144" t="e">
        <f>IF(AND(Play[[#This Row],[southwest]]&lt;&gt;0,Play[[#This Row],[Smoker]]=0),Play[[#This Row],[medical_insurance_charges]],NA())</f>
        <v>#N/A</v>
      </c>
      <c r="AD972" s="144" t="e">
        <f>IF(AND(Play[[#This Row],[northwest]]&lt;&gt;0,Play[[#This Row],[Smoker]]=0),Play[[#This Row],[medical_insurance_charges]],NA())</f>
        <v>#N/A</v>
      </c>
      <c r="AE972" s="144">
        <f>IF(AND(Play[[#This Row],[northeast]]&lt;&gt;0,Play[[#This Row],[Smoker]]=0),Play[[#This Row],[medical_insurance_charges]],NA())</f>
        <v>24915.046259999999</v>
      </c>
      <c r="AF972" s="115">
        <f>IF(AND(Play[[#This Row],[Biological Marker]]=0,Play[[#This Row],[Smoker]]=0),Play[[#This Row],[medical_insurance_charges]],NA())</f>
        <v>24915.046259999999</v>
      </c>
      <c r="AG972" s="115" t="e">
        <f>IF(AND(Play[[#This Row],[Biological Marker]]=1,Play[[#This Row],[Smoker]]=0),Play[[#This Row],[medical_insurance_charges]],NA())</f>
        <v>#N/A</v>
      </c>
    </row>
    <row r="973" spans="1:33" x14ac:dyDescent="0.35">
      <c r="A973" s="31">
        <v>35</v>
      </c>
      <c r="B973" s="31">
        <v>35.814999999999998</v>
      </c>
      <c r="C973" s="33">
        <v>0</v>
      </c>
      <c r="D973" s="33">
        <v>1</v>
      </c>
      <c r="E973" s="33">
        <v>0</v>
      </c>
      <c r="F973" s="33">
        <v>0</v>
      </c>
      <c r="G973" s="33">
        <v>0</v>
      </c>
      <c r="H973">
        <v>0</v>
      </c>
      <c r="I973">
        <v>0</v>
      </c>
      <c r="J973">
        <v>0</v>
      </c>
      <c r="K973">
        <v>1</v>
      </c>
      <c r="L973">
        <v>0</v>
      </c>
      <c r="M973">
        <v>0</v>
      </c>
      <c r="N973">
        <v>1</v>
      </c>
      <c r="O973">
        <v>0</v>
      </c>
      <c r="P973">
        <v>0</v>
      </c>
      <c r="Q973" s="32">
        <v>5630.4578499999998</v>
      </c>
      <c r="R973" s="110" t="e">
        <f>IF(Play[[#This Row],[southeast]]=1,Play[[#This Row],[medical_insurance_charges]],NA())</f>
        <v>#N/A</v>
      </c>
      <c r="S973" s="110" t="e">
        <f>IF(Play[[#This Row],[southwest]]=1,Play[[#This Row],[medical_insurance_charges]],NA())</f>
        <v>#N/A</v>
      </c>
      <c r="T973" s="111">
        <f>IF(Play[[#This Row],[northwest]]=1,Play[[#This Row],[medical_insurance_charges]],NA())</f>
        <v>5630.4578499999998</v>
      </c>
      <c r="U973" s="110" t="e">
        <f>IF(Play[[#This Row],[northeast]]=1,Play[[#This Row],[medical_insurance_charges]],NA())</f>
        <v>#N/A</v>
      </c>
      <c r="V973" s="114" t="e">
        <f>IF(AND(Play[[#This Row],[southeast]]&lt;&gt;0,Play[[#This Row],[Smoker]]&lt;&gt;0),Play[[#This Row],[medical_insurance_charges]],NA())</f>
        <v>#N/A</v>
      </c>
      <c r="W973" s="114" t="e">
        <f>IF(AND(Play[[#This Row],[southwest]]&lt;&gt;0,Play[[#This Row],[Smoker]]&lt;&gt;0),Play[[#This Row],[medical_insurance_charges]],NA())</f>
        <v>#N/A</v>
      </c>
      <c r="X973" s="114" t="e">
        <f>IF(AND(Play[[#This Row],[northwest]]&lt;&gt;0,Play[[#This Row],[Smoker]]&lt;&gt;0),Play[[#This Row],[medical_insurance_charges]],NA())</f>
        <v>#N/A</v>
      </c>
      <c r="Y973" s="114" t="e">
        <f>IF(AND(Play[[#This Row],[northeast]]&lt;&gt;0,Play[[#This Row],[Smoker]]&lt;&gt;0),Play[[#This Row],[medical_insurance_charges]],NA())</f>
        <v>#N/A</v>
      </c>
      <c r="Z973" s="115" t="e">
        <f>IF(AND(Play[[#This Row],[Biological Marker]]=0,Play[[#This Row],[Smoker]]=1),Play[[#This Row],[medical_insurance_charges]],NA())</f>
        <v>#N/A</v>
      </c>
      <c r="AA973" s="115" t="e">
        <f>IF(AND(Play[[#This Row],[Biological Marker]]=1,Play[[#This Row],[Smoker]]=1),Play[[#This Row],[medical_insurance_charges]],NA())</f>
        <v>#N/A</v>
      </c>
      <c r="AB973" s="144" t="e">
        <f>IF(AND(Play[[#This Row],[southeast]]&lt;&gt;0,Play[[#This Row],[Smoker]]=0),Play[[#This Row],[medical_insurance_charges]],NA())</f>
        <v>#N/A</v>
      </c>
      <c r="AC973" s="144" t="e">
        <f>IF(AND(Play[[#This Row],[southwest]]&lt;&gt;0,Play[[#This Row],[Smoker]]=0),Play[[#This Row],[medical_insurance_charges]],NA())</f>
        <v>#N/A</v>
      </c>
      <c r="AD973" s="144">
        <f>IF(AND(Play[[#This Row],[northwest]]&lt;&gt;0,Play[[#This Row],[Smoker]]=0),Play[[#This Row],[medical_insurance_charges]],NA())</f>
        <v>5630.4578499999998</v>
      </c>
      <c r="AE973" s="144" t="e">
        <f>IF(AND(Play[[#This Row],[northeast]]&lt;&gt;0,Play[[#This Row],[Smoker]]=0),Play[[#This Row],[medical_insurance_charges]],NA())</f>
        <v>#N/A</v>
      </c>
      <c r="AF973" s="115">
        <f>IF(AND(Play[[#This Row],[Biological Marker]]=0,Play[[#This Row],[Smoker]]=0),Play[[#This Row],[medical_insurance_charges]],NA())</f>
        <v>5630.4578499999998</v>
      </c>
      <c r="AG973" s="115" t="e">
        <f>IF(AND(Play[[#This Row],[Biological Marker]]=1,Play[[#This Row],[Smoker]]=0),Play[[#This Row],[medical_insurance_charges]],NA())</f>
        <v>#N/A</v>
      </c>
    </row>
    <row r="974" spans="1:33" x14ac:dyDescent="0.35">
      <c r="A974" s="31">
        <v>36</v>
      </c>
      <c r="B974" s="31">
        <v>30.02</v>
      </c>
      <c r="C974" s="33">
        <v>0</v>
      </c>
      <c r="D974" s="33">
        <v>1</v>
      </c>
      <c r="E974" s="33">
        <v>0</v>
      </c>
      <c r="F974" s="33">
        <v>0</v>
      </c>
      <c r="G974" s="33">
        <v>0</v>
      </c>
      <c r="H974">
        <v>0</v>
      </c>
      <c r="I974">
        <v>0</v>
      </c>
      <c r="J974">
        <v>0</v>
      </c>
      <c r="K974">
        <v>1</v>
      </c>
      <c r="L974">
        <v>0</v>
      </c>
      <c r="M974">
        <v>0</v>
      </c>
      <c r="N974">
        <v>0</v>
      </c>
      <c r="O974">
        <v>1</v>
      </c>
      <c r="P974">
        <v>0</v>
      </c>
      <c r="Q974" s="32">
        <v>5272.1758</v>
      </c>
      <c r="R974" s="110" t="e">
        <f>IF(Play[[#This Row],[southeast]]=1,Play[[#This Row],[medical_insurance_charges]],NA())</f>
        <v>#N/A</v>
      </c>
      <c r="S974" s="110" t="e">
        <f>IF(Play[[#This Row],[southwest]]=1,Play[[#This Row],[medical_insurance_charges]],NA())</f>
        <v>#N/A</v>
      </c>
      <c r="T974" s="111">
        <f>IF(Play[[#This Row],[northwest]]=1,Play[[#This Row],[medical_insurance_charges]],NA())</f>
        <v>5272.1758</v>
      </c>
      <c r="U974" s="110" t="e">
        <f>IF(Play[[#This Row],[northeast]]=1,Play[[#This Row],[medical_insurance_charges]],NA())</f>
        <v>#N/A</v>
      </c>
      <c r="V974" s="114" t="e">
        <f>IF(AND(Play[[#This Row],[southeast]]&lt;&gt;0,Play[[#This Row],[Smoker]]&lt;&gt;0),Play[[#This Row],[medical_insurance_charges]],NA())</f>
        <v>#N/A</v>
      </c>
      <c r="W974" s="114" t="e">
        <f>IF(AND(Play[[#This Row],[southwest]]&lt;&gt;0,Play[[#This Row],[Smoker]]&lt;&gt;0),Play[[#This Row],[medical_insurance_charges]],NA())</f>
        <v>#N/A</v>
      </c>
      <c r="X974" s="114" t="e">
        <f>IF(AND(Play[[#This Row],[northwest]]&lt;&gt;0,Play[[#This Row],[Smoker]]&lt;&gt;0),Play[[#This Row],[medical_insurance_charges]],NA())</f>
        <v>#N/A</v>
      </c>
      <c r="Y974" s="114" t="e">
        <f>IF(AND(Play[[#This Row],[northeast]]&lt;&gt;0,Play[[#This Row],[Smoker]]&lt;&gt;0),Play[[#This Row],[medical_insurance_charges]],NA())</f>
        <v>#N/A</v>
      </c>
      <c r="Z974" s="115" t="e">
        <f>IF(AND(Play[[#This Row],[Biological Marker]]=0,Play[[#This Row],[Smoker]]=1),Play[[#This Row],[medical_insurance_charges]],NA())</f>
        <v>#N/A</v>
      </c>
      <c r="AA974" s="115" t="e">
        <f>IF(AND(Play[[#This Row],[Biological Marker]]=1,Play[[#This Row],[Smoker]]=1),Play[[#This Row],[medical_insurance_charges]],NA())</f>
        <v>#N/A</v>
      </c>
      <c r="AB974" s="144" t="e">
        <f>IF(AND(Play[[#This Row],[southeast]]&lt;&gt;0,Play[[#This Row],[Smoker]]=0),Play[[#This Row],[medical_insurance_charges]],NA())</f>
        <v>#N/A</v>
      </c>
      <c r="AC974" s="144" t="e">
        <f>IF(AND(Play[[#This Row],[southwest]]&lt;&gt;0,Play[[#This Row],[Smoker]]=0),Play[[#This Row],[medical_insurance_charges]],NA())</f>
        <v>#N/A</v>
      </c>
      <c r="AD974" s="144">
        <f>IF(AND(Play[[#This Row],[northwest]]&lt;&gt;0,Play[[#This Row],[Smoker]]=0),Play[[#This Row],[medical_insurance_charges]],NA())</f>
        <v>5272.1758</v>
      </c>
      <c r="AE974" s="144" t="e">
        <f>IF(AND(Play[[#This Row],[northeast]]&lt;&gt;0,Play[[#This Row],[Smoker]]=0),Play[[#This Row],[medical_insurance_charges]],NA())</f>
        <v>#N/A</v>
      </c>
      <c r="AF974" s="115">
        <f>IF(AND(Play[[#This Row],[Biological Marker]]=0,Play[[#This Row],[Smoker]]=0),Play[[#This Row],[medical_insurance_charges]],NA())</f>
        <v>5272.1758</v>
      </c>
      <c r="AG974" s="115" t="e">
        <f>IF(AND(Play[[#This Row],[Biological Marker]]=1,Play[[#This Row],[Smoker]]=0),Play[[#This Row],[medical_insurance_charges]],NA())</f>
        <v>#N/A</v>
      </c>
    </row>
    <row r="975" spans="1:33" x14ac:dyDescent="0.35">
      <c r="A975" s="31">
        <v>37</v>
      </c>
      <c r="B975" s="31">
        <v>34.104999999999997</v>
      </c>
      <c r="C975" s="33">
        <v>0</v>
      </c>
      <c r="D975" s="33">
        <v>1</v>
      </c>
      <c r="E975" s="33">
        <v>0</v>
      </c>
      <c r="F975" s="33">
        <v>0</v>
      </c>
      <c r="G975" s="33">
        <v>0</v>
      </c>
      <c r="H975">
        <v>0</v>
      </c>
      <c r="I975">
        <v>0</v>
      </c>
      <c r="J975">
        <v>0</v>
      </c>
      <c r="K975">
        <v>1</v>
      </c>
      <c r="L975">
        <v>0</v>
      </c>
      <c r="M975">
        <v>0</v>
      </c>
      <c r="N975">
        <v>0</v>
      </c>
      <c r="O975">
        <v>1</v>
      </c>
      <c r="P975">
        <v>0</v>
      </c>
      <c r="Q975" s="32">
        <v>6112.3529500000004</v>
      </c>
      <c r="R975" s="110" t="e">
        <f>IF(Play[[#This Row],[southeast]]=1,Play[[#This Row],[medical_insurance_charges]],NA())</f>
        <v>#N/A</v>
      </c>
      <c r="S975" s="110" t="e">
        <f>IF(Play[[#This Row],[southwest]]=1,Play[[#This Row],[medical_insurance_charges]],NA())</f>
        <v>#N/A</v>
      </c>
      <c r="T975" s="111">
        <f>IF(Play[[#This Row],[northwest]]=1,Play[[#This Row],[medical_insurance_charges]],NA())</f>
        <v>6112.3529500000004</v>
      </c>
      <c r="U975" s="110" t="e">
        <f>IF(Play[[#This Row],[northeast]]=1,Play[[#This Row],[medical_insurance_charges]],NA())</f>
        <v>#N/A</v>
      </c>
      <c r="V975" s="114" t="e">
        <f>IF(AND(Play[[#This Row],[southeast]]&lt;&gt;0,Play[[#This Row],[Smoker]]&lt;&gt;0),Play[[#This Row],[medical_insurance_charges]],NA())</f>
        <v>#N/A</v>
      </c>
      <c r="W975" s="114" t="e">
        <f>IF(AND(Play[[#This Row],[southwest]]&lt;&gt;0,Play[[#This Row],[Smoker]]&lt;&gt;0),Play[[#This Row],[medical_insurance_charges]],NA())</f>
        <v>#N/A</v>
      </c>
      <c r="X975" s="114" t="e">
        <f>IF(AND(Play[[#This Row],[northwest]]&lt;&gt;0,Play[[#This Row],[Smoker]]&lt;&gt;0),Play[[#This Row],[medical_insurance_charges]],NA())</f>
        <v>#N/A</v>
      </c>
      <c r="Y975" s="114" t="e">
        <f>IF(AND(Play[[#This Row],[northeast]]&lt;&gt;0,Play[[#This Row],[Smoker]]&lt;&gt;0),Play[[#This Row],[medical_insurance_charges]],NA())</f>
        <v>#N/A</v>
      </c>
      <c r="Z975" s="115" t="e">
        <f>IF(AND(Play[[#This Row],[Biological Marker]]=0,Play[[#This Row],[Smoker]]=1),Play[[#This Row],[medical_insurance_charges]],NA())</f>
        <v>#N/A</v>
      </c>
      <c r="AA975" s="115" t="e">
        <f>IF(AND(Play[[#This Row],[Biological Marker]]=1,Play[[#This Row],[Smoker]]=1),Play[[#This Row],[medical_insurance_charges]],NA())</f>
        <v>#N/A</v>
      </c>
      <c r="AB975" s="144" t="e">
        <f>IF(AND(Play[[#This Row],[southeast]]&lt;&gt;0,Play[[#This Row],[Smoker]]=0),Play[[#This Row],[medical_insurance_charges]],NA())</f>
        <v>#N/A</v>
      </c>
      <c r="AC975" s="144" t="e">
        <f>IF(AND(Play[[#This Row],[southwest]]&lt;&gt;0,Play[[#This Row],[Smoker]]=0),Play[[#This Row],[medical_insurance_charges]],NA())</f>
        <v>#N/A</v>
      </c>
      <c r="AD975" s="144">
        <f>IF(AND(Play[[#This Row],[northwest]]&lt;&gt;0,Play[[#This Row],[Smoker]]=0),Play[[#This Row],[medical_insurance_charges]],NA())</f>
        <v>6112.3529500000004</v>
      </c>
      <c r="AE975" s="144" t="e">
        <f>IF(AND(Play[[#This Row],[northeast]]&lt;&gt;0,Play[[#This Row],[Smoker]]=0),Play[[#This Row],[medical_insurance_charges]],NA())</f>
        <v>#N/A</v>
      </c>
      <c r="AF975" s="115">
        <f>IF(AND(Play[[#This Row],[Biological Marker]]=0,Play[[#This Row],[Smoker]]=0),Play[[#This Row],[medical_insurance_charges]],NA())</f>
        <v>6112.3529500000004</v>
      </c>
      <c r="AG975" s="115" t="e">
        <f>IF(AND(Play[[#This Row],[Biological Marker]]=1,Play[[#This Row],[Smoker]]=0),Play[[#This Row],[medical_insurance_charges]],NA())</f>
        <v>#N/A</v>
      </c>
    </row>
    <row r="976" spans="1:33" x14ac:dyDescent="0.35">
      <c r="A976" s="31">
        <v>38</v>
      </c>
      <c r="B976" s="31">
        <v>40.564999999999998</v>
      </c>
      <c r="C976" s="33">
        <v>0</v>
      </c>
      <c r="D976" s="33">
        <v>1</v>
      </c>
      <c r="E976" s="33">
        <v>0</v>
      </c>
      <c r="F976" s="33">
        <v>0</v>
      </c>
      <c r="G976" s="33">
        <v>0</v>
      </c>
      <c r="H976">
        <v>0</v>
      </c>
      <c r="I976">
        <v>0</v>
      </c>
      <c r="J976">
        <v>0</v>
      </c>
      <c r="K976">
        <v>1</v>
      </c>
      <c r="L976">
        <v>0</v>
      </c>
      <c r="M976">
        <v>0</v>
      </c>
      <c r="N976">
        <v>0</v>
      </c>
      <c r="O976">
        <v>1</v>
      </c>
      <c r="P976">
        <v>0</v>
      </c>
      <c r="Q976" s="32">
        <v>6373.55735</v>
      </c>
      <c r="R976" s="110" t="e">
        <f>IF(Play[[#This Row],[southeast]]=1,Play[[#This Row],[medical_insurance_charges]],NA())</f>
        <v>#N/A</v>
      </c>
      <c r="S976" s="110" t="e">
        <f>IF(Play[[#This Row],[southwest]]=1,Play[[#This Row],[medical_insurance_charges]],NA())</f>
        <v>#N/A</v>
      </c>
      <c r="T976" s="111">
        <f>IF(Play[[#This Row],[northwest]]=1,Play[[#This Row],[medical_insurance_charges]],NA())</f>
        <v>6373.55735</v>
      </c>
      <c r="U976" s="110" t="e">
        <f>IF(Play[[#This Row],[northeast]]=1,Play[[#This Row],[medical_insurance_charges]],NA())</f>
        <v>#N/A</v>
      </c>
      <c r="V976" s="114" t="e">
        <f>IF(AND(Play[[#This Row],[southeast]]&lt;&gt;0,Play[[#This Row],[Smoker]]&lt;&gt;0),Play[[#This Row],[medical_insurance_charges]],NA())</f>
        <v>#N/A</v>
      </c>
      <c r="W976" s="114" t="e">
        <f>IF(AND(Play[[#This Row],[southwest]]&lt;&gt;0,Play[[#This Row],[Smoker]]&lt;&gt;0),Play[[#This Row],[medical_insurance_charges]],NA())</f>
        <v>#N/A</v>
      </c>
      <c r="X976" s="114" t="e">
        <f>IF(AND(Play[[#This Row],[northwest]]&lt;&gt;0,Play[[#This Row],[Smoker]]&lt;&gt;0),Play[[#This Row],[medical_insurance_charges]],NA())</f>
        <v>#N/A</v>
      </c>
      <c r="Y976" s="114" t="e">
        <f>IF(AND(Play[[#This Row],[northeast]]&lt;&gt;0,Play[[#This Row],[Smoker]]&lt;&gt;0),Play[[#This Row],[medical_insurance_charges]],NA())</f>
        <v>#N/A</v>
      </c>
      <c r="Z976" s="115" t="e">
        <f>IF(AND(Play[[#This Row],[Biological Marker]]=0,Play[[#This Row],[Smoker]]=1),Play[[#This Row],[medical_insurance_charges]],NA())</f>
        <v>#N/A</v>
      </c>
      <c r="AA976" s="115" t="e">
        <f>IF(AND(Play[[#This Row],[Biological Marker]]=1,Play[[#This Row],[Smoker]]=1),Play[[#This Row],[medical_insurance_charges]],NA())</f>
        <v>#N/A</v>
      </c>
      <c r="AB976" s="144" t="e">
        <f>IF(AND(Play[[#This Row],[southeast]]&lt;&gt;0,Play[[#This Row],[Smoker]]=0),Play[[#This Row],[medical_insurance_charges]],NA())</f>
        <v>#N/A</v>
      </c>
      <c r="AC976" s="144" t="e">
        <f>IF(AND(Play[[#This Row],[southwest]]&lt;&gt;0,Play[[#This Row],[Smoker]]=0),Play[[#This Row],[medical_insurance_charges]],NA())</f>
        <v>#N/A</v>
      </c>
      <c r="AD976" s="144">
        <f>IF(AND(Play[[#This Row],[northwest]]&lt;&gt;0,Play[[#This Row],[Smoker]]=0),Play[[#This Row],[medical_insurance_charges]],NA())</f>
        <v>6373.55735</v>
      </c>
      <c r="AE976" s="144" t="e">
        <f>IF(AND(Play[[#This Row],[northeast]]&lt;&gt;0,Play[[#This Row],[Smoker]]=0),Play[[#This Row],[medical_insurance_charges]],NA())</f>
        <v>#N/A</v>
      </c>
      <c r="AF976" s="115">
        <f>IF(AND(Play[[#This Row],[Biological Marker]]=0,Play[[#This Row],[Smoker]]=0),Play[[#This Row],[medical_insurance_charges]],NA())</f>
        <v>6373.55735</v>
      </c>
      <c r="AG976" s="115" t="e">
        <f>IF(AND(Play[[#This Row],[Biological Marker]]=1,Play[[#This Row],[Smoker]]=0),Play[[#This Row],[medical_insurance_charges]],NA())</f>
        <v>#N/A</v>
      </c>
    </row>
    <row r="977" spans="1:33" x14ac:dyDescent="0.35">
      <c r="A977" s="31">
        <v>38</v>
      </c>
      <c r="B977" s="31">
        <v>30.21</v>
      </c>
      <c r="C977" s="33">
        <v>0</v>
      </c>
      <c r="D977" s="33">
        <v>1</v>
      </c>
      <c r="E977" s="33">
        <v>0</v>
      </c>
      <c r="F977" s="33">
        <v>0</v>
      </c>
      <c r="G977" s="33">
        <v>0</v>
      </c>
      <c r="H977">
        <v>0</v>
      </c>
      <c r="I977">
        <v>0</v>
      </c>
      <c r="J977">
        <v>0</v>
      </c>
      <c r="K977">
        <v>1</v>
      </c>
      <c r="L977">
        <v>0</v>
      </c>
      <c r="M977">
        <v>0</v>
      </c>
      <c r="N977">
        <v>0</v>
      </c>
      <c r="O977">
        <v>1</v>
      </c>
      <c r="P977">
        <v>0</v>
      </c>
      <c r="Q977" s="32">
        <v>7537.1638999999996</v>
      </c>
      <c r="R977" s="110" t="e">
        <f>IF(Play[[#This Row],[southeast]]=1,Play[[#This Row],[medical_insurance_charges]],NA())</f>
        <v>#N/A</v>
      </c>
      <c r="S977" s="110" t="e">
        <f>IF(Play[[#This Row],[southwest]]=1,Play[[#This Row],[medical_insurance_charges]],NA())</f>
        <v>#N/A</v>
      </c>
      <c r="T977" s="111">
        <f>IF(Play[[#This Row],[northwest]]=1,Play[[#This Row],[medical_insurance_charges]],NA())</f>
        <v>7537.1638999999996</v>
      </c>
      <c r="U977" s="110" t="e">
        <f>IF(Play[[#This Row],[northeast]]=1,Play[[#This Row],[medical_insurance_charges]],NA())</f>
        <v>#N/A</v>
      </c>
      <c r="V977" s="114" t="e">
        <f>IF(AND(Play[[#This Row],[southeast]]&lt;&gt;0,Play[[#This Row],[Smoker]]&lt;&gt;0),Play[[#This Row],[medical_insurance_charges]],NA())</f>
        <v>#N/A</v>
      </c>
      <c r="W977" s="114" t="e">
        <f>IF(AND(Play[[#This Row],[southwest]]&lt;&gt;0,Play[[#This Row],[Smoker]]&lt;&gt;0),Play[[#This Row],[medical_insurance_charges]],NA())</f>
        <v>#N/A</v>
      </c>
      <c r="X977" s="114" t="e">
        <f>IF(AND(Play[[#This Row],[northwest]]&lt;&gt;0,Play[[#This Row],[Smoker]]&lt;&gt;0),Play[[#This Row],[medical_insurance_charges]],NA())</f>
        <v>#N/A</v>
      </c>
      <c r="Y977" s="114" t="e">
        <f>IF(AND(Play[[#This Row],[northeast]]&lt;&gt;0,Play[[#This Row],[Smoker]]&lt;&gt;0),Play[[#This Row],[medical_insurance_charges]],NA())</f>
        <v>#N/A</v>
      </c>
      <c r="Z977" s="115" t="e">
        <f>IF(AND(Play[[#This Row],[Biological Marker]]=0,Play[[#This Row],[Smoker]]=1),Play[[#This Row],[medical_insurance_charges]],NA())</f>
        <v>#N/A</v>
      </c>
      <c r="AA977" s="115" t="e">
        <f>IF(AND(Play[[#This Row],[Biological Marker]]=1,Play[[#This Row],[Smoker]]=1),Play[[#This Row],[medical_insurance_charges]],NA())</f>
        <v>#N/A</v>
      </c>
      <c r="AB977" s="144" t="e">
        <f>IF(AND(Play[[#This Row],[southeast]]&lt;&gt;0,Play[[#This Row],[Smoker]]=0),Play[[#This Row],[medical_insurance_charges]],NA())</f>
        <v>#N/A</v>
      </c>
      <c r="AC977" s="144" t="e">
        <f>IF(AND(Play[[#This Row],[southwest]]&lt;&gt;0,Play[[#This Row],[Smoker]]=0),Play[[#This Row],[medical_insurance_charges]],NA())</f>
        <v>#N/A</v>
      </c>
      <c r="AD977" s="144">
        <f>IF(AND(Play[[#This Row],[northwest]]&lt;&gt;0,Play[[#This Row],[Smoker]]=0),Play[[#This Row],[medical_insurance_charges]],NA())</f>
        <v>7537.1638999999996</v>
      </c>
      <c r="AE977" s="144" t="e">
        <f>IF(AND(Play[[#This Row],[northeast]]&lt;&gt;0,Play[[#This Row],[Smoker]]=0),Play[[#This Row],[medical_insurance_charges]],NA())</f>
        <v>#N/A</v>
      </c>
      <c r="AF977" s="115">
        <f>IF(AND(Play[[#This Row],[Biological Marker]]=0,Play[[#This Row],[Smoker]]=0),Play[[#This Row],[medical_insurance_charges]],NA())</f>
        <v>7537.1638999999996</v>
      </c>
      <c r="AG977" s="115" t="e">
        <f>IF(AND(Play[[#This Row],[Biological Marker]]=1,Play[[#This Row],[Smoker]]=0),Play[[#This Row],[medical_insurance_charges]],NA())</f>
        <v>#N/A</v>
      </c>
    </row>
    <row r="978" spans="1:33" x14ac:dyDescent="0.35">
      <c r="A978" s="31">
        <v>39</v>
      </c>
      <c r="B978" s="31">
        <v>31.92</v>
      </c>
      <c r="C978" s="33">
        <v>0</v>
      </c>
      <c r="D978" s="33">
        <v>1</v>
      </c>
      <c r="E978" s="33">
        <v>0</v>
      </c>
      <c r="F978" s="33">
        <v>0</v>
      </c>
      <c r="G978" s="33">
        <v>0</v>
      </c>
      <c r="H978">
        <v>0</v>
      </c>
      <c r="I978">
        <v>0</v>
      </c>
      <c r="J978">
        <v>0</v>
      </c>
      <c r="K978">
        <v>1</v>
      </c>
      <c r="L978">
        <v>0</v>
      </c>
      <c r="M978">
        <v>0</v>
      </c>
      <c r="N978">
        <v>0</v>
      </c>
      <c r="O978">
        <v>1</v>
      </c>
      <c r="P978">
        <v>0</v>
      </c>
      <c r="Q978" s="32">
        <v>7209.4917999999998</v>
      </c>
      <c r="R978" s="110" t="e">
        <f>IF(Play[[#This Row],[southeast]]=1,Play[[#This Row],[medical_insurance_charges]],NA())</f>
        <v>#N/A</v>
      </c>
      <c r="S978" s="110" t="e">
        <f>IF(Play[[#This Row],[southwest]]=1,Play[[#This Row],[medical_insurance_charges]],NA())</f>
        <v>#N/A</v>
      </c>
      <c r="T978" s="111">
        <f>IF(Play[[#This Row],[northwest]]=1,Play[[#This Row],[medical_insurance_charges]],NA())</f>
        <v>7209.4917999999998</v>
      </c>
      <c r="U978" s="110" t="e">
        <f>IF(Play[[#This Row],[northeast]]=1,Play[[#This Row],[medical_insurance_charges]],NA())</f>
        <v>#N/A</v>
      </c>
      <c r="V978" s="114" t="e">
        <f>IF(AND(Play[[#This Row],[southeast]]&lt;&gt;0,Play[[#This Row],[Smoker]]&lt;&gt;0),Play[[#This Row],[medical_insurance_charges]],NA())</f>
        <v>#N/A</v>
      </c>
      <c r="W978" s="114" t="e">
        <f>IF(AND(Play[[#This Row],[southwest]]&lt;&gt;0,Play[[#This Row],[Smoker]]&lt;&gt;0),Play[[#This Row],[medical_insurance_charges]],NA())</f>
        <v>#N/A</v>
      </c>
      <c r="X978" s="114" t="e">
        <f>IF(AND(Play[[#This Row],[northwest]]&lt;&gt;0,Play[[#This Row],[Smoker]]&lt;&gt;0),Play[[#This Row],[medical_insurance_charges]],NA())</f>
        <v>#N/A</v>
      </c>
      <c r="Y978" s="114" t="e">
        <f>IF(AND(Play[[#This Row],[northeast]]&lt;&gt;0,Play[[#This Row],[Smoker]]&lt;&gt;0),Play[[#This Row],[medical_insurance_charges]],NA())</f>
        <v>#N/A</v>
      </c>
      <c r="Z978" s="115" t="e">
        <f>IF(AND(Play[[#This Row],[Biological Marker]]=0,Play[[#This Row],[Smoker]]=1),Play[[#This Row],[medical_insurance_charges]],NA())</f>
        <v>#N/A</v>
      </c>
      <c r="AA978" s="115" t="e">
        <f>IF(AND(Play[[#This Row],[Biological Marker]]=1,Play[[#This Row],[Smoker]]=1),Play[[#This Row],[medical_insurance_charges]],NA())</f>
        <v>#N/A</v>
      </c>
      <c r="AB978" s="144" t="e">
        <f>IF(AND(Play[[#This Row],[southeast]]&lt;&gt;0,Play[[#This Row],[Smoker]]=0),Play[[#This Row],[medical_insurance_charges]],NA())</f>
        <v>#N/A</v>
      </c>
      <c r="AC978" s="144" t="e">
        <f>IF(AND(Play[[#This Row],[southwest]]&lt;&gt;0,Play[[#This Row],[Smoker]]=0),Play[[#This Row],[medical_insurance_charges]],NA())</f>
        <v>#N/A</v>
      </c>
      <c r="AD978" s="144">
        <f>IF(AND(Play[[#This Row],[northwest]]&lt;&gt;0,Play[[#This Row],[Smoker]]=0),Play[[#This Row],[medical_insurance_charges]],NA())</f>
        <v>7209.4917999999998</v>
      </c>
      <c r="AE978" s="144" t="e">
        <f>IF(AND(Play[[#This Row],[northeast]]&lt;&gt;0,Play[[#This Row],[Smoker]]=0),Play[[#This Row],[medical_insurance_charges]],NA())</f>
        <v>#N/A</v>
      </c>
      <c r="AF978" s="115">
        <f>IF(AND(Play[[#This Row],[Biological Marker]]=0,Play[[#This Row],[Smoker]]=0),Play[[#This Row],[medical_insurance_charges]],NA())</f>
        <v>7209.4917999999998</v>
      </c>
      <c r="AG978" s="115" t="e">
        <f>IF(AND(Play[[#This Row],[Biological Marker]]=1,Play[[#This Row],[Smoker]]=0),Play[[#This Row],[medical_insurance_charges]],NA())</f>
        <v>#N/A</v>
      </c>
    </row>
    <row r="979" spans="1:33" x14ac:dyDescent="0.35">
      <c r="A979" s="31">
        <v>40</v>
      </c>
      <c r="B979" s="31">
        <v>41.42</v>
      </c>
      <c r="C979" s="33">
        <v>0</v>
      </c>
      <c r="D979" s="33">
        <v>1</v>
      </c>
      <c r="E979" s="33">
        <v>0</v>
      </c>
      <c r="F979" s="33">
        <v>0</v>
      </c>
      <c r="G979" s="33">
        <v>0</v>
      </c>
      <c r="H979">
        <v>0</v>
      </c>
      <c r="I979">
        <v>0</v>
      </c>
      <c r="J979">
        <v>0</v>
      </c>
      <c r="K979">
        <v>1</v>
      </c>
      <c r="L979">
        <v>0</v>
      </c>
      <c r="M979">
        <v>0</v>
      </c>
      <c r="N979">
        <v>0</v>
      </c>
      <c r="O979">
        <v>1</v>
      </c>
      <c r="P979">
        <v>0</v>
      </c>
      <c r="Q979" s="32">
        <v>28476.734990000001</v>
      </c>
      <c r="R979" s="110" t="e">
        <f>IF(Play[[#This Row],[southeast]]=1,Play[[#This Row],[medical_insurance_charges]],NA())</f>
        <v>#N/A</v>
      </c>
      <c r="S979" s="110" t="e">
        <f>IF(Play[[#This Row],[southwest]]=1,Play[[#This Row],[medical_insurance_charges]],NA())</f>
        <v>#N/A</v>
      </c>
      <c r="T979" s="111">
        <f>IF(Play[[#This Row],[northwest]]=1,Play[[#This Row],[medical_insurance_charges]],NA())</f>
        <v>28476.734990000001</v>
      </c>
      <c r="U979" s="110" t="e">
        <f>IF(Play[[#This Row],[northeast]]=1,Play[[#This Row],[medical_insurance_charges]],NA())</f>
        <v>#N/A</v>
      </c>
      <c r="V979" s="114" t="e">
        <f>IF(AND(Play[[#This Row],[southeast]]&lt;&gt;0,Play[[#This Row],[Smoker]]&lt;&gt;0),Play[[#This Row],[medical_insurance_charges]],NA())</f>
        <v>#N/A</v>
      </c>
      <c r="W979" s="114" t="e">
        <f>IF(AND(Play[[#This Row],[southwest]]&lt;&gt;0,Play[[#This Row],[Smoker]]&lt;&gt;0),Play[[#This Row],[medical_insurance_charges]],NA())</f>
        <v>#N/A</v>
      </c>
      <c r="X979" s="114" t="e">
        <f>IF(AND(Play[[#This Row],[northwest]]&lt;&gt;0,Play[[#This Row],[Smoker]]&lt;&gt;0),Play[[#This Row],[medical_insurance_charges]],NA())</f>
        <v>#N/A</v>
      </c>
      <c r="Y979" s="114" t="e">
        <f>IF(AND(Play[[#This Row],[northeast]]&lt;&gt;0,Play[[#This Row],[Smoker]]&lt;&gt;0),Play[[#This Row],[medical_insurance_charges]],NA())</f>
        <v>#N/A</v>
      </c>
      <c r="Z979" s="115" t="e">
        <f>IF(AND(Play[[#This Row],[Biological Marker]]=0,Play[[#This Row],[Smoker]]=1),Play[[#This Row],[medical_insurance_charges]],NA())</f>
        <v>#N/A</v>
      </c>
      <c r="AA979" s="115" t="e">
        <f>IF(AND(Play[[#This Row],[Biological Marker]]=1,Play[[#This Row],[Smoker]]=1),Play[[#This Row],[medical_insurance_charges]],NA())</f>
        <v>#N/A</v>
      </c>
      <c r="AB979" s="144" t="e">
        <f>IF(AND(Play[[#This Row],[southeast]]&lt;&gt;0,Play[[#This Row],[Smoker]]=0),Play[[#This Row],[medical_insurance_charges]],NA())</f>
        <v>#N/A</v>
      </c>
      <c r="AC979" s="144" t="e">
        <f>IF(AND(Play[[#This Row],[southwest]]&lt;&gt;0,Play[[#This Row],[Smoker]]=0),Play[[#This Row],[medical_insurance_charges]],NA())</f>
        <v>#N/A</v>
      </c>
      <c r="AD979" s="144">
        <f>IF(AND(Play[[#This Row],[northwest]]&lt;&gt;0,Play[[#This Row],[Smoker]]=0),Play[[#This Row],[medical_insurance_charges]],NA())</f>
        <v>28476.734990000001</v>
      </c>
      <c r="AE979" s="144" t="e">
        <f>IF(AND(Play[[#This Row],[northeast]]&lt;&gt;0,Play[[#This Row],[Smoker]]=0),Play[[#This Row],[medical_insurance_charges]],NA())</f>
        <v>#N/A</v>
      </c>
      <c r="AF979" s="115">
        <f>IF(AND(Play[[#This Row],[Biological Marker]]=0,Play[[#This Row],[Smoker]]=0),Play[[#This Row],[medical_insurance_charges]],NA())</f>
        <v>28476.734990000001</v>
      </c>
      <c r="AG979" s="115" t="e">
        <f>IF(AND(Play[[#This Row],[Biological Marker]]=1,Play[[#This Row],[Smoker]]=0),Play[[#This Row],[medical_insurance_charges]],NA())</f>
        <v>#N/A</v>
      </c>
    </row>
    <row r="980" spans="1:33" x14ac:dyDescent="0.35">
      <c r="A980" s="31">
        <v>41</v>
      </c>
      <c r="B980" s="31">
        <v>32.965000000000003</v>
      </c>
      <c r="C980" s="33">
        <v>0</v>
      </c>
      <c r="D980" s="33">
        <v>1</v>
      </c>
      <c r="E980" s="33">
        <v>0</v>
      </c>
      <c r="F980" s="33">
        <v>0</v>
      </c>
      <c r="G980" s="33">
        <v>0</v>
      </c>
      <c r="H980">
        <v>0</v>
      </c>
      <c r="I980">
        <v>0</v>
      </c>
      <c r="J980">
        <v>0</v>
      </c>
      <c r="K980">
        <v>1</v>
      </c>
      <c r="L980">
        <v>0</v>
      </c>
      <c r="M980">
        <v>0</v>
      </c>
      <c r="N980">
        <v>0</v>
      </c>
      <c r="O980">
        <v>1</v>
      </c>
      <c r="P980">
        <v>0</v>
      </c>
      <c r="Q980" s="32">
        <v>6571.0243499999997</v>
      </c>
      <c r="R980" s="110" t="e">
        <f>IF(Play[[#This Row],[southeast]]=1,Play[[#This Row],[medical_insurance_charges]],NA())</f>
        <v>#N/A</v>
      </c>
      <c r="S980" s="110" t="e">
        <f>IF(Play[[#This Row],[southwest]]=1,Play[[#This Row],[medical_insurance_charges]],NA())</f>
        <v>#N/A</v>
      </c>
      <c r="T980" s="111">
        <f>IF(Play[[#This Row],[northwest]]=1,Play[[#This Row],[medical_insurance_charges]],NA())</f>
        <v>6571.0243499999997</v>
      </c>
      <c r="U980" s="110" t="e">
        <f>IF(Play[[#This Row],[northeast]]=1,Play[[#This Row],[medical_insurance_charges]],NA())</f>
        <v>#N/A</v>
      </c>
      <c r="V980" s="114" t="e">
        <f>IF(AND(Play[[#This Row],[southeast]]&lt;&gt;0,Play[[#This Row],[Smoker]]&lt;&gt;0),Play[[#This Row],[medical_insurance_charges]],NA())</f>
        <v>#N/A</v>
      </c>
      <c r="W980" s="114" t="e">
        <f>IF(AND(Play[[#This Row],[southwest]]&lt;&gt;0,Play[[#This Row],[Smoker]]&lt;&gt;0),Play[[#This Row],[medical_insurance_charges]],NA())</f>
        <v>#N/A</v>
      </c>
      <c r="X980" s="114" t="e">
        <f>IF(AND(Play[[#This Row],[northwest]]&lt;&gt;0,Play[[#This Row],[Smoker]]&lt;&gt;0),Play[[#This Row],[medical_insurance_charges]],NA())</f>
        <v>#N/A</v>
      </c>
      <c r="Y980" s="114" t="e">
        <f>IF(AND(Play[[#This Row],[northeast]]&lt;&gt;0,Play[[#This Row],[Smoker]]&lt;&gt;0),Play[[#This Row],[medical_insurance_charges]],NA())</f>
        <v>#N/A</v>
      </c>
      <c r="Z980" s="115" t="e">
        <f>IF(AND(Play[[#This Row],[Biological Marker]]=0,Play[[#This Row],[Smoker]]=1),Play[[#This Row],[medical_insurance_charges]],NA())</f>
        <v>#N/A</v>
      </c>
      <c r="AA980" s="115" t="e">
        <f>IF(AND(Play[[#This Row],[Biological Marker]]=1,Play[[#This Row],[Smoker]]=1),Play[[#This Row],[medical_insurance_charges]],NA())</f>
        <v>#N/A</v>
      </c>
      <c r="AB980" s="144" t="e">
        <f>IF(AND(Play[[#This Row],[southeast]]&lt;&gt;0,Play[[#This Row],[Smoker]]=0),Play[[#This Row],[medical_insurance_charges]],NA())</f>
        <v>#N/A</v>
      </c>
      <c r="AC980" s="144" t="e">
        <f>IF(AND(Play[[#This Row],[southwest]]&lt;&gt;0,Play[[#This Row],[Smoker]]=0),Play[[#This Row],[medical_insurance_charges]],NA())</f>
        <v>#N/A</v>
      </c>
      <c r="AD980" s="144">
        <f>IF(AND(Play[[#This Row],[northwest]]&lt;&gt;0,Play[[#This Row],[Smoker]]=0),Play[[#This Row],[medical_insurance_charges]],NA())</f>
        <v>6571.0243499999997</v>
      </c>
      <c r="AE980" s="144" t="e">
        <f>IF(AND(Play[[#This Row],[northeast]]&lt;&gt;0,Play[[#This Row],[Smoker]]=0),Play[[#This Row],[medical_insurance_charges]],NA())</f>
        <v>#N/A</v>
      </c>
      <c r="AF980" s="115">
        <f>IF(AND(Play[[#This Row],[Biological Marker]]=0,Play[[#This Row],[Smoker]]=0),Play[[#This Row],[medical_insurance_charges]],NA())</f>
        <v>6571.0243499999997</v>
      </c>
      <c r="AG980" s="115" t="e">
        <f>IF(AND(Play[[#This Row],[Biological Marker]]=1,Play[[#This Row],[Smoker]]=0),Play[[#This Row],[medical_insurance_charges]],NA())</f>
        <v>#N/A</v>
      </c>
    </row>
    <row r="981" spans="1:33" x14ac:dyDescent="0.35">
      <c r="A981" s="31">
        <v>41</v>
      </c>
      <c r="B981" s="31">
        <v>33.155000000000001</v>
      </c>
      <c r="C981" s="33">
        <v>0</v>
      </c>
      <c r="D981" s="33">
        <v>1</v>
      </c>
      <c r="E981" s="33">
        <v>0</v>
      </c>
      <c r="F981" s="33">
        <v>0</v>
      </c>
      <c r="G981" s="33">
        <v>0</v>
      </c>
      <c r="H981">
        <v>0</v>
      </c>
      <c r="I981">
        <v>0</v>
      </c>
      <c r="J981">
        <v>0</v>
      </c>
      <c r="K981">
        <v>0</v>
      </c>
      <c r="L981">
        <v>1</v>
      </c>
      <c r="M981">
        <v>0</v>
      </c>
      <c r="N981">
        <v>0</v>
      </c>
      <c r="O981">
        <v>1</v>
      </c>
      <c r="P981">
        <v>0</v>
      </c>
      <c r="Q981" s="32">
        <v>8538.28845</v>
      </c>
      <c r="R981" s="110" t="e">
        <f>IF(Play[[#This Row],[southeast]]=1,Play[[#This Row],[medical_insurance_charges]],NA())</f>
        <v>#N/A</v>
      </c>
      <c r="S981" s="110" t="e">
        <f>IF(Play[[#This Row],[southwest]]=1,Play[[#This Row],[medical_insurance_charges]],NA())</f>
        <v>#N/A</v>
      </c>
      <c r="T981" s="111" t="e">
        <f>IF(Play[[#This Row],[northwest]]=1,Play[[#This Row],[medical_insurance_charges]],NA())</f>
        <v>#N/A</v>
      </c>
      <c r="U981" s="110">
        <f>IF(Play[[#This Row],[northeast]]=1,Play[[#This Row],[medical_insurance_charges]],NA())</f>
        <v>8538.28845</v>
      </c>
      <c r="V981" s="114" t="e">
        <f>IF(AND(Play[[#This Row],[southeast]]&lt;&gt;0,Play[[#This Row],[Smoker]]&lt;&gt;0),Play[[#This Row],[medical_insurance_charges]],NA())</f>
        <v>#N/A</v>
      </c>
      <c r="W981" s="114" t="e">
        <f>IF(AND(Play[[#This Row],[southwest]]&lt;&gt;0,Play[[#This Row],[Smoker]]&lt;&gt;0),Play[[#This Row],[medical_insurance_charges]],NA())</f>
        <v>#N/A</v>
      </c>
      <c r="X981" s="114" t="e">
        <f>IF(AND(Play[[#This Row],[northwest]]&lt;&gt;0,Play[[#This Row],[Smoker]]&lt;&gt;0),Play[[#This Row],[medical_insurance_charges]],NA())</f>
        <v>#N/A</v>
      </c>
      <c r="Y981" s="114" t="e">
        <f>IF(AND(Play[[#This Row],[northeast]]&lt;&gt;0,Play[[#This Row],[Smoker]]&lt;&gt;0),Play[[#This Row],[medical_insurance_charges]],NA())</f>
        <v>#N/A</v>
      </c>
      <c r="Z981" s="115" t="e">
        <f>IF(AND(Play[[#This Row],[Biological Marker]]=0,Play[[#This Row],[Smoker]]=1),Play[[#This Row],[medical_insurance_charges]],NA())</f>
        <v>#N/A</v>
      </c>
      <c r="AA981" s="115" t="e">
        <f>IF(AND(Play[[#This Row],[Biological Marker]]=1,Play[[#This Row],[Smoker]]=1),Play[[#This Row],[medical_insurance_charges]],NA())</f>
        <v>#N/A</v>
      </c>
      <c r="AB981" s="144" t="e">
        <f>IF(AND(Play[[#This Row],[southeast]]&lt;&gt;0,Play[[#This Row],[Smoker]]=0),Play[[#This Row],[medical_insurance_charges]],NA())</f>
        <v>#N/A</v>
      </c>
      <c r="AC981" s="144" t="e">
        <f>IF(AND(Play[[#This Row],[southwest]]&lt;&gt;0,Play[[#This Row],[Smoker]]=0),Play[[#This Row],[medical_insurance_charges]],NA())</f>
        <v>#N/A</v>
      </c>
      <c r="AD981" s="144" t="e">
        <f>IF(AND(Play[[#This Row],[northwest]]&lt;&gt;0,Play[[#This Row],[Smoker]]=0),Play[[#This Row],[medical_insurance_charges]],NA())</f>
        <v>#N/A</v>
      </c>
      <c r="AE981" s="144">
        <f>IF(AND(Play[[#This Row],[northeast]]&lt;&gt;0,Play[[#This Row],[Smoker]]=0),Play[[#This Row],[medical_insurance_charges]],NA())</f>
        <v>8538.28845</v>
      </c>
      <c r="AF981" s="115">
        <f>IF(AND(Play[[#This Row],[Biological Marker]]=0,Play[[#This Row],[Smoker]]=0),Play[[#This Row],[medical_insurance_charges]],NA())</f>
        <v>8538.28845</v>
      </c>
      <c r="AG981" s="115" t="e">
        <f>IF(AND(Play[[#This Row],[Biological Marker]]=1,Play[[#This Row],[Smoker]]=0),Play[[#This Row],[medical_insurance_charges]],NA())</f>
        <v>#N/A</v>
      </c>
    </row>
    <row r="982" spans="1:33" x14ac:dyDescent="0.35">
      <c r="A982" s="31">
        <v>41</v>
      </c>
      <c r="B982" s="31">
        <v>31.635000000000002</v>
      </c>
      <c r="C982" s="33">
        <v>0</v>
      </c>
      <c r="D982" s="33">
        <v>1</v>
      </c>
      <c r="E982" s="33">
        <v>0</v>
      </c>
      <c r="F982" s="33">
        <v>0</v>
      </c>
      <c r="G982" s="33">
        <v>0</v>
      </c>
      <c r="H982">
        <v>0</v>
      </c>
      <c r="I982">
        <v>0</v>
      </c>
      <c r="J982">
        <v>0</v>
      </c>
      <c r="K982">
        <v>0</v>
      </c>
      <c r="L982">
        <v>1</v>
      </c>
      <c r="M982">
        <v>0</v>
      </c>
      <c r="N982">
        <v>0</v>
      </c>
      <c r="O982">
        <v>1</v>
      </c>
      <c r="P982">
        <v>0</v>
      </c>
      <c r="Q982" s="32">
        <v>7358.1756500000001</v>
      </c>
      <c r="R982" s="110" t="e">
        <f>IF(Play[[#This Row],[southeast]]=1,Play[[#This Row],[medical_insurance_charges]],NA())</f>
        <v>#N/A</v>
      </c>
      <c r="S982" s="110" t="e">
        <f>IF(Play[[#This Row],[southwest]]=1,Play[[#This Row],[medical_insurance_charges]],NA())</f>
        <v>#N/A</v>
      </c>
      <c r="T982" s="111" t="e">
        <f>IF(Play[[#This Row],[northwest]]=1,Play[[#This Row],[medical_insurance_charges]],NA())</f>
        <v>#N/A</v>
      </c>
      <c r="U982" s="110">
        <f>IF(Play[[#This Row],[northeast]]=1,Play[[#This Row],[medical_insurance_charges]],NA())</f>
        <v>7358.1756500000001</v>
      </c>
      <c r="V982" s="114" t="e">
        <f>IF(AND(Play[[#This Row],[southeast]]&lt;&gt;0,Play[[#This Row],[Smoker]]&lt;&gt;0),Play[[#This Row],[medical_insurance_charges]],NA())</f>
        <v>#N/A</v>
      </c>
      <c r="W982" s="114" t="e">
        <f>IF(AND(Play[[#This Row],[southwest]]&lt;&gt;0,Play[[#This Row],[Smoker]]&lt;&gt;0),Play[[#This Row],[medical_insurance_charges]],NA())</f>
        <v>#N/A</v>
      </c>
      <c r="X982" s="114" t="e">
        <f>IF(AND(Play[[#This Row],[northwest]]&lt;&gt;0,Play[[#This Row],[Smoker]]&lt;&gt;0),Play[[#This Row],[medical_insurance_charges]],NA())</f>
        <v>#N/A</v>
      </c>
      <c r="Y982" s="114" t="e">
        <f>IF(AND(Play[[#This Row],[northeast]]&lt;&gt;0,Play[[#This Row],[Smoker]]&lt;&gt;0),Play[[#This Row],[medical_insurance_charges]],NA())</f>
        <v>#N/A</v>
      </c>
      <c r="Z982" s="115" t="e">
        <f>IF(AND(Play[[#This Row],[Biological Marker]]=0,Play[[#This Row],[Smoker]]=1),Play[[#This Row],[medical_insurance_charges]],NA())</f>
        <v>#N/A</v>
      </c>
      <c r="AA982" s="115" t="e">
        <f>IF(AND(Play[[#This Row],[Biological Marker]]=1,Play[[#This Row],[Smoker]]=1),Play[[#This Row],[medical_insurance_charges]],NA())</f>
        <v>#N/A</v>
      </c>
      <c r="AB982" s="144" t="e">
        <f>IF(AND(Play[[#This Row],[southeast]]&lt;&gt;0,Play[[#This Row],[Smoker]]=0),Play[[#This Row],[medical_insurance_charges]],NA())</f>
        <v>#N/A</v>
      </c>
      <c r="AC982" s="144" t="e">
        <f>IF(AND(Play[[#This Row],[southwest]]&lt;&gt;0,Play[[#This Row],[Smoker]]=0),Play[[#This Row],[medical_insurance_charges]],NA())</f>
        <v>#N/A</v>
      </c>
      <c r="AD982" s="144" t="e">
        <f>IF(AND(Play[[#This Row],[northwest]]&lt;&gt;0,Play[[#This Row],[Smoker]]=0),Play[[#This Row],[medical_insurance_charges]],NA())</f>
        <v>#N/A</v>
      </c>
      <c r="AE982" s="144">
        <f>IF(AND(Play[[#This Row],[northeast]]&lt;&gt;0,Play[[#This Row],[Smoker]]=0),Play[[#This Row],[medical_insurance_charges]],NA())</f>
        <v>7358.1756500000001</v>
      </c>
      <c r="AF982" s="115">
        <f>IF(AND(Play[[#This Row],[Biological Marker]]=0,Play[[#This Row],[Smoker]]=0),Play[[#This Row],[medical_insurance_charges]],NA())</f>
        <v>7358.1756500000001</v>
      </c>
      <c r="AG982" s="115" t="e">
        <f>IF(AND(Play[[#This Row],[Biological Marker]]=1,Play[[#This Row],[Smoker]]=0),Play[[#This Row],[medical_insurance_charges]],NA())</f>
        <v>#N/A</v>
      </c>
    </row>
    <row r="983" spans="1:33" x14ac:dyDescent="0.35">
      <c r="A983" s="31">
        <v>41</v>
      </c>
      <c r="B983" s="31">
        <v>33.06</v>
      </c>
      <c r="C983" s="33">
        <v>0</v>
      </c>
      <c r="D983" s="33">
        <v>1</v>
      </c>
      <c r="E983" s="33">
        <v>0</v>
      </c>
      <c r="F983" s="33">
        <v>0</v>
      </c>
      <c r="G983" s="33">
        <v>0</v>
      </c>
      <c r="H983">
        <v>0</v>
      </c>
      <c r="I983">
        <v>0</v>
      </c>
      <c r="J983">
        <v>0</v>
      </c>
      <c r="K983">
        <v>1</v>
      </c>
      <c r="L983">
        <v>0</v>
      </c>
      <c r="M983">
        <v>0</v>
      </c>
      <c r="N983">
        <v>0</v>
      </c>
      <c r="O983">
        <v>1</v>
      </c>
      <c r="P983">
        <v>0</v>
      </c>
      <c r="Q983" s="32">
        <v>7749.1563999999998</v>
      </c>
      <c r="R983" s="110" t="e">
        <f>IF(Play[[#This Row],[southeast]]=1,Play[[#This Row],[medical_insurance_charges]],NA())</f>
        <v>#N/A</v>
      </c>
      <c r="S983" s="110" t="e">
        <f>IF(Play[[#This Row],[southwest]]=1,Play[[#This Row],[medical_insurance_charges]],NA())</f>
        <v>#N/A</v>
      </c>
      <c r="T983" s="111">
        <f>IF(Play[[#This Row],[northwest]]=1,Play[[#This Row],[medical_insurance_charges]],NA())</f>
        <v>7749.1563999999998</v>
      </c>
      <c r="U983" s="110" t="e">
        <f>IF(Play[[#This Row],[northeast]]=1,Play[[#This Row],[medical_insurance_charges]],NA())</f>
        <v>#N/A</v>
      </c>
      <c r="V983" s="114" t="e">
        <f>IF(AND(Play[[#This Row],[southeast]]&lt;&gt;0,Play[[#This Row],[Smoker]]&lt;&gt;0),Play[[#This Row],[medical_insurance_charges]],NA())</f>
        <v>#N/A</v>
      </c>
      <c r="W983" s="114" t="e">
        <f>IF(AND(Play[[#This Row],[southwest]]&lt;&gt;0,Play[[#This Row],[Smoker]]&lt;&gt;0),Play[[#This Row],[medical_insurance_charges]],NA())</f>
        <v>#N/A</v>
      </c>
      <c r="X983" s="114" t="e">
        <f>IF(AND(Play[[#This Row],[northwest]]&lt;&gt;0,Play[[#This Row],[Smoker]]&lt;&gt;0),Play[[#This Row],[medical_insurance_charges]],NA())</f>
        <v>#N/A</v>
      </c>
      <c r="Y983" s="114" t="e">
        <f>IF(AND(Play[[#This Row],[northeast]]&lt;&gt;0,Play[[#This Row],[Smoker]]&lt;&gt;0),Play[[#This Row],[medical_insurance_charges]],NA())</f>
        <v>#N/A</v>
      </c>
      <c r="Z983" s="115" t="e">
        <f>IF(AND(Play[[#This Row],[Biological Marker]]=0,Play[[#This Row],[Smoker]]=1),Play[[#This Row],[medical_insurance_charges]],NA())</f>
        <v>#N/A</v>
      </c>
      <c r="AA983" s="115" t="e">
        <f>IF(AND(Play[[#This Row],[Biological Marker]]=1,Play[[#This Row],[Smoker]]=1),Play[[#This Row],[medical_insurance_charges]],NA())</f>
        <v>#N/A</v>
      </c>
      <c r="AB983" s="144" t="e">
        <f>IF(AND(Play[[#This Row],[southeast]]&lt;&gt;0,Play[[#This Row],[Smoker]]=0),Play[[#This Row],[medical_insurance_charges]],NA())</f>
        <v>#N/A</v>
      </c>
      <c r="AC983" s="144" t="e">
        <f>IF(AND(Play[[#This Row],[southwest]]&lt;&gt;0,Play[[#This Row],[Smoker]]=0),Play[[#This Row],[medical_insurance_charges]],NA())</f>
        <v>#N/A</v>
      </c>
      <c r="AD983" s="144">
        <f>IF(AND(Play[[#This Row],[northwest]]&lt;&gt;0,Play[[#This Row],[Smoker]]=0),Play[[#This Row],[medical_insurance_charges]],NA())</f>
        <v>7749.1563999999998</v>
      </c>
      <c r="AE983" s="144" t="e">
        <f>IF(AND(Play[[#This Row],[northeast]]&lt;&gt;0,Play[[#This Row],[Smoker]]=0),Play[[#This Row],[medical_insurance_charges]],NA())</f>
        <v>#N/A</v>
      </c>
      <c r="AF983" s="115">
        <f>IF(AND(Play[[#This Row],[Biological Marker]]=0,Play[[#This Row],[Smoker]]=0),Play[[#This Row],[medical_insurance_charges]],NA())</f>
        <v>7749.1563999999998</v>
      </c>
      <c r="AG983" s="115" t="e">
        <f>IF(AND(Play[[#This Row],[Biological Marker]]=1,Play[[#This Row],[Smoker]]=0),Play[[#This Row],[medical_insurance_charges]],NA())</f>
        <v>#N/A</v>
      </c>
    </row>
    <row r="984" spans="1:33" x14ac:dyDescent="0.35">
      <c r="A984" s="31">
        <v>42</v>
      </c>
      <c r="B984" s="31">
        <v>36.195</v>
      </c>
      <c r="C984" s="33">
        <v>0</v>
      </c>
      <c r="D984" s="33">
        <v>1</v>
      </c>
      <c r="E984" s="33">
        <v>0</v>
      </c>
      <c r="F984" s="33">
        <v>0</v>
      </c>
      <c r="G984" s="33">
        <v>0</v>
      </c>
      <c r="H984">
        <v>0</v>
      </c>
      <c r="I984">
        <v>0</v>
      </c>
      <c r="J984">
        <v>0</v>
      </c>
      <c r="K984">
        <v>1</v>
      </c>
      <c r="L984">
        <v>0</v>
      </c>
      <c r="M984">
        <v>0</v>
      </c>
      <c r="N984">
        <v>0</v>
      </c>
      <c r="O984">
        <v>1</v>
      </c>
      <c r="P984">
        <v>0</v>
      </c>
      <c r="Q984" s="32">
        <v>7443.6430499999997</v>
      </c>
      <c r="R984" s="110" t="e">
        <f>IF(Play[[#This Row],[southeast]]=1,Play[[#This Row],[medical_insurance_charges]],NA())</f>
        <v>#N/A</v>
      </c>
      <c r="S984" s="110" t="e">
        <f>IF(Play[[#This Row],[southwest]]=1,Play[[#This Row],[medical_insurance_charges]],NA())</f>
        <v>#N/A</v>
      </c>
      <c r="T984" s="111">
        <f>IF(Play[[#This Row],[northwest]]=1,Play[[#This Row],[medical_insurance_charges]],NA())</f>
        <v>7443.6430499999997</v>
      </c>
      <c r="U984" s="110" t="e">
        <f>IF(Play[[#This Row],[northeast]]=1,Play[[#This Row],[medical_insurance_charges]],NA())</f>
        <v>#N/A</v>
      </c>
      <c r="V984" s="114" t="e">
        <f>IF(AND(Play[[#This Row],[southeast]]&lt;&gt;0,Play[[#This Row],[Smoker]]&lt;&gt;0),Play[[#This Row],[medical_insurance_charges]],NA())</f>
        <v>#N/A</v>
      </c>
      <c r="W984" s="114" t="e">
        <f>IF(AND(Play[[#This Row],[southwest]]&lt;&gt;0,Play[[#This Row],[Smoker]]&lt;&gt;0),Play[[#This Row],[medical_insurance_charges]],NA())</f>
        <v>#N/A</v>
      </c>
      <c r="X984" s="114" t="e">
        <f>IF(AND(Play[[#This Row],[northwest]]&lt;&gt;0,Play[[#This Row],[Smoker]]&lt;&gt;0),Play[[#This Row],[medical_insurance_charges]],NA())</f>
        <v>#N/A</v>
      </c>
      <c r="Y984" s="114" t="e">
        <f>IF(AND(Play[[#This Row],[northeast]]&lt;&gt;0,Play[[#This Row],[Smoker]]&lt;&gt;0),Play[[#This Row],[medical_insurance_charges]],NA())</f>
        <v>#N/A</v>
      </c>
      <c r="Z984" s="115" t="e">
        <f>IF(AND(Play[[#This Row],[Biological Marker]]=0,Play[[#This Row],[Smoker]]=1),Play[[#This Row],[medical_insurance_charges]],NA())</f>
        <v>#N/A</v>
      </c>
      <c r="AA984" s="115" t="e">
        <f>IF(AND(Play[[#This Row],[Biological Marker]]=1,Play[[#This Row],[Smoker]]=1),Play[[#This Row],[medical_insurance_charges]],NA())</f>
        <v>#N/A</v>
      </c>
      <c r="AB984" s="144" t="e">
        <f>IF(AND(Play[[#This Row],[southeast]]&lt;&gt;0,Play[[#This Row],[Smoker]]=0),Play[[#This Row],[medical_insurance_charges]],NA())</f>
        <v>#N/A</v>
      </c>
      <c r="AC984" s="144" t="e">
        <f>IF(AND(Play[[#This Row],[southwest]]&lt;&gt;0,Play[[#This Row],[Smoker]]=0),Play[[#This Row],[medical_insurance_charges]],NA())</f>
        <v>#N/A</v>
      </c>
      <c r="AD984" s="144">
        <f>IF(AND(Play[[#This Row],[northwest]]&lt;&gt;0,Play[[#This Row],[Smoker]]=0),Play[[#This Row],[medical_insurance_charges]],NA())</f>
        <v>7443.6430499999997</v>
      </c>
      <c r="AE984" s="144" t="e">
        <f>IF(AND(Play[[#This Row],[northeast]]&lt;&gt;0,Play[[#This Row],[Smoker]]=0),Play[[#This Row],[medical_insurance_charges]],NA())</f>
        <v>#N/A</v>
      </c>
      <c r="AF984" s="115">
        <f>IF(AND(Play[[#This Row],[Biological Marker]]=0,Play[[#This Row],[Smoker]]=0),Play[[#This Row],[medical_insurance_charges]],NA())</f>
        <v>7443.6430499999997</v>
      </c>
      <c r="AG984" s="115" t="e">
        <f>IF(AND(Play[[#This Row],[Biological Marker]]=1,Play[[#This Row],[Smoker]]=0),Play[[#This Row],[medical_insurance_charges]],NA())</f>
        <v>#N/A</v>
      </c>
    </row>
    <row r="985" spans="1:33" x14ac:dyDescent="0.35">
      <c r="A985" s="31">
        <v>42</v>
      </c>
      <c r="B985" s="31">
        <v>33.155000000000001</v>
      </c>
      <c r="C985" s="33">
        <v>0</v>
      </c>
      <c r="D985" s="33">
        <v>1</v>
      </c>
      <c r="E985" s="33">
        <v>0</v>
      </c>
      <c r="F985" s="33">
        <v>0</v>
      </c>
      <c r="G985" s="33">
        <v>0</v>
      </c>
      <c r="H985">
        <v>0</v>
      </c>
      <c r="I985">
        <v>0</v>
      </c>
      <c r="J985">
        <v>0</v>
      </c>
      <c r="K985">
        <v>0</v>
      </c>
      <c r="L985">
        <v>1</v>
      </c>
      <c r="M985">
        <v>0</v>
      </c>
      <c r="N985">
        <v>0</v>
      </c>
      <c r="O985">
        <v>1</v>
      </c>
      <c r="P985">
        <v>0</v>
      </c>
      <c r="Q985" s="32">
        <v>7639.4174499999999</v>
      </c>
      <c r="R985" s="110" t="e">
        <f>IF(Play[[#This Row],[southeast]]=1,Play[[#This Row],[medical_insurance_charges]],NA())</f>
        <v>#N/A</v>
      </c>
      <c r="S985" s="110" t="e">
        <f>IF(Play[[#This Row],[southwest]]=1,Play[[#This Row],[medical_insurance_charges]],NA())</f>
        <v>#N/A</v>
      </c>
      <c r="T985" s="111" t="e">
        <f>IF(Play[[#This Row],[northwest]]=1,Play[[#This Row],[medical_insurance_charges]],NA())</f>
        <v>#N/A</v>
      </c>
      <c r="U985" s="110">
        <f>IF(Play[[#This Row],[northeast]]=1,Play[[#This Row],[medical_insurance_charges]],NA())</f>
        <v>7639.4174499999999</v>
      </c>
      <c r="V985" s="114" t="e">
        <f>IF(AND(Play[[#This Row],[southeast]]&lt;&gt;0,Play[[#This Row],[Smoker]]&lt;&gt;0),Play[[#This Row],[medical_insurance_charges]],NA())</f>
        <v>#N/A</v>
      </c>
      <c r="W985" s="114" t="e">
        <f>IF(AND(Play[[#This Row],[southwest]]&lt;&gt;0,Play[[#This Row],[Smoker]]&lt;&gt;0),Play[[#This Row],[medical_insurance_charges]],NA())</f>
        <v>#N/A</v>
      </c>
      <c r="X985" s="114" t="e">
        <f>IF(AND(Play[[#This Row],[northwest]]&lt;&gt;0,Play[[#This Row],[Smoker]]&lt;&gt;0),Play[[#This Row],[medical_insurance_charges]],NA())</f>
        <v>#N/A</v>
      </c>
      <c r="Y985" s="114" t="e">
        <f>IF(AND(Play[[#This Row],[northeast]]&lt;&gt;0,Play[[#This Row],[Smoker]]&lt;&gt;0),Play[[#This Row],[medical_insurance_charges]],NA())</f>
        <v>#N/A</v>
      </c>
      <c r="Z985" s="115" t="e">
        <f>IF(AND(Play[[#This Row],[Biological Marker]]=0,Play[[#This Row],[Smoker]]=1),Play[[#This Row],[medical_insurance_charges]],NA())</f>
        <v>#N/A</v>
      </c>
      <c r="AA985" s="115" t="e">
        <f>IF(AND(Play[[#This Row],[Biological Marker]]=1,Play[[#This Row],[Smoker]]=1),Play[[#This Row],[medical_insurance_charges]],NA())</f>
        <v>#N/A</v>
      </c>
      <c r="AB985" s="144" t="e">
        <f>IF(AND(Play[[#This Row],[southeast]]&lt;&gt;0,Play[[#This Row],[Smoker]]=0),Play[[#This Row],[medical_insurance_charges]],NA())</f>
        <v>#N/A</v>
      </c>
      <c r="AC985" s="144" t="e">
        <f>IF(AND(Play[[#This Row],[southwest]]&lt;&gt;0,Play[[#This Row],[Smoker]]=0),Play[[#This Row],[medical_insurance_charges]],NA())</f>
        <v>#N/A</v>
      </c>
      <c r="AD985" s="144" t="e">
        <f>IF(AND(Play[[#This Row],[northwest]]&lt;&gt;0,Play[[#This Row],[Smoker]]=0),Play[[#This Row],[medical_insurance_charges]],NA())</f>
        <v>#N/A</v>
      </c>
      <c r="AE985" s="144">
        <f>IF(AND(Play[[#This Row],[northeast]]&lt;&gt;0,Play[[#This Row],[Smoker]]=0),Play[[#This Row],[medical_insurance_charges]],NA())</f>
        <v>7639.4174499999999</v>
      </c>
      <c r="AF985" s="115">
        <f>IF(AND(Play[[#This Row],[Biological Marker]]=0,Play[[#This Row],[Smoker]]=0),Play[[#This Row],[medical_insurance_charges]],NA())</f>
        <v>7639.4174499999999</v>
      </c>
      <c r="AG985" s="115" t="e">
        <f>IF(AND(Play[[#This Row],[Biological Marker]]=1,Play[[#This Row],[Smoker]]=0),Play[[#This Row],[medical_insurance_charges]],NA())</f>
        <v>#N/A</v>
      </c>
    </row>
    <row r="986" spans="1:33" x14ac:dyDescent="0.35">
      <c r="A986" s="31">
        <v>42</v>
      </c>
      <c r="B986" s="31">
        <v>41.325000000000003</v>
      </c>
      <c r="C986" s="33">
        <v>0</v>
      </c>
      <c r="D986" s="33">
        <v>1</v>
      </c>
      <c r="E986" s="33">
        <v>0</v>
      </c>
      <c r="F986" s="33">
        <v>0</v>
      </c>
      <c r="G986" s="33">
        <v>0</v>
      </c>
      <c r="H986">
        <v>0</v>
      </c>
      <c r="I986">
        <v>0</v>
      </c>
      <c r="J986">
        <v>0</v>
      </c>
      <c r="K986">
        <v>0</v>
      </c>
      <c r="L986">
        <v>1</v>
      </c>
      <c r="M986">
        <v>0</v>
      </c>
      <c r="N986">
        <v>0</v>
      </c>
      <c r="O986">
        <v>1</v>
      </c>
      <c r="P986">
        <v>0</v>
      </c>
      <c r="Q986" s="32">
        <v>7650.7737500000003</v>
      </c>
      <c r="R986" s="110" t="e">
        <f>IF(Play[[#This Row],[southeast]]=1,Play[[#This Row],[medical_insurance_charges]],NA())</f>
        <v>#N/A</v>
      </c>
      <c r="S986" s="110" t="e">
        <f>IF(Play[[#This Row],[southwest]]=1,Play[[#This Row],[medical_insurance_charges]],NA())</f>
        <v>#N/A</v>
      </c>
      <c r="T986" s="111" t="e">
        <f>IF(Play[[#This Row],[northwest]]=1,Play[[#This Row],[medical_insurance_charges]],NA())</f>
        <v>#N/A</v>
      </c>
      <c r="U986" s="110">
        <f>IF(Play[[#This Row],[northeast]]=1,Play[[#This Row],[medical_insurance_charges]],NA())</f>
        <v>7650.7737500000003</v>
      </c>
      <c r="V986" s="114" t="e">
        <f>IF(AND(Play[[#This Row],[southeast]]&lt;&gt;0,Play[[#This Row],[Smoker]]&lt;&gt;0),Play[[#This Row],[medical_insurance_charges]],NA())</f>
        <v>#N/A</v>
      </c>
      <c r="W986" s="114" t="e">
        <f>IF(AND(Play[[#This Row],[southwest]]&lt;&gt;0,Play[[#This Row],[Smoker]]&lt;&gt;0),Play[[#This Row],[medical_insurance_charges]],NA())</f>
        <v>#N/A</v>
      </c>
      <c r="X986" s="114" t="e">
        <f>IF(AND(Play[[#This Row],[northwest]]&lt;&gt;0,Play[[#This Row],[Smoker]]&lt;&gt;0),Play[[#This Row],[medical_insurance_charges]],NA())</f>
        <v>#N/A</v>
      </c>
      <c r="Y986" s="114" t="e">
        <f>IF(AND(Play[[#This Row],[northeast]]&lt;&gt;0,Play[[#This Row],[Smoker]]&lt;&gt;0),Play[[#This Row],[medical_insurance_charges]],NA())</f>
        <v>#N/A</v>
      </c>
      <c r="Z986" s="115" t="e">
        <f>IF(AND(Play[[#This Row],[Biological Marker]]=0,Play[[#This Row],[Smoker]]=1),Play[[#This Row],[medical_insurance_charges]],NA())</f>
        <v>#N/A</v>
      </c>
      <c r="AA986" s="115" t="e">
        <f>IF(AND(Play[[#This Row],[Biological Marker]]=1,Play[[#This Row],[Smoker]]=1),Play[[#This Row],[medical_insurance_charges]],NA())</f>
        <v>#N/A</v>
      </c>
      <c r="AB986" s="144" t="e">
        <f>IF(AND(Play[[#This Row],[southeast]]&lt;&gt;0,Play[[#This Row],[Smoker]]=0),Play[[#This Row],[medical_insurance_charges]],NA())</f>
        <v>#N/A</v>
      </c>
      <c r="AC986" s="144" t="e">
        <f>IF(AND(Play[[#This Row],[southwest]]&lt;&gt;0,Play[[#This Row],[Smoker]]=0),Play[[#This Row],[medical_insurance_charges]],NA())</f>
        <v>#N/A</v>
      </c>
      <c r="AD986" s="144" t="e">
        <f>IF(AND(Play[[#This Row],[northwest]]&lt;&gt;0,Play[[#This Row],[Smoker]]=0),Play[[#This Row],[medical_insurance_charges]],NA())</f>
        <v>#N/A</v>
      </c>
      <c r="AE986" s="144">
        <f>IF(AND(Play[[#This Row],[northeast]]&lt;&gt;0,Play[[#This Row],[Smoker]]=0),Play[[#This Row],[medical_insurance_charges]],NA())</f>
        <v>7650.7737500000003</v>
      </c>
      <c r="AF986" s="115">
        <f>IF(AND(Play[[#This Row],[Biological Marker]]=0,Play[[#This Row],[Smoker]]=0),Play[[#This Row],[medical_insurance_charges]],NA())</f>
        <v>7650.7737500000003</v>
      </c>
      <c r="AG986" s="115" t="e">
        <f>IF(AND(Play[[#This Row],[Biological Marker]]=1,Play[[#This Row],[Smoker]]=0),Play[[#This Row],[medical_insurance_charges]],NA())</f>
        <v>#N/A</v>
      </c>
    </row>
    <row r="987" spans="1:33" x14ac:dyDescent="0.35">
      <c r="A987" s="31">
        <v>42</v>
      </c>
      <c r="B987" s="31">
        <v>32.869999999999997</v>
      </c>
      <c r="C987" s="33">
        <v>0</v>
      </c>
      <c r="D987" s="33">
        <v>1</v>
      </c>
      <c r="E987" s="33">
        <v>0</v>
      </c>
      <c r="F987" s="33">
        <v>0</v>
      </c>
      <c r="G987" s="33">
        <v>0</v>
      </c>
      <c r="H987">
        <v>0</v>
      </c>
      <c r="I987">
        <v>0</v>
      </c>
      <c r="J987">
        <v>0</v>
      </c>
      <c r="K987">
        <v>0</v>
      </c>
      <c r="L987">
        <v>1</v>
      </c>
      <c r="M987">
        <v>0</v>
      </c>
      <c r="N987">
        <v>0</v>
      </c>
      <c r="O987">
        <v>1</v>
      </c>
      <c r="P987">
        <v>0</v>
      </c>
      <c r="Q987" s="32">
        <v>7050.0213000000003</v>
      </c>
      <c r="R987" s="110" t="e">
        <f>IF(Play[[#This Row],[southeast]]=1,Play[[#This Row],[medical_insurance_charges]],NA())</f>
        <v>#N/A</v>
      </c>
      <c r="S987" s="110" t="e">
        <f>IF(Play[[#This Row],[southwest]]=1,Play[[#This Row],[medical_insurance_charges]],NA())</f>
        <v>#N/A</v>
      </c>
      <c r="T987" s="111" t="e">
        <f>IF(Play[[#This Row],[northwest]]=1,Play[[#This Row],[medical_insurance_charges]],NA())</f>
        <v>#N/A</v>
      </c>
      <c r="U987" s="110">
        <f>IF(Play[[#This Row],[northeast]]=1,Play[[#This Row],[medical_insurance_charges]],NA())</f>
        <v>7050.0213000000003</v>
      </c>
      <c r="V987" s="114" t="e">
        <f>IF(AND(Play[[#This Row],[southeast]]&lt;&gt;0,Play[[#This Row],[Smoker]]&lt;&gt;0),Play[[#This Row],[medical_insurance_charges]],NA())</f>
        <v>#N/A</v>
      </c>
      <c r="W987" s="114" t="e">
        <f>IF(AND(Play[[#This Row],[southwest]]&lt;&gt;0,Play[[#This Row],[Smoker]]&lt;&gt;0),Play[[#This Row],[medical_insurance_charges]],NA())</f>
        <v>#N/A</v>
      </c>
      <c r="X987" s="114" t="e">
        <f>IF(AND(Play[[#This Row],[northwest]]&lt;&gt;0,Play[[#This Row],[Smoker]]&lt;&gt;0),Play[[#This Row],[medical_insurance_charges]],NA())</f>
        <v>#N/A</v>
      </c>
      <c r="Y987" s="114" t="e">
        <f>IF(AND(Play[[#This Row],[northeast]]&lt;&gt;0,Play[[#This Row],[Smoker]]&lt;&gt;0),Play[[#This Row],[medical_insurance_charges]],NA())</f>
        <v>#N/A</v>
      </c>
      <c r="Z987" s="115" t="e">
        <f>IF(AND(Play[[#This Row],[Biological Marker]]=0,Play[[#This Row],[Smoker]]=1),Play[[#This Row],[medical_insurance_charges]],NA())</f>
        <v>#N/A</v>
      </c>
      <c r="AA987" s="115" t="e">
        <f>IF(AND(Play[[#This Row],[Biological Marker]]=1,Play[[#This Row],[Smoker]]=1),Play[[#This Row],[medical_insurance_charges]],NA())</f>
        <v>#N/A</v>
      </c>
      <c r="AB987" s="144" t="e">
        <f>IF(AND(Play[[#This Row],[southeast]]&lt;&gt;0,Play[[#This Row],[Smoker]]=0),Play[[#This Row],[medical_insurance_charges]],NA())</f>
        <v>#N/A</v>
      </c>
      <c r="AC987" s="144" t="e">
        <f>IF(AND(Play[[#This Row],[southwest]]&lt;&gt;0,Play[[#This Row],[Smoker]]=0),Play[[#This Row],[medical_insurance_charges]],NA())</f>
        <v>#N/A</v>
      </c>
      <c r="AD987" s="144" t="e">
        <f>IF(AND(Play[[#This Row],[northwest]]&lt;&gt;0,Play[[#This Row],[Smoker]]=0),Play[[#This Row],[medical_insurance_charges]],NA())</f>
        <v>#N/A</v>
      </c>
      <c r="AE987" s="144">
        <f>IF(AND(Play[[#This Row],[northeast]]&lt;&gt;0,Play[[#This Row],[Smoker]]=0),Play[[#This Row],[medical_insurance_charges]],NA())</f>
        <v>7050.0213000000003</v>
      </c>
      <c r="AF987" s="115">
        <f>IF(AND(Play[[#This Row],[Biological Marker]]=0,Play[[#This Row],[Smoker]]=0),Play[[#This Row],[medical_insurance_charges]],NA())</f>
        <v>7050.0213000000003</v>
      </c>
      <c r="AG987" s="115" t="e">
        <f>IF(AND(Play[[#This Row],[Biological Marker]]=1,Play[[#This Row],[Smoker]]=0),Play[[#This Row],[medical_insurance_charges]],NA())</f>
        <v>#N/A</v>
      </c>
    </row>
    <row r="988" spans="1:33" x14ac:dyDescent="0.35">
      <c r="A988" s="31">
        <v>43</v>
      </c>
      <c r="B988" s="31">
        <v>35.72</v>
      </c>
      <c r="C988" s="33">
        <v>0</v>
      </c>
      <c r="D988" s="33">
        <v>1</v>
      </c>
      <c r="E988" s="33">
        <v>0</v>
      </c>
      <c r="F988" s="33">
        <v>0</v>
      </c>
      <c r="G988" s="33">
        <v>0</v>
      </c>
      <c r="H988">
        <v>0</v>
      </c>
      <c r="I988">
        <v>0</v>
      </c>
      <c r="J988">
        <v>0</v>
      </c>
      <c r="K988">
        <v>0</v>
      </c>
      <c r="L988">
        <v>1</v>
      </c>
      <c r="M988">
        <v>0</v>
      </c>
      <c r="N988">
        <v>0</v>
      </c>
      <c r="O988">
        <v>1</v>
      </c>
      <c r="P988">
        <v>0</v>
      </c>
      <c r="Q988" s="32">
        <v>19144.576519999999</v>
      </c>
      <c r="R988" s="110" t="e">
        <f>IF(Play[[#This Row],[southeast]]=1,Play[[#This Row],[medical_insurance_charges]],NA())</f>
        <v>#N/A</v>
      </c>
      <c r="S988" s="110" t="e">
        <f>IF(Play[[#This Row],[southwest]]=1,Play[[#This Row],[medical_insurance_charges]],NA())</f>
        <v>#N/A</v>
      </c>
      <c r="T988" s="111" t="e">
        <f>IF(Play[[#This Row],[northwest]]=1,Play[[#This Row],[medical_insurance_charges]],NA())</f>
        <v>#N/A</v>
      </c>
      <c r="U988" s="110">
        <f>IF(Play[[#This Row],[northeast]]=1,Play[[#This Row],[medical_insurance_charges]],NA())</f>
        <v>19144.576519999999</v>
      </c>
      <c r="V988" s="114" t="e">
        <f>IF(AND(Play[[#This Row],[southeast]]&lt;&gt;0,Play[[#This Row],[Smoker]]&lt;&gt;0),Play[[#This Row],[medical_insurance_charges]],NA())</f>
        <v>#N/A</v>
      </c>
      <c r="W988" s="114" t="e">
        <f>IF(AND(Play[[#This Row],[southwest]]&lt;&gt;0,Play[[#This Row],[Smoker]]&lt;&gt;0),Play[[#This Row],[medical_insurance_charges]],NA())</f>
        <v>#N/A</v>
      </c>
      <c r="X988" s="114" t="e">
        <f>IF(AND(Play[[#This Row],[northwest]]&lt;&gt;0,Play[[#This Row],[Smoker]]&lt;&gt;0),Play[[#This Row],[medical_insurance_charges]],NA())</f>
        <v>#N/A</v>
      </c>
      <c r="Y988" s="114" t="e">
        <f>IF(AND(Play[[#This Row],[northeast]]&lt;&gt;0,Play[[#This Row],[Smoker]]&lt;&gt;0),Play[[#This Row],[medical_insurance_charges]],NA())</f>
        <v>#N/A</v>
      </c>
      <c r="Z988" s="115" t="e">
        <f>IF(AND(Play[[#This Row],[Biological Marker]]=0,Play[[#This Row],[Smoker]]=1),Play[[#This Row],[medical_insurance_charges]],NA())</f>
        <v>#N/A</v>
      </c>
      <c r="AA988" s="115" t="e">
        <f>IF(AND(Play[[#This Row],[Biological Marker]]=1,Play[[#This Row],[Smoker]]=1),Play[[#This Row],[medical_insurance_charges]],NA())</f>
        <v>#N/A</v>
      </c>
      <c r="AB988" s="144" t="e">
        <f>IF(AND(Play[[#This Row],[southeast]]&lt;&gt;0,Play[[#This Row],[Smoker]]=0),Play[[#This Row],[medical_insurance_charges]],NA())</f>
        <v>#N/A</v>
      </c>
      <c r="AC988" s="144" t="e">
        <f>IF(AND(Play[[#This Row],[southwest]]&lt;&gt;0,Play[[#This Row],[Smoker]]=0),Play[[#This Row],[medical_insurance_charges]],NA())</f>
        <v>#N/A</v>
      </c>
      <c r="AD988" s="144" t="e">
        <f>IF(AND(Play[[#This Row],[northwest]]&lt;&gt;0,Play[[#This Row],[Smoker]]=0),Play[[#This Row],[medical_insurance_charges]],NA())</f>
        <v>#N/A</v>
      </c>
      <c r="AE988" s="144">
        <f>IF(AND(Play[[#This Row],[northeast]]&lt;&gt;0,Play[[#This Row],[Smoker]]=0),Play[[#This Row],[medical_insurance_charges]],NA())</f>
        <v>19144.576519999999</v>
      </c>
      <c r="AF988" s="115">
        <f>IF(AND(Play[[#This Row],[Biological Marker]]=0,Play[[#This Row],[Smoker]]=0),Play[[#This Row],[medical_insurance_charges]],NA())</f>
        <v>19144.576519999999</v>
      </c>
      <c r="AG988" s="115" t="e">
        <f>IF(AND(Play[[#This Row],[Biological Marker]]=1,Play[[#This Row],[Smoker]]=0),Play[[#This Row],[medical_insurance_charges]],NA())</f>
        <v>#N/A</v>
      </c>
    </row>
    <row r="989" spans="1:33" x14ac:dyDescent="0.35">
      <c r="A989" s="31">
        <v>43</v>
      </c>
      <c r="B989" s="31">
        <v>30.684999999999999</v>
      </c>
      <c r="C989" s="33">
        <v>0</v>
      </c>
      <c r="D989" s="33">
        <v>1</v>
      </c>
      <c r="E989" s="33">
        <v>0</v>
      </c>
      <c r="F989" s="33">
        <v>0</v>
      </c>
      <c r="G989" s="33">
        <v>0</v>
      </c>
      <c r="H989">
        <v>0</v>
      </c>
      <c r="I989">
        <v>0</v>
      </c>
      <c r="J989">
        <v>0</v>
      </c>
      <c r="K989">
        <v>1</v>
      </c>
      <c r="L989">
        <v>0</v>
      </c>
      <c r="M989">
        <v>0</v>
      </c>
      <c r="N989">
        <v>0</v>
      </c>
      <c r="O989">
        <v>1</v>
      </c>
      <c r="P989">
        <v>0</v>
      </c>
      <c r="Q989" s="32">
        <v>8310.8391499999998</v>
      </c>
      <c r="R989" s="110" t="e">
        <f>IF(Play[[#This Row],[southeast]]=1,Play[[#This Row],[medical_insurance_charges]],NA())</f>
        <v>#N/A</v>
      </c>
      <c r="S989" s="110" t="e">
        <f>IF(Play[[#This Row],[southwest]]=1,Play[[#This Row],[medical_insurance_charges]],NA())</f>
        <v>#N/A</v>
      </c>
      <c r="T989" s="111">
        <f>IF(Play[[#This Row],[northwest]]=1,Play[[#This Row],[medical_insurance_charges]],NA())</f>
        <v>8310.8391499999998</v>
      </c>
      <c r="U989" s="110" t="e">
        <f>IF(Play[[#This Row],[northeast]]=1,Play[[#This Row],[medical_insurance_charges]],NA())</f>
        <v>#N/A</v>
      </c>
      <c r="V989" s="114" t="e">
        <f>IF(AND(Play[[#This Row],[southeast]]&lt;&gt;0,Play[[#This Row],[Smoker]]&lt;&gt;0),Play[[#This Row],[medical_insurance_charges]],NA())</f>
        <v>#N/A</v>
      </c>
      <c r="W989" s="114" t="e">
        <f>IF(AND(Play[[#This Row],[southwest]]&lt;&gt;0,Play[[#This Row],[Smoker]]&lt;&gt;0),Play[[#This Row],[medical_insurance_charges]],NA())</f>
        <v>#N/A</v>
      </c>
      <c r="X989" s="114" t="e">
        <f>IF(AND(Play[[#This Row],[northwest]]&lt;&gt;0,Play[[#This Row],[Smoker]]&lt;&gt;0),Play[[#This Row],[medical_insurance_charges]],NA())</f>
        <v>#N/A</v>
      </c>
      <c r="Y989" s="114" t="e">
        <f>IF(AND(Play[[#This Row],[northeast]]&lt;&gt;0,Play[[#This Row],[Smoker]]&lt;&gt;0),Play[[#This Row],[medical_insurance_charges]],NA())</f>
        <v>#N/A</v>
      </c>
      <c r="Z989" s="115" t="e">
        <f>IF(AND(Play[[#This Row],[Biological Marker]]=0,Play[[#This Row],[Smoker]]=1),Play[[#This Row],[medical_insurance_charges]],NA())</f>
        <v>#N/A</v>
      </c>
      <c r="AA989" s="115" t="e">
        <f>IF(AND(Play[[#This Row],[Biological Marker]]=1,Play[[#This Row],[Smoker]]=1),Play[[#This Row],[medical_insurance_charges]],NA())</f>
        <v>#N/A</v>
      </c>
      <c r="AB989" s="144" t="e">
        <f>IF(AND(Play[[#This Row],[southeast]]&lt;&gt;0,Play[[#This Row],[Smoker]]=0),Play[[#This Row],[medical_insurance_charges]],NA())</f>
        <v>#N/A</v>
      </c>
      <c r="AC989" s="144" t="e">
        <f>IF(AND(Play[[#This Row],[southwest]]&lt;&gt;0,Play[[#This Row],[Smoker]]=0),Play[[#This Row],[medical_insurance_charges]],NA())</f>
        <v>#N/A</v>
      </c>
      <c r="AD989" s="144">
        <f>IF(AND(Play[[#This Row],[northwest]]&lt;&gt;0,Play[[#This Row],[Smoker]]=0),Play[[#This Row],[medical_insurance_charges]],NA())</f>
        <v>8310.8391499999998</v>
      </c>
      <c r="AE989" s="144" t="e">
        <f>IF(AND(Play[[#This Row],[northeast]]&lt;&gt;0,Play[[#This Row],[Smoker]]=0),Play[[#This Row],[medical_insurance_charges]],NA())</f>
        <v>#N/A</v>
      </c>
      <c r="AF989" s="115">
        <f>IF(AND(Play[[#This Row],[Biological Marker]]=0,Play[[#This Row],[Smoker]]=0),Play[[#This Row],[medical_insurance_charges]],NA())</f>
        <v>8310.8391499999998</v>
      </c>
      <c r="AG989" s="115" t="e">
        <f>IF(AND(Play[[#This Row],[Biological Marker]]=1,Play[[#This Row],[Smoker]]=0),Play[[#This Row],[medical_insurance_charges]],NA())</f>
        <v>#N/A</v>
      </c>
    </row>
    <row r="990" spans="1:33" x14ac:dyDescent="0.35">
      <c r="A990" s="31">
        <v>43</v>
      </c>
      <c r="B990" s="31">
        <v>34.58</v>
      </c>
      <c r="C990" s="33">
        <v>0</v>
      </c>
      <c r="D990" s="33">
        <v>1</v>
      </c>
      <c r="E990" s="33">
        <v>0</v>
      </c>
      <c r="F990" s="33">
        <v>0</v>
      </c>
      <c r="G990" s="33">
        <v>0</v>
      </c>
      <c r="H990">
        <v>0</v>
      </c>
      <c r="I990">
        <v>0</v>
      </c>
      <c r="J990">
        <v>0</v>
      </c>
      <c r="K990">
        <v>1</v>
      </c>
      <c r="L990">
        <v>0</v>
      </c>
      <c r="M990">
        <v>0</v>
      </c>
      <c r="N990">
        <v>0</v>
      </c>
      <c r="O990">
        <v>1</v>
      </c>
      <c r="P990">
        <v>0</v>
      </c>
      <c r="Q990" s="32">
        <v>7727.2532000000001</v>
      </c>
      <c r="R990" s="110" t="e">
        <f>IF(Play[[#This Row],[southeast]]=1,Play[[#This Row],[medical_insurance_charges]],NA())</f>
        <v>#N/A</v>
      </c>
      <c r="S990" s="110" t="e">
        <f>IF(Play[[#This Row],[southwest]]=1,Play[[#This Row],[medical_insurance_charges]],NA())</f>
        <v>#N/A</v>
      </c>
      <c r="T990" s="111">
        <f>IF(Play[[#This Row],[northwest]]=1,Play[[#This Row],[medical_insurance_charges]],NA())</f>
        <v>7727.2532000000001</v>
      </c>
      <c r="U990" s="110" t="e">
        <f>IF(Play[[#This Row],[northeast]]=1,Play[[#This Row],[medical_insurance_charges]],NA())</f>
        <v>#N/A</v>
      </c>
      <c r="V990" s="114" t="e">
        <f>IF(AND(Play[[#This Row],[southeast]]&lt;&gt;0,Play[[#This Row],[Smoker]]&lt;&gt;0),Play[[#This Row],[medical_insurance_charges]],NA())</f>
        <v>#N/A</v>
      </c>
      <c r="W990" s="114" t="e">
        <f>IF(AND(Play[[#This Row],[southwest]]&lt;&gt;0,Play[[#This Row],[Smoker]]&lt;&gt;0),Play[[#This Row],[medical_insurance_charges]],NA())</f>
        <v>#N/A</v>
      </c>
      <c r="X990" s="114" t="e">
        <f>IF(AND(Play[[#This Row],[northwest]]&lt;&gt;0,Play[[#This Row],[Smoker]]&lt;&gt;0),Play[[#This Row],[medical_insurance_charges]],NA())</f>
        <v>#N/A</v>
      </c>
      <c r="Y990" s="114" t="e">
        <f>IF(AND(Play[[#This Row],[northeast]]&lt;&gt;0,Play[[#This Row],[Smoker]]&lt;&gt;0),Play[[#This Row],[medical_insurance_charges]],NA())</f>
        <v>#N/A</v>
      </c>
      <c r="Z990" s="115" t="e">
        <f>IF(AND(Play[[#This Row],[Biological Marker]]=0,Play[[#This Row],[Smoker]]=1),Play[[#This Row],[medical_insurance_charges]],NA())</f>
        <v>#N/A</v>
      </c>
      <c r="AA990" s="115" t="e">
        <f>IF(AND(Play[[#This Row],[Biological Marker]]=1,Play[[#This Row],[Smoker]]=1),Play[[#This Row],[medical_insurance_charges]],NA())</f>
        <v>#N/A</v>
      </c>
      <c r="AB990" s="144" t="e">
        <f>IF(AND(Play[[#This Row],[southeast]]&lt;&gt;0,Play[[#This Row],[Smoker]]=0),Play[[#This Row],[medical_insurance_charges]],NA())</f>
        <v>#N/A</v>
      </c>
      <c r="AC990" s="144" t="e">
        <f>IF(AND(Play[[#This Row],[southwest]]&lt;&gt;0,Play[[#This Row],[Smoker]]=0),Play[[#This Row],[medical_insurance_charges]],NA())</f>
        <v>#N/A</v>
      </c>
      <c r="AD990" s="144">
        <f>IF(AND(Play[[#This Row],[northwest]]&lt;&gt;0,Play[[#This Row],[Smoker]]=0),Play[[#This Row],[medical_insurance_charges]],NA())</f>
        <v>7727.2532000000001</v>
      </c>
      <c r="AE990" s="144" t="e">
        <f>IF(AND(Play[[#This Row],[northeast]]&lt;&gt;0,Play[[#This Row],[Smoker]]=0),Play[[#This Row],[medical_insurance_charges]],NA())</f>
        <v>#N/A</v>
      </c>
      <c r="AF990" s="115">
        <f>IF(AND(Play[[#This Row],[Biological Marker]]=0,Play[[#This Row],[Smoker]]=0),Play[[#This Row],[medical_insurance_charges]],NA())</f>
        <v>7727.2532000000001</v>
      </c>
      <c r="AG990" s="115" t="e">
        <f>IF(AND(Play[[#This Row],[Biological Marker]]=1,Play[[#This Row],[Smoker]]=0),Play[[#This Row],[medical_insurance_charges]],NA())</f>
        <v>#N/A</v>
      </c>
    </row>
    <row r="991" spans="1:33" x14ac:dyDescent="0.35">
      <c r="A991" s="31">
        <v>44</v>
      </c>
      <c r="B991" s="31">
        <v>36.479999999999997</v>
      </c>
      <c r="C991" s="33">
        <v>0</v>
      </c>
      <c r="D991" s="33">
        <v>1</v>
      </c>
      <c r="E991" s="33">
        <v>0</v>
      </c>
      <c r="F991" s="33">
        <v>0</v>
      </c>
      <c r="G991" s="33">
        <v>0</v>
      </c>
      <c r="H991">
        <v>0</v>
      </c>
      <c r="I991">
        <v>0</v>
      </c>
      <c r="J991">
        <v>0</v>
      </c>
      <c r="K991">
        <v>0</v>
      </c>
      <c r="L991">
        <v>1</v>
      </c>
      <c r="M991">
        <v>0</v>
      </c>
      <c r="N991">
        <v>0</v>
      </c>
      <c r="O991">
        <v>1</v>
      </c>
      <c r="P991">
        <v>0</v>
      </c>
      <c r="Q991" s="32">
        <v>12797.20962</v>
      </c>
      <c r="R991" s="110" t="e">
        <f>IF(Play[[#This Row],[southeast]]=1,Play[[#This Row],[medical_insurance_charges]],NA())</f>
        <v>#N/A</v>
      </c>
      <c r="S991" s="110" t="e">
        <f>IF(Play[[#This Row],[southwest]]=1,Play[[#This Row],[medical_insurance_charges]],NA())</f>
        <v>#N/A</v>
      </c>
      <c r="T991" s="111" t="e">
        <f>IF(Play[[#This Row],[northwest]]=1,Play[[#This Row],[medical_insurance_charges]],NA())</f>
        <v>#N/A</v>
      </c>
      <c r="U991" s="110">
        <f>IF(Play[[#This Row],[northeast]]=1,Play[[#This Row],[medical_insurance_charges]],NA())</f>
        <v>12797.20962</v>
      </c>
      <c r="V991" s="114" t="e">
        <f>IF(AND(Play[[#This Row],[southeast]]&lt;&gt;0,Play[[#This Row],[Smoker]]&lt;&gt;0),Play[[#This Row],[medical_insurance_charges]],NA())</f>
        <v>#N/A</v>
      </c>
      <c r="W991" s="114" t="e">
        <f>IF(AND(Play[[#This Row],[southwest]]&lt;&gt;0,Play[[#This Row],[Smoker]]&lt;&gt;0),Play[[#This Row],[medical_insurance_charges]],NA())</f>
        <v>#N/A</v>
      </c>
      <c r="X991" s="114" t="e">
        <f>IF(AND(Play[[#This Row],[northwest]]&lt;&gt;0,Play[[#This Row],[Smoker]]&lt;&gt;0),Play[[#This Row],[medical_insurance_charges]],NA())</f>
        <v>#N/A</v>
      </c>
      <c r="Y991" s="114" t="e">
        <f>IF(AND(Play[[#This Row],[northeast]]&lt;&gt;0,Play[[#This Row],[Smoker]]&lt;&gt;0),Play[[#This Row],[medical_insurance_charges]],NA())</f>
        <v>#N/A</v>
      </c>
      <c r="Z991" s="115" t="e">
        <f>IF(AND(Play[[#This Row],[Biological Marker]]=0,Play[[#This Row],[Smoker]]=1),Play[[#This Row],[medical_insurance_charges]],NA())</f>
        <v>#N/A</v>
      </c>
      <c r="AA991" s="115" t="e">
        <f>IF(AND(Play[[#This Row],[Biological Marker]]=1,Play[[#This Row],[Smoker]]=1),Play[[#This Row],[medical_insurance_charges]],NA())</f>
        <v>#N/A</v>
      </c>
      <c r="AB991" s="144" t="e">
        <f>IF(AND(Play[[#This Row],[southeast]]&lt;&gt;0,Play[[#This Row],[Smoker]]=0),Play[[#This Row],[medical_insurance_charges]],NA())</f>
        <v>#N/A</v>
      </c>
      <c r="AC991" s="144" t="e">
        <f>IF(AND(Play[[#This Row],[southwest]]&lt;&gt;0,Play[[#This Row],[Smoker]]=0),Play[[#This Row],[medical_insurance_charges]],NA())</f>
        <v>#N/A</v>
      </c>
      <c r="AD991" s="144" t="e">
        <f>IF(AND(Play[[#This Row],[northwest]]&lt;&gt;0,Play[[#This Row],[Smoker]]=0),Play[[#This Row],[medical_insurance_charges]],NA())</f>
        <v>#N/A</v>
      </c>
      <c r="AE991" s="144">
        <f>IF(AND(Play[[#This Row],[northeast]]&lt;&gt;0,Play[[#This Row],[Smoker]]=0),Play[[#This Row],[medical_insurance_charges]],NA())</f>
        <v>12797.20962</v>
      </c>
      <c r="AF991" s="115">
        <f>IF(AND(Play[[#This Row],[Biological Marker]]=0,Play[[#This Row],[Smoker]]=0),Play[[#This Row],[medical_insurance_charges]],NA())</f>
        <v>12797.20962</v>
      </c>
      <c r="AG991" s="115" t="e">
        <f>IF(AND(Play[[#This Row],[Biological Marker]]=1,Play[[#This Row],[Smoker]]=0),Play[[#This Row],[medical_insurance_charges]],NA())</f>
        <v>#N/A</v>
      </c>
    </row>
    <row r="992" spans="1:33" x14ac:dyDescent="0.35">
      <c r="A992" s="31">
        <v>44</v>
      </c>
      <c r="B992" s="31">
        <v>36.954999999999998</v>
      </c>
      <c r="C992" s="33">
        <v>0</v>
      </c>
      <c r="D992" s="33">
        <v>1</v>
      </c>
      <c r="E992" s="33">
        <v>0</v>
      </c>
      <c r="F992" s="33">
        <v>0</v>
      </c>
      <c r="G992" s="33">
        <v>0</v>
      </c>
      <c r="H992">
        <v>0</v>
      </c>
      <c r="I992">
        <v>0</v>
      </c>
      <c r="J992">
        <v>0</v>
      </c>
      <c r="K992">
        <v>1</v>
      </c>
      <c r="L992">
        <v>0</v>
      </c>
      <c r="M992">
        <v>0</v>
      </c>
      <c r="N992">
        <v>0</v>
      </c>
      <c r="O992">
        <v>1</v>
      </c>
      <c r="P992">
        <v>0</v>
      </c>
      <c r="Q992" s="32">
        <v>8023.1354499999998</v>
      </c>
      <c r="R992" s="110" t="e">
        <f>IF(Play[[#This Row],[southeast]]=1,Play[[#This Row],[medical_insurance_charges]],NA())</f>
        <v>#N/A</v>
      </c>
      <c r="S992" s="110" t="e">
        <f>IF(Play[[#This Row],[southwest]]=1,Play[[#This Row],[medical_insurance_charges]],NA())</f>
        <v>#N/A</v>
      </c>
      <c r="T992" s="111">
        <f>IF(Play[[#This Row],[northwest]]=1,Play[[#This Row],[medical_insurance_charges]],NA())</f>
        <v>8023.1354499999998</v>
      </c>
      <c r="U992" s="110" t="e">
        <f>IF(Play[[#This Row],[northeast]]=1,Play[[#This Row],[medical_insurance_charges]],NA())</f>
        <v>#N/A</v>
      </c>
      <c r="V992" s="114" t="e">
        <f>IF(AND(Play[[#This Row],[southeast]]&lt;&gt;0,Play[[#This Row],[Smoker]]&lt;&gt;0),Play[[#This Row],[medical_insurance_charges]],NA())</f>
        <v>#N/A</v>
      </c>
      <c r="W992" s="114" t="e">
        <f>IF(AND(Play[[#This Row],[southwest]]&lt;&gt;0,Play[[#This Row],[Smoker]]&lt;&gt;0),Play[[#This Row],[medical_insurance_charges]],NA())</f>
        <v>#N/A</v>
      </c>
      <c r="X992" s="114" t="e">
        <f>IF(AND(Play[[#This Row],[northwest]]&lt;&gt;0,Play[[#This Row],[Smoker]]&lt;&gt;0),Play[[#This Row],[medical_insurance_charges]],NA())</f>
        <v>#N/A</v>
      </c>
      <c r="Y992" s="114" t="e">
        <f>IF(AND(Play[[#This Row],[northeast]]&lt;&gt;0,Play[[#This Row],[Smoker]]&lt;&gt;0),Play[[#This Row],[medical_insurance_charges]],NA())</f>
        <v>#N/A</v>
      </c>
      <c r="Z992" s="115" t="e">
        <f>IF(AND(Play[[#This Row],[Biological Marker]]=0,Play[[#This Row],[Smoker]]=1),Play[[#This Row],[medical_insurance_charges]],NA())</f>
        <v>#N/A</v>
      </c>
      <c r="AA992" s="115" t="e">
        <f>IF(AND(Play[[#This Row],[Biological Marker]]=1,Play[[#This Row],[Smoker]]=1),Play[[#This Row],[medical_insurance_charges]],NA())</f>
        <v>#N/A</v>
      </c>
      <c r="AB992" s="144" t="e">
        <f>IF(AND(Play[[#This Row],[southeast]]&lt;&gt;0,Play[[#This Row],[Smoker]]=0),Play[[#This Row],[medical_insurance_charges]],NA())</f>
        <v>#N/A</v>
      </c>
      <c r="AC992" s="144" t="e">
        <f>IF(AND(Play[[#This Row],[southwest]]&lt;&gt;0,Play[[#This Row],[Smoker]]=0),Play[[#This Row],[medical_insurance_charges]],NA())</f>
        <v>#N/A</v>
      </c>
      <c r="AD992" s="144">
        <f>IF(AND(Play[[#This Row],[northwest]]&lt;&gt;0,Play[[#This Row],[Smoker]]=0),Play[[#This Row],[medical_insurance_charges]],NA())</f>
        <v>8023.1354499999998</v>
      </c>
      <c r="AE992" s="144" t="e">
        <f>IF(AND(Play[[#This Row],[northeast]]&lt;&gt;0,Play[[#This Row],[Smoker]]=0),Play[[#This Row],[medical_insurance_charges]],NA())</f>
        <v>#N/A</v>
      </c>
      <c r="AF992" s="115">
        <f>IF(AND(Play[[#This Row],[Biological Marker]]=0,Play[[#This Row],[Smoker]]=0),Play[[#This Row],[medical_insurance_charges]],NA())</f>
        <v>8023.1354499999998</v>
      </c>
      <c r="AG992" s="115" t="e">
        <f>IF(AND(Play[[#This Row],[Biological Marker]]=1,Play[[#This Row],[Smoker]]=0),Play[[#This Row],[medical_insurance_charges]],NA())</f>
        <v>#N/A</v>
      </c>
    </row>
    <row r="993" spans="1:33" x14ac:dyDescent="0.35">
      <c r="A993" s="31">
        <v>45</v>
      </c>
      <c r="B993" s="31">
        <v>38.284999999999997</v>
      </c>
      <c r="C993" s="33">
        <v>0</v>
      </c>
      <c r="D993" s="33">
        <v>1</v>
      </c>
      <c r="E993" s="33">
        <v>0</v>
      </c>
      <c r="F993" s="33">
        <v>0</v>
      </c>
      <c r="G993" s="33">
        <v>0</v>
      </c>
      <c r="H993">
        <v>0</v>
      </c>
      <c r="I993">
        <v>0</v>
      </c>
      <c r="J993">
        <v>0</v>
      </c>
      <c r="K993">
        <v>0</v>
      </c>
      <c r="L993">
        <v>1</v>
      </c>
      <c r="M993">
        <v>0</v>
      </c>
      <c r="N993">
        <v>0</v>
      </c>
      <c r="O993">
        <v>1</v>
      </c>
      <c r="P993">
        <v>0</v>
      </c>
      <c r="Q993" s="32">
        <v>7935.29115</v>
      </c>
      <c r="R993" s="110" t="e">
        <f>IF(Play[[#This Row],[southeast]]=1,Play[[#This Row],[medical_insurance_charges]],NA())</f>
        <v>#N/A</v>
      </c>
      <c r="S993" s="110" t="e">
        <f>IF(Play[[#This Row],[southwest]]=1,Play[[#This Row],[medical_insurance_charges]],NA())</f>
        <v>#N/A</v>
      </c>
      <c r="T993" s="111" t="e">
        <f>IF(Play[[#This Row],[northwest]]=1,Play[[#This Row],[medical_insurance_charges]],NA())</f>
        <v>#N/A</v>
      </c>
      <c r="U993" s="110">
        <f>IF(Play[[#This Row],[northeast]]=1,Play[[#This Row],[medical_insurance_charges]],NA())</f>
        <v>7935.29115</v>
      </c>
      <c r="V993" s="114" t="e">
        <f>IF(AND(Play[[#This Row],[southeast]]&lt;&gt;0,Play[[#This Row],[Smoker]]&lt;&gt;0),Play[[#This Row],[medical_insurance_charges]],NA())</f>
        <v>#N/A</v>
      </c>
      <c r="W993" s="114" t="e">
        <f>IF(AND(Play[[#This Row],[southwest]]&lt;&gt;0,Play[[#This Row],[Smoker]]&lt;&gt;0),Play[[#This Row],[medical_insurance_charges]],NA())</f>
        <v>#N/A</v>
      </c>
      <c r="X993" s="114" t="e">
        <f>IF(AND(Play[[#This Row],[northwest]]&lt;&gt;0,Play[[#This Row],[Smoker]]&lt;&gt;0),Play[[#This Row],[medical_insurance_charges]],NA())</f>
        <v>#N/A</v>
      </c>
      <c r="Y993" s="114" t="e">
        <f>IF(AND(Play[[#This Row],[northeast]]&lt;&gt;0,Play[[#This Row],[Smoker]]&lt;&gt;0),Play[[#This Row],[medical_insurance_charges]],NA())</f>
        <v>#N/A</v>
      </c>
      <c r="Z993" s="115" t="e">
        <f>IF(AND(Play[[#This Row],[Biological Marker]]=0,Play[[#This Row],[Smoker]]=1),Play[[#This Row],[medical_insurance_charges]],NA())</f>
        <v>#N/A</v>
      </c>
      <c r="AA993" s="115" t="e">
        <f>IF(AND(Play[[#This Row],[Biological Marker]]=1,Play[[#This Row],[Smoker]]=1),Play[[#This Row],[medical_insurance_charges]],NA())</f>
        <v>#N/A</v>
      </c>
      <c r="AB993" s="144" t="e">
        <f>IF(AND(Play[[#This Row],[southeast]]&lt;&gt;0,Play[[#This Row],[Smoker]]=0),Play[[#This Row],[medical_insurance_charges]],NA())</f>
        <v>#N/A</v>
      </c>
      <c r="AC993" s="144" t="e">
        <f>IF(AND(Play[[#This Row],[southwest]]&lt;&gt;0,Play[[#This Row],[Smoker]]=0),Play[[#This Row],[medical_insurance_charges]],NA())</f>
        <v>#N/A</v>
      </c>
      <c r="AD993" s="144" t="e">
        <f>IF(AND(Play[[#This Row],[northwest]]&lt;&gt;0,Play[[#This Row],[Smoker]]=0),Play[[#This Row],[medical_insurance_charges]],NA())</f>
        <v>#N/A</v>
      </c>
      <c r="AE993" s="144">
        <f>IF(AND(Play[[#This Row],[northeast]]&lt;&gt;0,Play[[#This Row],[Smoker]]=0),Play[[#This Row],[medical_insurance_charges]],NA())</f>
        <v>7935.29115</v>
      </c>
      <c r="AF993" s="115">
        <f>IF(AND(Play[[#This Row],[Biological Marker]]=0,Play[[#This Row],[Smoker]]=0),Play[[#This Row],[medical_insurance_charges]],NA())</f>
        <v>7935.29115</v>
      </c>
      <c r="AG993" s="115" t="e">
        <f>IF(AND(Play[[#This Row],[Biological Marker]]=1,Play[[#This Row],[Smoker]]=0),Play[[#This Row],[medical_insurance_charges]],NA())</f>
        <v>#N/A</v>
      </c>
    </row>
    <row r="994" spans="1:33" x14ac:dyDescent="0.35">
      <c r="A994" s="31">
        <v>45</v>
      </c>
      <c r="B994" s="31">
        <v>35.814999999999998</v>
      </c>
      <c r="C994" s="33">
        <v>0</v>
      </c>
      <c r="D994" s="33">
        <v>1</v>
      </c>
      <c r="E994" s="33">
        <v>0</v>
      </c>
      <c r="F994" s="33">
        <v>0</v>
      </c>
      <c r="G994" s="33">
        <v>0</v>
      </c>
      <c r="H994">
        <v>0</v>
      </c>
      <c r="I994">
        <v>0</v>
      </c>
      <c r="J994">
        <v>0</v>
      </c>
      <c r="K994">
        <v>1</v>
      </c>
      <c r="L994">
        <v>0</v>
      </c>
      <c r="M994">
        <v>0</v>
      </c>
      <c r="N994">
        <v>0</v>
      </c>
      <c r="O994">
        <v>1</v>
      </c>
      <c r="P994">
        <v>0</v>
      </c>
      <c r="Q994" s="32">
        <v>7731.8578500000003</v>
      </c>
      <c r="R994" s="110" t="e">
        <f>IF(Play[[#This Row],[southeast]]=1,Play[[#This Row],[medical_insurance_charges]],NA())</f>
        <v>#N/A</v>
      </c>
      <c r="S994" s="110" t="e">
        <f>IF(Play[[#This Row],[southwest]]=1,Play[[#This Row],[medical_insurance_charges]],NA())</f>
        <v>#N/A</v>
      </c>
      <c r="T994" s="111">
        <f>IF(Play[[#This Row],[northwest]]=1,Play[[#This Row],[medical_insurance_charges]],NA())</f>
        <v>7731.8578500000003</v>
      </c>
      <c r="U994" s="110" t="e">
        <f>IF(Play[[#This Row],[northeast]]=1,Play[[#This Row],[medical_insurance_charges]],NA())</f>
        <v>#N/A</v>
      </c>
      <c r="V994" s="114" t="e">
        <f>IF(AND(Play[[#This Row],[southeast]]&lt;&gt;0,Play[[#This Row],[Smoker]]&lt;&gt;0),Play[[#This Row],[medical_insurance_charges]],NA())</f>
        <v>#N/A</v>
      </c>
      <c r="W994" s="114" t="e">
        <f>IF(AND(Play[[#This Row],[southwest]]&lt;&gt;0,Play[[#This Row],[Smoker]]&lt;&gt;0),Play[[#This Row],[medical_insurance_charges]],NA())</f>
        <v>#N/A</v>
      </c>
      <c r="X994" s="114" t="e">
        <f>IF(AND(Play[[#This Row],[northwest]]&lt;&gt;0,Play[[#This Row],[Smoker]]&lt;&gt;0),Play[[#This Row],[medical_insurance_charges]],NA())</f>
        <v>#N/A</v>
      </c>
      <c r="Y994" s="114" t="e">
        <f>IF(AND(Play[[#This Row],[northeast]]&lt;&gt;0,Play[[#This Row],[Smoker]]&lt;&gt;0),Play[[#This Row],[medical_insurance_charges]],NA())</f>
        <v>#N/A</v>
      </c>
      <c r="Z994" s="115" t="e">
        <f>IF(AND(Play[[#This Row],[Biological Marker]]=0,Play[[#This Row],[Smoker]]=1),Play[[#This Row],[medical_insurance_charges]],NA())</f>
        <v>#N/A</v>
      </c>
      <c r="AA994" s="115" t="e">
        <f>IF(AND(Play[[#This Row],[Biological Marker]]=1,Play[[#This Row],[Smoker]]=1),Play[[#This Row],[medical_insurance_charges]],NA())</f>
        <v>#N/A</v>
      </c>
      <c r="AB994" s="144" t="e">
        <f>IF(AND(Play[[#This Row],[southeast]]&lt;&gt;0,Play[[#This Row],[Smoker]]=0),Play[[#This Row],[medical_insurance_charges]],NA())</f>
        <v>#N/A</v>
      </c>
      <c r="AC994" s="144" t="e">
        <f>IF(AND(Play[[#This Row],[southwest]]&lt;&gt;0,Play[[#This Row],[Smoker]]=0),Play[[#This Row],[medical_insurance_charges]],NA())</f>
        <v>#N/A</v>
      </c>
      <c r="AD994" s="144">
        <f>IF(AND(Play[[#This Row],[northwest]]&lt;&gt;0,Play[[#This Row],[Smoker]]=0),Play[[#This Row],[medical_insurance_charges]],NA())</f>
        <v>7731.8578500000003</v>
      </c>
      <c r="AE994" s="144" t="e">
        <f>IF(AND(Play[[#This Row],[northeast]]&lt;&gt;0,Play[[#This Row],[Smoker]]=0),Play[[#This Row],[medical_insurance_charges]],NA())</f>
        <v>#N/A</v>
      </c>
      <c r="AF994" s="115">
        <f>IF(AND(Play[[#This Row],[Biological Marker]]=0,Play[[#This Row],[Smoker]]=0),Play[[#This Row],[medical_insurance_charges]],NA())</f>
        <v>7731.8578500000003</v>
      </c>
      <c r="AG994" s="115" t="e">
        <f>IF(AND(Play[[#This Row],[Biological Marker]]=1,Play[[#This Row],[Smoker]]=0),Play[[#This Row],[medical_insurance_charges]],NA())</f>
        <v>#N/A</v>
      </c>
    </row>
    <row r="995" spans="1:33" x14ac:dyDescent="0.35">
      <c r="A995" s="31">
        <v>45</v>
      </c>
      <c r="B995" s="31">
        <v>39.994999999999997</v>
      </c>
      <c r="C995" s="33">
        <v>0</v>
      </c>
      <c r="D995" s="33">
        <v>1</v>
      </c>
      <c r="E995" s="33">
        <v>0</v>
      </c>
      <c r="F995" s="33">
        <v>0</v>
      </c>
      <c r="G995" s="33">
        <v>0</v>
      </c>
      <c r="H995">
        <v>0</v>
      </c>
      <c r="I995">
        <v>0</v>
      </c>
      <c r="J995">
        <v>0</v>
      </c>
      <c r="K995">
        <v>0</v>
      </c>
      <c r="L995">
        <v>1</v>
      </c>
      <c r="M995">
        <v>0</v>
      </c>
      <c r="N995">
        <v>0</v>
      </c>
      <c r="O995">
        <v>1</v>
      </c>
      <c r="P995">
        <v>0</v>
      </c>
      <c r="Q995" s="32">
        <v>9704.6680500000002</v>
      </c>
      <c r="R995" s="110" t="e">
        <f>IF(Play[[#This Row],[southeast]]=1,Play[[#This Row],[medical_insurance_charges]],NA())</f>
        <v>#N/A</v>
      </c>
      <c r="S995" s="110" t="e">
        <f>IF(Play[[#This Row],[southwest]]=1,Play[[#This Row],[medical_insurance_charges]],NA())</f>
        <v>#N/A</v>
      </c>
      <c r="T995" s="111" t="e">
        <f>IF(Play[[#This Row],[northwest]]=1,Play[[#This Row],[medical_insurance_charges]],NA())</f>
        <v>#N/A</v>
      </c>
      <c r="U995" s="110">
        <f>IF(Play[[#This Row],[northeast]]=1,Play[[#This Row],[medical_insurance_charges]],NA())</f>
        <v>9704.6680500000002</v>
      </c>
      <c r="V995" s="114" t="e">
        <f>IF(AND(Play[[#This Row],[southeast]]&lt;&gt;0,Play[[#This Row],[Smoker]]&lt;&gt;0),Play[[#This Row],[medical_insurance_charges]],NA())</f>
        <v>#N/A</v>
      </c>
      <c r="W995" s="114" t="e">
        <f>IF(AND(Play[[#This Row],[southwest]]&lt;&gt;0,Play[[#This Row],[Smoker]]&lt;&gt;0),Play[[#This Row],[medical_insurance_charges]],NA())</f>
        <v>#N/A</v>
      </c>
      <c r="X995" s="114" t="e">
        <f>IF(AND(Play[[#This Row],[northwest]]&lt;&gt;0,Play[[#This Row],[Smoker]]&lt;&gt;0),Play[[#This Row],[medical_insurance_charges]],NA())</f>
        <v>#N/A</v>
      </c>
      <c r="Y995" s="114" t="e">
        <f>IF(AND(Play[[#This Row],[northeast]]&lt;&gt;0,Play[[#This Row],[Smoker]]&lt;&gt;0),Play[[#This Row],[medical_insurance_charges]],NA())</f>
        <v>#N/A</v>
      </c>
      <c r="Z995" s="115" t="e">
        <f>IF(AND(Play[[#This Row],[Biological Marker]]=0,Play[[#This Row],[Smoker]]=1),Play[[#This Row],[medical_insurance_charges]],NA())</f>
        <v>#N/A</v>
      </c>
      <c r="AA995" s="115" t="e">
        <f>IF(AND(Play[[#This Row],[Biological Marker]]=1,Play[[#This Row],[Smoker]]=1),Play[[#This Row],[medical_insurance_charges]],NA())</f>
        <v>#N/A</v>
      </c>
      <c r="AB995" s="144" t="e">
        <f>IF(AND(Play[[#This Row],[southeast]]&lt;&gt;0,Play[[#This Row],[Smoker]]=0),Play[[#This Row],[medical_insurance_charges]],NA())</f>
        <v>#N/A</v>
      </c>
      <c r="AC995" s="144" t="e">
        <f>IF(AND(Play[[#This Row],[southwest]]&lt;&gt;0,Play[[#This Row],[Smoker]]=0),Play[[#This Row],[medical_insurance_charges]],NA())</f>
        <v>#N/A</v>
      </c>
      <c r="AD995" s="144" t="e">
        <f>IF(AND(Play[[#This Row],[northwest]]&lt;&gt;0,Play[[#This Row],[Smoker]]=0),Play[[#This Row],[medical_insurance_charges]],NA())</f>
        <v>#N/A</v>
      </c>
      <c r="AE995" s="144">
        <f>IF(AND(Play[[#This Row],[northeast]]&lt;&gt;0,Play[[#This Row],[Smoker]]=0),Play[[#This Row],[medical_insurance_charges]],NA())</f>
        <v>9704.6680500000002</v>
      </c>
      <c r="AF995" s="115">
        <f>IF(AND(Play[[#This Row],[Biological Marker]]=0,Play[[#This Row],[Smoker]]=0),Play[[#This Row],[medical_insurance_charges]],NA())</f>
        <v>9704.6680500000002</v>
      </c>
      <c r="AG995" s="115" t="e">
        <f>IF(AND(Play[[#This Row],[Biological Marker]]=1,Play[[#This Row],[Smoker]]=0),Play[[#This Row],[medical_insurance_charges]],NA())</f>
        <v>#N/A</v>
      </c>
    </row>
    <row r="996" spans="1:33" x14ac:dyDescent="0.35">
      <c r="A996" s="31">
        <v>46</v>
      </c>
      <c r="B996" s="31">
        <v>48.07</v>
      </c>
      <c r="C996" s="33">
        <v>0</v>
      </c>
      <c r="D996" s="33">
        <v>1</v>
      </c>
      <c r="E996" s="33">
        <v>0</v>
      </c>
      <c r="F996" s="33">
        <v>0</v>
      </c>
      <c r="G996" s="33">
        <v>0</v>
      </c>
      <c r="H996">
        <v>0</v>
      </c>
      <c r="I996">
        <v>0</v>
      </c>
      <c r="J996">
        <v>0</v>
      </c>
      <c r="K996">
        <v>0</v>
      </c>
      <c r="L996">
        <v>1</v>
      </c>
      <c r="M996">
        <v>0</v>
      </c>
      <c r="N996">
        <v>0</v>
      </c>
      <c r="O996">
        <v>1</v>
      </c>
      <c r="P996">
        <v>0</v>
      </c>
      <c r="Q996" s="32">
        <v>9432.9253000000008</v>
      </c>
      <c r="R996" s="110" t="e">
        <f>IF(Play[[#This Row],[southeast]]=1,Play[[#This Row],[medical_insurance_charges]],NA())</f>
        <v>#N/A</v>
      </c>
      <c r="S996" s="110" t="e">
        <f>IF(Play[[#This Row],[southwest]]=1,Play[[#This Row],[medical_insurance_charges]],NA())</f>
        <v>#N/A</v>
      </c>
      <c r="T996" s="111" t="e">
        <f>IF(Play[[#This Row],[northwest]]=1,Play[[#This Row],[medical_insurance_charges]],NA())</f>
        <v>#N/A</v>
      </c>
      <c r="U996" s="110">
        <f>IF(Play[[#This Row],[northeast]]=1,Play[[#This Row],[medical_insurance_charges]],NA())</f>
        <v>9432.9253000000008</v>
      </c>
      <c r="V996" s="114" t="e">
        <f>IF(AND(Play[[#This Row],[southeast]]&lt;&gt;0,Play[[#This Row],[Smoker]]&lt;&gt;0),Play[[#This Row],[medical_insurance_charges]],NA())</f>
        <v>#N/A</v>
      </c>
      <c r="W996" s="114" t="e">
        <f>IF(AND(Play[[#This Row],[southwest]]&lt;&gt;0,Play[[#This Row],[Smoker]]&lt;&gt;0),Play[[#This Row],[medical_insurance_charges]],NA())</f>
        <v>#N/A</v>
      </c>
      <c r="X996" s="114" t="e">
        <f>IF(AND(Play[[#This Row],[northwest]]&lt;&gt;0,Play[[#This Row],[Smoker]]&lt;&gt;0),Play[[#This Row],[medical_insurance_charges]],NA())</f>
        <v>#N/A</v>
      </c>
      <c r="Y996" s="114" t="e">
        <f>IF(AND(Play[[#This Row],[northeast]]&lt;&gt;0,Play[[#This Row],[Smoker]]&lt;&gt;0),Play[[#This Row],[medical_insurance_charges]],NA())</f>
        <v>#N/A</v>
      </c>
      <c r="Z996" s="115" t="e">
        <f>IF(AND(Play[[#This Row],[Biological Marker]]=0,Play[[#This Row],[Smoker]]=1),Play[[#This Row],[medical_insurance_charges]],NA())</f>
        <v>#N/A</v>
      </c>
      <c r="AA996" s="115" t="e">
        <f>IF(AND(Play[[#This Row],[Biological Marker]]=1,Play[[#This Row],[Smoker]]=1),Play[[#This Row],[medical_insurance_charges]],NA())</f>
        <v>#N/A</v>
      </c>
      <c r="AB996" s="144" t="e">
        <f>IF(AND(Play[[#This Row],[southeast]]&lt;&gt;0,Play[[#This Row],[Smoker]]=0),Play[[#This Row],[medical_insurance_charges]],NA())</f>
        <v>#N/A</v>
      </c>
      <c r="AC996" s="144" t="e">
        <f>IF(AND(Play[[#This Row],[southwest]]&lt;&gt;0,Play[[#This Row],[Smoker]]=0),Play[[#This Row],[medical_insurance_charges]],NA())</f>
        <v>#N/A</v>
      </c>
      <c r="AD996" s="144" t="e">
        <f>IF(AND(Play[[#This Row],[northwest]]&lt;&gt;0,Play[[#This Row],[Smoker]]=0),Play[[#This Row],[medical_insurance_charges]],NA())</f>
        <v>#N/A</v>
      </c>
      <c r="AE996" s="144">
        <f>IF(AND(Play[[#This Row],[northeast]]&lt;&gt;0,Play[[#This Row],[Smoker]]=0),Play[[#This Row],[medical_insurance_charges]],NA())</f>
        <v>9432.9253000000008</v>
      </c>
      <c r="AF996" s="115">
        <f>IF(AND(Play[[#This Row],[Biological Marker]]=0,Play[[#This Row],[Smoker]]=0),Play[[#This Row],[medical_insurance_charges]],NA())</f>
        <v>9432.9253000000008</v>
      </c>
      <c r="AG996" s="115" t="e">
        <f>IF(AND(Play[[#This Row],[Biological Marker]]=1,Play[[#This Row],[Smoker]]=0),Play[[#This Row],[medical_insurance_charges]],NA())</f>
        <v>#N/A</v>
      </c>
    </row>
    <row r="997" spans="1:33" x14ac:dyDescent="0.35">
      <c r="A997" s="31">
        <v>46</v>
      </c>
      <c r="B997" s="31">
        <v>32.299999999999997</v>
      </c>
      <c r="C997" s="33">
        <v>0</v>
      </c>
      <c r="D997" s="33">
        <v>1</v>
      </c>
      <c r="E997" s="33">
        <v>0</v>
      </c>
      <c r="F997" s="33">
        <v>0</v>
      </c>
      <c r="G997" s="33">
        <v>0</v>
      </c>
      <c r="H997">
        <v>0</v>
      </c>
      <c r="I997">
        <v>0</v>
      </c>
      <c r="J997">
        <v>0</v>
      </c>
      <c r="K997">
        <v>0</v>
      </c>
      <c r="L997">
        <v>1</v>
      </c>
      <c r="M997">
        <v>0</v>
      </c>
      <c r="N997">
        <v>0</v>
      </c>
      <c r="O997">
        <v>1</v>
      </c>
      <c r="P997">
        <v>0</v>
      </c>
      <c r="Q997" s="32">
        <v>9411.0049999999992</v>
      </c>
      <c r="R997" s="110" t="e">
        <f>IF(Play[[#This Row],[southeast]]=1,Play[[#This Row],[medical_insurance_charges]],NA())</f>
        <v>#N/A</v>
      </c>
      <c r="S997" s="110" t="e">
        <f>IF(Play[[#This Row],[southwest]]=1,Play[[#This Row],[medical_insurance_charges]],NA())</f>
        <v>#N/A</v>
      </c>
      <c r="T997" s="111" t="e">
        <f>IF(Play[[#This Row],[northwest]]=1,Play[[#This Row],[medical_insurance_charges]],NA())</f>
        <v>#N/A</v>
      </c>
      <c r="U997" s="110">
        <f>IF(Play[[#This Row],[northeast]]=1,Play[[#This Row],[medical_insurance_charges]],NA())</f>
        <v>9411.0049999999992</v>
      </c>
      <c r="V997" s="114" t="e">
        <f>IF(AND(Play[[#This Row],[southeast]]&lt;&gt;0,Play[[#This Row],[Smoker]]&lt;&gt;0),Play[[#This Row],[medical_insurance_charges]],NA())</f>
        <v>#N/A</v>
      </c>
      <c r="W997" s="114" t="e">
        <f>IF(AND(Play[[#This Row],[southwest]]&lt;&gt;0,Play[[#This Row],[Smoker]]&lt;&gt;0),Play[[#This Row],[medical_insurance_charges]],NA())</f>
        <v>#N/A</v>
      </c>
      <c r="X997" s="114" t="e">
        <f>IF(AND(Play[[#This Row],[northwest]]&lt;&gt;0,Play[[#This Row],[Smoker]]&lt;&gt;0),Play[[#This Row],[medical_insurance_charges]],NA())</f>
        <v>#N/A</v>
      </c>
      <c r="Y997" s="114" t="e">
        <f>IF(AND(Play[[#This Row],[northeast]]&lt;&gt;0,Play[[#This Row],[Smoker]]&lt;&gt;0),Play[[#This Row],[medical_insurance_charges]],NA())</f>
        <v>#N/A</v>
      </c>
      <c r="Z997" s="115" t="e">
        <f>IF(AND(Play[[#This Row],[Biological Marker]]=0,Play[[#This Row],[Smoker]]=1),Play[[#This Row],[medical_insurance_charges]],NA())</f>
        <v>#N/A</v>
      </c>
      <c r="AA997" s="115" t="e">
        <f>IF(AND(Play[[#This Row],[Biological Marker]]=1,Play[[#This Row],[Smoker]]=1),Play[[#This Row],[medical_insurance_charges]],NA())</f>
        <v>#N/A</v>
      </c>
      <c r="AB997" s="144" t="e">
        <f>IF(AND(Play[[#This Row],[southeast]]&lt;&gt;0,Play[[#This Row],[Smoker]]=0),Play[[#This Row],[medical_insurance_charges]],NA())</f>
        <v>#N/A</v>
      </c>
      <c r="AC997" s="144" t="e">
        <f>IF(AND(Play[[#This Row],[southwest]]&lt;&gt;0,Play[[#This Row],[Smoker]]=0),Play[[#This Row],[medical_insurance_charges]],NA())</f>
        <v>#N/A</v>
      </c>
      <c r="AD997" s="144" t="e">
        <f>IF(AND(Play[[#This Row],[northwest]]&lt;&gt;0,Play[[#This Row],[Smoker]]=0),Play[[#This Row],[medical_insurance_charges]],NA())</f>
        <v>#N/A</v>
      </c>
      <c r="AE997" s="144">
        <f>IF(AND(Play[[#This Row],[northeast]]&lt;&gt;0,Play[[#This Row],[Smoker]]=0),Play[[#This Row],[medical_insurance_charges]],NA())</f>
        <v>9411.0049999999992</v>
      </c>
      <c r="AF997" s="115">
        <f>IF(AND(Play[[#This Row],[Biological Marker]]=0,Play[[#This Row],[Smoker]]=0),Play[[#This Row],[medical_insurance_charges]],NA())</f>
        <v>9411.0049999999992</v>
      </c>
      <c r="AG997" s="115" t="e">
        <f>IF(AND(Play[[#This Row],[Biological Marker]]=1,Play[[#This Row],[Smoker]]=0),Play[[#This Row],[medical_insurance_charges]],NA())</f>
        <v>#N/A</v>
      </c>
    </row>
    <row r="998" spans="1:33" x14ac:dyDescent="0.35">
      <c r="A998" s="31">
        <v>46</v>
      </c>
      <c r="B998" s="31">
        <v>33.725000000000001</v>
      </c>
      <c r="C998" s="33">
        <v>0</v>
      </c>
      <c r="D998" s="33">
        <v>1</v>
      </c>
      <c r="E998" s="33">
        <v>0</v>
      </c>
      <c r="F998" s="33">
        <v>0</v>
      </c>
      <c r="G998" s="33">
        <v>0</v>
      </c>
      <c r="H998">
        <v>0</v>
      </c>
      <c r="I998">
        <v>0</v>
      </c>
      <c r="J998">
        <v>0</v>
      </c>
      <c r="K998">
        <v>0</v>
      </c>
      <c r="L998">
        <v>1</v>
      </c>
      <c r="M998">
        <v>0</v>
      </c>
      <c r="N998">
        <v>0</v>
      </c>
      <c r="O998">
        <v>1</v>
      </c>
      <c r="P998">
        <v>0</v>
      </c>
      <c r="Q998" s="32">
        <v>8823.9857499999998</v>
      </c>
      <c r="R998" s="110" t="e">
        <f>IF(Play[[#This Row],[southeast]]=1,Play[[#This Row],[medical_insurance_charges]],NA())</f>
        <v>#N/A</v>
      </c>
      <c r="S998" s="110" t="e">
        <f>IF(Play[[#This Row],[southwest]]=1,Play[[#This Row],[medical_insurance_charges]],NA())</f>
        <v>#N/A</v>
      </c>
      <c r="T998" s="111" t="e">
        <f>IF(Play[[#This Row],[northwest]]=1,Play[[#This Row],[medical_insurance_charges]],NA())</f>
        <v>#N/A</v>
      </c>
      <c r="U998" s="110">
        <f>IF(Play[[#This Row],[northeast]]=1,Play[[#This Row],[medical_insurance_charges]],NA())</f>
        <v>8823.9857499999998</v>
      </c>
      <c r="V998" s="114" t="e">
        <f>IF(AND(Play[[#This Row],[southeast]]&lt;&gt;0,Play[[#This Row],[Smoker]]&lt;&gt;0),Play[[#This Row],[medical_insurance_charges]],NA())</f>
        <v>#N/A</v>
      </c>
      <c r="W998" s="114" t="e">
        <f>IF(AND(Play[[#This Row],[southwest]]&lt;&gt;0,Play[[#This Row],[Smoker]]&lt;&gt;0),Play[[#This Row],[medical_insurance_charges]],NA())</f>
        <v>#N/A</v>
      </c>
      <c r="X998" s="114" t="e">
        <f>IF(AND(Play[[#This Row],[northwest]]&lt;&gt;0,Play[[#This Row],[Smoker]]&lt;&gt;0),Play[[#This Row],[medical_insurance_charges]],NA())</f>
        <v>#N/A</v>
      </c>
      <c r="Y998" s="114" t="e">
        <f>IF(AND(Play[[#This Row],[northeast]]&lt;&gt;0,Play[[#This Row],[Smoker]]&lt;&gt;0),Play[[#This Row],[medical_insurance_charges]],NA())</f>
        <v>#N/A</v>
      </c>
      <c r="Z998" s="115" t="e">
        <f>IF(AND(Play[[#This Row],[Biological Marker]]=0,Play[[#This Row],[Smoker]]=1),Play[[#This Row],[medical_insurance_charges]],NA())</f>
        <v>#N/A</v>
      </c>
      <c r="AA998" s="115" t="e">
        <f>IF(AND(Play[[#This Row],[Biological Marker]]=1,Play[[#This Row],[Smoker]]=1),Play[[#This Row],[medical_insurance_charges]],NA())</f>
        <v>#N/A</v>
      </c>
      <c r="AB998" s="144" t="e">
        <f>IF(AND(Play[[#This Row],[southeast]]&lt;&gt;0,Play[[#This Row],[Smoker]]=0),Play[[#This Row],[medical_insurance_charges]],NA())</f>
        <v>#N/A</v>
      </c>
      <c r="AC998" s="144" t="e">
        <f>IF(AND(Play[[#This Row],[southwest]]&lt;&gt;0,Play[[#This Row],[Smoker]]=0),Play[[#This Row],[medical_insurance_charges]],NA())</f>
        <v>#N/A</v>
      </c>
      <c r="AD998" s="144" t="e">
        <f>IF(AND(Play[[#This Row],[northwest]]&lt;&gt;0,Play[[#This Row],[Smoker]]=0),Play[[#This Row],[medical_insurance_charges]],NA())</f>
        <v>#N/A</v>
      </c>
      <c r="AE998" s="144">
        <f>IF(AND(Play[[#This Row],[northeast]]&lt;&gt;0,Play[[#This Row],[Smoker]]=0),Play[[#This Row],[medical_insurance_charges]],NA())</f>
        <v>8823.9857499999998</v>
      </c>
      <c r="AF998" s="115">
        <f>IF(AND(Play[[#This Row],[Biological Marker]]=0,Play[[#This Row],[Smoker]]=0),Play[[#This Row],[medical_insurance_charges]],NA())</f>
        <v>8823.9857499999998</v>
      </c>
      <c r="AG998" s="115" t="e">
        <f>IF(AND(Play[[#This Row],[Biological Marker]]=1,Play[[#This Row],[Smoker]]=0),Play[[#This Row],[medical_insurance_charges]],NA())</f>
        <v>#N/A</v>
      </c>
    </row>
    <row r="999" spans="1:33" x14ac:dyDescent="0.35">
      <c r="A999" s="31">
        <v>47</v>
      </c>
      <c r="B999" s="31">
        <v>33.914999999999999</v>
      </c>
      <c r="C999" s="33">
        <v>0</v>
      </c>
      <c r="D999" s="33">
        <v>1</v>
      </c>
      <c r="E999" s="33">
        <v>0</v>
      </c>
      <c r="F999" s="33">
        <v>0</v>
      </c>
      <c r="G999" s="33">
        <v>0</v>
      </c>
      <c r="H999">
        <v>0</v>
      </c>
      <c r="I999">
        <v>0</v>
      </c>
      <c r="J999">
        <v>0</v>
      </c>
      <c r="K999">
        <v>1</v>
      </c>
      <c r="L999">
        <v>0</v>
      </c>
      <c r="M999">
        <v>0</v>
      </c>
      <c r="N999">
        <v>0</v>
      </c>
      <c r="O999">
        <v>1</v>
      </c>
      <c r="P999">
        <v>0</v>
      </c>
      <c r="Q999" s="32">
        <v>10115.00885</v>
      </c>
      <c r="R999" s="110" t="e">
        <f>IF(Play[[#This Row],[southeast]]=1,Play[[#This Row],[medical_insurance_charges]],NA())</f>
        <v>#N/A</v>
      </c>
      <c r="S999" s="110" t="e">
        <f>IF(Play[[#This Row],[southwest]]=1,Play[[#This Row],[medical_insurance_charges]],NA())</f>
        <v>#N/A</v>
      </c>
      <c r="T999" s="111">
        <f>IF(Play[[#This Row],[northwest]]=1,Play[[#This Row],[medical_insurance_charges]],NA())</f>
        <v>10115.00885</v>
      </c>
      <c r="U999" s="110" t="e">
        <f>IF(Play[[#This Row],[northeast]]=1,Play[[#This Row],[medical_insurance_charges]],NA())</f>
        <v>#N/A</v>
      </c>
      <c r="V999" s="114" t="e">
        <f>IF(AND(Play[[#This Row],[southeast]]&lt;&gt;0,Play[[#This Row],[Smoker]]&lt;&gt;0),Play[[#This Row],[medical_insurance_charges]],NA())</f>
        <v>#N/A</v>
      </c>
      <c r="W999" s="114" t="e">
        <f>IF(AND(Play[[#This Row],[southwest]]&lt;&gt;0,Play[[#This Row],[Smoker]]&lt;&gt;0),Play[[#This Row],[medical_insurance_charges]],NA())</f>
        <v>#N/A</v>
      </c>
      <c r="X999" s="114" t="e">
        <f>IF(AND(Play[[#This Row],[northwest]]&lt;&gt;0,Play[[#This Row],[Smoker]]&lt;&gt;0),Play[[#This Row],[medical_insurance_charges]],NA())</f>
        <v>#N/A</v>
      </c>
      <c r="Y999" s="114" t="e">
        <f>IF(AND(Play[[#This Row],[northeast]]&lt;&gt;0,Play[[#This Row],[Smoker]]&lt;&gt;0),Play[[#This Row],[medical_insurance_charges]],NA())</f>
        <v>#N/A</v>
      </c>
      <c r="Z999" s="115" t="e">
        <f>IF(AND(Play[[#This Row],[Biological Marker]]=0,Play[[#This Row],[Smoker]]=1),Play[[#This Row],[medical_insurance_charges]],NA())</f>
        <v>#N/A</v>
      </c>
      <c r="AA999" s="115" t="e">
        <f>IF(AND(Play[[#This Row],[Biological Marker]]=1,Play[[#This Row],[Smoker]]=1),Play[[#This Row],[medical_insurance_charges]],NA())</f>
        <v>#N/A</v>
      </c>
      <c r="AB999" s="144" t="e">
        <f>IF(AND(Play[[#This Row],[southeast]]&lt;&gt;0,Play[[#This Row],[Smoker]]=0),Play[[#This Row],[medical_insurance_charges]],NA())</f>
        <v>#N/A</v>
      </c>
      <c r="AC999" s="144" t="e">
        <f>IF(AND(Play[[#This Row],[southwest]]&lt;&gt;0,Play[[#This Row],[Smoker]]=0),Play[[#This Row],[medical_insurance_charges]],NA())</f>
        <v>#N/A</v>
      </c>
      <c r="AD999" s="144">
        <f>IF(AND(Play[[#This Row],[northwest]]&lt;&gt;0,Play[[#This Row],[Smoker]]=0),Play[[#This Row],[medical_insurance_charges]],NA())</f>
        <v>10115.00885</v>
      </c>
      <c r="AE999" s="144" t="e">
        <f>IF(AND(Play[[#This Row],[northeast]]&lt;&gt;0,Play[[#This Row],[Smoker]]=0),Play[[#This Row],[medical_insurance_charges]],NA())</f>
        <v>#N/A</v>
      </c>
      <c r="AF999" s="115">
        <f>IF(AND(Play[[#This Row],[Biological Marker]]=0,Play[[#This Row],[Smoker]]=0),Play[[#This Row],[medical_insurance_charges]],NA())</f>
        <v>10115.00885</v>
      </c>
      <c r="AG999" s="115" t="e">
        <f>IF(AND(Play[[#This Row],[Biological Marker]]=1,Play[[#This Row],[Smoker]]=0),Play[[#This Row],[medical_insurance_charges]],NA())</f>
        <v>#N/A</v>
      </c>
    </row>
    <row r="1000" spans="1:33" x14ac:dyDescent="0.35">
      <c r="A1000" s="31">
        <v>47</v>
      </c>
      <c r="B1000" s="31">
        <v>33.344999999999999</v>
      </c>
      <c r="C1000" s="33">
        <v>0</v>
      </c>
      <c r="D1000" s="33">
        <v>1</v>
      </c>
      <c r="E1000" s="33">
        <v>0</v>
      </c>
      <c r="F1000" s="33">
        <v>0</v>
      </c>
      <c r="G1000" s="33">
        <v>0</v>
      </c>
      <c r="H1000">
        <v>0</v>
      </c>
      <c r="I1000">
        <v>0</v>
      </c>
      <c r="J1000">
        <v>0</v>
      </c>
      <c r="K1000">
        <v>0</v>
      </c>
      <c r="L1000">
        <v>1</v>
      </c>
      <c r="M1000">
        <v>0</v>
      </c>
      <c r="N1000">
        <v>0</v>
      </c>
      <c r="O1000">
        <v>1</v>
      </c>
      <c r="P1000">
        <v>0</v>
      </c>
      <c r="Q1000" s="32">
        <v>20878.78443</v>
      </c>
      <c r="R1000" s="110" t="e">
        <f>IF(Play[[#This Row],[southeast]]=1,Play[[#This Row],[medical_insurance_charges]],NA())</f>
        <v>#N/A</v>
      </c>
      <c r="S1000" s="110" t="e">
        <f>IF(Play[[#This Row],[southwest]]=1,Play[[#This Row],[medical_insurance_charges]],NA())</f>
        <v>#N/A</v>
      </c>
      <c r="T1000" s="111" t="e">
        <f>IF(Play[[#This Row],[northwest]]=1,Play[[#This Row],[medical_insurance_charges]],NA())</f>
        <v>#N/A</v>
      </c>
      <c r="U1000" s="110">
        <f>IF(Play[[#This Row],[northeast]]=1,Play[[#This Row],[medical_insurance_charges]],NA())</f>
        <v>20878.78443</v>
      </c>
      <c r="V1000" s="114" t="e">
        <f>IF(AND(Play[[#This Row],[southeast]]&lt;&gt;0,Play[[#This Row],[Smoker]]&lt;&gt;0),Play[[#This Row],[medical_insurance_charges]],NA())</f>
        <v>#N/A</v>
      </c>
      <c r="W1000" s="114" t="e">
        <f>IF(AND(Play[[#This Row],[southwest]]&lt;&gt;0,Play[[#This Row],[Smoker]]&lt;&gt;0),Play[[#This Row],[medical_insurance_charges]],NA())</f>
        <v>#N/A</v>
      </c>
      <c r="X1000" s="114" t="e">
        <f>IF(AND(Play[[#This Row],[northwest]]&lt;&gt;0,Play[[#This Row],[Smoker]]&lt;&gt;0),Play[[#This Row],[medical_insurance_charges]],NA())</f>
        <v>#N/A</v>
      </c>
      <c r="Y1000" s="114" t="e">
        <f>IF(AND(Play[[#This Row],[northeast]]&lt;&gt;0,Play[[#This Row],[Smoker]]&lt;&gt;0),Play[[#This Row],[medical_insurance_charges]],NA())</f>
        <v>#N/A</v>
      </c>
      <c r="Z1000" s="115" t="e">
        <f>IF(AND(Play[[#This Row],[Biological Marker]]=0,Play[[#This Row],[Smoker]]=1),Play[[#This Row],[medical_insurance_charges]],NA())</f>
        <v>#N/A</v>
      </c>
      <c r="AA1000" s="115" t="e">
        <f>IF(AND(Play[[#This Row],[Biological Marker]]=1,Play[[#This Row],[Smoker]]=1),Play[[#This Row],[medical_insurance_charges]],NA())</f>
        <v>#N/A</v>
      </c>
      <c r="AB1000" s="144" t="e">
        <f>IF(AND(Play[[#This Row],[southeast]]&lt;&gt;0,Play[[#This Row],[Smoker]]=0),Play[[#This Row],[medical_insurance_charges]],NA())</f>
        <v>#N/A</v>
      </c>
      <c r="AC1000" s="144" t="e">
        <f>IF(AND(Play[[#This Row],[southwest]]&lt;&gt;0,Play[[#This Row],[Smoker]]=0),Play[[#This Row],[medical_insurance_charges]],NA())</f>
        <v>#N/A</v>
      </c>
      <c r="AD1000" s="144" t="e">
        <f>IF(AND(Play[[#This Row],[northwest]]&lt;&gt;0,Play[[#This Row],[Smoker]]=0),Play[[#This Row],[medical_insurance_charges]],NA())</f>
        <v>#N/A</v>
      </c>
      <c r="AE1000" s="144">
        <f>IF(AND(Play[[#This Row],[northeast]]&lt;&gt;0,Play[[#This Row],[Smoker]]=0),Play[[#This Row],[medical_insurance_charges]],NA())</f>
        <v>20878.78443</v>
      </c>
      <c r="AF1000" s="115">
        <f>IF(AND(Play[[#This Row],[Biological Marker]]=0,Play[[#This Row],[Smoker]]=0),Play[[#This Row],[medical_insurance_charges]],NA())</f>
        <v>20878.78443</v>
      </c>
      <c r="AG1000" s="115" t="e">
        <f>IF(AND(Play[[#This Row],[Biological Marker]]=1,Play[[#This Row],[Smoker]]=0),Play[[#This Row],[medical_insurance_charges]],NA())</f>
        <v>#N/A</v>
      </c>
    </row>
    <row r="1001" spans="1:33" x14ac:dyDescent="0.35">
      <c r="A1001" s="31">
        <v>48</v>
      </c>
      <c r="B1001" s="31">
        <v>41.23</v>
      </c>
      <c r="C1001" s="33">
        <v>0</v>
      </c>
      <c r="D1001" s="33">
        <v>1</v>
      </c>
      <c r="E1001" s="33">
        <v>0</v>
      </c>
      <c r="F1001" s="33">
        <v>0</v>
      </c>
      <c r="G1001" s="33">
        <v>0</v>
      </c>
      <c r="H1001">
        <v>0</v>
      </c>
      <c r="I1001">
        <v>0</v>
      </c>
      <c r="J1001">
        <v>0</v>
      </c>
      <c r="K1001">
        <v>1</v>
      </c>
      <c r="L1001">
        <v>0</v>
      </c>
      <c r="M1001">
        <v>0</v>
      </c>
      <c r="N1001">
        <v>0</v>
      </c>
      <c r="O1001">
        <v>1</v>
      </c>
      <c r="P1001">
        <v>0</v>
      </c>
      <c r="Q1001" s="32">
        <v>11033.661700000001</v>
      </c>
      <c r="R1001" s="110" t="e">
        <f>IF(Play[[#This Row],[southeast]]=1,Play[[#This Row],[medical_insurance_charges]],NA())</f>
        <v>#N/A</v>
      </c>
      <c r="S1001" s="110" t="e">
        <f>IF(Play[[#This Row],[southwest]]=1,Play[[#This Row],[medical_insurance_charges]],NA())</f>
        <v>#N/A</v>
      </c>
      <c r="T1001" s="111">
        <f>IF(Play[[#This Row],[northwest]]=1,Play[[#This Row],[medical_insurance_charges]],NA())</f>
        <v>11033.661700000001</v>
      </c>
      <c r="U1001" s="110" t="e">
        <f>IF(Play[[#This Row],[northeast]]=1,Play[[#This Row],[medical_insurance_charges]],NA())</f>
        <v>#N/A</v>
      </c>
      <c r="V1001" s="114" t="e">
        <f>IF(AND(Play[[#This Row],[southeast]]&lt;&gt;0,Play[[#This Row],[Smoker]]&lt;&gt;0),Play[[#This Row],[medical_insurance_charges]],NA())</f>
        <v>#N/A</v>
      </c>
      <c r="W1001" s="114" t="e">
        <f>IF(AND(Play[[#This Row],[southwest]]&lt;&gt;0,Play[[#This Row],[Smoker]]&lt;&gt;0),Play[[#This Row],[medical_insurance_charges]],NA())</f>
        <v>#N/A</v>
      </c>
      <c r="X1001" s="114" t="e">
        <f>IF(AND(Play[[#This Row],[northwest]]&lt;&gt;0,Play[[#This Row],[Smoker]]&lt;&gt;0),Play[[#This Row],[medical_insurance_charges]],NA())</f>
        <v>#N/A</v>
      </c>
      <c r="Y1001" s="114" t="e">
        <f>IF(AND(Play[[#This Row],[northeast]]&lt;&gt;0,Play[[#This Row],[Smoker]]&lt;&gt;0),Play[[#This Row],[medical_insurance_charges]],NA())</f>
        <v>#N/A</v>
      </c>
      <c r="Z1001" s="115" t="e">
        <f>IF(AND(Play[[#This Row],[Biological Marker]]=0,Play[[#This Row],[Smoker]]=1),Play[[#This Row],[medical_insurance_charges]],NA())</f>
        <v>#N/A</v>
      </c>
      <c r="AA1001" s="115" t="e">
        <f>IF(AND(Play[[#This Row],[Biological Marker]]=1,Play[[#This Row],[Smoker]]=1),Play[[#This Row],[medical_insurance_charges]],NA())</f>
        <v>#N/A</v>
      </c>
      <c r="AB1001" s="144" t="e">
        <f>IF(AND(Play[[#This Row],[southeast]]&lt;&gt;0,Play[[#This Row],[Smoker]]=0),Play[[#This Row],[medical_insurance_charges]],NA())</f>
        <v>#N/A</v>
      </c>
      <c r="AC1001" s="144" t="e">
        <f>IF(AND(Play[[#This Row],[southwest]]&lt;&gt;0,Play[[#This Row],[Smoker]]=0),Play[[#This Row],[medical_insurance_charges]],NA())</f>
        <v>#N/A</v>
      </c>
      <c r="AD1001" s="144">
        <f>IF(AND(Play[[#This Row],[northwest]]&lt;&gt;0,Play[[#This Row],[Smoker]]=0),Play[[#This Row],[medical_insurance_charges]],NA())</f>
        <v>11033.661700000001</v>
      </c>
      <c r="AE1001" s="144" t="e">
        <f>IF(AND(Play[[#This Row],[northeast]]&lt;&gt;0,Play[[#This Row],[Smoker]]=0),Play[[#This Row],[medical_insurance_charges]],NA())</f>
        <v>#N/A</v>
      </c>
      <c r="AF1001" s="115">
        <f>IF(AND(Play[[#This Row],[Biological Marker]]=0,Play[[#This Row],[Smoker]]=0),Play[[#This Row],[medical_insurance_charges]],NA())</f>
        <v>11033.661700000001</v>
      </c>
      <c r="AG1001" s="115" t="e">
        <f>IF(AND(Play[[#This Row],[Biological Marker]]=1,Play[[#This Row],[Smoker]]=0),Play[[#This Row],[medical_insurance_charges]],NA())</f>
        <v>#N/A</v>
      </c>
    </row>
    <row r="1002" spans="1:33" x14ac:dyDescent="0.35">
      <c r="A1002" s="31">
        <v>48</v>
      </c>
      <c r="B1002" s="31">
        <v>32.299999999999997</v>
      </c>
      <c r="C1002" s="33">
        <v>0</v>
      </c>
      <c r="D1002" s="33">
        <v>1</v>
      </c>
      <c r="E1002" s="33">
        <v>0</v>
      </c>
      <c r="F1002" s="33">
        <v>0</v>
      </c>
      <c r="G1002" s="33">
        <v>0</v>
      </c>
      <c r="H1002">
        <v>0</v>
      </c>
      <c r="I1002">
        <v>0</v>
      </c>
      <c r="J1002">
        <v>0</v>
      </c>
      <c r="K1002">
        <v>0</v>
      </c>
      <c r="L1002">
        <v>1</v>
      </c>
      <c r="M1002">
        <v>0</v>
      </c>
      <c r="N1002">
        <v>0</v>
      </c>
      <c r="O1002">
        <v>1</v>
      </c>
      <c r="P1002">
        <v>0</v>
      </c>
      <c r="Q1002" s="32">
        <v>10043.249</v>
      </c>
      <c r="R1002" s="110" t="e">
        <f>IF(Play[[#This Row],[southeast]]=1,Play[[#This Row],[medical_insurance_charges]],NA())</f>
        <v>#N/A</v>
      </c>
      <c r="S1002" s="110" t="e">
        <f>IF(Play[[#This Row],[southwest]]=1,Play[[#This Row],[medical_insurance_charges]],NA())</f>
        <v>#N/A</v>
      </c>
      <c r="T1002" s="111" t="e">
        <f>IF(Play[[#This Row],[northwest]]=1,Play[[#This Row],[medical_insurance_charges]],NA())</f>
        <v>#N/A</v>
      </c>
      <c r="U1002" s="110">
        <f>IF(Play[[#This Row],[northeast]]=1,Play[[#This Row],[medical_insurance_charges]],NA())</f>
        <v>10043.249</v>
      </c>
      <c r="V1002" s="114" t="e">
        <f>IF(AND(Play[[#This Row],[southeast]]&lt;&gt;0,Play[[#This Row],[Smoker]]&lt;&gt;0),Play[[#This Row],[medical_insurance_charges]],NA())</f>
        <v>#N/A</v>
      </c>
      <c r="W1002" s="114" t="e">
        <f>IF(AND(Play[[#This Row],[southwest]]&lt;&gt;0,Play[[#This Row],[Smoker]]&lt;&gt;0),Play[[#This Row],[medical_insurance_charges]],NA())</f>
        <v>#N/A</v>
      </c>
      <c r="X1002" s="114" t="e">
        <f>IF(AND(Play[[#This Row],[northwest]]&lt;&gt;0,Play[[#This Row],[Smoker]]&lt;&gt;0),Play[[#This Row],[medical_insurance_charges]],NA())</f>
        <v>#N/A</v>
      </c>
      <c r="Y1002" s="114" t="e">
        <f>IF(AND(Play[[#This Row],[northeast]]&lt;&gt;0,Play[[#This Row],[Smoker]]&lt;&gt;0),Play[[#This Row],[medical_insurance_charges]],NA())</f>
        <v>#N/A</v>
      </c>
      <c r="Z1002" s="115" t="e">
        <f>IF(AND(Play[[#This Row],[Biological Marker]]=0,Play[[#This Row],[Smoker]]=1),Play[[#This Row],[medical_insurance_charges]],NA())</f>
        <v>#N/A</v>
      </c>
      <c r="AA1002" s="115" t="e">
        <f>IF(AND(Play[[#This Row],[Biological Marker]]=1,Play[[#This Row],[Smoker]]=1),Play[[#This Row],[medical_insurance_charges]],NA())</f>
        <v>#N/A</v>
      </c>
      <c r="AB1002" s="144" t="e">
        <f>IF(AND(Play[[#This Row],[southeast]]&lt;&gt;0,Play[[#This Row],[Smoker]]=0),Play[[#This Row],[medical_insurance_charges]],NA())</f>
        <v>#N/A</v>
      </c>
      <c r="AC1002" s="144" t="e">
        <f>IF(AND(Play[[#This Row],[southwest]]&lt;&gt;0,Play[[#This Row],[Smoker]]=0),Play[[#This Row],[medical_insurance_charges]],NA())</f>
        <v>#N/A</v>
      </c>
      <c r="AD1002" s="144" t="e">
        <f>IF(AND(Play[[#This Row],[northwest]]&lt;&gt;0,Play[[#This Row],[Smoker]]=0),Play[[#This Row],[medical_insurance_charges]],NA())</f>
        <v>#N/A</v>
      </c>
      <c r="AE1002" s="144">
        <f>IF(AND(Play[[#This Row],[northeast]]&lt;&gt;0,Play[[#This Row],[Smoker]]=0),Play[[#This Row],[medical_insurance_charges]],NA())</f>
        <v>10043.249</v>
      </c>
      <c r="AF1002" s="115">
        <f>IF(AND(Play[[#This Row],[Biological Marker]]=0,Play[[#This Row],[Smoker]]=0),Play[[#This Row],[medical_insurance_charges]],NA())</f>
        <v>10043.249</v>
      </c>
      <c r="AG1002" s="115" t="e">
        <f>IF(AND(Play[[#This Row],[Biological Marker]]=1,Play[[#This Row],[Smoker]]=0),Play[[#This Row],[medical_insurance_charges]],NA())</f>
        <v>#N/A</v>
      </c>
    </row>
    <row r="1003" spans="1:33" x14ac:dyDescent="0.35">
      <c r="A1003" s="31">
        <v>48</v>
      </c>
      <c r="B1003" s="31">
        <v>35.909999999999997</v>
      </c>
      <c r="C1003" s="33">
        <v>0</v>
      </c>
      <c r="D1003" s="33">
        <v>1</v>
      </c>
      <c r="E1003" s="33">
        <v>0</v>
      </c>
      <c r="F1003" s="33">
        <v>0</v>
      </c>
      <c r="G1003" s="33">
        <v>0</v>
      </c>
      <c r="H1003">
        <v>0</v>
      </c>
      <c r="I1003">
        <v>0</v>
      </c>
      <c r="J1003">
        <v>0</v>
      </c>
      <c r="K1003">
        <v>0</v>
      </c>
      <c r="L1003">
        <v>1</v>
      </c>
      <c r="M1003">
        <v>0</v>
      </c>
      <c r="N1003">
        <v>0</v>
      </c>
      <c r="O1003">
        <v>1</v>
      </c>
      <c r="P1003">
        <v>0</v>
      </c>
      <c r="Q1003" s="32">
        <v>26392.260289999998</v>
      </c>
      <c r="R1003" s="110" t="e">
        <f>IF(Play[[#This Row],[southeast]]=1,Play[[#This Row],[medical_insurance_charges]],NA())</f>
        <v>#N/A</v>
      </c>
      <c r="S1003" s="110" t="e">
        <f>IF(Play[[#This Row],[southwest]]=1,Play[[#This Row],[medical_insurance_charges]],NA())</f>
        <v>#N/A</v>
      </c>
      <c r="T1003" s="111" t="e">
        <f>IF(Play[[#This Row],[northwest]]=1,Play[[#This Row],[medical_insurance_charges]],NA())</f>
        <v>#N/A</v>
      </c>
      <c r="U1003" s="110">
        <f>IF(Play[[#This Row],[northeast]]=1,Play[[#This Row],[medical_insurance_charges]],NA())</f>
        <v>26392.260289999998</v>
      </c>
      <c r="V1003" s="114" t="e">
        <f>IF(AND(Play[[#This Row],[southeast]]&lt;&gt;0,Play[[#This Row],[Smoker]]&lt;&gt;0),Play[[#This Row],[medical_insurance_charges]],NA())</f>
        <v>#N/A</v>
      </c>
      <c r="W1003" s="114" t="e">
        <f>IF(AND(Play[[#This Row],[southwest]]&lt;&gt;0,Play[[#This Row],[Smoker]]&lt;&gt;0),Play[[#This Row],[medical_insurance_charges]],NA())</f>
        <v>#N/A</v>
      </c>
      <c r="X1003" s="114" t="e">
        <f>IF(AND(Play[[#This Row],[northwest]]&lt;&gt;0,Play[[#This Row],[Smoker]]&lt;&gt;0),Play[[#This Row],[medical_insurance_charges]],NA())</f>
        <v>#N/A</v>
      </c>
      <c r="Y1003" s="114" t="e">
        <f>IF(AND(Play[[#This Row],[northeast]]&lt;&gt;0,Play[[#This Row],[Smoker]]&lt;&gt;0),Play[[#This Row],[medical_insurance_charges]],NA())</f>
        <v>#N/A</v>
      </c>
      <c r="Z1003" s="115" t="e">
        <f>IF(AND(Play[[#This Row],[Biological Marker]]=0,Play[[#This Row],[Smoker]]=1),Play[[#This Row],[medical_insurance_charges]],NA())</f>
        <v>#N/A</v>
      </c>
      <c r="AA1003" s="115" t="e">
        <f>IF(AND(Play[[#This Row],[Biological Marker]]=1,Play[[#This Row],[Smoker]]=1),Play[[#This Row],[medical_insurance_charges]],NA())</f>
        <v>#N/A</v>
      </c>
      <c r="AB1003" s="144" t="e">
        <f>IF(AND(Play[[#This Row],[southeast]]&lt;&gt;0,Play[[#This Row],[Smoker]]=0),Play[[#This Row],[medical_insurance_charges]],NA())</f>
        <v>#N/A</v>
      </c>
      <c r="AC1003" s="144" t="e">
        <f>IF(AND(Play[[#This Row],[southwest]]&lt;&gt;0,Play[[#This Row],[Smoker]]=0),Play[[#This Row],[medical_insurance_charges]],NA())</f>
        <v>#N/A</v>
      </c>
      <c r="AD1003" s="144" t="e">
        <f>IF(AND(Play[[#This Row],[northwest]]&lt;&gt;0,Play[[#This Row],[Smoker]]=0),Play[[#This Row],[medical_insurance_charges]],NA())</f>
        <v>#N/A</v>
      </c>
      <c r="AE1003" s="144">
        <f>IF(AND(Play[[#This Row],[northeast]]&lt;&gt;0,Play[[#This Row],[Smoker]]=0),Play[[#This Row],[medical_insurance_charges]],NA())</f>
        <v>26392.260289999998</v>
      </c>
      <c r="AF1003" s="115">
        <f>IF(AND(Play[[#This Row],[Biological Marker]]=0,Play[[#This Row],[Smoker]]=0),Play[[#This Row],[medical_insurance_charges]],NA())</f>
        <v>26392.260289999998</v>
      </c>
      <c r="AG1003" s="115" t="e">
        <f>IF(AND(Play[[#This Row],[Biological Marker]]=1,Play[[#This Row],[Smoker]]=0),Play[[#This Row],[medical_insurance_charges]],NA())</f>
        <v>#N/A</v>
      </c>
    </row>
    <row r="1004" spans="1:33" x14ac:dyDescent="0.35">
      <c r="A1004" s="31">
        <v>48</v>
      </c>
      <c r="B1004" s="31">
        <v>36.575000000000003</v>
      </c>
      <c r="C1004" s="33">
        <v>0</v>
      </c>
      <c r="D1004" s="33">
        <v>1</v>
      </c>
      <c r="E1004" s="33">
        <v>0</v>
      </c>
      <c r="F1004" s="33">
        <v>0</v>
      </c>
      <c r="G1004" s="33">
        <v>0</v>
      </c>
      <c r="H1004">
        <v>0</v>
      </c>
      <c r="I1004">
        <v>0</v>
      </c>
      <c r="J1004">
        <v>0</v>
      </c>
      <c r="K1004">
        <v>1</v>
      </c>
      <c r="L1004">
        <v>0</v>
      </c>
      <c r="M1004">
        <v>0</v>
      </c>
      <c r="N1004">
        <v>0</v>
      </c>
      <c r="O1004">
        <v>1</v>
      </c>
      <c r="P1004">
        <v>0</v>
      </c>
      <c r="Q1004" s="32">
        <v>8671.1912499999999</v>
      </c>
      <c r="R1004" s="110" t="e">
        <f>IF(Play[[#This Row],[southeast]]=1,Play[[#This Row],[medical_insurance_charges]],NA())</f>
        <v>#N/A</v>
      </c>
      <c r="S1004" s="110" t="e">
        <f>IF(Play[[#This Row],[southwest]]=1,Play[[#This Row],[medical_insurance_charges]],NA())</f>
        <v>#N/A</v>
      </c>
      <c r="T1004" s="111">
        <f>IF(Play[[#This Row],[northwest]]=1,Play[[#This Row],[medical_insurance_charges]],NA())</f>
        <v>8671.1912499999999</v>
      </c>
      <c r="U1004" s="110" t="e">
        <f>IF(Play[[#This Row],[northeast]]=1,Play[[#This Row],[medical_insurance_charges]],NA())</f>
        <v>#N/A</v>
      </c>
      <c r="V1004" s="114" t="e">
        <f>IF(AND(Play[[#This Row],[southeast]]&lt;&gt;0,Play[[#This Row],[Smoker]]&lt;&gt;0),Play[[#This Row],[medical_insurance_charges]],NA())</f>
        <v>#N/A</v>
      </c>
      <c r="W1004" s="114" t="e">
        <f>IF(AND(Play[[#This Row],[southwest]]&lt;&gt;0,Play[[#This Row],[Smoker]]&lt;&gt;0),Play[[#This Row],[medical_insurance_charges]],NA())</f>
        <v>#N/A</v>
      </c>
      <c r="X1004" s="114" t="e">
        <f>IF(AND(Play[[#This Row],[northwest]]&lt;&gt;0,Play[[#This Row],[Smoker]]&lt;&gt;0),Play[[#This Row],[medical_insurance_charges]],NA())</f>
        <v>#N/A</v>
      </c>
      <c r="Y1004" s="114" t="e">
        <f>IF(AND(Play[[#This Row],[northeast]]&lt;&gt;0,Play[[#This Row],[Smoker]]&lt;&gt;0),Play[[#This Row],[medical_insurance_charges]],NA())</f>
        <v>#N/A</v>
      </c>
      <c r="Z1004" s="115" t="e">
        <f>IF(AND(Play[[#This Row],[Biological Marker]]=0,Play[[#This Row],[Smoker]]=1),Play[[#This Row],[medical_insurance_charges]],NA())</f>
        <v>#N/A</v>
      </c>
      <c r="AA1004" s="115" t="e">
        <f>IF(AND(Play[[#This Row],[Biological Marker]]=1,Play[[#This Row],[Smoker]]=1),Play[[#This Row],[medical_insurance_charges]],NA())</f>
        <v>#N/A</v>
      </c>
      <c r="AB1004" s="144" t="e">
        <f>IF(AND(Play[[#This Row],[southeast]]&lt;&gt;0,Play[[#This Row],[Smoker]]=0),Play[[#This Row],[medical_insurance_charges]],NA())</f>
        <v>#N/A</v>
      </c>
      <c r="AC1004" s="144" t="e">
        <f>IF(AND(Play[[#This Row],[southwest]]&lt;&gt;0,Play[[#This Row],[Smoker]]=0),Play[[#This Row],[medical_insurance_charges]],NA())</f>
        <v>#N/A</v>
      </c>
      <c r="AD1004" s="144">
        <f>IF(AND(Play[[#This Row],[northwest]]&lt;&gt;0,Play[[#This Row],[Smoker]]=0),Play[[#This Row],[medical_insurance_charges]],NA())</f>
        <v>8671.1912499999999</v>
      </c>
      <c r="AE1004" s="144" t="e">
        <f>IF(AND(Play[[#This Row],[northeast]]&lt;&gt;0,Play[[#This Row],[Smoker]]=0),Play[[#This Row],[medical_insurance_charges]],NA())</f>
        <v>#N/A</v>
      </c>
      <c r="AF1004" s="115">
        <f>IF(AND(Play[[#This Row],[Biological Marker]]=0,Play[[#This Row],[Smoker]]=0),Play[[#This Row],[medical_insurance_charges]],NA())</f>
        <v>8671.1912499999999</v>
      </c>
      <c r="AG1004" s="115" t="e">
        <f>IF(AND(Play[[#This Row],[Biological Marker]]=1,Play[[#This Row],[Smoker]]=0),Play[[#This Row],[medical_insurance_charges]],NA())</f>
        <v>#N/A</v>
      </c>
    </row>
    <row r="1005" spans="1:33" x14ac:dyDescent="0.35">
      <c r="A1005" s="31">
        <v>49</v>
      </c>
      <c r="B1005" s="31">
        <v>30.78</v>
      </c>
      <c r="C1005" s="33">
        <v>0</v>
      </c>
      <c r="D1005" s="33">
        <v>1</v>
      </c>
      <c r="E1005" s="33">
        <v>0</v>
      </c>
      <c r="F1005" s="33">
        <v>0</v>
      </c>
      <c r="G1005" s="33">
        <v>0</v>
      </c>
      <c r="H1005">
        <v>0</v>
      </c>
      <c r="I1005">
        <v>0</v>
      </c>
      <c r="J1005">
        <v>0</v>
      </c>
      <c r="K1005">
        <v>0</v>
      </c>
      <c r="L1005">
        <v>1</v>
      </c>
      <c r="M1005">
        <v>0</v>
      </c>
      <c r="N1005">
        <v>0</v>
      </c>
      <c r="O1005">
        <v>1</v>
      </c>
      <c r="P1005">
        <v>0</v>
      </c>
      <c r="Q1005" s="32">
        <v>9778.3472000000002</v>
      </c>
      <c r="R1005" s="110" t="e">
        <f>IF(Play[[#This Row],[southeast]]=1,Play[[#This Row],[medical_insurance_charges]],NA())</f>
        <v>#N/A</v>
      </c>
      <c r="S1005" s="110" t="e">
        <f>IF(Play[[#This Row],[southwest]]=1,Play[[#This Row],[medical_insurance_charges]],NA())</f>
        <v>#N/A</v>
      </c>
      <c r="T1005" s="111" t="e">
        <f>IF(Play[[#This Row],[northwest]]=1,Play[[#This Row],[medical_insurance_charges]],NA())</f>
        <v>#N/A</v>
      </c>
      <c r="U1005" s="110">
        <f>IF(Play[[#This Row],[northeast]]=1,Play[[#This Row],[medical_insurance_charges]],NA())</f>
        <v>9778.3472000000002</v>
      </c>
      <c r="V1005" s="114" t="e">
        <f>IF(AND(Play[[#This Row],[southeast]]&lt;&gt;0,Play[[#This Row],[Smoker]]&lt;&gt;0),Play[[#This Row],[medical_insurance_charges]],NA())</f>
        <v>#N/A</v>
      </c>
      <c r="W1005" s="114" t="e">
        <f>IF(AND(Play[[#This Row],[southwest]]&lt;&gt;0,Play[[#This Row],[Smoker]]&lt;&gt;0),Play[[#This Row],[medical_insurance_charges]],NA())</f>
        <v>#N/A</v>
      </c>
      <c r="X1005" s="114" t="e">
        <f>IF(AND(Play[[#This Row],[northwest]]&lt;&gt;0,Play[[#This Row],[Smoker]]&lt;&gt;0),Play[[#This Row],[medical_insurance_charges]],NA())</f>
        <v>#N/A</v>
      </c>
      <c r="Y1005" s="114" t="e">
        <f>IF(AND(Play[[#This Row],[northeast]]&lt;&gt;0,Play[[#This Row],[Smoker]]&lt;&gt;0),Play[[#This Row],[medical_insurance_charges]],NA())</f>
        <v>#N/A</v>
      </c>
      <c r="Z1005" s="115" t="e">
        <f>IF(AND(Play[[#This Row],[Biological Marker]]=0,Play[[#This Row],[Smoker]]=1),Play[[#This Row],[medical_insurance_charges]],NA())</f>
        <v>#N/A</v>
      </c>
      <c r="AA1005" s="115" t="e">
        <f>IF(AND(Play[[#This Row],[Biological Marker]]=1,Play[[#This Row],[Smoker]]=1),Play[[#This Row],[medical_insurance_charges]],NA())</f>
        <v>#N/A</v>
      </c>
      <c r="AB1005" s="144" t="e">
        <f>IF(AND(Play[[#This Row],[southeast]]&lt;&gt;0,Play[[#This Row],[Smoker]]=0),Play[[#This Row],[medical_insurance_charges]],NA())</f>
        <v>#N/A</v>
      </c>
      <c r="AC1005" s="144" t="e">
        <f>IF(AND(Play[[#This Row],[southwest]]&lt;&gt;0,Play[[#This Row],[Smoker]]=0),Play[[#This Row],[medical_insurance_charges]],NA())</f>
        <v>#N/A</v>
      </c>
      <c r="AD1005" s="144" t="e">
        <f>IF(AND(Play[[#This Row],[northwest]]&lt;&gt;0,Play[[#This Row],[Smoker]]=0),Play[[#This Row],[medical_insurance_charges]],NA())</f>
        <v>#N/A</v>
      </c>
      <c r="AE1005" s="144">
        <f>IF(AND(Play[[#This Row],[northeast]]&lt;&gt;0,Play[[#This Row],[Smoker]]=0),Play[[#This Row],[medical_insurance_charges]],NA())</f>
        <v>9778.3472000000002</v>
      </c>
      <c r="AF1005" s="115">
        <f>IF(AND(Play[[#This Row],[Biological Marker]]=0,Play[[#This Row],[Smoker]]=0),Play[[#This Row],[medical_insurance_charges]],NA())</f>
        <v>9778.3472000000002</v>
      </c>
      <c r="AG1005" s="115" t="e">
        <f>IF(AND(Play[[#This Row],[Biological Marker]]=1,Play[[#This Row],[Smoker]]=0),Play[[#This Row],[medical_insurance_charges]],NA())</f>
        <v>#N/A</v>
      </c>
    </row>
    <row r="1006" spans="1:33" x14ac:dyDescent="0.35">
      <c r="A1006" s="31">
        <v>49</v>
      </c>
      <c r="B1006" s="31">
        <v>34.770000000000003</v>
      </c>
      <c r="C1006" s="33">
        <v>0</v>
      </c>
      <c r="D1006" s="33">
        <v>1</v>
      </c>
      <c r="E1006" s="33">
        <v>0</v>
      </c>
      <c r="F1006" s="33">
        <v>0</v>
      </c>
      <c r="G1006" s="33">
        <v>0</v>
      </c>
      <c r="H1006">
        <v>0</v>
      </c>
      <c r="I1006">
        <v>0</v>
      </c>
      <c r="J1006">
        <v>0</v>
      </c>
      <c r="K1006">
        <v>1</v>
      </c>
      <c r="L1006">
        <v>0</v>
      </c>
      <c r="M1006">
        <v>0</v>
      </c>
      <c r="N1006">
        <v>0</v>
      </c>
      <c r="O1006">
        <v>1</v>
      </c>
      <c r="P1006">
        <v>0</v>
      </c>
      <c r="Q1006" s="32">
        <v>9583.8932999999997</v>
      </c>
      <c r="R1006" s="110" t="e">
        <f>IF(Play[[#This Row],[southeast]]=1,Play[[#This Row],[medical_insurance_charges]],NA())</f>
        <v>#N/A</v>
      </c>
      <c r="S1006" s="110" t="e">
        <f>IF(Play[[#This Row],[southwest]]=1,Play[[#This Row],[medical_insurance_charges]],NA())</f>
        <v>#N/A</v>
      </c>
      <c r="T1006" s="111">
        <f>IF(Play[[#This Row],[northwest]]=1,Play[[#This Row],[medical_insurance_charges]],NA())</f>
        <v>9583.8932999999997</v>
      </c>
      <c r="U1006" s="110" t="e">
        <f>IF(Play[[#This Row],[northeast]]=1,Play[[#This Row],[medical_insurance_charges]],NA())</f>
        <v>#N/A</v>
      </c>
      <c r="V1006" s="114" t="e">
        <f>IF(AND(Play[[#This Row],[southeast]]&lt;&gt;0,Play[[#This Row],[Smoker]]&lt;&gt;0),Play[[#This Row],[medical_insurance_charges]],NA())</f>
        <v>#N/A</v>
      </c>
      <c r="W1006" s="114" t="e">
        <f>IF(AND(Play[[#This Row],[southwest]]&lt;&gt;0,Play[[#This Row],[Smoker]]&lt;&gt;0),Play[[#This Row],[medical_insurance_charges]],NA())</f>
        <v>#N/A</v>
      </c>
      <c r="X1006" s="114" t="e">
        <f>IF(AND(Play[[#This Row],[northwest]]&lt;&gt;0,Play[[#This Row],[Smoker]]&lt;&gt;0),Play[[#This Row],[medical_insurance_charges]],NA())</f>
        <v>#N/A</v>
      </c>
      <c r="Y1006" s="114" t="e">
        <f>IF(AND(Play[[#This Row],[northeast]]&lt;&gt;0,Play[[#This Row],[Smoker]]&lt;&gt;0),Play[[#This Row],[medical_insurance_charges]],NA())</f>
        <v>#N/A</v>
      </c>
      <c r="Z1006" s="115" t="e">
        <f>IF(AND(Play[[#This Row],[Biological Marker]]=0,Play[[#This Row],[Smoker]]=1),Play[[#This Row],[medical_insurance_charges]],NA())</f>
        <v>#N/A</v>
      </c>
      <c r="AA1006" s="115" t="e">
        <f>IF(AND(Play[[#This Row],[Biological Marker]]=1,Play[[#This Row],[Smoker]]=1),Play[[#This Row],[medical_insurance_charges]],NA())</f>
        <v>#N/A</v>
      </c>
      <c r="AB1006" s="144" t="e">
        <f>IF(AND(Play[[#This Row],[southeast]]&lt;&gt;0,Play[[#This Row],[Smoker]]=0),Play[[#This Row],[medical_insurance_charges]],NA())</f>
        <v>#N/A</v>
      </c>
      <c r="AC1006" s="144" t="e">
        <f>IF(AND(Play[[#This Row],[southwest]]&lt;&gt;0,Play[[#This Row],[Smoker]]=0),Play[[#This Row],[medical_insurance_charges]],NA())</f>
        <v>#N/A</v>
      </c>
      <c r="AD1006" s="144">
        <f>IF(AND(Play[[#This Row],[northwest]]&lt;&gt;0,Play[[#This Row],[Smoker]]=0),Play[[#This Row],[medical_insurance_charges]],NA())</f>
        <v>9583.8932999999997</v>
      </c>
      <c r="AE1006" s="144" t="e">
        <f>IF(AND(Play[[#This Row],[northeast]]&lt;&gt;0,Play[[#This Row],[Smoker]]=0),Play[[#This Row],[medical_insurance_charges]],NA())</f>
        <v>#N/A</v>
      </c>
      <c r="AF1006" s="115">
        <f>IF(AND(Play[[#This Row],[Biological Marker]]=0,Play[[#This Row],[Smoker]]=0),Play[[#This Row],[medical_insurance_charges]],NA())</f>
        <v>9583.8932999999997</v>
      </c>
      <c r="AG1006" s="115" t="e">
        <f>IF(AND(Play[[#This Row],[Biological Marker]]=1,Play[[#This Row],[Smoker]]=0),Play[[#This Row],[medical_insurance_charges]],NA())</f>
        <v>#N/A</v>
      </c>
    </row>
    <row r="1007" spans="1:33" x14ac:dyDescent="0.35">
      <c r="A1007" s="31">
        <v>49</v>
      </c>
      <c r="B1007" s="31">
        <v>29.925000000000001</v>
      </c>
      <c r="C1007" s="33">
        <v>0</v>
      </c>
      <c r="D1007" s="33">
        <v>1</v>
      </c>
      <c r="E1007" s="33">
        <v>0</v>
      </c>
      <c r="F1007" s="33">
        <v>0</v>
      </c>
      <c r="G1007" s="33">
        <v>0</v>
      </c>
      <c r="H1007">
        <v>0</v>
      </c>
      <c r="I1007">
        <v>0</v>
      </c>
      <c r="J1007">
        <v>0</v>
      </c>
      <c r="K1007">
        <v>1</v>
      </c>
      <c r="L1007">
        <v>0</v>
      </c>
      <c r="M1007">
        <v>0</v>
      </c>
      <c r="N1007">
        <v>0</v>
      </c>
      <c r="O1007">
        <v>1</v>
      </c>
      <c r="P1007">
        <v>0</v>
      </c>
      <c r="Q1007" s="32">
        <v>8988.1587500000005</v>
      </c>
      <c r="R1007" s="110" t="e">
        <f>IF(Play[[#This Row],[southeast]]=1,Play[[#This Row],[medical_insurance_charges]],NA())</f>
        <v>#N/A</v>
      </c>
      <c r="S1007" s="110" t="e">
        <f>IF(Play[[#This Row],[southwest]]=1,Play[[#This Row],[medical_insurance_charges]],NA())</f>
        <v>#N/A</v>
      </c>
      <c r="T1007" s="111">
        <f>IF(Play[[#This Row],[northwest]]=1,Play[[#This Row],[medical_insurance_charges]],NA())</f>
        <v>8988.1587500000005</v>
      </c>
      <c r="U1007" s="110" t="e">
        <f>IF(Play[[#This Row],[northeast]]=1,Play[[#This Row],[medical_insurance_charges]],NA())</f>
        <v>#N/A</v>
      </c>
      <c r="V1007" s="114" t="e">
        <f>IF(AND(Play[[#This Row],[southeast]]&lt;&gt;0,Play[[#This Row],[Smoker]]&lt;&gt;0),Play[[#This Row],[medical_insurance_charges]],NA())</f>
        <v>#N/A</v>
      </c>
      <c r="W1007" s="114" t="e">
        <f>IF(AND(Play[[#This Row],[southwest]]&lt;&gt;0,Play[[#This Row],[Smoker]]&lt;&gt;0),Play[[#This Row],[medical_insurance_charges]],NA())</f>
        <v>#N/A</v>
      </c>
      <c r="X1007" s="114" t="e">
        <f>IF(AND(Play[[#This Row],[northwest]]&lt;&gt;0,Play[[#This Row],[Smoker]]&lt;&gt;0),Play[[#This Row],[medical_insurance_charges]],NA())</f>
        <v>#N/A</v>
      </c>
      <c r="Y1007" s="114" t="e">
        <f>IF(AND(Play[[#This Row],[northeast]]&lt;&gt;0,Play[[#This Row],[Smoker]]&lt;&gt;0),Play[[#This Row],[medical_insurance_charges]],NA())</f>
        <v>#N/A</v>
      </c>
      <c r="Z1007" s="115" t="e">
        <f>IF(AND(Play[[#This Row],[Biological Marker]]=0,Play[[#This Row],[Smoker]]=1),Play[[#This Row],[medical_insurance_charges]],NA())</f>
        <v>#N/A</v>
      </c>
      <c r="AA1007" s="115" t="e">
        <f>IF(AND(Play[[#This Row],[Biological Marker]]=1,Play[[#This Row],[Smoker]]=1),Play[[#This Row],[medical_insurance_charges]],NA())</f>
        <v>#N/A</v>
      </c>
      <c r="AB1007" s="144" t="e">
        <f>IF(AND(Play[[#This Row],[southeast]]&lt;&gt;0,Play[[#This Row],[Smoker]]=0),Play[[#This Row],[medical_insurance_charges]],NA())</f>
        <v>#N/A</v>
      </c>
      <c r="AC1007" s="144" t="e">
        <f>IF(AND(Play[[#This Row],[southwest]]&lt;&gt;0,Play[[#This Row],[Smoker]]=0),Play[[#This Row],[medical_insurance_charges]],NA())</f>
        <v>#N/A</v>
      </c>
      <c r="AD1007" s="144">
        <f>IF(AND(Play[[#This Row],[northwest]]&lt;&gt;0,Play[[#This Row],[Smoker]]=0),Play[[#This Row],[medical_insurance_charges]],NA())</f>
        <v>8988.1587500000005</v>
      </c>
      <c r="AE1007" s="144" t="e">
        <f>IF(AND(Play[[#This Row],[northeast]]&lt;&gt;0,Play[[#This Row],[Smoker]]=0),Play[[#This Row],[medical_insurance_charges]],NA())</f>
        <v>#N/A</v>
      </c>
      <c r="AF1007" s="115">
        <f>IF(AND(Play[[#This Row],[Biological Marker]]=0,Play[[#This Row],[Smoker]]=0),Play[[#This Row],[medical_insurance_charges]],NA())</f>
        <v>8988.1587500000005</v>
      </c>
      <c r="AG1007" s="115" t="e">
        <f>IF(AND(Play[[#This Row],[Biological Marker]]=1,Play[[#This Row],[Smoker]]=0),Play[[#This Row],[medical_insurance_charges]],NA())</f>
        <v>#N/A</v>
      </c>
    </row>
    <row r="1008" spans="1:33" x14ac:dyDescent="0.35">
      <c r="A1008" s="31">
        <v>49</v>
      </c>
      <c r="B1008" s="31">
        <v>33.344999999999999</v>
      </c>
      <c r="C1008" s="33">
        <v>0</v>
      </c>
      <c r="D1008" s="33">
        <v>1</v>
      </c>
      <c r="E1008" s="33">
        <v>0</v>
      </c>
      <c r="F1008" s="33">
        <v>0</v>
      </c>
      <c r="G1008" s="33">
        <v>0</v>
      </c>
      <c r="H1008">
        <v>0</v>
      </c>
      <c r="I1008">
        <v>0</v>
      </c>
      <c r="J1008">
        <v>0</v>
      </c>
      <c r="K1008">
        <v>0</v>
      </c>
      <c r="L1008">
        <v>1</v>
      </c>
      <c r="M1008">
        <v>0</v>
      </c>
      <c r="N1008">
        <v>0</v>
      </c>
      <c r="O1008">
        <v>1</v>
      </c>
      <c r="P1008">
        <v>0</v>
      </c>
      <c r="Q1008" s="32">
        <v>10370.912549999999</v>
      </c>
      <c r="R1008" s="110" t="e">
        <f>IF(Play[[#This Row],[southeast]]=1,Play[[#This Row],[medical_insurance_charges]],NA())</f>
        <v>#N/A</v>
      </c>
      <c r="S1008" s="110" t="e">
        <f>IF(Play[[#This Row],[southwest]]=1,Play[[#This Row],[medical_insurance_charges]],NA())</f>
        <v>#N/A</v>
      </c>
      <c r="T1008" s="111" t="e">
        <f>IF(Play[[#This Row],[northwest]]=1,Play[[#This Row],[medical_insurance_charges]],NA())</f>
        <v>#N/A</v>
      </c>
      <c r="U1008" s="110">
        <f>IF(Play[[#This Row],[northeast]]=1,Play[[#This Row],[medical_insurance_charges]],NA())</f>
        <v>10370.912549999999</v>
      </c>
      <c r="V1008" s="114" t="e">
        <f>IF(AND(Play[[#This Row],[southeast]]&lt;&gt;0,Play[[#This Row],[Smoker]]&lt;&gt;0),Play[[#This Row],[medical_insurance_charges]],NA())</f>
        <v>#N/A</v>
      </c>
      <c r="W1008" s="114" t="e">
        <f>IF(AND(Play[[#This Row],[southwest]]&lt;&gt;0,Play[[#This Row],[Smoker]]&lt;&gt;0),Play[[#This Row],[medical_insurance_charges]],NA())</f>
        <v>#N/A</v>
      </c>
      <c r="X1008" s="114" t="e">
        <f>IF(AND(Play[[#This Row],[northwest]]&lt;&gt;0,Play[[#This Row],[Smoker]]&lt;&gt;0),Play[[#This Row],[medical_insurance_charges]],NA())</f>
        <v>#N/A</v>
      </c>
      <c r="Y1008" s="114" t="e">
        <f>IF(AND(Play[[#This Row],[northeast]]&lt;&gt;0,Play[[#This Row],[Smoker]]&lt;&gt;0),Play[[#This Row],[medical_insurance_charges]],NA())</f>
        <v>#N/A</v>
      </c>
      <c r="Z1008" s="115" t="e">
        <f>IF(AND(Play[[#This Row],[Biological Marker]]=0,Play[[#This Row],[Smoker]]=1),Play[[#This Row],[medical_insurance_charges]],NA())</f>
        <v>#N/A</v>
      </c>
      <c r="AA1008" s="115" t="e">
        <f>IF(AND(Play[[#This Row],[Biological Marker]]=1,Play[[#This Row],[Smoker]]=1),Play[[#This Row],[medical_insurance_charges]],NA())</f>
        <v>#N/A</v>
      </c>
      <c r="AB1008" s="144" t="e">
        <f>IF(AND(Play[[#This Row],[southeast]]&lt;&gt;0,Play[[#This Row],[Smoker]]=0),Play[[#This Row],[medical_insurance_charges]],NA())</f>
        <v>#N/A</v>
      </c>
      <c r="AC1008" s="144" t="e">
        <f>IF(AND(Play[[#This Row],[southwest]]&lt;&gt;0,Play[[#This Row],[Smoker]]=0),Play[[#This Row],[medical_insurance_charges]],NA())</f>
        <v>#N/A</v>
      </c>
      <c r="AD1008" s="144" t="e">
        <f>IF(AND(Play[[#This Row],[northwest]]&lt;&gt;0,Play[[#This Row],[Smoker]]=0),Play[[#This Row],[medical_insurance_charges]],NA())</f>
        <v>#N/A</v>
      </c>
      <c r="AE1008" s="144">
        <f>IF(AND(Play[[#This Row],[northeast]]&lt;&gt;0,Play[[#This Row],[Smoker]]=0),Play[[#This Row],[medical_insurance_charges]],NA())</f>
        <v>10370.912549999999</v>
      </c>
      <c r="AF1008" s="115">
        <f>IF(AND(Play[[#This Row],[Biological Marker]]=0,Play[[#This Row],[Smoker]]=0),Play[[#This Row],[medical_insurance_charges]],NA())</f>
        <v>10370.912549999999</v>
      </c>
      <c r="AG1008" s="115" t="e">
        <f>IF(AND(Play[[#This Row],[Biological Marker]]=1,Play[[#This Row],[Smoker]]=0),Play[[#This Row],[medical_insurance_charges]],NA())</f>
        <v>#N/A</v>
      </c>
    </row>
    <row r="1009" spans="1:33" x14ac:dyDescent="0.35">
      <c r="A1009" s="31">
        <v>50</v>
      </c>
      <c r="B1009" s="31">
        <v>44.744999999999997</v>
      </c>
      <c r="C1009" s="33">
        <v>0</v>
      </c>
      <c r="D1009" s="33">
        <v>1</v>
      </c>
      <c r="E1009" s="33">
        <v>0</v>
      </c>
      <c r="F1009" s="33">
        <v>0</v>
      </c>
      <c r="G1009" s="33">
        <v>0</v>
      </c>
      <c r="H1009">
        <v>0</v>
      </c>
      <c r="I1009">
        <v>0</v>
      </c>
      <c r="J1009">
        <v>0</v>
      </c>
      <c r="K1009">
        <v>0</v>
      </c>
      <c r="L1009">
        <v>1</v>
      </c>
      <c r="M1009">
        <v>0</v>
      </c>
      <c r="N1009">
        <v>0</v>
      </c>
      <c r="O1009">
        <v>1</v>
      </c>
      <c r="P1009">
        <v>0</v>
      </c>
      <c r="Q1009" s="32">
        <v>9541.6955500000004</v>
      </c>
      <c r="R1009" s="110" t="e">
        <f>IF(Play[[#This Row],[southeast]]=1,Play[[#This Row],[medical_insurance_charges]],NA())</f>
        <v>#N/A</v>
      </c>
      <c r="S1009" s="110" t="e">
        <f>IF(Play[[#This Row],[southwest]]=1,Play[[#This Row],[medical_insurance_charges]],NA())</f>
        <v>#N/A</v>
      </c>
      <c r="T1009" s="111" t="e">
        <f>IF(Play[[#This Row],[northwest]]=1,Play[[#This Row],[medical_insurance_charges]],NA())</f>
        <v>#N/A</v>
      </c>
      <c r="U1009" s="110">
        <f>IF(Play[[#This Row],[northeast]]=1,Play[[#This Row],[medical_insurance_charges]],NA())</f>
        <v>9541.6955500000004</v>
      </c>
      <c r="V1009" s="114" t="e">
        <f>IF(AND(Play[[#This Row],[southeast]]&lt;&gt;0,Play[[#This Row],[Smoker]]&lt;&gt;0),Play[[#This Row],[medical_insurance_charges]],NA())</f>
        <v>#N/A</v>
      </c>
      <c r="W1009" s="114" t="e">
        <f>IF(AND(Play[[#This Row],[southwest]]&lt;&gt;0,Play[[#This Row],[Smoker]]&lt;&gt;0),Play[[#This Row],[medical_insurance_charges]],NA())</f>
        <v>#N/A</v>
      </c>
      <c r="X1009" s="114" t="e">
        <f>IF(AND(Play[[#This Row],[northwest]]&lt;&gt;0,Play[[#This Row],[Smoker]]&lt;&gt;0),Play[[#This Row],[medical_insurance_charges]],NA())</f>
        <v>#N/A</v>
      </c>
      <c r="Y1009" s="114" t="e">
        <f>IF(AND(Play[[#This Row],[northeast]]&lt;&gt;0,Play[[#This Row],[Smoker]]&lt;&gt;0),Play[[#This Row],[medical_insurance_charges]],NA())</f>
        <v>#N/A</v>
      </c>
      <c r="Z1009" s="115" t="e">
        <f>IF(AND(Play[[#This Row],[Biological Marker]]=0,Play[[#This Row],[Smoker]]=1),Play[[#This Row],[medical_insurance_charges]],NA())</f>
        <v>#N/A</v>
      </c>
      <c r="AA1009" s="115" t="e">
        <f>IF(AND(Play[[#This Row],[Biological Marker]]=1,Play[[#This Row],[Smoker]]=1),Play[[#This Row],[medical_insurance_charges]],NA())</f>
        <v>#N/A</v>
      </c>
      <c r="AB1009" s="144" t="e">
        <f>IF(AND(Play[[#This Row],[southeast]]&lt;&gt;0,Play[[#This Row],[Smoker]]=0),Play[[#This Row],[medical_insurance_charges]],NA())</f>
        <v>#N/A</v>
      </c>
      <c r="AC1009" s="144" t="e">
        <f>IF(AND(Play[[#This Row],[southwest]]&lt;&gt;0,Play[[#This Row],[Smoker]]=0),Play[[#This Row],[medical_insurance_charges]],NA())</f>
        <v>#N/A</v>
      </c>
      <c r="AD1009" s="144" t="e">
        <f>IF(AND(Play[[#This Row],[northwest]]&lt;&gt;0,Play[[#This Row],[Smoker]]=0),Play[[#This Row],[medical_insurance_charges]],NA())</f>
        <v>#N/A</v>
      </c>
      <c r="AE1009" s="144">
        <f>IF(AND(Play[[#This Row],[northeast]]&lt;&gt;0,Play[[#This Row],[Smoker]]=0),Play[[#This Row],[medical_insurance_charges]],NA())</f>
        <v>9541.6955500000004</v>
      </c>
      <c r="AF1009" s="115">
        <f>IF(AND(Play[[#This Row],[Biological Marker]]=0,Play[[#This Row],[Smoker]]=0),Play[[#This Row],[medical_insurance_charges]],NA())</f>
        <v>9541.6955500000004</v>
      </c>
      <c r="AG1009" s="115" t="e">
        <f>IF(AND(Play[[#This Row],[Biological Marker]]=1,Play[[#This Row],[Smoker]]=0),Play[[#This Row],[medical_insurance_charges]],NA())</f>
        <v>#N/A</v>
      </c>
    </row>
    <row r="1010" spans="1:33" x14ac:dyDescent="0.35">
      <c r="A1010" s="31">
        <v>50</v>
      </c>
      <c r="B1010" s="31">
        <v>30.114999999999998</v>
      </c>
      <c r="C1010" s="33">
        <v>0</v>
      </c>
      <c r="D1010" s="33">
        <v>1</v>
      </c>
      <c r="E1010" s="33">
        <v>0</v>
      </c>
      <c r="F1010" s="33">
        <v>0</v>
      </c>
      <c r="G1010" s="33">
        <v>0</v>
      </c>
      <c r="H1010">
        <v>0</v>
      </c>
      <c r="I1010">
        <v>0</v>
      </c>
      <c r="J1010">
        <v>0</v>
      </c>
      <c r="K1010">
        <v>1</v>
      </c>
      <c r="L1010">
        <v>0</v>
      </c>
      <c r="M1010">
        <v>0</v>
      </c>
      <c r="N1010">
        <v>0</v>
      </c>
      <c r="O1010">
        <v>1</v>
      </c>
      <c r="P1010">
        <v>0</v>
      </c>
      <c r="Q1010" s="32">
        <v>9910.3598500000007</v>
      </c>
      <c r="R1010" s="110" t="e">
        <f>IF(Play[[#This Row],[southeast]]=1,Play[[#This Row],[medical_insurance_charges]],NA())</f>
        <v>#N/A</v>
      </c>
      <c r="S1010" s="110" t="e">
        <f>IF(Play[[#This Row],[southwest]]=1,Play[[#This Row],[medical_insurance_charges]],NA())</f>
        <v>#N/A</v>
      </c>
      <c r="T1010" s="111">
        <f>IF(Play[[#This Row],[northwest]]=1,Play[[#This Row],[medical_insurance_charges]],NA())</f>
        <v>9910.3598500000007</v>
      </c>
      <c r="U1010" s="110" t="e">
        <f>IF(Play[[#This Row],[northeast]]=1,Play[[#This Row],[medical_insurance_charges]],NA())</f>
        <v>#N/A</v>
      </c>
      <c r="V1010" s="114" t="e">
        <f>IF(AND(Play[[#This Row],[southeast]]&lt;&gt;0,Play[[#This Row],[Smoker]]&lt;&gt;0),Play[[#This Row],[medical_insurance_charges]],NA())</f>
        <v>#N/A</v>
      </c>
      <c r="W1010" s="114" t="e">
        <f>IF(AND(Play[[#This Row],[southwest]]&lt;&gt;0,Play[[#This Row],[Smoker]]&lt;&gt;0),Play[[#This Row],[medical_insurance_charges]],NA())</f>
        <v>#N/A</v>
      </c>
      <c r="X1010" s="114" t="e">
        <f>IF(AND(Play[[#This Row],[northwest]]&lt;&gt;0,Play[[#This Row],[Smoker]]&lt;&gt;0),Play[[#This Row],[medical_insurance_charges]],NA())</f>
        <v>#N/A</v>
      </c>
      <c r="Y1010" s="114" t="e">
        <f>IF(AND(Play[[#This Row],[northeast]]&lt;&gt;0,Play[[#This Row],[Smoker]]&lt;&gt;0),Play[[#This Row],[medical_insurance_charges]],NA())</f>
        <v>#N/A</v>
      </c>
      <c r="Z1010" s="115" t="e">
        <f>IF(AND(Play[[#This Row],[Biological Marker]]=0,Play[[#This Row],[Smoker]]=1),Play[[#This Row],[medical_insurance_charges]],NA())</f>
        <v>#N/A</v>
      </c>
      <c r="AA1010" s="115" t="e">
        <f>IF(AND(Play[[#This Row],[Biological Marker]]=1,Play[[#This Row],[Smoker]]=1),Play[[#This Row],[medical_insurance_charges]],NA())</f>
        <v>#N/A</v>
      </c>
      <c r="AB1010" s="144" t="e">
        <f>IF(AND(Play[[#This Row],[southeast]]&lt;&gt;0,Play[[#This Row],[Smoker]]=0),Play[[#This Row],[medical_insurance_charges]],NA())</f>
        <v>#N/A</v>
      </c>
      <c r="AC1010" s="144" t="e">
        <f>IF(AND(Play[[#This Row],[southwest]]&lt;&gt;0,Play[[#This Row],[Smoker]]=0),Play[[#This Row],[medical_insurance_charges]],NA())</f>
        <v>#N/A</v>
      </c>
      <c r="AD1010" s="144">
        <f>IF(AND(Play[[#This Row],[northwest]]&lt;&gt;0,Play[[#This Row],[Smoker]]=0),Play[[#This Row],[medical_insurance_charges]],NA())</f>
        <v>9910.3598500000007</v>
      </c>
      <c r="AE1010" s="144" t="e">
        <f>IF(AND(Play[[#This Row],[northeast]]&lt;&gt;0,Play[[#This Row],[Smoker]]=0),Play[[#This Row],[medical_insurance_charges]],NA())</f>
        <v>#N/A</v>
      </c>
      <c r="AF1010" s="115">
        <f>IF(AND(Play[[#This Row],[Biological Marker]]=0,Play[[#This Row],[Smoker]]=0),Play[[#This Row],[medical_insurance_charges]],NA())</f>
        <v>9910.3598500000007</v>
      </c>
      <c r="AG1010" s="115" t="e">
        <f>IF(AND(Play[[#This Row],[Biological Marker]]=1,Play[[#This Row],[Smoker]]=0),Play[[#This Row],[medical_insurance_charges]],NA())</f>
        <v>#N/A</v>
      </c>
    </row>
    <row r="1011" spans="1:33" x14ac:dyDescent="0.35">
      <c r="A1011" s="31">
        <v>51</v>
      </c>
      <c r="B1011" s="31">
        <v>33.914999999999999</v>
      </c>
      <c r="C1011" s="33">
        <v>0</v>
      </c>
      <c r="D1011" s="33">
        <v>1</v>
      </c>
      <c r="E1011" s="33">
        <v>0</v>
      </c>
      <c r="F1011" s="33">
        <v>0</v>
      </c>
      <c r="G1011" s="33">
        <v>0</v>
      </c>
      <c r="H1011">
        <v>0</v>
      </c>
      <c r="I1011">
        <v>0</v>
      </c>
      <c r="J1011">
        <v>0</v>
      </c>
      <c r="K1011">
        <v>0</v>
      </c>
      <c r="L1011">
        <v>1</v>
      </c>
      <c r="M1011">
        <v>0</v>
      </c>
      <c r="N1011">
        <v>0</v>
      </c>
      <c r="O1011">
        <v>1</v>
      </c>
      <c r="P1011">
        <v>0</v>
      </c>
      <c r="Q1011" s="32">
        <v>9866.3048500000004</v>
      </c>
      <c r="R1011" s="110" t="e">
        <f>IF(Play[[#This Row],[southeast]]=1,Play[[#This Row],[medical_insurance_charges]],NA())</f>
        <v>#N/A</v>
      </c>
      <c r="S1011" s="110" t="e">
        <f>IF(Play[[#This Row],[southwest]]=1,Play[[#This Row],[medical_insurance_charges]],NA())</f>
        <v>#N/A</v>
      </c>
      <c r="T1011" s="111" t="e">
        <f>IF(Play[[#This Row],[northwest]]=1,Play[[#This Row],[medical_insurance_charges]],NA())</f>
        <v>#N/A</v>
      </c>
      <c r="U1011" s="110">
        <f>IF(Play[[#This Row],[northeast]]=1,Play[[#This Row],[medical_insurance_charges]],NA())</f>
        <v>9866.3048500000004</v>
      </c>
      <c r="V1011" s="114" t="e">
        <f>IF(AND(Play[[#This Row],[southeast]]&lt;&gt;0,Play[[#This Row],[Smoker]]&lt;&gt;0),Play[[#This Row],[medical_insurance_charges]],NA())</f>
        <v>#N/A</v>
      </c>
      <c r="W1011" s="114" t="e">
        <f>IF(AND(Play[[#This Row],[southwest]]&lt;&gt;0,Play[[#This Row],[Smoker]]&lt;&gt;0),Play[[#This Row],[medical_insurance_charges]],NA())</f>
        <v>#N/A</v>
      </c>
      <c r="X1011" s="114" t="e">
        <f>IF(AND(Play[[#This Row],[northwest]]&lt;&gt;0,Play[[#This Row],[Smoker]]&lt;&gt;0),Play[[#This Row],[medical_insurance_charges]],NA())</f>
        <v>#N/A</v>
      </c>
      <c r="Y1011" s="114" t="e">
        <f>IF(AND(Play[[#This Row],[northeast]]&lt;&gt;0,Play[[#This Row],[Smoker]]&lt;&gt;0),Play[[#This Row],[medical_insurance_charges]],NA())</f>
        <v>#N/A</v>
      </c>
      <c r="Z1011" s="115" t="e">
        <f>IF(AND(Play[[#This Row],[Biological Marker]]=0,Play[[#This Row],[Smoker]]=1),Play[[#This Row],[medical_insurance_charges]],NA())</f>
        <v>#N/A</v>
      </c>
      <c r="AA1011" s="115" t="e">
        <f>IF(AND(Play[[#This Row],[Biological Marker]]=1,Play[[#This Row],[Smoker]]=1),Play[[#This Row],[medical_insurance_charges]],NA())</f>
        <v>#N/A</v>
      </c>
      <c r="AB1011" s="144" t="e">
        <f>IF(AND(Play[[#This Row],[southeast]]&lt;&gt;0,Play[[#This Row],[Smoker]]=0),Play[[#This Row],[medical_insurance_charges]],NA())</f>
        <v>#N/A</v>
      </c>
      <c r="AC1011" s="144" t="e">
        <f>IF(AND(Play[[#This Row],[southwest]]&lt;&gt;0,Play[[#This Row],[Smoker]]=0),Play[[#This Row],[medical_insurance_charges]],NA())</f>
        <v>#N/A</v>
      </c>
      <c r="AD1011" s="144" t="e">
        <f>IF(AND(Play[[#This Row],[northwest]]&lt;&gt;0,Play[[#This Row],[Smoker]]=0),Play[[#This Row],[medical_insurance_charges]],NA())</f>
        <v>#N/A</v>
      </c>
      <c r="AE1011" s="144">
        <f>IF(AND(Play[[#This Row],[northeast]]&lt;&gt;0,Play[[#This Row],[Smoker]]=0),Play[[#This Row],[medical_insurance_charges]],NA())</f>
        <v>9866.3048500000004</v>
      </c>
      <c r="AF1011" s="115">
        <f>IF(AND(Play[[#This Row],[Biological Marker]]=0,Play[[#This Row],[Smoker]]=0),Play[[#This Row],[medical_insurance_charges]],NA())</f>
        <v>9866.3048500000004</v>
      </c>
      <c r="AG1011" s="115" t="e">
        <f>IF(AND(Play[[#This Row],[Biological Marker]]=1,Play[[#This Row],[Smoker]]=0),Play[[#This Row],[medical_insurance_charges]],NA())</f>
        <v>#N/A</v>
      </c>
    </row>
    <row r="1012" spans="1:33" x14ac:dyDescent="0.35">
      <c r="A1012" s="31">
        <v>51</v>
      </c>
      <c r="B1012" s="31">
        <v>36.67</v>
      </c>
      <c r="C1012" s="33">
        <v>0</v>
      </c>
      <c r="D1012" s="33">
        <v>1</v>
      </c>
      <c r="E1012" s="33">
        <v>0</v>
      </c>
      <c r="F1012" s="33">
        <v>0</v>
      </c>
      <c r="G1012" s="33">
        <v>0</v>
      </c>
      <c r="H1012">
        <v>0</v>
      </c>
      <c r="I1012">
        <v>0</v>
      </c>
      <c r="J1012">
        <v>0</v>
      </c>
      <c r="K1012">
        <v>1</v>
      </c>
      <c r="L1012">
        <v>0</v>
      </c>
      <c r="M1012">
        <v>0</v>
      </c>
      <c r="N1012">
        <v>0</v>
      </c>
      <c r="O1012">
        <v>1</v>
      </c>
      <c r="P1012">
        <v>0</v>
      </c>
      <c r="Q1012" s="32">
        <v>10848.1343</v>
      </c>
      <c r="R1012" s="110" t="e">
        <f>IF(Play[[#This Row],[southeast]]=1,Play[[#This Row],[medical_insurance_charges]],NA())</f>
        <v>#N/A</v>
      </c>
      <c r="S1012" s="110" t="e">
        <f>IF(Play[[#This Row],[southwest]]=1,Play[[#This Row],[medical_insurance_charges]],NA())</f>
        <v>#N/A</v>
      </c>
      <c r="T1012" s="111">
        <f>IF(Play[[#This Row],[northwest]]=1,Play[[#This Row],[medical_insurance_charges]],NA())</f>
        <v>10848.1343</v>
      </c>
      <c r="U1012" s="110" t="e">
        <f>IF(Play[[#This Row],[northeast]]=1,Play[[#This Row],[medical_insurance_charges]],NA())</f>
        <v>#N/A</v>
      </c>
      <c r="V1012" s="114" t="e">
        <f>IF(AND(Play[[#This Row],[southeast]]&lt;&gt;0,Play[[#This Row],[Smoker]]&lt;&gt;0),Play[[#This Row],[medical_insurance_charges]],NA())</f>
        <v>#N/A</v>
      </c>
      <c r="W1012" s="114" t="e">
        <f>IF(AND(Play[[#This Row],[southwest]]&lt;&gt;0,Play[[#This Row],[Smoker]]&lt;&gt;0),Play[[#This Row],[medical_insurance_charges]],NA())</f>
        <v>#N/A</v>
      </c>
      <c r="X1012" s="114" t="e">
        <f>IF(AND(Play[[#This Row],[northwest]]&lt;&gt;0,Play[[#This Row],[Smoker]]&lt;&gt;0),Play[[#This Row],[medical_insurance_charges]],NA())</f>
        <v>#N/A</v>
      </c>
      <c r="Y1012" s="114" t="e">
        <f>IF(AND(Play[[#This Row],[northeast]]&lt;&gt;0,Play[[#This Row],[Smoker]]&lt;&gt;0),Play[[#This Row],[medical_insurance_charges]],NA())</f>
        <v>#N/A</v>
      </c>
      <c r="Z1012" s="115" t="e">
        <f>IF(AND(Play[[#This Row],[Biological Marker]]=0,Play[[#This Row],[Smoker]]=1),Play[[#This Row],[medical_insurance_charges]],NA())</f>
        <v>#N/A</v>
      </c>
      <c r="AA1012" s="115" t="e">
        <f>IF(AND(Play[[#This Row],[Biological Marker]]=1,Play[[#This Row],[Smoker]]=1),Play[[#This Row],[medical_insurance_charges]],NA())</f>
        <v>#N/A</v>
      </c>
      <c r="AB1012" s="144" t="e">
        <f>IF(AND(Play[[#This Row],[southeast]]&lt;&gt;0,Play[[#This Row],[Smoker]]=0),Play[[#This Row],[medical_insurance_charges]],NA())</f>
        <v>#N/A</v>
      </c>
      <c r="AC1012" s="144" t="e">
        <f>IF(AND(Play[[#This Row],[southwest]]&lt;&gt;0,Play[[#This Row],[Smoker]]=0),Play[[#This Row],[medical_insurance_charges]],NA())</f>
        <v>#N/A</v>
      </c>
      <c r="AD1012" s="144">
        <f>IF(AND(Play[[#This Row],[northwest]]&lt;&gt;0,Play[[#This Row],[Smoker]]=0),Play[[#This Row],[medical_insurance_charges]],NA())</f>
        <v>10848.1343</v>
      </c>
      <c r="AE1012" s="144" t="e">
        <f>IF(AND(Play[[#This Row],[northeast]]&lt;&gt;0,Play[[#This Row],[Smoker]]=0),Play[[#This Row],[medical_insurance_charges]],NA())</f>
        <v>#N/A</v>
      </c>
      <c r="AF1012" s="115">
        <f>IF(AND(Play[[#This Row],[Biological Marker]]=0,Play[[#This Row],[Smoker]]=0),Play[[#This Row],[medical_insurance_charges]],NA())</f>
        <v>10848.1343</v>
      </c>
      <c r="AG1012" s="115" t="e">
        <f>IF(AND(Play[[#This Row],[Biological Marker]]=1,Play[[#This Row],[Smoker]]=0),Play[[#This Row],[medical_insurance_charges]],NA())</f>
        <v>#N/A</v>
      </c>
    </row>
    <row r="1013" spans="1:33" x14ac:dyDescent="0.35">
      <c r="A1013" s="31">
        <v>51</v>
      </c>
      <c r="B1013" s="31">
        <v>40.659999999999997</v>
      </c>
      <c r="C1013" s="33">
        <v>0</v>
      </c>
      <c r="D1013" s="33">
        <v>1</v>
      </c>
      <c r="E1013" s="33">
        <v>0</v>
      </c>
      <c r="F1013" s="33">
        <v>0</v>
      </c>
      <c r="G1013" s="33">
        <v>0</v>
      </c>
      <c r="H1013">
        <v>0</v>
      </c>
      <c r="I1013">
        <v>0</v>
      </c>
      <c r="J1013">
        <v>0</v>
      </c>
      <c r="K1013">
        <v>0</v>
      </c>
      <c r="L1013">
        <v>1</v>
      </c>
      <c r="M1013">
        <v>0</v>
      </c>
      <c r="N1013">
        <v>0</v>
      </c>
      <c r="O1013">
        <v>1</v>
      </c>
      <c r="P1013">
        <v>0</v>
      </c>
      <c r="Q1013" s="32">
        <v>9875.6803999999993</v>
      </c>
      <c r="R1013" s="110" t="e">
        <f>IF(Play[[#This Row],[southeast]]=1,Play[[#This Row],[medical_insurance_charges]],NA())</f>
        <v>#N/A</v>
      </c>
      <c r="S1013" s="110" t="e">
        <f>IF(Play[[#This Row],[southwest]]=1,Play[[#This Row],[medical_insurance_charges]],NA())</f>
        <v>#N/A</v>
      </c>
      <c r="T1013" s="111" t="e">
        <f>IF(Play[[#This Row],[northwest]]=1,Play[[#This Row],[medical_insurance_charges]],NA())</f>
        <v>#N/A</v>
      </c>
      <c r="U1013" s="110">
        <f>IF(Play[[#This Row],[northeast]]=1,Play[[#This Row],[medical_insurance_charges]],NA())</f>
        <v>9875.6803999999993</v>
      </c>
      <c r="V1013" s="114" t="e">
        <f>IF(AND(Play[[#This Row],[southeast]]&lt;&gt;0,Play[[#This Row],[Smoker]]&lt;&gt;0),Play[[#This Row],[medical_insurance_charges]],NA())</f>
        <v>#N/A</v>
      </c>
      <c r="W1013" s="114" t="e">
        <f>IF(AND(Play[[#This Row],[southwest]]&lt;&gt;0,Play[[#This Row],[Smoker]]&lt;&gt;0),Play[[#This Row],[medical_insurance_charges]],NA())</f>
        <v>#N/A</v>
      </c>
      <c r="X1013" s="114" t="e">
        <f>IF(AND(Play[[#This Row],[northwest]]&lt;&gt;0,Play[[#This Row],[Smoker]]&lt;&gt;0),Play[[#This Row],[medical_insurance_charges]],NA())</f>
        <v>#N/A</v>
      </c>
      <c r="Y1013" s="114" t="e">
        <f>IF(AND(Play[[#This Row],[northeast]]&lt;&gt;0,Play[[#This Row],[Smoker]]&lt;&gt;0),Play[[#This Row],[medical_insurance_charges]],NA())</f>
        <v>#N/A</v>
      </c>
      <c r="Z1013" s="115" t="e">
        <f>IF(AND(Play[[#This Row],[Biological Marker]]=0,Play[[#This Row],[Smoker]]=1),Play[[#This Row],[medical_insurance_charges]],NA())</f>
        <v>#N/A</v>
      </c>
      <c r="AA1013" s="115" t="e">
        <f>IF(AND(Play[[#This Row],[Biological Marker]]=1,Play[[#This Row],[Smoker]]=1),Play[[#This Row],[medical_insurance_charges]],NA())</f>
        <v>#N/A</v>
      </c>
      <c r="AB1013" s="144" t="e">
        <f>IF(AND(Play[[#This Row],[southeast]]&lt;&gt;0,Play[[#This Row],[Smoker]]=0),Play[[#This Row],[medical_insurance_charges]],NA())</f>
        <v>#N/A</v>
      </c>
      <c r="AC1013" s="144" t="e">
        <f>IF(AND(Play[[#This Row],[southwest]]&lt;&gt;0,Play[[#This Row],[Smoker]]=0),Play[[#This Row],[medical_insurance_charges]],NA())</f>
        <v>#N/A</v>
      </c>
      <c r="AD1013" s="144" t="e">
        <f>IF(AND(Play[[#This Row],[northwest]]&lt;&gt;0,Play[[#This Row],[Smoker]]=0),Play[[#This Row],[medical_insurance_charges]],NA())</f>
        <v>#N/A</v>
      </c>
      <c r="AE1013" s="144">
        <f>IF(AND(Play[[#This Row],[northeast]]&lt;&gt;0,Play[[#This Row],[Smoker]]=0),Play[[#This Row],[medical_insurance_charges]],NA())</f>
        <v>9875.6803999999993</v>
      </c>
      <c r="AF1013" s="115">
        <f>IF(AND(Play[[#This Row],[Biological Marker]]=0,Play[[#This Row],[Smoker]]=0),Play[[#This Row],[medical_insurance_charges]],NA())</f>
        <v>9875.6803999999993</v>
      </c>
      <c r="AG1013" s="115" t="e">
        <f>IF(AND(Play[[#This Row],[Biological Marker]]=1,Play[[#This Row],[Smoker]]=0),Play[[#This Row],[medical_insurance_charges]],NA())</f>
        <v>#N/A</v>
      </c>
    </row>
    <row r="1014" spans="1:33" x14ac:dyDescent="0.35">
      <c r="A1014" s="31">
        <v>51</v>
      </c>
      <c r="B1014" s="31">
        <v>36.384999999999998</v>
      </c>
      <c r="C1014" s="33">
        <v>0</v>
      </c>
      <c r="D1014" s="33">
        <v>1</v>
      </c>
      <c r="E1014" s="33">
        <v>0</v>
      </c>
      <c r="F1014" s="33">
        <v>0</v>
      </c>
      <c r="G1014" s="33">
        <v>0</v>
      </c>
      <c r="H1014">
        <v>0</v>
      </c>
      <c r="I1014">
        <v>0</v>
      </c>
      <c r="J1014">
        <v>0</v>
      </c>
      <c r="K1014">
        <v>1</v>
      </c>
      <c r="L1014">
        <v>0</v>
      </c>
      <c r="M1014">
        <v>0</v>
      </c>
      <c r="N1014">
        <v>0</v>
      </c>
      <c r="O1014">
        <v>1</v>
      </c>
      <c r="P1014">
        <v>0</v>
      </c>
      <c r="Q1014" s="32">
        <v>11436.738149999999</v>
      </c>
      <c r="R1014" s="110" t="e">
        <f>IF(Play[[#This Row],[southeast]]=1,Play[[#This Row],[medical_insurance_charges]],NA())</f>
        <v>#N/A</v>
      </c>
      <c r="S1014" s="110" t="e">
        <f>IF(Play[[#This Row],[southwest]]=1,Play[[#This Row],[medical_insurance_charges]],NA())</f>
        <v>#N/A</v>
      </c>
      <c r="T1014" s="111">
        <f>IF(Play[[#This Row],[northwest]]=1,Play[[#This Row],[medical_insurance_charges]],NA())</f>
        <v>11436.738149999999</v>
      </c>
      <c r="U1014" s="110" t="e">
        <f>IF(Play[[#This Row],[northeast]]=1,Play[[#This Row],[medical_insurance_charges]],NA())</f>
        <v>#N/A</v>
      </c>
      <c r="V1014" s="114" t="e">
        <f>IF(AND(Play[[#This Row],[southeast]]&lt;&gt;0,Play[[#This Row],[Smoker]]&lt;&gt;0),Play[[#This Row],[medical_insurance_charges]],NA())</f>
        <v>#N/A</v>
      </c>
      <c r="W1014" s="114" t="e">
        <f>IF(AND(Play[[#This Row],[southwest]]&lt;&gt;0,Play[[#This Row],[Smoker]]&lt;&gt;0),Play[[#This Row],[medical_insurance_charges]],NA())</f>
        <v>#N/A</v>
      </c>
      <c r="X1014" s="114" t="e">
        <f>IF(AND(Play[[#This Row],[northwest]]&lt;&gt;0,Play[[#This Row],[Smoker]]&lt;&gt;0),Play[[#This Row],[medical_insurance_charges]],NA())</f>
        <v>#N/A</v>
      </c>
      <c r="Y1014" s="114" t="e">
        <f>IF(AND(Play[[#This Row],[northeast]]&lt;&gt;0,Play[[#This Row],[Smoker]]&lt;&gt;0),Play[[#This Row],[medical_insurance_charges]],NA())</f>
        <v>#N/A</v>
      </c>
      <c r="Z1014" s="115" t="e">
        <f>IF(AND(Play[[#This Row],[Biological Marker]]=0,Play[[#This Row],[Smoker]]=1),Play[[#This Row],[medical_insurance_charges]],NA())</f>
        <v>#N/A</v>
      </c>
      <c r="AA1014" s="115" t="e">
        <f>IF(AND(Play[[#This Row],[Biological Marker]]=1,Play[[#This Row],[Smoker]]=1),Play[[#This Row],[medical_insurance_charges]],NA())</f>
        <v>#N/A</v>
      </c>
      <c r="AB1014" s="144" t="e">
        <f>IF(AND(Play[[#This Row],[southeast]]&lt;&gt;0,Play[[#This Row],[Smoker]]=0),Play[[#This Row],[medical_insurance_charges]],NA())</f>
        <v>#N/A</v>
      </c>
      <c r="AC1014" s="144" t="e">
        <f>IF(AND(Play[[#This Row],[southwest]]&lt;&gt;0,Play[[#This Row],[Smoker]]=0),Play[[#This Row],[medical_insurance_charges]],NA())</f>
        <v>#N/A</v>
      </c>
      <c r="AD1014" s="144">
        <f>IF(AND(Play[[#This Row],[northwest]]&lt;&gt;0,Play[[#This Row],[Smoker]]=0),Play[[#This Row],[medical_insurance_charges]],NA())</f>
        <v>11436.738149999999</v>
      </c>
      <c r="AE1014" s="144" t="e">
        <f>IF(AND(Play[[#This Row],[northeast]]&lt;&gt;0,Play[[#This Row],[Smoker]]=0),Play[[#This Row],[medical_insurance_charges]],NA())</f>
        <v>#N/A</v>
      </c>
      <c r="AF1014" s="115">
        <f>IF(AND(Play[[#This Row],[Biological Marker]]=0,Play[[#This Row],[Smoker]]=0),Play[[#This Row],[medical_insurance_charges]],NA())</f>
        <v>11436.738149999999</v>
      </c>
      <c r="AG1014" s="115" t="e">
        <f>IF(AND(Play[[#This Row],[Biological Marker]]=1,Play[[#This Row],[Smoker]]=0),Play[[#This Row],[medical_insurance_charges]],NA())</f>
        <v>#N/A</v>
      </c>
    </row>
    <row r="1015" spans="1:33" x14ac:dyDescent="0.35">
      <c r="A1015" s="31">
        <v>52</v>
      </c>
      <c r="B1015" s="31">
        <v>30.78</v>
      </c>
      <c r="C1015" s="33">
        <v>0</v>
      </c>
      <c r="D1015" s="33">
        <v>1</v>
      </c>
      <c r="E1015" s="33">
        <v>0</v>
      </c>
      <c r="F1015" s="33">
        <v>0</v>
      </c>
      <c r="G1015" s="33">
        <v>0</v>
      </c>
      <c r="H1015">
        <v>0</v>
      </c>
      <c r="I1015">
        <v>0</v>
      </c>
      <c r="J1015">
        <v>0</v>
      </c>
      <c r="K1015">
        <v>0</v>
      </c>
      <c r="L1015">
        <v>1</v>
      </c>
      <c r="M1015">
        <v>0</v>
      </c>
      <c r="N1015">
        <v>0</v>
      </c>
      <c r="O1015">
        <v>1</v>
      </c>
      <c r="P1015">
        <v>0</v>
      </c>
      <c r="Q1015" s="32">
        <v>10797.3362</v>
      </c>
      <c r="R1015" s="110" t="e">
        <f>IF(Play[[#This Row],[southeast]]=1,Play[[#This Row],[medical_insurance_charges]],NA())</f>
        <v>#N/A</v>
      </c>
      <c r="S1015" s="110" t="e">
        <f>IF(Play[[#This Row],[southwest]]=1,Play[[#This Row],[medical_insurance_charges]],NA())</f>
        <v>#N/A</v>
      </c>
      <c r="T1015" s="111" t="e">
        <f>IF(Play[[#This Row],[northwest]]=1,Play[[#This Row],[medical_insurance_charges]],NA())</f>
        <v>#N/A</v>
      </c>
      <c r="U1015" s="110">
        <f>IF(Play[[#This Row],[northeast]]=1,Play[[#This Row],[medical_insurance_charges]],NA())</f>
        <v>10797.3362</v>
      </c>
      <c r="V1015" s="114" t="e">
        <f>IF(AND(Play[[#This Row],[southeast]]&lt;&gt;0,Play[[#This Row],[Smoker]]&lt;&gt;0),Play[[#This Row],[medical_insurance_charges]],NA())</f>
        <v>#N/A</v>
      </c>
      <c r="W1015" s="114" t="e">
        <f>IF(AND(Play[[#This Row],[southwest]]&lt;&gt;0,Play[[#This Row],[Smoker]]&lt;&gt;0),Play[[#This Row],[medical_insurance_charges]],NA())</f>
        <v>#N/A</v>
      </c>
      <c r="X1015" s="114" t="e">
        <f>IF(AND(Play[[#This Row],[northwest]]&lt;&gt;0,Play[[#This Row],[Smoker]]&lt;&gt;0),Play[[#This Row],[medical_insurance_charges]],NA())</f>
        <v>#N/A</v>
      </c>
      <c r="Y1015" s="114" t="e">
        <f>IF(AND(Play[[#This Row],[northeast]]&lt;&gt;0,Play[[#This Row],[Smoker]]&lt;&gt;0),Play[[#This Row],[medical_insurance_charges]],NA())</f>
        <v>#N/A</v>
      </c>
      <c r="Z1015" s="115" t="e">
        <f>IF(AND(Play[[#This Row],[Biological Marker]]=0,Play[[#This Row],[Smoker]]=1),Play[[#This Row],[medical_insurance_charges]],NA())</f>
        <v>#N/A</v>
      </c>
      <c r="AA1015" s="115" t="e">
        <f>IF(AND(Play[[#This Row],[Biological Marker]]=1,Play[[#This Row],[Smoker]]=1),Play[[#This Row],[medical_insurance_charges]],NA())</f>
        <v>#N/A</v>
      </c>
      <c r="AB1015" s="144" t="e">
        <f>IF(AND(Play[[#This Row],[southeast]]&lt;&gt;0,Play[[#This Row],[Smoker]]=0),Play[[#This Row],[medical_insurance_charges]],NA())</f>
        <v>#N/A</v>
      </c>
      <c r="AC1015" s="144" t="e">
        <f>IF(AND(Play[[#This Row],[southwest]]&lt;&gt;0,Play[[#This Row],[Smoker]]=0),Play[[#This Row],[medical_insurance_charges]],NA())</f>
        <v>#N/A</v>
      </c>
      <c r="AD1015" s="144" t="e">
        <f>IF(AND(Play[[#This Row],[northwest]]&lt;&gt;0,Play[[#This Row],[Smoker]]=0),Play[[#This Row],[medical_insurance_charges]],NA())</f>
        <v>#N/A</v>
      </c>
      <c r="AE1015" s="144">
        <f>IF(AND(Play[[#This Row],[northeast]]&lt;&gt;0,Play[[#This Row],[Smoker]]=0),Play[[#This Row],[medical_insurance_charges]],NA())</f>
        <v>10797.3362</v>
      </c>
      <c r="AF1015" s="115">
        <f>IF(AND(Play[[#This Row],[Biological Marker]]=0,Play[[#This Row],[Smoker]]=0),Play[[#This Row],[medical_insurance_charges]],NA())</f>
        <v>10797.3362</v>
      </c>
      <c r="AG1015" s="115" t="e">
        <f>IF(AND(Play[[#This Row],[Biological Marker]]=1,Play[[#This Row],[Smoker]]=0),Play[[#This Row],[medical_insurance_charges]],NA())</f>
        <v>#N/A</v>
      </c>
    </row>
    <row r="1016" spans="1:33" x14ac:dyDescent="0.35">
      <c r="A1016" s="31">
        <v>52</v>
      </c>
      <c r="B1016" s="31">
        <v>38.380000000000003</v>
      </c>
      <c r="C1016" s="33">
        <v>0</v>
      </c>
      <c r="D1016" s="33">
        <v>1</v>
      </c>
      <c r="E1016" s="33">
        <v>0</v>
      </c>
      <c r="F1016" s="33">
        <v>0</v>
      </c>
      <c r="G1016" s="33">
        <v>0</v>
      </c>
      <c r="H1016">
        <v>0</v>
      </c>
      <c r="I1016">
        <v>0</v>
      </c>
      <c r="J1016">
        <v>0</v>
      </c>
      <c r="K1016">
        <v>0</v>
      </c>
      <c r="L1016">
        <v>1</v>
      </c>
      <c r="M1016">
        <v>0</v>
      </c>
      <c r="N1016">
        <v>0</v>
      </c>
      <c r="O1016">
        <v>1</v>
      </c>
      <c r="P1016">
        <v>0</v>
      </c>
      <c r="Q1016" s="32">
        <v>11396.9002</v>
      </c>
      <c r="R1016" s="110" t="e">
        <f>IF(Play[[#This Row],[southeast]]=1,Play[[#This Row],[medical_insurance_charges]],NA())</f>
        <v>#N/A</v>
      </c>
      <c r="S1016" s="110" t="e">
        <f>IF(Play[[#This Row],[southwest]]=1,Play[[#This Row],[medical_insurance_charges]],NA())</f>
        <v>#N/A</v>
      </c>
      <c r="T1016" s="111" t="e">
        <f>IF(Play[[#This Row],[northwest]]=1,Play[[#This Row],[medical_insurance_charges]],NA())</f>
        <v>#N/A</v>
      </c>
      <c r="U1016" s="110">
        <f>IF(Play[[#This Row],[northeast]]=1,Play[[#This Row],[medical_insurance_charges]],NA())</f>
        <v>11396.9002</v>
      </c>
      <c r="V1016" s="114" t="e">
        <f>IF(AND(Play[[#This Row],[southeast]]&lt;&gt;0,Play[[#This Row],[Smoker]]&lt;&gt;0),Play[[#This Row],[medical_insurance_charges]],NA())</f>
        <v>#N/A</v>
      </c>
      <c r="W1016" s="114" t="e">
        <f>IF(AND(Play[[#This Row],[southwest]]&lt;&gt;0,Play[[#This Row],[Smoker]]&lt;&gt;0),Play[[#This Row],[medical_insurance_charges]],NA())</f>
        <v>#N/A</v>
      </c>
      <c r="X1016" s="114" t="e">
        <f>IF(AND(Play[[#This Row],[northwest]]&lt;&gt;0,Play[[#This Row],[Smoker]]&lt;&gt;0),Play[[#This Row],[medical_insurance_charges]],NA())</f>
        <v>#N/A</v>
      </c>
      <c r="Y1016" s="114" t="e">
        <f>IF(AND(Play[[#This Row],[northeast]]&lt;&gt;0,Play[[#This Row],[Smoker]]&lt;&gt;0),Play[[#This Row],[medical_insurance_charges]],NA())</f>
        <v>#N/A</v>
      </c>
      <c r="Z1016" s="115" t="e">
        <f>IF(AND(Play[[#This Row],[Biological Marker]]=0,Play[[#This Row],[Smoker]]=1),Play[[#This Row],[medical_insurance_charges]],NA())</f>
        <v>#N/A</v>
      </c>
      <c r="AA1016" s="115" t="e">
        <f>IF(AND(Play[[#This Row],[Biological Marker]]=1,Play[[#This Row],[Smoker]]=1),Play[[#This Row],[medical_insurance_charges]],NA())</f>
        <v>#N/A</v>
      </c>
      <c r="AB1016" s="144" t="e">
        <f>IF(AND(Play[[#This Row],[southeast]]&lt;&gt;0,Play[[#This Row],[Smoker]]=0),Play[[#This Row],[medical_insurance_charges]],NA())</f>
        <v>#N/A</v>
      </c>
      <c r="AC1016" s="144" t="e">
        <f>IF(AND(Play[[#This Row],[southwest]]&lt;&gt;0,Play[[#This Row],[Smoker]]=0),Play[[#This Row],[medical_insurance_charges]],NA())</f>
        <v>#N/A</v>
      </c>
      <c r="AD1016" s="144" t="e">
        <f>IF(AND(Play[[#This Row],[northwest]]&lt;&gt;0,Play[[#This Row],[Smoker]]=0),Play[[#This Row],[medical_insurance_charges]],NA())</f>
        <v>#N/A</v>
      </c>
      <c r="AE1016" s="144">
        <f>IF(AND(Play[[#This Row],[northeast]]&lt;&gt;0,Play[[#This Row],[Smoker]]=0),Play[[#This Row],[medical_insurance_charges]],NA())</f>
        <v>11396.9002</v>
      </c>
      <c r="AF1016" s="115">
        <f>IF(AND(Play[[#This Row],[Biological Marker]]=0,Play[[#This Row],[Smoker]]=0),Play[[#This Row],[medical_insurance_charges]],NA())</f>
        <v>11396.9002</v>
      </c>
      <c r="AG1016" s="115" t="e">
        <f>IF(AND(Play[[#This Row],[Biological Marker]]=1,Play[[#This Row],[Smoker]]=0),Play[[#This Row],[medical_insurance_charges]],NA())</f>
        <v>#N/A</v>
      </c>
    </row>
    <row r="1017" spans="1:33" x14ac:dyDescent="0.35">
      <c r="A1017" s="31">
        <v>52</v>
      </c>
      <c r="B1017" s="31">
        <v>31.73</v>
      </c>
      <c r="C1017" s="33">
        <v>0</v>
      </c>
      <c r="D1017" s="33">
        <v>1</v>
      </c>
      <c r="E1017" s="33">
        <v>0</v>
      </c>
      <c r="F1017" s="33">
        <v>0</v>
      </c>
      <c r="G1017" s="33">
        <v>0</v>
      </c>
      <c r="H1017">
        <v>0</v>
      </c>
      <c r="I1017">
        <v>0</v>
      </c>
      <c r="J1017">
        <v>0</v>
      </c>
      <c r="K1017">
        <v>1</v>
      </c>
      <c r="L1017">
        <v>0</v>
      </c>
      <c r="M1017">
        <v>0</v>
      </c>
      <c r="N1017">
        <v>0</v>
      </c>
      <c r="O1017">
        <v>1</v>
      </c>
      <c r="P1017">
        <v>0</v>
      </c>
      <c r="Q1017" s="32">
        <v>11187.6567</v>
      </c>
      <c r="R1017" s="110" t="e">
        <f>IF(Play[[#This Row],[southeast]]=1,Play[[#This Row],[medical_insurance_charges]],NA())</f>
        <v>#N/A</v>
      </c>
      <c r="S1017" s="110" t="e">
        <f>IF(Play[[#This Row],[southwest]]=1,Play[[#This Row],[medical_insurance_charges]],NA())</f>
        <v>#N/A</v>
      </c>
      <c r="T1017" s="111">
        <f>IF(Play[[#This Row],[northwest]]=1,Play[[#This Row],[medical_insurance_charges]],NA())</f>
        <v>11187.6567</v>
      </c>
      <c r="U1017" s="110" t="e">
        <f>IF(Play[[#This Row],[northeast]]=1,Play[[#This Row],[medical_insurance_charges]],NA())</f>
        <v>#N/A</v>
      </c>
      <c r="V1017" s="114" t="e">
        <f>IF(AND(Play[[#This Row],[southeast]]&lt;&gt;0,Play[[#This Row],[Smoker]]&lt;&gt;0),Play[[#This Row],[medical_insurance_charges]],NA())</f>
        <v>#N/A</v>
      </c>
      <c r="W1017" s="114" t="e">
        <f>IF(AND(Play[[#This Row],[southwest]]&lt;&gt;0,Play[[#This Row],[Smoker]]&lt;&gt;0),Play[[#This Row],[medical_insurance_charges]],NA())</f>
        <v>#N/A</v>
      </c>
      <c r="X1017" s="114" t="e">
        <f>IF(AND(Play[[#This Row],[northwest]]&lt;&gt;0,Play[[#This Row],[Smoker]]&lt;&gt;0),Play[[#This Row],[medical_insurance_charges]],NA())</f>
        <v>#N/A</v>
      </c>
      <c r="Y1017" s="114" t="e">
        <f>IF(AND(Play[[#This Row],[northeast]]&lt;&gt;0,Play[[#This Row],[Smoker]]&lt;&gt;0),Play[[#This Row],[medical_insurance_charges]],NA())</f>
        <v>#N/A</v>
      </c>
      <c r="Z1017" s="115" t="e">
        <f>IF(AND(Play[[#This Row],[Biological Marker]]=0,Play[[#This Row],[Smoker]]=1),Play[[#This Row],[medical_insurance_charges]],NA())</f>
        <v>#N/A</v>
      </c>
      <c r="AA1017" s="115" t="e">
        <f>IF(AND(Play[[#This Row],[Biological Marker]]=1,Play[[#This Row],[Smoker]]=1),Play[[#This Row],[medical_insurance_charges]],NA())</f>
        <v>#N/A</v>
      </c>
      <c r="AB1017" s="144" t="e">
        <f>IF(AND(Play[[#This Row],[southeast]]&lt;&gt;0,Play[[#This Row],[Smoker]]=0),Play[[#This Row],[medical_insurance_charges]],NA())</f>
        <v>#N/A</v>
      </c>
      <c r="AC1017" s="144" t="e">
        <f>IF(AND(Play[[#This Row],[southwest]]&lt;&gt;0,Play[[#This Row],[Smoker]]=0),Play[[#This Row],[medical_insurance_charges]],NA())</f>
        <v>#N/A</v>
      </c>
      <c r="AD1017" s="144">
        <f>IF(AND(Play[[#This Row],[northwest]]&lt;&gt;0,Play[[#This Row],[Smoker]]=0),Play[[#This Row],[medical_insurance_charges]],NA())</f>
        <v>11187.6567</v>
      </c>
      <c r="AE1017" s="144" t="e">
        <f>IF(AND(Play[[#This Row],[northeast]]&lt;&gt;0,Play[[#This Row],[Smoker]]=0),Play[[#This Row],[medical_insurance_charges]],NA())</f>
        <v>#N/A</v>
      </c>
      <c r="AF1017" s="115">
        <f>IF(AND(Play[[#This Row],[Biological Marker]]=0,Play[[#This Row],[Smoker]]=0),Play[[#This Row],[medical_insurance_charges]],NA())</f>
        <v>11187.6567</v>
      </c>
      <c r="AG1017" s="115" t="e">
        <f>IF(AND(Play[[#This Row],[Biological Marker]]=1,Play[[#This Row],[Smoker]]=0),Play[[#This Row],[medical_insurance_charges]],NA())</f>
        <v>#N/A</v>
      </c>
    </row>
    <row r="1018" spans="1:33" x14ac:dyDescent="0.35">
      <c r="A1018" s="31">
        <v>52</v>
      </c>
      <c r="B1018" s="31">
        <v>37.524999999999999</v>
      </c>
      <c r="C1018" s="33">
        <v>0</v>
      </c>
      <c r="D1018" s="33">
        <v>1</v>
      </c>
      <c r="E1018" s="33">
        <v>0</v>
      </c>
      <c r="F1018" s="33">
        <v>0</v>
      </c>
      <c r="G1018" s="33">
        <v>0</v>
      </c>
      <c r="H1018">
        <v>0</v>
      </c>
      <c r="I1018">
        <v>0</v>
      </c>
      <c r="J1018">
        <v>0</v>
      </c>
      <c r="K1018">
        <v>1</v>
      </c>
      <c r="L1018">
        <v>0</v>
      </c>
      <c r="M1018">
        <v>0</v>
      </c>
      <c r="N1018">
        <v>0</v>
      </c>
      <c r="O1018">
        <v>1</v>
      </c>
      <c r="P1018">
        <v>0</v>
      </c>
      <c r="Q1018" s="32">
        <v>33471.971890000001</v>
      </c>
      <c r="R1018" s="110" t="e">
        <f>IF(Play[[#This Row],[southeast]]=1,Play[[#This Row],[medical_insurance_charges]],NA())</f>
        <v>#N/A</v>
      </c>
      <c r="S1018" s="110" t="e">
        <f>IF(Play[[#This Row],[southwest]]=1,Play[[#This Row],[medical_insurance_charges]],NA())</f>
        <v>#N/A</v>
      </c>
      <c r="T1018" s="111">
        <f>IF(Play[[#This Row],[northwest]]=1,Play[[#This Row],[medical_insurance_charges]],NA())</f>
        <v>33471.971890000001</v>
      </c>
      <c r="U1018" s="110" t="e">
        <f>IF(Play[[#This Row],[northeast]]=1,Play[[#This Row],[medical_insurance_charges]],NA())</f>
        <v>#N/A</v>
      </c>
      <c r="V1018" s="114" t="e">
        <f>IF(AND(Play[[#This Row],[southeast]]&lt;&gt;0,Play[[#This Row],[Smoker]]&lt;&gt;0),Play[[#This Row],[medical_insurance_charges]],NA())</f>
        <v>#N/A</v>
      </c>
      <c r="W1018" s="114" t="e">
        <f>IF(AND(Play[[#This Row],[southwest]]&lt;&gt;0,Play[[#This Row],[Smoker]]&lt;&gt;0),Play[[#This Row],[medical_insurance_charges]],NA())</f>
        <v>#N/A</v>
      </c>
      <c r="X1018" s="114" t="e">
        <f>IF(AND(Play[[#This Row],[northwest]]&lt;&gt;0,Play[[#This Row],[Smoker]]&lt;&gt;0),Play[[#This Row],[medical_insurance_charges]],NA())</f>
        <v>#N/A</v>
      </c>
      <c r="Y1018" s="114" t="e">
        <f>IF(AND(Play[[#This Row],[northeast]]&lt;&gt;0,Play[[#This Row],[Smoker]]&lt;&gt;0),Play[[#This Row],[medical_insurance_charges]],NA())</f>
        <v>#N/A</v>
      </c>
      <c r="Z1018" s="115" t="e">
        <f>IF(AND(Play[[#This Row],[Biological Marker]]=0,Play[[#This Row],[Smoker]]=1),Play[[#This Row],[medical_insurance_charges]],NA())</f>
        <v>#N/A</v>
      </c>
      <c r="AA1018" s="115" t="e">
        <f>IF(AND(Play[[#This Row],[Biological Marker]]=1,Play[[#This Row],[Smoker]]=1),Play[[#This Row],[medical_insurance_charges]],NA())</f>
        <v>#N/A</v>
      </c>
      <c r="AB1018" s="144" t="e">
        <f>IF(AND(Play[[#This Row],[southeast]]&lt;&gt;0,Play[[#This Row],[Smoker]]=0),Play[[#This Row],[medical_insurance_charges]],NA())</f>
        <v>#N/A</v>
      </c>
      <c r="AC1018" s="144" t="e">
        <f>IF(AND(Play[[#This Row],[southwest]]&lt;&gt;0,Play[[#This Row],[Smoker]]=0),Play[[#This Row],[medical_insurance_charges]],NA())</f>
        <v>#N/A</v>
      </c>
      <c r="AD1018" s="144">
        <f>IF(AND(Play[[#This Row],[northwest]]&lt;&gt;0,Play[[#This Row],[Smoker]]=0),Play[[#This Row],[medical_insurance_charges]],NA())</f>
        <v>33471.971890000001</v>
      </c>
      <c r="AE1018" s="144" t="e">
        <f>IF(AND(Play[[#This Row],[northeast]]&lt;&gt;0,Play[[#This Row],[Smoker]]=0),Play[[#This Row],[medical_insurance_charges]],NA())</f>
        <v>#N/A</v>
      </c>
      <c r="AF1018" s="115">
        <f>IF(AND(Play[[#This Row],[Biological Marker]]=0,Play[[#This Row],[Smoker]]=0),Play[[#This Row],[medical_insurance_charges]],NA())</f>
        <v>33471.971890000001</v>
      </c>
      <c r="AG1018" s="115" t="e">
        <f>IF(AND(Play[[#This Row],[Biological Marker]]=1,Play[[#This Row],[Smoker]]=0),Play[[#This Row],[medical_insurance_charges]],NA())</f>
        <v>#N/A</v>
      </c>
    </row>
    <row r="1019" spans="1:33" x14ac:dyDescent="0.35">
      <c r="A1019" s="31">
        <v>52</v>
      </c>
      <c r="B1019" s="31">
        <v>30.875</v>
      </c>
      <c r="C1019" s="33">
        <v>0</v>
      </c>
      <c r="D1019" s="33">
        <v>1</v>
      </c>
      <c r="E1019" s="33">
        <v>0</v>
      </c>
      <c r="F1019" s="33">
        <v>0</v>
      </c>
      <c r="G1019" s="33">
        <v>0</v>
      </c>
      <c r="H1019">
        <v>0</v>
      </c>
      <c r="I1019">
        <v>0</v>
      </c>
      <c r="J1019">
        <v>0</v>
      </c>
      <c r="K1019">
        <v>0</v>
      </c>
      <c r="L1019">
        <v>1</v>
      </c>
      <c r="M1019">
        <v>0</v>
      </c>
      <c r="N1019">
        <v>0</v>
      </c>
      <c r="O1019">
        <v>1</v>
      </c>
      <c r="P1019">
        <v>0</v>
      </c>
      <c r="Q1019" s="32">
        <v>23045.566159999998</v>
      </c>
      <c r="R1019" s="110" t="e">
        <f>IF(Play[[#This Row],[southeast]]=1,Play[[#This Row],[medical_insurance_charges]],NA())</f>
        <v>#N/A</v>
      </c>
      <c r="S1019" s="110" t="e">
        <f>IF(Play[[#This Row],[southwest]]=1,Play[[#This Row],[medical_insurance_charges]],NA())</f>
        <v>#N/A</v>
      </c>
      <c r="T1019" s="111" t="e">
        <f>IF(Play[[#This Row],[northwest]]=1,Play[[#This Row],[medical_insurance_charges]],NA())</f>
        <v>#N/A</v>
      </c>
      <c r="U1019" s="110">
        <f>IF(Play[[#This Row],[northeast]]=1,Play[[#This Row],[medical_insurance_charges]],NA())</f>
        <v>23045.566159999998</v>
      </c>
      <c r="V1019" s="114" t="e">
        <f>IF(AND(Play[[#This Row],[southeast]]&lt;&gt;0,Play[[#This Row],[Smoker]]&lt;&gt;0),Play[[#This Row],[medical_insurance_charges]],NA())</f>
        <v>#N/A</v>
      </c>
      <c r="W1019" s="114" t="e">
        <f>IF(AND(Play[[#This Row],[southwest]]&lt;&gt;0,Play[[#This Row],[Smoker]]&lt;&gt;0),Play[[#This Row],[medical_insurance_charges]],NA())</f>
        <v>#N/A</v>
      </c>
      <c r="X1019" s="114" t="e">
        <f>IF(AND(Play[[#This Row],[northwest]]&lt;&gt;0,Play[[#This Row],[Smoker]]&lt;&gt;0),Play[[#This Row],[medical_insurance_charges]],NA())</f>
        <v>#N/A</v>
      </c>
      <c r="Y1019" s="114" t="e">
        <f>IF(AND(Play[[#This Row],[northeast]]&lt;&gt;0,Play[[#This Row],[Smoker]]&lt;&gt;0),Play[[#This Row],[medical_insurance_charges]],NA())</f>
        <v>#N/A</v>
      </c>
      <c r="Z1019" s="115" t="e">
        <f>IF(AND(Play[[#This Row],[Biological Marker]]=0,Play[[#This Row],[Smoker]]=1),Play[[#This Row],[medical_insurance_charges]],NA())</f>
        <v>#N/A</v>
      </c>
      <c r="AA1019" s="115" t="e">
        <f>IF(AND(Play[[#This Row],[Biological Marker]]=1,Play[[#This Row],[Smoker]]=1),Play[[#This Row],[medical_insurance_charges]],NA())</f>
        <v>#N/A</v>
      </c>
      <c r="AB1019" s="144" t="e">
        <f>IF(AND(Play[[#This Row],[southeast]]&lt;&gt;0,Play[[#This Row],[Smoker]]=0),Play[[#This Row],[medical_insurance_charges]],NA())</f>
        <v>#N/A</v>
      </c>
      <c r="AC1019" s="144" t="e">
        <f>IF(AND(Play[[#This Row],[southwest]]&lt;&gt;0,Play[[#This Row],[Smoker]]=0),Play[[#This Row],[medical_insurance_charges]],NA())</f>
        <v>#N/A</v>
      </c>
      <c r="AD1019" s="144" t="e">
        <f>IF(AND(Play[[#This Row],[northwest]]&lt;&gt;0,Play[[#This Row],[Smoker]]=0),Play[[#This Row],[medical_insurance_charges]],NA())</f>
        <v>#N/A</v>
      </c>
      <c r="AE1019" s="144">
        <f>IF(AND(Play[[#This Row],[northeast]]&lt;&gt;0,Play[[#This Row],[Smoker]]=0),Play[[#This Row],[medical_insurance_charges]],NA())</f>
        <v>23045.566159999998</v>
      </c>
      <c r="AF1019" s="115">
        <f>IF(AND(Play[[#This Row],[Biological Marker]]=0,Play[[#This Row],[Smoker]]=0),Play[[#This Row],[medical_insurance_charges]],NA())</f>
        <v>23045.566159999998</v>
      </c>
      <c r="AG1019" s="115" t="e">
        <f>IF(AND(Play[[#This Row],[Biological Marker]]=1,Play[[#This Row],[Smoker]]=0),Play[[#This Row],[medical_insurance_charges]],NA())</f>
        <v>#N/A</v>
      </c>
    </row>
    <row r="1020" spans="1:33" x14ac:dyDescent="0.35">
      <c r="A1020" s="31">
        <v>53</v>
      </c>
      <c r="B1020" s="31">
        <v>37.43</v>
      </c>
      <c r="C1020" s="33">
        <v>0</v>
      </c>
      <c r="D1020" s="33">
        <v>1</v>
      </c>
      <c r="E1020" s="33">
        <v>0</v>
      </c>
      <c r="F1020" s="33">
        <v>0</v>
      </c>
      <c r="G1020" s="33">
        <v>0</v>
      </c>
      <c r="H1020">
        <v>0</v>
      </c>
      <c r="I1020">
        <v>0</v>
      </c>
      <c r="J1020">
        <v>0</v>
      </c>
      <c r="K1020">
        <v>1</v>
      </c>
      <c r="L1020">
        <v>0</v>
      </c>
      <c r="M1020">
        <v>0</v>
      </c>
      <c r="N1020">
        <v>0</v>
      </c>
      <c r="O1020">
        <v>1</v>
      </c>
      <c r="P1020">
        <v>0</v>
      </c>
      <c r="Q1020" s="32">
        <v>10959.6947</v>
      </c>
      <c r="R1020" s="110" t="e">
        <f>IF(Play[[#This Row],[southeast]]=1,Play[[#This Row],[medical_insurance_charges]],NA())</f>
        <v>#N/A</v>
      </c>
      <c r="S1020" s="110" t="e">
        <f>IF(Play[[#This Row],[southwest]]=1,Play[[#This Row],[medical_insurance_charges]],NA())</f>
        <v>#N/A</v>
      </c>
      <c r="T1020" s="111">
        <f>IF(Play[[#This Row],[northwest]]=1,Play[[#This Row],[medical_insurance_charges]],NA())</f>
        <v>10959.6947</v>
      </c>
      <c r="U1020" s="110" t="e">
        <f>IF(Play[[#This Row],[northeast]]=1,Play[[#This Row],[medical_insurance_charges]],NA())</f>
        <v>#N/A</v>
      </c>
      <c r="V1020" s="114" t="e">
        <f>IF(AND(Play[[#This Row],[southeast]]&lt;&gt;0,Play[[#This Row],[Smoker]]&lt;&gt;0),Play[[#This Row],[medical_insurance_charges]],NA())</f>
        <v>#N/A</v>
      </c>
      <c r="W1020" s="114" t="e">
        <f>IF(AND(Play[[#This Row],[southwest]]&lt;&gt;0,Play[[#This Row],[Smoker]]&lt;&gt;0),Play[[#This Row],[medical_insurance_charges]],NA())</f>
        <v>#N/A</v>
      </c>
      <c r="X1020" s="114" t="e">
        <f>IF(AND(Play[[#This Row],[northwest]]&lt;&gt;0,Play[[#This Row],[Smoker]]&lt;&gt;0),Play[[#This Row],[medical_insurance_charges]],NA())</f>
        <v>#N/A</v>
      </c>
      <c r="Y1020" s="114" t="e">
        <f>IF(AND(Play[[#This Row],[northeast]]&lt;&gt;0,Play[[#This Row],[Smoker]]&lt;&gt;0),Play[[#This Row],[medical_insurance_charges]],NA())</f>
        <v>#N/A</v>
      </c>
      <c r="Z1020" s="115" t="e">
        <f>IF(AND(Play[[#This Row],[Biological Marker]]=0,Play[[#This Row],[Smoker]]=1),Play[[#This Row],[medical_insurance_charges]],NA())</f>
        <v>#N/A</v>
      </c>
      <c r="AA1020" s="115" t="e">
        <f>IF(AND(Play[[#This Row],[Biological Marker]]=1,Play[[#This Row],[Smoker]]=1),Play[[#This Row],[medical_insurance_charges]],NA())</f>
        <v>#N/A</v>
      </c>
      <c r="AB1020" s="144" t="e">
        <f>IF(AND(Play[[#This Row],[southeast]]&lt;&gt;0,Play[[#This Row],[Smoker]]=0),Play[[#This Row],[medical_insurance_charges]],NA())</f>
        <v>#N/A</v>
      </c>
      <c r="AC1020" s="144" t="e">
        <f>IF(AND(Play[[#This Row],[southwest]]&lt;&gt;0,Play[[#This Row],[Smoker]]=0),Play[[#This Row],[medical_insurance_charges]],NA())</f>
        <v>#N/A</v>
      </c>
      <c r="AD1020" s="144">
        <f>IF(AND(Play[[#This Row],[northwest]]&lt;&gt;0,Play[[#This Row],[Smoker]]=0),Play[[#This Row],[medical_insurance_charges]],NA())</f>
        <v>10959.6947</v>
      </c>
      <c r="AE1020" s="144" t="e">
        <f>IF(AND(Play[[#This Row],[northeast]]&lt;&gt;0,Play[[#This Row],[Smoker]]=0),Play[[#This Row],[medical_insurance_charges]],NA())</f>
        <v>#N/A</v>
      </c>
      <c r="AF1020" s="115">
        <f>IF(AND(Play[[#This Row],[Biological Marker]]=0,Play[[#This Row],[Smoker]]=0),Play[[#This Row],[medical_insurance_charges]],NA())</f>
        <v>10959.6947</v>
      </c>
      <c r="AG1020" s="115" t="e">
        <f>IF(AND(Play[[#This Row],[Biological Marker]]=1,Play[[#This Row],[Smoker]]=0),Play[[#This Row],[medical_insurance_charges]],NA())</f>
        <v>#N/A</v>
      </c>
    </row>
    <row r="1021" spans="1:33" x14ac:dyDescent="0.35">
      <c r="A1021" s="31">
        <v>53</v>
      </c>
      <c r="B1021" s="31">
        <v>33.25</v>
      </c>
      <c r="C1021" s="33">
        <v>0</v>
      </c>
      <c r="D1021" s="33">
        <v>1</v>
      </c>
      <c r="E1021" s="33">
        <v>0</v>
      </c>
      <c r="F1021" s="33">
        <v>0</v>
      </c>
      <c r="G1021" s="33">
        <v>0</v>
      </c>
      <c r="H1021">
        <v>0</v>
      </c>
      <c r="I1021">
        <v>0</v>
      </c>
      <c r="J1021">
        <v>0</v>
      </c>
      <c r="K1021">
        <v>0</v>
      </c>
      <c r="L1021">
        <v>1</v>
      </c>
      <c r="M1021">
        <v>0</v>
      </c>
      <c r="N1021">
        <v>0</v>
      </c>
      <c r="O1021">
        <v>1</v>
      </c>
      <c r="P1021">
        <v>0</v>
      </c>
      <c r="Q1021" s="32">
        <v>10564.8845</v>
      </c>
      <c r="R1021" s="110" t="e">
        <f>IF(Play[[#This Row],[southeast]]=1,Play[[#This Row],[medical_insurance_charges]],NA())</f>
        <v>#N/A</v>
      </c>
      <c r="S1021" s="110" t="e">
        <f>IF(Play[[#This Row],[southwest]]=1,Play[[#This Row],[medical_insurance_charges]],NA())</f>
        <v>#N/A</v>
      </c>
      <c r="T1021" s="111" t="e">
        <f>IF(Play[[#This Row],[northwest]]=1,Play[[#This Row],[medical_insurance_charges]],NA())</f>
        <v>#N/A</v>
      </c>
      <c r="U1021" s="110">
        <f>IF(Play[[#This Row],[northeast]]=1,Play[[#This Row],[medical_insurance_charges]],NA())</f>
        <v>10564.8845</v>
      </c>
      <c r="V1021" s="114" t="e">
        <f>IF(AND(Play[[#This Row],[southeast]]&lt;&gt;0,Play[[#This Row],[Smoker]]&lt;&gt;0),Play[[#This Row],[medical_insurance_charges]],NA())</f>
        <v>#N/A</v>
      </c>
      <c r="W1021" s="114" t="e">
        <f>IF(AND(Play[[#This Row],[southwest]]&lt;&gt;0,Play[[#This Row],[Smoker]]&lt;&gt;0),Play[[#This Row],[medical_insurance_charges]],NA())</f>
        <v>#N/A</v>
      </c>
      <c r="X1021" s="114" t="e">
        <f>IF(AND(Play[[#This Row],[northwest]]&lt;&gt;0,Play[[#This Row],[Smoker]]&lt;&gt;0),Play[[#This Row],[medical_insurance_charges]],NA())</f>
        <v>#N/A</v>
      </c>
      <c r="Y1021" s="114" t="e">
        <f>IF(AND(Play[[#This Row],[northeast]]&lt;&gt;0,Play[[#This Row],[Smoker]]&lt;&gt;0),Play[[#This Row],[medical_insurance_charges]],NA())</f>
        <v>#N/A</v>
      </c>
      <c r="Z1021" s="115" t="e">
        <f>IF(AND(Play[[#This Row],[Biological Marker]]=0,Play[[#This Row],[Smoker]]=1),Play[[#This Row],[medical_insurance_charges]],NA())</f>
        <v>#N/A</v>
      </c>
      <c r="AA1021" s="115" t="e">
        <f>IF(AND(Play[[#This Row],[Biological Marker]]=1,Play[[#This Row],[Smoker]]=1),Play[[#This Row],[medical_insurance_charges]],NA())</f>
        <v>#N/A</v>
      </c>
      <c r="AB1021" s="144" t="e">
        <f>IF(AND(Play[[#This Row],[southeast]]&lt;&gt;0,Play[[#This Row],[Smoker]]=0),Play[[#This Row],[medical_insurance_charges]],NA())</f>
        <v>#N/A</v>
      </c>
      <c r="AC1021" s="144" t="e">
        <f>IF(AND(Play[[#This Row],[southwest]]&lt;&gt;0,Play[[#This Row],[Smoker]]=0),Play[[#This Row],[medical_insurance_charges]],NA())</f>
        <v>#N/A</v>
      </c>
      <c r="AD1021" s="144" t="e">
        <f>IF(AND(Play[[#This Row],[northwest]]&lt;&gt;0,Play[[#This Row],[Smoker]]=0),Play[[#This Row],[medical_insurance_charges]],NA())</f>
        <v>#N/A</v>
      </c>
      <c r="AE1021" s="144">
        <f>IF(AND(Play[[#This Row],[northeast]]&lt;&gt;0,Play[[#This Row],[Smoker]]=0),Play[[#This Row],[medical_insurance_charges]],NA())</f>
        <v>10564.8845</v>
      </c>
      <c r="AF1021" s="115">
        <f>IF(AND(Play[[#This Row],[Biological Marker]]=0,Play[[#This Row],[Smoker]]=0),Play[[#This Row],[medical_insurance_charges]],NA())</f>
        <v>10564.8845</v>
      </c>
      <c r="AG1021" s="115" t="e">
        <f>IF(AND(Play[[#This Row],[Biological Marker]]=1,Play[[#This Row],[Smoker]]=0),Play[[#This Row],[medical_insurance_charges]],NA())</f>
        <v>#N/A</v>
      </c>
    </row>
    <row r="1022" spans="1:33" x14ac:dyDescent="0.35">
      <c r="A1022" s="31">
        <v>53</v>
      </c>
      <c r="B1022" s="31">
        <v>32.299999999999997</v>
      </c>
      <c r="C1022" s="33">
        <v>0</v>
      </c>
      <c r="D1022" s="33">
        <v>1</v>
      </c>
      <c r="E1022" s="33">
        <v>0</v>
      </c>
      <c r="F1022" s="33">
        <v>0</v>
      </c>
      <c r="G1022" s="33">
        <v>0</v>
      </c>
      <c r="H1022">
        <v>0</v>
      </c>
      <c r="I1022">
        <v>0</v>
      </c>
      <c r="J1022">
        <v>0</v>
      </c>
      <c r="K1022">
        <v>0</v>
      </c>
      <c r="L1022">
        <v>1</v>
      </c>
      <c r="M1022">
        <v>0</v>
      </c>
      <c r="N1022">
        <v>0</v>
      </c>
      <c r="O1022">
        <v>1</v>
      </c>
      <c r="P1022">
        <v>0</v>
      </c>
      <c r="Q1022" s="32">
        <v>29186.482360000002</v>
      </c>
      <c r="R1022" s="110" t="e">
        <f>IF(Play[[#This Row],[southeast]]=1,Play[[#This Row],[medical_insurance_charges]],NA())</f>
        <v>#N/A</v>
      </c>
      <c r="S1022" s="110" t="e">
        <f>IF(Play[[#This Row],[southwest]]=1,Play[[#This Row],[medical_insurance_charges]],NA())</f>
        <v>#N/A</v>
      </c>
      <c r="T1022" s="111" t="e">
        <f>IF(Play[[#This Row],[northwest]]=1,Play[[#This Row],[medical_insurance_charges]],NA())</f>
        <v>#N/A</v>
      </c>
      <c r="U1022" s="110">
        <f>IF(Play[[#This Row],[northeast]]=1,Play[[#This Row],[medical_insurance_charges]],NA())</f>
        <v>29186.482360000002</v>
      </c>
      <c r="V1022" s="114" t="e">
        <f>IF(AND(Play[[#This Row],[southeast]]&lt;&gt;0,Play[[#This Row],[Smoker]]&lt;&gt;0),Play[[#This Row],[medical_insurance_charges]],NA())</f>
        <v>#N/A</v>
      </c>
      <c r="W1022" s="114" t="e">
        <f>IF(AND(Play[[#This Row],[southwest]]&lt;&gt;0,Play[[#This Row],[Smoker]]&lt;&gt;0),Play[[#This Row],[medical_insurance_charges]],NA())</f>
        <v>#N/A</v>
      </c>
      <c r="X1022" s="114" t="e">
        <f>IF(AND(Play[[#This Row],[northwest]]&lt;&gt;0,Play[[#This Row],[Smoker]]&lt;&gt;0),Play[[#This Row],[medical_insurance_charges]],NA())</f>
        <v>#N/A</v>
      </c>
      <c r="Y1022" s="114" t="e">
        <f>IF(AND(Play[[#This Row],[northeast]]&lt;&gt;0,Play[[#This Row],[Smoker]]&lt;&gt;0),Play[[#This Row],[medical_insurance_charges]],NA())</f>
        <v>#N/A</v>
      </c>
      <c r="Z1022" s="115" t="e">
        <f>IF(AND(Play[[#This Row],[Biological Marker]]=0,Play[[#This Row],[Smoker]]=1),Play[[#This Row],[medical_insurance_charges]],NA())</f>
        <v>#N/A</v>
      </c>
      <c r="AA1022" s="115" t="e">
        <f>IF(AND(Play[[#This Row],[Biological Marker]]=1,Play[[#This Row],[Smoker]]=1),Play[[#This Row],[medical_insurance_charges]],NA())</f>
        <v>#N/A</v>
      </c>
      <c r="AB1022" s="144" t="e">
        <f>IF(AND(Play[[#This Row],[southeast]]&lt;&gt;0,Play[[#This Row],[Smoker]]=0),Play[[#This Row],[medical_insurance_charges]],NA())</f>
        <v>#N/A</v>
      </c>
      <c r="AC1022" s="144" t="e">
        <f>IF(AND(Play[[#This Row],[southwest]]&lt;&gt;0,Play[[#This Row],[Smoker]]=0),Play[[#This Row],[medical_insurance_charges]],NA())</f>
        <v>#N/A</v>
      </c>
      <c r="AD1022" s="144" t="e">
        <f>IF(AND(Play[[#This Row],[northwest]]&lt;&gt;0,Play[[#This Row],[Smoker]]=0),Play[[#This Row],[medical_insurance_charges]],NA())</f>
        <v>#N/A</v>
      </c>
      <c r="AE1022" s="144">
        <f>IF(AND(Play[[#This Row],[northeast]]&lt;&gt;0,Play[[#This Row],[Smoker]]=0),Play[[#This Row],[medical_insurance_charges]],NA())</f>
        <v>29186.482360000002</v>
      </c>
      <c r="AF1022" s="115">
        <f>IF(AND(Play[[#This Row],[Biological Marker]]=0,Play[[#This Row],[Smoker]]=0),Play[[#This Row],[medical_insurance_charges]],NA())</f>
        <v>29186.482360000002</v>
      </c>
      <c r="AG1022" s="115" t="e">
        <f>IF(AND(Play[[#This Row],[Biological Marker]]=1,Play[[#This Row],[Smoker]]=0),Play[[#This Row],[medical_insurance_charges]],NA())</f>
        <v>#N/A</v>
      </c>
    </row>
    <row r="1023" spans="1:33" x14ac:dyDescent="0.35">
      <c r="A1023" s="31">
        <v>54</v>
      </c>
      <c r="B1023" s="31">
        <v>32.68</v>
      </c>
      <c r="C1023" s="33">
        <v>0</v>
      </c>
      <c r="D1023" s="33">
        <v>1</v>
      </c>
      <c r="E1023" s="33">
        <v>0</v>
      </c>
      <c r="F1023" s="33">
        <v>0</v>
      </c>
      <c r="G1023" s="33">
        <v>0</v>
      </c>
      <c r="H1023">
        <v>0</v>
      </c>
      <c r="I1023">
        <v>0</v>
      </c>
      <c r="J1023">
        <v>0</v>
      </c>
      <c r="K1023">
        <v>0</v>
      </c>
      <c r="L1023">
        <v>1</v>
      </c>
      <c r="M1023">
        <v>0</v>
      </c>
      <c r="N1023">
        <v>0</v>
      </c>
      <c r="O1023">
        <v>1</v>
      </c>
      <c r="P1023">
        <v>0</v>
      </c>
      <c r="Q1023" s="32">
        <v>10923.933199999999</v>
      </c>
      <c r="R1023" s="110" t="e">
        <f>IF(Play[[#This Row],[southeast]]=1,Play[[#This Row],[medical_insurance_charges]],NA())</f>
        <v>#N/A</v>
      </c>
      <c r="S1023" s="110" t="e">
        <f>IF(Play[[#This Row],[southwest]]=1,Play[[#This Row],[medical_insurance_charges]],NA())</f>
        <v>#N/A</v>
      </c>
      <c r="T1023" s="111" t="e">
        <f>IF(Play[[#This Row],[northwest]]=1,Play[[#This Row],[medical_insurance_charges]],NA())</f>
        <v>#N/A</v>
      </c>
      <c r="U1023" s="110">
        <f>IF(Play[[#This Row],[northeast]]=1,Play[[#This Row],[medical_insurance_charges]],NA())</f>
        <v>10923.933199999999</v>
      </c>
      <c r="V1023" s="114" t="e">
        <f>IF(AND(Play[[#This Row],[southeast]]&lt;&gt;0,Play[[#This Row],[Smoker]]&lt;&gt;0),Play[[#This Row],[medical_insurance_charges]],NA())</f>
        <v>#N/A</v>
      </c>
      <c r="W1023" s="114" t="e">
        <f>IF(AND(Play[[#This Row],[southwest]]&lt;&gt;0,Play[[#This Row],[Smoker]]&lt;&gt;0),Play[[#This Row],[medical_insurance_charges]],NA())</f>
        <v>#N/A</v>
      </c>
      <c r="X1023" s="114" t="e">
        <f>IF(AND(Play[[#This Row],[northwest]]&lt;&gt;0,Play[[#This Row],[Smoker]]&lt;&gt;0),Play[[#This Row],[medical_insurance_charges]],NA())</f>
        <v>#N/A</v>
      </c>
      <c r="Y1023" s="114" t="e">
        <f>IF(AND(Play[[#This Row],[northeast]]&lt;&gt;0,Play[[#This Row],[Smoker]]&lt;&gt;0),Play[[#This Row],[medical_insurance_charges]],NA())</f>
        <v>#N/A</v>
      </c>
      <c r="Z1023" s="115" t="e">
        <f>IF(AND(Play[[#This Row],[Biological Marker]]=0,Play[[#This Row],[Smoker]]=1),Play[[#This Row],[medical_insurance_charges]],NA())</f>
        <v>#N/A</v>
      </c>
      <c r="AA1023" s="115" t="e">
        <f>IF(AND(Play[[#This Row],[Biological Marker]]=1,Play[[#This Row],[Smoker]]=1),Play[[#This Row],[medical_insurance_charges]],NA())</f>
        <v>#N/A</v>
      </c>
      <c r="AB1023" s="144" t="e">
        <f>IF(AND(Play[[#This Row],[southeast]]&lt;&gt;0,Play[[#This Row],[Smoker]]=0),Play[[#This Row],[medical_insurance_charges]],NA())</f>
        <v>#N/A</v>
      </c>
      <c r="AC1023" s="144" t="e">
        <f>IF(AND(Play[[#This Row],[southwest]]&lt;&gt;0,Play[[#This Row],[Smoker]]=0),Play[[#This Row],[medical_insurance_charges]],NA())</f>
        <v>#N/A</v>
      </c>
      <c r="AD1023" s="144" t="e">
        <f>IF(AND(Play[[#This Row],[northwest]]&lt;&gt;0,Play[[#This Row],[Smoker]]=0),Play[[#This Row],[medical_insurance_charges]],NA())</f>
        <v>#N/A</v>
      </c>
      <c r="AE1023" s="144">
        <f>IF(AND(Play[[#This Row],[northeast]]&lt;&gt;0,Play[[#This Row],[Smoker]]=0),Play[[#This Row],[medical_insurance_charges]],NA())</f>
        <v>10923.933199999999</v>
      </c>
      <c r="AF1023" s="115">
        <f>IF(AND(Play[[#This Row],[Biological Marker]]=0,Play[[#This Row],[Smoker]]=0),Play[[#This Row],[medical_insurance_charges]],NA())</f>
        <v>10923.933199999999</v>
      </c>
      <c r="AG1023" s="115" t="e">
        <f>IF(AND(Play[[#This Row],[Biological Marker]]=1,Play[[#This Row],[Smoker]]=0),Play[[#This Row],[medical_insurance_charges]],NA())</f>
        <v>#N/A</v>
      </c>
    </row>
    <row r="1024" spans="1:33" x14ac:dyDescent="0.35">
      <c r="A1024" s="31">
        <v>54</v>
      </c>
      <c r="B1024" s="31">
        <v>35.814999999999998</v>
      </c>
      <c r="C1024" s="33">
        <v>0</v>
      </c>
      <c r="D1024" s="33">
        <v>1</v>
      </c>
      <c r="E1024" s="33">
        <v>0</v>
      </c>
      <c r="F1024" s="33">
        <v>0</v>
      </c>
      <c r="G1024" s="33">
        <v>0</v>
      </c>
      <c r="H1024">
        <v>0</v>
      </c>
      <c r="I1024">
        <v>0</v>
      </c>
      <c r="J1024">
        <v>0</v>
      </c>
      <c r="K1024">
        <v>1</v>
      </c>
      <c r="L1024">
        <v>0</v>
      </c>
      <c r="M1024">
        <v>0</v>
      </c>
      <c r="N1024">
        <v>0</v>
      </c>
      <c r="O1024">
        <v>1</v>
      </c>
      <c r="P1024">
        <v>0</v>
      </c>
      <c r="Q1024" s="32">
        <v>12495.290849999999</v>
      </c>
      <c r="R1024" s="110" t="e">
        <f>IF(Play[[#This Row],[southeast]]=1,Play[[#This Row],[medical_insurance_charges]],NA())</f>
        <v>#N/A</v>
      </c>
      <c r="S1024" s="110" t="e">
        <f>IF(Play[[#This Row],[southwest]]=1,Play[[#This Row],[medical_insurance_charges]],NA())</f>
        <v>#N/A</v>
      </c>
      <c r="T1024" s="111">
        <f>IF(Play[[#This Row],[northwest]]=1,Play[[#This Row],[medical_insurance_charges]],NA())</f>
        <v>12495.290849999999</v>
      </c>
      <c r="U1024" s="110" t="e">
        <f>IF(Play[[#This Row],[northeast]]=1,Play[[#This Row],[medical_insurance_charges]],NA())</f>
        <v>#N/A</v>
      </c>
      <c r="V1024" s="114" t="e">
        <f>IF(AND(Play[[#This Row],[southeast]]&lt;&gt;0,Play[[#This Row],[Smoker]]&lt;&gt;0),Play[[#This Row],[medical_insurance_charges]],NA())</f>
        <v>#N/A</v>
      </c>
      <c r="W1024" s="114" t="e">
        <f>IF(AND(Play[[#This Row],[southwest]]&lt;&gt;0,Play[[#This Row],[Smoker]]&lt;&gt;0),Play[[#This Row],[medical_insurance_charges]],NA())</f>
        <v>#N/A</v>
      </c>
      <c r="X1024" s="114" t="e">
        <f>IF(AND(Play[[#This Row],[northwest]]&lt;&gt;0,Play[[#This Row],[Smoker]]&lt;&gt;0),Play[[#This Row],[medical_insurance_charges]],NA())</f>
        <v>#N/A</v>
      </c>
      <c r="Y1024" s="114" t="e">
        <f>IF(AND(Play[[#This Row],[northeast]]&lt;&gt;0,Play[[#This Row],[Smoker]]&lt;&gt;0),Play[[#This Row],[medical_insurance_charges]],NA())</f>
        <v>#N/A</v>
      </c>
      <c r="Z1024" s="115" t="e">
        <f>IF(AND(Play[[#This Row],[Biological Marker]]=0,Play[[#This Row],[Smoker]]=1),Play[[#This Row],[medical_insurance_charges]],NA())</f>
        <v>#N/A</v>
      </c>
      <c r="AA1024" s="115" t="e">
        <f>IF(AND(Play[[#This Row],[Biological Marker]]=1,Play[[#This Row],[Smoker]]=1),Play[[#This Row],[medical_insurance_charges]],NA())</f>
        <v>#N/A</v>
      </c>
      <c r="AB1024" s="144" t="e">
        <f>IF(AND(Play[[#This Row],[southeast]]&lt;&gt;0,Play[[#This Row],[Smoker]]=0),Play[[#This Row],[medical_insurance_charges]],NA())</f>
        <v>#N/A</v>
      </c>
      <c r="AC1024" s="144" t="e">
        <f>IF(AND(Play[[#This Row],[southwest]]&lt;&gt;0,Play[[#This Row],[Smoker]]=0),Play[[#This Row],[medical_insurance_charges]],NA())</f>
        <v>#N/A</v>
      </c>
      <c r="AD1024" s="144">
        <f>IF(AND(Play[[#This Row],[northwest]]&lt;&gt;0,Play[[#This Row],[Smoker]]=0),Play[[#This Row],[medical_insurance_charges]],NA())</f>
        <v>12495.290849999999</v>
      </c>
      <c r="AE1024" s="144" t="e">
        <f>IF(AND(Play[[#This Row],[northeast]]&lt;&gt;0,Play[[#This Row],[Smoker]]=0),Play[[#This Row],[medical_insurance_charges]],NA())</f>
        <v>#N/A</v>
      </c>
      <c r="AF1024" s="115">
        <f>IF(AND(Play[[#This Row],[Biological Marker]]=0,Play[[#This Row],[Smoker]]=0),Play[[#This Row],[medical_insurance_charges]],NA())</f>
        <v>12495.290849999999</v>
      </c>
      <c r="AG1024" s="115" t="e">
        <f>IF(AND(Play[[#This Row],[Biological Marker]]=1,Play[[#This Row],[Smoker]]=0),Play[[#This Row],[medical_insurance_charges]],NA())</f>
        <v>#N/A</v>
      </c>
    </row>
    <row r="1025" spans="1:33" x14ac:dyDescent="0.35">
      <c r="A1025" s="31">
        <v>54</v>
      </c>
      <c r="B1025" s="31">
        <v>32.299999999999997</v>
      </c>
      <c r="C1025" s="33">
        <v>0</v>
      </c>
      <c r="D1025" s="33">
        <v>1</v>
      </c>
      <c r="E1025" s="33">
        <v>0</v>
      </c>
      <c r="F1025" s="33">
        <v>0</v>
      </c>
      <c r="G1025" s="33">
        <v>0</v>
      </c>
      <c r="H1025">
        <v>0</v>
      </c>
      <c r="I1025">
        <v>0</v>
      </c>
      <c r="J1025">
        <v>0</v>
      </c>
      <c r="K1025">
        <v>0</v>
      </c>
      <c r="L1025">
        <v>1</v>
      </c>
      <c r="M1025">
        <v>0</v>
      </c>
      <c r="N1025">
        <v>0</v>
      </c>
      <c r="O1025">
        <v>1</v>
      </c>
      <c r="P1025">
        <v>0</v>
      </c>
      <c r="Q1025" s="32">
        <v>11512.405000000001</v>
      </c>
      <c r="R1025" s="110" t="e">
        <f>IF(Play[[#This Row],[southeast]]=1,Play[[#This Row],[medical_insurance_charges]],NA())</f>
        <v>#N/A</v>
      </c>
      <c r="S1025" s="110" t="e">
        <f>IF(Play[[#This Row],[southwest]]=1,Play[[#This Row],[medical_insurance_charges]],NA())</f>
        <v>#N/A</v>
      </c>
      <c r="T1025" s="111" t="e">
        <f>IF(Play[[#This Row],[northwest]]=1,Play[[#This Row],[medical_insurance_charges]],NA())</f>
        <v>#N/A</v>
      </c>
      <c r="U1025" s="110">
        <f>IF(Play[[#This Row],[northeast]]=1,Play[[#This Row],[medical_insurance_charges]],NA())</f>
        <v>11512.405000000001</v>
      </c>
      <c r="V1025" s="114" t="e">
        <f>IF(AND(Play[[#This Row],[southeast]]&lt;&gt;0,Play[[#This Row],[Smoker]]&lt;&gt;0),Play[[#This Row],[medical_insurance_charges]],NA())</f>
        <v>#N/A</v>
      </c>
      <c r="W1025" s="114" t="e">
        <f>IF(AND(Play[[#This Row],[southwest]]&lt;&gt;0,Play[[#This Row],[Smoker]]&lt;&gt;0),Play[[#This Row],[medical_insurance_charges]],NA())</f>
        <v>#N/A</v>
      </c>
      <c r="X1025" s="114" t="e">
        <f>IF(AND(Play[[#This Row],[northwest]]&lt;&gt;0,Play[[#This Row],[Smoker]]&lt;&gt;0),Play[[#This Row],[medical_insurance_charges]],NA())</f>
        <v>#N/A</v>
      </c>
      <c r="Y1025" s="114" t="e">
        <f>IF(AND(Play[[#This Row],[northeast]]&lt;&gt;0,Play[[#This Row],[Smoker]]&lt;&gt;0),Play[[#This Row],[medical_insurance_charges]],NA())</f>
        <v>#N/A</v>
      </c>
      <c r="Z1025" s="115" t="e">
        <f>IF(AND(Play[[#This Row],[Biological Marker]]=0,Play[[#This Row],[Smoker]]=1),Play[[#This Row],[medical_insurance_charges]],NA())</f>
        <v>#N/A</v>
      </c>
      <c r="AA1025" s="115" t="e">
        <f>IF(AND(Play[[#This Row],[Biological Marker]]=1,Play[[#This Row],[Smoker]]=1),Play[[#This Row],[medical_insurance_charges]],NA())</f>
        <v>#N/A</v>
      </c>
      <c r="AB1025" s="144" t="e">
        <f>IF(AND(Play[[#This Row],[southeast]]&lt;&gt;0,Play[[#This Row],[Smoker]]=0),Play[[#This Row],[medical_insurance_charges]],NA())</f>
        <v>#N/A</v>
      </c>
      <c r="AC1025" s="144" t="e">
        <f>IF(AND(Play[[#This Row],[southwest]]&lt;&gt;0,Play[[#This Row],[Smoker]]=0),Play[[#This Row],[medical_insurance_charges]],NA())</f>
        <v>#N/A</v>
      </c>
      <c r="AD1025" s="144" t="e">
        <f>IF(AND(Play[[#This Row],[northwest]]&lt;&gt;0,Play[[#This Row],[Smoker]]=0),Play[[#This Row],[medical_insurance_charges]],NA())</f>
        <v>#N/A</v>
      </c>
      <c r="AE1025" s="144">
        <f>IF(AND(Play[[#This Row],[northeast]]&lt;&gt;0,Play[[#This Row],[Smoker]]=0),Play[[#This Row],[medical_insurance_charges]],NA())</f>
        <v>11512.405000000001</v>
      </c>
      <c r="AF1025" s="115">
        <f>IF(AND(Play[[#This Row],[Biological Marker]]=0,Play[[#This Row],[Smoker]]=0),Play[[#This Row],[medical_insurance_charges]],NA())</f>
        <v>11512.405000000001</v>
      </c>
      <c r="AG1025" s="115" t="e">
        <f>IF(AND(Play[[#This Row],[Biological Marker]]=1,Play[[#This Row],[Smoker]]=0),Play[[#This Row],[medical_insurance_charges]],NA())</f>
        <v>#N/A</v>
      </c>
    </row>
    <row r="1026" spans="1:33" x14ac:dyDescent="0.35">
      <c r="A1026" s="31">
        <v>55</v>
      </c>
      <c r="B1026" s="31">
        <v>32.774999999999999</v>
      </c>
      <c r="C1026" s="33">
        <v>0</v>
      </c>
      <c r="D1026" s="33">
        <v>1</v>
      </c>
      <c r="E1026" s="33">
        <v>0</v>
      </c>
      <c r="F1026" s="33">
        <v>0</v>
      </c>
      <c r="G1026" s="33">
        <v>0</v>
      </c>
      <c r="H1026">
        <v>0</v>
      </c>
      <c r="I1026">
        <v>0</v>
      </c>
      <c r="J1026">
        <v>0</v>
      </c>
      <c r="K1026">
        <v>1</v>
      </c>
      <c r="L1026">
        <v>0</v>
      </c>
      <c r="M1026">
        <v>0</v>
      </c>
      <c r="N1026">
        <v>0</v>
      </c>
      <c r="O1026">
        <v>1</v>
      </c>
      <c r="P1026">
        <v>0</v>
      </c>
      <c r="Q1026" s="32">
        <v>12268.632250000001</v>
      </c>
      <c r="R1026" s="110" t="e">
        <f>IF(Play[[#This Row],[southeast]]=1,Play[[#This Row],[medical_insurance_charges]],NA())</f>
        <v>#N/A</v>
      </c>
      <c r="S1026" s="110" t="e">
        <f>IF(Play[[#This Row],[southwest]]=1,Play[[#This Row],[medical_insurance_charges]],NA())</f>
        <v>#N/A</v>
      </c>
      <c r="T1026" s="111">
        <f>IF(Play[[#This Row],[northwest]]=1,Play[[#This Row],[medical_insurance_charges]],NA())</f>
        <v>12268.632250000001</v>
      </c>
      <c r="U1026" s="110" t="e">
        <f>IF(Play[[#This Row],[northeast]]=1,Play[[#This Row],[medical_insurance_charges]],NA())</f>
        <v>#N/A</v>
      </c>
      <c r="V1026" s="114" t="e">
        <f>IF(AND(Play[[#This Row],[southeast]]&lt;&gt;0,Play[[#This Row],[Smoker]]&lt;&gt;0),Play[[#This Row],[medical_insurance_charges]],NA())</f>
        <v>#N/A</v>
      </c>
      <c r="W1026" s="114" t="e">
        <f>IF(AND(Play[[#This Row],[southwest]]&lt;&gt;0,Play[[#This Row],[Smoker]]&lt;&gt;0),Play[[#This Row],[medical_insurance_charges]],NA())</f>
        <v>#N/A</v>
      </c>
      <c r="X1026" s="114" t="e">
        <f>IF(AND(Play[[#This Row],[northwest]]&lt;&gt;0,Play[[#This Row],[Smoker]]&lt;&gt;0),Play[[#This Row],[medical_insurance_charges]],NA())</f>
        <v>#N/A</v>
      </c>
      <c r="Y1026" s="114" t="e">
        <f>IF(AND(Play[[#This Row],[northeast]]&lt;&gt;0,Play[[#This Row],[Smoker]]&lt;&gt;0),Play[[#This Row],[medical_insurance_charges]],NA())</f>
        <v>#N/A</v>
      </c>
      <c r="Z1026" s="115" t="e">
        <f>IF(AND(Play[[#This Row],[Biological Marker]]=0,Play[[#This Row],[Smoker]]=1),Play[[#This Row],[medical_insurance_charges]],NA())</f>
        <v>#N/A</v>
      </c>
      <c r="AA1026" s="115" t="e">
        <f>IF(AND(Play[[#This Row],[Biological Marker]]=1,Play[[#This Row],[Smoker]]=1),Play[[#This Row],[medical_insurance_charges]],NA())</f>
        <v>#N/A</v>
      </c>
      <c r="AB1026" s="144" t="e">
        <f>IF(AND(Play[[#This Row],[southeast]]&lt;&gt;0,Play[[#This Row],[Smoker]]=0),Play[[#This Row],[medical_insurance_charges]],NA())</f>
        <v>#N/A</v>
      </c>
      <c r="AC1026" s="144" t="e">
        <f>IF(AND(Play[[#This Row],[southwest]]&lt;&gt;0,Play[[#This Row],[Smoker]]=0),Play[[#This Row],[medical_insurance_charges]],NA())</f>
        <v>#N/A</v>
      </c>
      <c r="AD1026" s="144">
        <f>IF(AND(Play[[#This Row],[northwest]]&lt;&gt;0,Play[[#This Row],[Smoker]]=0),Play[[#This Row],[medical_insurance_charges]],NA())</f>
        <v>12268.632250000001</v>
      </c>
      <c r="AE1026" s="144" t="e">
        <f>IF(AND(Play[[#This Row],[northeast]]&lt;&gt;0,Play[[#This Row],[Smoker]]=0),Play[[#This Row],[medical_insurance_charges]],NA())</f>
        <v>#N/A</v>
      </c>
      <c r="AF1026" s="115">
        <f>IF(AND(Play[[#This Row],[Biological Marker]]=0,Play[[#This Row],[Smoker]]=0),Play[[#This Row],[medical_insurance_charges]],NA())</f>
        <v>12268.632250000001</v>
      </c>
      <c r="AG1026" s="115" t="e">
        <f>IF(AND(Play[[#This Row],[Biological Marker]]=1,Play[[#This Row],[Smoker]]=0),Play[[#This Row],[medical_insurance_charges]],NA())</f>
        <v>#N/A</v>
      </c>
    </row>
    <row r="1027" spans="1:33" x14ac:dyDescent="0.35">
      <c r="A1027" s="31">
        <v>55</v>
      </c>
      <c r="B1027" s="31">
        <v>32.395000000000003</v>
      </c>
      <c r="C1027" s="33">
        <v>0</v>
      </c>
      <c r="D1027" s="33">
        <v>1</v>
      </c>
      <c r="E1027" s="33">
        <v>0</v>
      </c>
      <c r="F1027" s="33">
        <v>0</v>
      </c>
      <c r="G1027" s="33">
        <v>0</v>
      </c>
      <c r="H1027">
        <v>0</v>
      </c>
      <c r="I1027">
        <v>0</v>
      </c>
      <c r="J1027">
        <v>0</v>
      </c>
      <c r="K1027">
        <v>0</v>
      </c>
      <c r="L1027">
        <v>1</v>
      </c>
      <c r="M1027">
        <v>0</v>
      </c>
      <c r="N1027">
        <v>0</v>
      </c>
      <c r="O1027">
        <v>1</v>
      </c>
      <c r="P1027">
        <v>0</v>
      </c>
      <c r="Q1027" s="32">
        <v>11879.10405</v>
      </c>
      <c r="R1027" s="110" t="e">
        <f>IF(Play[[#This Row],[southeast]]=1,Play[[#This Row],[medical_insurance_charges]],NA())</f>
        <v>#N/A</v>
      </c>
      <c r="S1027" s="110" t="e">
        <f>IF(Play[[#This Row],[southwest]]=1,Play[[#This Row],[medical_insurance_charges]],NA())</f>
        <v>#N/A</v>
      </c>
      <c r="T1027" s="111" t="e">
        <f>IF(Play[[#This Row],[northwest]]=1,Play[[#This Row],[medical_insurance_charges]],NA())</f>
        <v>#N/A</v>
      </c>
      <c r="U1027" s="110">
        <f>IF(Play[[#This Row],[northeast]]=1,Play[[#This Row],[medical_insurance_charges]],NA())</f>
        <v>11879.10405</v>
      </c>
      <c r="V1027" s="114" t="e">
        <f>IF(AND(Play[[#This Row],[southeast]]&lt;&gt;0,Play[[#This Row],[Smoker]]&lt;&gt;0),Play[[#This Row],[medical_insurance_charges]],NA())</f>
        <v>#N/A</v>
      </c>
      <c r="W1027" s="114" t="e">
        <f>IF(AND(Play[[#This Row],[southwest]]&lt;&gt;0,Play[[#This Row],[Smoker]]&lt;&gt;0),Play[[#This Row],[medical_insurance_charges]],NA())</f>
        <v>#N/A</v>
      </c>
      <c r="X1027" s="114" t="e">
        <f>IF(AND(Play[[#This Row],[northwest]]&lt;&gt;0,Play[[#This Row],[Smoker]]&lt;&gt;0),Play[[#This Row],[medical_insurance_charges]],NA())</f>
        <v>#N/A</v>
      </c>
      <c r="Y1027" s="114" t="e">
        <f>IF(AND(Play[[#This Row],[northeast]]&lt;&gt;0,Play[[#This Row],[Smoker]]&lt;&gt;0),Play[[#This Row],[medical_insurance_charges]],NA())</f>
        <v>#N/A</v>
      </c>
      <c r="Z1027" s="115" t="e">
        <f>IF(AND(Play[[#This Row],[Biological Marker]]=0,Play[[#This Row],[Smoker]]=1),Play[[#This Row],[medical_insurance_charges]],NA())</f>
        <v>#N/A</v>
      </c>
      <c r="AA1027" s="115" t="e">
        <f>IF(AND(Play[[#This Row],[Biological Marker]]=1,Play[[#This Row],[Smoker]]=1),Play[[#This Row],[medical_insurance_charges]],NA())</f>
        <v>#N/A</v>
      </c>
      <c r="AB1027" s="144" t="e">
        <f>IF(AND(Play[[#This Row],[southeast]]&lt;&gt;0,Play[[#This Row],[Smoker]]=0),Play[[#This Row],[medical_insurance_charges]],NA())</f>
        <v>#N/A</v>
      </c>
      <c r="AC1027" s="144" t="e">
        <f>IF(AND(Play[[#This Row],[southwest]]&lt;&gt;0,Play[[#This Row],[Smoker]]=0),Play[[#This Row],[medical_insurance_charges]],NA())</f>
        <v>#N/A</v>
      </c>
      <c r="AD1027" s="144" t="e">
        <f>IF(AND(Play[[#This Row],[northwest]]&lt;&gt;0,Play[[#This Row],[Smoker]]=0),Play[[#This Row],[medical_insurance_charges]],NA())</f>
        <v>#N/A</v>
      </c>
      <c r="AE1027" s="144">
        <f>IF(AND(Play[[#This Row],[northeast]]&lt;&gt;0,Play[[#This Row],[Smoker]]=0),Play[[#This Row],[medical_insurance_charges]],NA())</f>
        <v>11879.10405</v>
      </c>
      <c r="AF1027" s="115">
        <f>IF(AND(Play[[#This Row],[Biological Marker]]=0,Play[[#This Row],[Smoker]]=0),Play[[#This Row],[medical_insurance_charges]],NA())</f>
        <v>11879.10405</v>
      </c>
      <c r="AG1027" s="115" t="e">
        <f>IF(AND(Play[[#This Row],[Biological Marker]]=1,Play[[#This Row],[Smoker]]=0),Play[[#This Row],[medical_insurance_charges]],NA())</f>
        <v>#N/A</v>
      </c>
    </row>
    <row r="1028" spans="1:33" x14ac:dyDescent="0.35">
      <c r="A1028" s="31">
        <v>55</v>
      </c>
      <c r="B1028" s="31">
        <v>33.534999999999997</v>
      </c>
      <c r="C1028" s="33">
        <v>0</v>
      </c>
      <c r="D1028" s="33">
        <v>1</v>
      </c>
      <c r="E1028" s="33">
        <v>0</v>
      </c>
      <c r="F1028" s="33">
        <v>0</v>
      </c>
      <c r="G1028" s="33">
        <v>0</v>
      </c>
      <c r="H1028">
        <v>0</v>
      </c>
      <c r="I1028">
        <v>0</v>
      </c>
      <c r="J1028">
        <v>0</v>
      </c>
      <c r="K1028">
        <v>1</v>
      </c>
      <c r="L1028">
        <v>0</v>
      </c>
      <c r="M1028">
        <v>0</v>
      </c>
      <c r="N1028">
        <v>0</v>
      </c>
      <c r="O1028">
        <v>1</v>
      </c>
      <c r="P1028">
        <v>0</v>
      </c>
      <c r="Q1028" s="32">
        <v>12269.68865</v>
      </c>
      <c r="R1028" s="110" t="e">
        <f>IF(Play[[#This Row],[southeast]]=1,Play[[#This Row],[medical_insurance_charges]],NA())</f>
        <v>#N/A</v>
      </c>
      <c r="S1028" s="110" t="e">
        <f>IF(Play[[#This Row],[southwest]]=1,Play[[#This Row],[medical_insurance_charges]],NA())</f>
        <v>#N/A</v>
      </c>
      <c r="T1028" s="111">
        <f>IF(Play[[#This Row],[northwest]]=1,Play[[#This Row],[medical_insurance_charges]],NA())</f>
        <v>12269.68865</v>
      </c>
      <c r="U1028" s="110" t="e">
        <f>IF(Play[[#This Row],[northeast]]=1,Play[[#This Row],[medical_insurance_charges]],NA())</f>
        <v>#N/A</v>
      </c>
      <c r="V1028" s="114" t="e">
        <f>IF(AND(Play[[#This Row],[southeast]]&lt;&gt;0,Play[[#This Row],[Smoker]]&lt;&gt;0),Play[[#This Row],[medical_insurance_charges]],NA())</f>
        <v>#N/A</v>
      </c>
      <c r="W1028" s="114" t="e">
        <f>IF(AND(Play[[#This Row],[southwest]]&lt;&gt;0,Play[[#This Row],[Smoker]]&lt;&gt;0),Play[[#This Row],[medical_insurance_charges]],NA())</f>
        <v>#N/A</v>
      </c>
      <c r="X1028" s="114" t="e">
        <f>IF(AND(Play[[#This Row],[northwest]]&lt;&gt;0,Play[[#This Row],[Smoker]]&lt;&gt;0),Play[[#This Row],[medical_insurance_charges]],NA())</f>
        <v>#N/A</v>
      </c>
      <c r="Y1028" s="114" t="e">
        <f>IF(AND(Play[[#This Row],[northeast]]&lt;&gt;0,Play[[#This Row],[Smoker]]&lt;&gt;0),Play[[#This Row],[medical_insurance_charges]],NA())</f>
        <v>#N/A</v>
      </c>
      <c r="Z1028" s="115" t="e">
        <f>IF(AND(Play[[#This Row],[Biological Marker]]=0,Play[[#This Row],[Smoker]]=1),Play[[#This Row],[medical_insurance_charges]],NA())</f>
        <v>#N/A</v>
      </c>
      <c r="AA1028" s="115" t="e">
        <f>IF(AND(Play[[#This Row],[Biological Marker]]=1,Play[[#This Row],[Smoker]]=1),Play[[#This Row],[medical_insurance_charges]],NA())</f>
        <v>#N/A</v>
      </c>
      <c r="AB1028" s="144" t="e">
        <f>IF(AND(Play[[#This Row],[southeast]]&lt;&gt;0,Play[[#This Row],[Smoker]]=0),Play[[#This Row],[medical_insurance_charges]],NA())</f>
        <v>#N/A</v>
      </c>
      <c r="AC1028" s="144" t="e">
        <f>IF(AND(Play[[#This Row],[southwest]]&lt;&gt;0,Play[[#This Row],[Smoker]]=0),Play[[#This Row],[medical_insurance_charges]],NA())</f>
        <v>#N/A</v>
      </c>
      <c r="AD1028" s="144">
        <f>IF(AND(Play[[#This Row],[northwest]]&lt;&gt;0,Play[[#This Row],[Smoker]]=0),Play[[#This Row],[medical_insurance_charges]],NA())</f>
        <v>12269.68865</v>
      </c>
      <c r="AE1028" s="144" t="e">
        <f>IF(AND(Play[[#This Row],[northeast]]&lt;&gt;0,Play[[#This Row],[Smoker]]=0),Play[[#This Row],[medical_insurance_charges]],NA())</f>
        <v>#N/A</v>
      </c>
      <c r="AF1028" s="115">
        <f>IF(AND(Play[[#This Row],[Biological Marker]]=0,Play[[#This Row],[Smoker]]=0),Play[[#This Row],[medical_insurance_charges]],NA())</f>
        <v>12269.68865</v>
      </c>
      <c r="AG1028" s="115" t="e">
        <f>IF(AND(Play[[#This Row],[Biological Marker]]=1,Play[[#This Row],[Smoker]]=0),Play[[#This Row],[medical_insurance_charges]],NA())</f>
        <v>#N/A</v>
      </c>
    </row>
    <row r="1029" spans="1:33" x14ac:dyDescent="0.35">
      <c r="A1029" s="31">
        <v>56</v>
      </c>
      <c r="B1029" s="31">
        <v>32.299999999999997</v>
      </c>
      <c r="C1029" s="33">
        <v>0</v>
      </c>
      <c r="D1029" s="33">
        <v>1</v>
      </c>
      <c r="E1029" s="33">
        <v>0</v>
      </c>
      <c r="F1029" s="33">
        <v>0</v>
      </c>
      <c r="G1029" s="33">
        <v>0</v>
      </c>
      <c r="H1029">
        <v>0</v>
      </c>
      <c r="I1029">
        <v>0</v>
      </c>
      <c r="J1029">
        <v>0</v>
      </c>
      <c r="K1029">
        <v>0</v>
      </c>
      <c r="L1029">
        <v>1</v>
      </c>
      <c r="M1029">
        <v>0</v>
      </c>
      <c r="N1029">
        <v>0</v>
      </c>
      <c r="O1029">
        <v>1</v>
      </c>
      <c r="P1029">
        <v>0</v>
      </c>
      <c r="Q1029" s="32">
        <v>13430.264999999999</v>
      </c>
      <c r="R1029" s="110" t="e">
        <f>IF(Play[[#This Row],[southeast]]=1,Play[[#This Row],[medical_insurance_charges]],NA())</f>
        <v>#N/A</v>
      </c>
      <c r="S1029" s="110" t="e">
        <f>IF(Play[[#This Row],[southwest]]=1,Play[[#This Row],[medical_insurance_charges]],NA())</f>
        <v>#N/A</v>
      </c>
      <c r="T1029" s="111" t="e">
        <f>IF(Play[[#This Row],[northwest]]=1,Play[[#This Row],[medical_insurance_charges]],NA())</f>
        <v>#N/A</v>
      </c>
      <c r="U1029" s="110">
        <f>IF(Play[[#This Row],[northeast]]=1,Play[[#This Row],[medical_insurance_charges]],NA())</f>
        <v>13430.264999999999</v>
      </c>
      <c r="V1029" s="114" t="e">
        <f>IF(AND(Play[[#This Row],[southeast]]&lt;&gt;0,Play[[#This Row],[Smoker]]&lt;&gt;0),Play[[#This Row],[medical_insurance_charges]],NA())</f>
        <v>#N/A</v>
      </c>
      <c r="W1029" s="114" t="e">
        <f>IF(AND(Play[[#This Row],[southwest]]&lt;&gt;0,Play[[#This Row],[Smoker]]&lt;&gt;0),Play[[#This Row],[medical_insurance_charges]],NA())</f>
        <v>#N/A</v>
      </c>
      <c r="X1029" s="114" t="e">
        <f>IF(AND(Play[[#This Row],[northwest]]&lt;&gt;0,Play[[#This Row],[Smoker]]&lt;&gt;0),Play[[#This Row],[medical_insurance_charges]],NA())</f>
        <v>#N/A</v>
      </c>
      <c r="Y1029" s="114" t="e">
        <f>IF(AND(Play[[#This Row],[northeast]]&lt;&gt;0,Play[[#This Row],[Smoker]]&lt;&gt;0),Play[[#This Row],[medical_insurance_charges]],NA())</f>
        <v>#N/A</v>
      </c>
      <c r="Z1029" s="115" t="e">
        <f>IF(AND(Play[[#This Row],[Biological Marker]]=0,Play[[#This Row],[Smoker]]=1),Play[[#This Row],[medical_insurance_charges]],NA())</f>
        <v>#N/A</v>
      </c>
      <c r="AA1029" s="115" t="e">
        <f>IF(AND(Play[[#This Row],[Biological Marker]]=1,Play[[#This Row],[Smoker]]=1),Play[[#This Row],[medical_insurance_charges]],NA())</f>
        <v>#N/A</v>
      </c>
      <c r="AB1029" s="144" t="e">
        <f>IF(AND(Play[[#This Row],[southeast]]&lt;&gt;0,Play[[#This Row],[Smoker]]=0),Play[[#This Row],[medical_insurance_charges]],NA())</f>
        <v>#N/A</v>
      </c>
      <c r="AC1029" s="144" t="e">
        <f>IF(AND(Play[[#This Row],[southwest]]&lt;&gt;0,Play[[#This Row],[Smoker]]=0),Play[[#This Row],[medical_insurance_charges]],NA())</f>
        <v>#N/A</v>
      </c>
      <c r="AD1029" s="144" t="e">
        <f>IF(AND(Play[[#This Row],[northwest]]&lt;&gt;0,Play[[#This Row],[Smoker]]=0),Play[[#This Row],[medical_insurance_charges]],NA())</f>
        <v>#N/A</v>
      </c>
      <c r="AE1029" s="144">
        <f>IF(AND(Play[[#This Row],[northeast]]&lt;&gt;0,Play[[#This Row],[Smoker]]=0),Play[[#This Row],[medical_insurance_charges]],NA())</f>
        <v>13430.264999999999</v>
      </c>
      <c r="AF1029" s="115">
        <f>IF(AND(Play[[#This Row],[Biological Marker]]=0,Play[[#This Row],[Smoker]]=0),Play[[#This Row],[medical_insurance_charges]],NA())</f>
        <v>13430.264999999999</v>
      </c>
      <c r="AG1029" s="115" t="e">
        <f>IF(AND(Play[[#This Row],[Biological Marker]]=1,Play[[#This Row],[Smoker]]=0),Play[[#This Row],[medical_insurance_charges]],NA())</f>
        <v>#N/A</v>
      </c>
    </row>
    <row r="1030" spans="1:33" x14ac:dyDescent="0.35">
      <c r="A1030" s="31">
        <v>56</v>
      </c>
      <c r="B1030" s="31">
        <v>33.82</v>
      </c>
      <c r="C1030" s="33">
        <v>0</v>
      </c>
      <c r="D1030" s="33">
        <v>1</v>
      </c>
      <c r="E1030" s="33">
        <v>0</v>
      </c>
      <c r="F1030" s="33">
        <v>0</v>
      </c>
      <c r="G1030" s="33">
        <v>0</v>
      </c>
      <c r="H1030">
        <v>0</v>
      </c>
      <c r="I1030">
        <v>0</v>
      </c>
      <c r="J1030">
        <v>0</v>
      </c>
      <c r="K1030">
        <v>1</v>
      </c>
      <c r="L1030">
        <v>0</v>
      </c>
      <c r="M1030">
        <v>0</v>
      </c>
      <c r="N1030">
        <v>0</v>
      </c>
      <c r="O1030">
        <v>1</v>
      </c>
      <c r="P1030">
        <v>0</v>
      </c>
      <c r="Q1030" s="32">
        <v>12643.3778</v>
      </c>
      <c r="R1030" s="110" t="e">
        <f>IF(Play[[#This Row],[southeast]]=1,Play[[#This Row],[medical_insurance_charges]],NA())</f>
        <v>#N/A</v>
      </c>
      <c r="S1030" s="110" t="e">
        <f>IF(Play[[#This Row],[southwest]]=1,Play[[#This Row],[medical_insurance_charges]],NA())</f>
        <v>#N/A</v>
      </c>
      <c r="T1030" s="111">
        <f>IF(Play[[#This Row],[northwest]]=1,Play[[#This Row],[medical_insurance_charges]],NA())</f>
        <v>12643.3778</v>
      </c>
      <c r="U1030" s="110" t="e">
        <f>IF(Play[[#This Row],[northeast]]=1,Play[[#This Row],[medical_insurance_charges]],NA())</f>
        <v>#N/A</v>
      </c>
      <c r="V1030" s="114" t="e">
        <f>IF(AND(Play[[#This Row],[southeast]]&lt;&gt;0,Play[[#This Row],[Smoker]]&lt;&gt;0),Play[[#This Row],[medical_insurance_charges]],NA())</f>
        <v>#N/A</v>
      </c>
      <c r="W1030" s="114" t="e">
        <f>IF(AND(Play[[#This Row],[southwest]]&lt;&gt;0,Play[[#This Row],[Smoker]]&lt;&gt;0),Play[[#This Row],[medical_insurance_charges]],NA())</f>
        <v>#N/A</v>
      </c>
      <c r="X1030" s="114" t="e">
        <f>IF(AND(Play[[#This Row],[northwest]]&lt;&gt;0,Play[[#This Row],[Smoker]]&lt;&gt;0),Play[[#This Row],[medical_insurance_charges]],NA())</f>
        <v>#N/A</v>
      </c>
      <c r="Y1030" s="114" t="e">
        <f>IF(AND(Play[[#This Row],[northeast]]&lt;&gt;0,Play[[#This Row],[Smoker]]&lt;&gt;0),Play[[#This Row],[medical_insurance_charges]],NA())</f>
        <v>#N/A</v>
      </c>
      <c r="Z1030" s="115" t="e">
        <f>IF(AND(Play[[#This Row],[Biological Marker]]=0,Play[[#This Row],[Smoker]]=1),Play[[#This Row],[medical_insurance_charges]],NA())</f>
        <v>#N/A</v>
      </c>
      <c r="AA1030" s="115" t="e">
        <f>IF(AND(Play[[#This Row],[Biological Marker]]=1,Play[[#This Row],[Smoker]]=1),Play[[#This Row],[medical_insurance_charges]],NA())</f>
        <v>#N/A</v>
      </c>
      <c r="AB1030" s="144" t="e">
        <f>IF(AND(Play[[#This Row],[southeast]]&lt;&gt;0,Play[[#This Row],[Smoker]]=0),Play[[#This Row],[medical_insurance_charges]],NA())</f>
        <v>#N/A</v>
      </c>
      <c r="AC1030" s="144" t="e">
        <f>IF(AND(Play[[#This Row],[southwest]]&lt;&gt;0,Play[[#This Row],[Smoker]]=0),Play[[#This Row],[medical_insurance_charges]],NA())</f>
        <v>#N/A</v>
      </c>
      <c r="AD1030" s="144">
        <f>IF(AND(Play[[#This Row],[northwest]]&lt;&gt;0,Play[[#This Row],[Smoker]]=0),Play[[#This Row],[medical_insurance_charges]],NA())</f>
        <v>12643.3778</v>
      </c>
      <c r="AE1030" s="144" t="e">
        <f>IF(AND(Play[[#This Row],[northeast]]&lt;&gt;0,Play[[#This Row],[Smoker]]=0),Play[[#This Row],[medical_insurance_charges]],NA())</f>
        <v>#N/A</v>
      </c>
      <c r="AF1030" s="115">
        <f>IF(AND(Play[[#This Row],[Biological Marker]]=0,Play[[#This Row],[Smoker]]=0),Play[[#This Row],[medical_insurance_charges]],NA())</f>
        <v>12643.3778</v>
      </c>
      <c r="AG1030" s="115" t="e">
        <f>IF(AND(Play[[#This Row],[Biological Marker]]=1,Play[[#This Row],[Smoker]]=0),Play[[#This Row],[medical_insurance_charges]],NA())</f>
        <v>#N/A</v>
      </c>
    </row>
    <row r="1031" spans="1:33" x14ac:dyDescent="0.35">
      <c r="A1031" s="31">
        <v>57</v>
      </c>
      <c r="B1031" s="31">
        <v>30.495000000000001</v>
      </c>
      <c r="C1031" s="33">
        <v>0</v>
      </c>
      <c r="D1031" s="33">
        <v>1</v>
      </c>
      <c r="E1031" s="33">
        <v>0</v>
      </c>
      <c r="F1031" s="33">
        <v>0</v>
      </c>
      <c r="G1031" s="33">
        <v>0</v>
      </c>
      <c r="H1031">
        <v>0</v>
      </c>
      <c r="I1031">
        <v>0</v>
      </c>
      <c r="J1031">
        <v>0</v>
      </c>
      <c r="K1031">
        <v>1</v>
      </c>
      <c r="L1031">
        <v>0</v>
      </c>
      <c r="M1031">
        <v>0</v>
      </c>
      <c r="N1031">
        <v>0</v>
      </c>
      <c r="O1031">
        <v>1</v>
      </c>
      <c r="P1031">
        <v>0</v>
      </c>
      <c r="Q1031" s="32">
        <v>11840.77505</v>
      </c>
      <c r="R1031" s="110" t="e">
        <f>IF(Play[[#This Row],[southeast]]=1,Play[[#This Row],[medical_insurance_charges]],NA())</f>
        <v>#N/A</v>
      </c>
      <c r="S1031" s="110" t="e">
        <f>IF(Play[[#This Row],[southwest]]=1,Play[[#This Row],[medical_insurance_charges]],NA())</f>
        <v>#N/A</v>
      </c>
      <c r="T1031" s="111">
        <f>IF(Play[[#This Row],[northwest]]=1,Play[[#This Row],[medical_insurance_charges]],NA())</f>
        <v>11840.77505</v>
      </c>
      <c r="U1031" s="110" t="e">
        <f>IF(Play[[#This Row],[northeast]]=1,Play[[#This Row],[medical_insurance_charges]],NA())</f>
        <v>#N/A</v>
      </c>
      <c r="V1031" s="114" t="e">
        <f>IF(AND(Play[[#This Row],[southeast]]&lt;&gt;0,Play[[#This Row],[Smoker]]&lt;&gt;0),Play[[#This Row],[medical_insurance_charges]],NA())</f>
        <v>#N/A</v>
      </c>
      <c r="W1031" s="114" t="e">
        <f>IF(AND(Play[[#This Row],[southwest]]&lt;&gt;0,Play[[#This Row],[Smoker]]&lt;&gt;0),Play[[#This Row],[medical_insurance_charges]],NA())</f>
        <v>#N/A</v>
      </c>
      <c r="X1031" s="114" t="e">
        <f>IF(AND(Play[[#This Row],[northwest]]&lt;&gt;0,Play[[#This Row],[Smoker]]&lt;&gt;0),Play[[#This Row],[medical_insurance_charges]],NA())</f>
        <v>#N/A</v>
      </c>
      <c r="Y1031" s="114" t="e">
        <f>IF(AND(Play[[#This Row],[northeast]]&lt;&gt;0,Play[[#This Row],[Smoker]]&lt;&gt;0),Play[[#This Row],[medical_insurance_charges]],NA())</f>
        <v>#N/A</v>
      </c>
      <c r="Z1031" s="115" t="e">
        <f>IF(AND(Play[[#This Row],[Biological Marker]]=0,Play[[#This Row],[Smoker]]=1),Play[[#This Row],[medical_insurance_charges]],NA())</f>
        <v>#N/A</v>
      </c>
      <c r="AA1031" s="115" t="e">
        <f>IF(AND(Play[[#This Row],[Biological Marker]]=1,Play[[#This Row],[Smoker]]=1),Play[[#This Row],[medical_insurance_charges]],NA())</f>
        <v>#N/A</v>
      </c>
      <c r="AB1031" s="144" t="e">
        <f>IF(AND(Play[[#This Row],[southeast]]&lt;&gt;0,Play[[#This Row],[Smoker]]=0),Play[[#This Row],[medical_insurance_charges]],NA())</f>
        <v>#N/A</v>
      </c>
      <c r="AC1031" s="144" t="e">
        <f>IF(AND(Play[[#This Row],[southwest]]&lt;&gt;0,Play[[#This Row],[Smoker]]=0),Play[[#This Row],[medical_insurance_charges]],NA())</f>
        <v>#N/A</v>
      </c>
      <c r="AD1031" s="144">
        <f>IF(AND(Play[[#This Row],[northwest]]&lt;&gt;0,Play[[#This Row],[Smoker]]=0),Play[[#This Row],[medical_insurance_charges]],NA())</f>
        <v>11840.77505</v>
      </c>
      <c r="AE1031" s="144" t="e">
        <f>IF(AND(Play[[#This Row],[northeast]]&lt;&gt;0,Play[[#This Row],[Smoker]]=0),Play[[#This Row],[medical_insurance_charges]],NA())</f>
        <v>#N/A</v>
      </c>
      <c r="AF1031" s="115">
        <f>IF(AND(Play[[#This Row],[Biological Marker]]=0,Play[[#This Row],[Smoker]]=0),Play[[#This Row],[medical_insurance_charges]],NA())</f>
        <v>11840.77505</v>
      </c>
      <c r="AG1031" s="115" t="e">
        <f>IF(AND(Play[[#This Row],[Biological Marker]]=1,Play[[#This Row],[Smoker]]=0),Play[[#This Row],[medical_insurance_charges]],NA())</f>
        <v>#N/A</v>
      </c>
    </row>
    <row r="1032" spans="1:33" x14ac:dyDescent="0.35">
      <c r="A1032" s="31">
        <v>57</v>
      </c>
      <c r="B1032" s="31">
        <v>34.295000000000002</v>
      </c>
      <c r="C1032" s="33">
        <v>0</v>
      </c>
      <c r="D1032" s="33">
        <v>1</v>
      </c>
      <c r="E1032" s="33">
        <v>0</v>
      </c>
      <c r="F1032" s="33">
        <v>0</v>
      </c>
      <c r="G1032" s="33">
        <v>0</v>
      </c>
      <c r="H1032">
        <v>0</v>
      </c>
      <c r="I1032">
        <v>0</v>
      </c>
      <c r="J1032">
        <v>0</v>
      </c>
      <c r="K1032">
        <v>0</v>
      </c>
      <c r="L1032">
        <v>1</v>
      </c>
      <c r="M1032">
        <v>0</v>
      </c>
      <c r="N1032">
        <v>0</v>
      </c>
      <c r="O1032">
        <v>1</v>
      </c>
      <c r="P1032">
        <v>0</v>
      </c>
      <c r="Q1032" s="32">
        <v>13224.057049999999</v>
      </c>
      <c r="R1032" s="110" t="e">
        <f>IF(Play[[#This Row],[southeast]]=1,Play[[#This Row],[medical_insurance_charges]],NA())</f>
        <v>#N/A</v>
      </c>
      <c r="S1032" s="110" t="e">
        <f>IF(Play[[#This Row],[southwest]]=1,Play[[#This Row],[medical_insurance_charges]],NA())</f>
        <v>#N/A</v>
      </c>
      <c r="T1032" s="111" t="e">
        <f>IF(Play[[#This Row],[northwest]]=1,Play[[#This Row],[medical_insurance_charges]],NA())</f>
        <v>#N/A</v>
      </c>
      <c r="U1032" s="110">
        <f>IF(Play[[#This Row],[northeast]]=1,Play[[#This Row],[medical_insurance_charges]],NA())</f>
        <v>13224.057049999999</v>
      </c>
      <c r="V1032" s="114" t="e">
        <f>IF(AND(Play[[#This Row],[southeast]]&lt;&gt;0,Play[[#This Row],[Smoker]]&lt;&gt;0),Play[[#This Row],[medical_insurance_charges]],NA())</f>
        <v>#N/A</v>
      </c>
      <c r="W1032" s="114" t="e">
        <f>IF(AND(Play[[#This Row],[southwest]]&lt;&gt;0,Play[[#This Row],[Smoker]]&lt;&gt;0),Play[[#This Row],[medical_insurance_charges]],NA())</f>
        <v>#N/A</v>
      </c>
      <c r="X1032" s="114" t="e">
        <f>IF(AND(Play[[#This Row],[northwest]]&lt;&gt;0,Play[[#This Row],[Smoker]]&lt;&gt;0),Play[[#This Row],[medical_insurance_charges]],NA())</f>
        <v>#N/A</v>
      </c>
      <c r="Y1032" s="114" t="e">
        <f>IF(AND(Play[[#This Row],[northeast]]&lt;&gt;0,Play[[#This Row],[Smoker]]&lt;&gt;0),Play[[#This Row],[medical_insurance_charges]],NA())</f>
        <v>#N/A</v>
      </c>
      <c r="Z1032" s="115" t="e">
        <f>IF(AND(Play[[#This Row],[Biological Marker]]=0,Play[[#This Row],[Smoker]]=1),Play[[#This Row],[medical_insurance_charges]],NA())</f>
        <v>#N/A</v>
      </c>
      <c r="AA1032" s="115" t="e">
        <f>IF(AND(Play[[#This Row],[Biological Marker]]=1,Play[[#This Row],[Smoker]]=1),Play[[#This Row],[medical_insurance_charges]],NA())</f>
        <v>#N/A</v>
      </c>
      <c r="AB1032" s="144" t="e">
        <f>IF(AND(Play[[#This Row],[southeast]]&lt;&gt;0,Play[[#This Row],[Smoker]]=0),Play[[#This Row],[medical_insurance_charges]],NA())</f>
        <v>#N/A</v>
      </c>
      <c r="AC1032" s="144" t="e">
        <f>IF(AND(Play[[#This Row],[southwest]]&lt;&gt;0,Play[[#This Row],[Smoker]]=0),Play[[#This Row],[medical_insurance_charges]],NA())</f>
        <v>#N/A</v>
      </c>
      <c r="AD1032" s="144" t="e">
        <f>IF(AND(Play[[#This Row],[northwest]]&lt;&gt;0,Play[[#This Row],[Smoker]]=0),Play[[#This Row],[medical_insurance_charges]],NA())</f>
        <v>#N/A</v>
      </c>
      <c r="AE1032" s="144">
        <f>IF(AND(Play[[#This Row],[northeast]]&lt;&gt;0,Play[[#This Row],[Smoker]]=0),Play[[#This Row],[medical_insurance_charges]],NA())</f>
        <v>13224.057049999999</v>
      </c>
      <c r="AF1032" s="115">
        <f>IF(AND(Play[[#This Row],[Biological Marker]]=0,Play[[#This Row],[Smoker]]=0),Play[[#This Row],[medical_insurance_charges]],NA())</f>
        <v>13224.057049999999</v>
      </c>
      <c r="AG1032" s="115" t="e">
        <f>IF(AND(Play[[#This Row],[Biological Marker]]=1,Play[[#This Row],[Smoker]]=0),Play[[#This Row],[medical_insurance_charges]],NA())</f>
        <v>#N/A</v>
      </c>
    </row>
    <row r="1033" spans="1:33" x14ac:dyDescent="0.35">
      <c r="A1033" s="31">
        <v>57</v>
      </c>
      <c r="B1033" s="31">
        <v>31.824999999999999</v>
      </c>
      <c r="C1033" s="33">
        <v>0</v>
      </c>
      <c r="D1033" s="33">
        <v>1</v>
      </c>
      <c r="E1033" s="33">
        <v>0</v>
      </c>
      <c r="F1033" s="33">
        <v>0</v>
      </c>
      <c r="G1033" s="33">
        <v>0</v>
      </c>
      <c r="H1033">
        <v>0</v>
      </c>
      <c r="I1033">
        <v>0</v>
      </c>
      <c r="J1033">
        <v>0</v>
      </c>
      <c r="K1033">
        <v>1</v>
      </c>
      <c r="L1033">
        <v>0</v>
      </c>
      <c r="M1033">
        <v>0</v>
      </c>
      <c r="N1033">
        <v>0</v>
      </c>
      <c r="O1033">
        <v>1</v>
      </c>
      <c r="P1033">
        <v>0</v>
      </c>
      <c r="Q1033" s="32">
        <v>11842.623750000001</v>
      </c>
      <c r="R1033" s="110" t="e">
        <f>IF(Play[[#This Row],[southeast]]=1,Play[[#This Row],[medical_insurance_charges]],NA())</f>
        <v>#N/A</v>
      </c>
      <c r="S1033" s="110" t="e">
        <f>IF(Play[[#This Row],[southwest]]=1,Play[[#This Row],[medical_insurance_charges]],NA())</f>
        <v>#N/A</v>
      </c>
      <c r="T1033" s="111">
        <f>IF(Play[[#This Row],[northwest]]=1,Play[[#This Row],[medical_insurance_charges]],NA())</f>
        <v>11842.623750000001</v>
      </c>
      <c r="U1033" s="110" t="e">
        <f>IF(Play[[#This Row],[northeast]]=1,Play[[#This Row],[medical_insurance_charges]],NA())</f>
        <v>#N/A</v>
      </c>
      <c r="V1033" s="114" t="e">
        <f>IF(AND(Play[[#This Row],[southeast]]&lt;&gt;0,Play[[#This Row],[Smoker]]&lt;&gt;0),Play[[#This Row],[medical_insurance_charges]],NA())</f>
        <v>#N/A</v>
      </c>
      <c r="W1033" s="114" t="e">
        <f>IF(AND(Play[[#This Row],[southwest]]&lt;&gt;0,Play[[#This Row],[Smoker]]&lt;&gt;0),Play[[#This Row],[medical_insurance_charges]],NA())</f>
        <v>#N/A</v>
      </c>
      <c r="X1033" s="114" t="e">
        <f>IF(AND(Play[[#This Row],[northwest]]&lt;&gt;0,Play[[#This Row],[Smoker]]&lt;&gt;0),Play[[#This Row],[medical_insurance_charges]],NA())</f>
        <v>#N/A</v>
      </c>
      <c r="Y1033" s="114" t="e">
        <f>IF(AND(Play[[#This Row],[northeast]]&lt;&gt;0,Play[[#This Row],[Smoker]]&lt;&gt;0),Play[[#This Row],[medical_insurance_charges]],NA())</f>
        <v>#N/A</v>
      </c>
      <c r="Z1033" s="115" t="e">
        <f>IF(AND(Play[[#This Row],[Biological Marker]]=0,Play[[#This Row],[Smoker]]=1),Play[[#This Row],[medical_insurance_charges]],NA())</f>
        <v>#N/A</v>
      </c>
      <c r="AA1033" s="115" t="e">
        <f>IF(AND(Play[[#This Row],[Biological Marker]]=1,Play[[#This Row],[Smoker]]=1),Play[[#This Row],[medical_insurance_charges]],NA())</f>
        <v>#N/A</v>
      </c>
      <c r="AB1033" s="144" t="e">
        <f>IF(AND(Play[[#This Row],[southeast]]&lt;&gt;0,Play[[#This Row],[Smoker]]=0),Play[[#This Row],[medical_insurance_charges]],NA())</f>
        <v>#N/A</v>
      </c>
      <c r="AC1033" s="144" t="e">
        <f>IF(AND(Play[[#This Row],[southwest]]&lt;&gt;0,Play[[#This Row],[Smoker]]=0),Play[[#This Row],[medical_insurance_charges]],NA())</f>
        <v>#N/A</v>
      </c>
      <c r="AD1033" s="144">
        <f>IF(AND(Play[[#This Row],[northwest]]&lt;&gt;0,Play[[#This Row],[Smoker]]=0),Play[[#This Row],[medical_insurance_charges]],NA())</f>
        <v>11842.623750000001</v>
      </c>
      <c r="AE1033" s="144" t="e">
        <f>IF(AND(Play[[#This Row],[northeast]]&lt;&gt;0,Play[[#This Row],[Smoker]]=0),Play[[#This Row],[medical_insurance_charges]],NA())</f>
        <v>#N/A</v>
      </c>
      <c r="AF1033" s="115">
        <f>IF(AND(Play[[#This Row],[Biological Marker]]=0,Play[[#This Row],[Smoker]]=0),Play[[#This Row],[medical_insurance_charges]],NA())</f>
        <v>11842.623750000001</v>
      </c>
      <c r="AG1033" s="115" t="e">
        <f>IF(AND(Play[[#This Row],[Biological Marker]]=1,Play[[#This Row],[Smoker]]=0),Play[[#This Row],[medical_insurance_charges]],NA())</f>
        <v>#N/A</v>
      </c>
    </row>
    <row r="1034" spans="1:33" x14ac:dyDescent="0.35">
      <c r="A1034" s="31">
        <v>58</v>
      </c>
      <c r="B1034" s="31">
        <v>31.824999999999999</v>
      </c>
      <c r="C1034" s="33">
        <v>0</v>
      </c>
      <c r="D1034" s="33">
        <v>1</v>
      </c>
      <c r="E1034" s="33">
        <v>0</v>
      </c>
      <c r="F1034" s="33">
        <v>0</v>
      </c>
      <c r="G1034" s="33">
        <v>0</v>
      </c>
      <c r="H1034">
        <v>0</v>
      </c>
      <c r="I1034">
        <v>0</v>
      </c>
      <c r="J1034">
        <v>0</v>
      </c>
      <c r="K1034">
        <v>0</v>
      </c>
      <c r="L1034">
        <v>1</v>
      </c>
      <c r="M1034">
        <v>0</v>
      </c>
      <c r="N1034">
        <v>0</v>
      </c>
      <c r="O1034">
        <v>1</v>
      </c>
      <c r="P1034">
        <v>0</v>
      </c>
      <c r="Q1034" s="32">
        <v>13607.36875</v>
      </c>
      <c r="R1034" s="110" t="e">
        <f>IF(Play[[#This Row],[southeast]]=1,Play[[#This Row],[medical_insurance_charges]],NA())</f>
        <v>#N/A</v>
      </c>
      <c r="S1034" s="110" t="e">
        <f>IF(Play[[#This Row],[southwest]]=1,Play[[#This Row],[medical_insurance_charges]],NA())</f>
        <v>#N/A</v>
      </c>
      <c r="T1034" s="111" t="e">
        <f>IF(Play[[#This Row],[northwest]]=1,Play[[#This Row],[medical_insurance_charges]],NA())</f>
        <v>#N/A</v>
      </c>
      <c r="U1034" s="110">
        <f>IF(Play[[#This Row],[northeast]]=1,Play[[#This Row],[medical_insurance_charges]],NA())</f>
        <v>13607.36875</v>
      </c>
      <c r="V1034" s="114" t="e">
        <f>IF(AND(Play[[#This Row],[southeast]]&lt;&gt;0,Play[[#This Row],[Smoker]]&lt;&gt;0),Play[[#This Row],[medical_insurance_charges]],NA())</f>
        <v>#N/A</v>
      </c>
      <c r="W1034" s="114" t="e">
        <f>IF(AND(Play[[#This Row],[southwest]]&lt;&gt;0,Play[[#This Row],[Smoker]]&lt;&gt;0),Play[[#This Row],[medical_insurance_charges]],NA())</f>
        <v>#N/A</v>
      </c>
      <c r="X1034" s="114" t="e">
        <f>IF(AND(Play[[#This Row],[northwest]]&lt;&gt;0,Play[[#This Row],[Smoker]]&lt;&gt;0),Play[[#This Row],[medical_insurance_charges]],NA())</f>
        <v>#N/A</v>
      </c>
      <c r="Y1034" s="114" t="e">
        <f>IF(AND(Play[[#This Row],[northeast]]&lt;&gt;0,Play[[#This Row],[Smoker]]&lt;&gt;0),Play[[#This Row],[medical_insurance_charges]],NA())</f>
        <v>#N/A</v>
      </c>
      <c r="Z1034" s="115" t="e">
        <f>IF(AND(Play[[#This Row],[Biological Marker]]=0,Play[[#This Row],[Smoker]]=1),Play[[#This Row],[medical_insurance_charges]],NA())</f>
        <v>#N/A</v>
      </c>
      <c r="AA1034" s="115" t="e">
        <f>IF(AND(Play[[#This Row],[Biological Marker]]=1,Play[[#This Row],[Smoker]]=1),Play[[#This Row],[medical_insurance_charges]],NA())</f>
        <v>#N/A</v>
      </c>
      <c r="AB1034" s="144" t="e">
        <f>IF(AND(Play[[#This Row],[southeast]]&lt;&gt;0,Play[[#This Row],[Smoker]]=0),Play[[#This Row],[medical_insurance_charges]],NA())</f>
        <v>#N/A</v>
      </c>
      <c r="AC1034" s="144" t="e">
        <f>IF(AND(Play[[#This Row],[southwest]]&lt;&gt;0,Play[[#This Row],[Smoker]]=0),Play[[#This Row],[medical_insurance_charges]],NA())</f>
        <v>#N/A</v>
      </c>
      <c r="AD1034" s="144" t="e">
        <f>IF(AND(Play[[#This Row],[northwest]]&lt;&gt;0,Play[[#This Row],[Smoker]]=0),Play[[#This Row],[medical_insurance_charges]],NA())</f>
        <v>#N/A</v>
      </c>
      <c r="AE1034" s="144">
        <f>IF(AND(Play[[#This Row],[northeast]]&lt;&gt;0,Play[[#This Row],[Smoker]]=0),Play[[#This Row],[medical_insurance_charges]],NA())</f>
        <v>13607.36875</v>
      </c>
      <c r="AF1034" s="115">
        <f>IF(AND(Play[[#This Row],[Biological Marker]]=0,Play[[#This Row],[Smoker]]=0),Play[[#This Row],[medical_insurance_charges]],NA())</f>
        <v>13607.36875</v>
      </c>
      <c r="AG1034" s="115" t="e">
        <f>IF(AND(Play[[#This Row],[Biological Marker]]=1,Play[[#This Row],[Smoker]]=0),Play[[#This Row],[medical_insurance_charges]],NA())</f>
        <v>#N/A</v>
      </c>
    </row>
    <row r="1035" spans="1:33" x14ac:dyDescent="0.35">
      <c r="A1035" s="31">
        <v>58</v>
      </c>
      <c r="B1035" s="31">
        <v>32.965000000000003</v>
      </c>
      <c r="C1035" s="33">
        <v>0</v>
      </c>
      <c r="D1035" s="33">
        <v>1</v>
      </c>
      <c r="E1035" s="33">
        <v>0</v>
      </c>
      <c r="F1035" s="33">
        <v>0</v>
      </c>
      <c r="G1035" s="33">
        <v>0</v>
      </c>
      <c r="H1035">
        <v>0</v>
      </c>
      <c r="I1035">
        <v>0</v>
      </c>
      <c r="J1035">
        <v>0</v>
      </c>
      <c r="K1035">
        <v>0</v>
      </c>
      <c r="L1035">
        <v>1</v>
      </c>
      <c r="M1035">
        <v>0</v>
      </c>
      <c r="N1035">
        <v>0</v>
      </c>
      <c r="O1035">
        <v>1</v>
      </c>
      <c r="P1035">
        <v>0</v>
      </c>
      <c r="Q1035" s="32">
        <v>12430.95335</v>
      </c>
      <c r="R1035" s="110" t="e">
        <f>IF(Play[[#This Row],[southeast]]=1,Play[[#This Row],[medical_insurance_charges]],NA())</f>
        <v>#N/A</v>
      </c>
      <c r="S1035" s="110" t="e">
        <f>IF(Play[[#This Row],[southwest]]=1,Play[[#This Row],[medical_insurance_charges]],NA())</f>
        <v>#N/A</v>
      </c>
      <c r="T1035" s="111" t="e">
        <f>IF(Play[[#This Row],[northwest]]=1,Play[[#This Row],[medical_insurance_charges]],NA())</f>
        <v>#N/A</v>
      </c>
      <c r="U1035" s="110">
        <f>IF(Play[[#This Row],[northeast]]=1,Play[[#This Row],[medical_insurance_charges]],NA())</f>
        <v>12430.95335</v>
      </c>
      <c r="V1035" s="114" t="e">
        <f>IF(AND(Play[[#This Row],[southeast]]&lt;&gt;0,Play[[#This Row],[Smoker]]&lt;&gt;0),Play[[#This Row],[medical_insurance_charges]],NA())</f>
        <v>#N/A</v>
      </c>
      <c r="W1035" s="114" t="e">
        <f>IF(AND(Play[[#This Row],[southwest]]&lt;&gt;0,Play[[#This Row],[Smoker]]&lt;&gt;0),Play[[#This Row],[medical_insurance_charges]],NA())</f>
        <v>#N/A</v>
      </c>
      <c r="X1035" s="114" t="e">
        <f>IF(AND(Play[[#This Row],[northwest]]&lt;&gt;0,Play[[#This Row],[Smoker]]&lt;&gt;0),Play[[#This Row],[medical_insurance_charges]],NA())</f>
        <v>#N/A</v>
      </c>
      <c r="Y1035" s="114" t="e">
        <f>IF(AND(Play[[#This Row],[northeast]]&lt;&gt;0,Play[[#This Row],[Smoker]]&lt;&gt;0),Play[[#This Row],[medical_insurance_charges]],NA())</f>
        <v>#N/A</v>
      </c>
      <c r="Z1035" s="115" t="e">
        <f>IF(AND(Play[[#This Row],[Biological Marker]]=0,Play[[#This Row],[Smoker]]=1),Play[[#This Row],[medical_insurance_charges]],NA())</f>
        <v>#N/A</v>
      </c>
      <c r="AA1035" s="115" t="e">
        <f>IF(AND(Play[[#This Row],[Biological Marker]]=1,Play[[#This Row],[Smoker]]=1),Play[[#This Row],[medical_insurance_charges]],NA())</f>
        <v>#N/A</v>
      </c>
      <c r="AB1035" s="144" t="e">
        <f>IF(AND(Play[[#This Row],[southeast]]&lt;&gt;0,Play[[#This Row],[Smoker]]=0),Play[[#This Row],[medical_insurance_charges]],NA())</f>
        <v>#N/A</v>
      </c>
      <c r="AC1035" s="144" t="e">
        <f>IF(AND(Play[[#This Row],[southwest]]&lt;&gt;0,Play[[#This Row],[Smoker]]=0),Play[[#This Row],[medical_insurance_charges]],NA())</f>
        <v>#N/A</v>
      </c>
      <c r="AD1035" s="144" t="e">
        <f>IF(AND(Play[[#This Row],[northwest]]&lt;&gt;0,Play[[#This Row],[Smoker]]=0),Play[[#This Row],[medical_insurance_charges]],NA())</f>
        <v>#N/A</v>
      </c>
      <c r="AE1035" s="144">
        <f>IF(AND(Play[[#This Row],[northeast]]&lt;&gt;0,Play[[#This Row],[Smoker]]=0),Play[[#This Row],[medical_insurance_charges]],NA())</f>
        <v>12430.95335</v>
      </c>
      <c r="AF1035" s="115">
        <f>IF(AND(Play[[#This Row],[Biological Marker]]=0,Play[[#This Row],[Smoker]]=0),Play[[#This Row],[medical_insurance_charges]],NA())</f>
        <v>12430.95335</v>
      </c>
      <c r="AG1035" s="115" t="e">
        <f>IF(AND(Play[[#This Row],[Biological Marker]]=1,Play[[#This Row],[Smoker]]=0),Play[[#This Row],[medical_insurance_charges]],NA())</f>
        <v>#N/A</v>
      </c>
    </row>
    <row r="1036" spans="1:33" x14ac:dyDescent="0.35">
      <c r="A1036" s="31">
        <v>58</v>
      </c>
      <c r="B1036" s="31">
        <v>33.44</v>
      </c>
      <c r="C1036" s="33">
        <v>0</v>
      </c>
      <c r="D1036" s="33">
        <v>1</v>
      </c>
      <c r="E1036" s="33">
        <v>0</v>
      </c>
      <c r="F1036" s="33">
        <v>0</v>
      </c>
      <c r="G1036" s="33">
        <v>0</v>
      </c>
      <c r="H1036">
        <v>0</v>
      </c>
      <c r="I1036">
        <v>0</v>
      </c>
      <c r="J1036">
        <v>0</v>
      </c>
      <c r="K1036">
        <v>1</v>
      </c>
      <c r="L1036">
        <v>0</v>
      </c>
      <c r="M1036">
        <v>0</v>
      </c>
      <c r="N1036">
        <v>0</v>
      </c>
      <c r="O1036">
        <v>1</v>
      </c>
      <c r="P1036">
        <v>0</v>
      </c>
      <c r="Q1036" s="32">
        <v>12231.613600000001</v>
      </c>
      <c r="R1036" s="110" t="e">
        <f>IF(Play[[#This Row],[southeast]]=1,Play[[#This Row],[medical_insurance_charges]],NA())</f>
        <v>#N/A</v>
      </c>
      <c r="S1036" s="110" t="e">
        <f>IF(Play[[#This Row],[southwest]]=1,Play[[#This Row],[medical_insurance_charges]],NA())</f>
        <v>#N/A</v>
      </c>
      <c r="T1036" s="111">
        <f>IF(Play[[#This Row],[northwest]]=1,Play[[#This Row],[medical_insurance_charges]],NA())</f>
        <v>12231.613600000001</v>
      </c>
      <c r="U1036" s="110" t="e">
        <f>IF(Play[[#This Row],[northeast]]=1,Play[[#This Row],[medical_insurance_charges]],NA())</f>
        <v>#N/A</v>
      </c>
      <c r="V1036" s="114" t="e">
        <f>IF(AND(Play[[#This Row],[southeast]]&lt;&gt;0,Play[[#This Row],[Smoker]]&lt;&gt;0),Play[[#This Row],[medical_insurance_charges]],NA())</f>
        <v>#N/A</v>
      </c>
      <c r="W1036" s="114" t="e">
        <f>IF(AND(Play[[#This Row],[southwest]]&lt;&gt;0,Play[[#This Row],[Smoker]]&lt;&gt;0),Play[[#This Row],[medical_insurance_charges]],NA())</f>
        <v>#N/A</v>
      </c>
      <c r="X1036" s="114" t="e">
        <f>IF(AND(Play[[#This Row],[northwest]]&lt;&gt;0,Play[[#This Row],[Smoker]]&lt;&gt;0),Play[[#This Row],[medical_insurance_charges]],NA())</f>
        <v>#N/A</v>
      </c>
      <c r="Y1036" s="114" t="e">
        <f>IF(AND(Play[[#This Row],[northeast]]&lt;&gt;0,Play[[#This Row],[Smoker]]&lt;&gt;0),Play[[#This Row],[medical_insurance_charges]],NA())</f>
        <v>#N/A</v>
      </c>
      <c r="Z1036" s="115" t="e">
        <f>IF(AND(Play[[#This Row],[Biological Marker]]=0,Play[[#This Row],[Smoker]]=1),Play[[#This Row],[medical_insurance_charges]],NA())</f>
        <v>#N/A</v>
      </c>
      <c r="AA1036" s="115" t="e">
        <f>IF(AND(Play[[#This Row],[Biological Marker]]=1,Play[[#This Row],[Smoker]]=1),Play[[#This Row],[medical_insurance_charges]],NA())</f>
        <v>#N/A</v>
      </c>
      <c r="AB1036" s="144" t="e">
        <f>IF(AND(Play[[#This Row],[southeast]]&lt;&gt;0,Play[[#This Row],[Smoker]]=0),Play[[#This Row],[medical_insurance_charges]],NA())</f>
        <v>#N/A</v>
      </c>
      <c r="AC1036" s="144" t="e">
        <f>IF(AND(Play[[#This Row],[southwest]]&lt;&gt;0,Play[[#This Row],[Smoker]]=0),Play[[#This Row],[medical_insurance_charges]],NA())</f>
        <v>#N/A</v>
      </c>
      <c r="AD1036" s="144">
        <f>IF(AND(Play[[#This Row],[northwest]]&lt;&gt;0,Play[[#This Row],[Smoker]]=0),Play[[#This Row],[medical_insurance_charges]],NA())</f>
        <v>12231.613600000001</v>
      </c>
      <c r="AE1036" s="144" t="e">
        <f>IF(AND(Play[[#This Row],[northeast]]&lt;&gt;0,Play[[#This Row],[Smoker]]=0),Play[[#This Row],[medical_insurance_charges]],NA())</f>
        <v>#N/A</v>
      </c>
      <c r="AF1036" s="115">
        <f>IF(AND(Play[[#This Row],[Biological Marker]]=0,Play[[#This Row],[Smoker]]=0),Play[[#This Row],[medical_insurance_charges]],NA())</f>
        <v>12231.613600000001</v>
      </c>
      <c r="AG1036" s="115" t="e">
        <f>IF(AND(Play[[#This Row],[Biological Marker]]=1,Play[[#This Row],[Smoker]]=0),Play[[#This Row],[medical_insurance_charges]],NA())</f>
        <v>#N/A</v>
      </c>
    </row>
    <row r="1037" spans="1:33" x14ac:dyDescent="0.35">
      <c r="A1037" s="31">
        <v>58</v>
      </c>
      <c r="B1037" s="31">
        <v>36.479999999999997</v>
      </c>
      <c r="C1037" s="33">
        <v>0</v>
      </c>
      <c r="D1037" s="33">
        <v>1</v>
      </c>
      <c r="E1037" s="33">
        <v>0</v>
      </c>
      <c r="F1037" s="33">
        <v>0</v>
      </c>
      <c r="G1037" s="33">
        <v>0</v>
      </c>
      <c r="H1037">
        <v>0</v>
      </c>
      <c r="I1037">
        <v>0</v>
      </c>
      <c r="J1037">
        <v>0</v>
      </c>
      <c r="K1037">
        <v>1</v>
      </c>
      <c r="L1037">
        <v>0</v>
      </c>
      <c r="M1037">
        <v>0</v>
      </c>
      <c r="N1037">
        <v>0</v>
      </c>
      <c r="O1037">
        <v>1</v>
      </c>
      <c r="P1037">
        <v>0</v>
      </c>
      <c r="Q1037" s="32">
        <v>12235.8392</v>
      </c>
      <c r="R1037" s="110" t="e">
        <f>IF(Play[[#This Row],[southeast]]=1,Play[[#This Row],[medical_insurance_charges]],NA())</f>
        <v>#N/A</v>
      </c>
      <c r="S1037" s="110" t="e">
        <f>IF(Play[[#This Row],[southwest]]=1,Play[[#This Row],[medical_insurance_charges]],NA())</f>
        <v>#N/A</v>
      </c>
      <c r="T1037" s="111">
        <f>IF(Play[[#This Row],[northwest]]=1,Play[[#This Row],[medical_insurance_charges]],NA())</f>
        <v>12235.8392</v>
      </c>
      <c r="U1037" s="110" t="e">
        <f>IF(Play[[#This Row],[northeast]]=1,Play[[#This Row],[medical_insurance_charges]],NA())</f>
        <v>#N/A</v>
      </c>
      <c r="V1037" s="114" t="e">
        <f>IF(AND(Play[[#This Row],[southeast]]&lt;&gt;0,Play[[#This Row],[Smoker]]&lt;&gt;0),Play[[#This Row],[medical_insurance_charges]],NA())</f>
        <v>#N/A</v>
      </c>
      <c r="W1037" s="114" t="e">
        <f>IF(AND(Play[[#This Row],[southwest]]&lt;&gt;0,Play[[#This Row],[Smoker]]&lt;&gt;0),Play[[#This Row],[medical_insurance_charges]],NA())</f>
        <v>#N/A</v>
      </c>
      <c r="X1037" s="114" t="e">
        <f>IF(AND(Play[[#This Row],[northwest]]&lt;&gt;0,Play[[#This Row],[Smoker]]&lt;&gt;0),Play[[#This Row],[medical_insurance_charges]],NA())</f>
        <v>#N/A</v>
      </c>
      <c r="Y1037" s="114" t="e">
        <f>IF(AND(Play[[#This Row],[northeast]]&lt;&gt;0,Play[[#This Row],[Smoker]]&lt;&gt;0),Play[[#This Row],[medical_insurance_charges]],NA())</f>
        <v>#N/A</v>
      </c>
      <c r="Z1037" s="115" t="e">
        <f>IF(AND(Play[[#This Row],[Biological Marker]]=0,Play[[#This Row],[Smoker]]=1),Play[[#This Row],[medical_insurance_charges]],NA())</f>
        <v>#N/A</v>
      </c>
      <c r="AA1037" s="115" t="e">
        <f>IF(AND(Play[[#This Row],[Biological Marker]]=1,Play[[#This Row],[Smoker]]=1),Play[[#This Row],[medical_insurance_charges]],NA())</f>
        <v>#N/A</v>
      </c>
      <c r="AB1037" s="144" t="e">
        <f>IF(AND(Play[[#This Row],[southeast]]&lt;&gt;0,Play[[#This Row],[Smoker]]=0),Play[[#This Row],[medical_insurance_charges]],NA())</f>
        <v>#N/A</v>
      </c>
      <c r="AC1037" s="144" t="e">
        <f>IF(AND(Play[[#This Row],[southwest]]&lt;&gt;0,Play[[#This Row],[Smoker]]=0),Play[[#This Row],[medical_insurance_charges]],NA())</f>
        <v>#N/A</v>
      </c>
      <c r="AD1037" s="144">
        <f>IF(AND(Play[[#This Row],[northwest]]&lt;&gt;0,Play[[#This Row],[Smoker]]=0),Play[[#This Row],[medical_insurance_charges]],NA())</f>
        <v>12235.8392</v>
      </c>
      <c r="AE1037" s="144" t="e">
        <f>IF(AND(Play[[#This Row],[northeast]]&lt;&gt;0,Play[[#This Row],[Smoker]]=0),Play[[#This Row],[medical_insurance_charges]],NA())</f>
        <v>#N/A</v>
      </c>
      <c r="AF1037" s="115">
        <f>IF(AND(Play[[#This Row],[Biological Marker]]=0,Play[[#This Row],[Smoker]]=0),Play[[#This Row],[medical_insurance_charges]],NA())</f>
        <v>12235.8392</v>
      </c>
      <c r="AG1037" s="115" t="e">
        <f>IF(AND(Play[[#This Row],[Biological Marker]]=1,Play[[#This Row],[Smoker]]=0),Play[[#This Row],[medical_insurance_charges]],NA())</f>
        <v>#N/A</v>
      </c>
    </row>
    <row r="1038" spans="1:33" x14ac:dyDescent="0.35">
      <c r="A1038" s="31">
        <v>58</v>
      </c>
      <c r="B1038" s="31">
        <v>32.395000000000003</v>
      </c>
      <c r="C1038" s="33">
        <v>0</v>
      </c>
      <c r="D1038" s="33">
        <v>1</v>
      </c>
      <c r="E1038" s="33">
        <v>0</v>
      </c>
      <c r="F1038" s="33">
        <v>0</v>
      </c>
      <c r="G1038" s="33">
        <v>0</v>
      </c>
      <c r="H1038">
        <v>0</v>
      </c>
      <c r="I1038">
        <v>0</v>
      </c>
      <c r="J1038">
        <v>0</v>
      </c>
      <c r="K1038">
        <v>0</v>
      </c>
      <c r="L1038">
        <v>1</v>
      </c>
      <c r="M1038">
        <v>0</v>
      </c>
      <c r="N1038">
        <v>0</v>
      </c>
      <c r="O1038">
        <v>1</v>
      </c>
      <c r="P1038">
        <v>0</v>
      </c>
      <c r="Q1038" s="32">
        <v>13019.161050000001</v>
      </c>
      <c r="R1038" s="110" t="e">
        <f>IF(Play[[#This Row],[southeast]]=1,Play[[#This Row],[medical_insurance_charges]],NA())</f>
        <v>#N/A</v>
      </c>
      <c r="S1038" s="110" t="e">
        <f>IF(Play[[#This Row],[southwest]]=1,Play[[#This Row],[medical_insurance_charges]],NA())</f>
        <v>#N/A</v>
      </c>
      <c r="T1038" s="111" t="e">
        <f>IF(Play[[#This Row],[northwest]]=1,Play[[#This Row],[medical_insurance_charges]],NA())</f>
        <v>#N/A</v>
      </c>
      <c r="U1038" s="110">
        <f>IF(Play[[#This Row],[northeast]]=1,Play[[#This Row],[medical_insurance_charges]],NA())</f>
        <v>13019.161050000001</v>
      </c>
      <c r="V1038" s="114" t="e">
        <f>IF(AND(Play[[#This Row],[southeast]]&lt;&gt;0,Play[[#This Row],[Smoker]]&lt;&gt;0),Play[[#This Row],[medical_insurance_charges]],NA())</f>
        <v>#N/A</v>
      </c>
      <c r="W1038" s="114" t="e">
        <f>IF(AND(Play[[#This Row],[southwest]]&lt;&gt;0,Play[[#This Row],[Smoker]]&lt;&gt;0),Play[[#This Row],[medical_insurance_charges]],NA())</f>
        <v>#N/A</v>
      </c>
      <c r="X1038" s="114" t="e">
        <f>IF(AND(Play[[#This Row],[northwest]]&lt;&gt;0,Play[[#This Row],[Smoker]]&lt;&gt;0),Play[[#This Row],[medical_insurance_charges]],NA())</f>
        <v>#N/A</v>
      </c>
      <c r="Y1038" s="114" t="e">
        <f>IF(AND(Play[[#This Row],[northeast]]&lt;&gt;0,Play[[#This Row],[Smoker]]&lt;&gt;0),Play[[#This Row],[medical_insurance_charges]],NA())</f>
        <v>#N/A</v>
      </c>
      <c r="Z1038" s="115" t="e">
        <f>IF(AND(Play[[#This Row],[Biological Marker]]=0,Play[[#This Row],[Smoker]]=1),Play[[#This Row],[medical_insurance_charges]],NA())</f>
        <v>#N/A</v>
      </c>
      <c r="AA1038" s="115" t="e">
        <f>IF(AND(Play[[#This Row],[Biological Marker]]=1,Play[[#This Row],[Smoker]]=1),Play[[#This Row],[medical_insurance_charges]],NA())</f>
        <v>#N/A</v>
      </c>
      <c r="AB1038" s="144" t="e">
        <f>IF(AND(Play[[#This Row],[southeast]]&lt;&gt;0,Play[[#This Row],[Smoker]]=0),Play[[#This Row],[medical_insurance_charges]],NA())</f>
        <v>#N/A</v>
      </c>
      <c r="AC1038" s="144" t="e">
        <f>IF(AND(Play[[#This Row],[southwest]]&lt;&gt;0,Play[[#This Row],[Smoker]]=0),Play[[#This Row],[medical_insurance_charges]],NA())</f>
        <v>#N/A</v>
      </c>
      <c r="AD1038" s="144" t="e">
        <f>IF(AND(Play[[#This Row],[northwest]]&lt;&gt;0,Play[[#This Row],[Smoker]]=0),Play[[#This Row],[medical_insurance_charges]],NA())</f>
        <v>#N/A</v>
      </c>
      <c r="AE1038" s="144">
        <f>IF(AND(Play[[#This Row],[northeast]]&lt;&gt;0,Play[[#This Row],[Smoker]]=0),Play[[#This Row],[medical_insurance_charges]],NA())</f>
        <v>13019.161050000001</v>
      </c>
      <c r="AF1038" s="115">
        <f>IF(AND(Play[[#This Row],[Biological Marker]]=0,Play[[#This Row],[Smoker]]=0),Play[[#This Row],[medical_insurance_charges]],NA())</f>
        <v>13019.161050000001</v>
      </c>
      <c r="AG1038" s="115" t="e">
        <f>IF(AND(Play[[#This Row],[Biological Marker]]=1,Play[[#This Row],[Smoker]]=0),Play[[#This Row],[medical_insurance_charges]],NA())</f>
        <v>#N/A</v>
      </c>
    </row>
    <row r="1039" spans="1:33" x14ac:dyDescent="0.35">
      <c r="A1039" s="31">
        <v>59</v>
      </c>
      <c r="B1039" s="31">
        <v>32.395000000000003</v>
      </c>
      <c r="C1039" s="33">
        <v>0</v>
      </c>
      <c r="D1039" s="33">
        <v>1</v>
      </c>
      <c r="E1039" s="33">
        <v>0</v>
      </c>
      <c r="F1039" s="33">
        <v>0</v>
      </c>
      <c r="G1039" s="33">
        <v>0</v>
      </c>
      <c r="H1039">
        <v>0</v>
      </c>
      <c r="I1039">
        <v>0</v>
      </c>
      <c r="J1039">
        <v>0</v>
      </c>
      <c r="K1039">
        <v>0</v>
      </c>
      <c r="L1039">
        <v>1</v>
      </c>
      <c r="M1039">
        <v>0</v>
      </c>
      <c r="N1039">
        <v>0</v>
      </c>
      <c r="O1039">
        <v>1</v>
      </c>
      <c r="P1039">
        <v>0</v>
      </c>
      <c r="Q1039" s="32">
        <v>14590.63205</v>
      </c>
      <c r="R1039" s="110" t="e">
        <f>IF(Play[[#This Row],[southeast]]=1,Play[[#This Row],[medical_insurance_charges]],NA())</f>
        <v>#N/A</v>
      </c>
      <c r="S1039" s="110" t="e">
        <f>IF(Play[[#This Row],[southwest]]=1,Play[[#This Row],[medical_insurance_charges]],NA())</f>
        <v>#N/A</v>
      </c>
      <c r="T1039" s="111" t="e">
        <f>IF(Play[[#This Row],[northwest]]=1,Play[[#This Row],[medical_insurance_charges]],NA())</f>
        <v>#N/A</v>
      </c>
      <c r="U1039" s="110">
        <f>IF(Play[[#This Row],[northeast]]=1,Play[[#This Row],[medical_insurance_charges]],NA())</f>
        <v>14590.63205</v>
      </c>
      <c r="V1039" s="114" t="e">
        <f>IF(AND(Play[[#This Row],[southeast]]&lt;&gt;0,Play[[#This Row],[Smoker]]&lt;&gt;0),Play[[#This Row],[medical_insurance_charges]],NA())</f>
        <v>#N/A</v>
      </c>
      <c r="W1039" s="114" t="e">
        <f>IF(AND(Play[[#This Row],[southwest]]&lt;&gt;0,Play[[#This Row],[Smoker]]&lt;&gt;0),Play[[#This Row],[medical_insurance_charges]],NA())</f>
        <v>#N/A</v>
      </c>
      <c r="X1039" s="114" t="e">
        <f>IF(AND(Play[[#This Row],[northwest]]&lt;&gt;0,Play[[#This Row],[Smoker]]&lt;&gt;0),Play[[#This Row],[medical_insurance_charges]],NA())</f>
        <v>#N/A</v>
      </c>
      <c r="Y1039" s="114" t="e">
        <f>IF(AND(Play[[#This Row],[northeast]]&lt;&gt;0,Play[[#This Row],[Smoker]]&lt;&gt;0),Play[[#This Row],[medical_insurance_charges]],NA())</f>
        <v>#N/A</v>
      </c>
      <c r="Z1039" s="115" t="e">
        <f>IF(AND(Play[[#This Row],[Biological Marker]]=0,Play[[#This Row],[Smoker]]=1),Play[[#This Row],[medical_insurance_charges]],NA())</f>
        <v>#N/A</v>
      </c>
      <c r="AA1039" s="115" t="e">
        <f>IF(AND(Play[[#This Row],[Biological Marker]]=1,Play[[#This Row],[Smoker]]=1),Play[[#This Row],[medical_insurance_charges]],NA())</f>
        <v>#N/A</v>
      </c>
      <c r="AB1039" s="144" t="e">
        <f>IF(AND(Play[[#This Row],[southeast]]&lt;&gt;0,Play[[#This Row],[Smoker]]=0),Play[[#This Row],[medical_insurance_charges]],NA())</f>
        <v>#N/A</v>
      </c>
      <c r="AC1039" s="144" t="e">
        <f>IF(AND(Play[[#This Row],[southwest]]&lt;&gt;0,Play[[#This Row],[Smoker]]=0),Play[[#This Row],[medical_insurance_charges]],NA())</f>
        <v>#N/A</v>
      </c>
      <c r="AD1039" s="144" t="e">
        <f>IF(AND(Play[[#This Row],[northwest]]&lt;&gt;0,Play[[#This Row],[Smoker]]=0),Play[[#This Row],[medical_insurance_charges]],NA())</f>
        <v>#N/A</v>
      </c>
      <c r="AE1039" s="144">
        <f>IF(AND(Play[[#This Row],[northeast]]&lt;&gt;0,Play[[#This Row],[Smoker]]=0),Play[[#This Row],[medical_insurance_charges]],NA())</f>
        <v>14590.63205</v>
      </c>
      <c r="AF1039" s="115">
        <f>IF(AND(Play[[#This Row],[Biological Marker]]=0,Play[[#This Row],[Smoker]]=0),Play[[#This Row],[medical_insurance_charges]],NA())</f>
        <v>14590.63205</v>
      </c>
      <c r="AG1039" s="115" t="e">
        <f>IF(AND(Play[[#This Row],[Biological Marker]]=1,Play[[#This Row],[Smoker]]=0),Play[[#This Row],[medical_insurance_charges]],NA())</f>
        <v>#N/A</v>
      </c>
    </row>
    <row r="1040" spans="1:33" x14ac:dyDescent="0.35">
      <c r="A1040" s="31">
        <v>59</v>
      </c>
      <c r="B1040" s="31">
        <v>31.35</v>
      </c>
      <c r="C1040" s="33">
        <v>0</v>
      </c>
      <c r="D1040" s="33">
        <v>1</v>
      </c>
      <c r="E1040" s="33">
        <v>0</v>
      </c>
      <c r="F1040" s="33">
        <v>0</v>
      </c>
      <c r="G1040" s="33">
        <v>0</v>
      </c>
      <c r="H1040">
        <v>0</v>
      </c>
      <c r="I1040">
        <v>0</v>
      </c>
      <c r="J1040">
        <v>0</v>
      </c>
      <c r="K1040">
        <v>1</v>
      </c>
      <c r="L1040">
        <v>0</v>
      </c>
      <c r="M1040">
        <v>0</v>
      </c>
      <c r="N1040">
        <v>0</v>
      </c>
      <c r="O1040">
        <v>1</v>
      </c>
      <c r="P1040">
        <v>0</v>
      </c>
      <c r="Q1040" s="32">
        <v>12622.1795</v>
      </c>
      <c r="R1040" s="110" t="e">
        <f>IF(Play[[#This Row],[southeast]]=1,Play[[#This Row],[medical_insurance_charges]],NA())</f>
        <v>#N/A</v>
      </c>
      <c r="S1040" s="110" t="e">
        <f>IF(Play[[#This Row],[southwest]]=1,Play[[#This Row],[medical_insurance_charges]],NA())</f>
        <v>#N/A</v>
      </c>
      <c r="T1040" s="111">
        <f>IF(Play[[#This Row],[northwest]]=1,Play[[#This Row],[medical_insurance_charges]],NA())</f>
        <v>12622.1795</v>
      </c>
      <c r="U1040" s="110" t="e">
        <f>IF(Play[[#This Row],[northeast]]=1,Play[[#This Row],[medical_insurance_charges]],NA())</f>
        <v>#N/A</v>
      </c>
      <c r="V1040" s="114" t="e">
        <f>IF(AND(Play[[#This Row],[southeast]]&lt;&gt;0,Play[[#This Row],[Smoker]]&lt;&gt;0),Play[[#This Row],[medical_insurance_charges]],NA())</f>
        <v>#N/A</v>
      </c>
      <c r="W1040" s="114" t="e">
        <f>IF(AND(Play[[#This Row],[southwest]]&lt;&gt;0,Play[[#This Row],[Smoker]]&lt;&gt;0),Play[[#This Row],[medical_insurance_charges]],NA())</f>
        <v>#N/A</v>
      </c>
      <c r="X1040" s="114" t="e">
        <f>IF(AND(Play[[#This Row],[northwest]]&lt;&gt;0,Play[[#This Row],[Smoker]]&lt;&gt;0),Play[[#This Row],[medical_insurance_charges]],NA())</f>
        <v>#N/A</v>
      </c>
      <c r="Y1040" s="114" t="e">
        <f>IF(AND(Play[[#This Row],[northeast]]&lt;&gt;0,Play[[#This Row],[Smoker]]&lt;&gt;0),Play[[#This Row],[medical_insurance_charges]],NA())</f>
        <v>#N/A</v>
      </c>
      <c r="Z1040" s="115" t="e">
        <f>IF(AND(Play[[#This Row],[Biological Marker]]=0,Play[[#This Row],[Smoker]]=1),Play[[#This Row],[medical_insurance_charges]],NA())</f>
        <v>#N/A</v>
      </c>
      <c r="AA1040" s="115" t="e">
        <f>IF(AND(Play[[#This Row],[Biological Marker]]=1,Play[[#This Row],[Smoker]]=1),Play[[#This Row],[medical_insurance_charges]],NA())</f>
        <v>#N/A</v>
      </c>
      <c r="AB1040" s="144" t="e">
        <f>IF(AND(Play[[#This Row],[southeast]]&lt;&gt;0,Play[[#This Row],[Smoker]]=0),Play[[#This Row],[medical_insurance_charges]],NA())</f>
        <v>#N/A</v>
      </c>
      <c r="AC1040" s="144" t="e">
        <f>IF(AND(Play[[#This Row],[southwest]]&lt;&gt;0,Play[[#This Row],[Smoker]]=0),Play[[#This Row],[medical_insurance_charges]],NA())</f>
        <v>#N/A</v>
      </c>
      <c r="AD1040" s="144">
        <f>IF(AND(Play[[#This Row],[northwest]]&lt;&gt;0,Play[[#This Row],[Smoker]]=0),Play[[#This Row],[medical_insurance_charges]],NA())</f>
        <v>12622.1795</v>
      </c>
      <c r="AE1040" s="144" t="e">
        <f>IF(AND(Play[[#This Row],[northeast]]&lt;&gt;0,Play[[#This Row],[Smoker]]=0),Play[[#This Row],[medical_insurance_charges]],NA())</f>
        <v>#N/A</v>
      </c>
      <c r="AF1040" s="115">
        <f>IF(AND(Play[[#This Row],[Biological Marker]]=0,Play[[#This Row],[Smoker]]=0),Play[[#This Row],[medical_insurance_charges]],NA())</f>
        <v>12622.1795</v>
      </c>
      <c r="AG1040" s="115" t="e">
        <f>IF(AND(Play[[#This Row],[Biological Marker]]=1,Play[[#This Row],[Smoker]]=0),Play[[#This Row],[medical_insurance_charges]],NA())</f>
        <v>#N/A</v>
      </c>
    </row>
    <row r="1041" spans="1:33" x14ac:dyDescent="0.35">
      <c r="A1041" s="31">
        <v>60</v>
      </c>
      <c r="B1041" s="31">
        <v>36.005000000000003</v>
      </c>
      <c r="C1041" s="33">
        <v>0</v>
      </c>
      <c r="D1041" s="33">
        <v>1</v>
      </c>
      <c r="E1041" s="33">
        <v>0</v>
      </c>
      <c r="F1041" s="33">
        <v>0</v>
      </c>
      <c r="G1041" s="33">
        <v>0</v>
      </c>
      <c r="H1041">
        <v>0</v>
      </c>
      <c r="I1041">
        <v>0</v>
      </c>
      <c r="J1041">
        <v>0</v>
      </c>
      <c r="K1041">
        <v>0</v>
      </c>
      <c r="L1041">
        <v>1</v>
      </c>
      <c r="M1041">
        <v>0</v>
      </c>
      <c r="N1041">
        <v>0</v>
      </c>
      <c r="O1041">
        <v>0</v>
      </c>
      <c r="P1041">
        <v>1</v>
      </c>
      <c r="Q1041" s="32">
        <v>13228.846949999999</v>
      </c>
      <c r="R1041" s="110" t="e">
        <f>IF(Play[[#This Row],[southeast]]=1,Play[[#This Row],[medical_insurance_charges]],NA())</f>
        <v>#N/A</v>
      </c>
      <c r="S1041" s="110" t="e">
        <f>IF(Play[[#This Row],[southwest]]=1,Play[[#This Row],[medical_insurance_charges]],NA())</f>
        <v>#N/A</v>
      </c>
      <c r="T1041" s="111" t="e">
        <f>IF(Play[[#This Row],[northwest]]=1,Play[[#This Row],[medical_insurance_charges]],NA())</f>
        <v>#N/A</v>
      </c>
      <c r="U1041" s="110">
        <f>IF(Play[[#This Row],[northeast]]=1,Play[[#This Row],[medical_insurance_charges]],NA())</f>
        <v>13228.846949999999</v>
      </c>
      <c r="V1041" s="114" t="e">
        <f>IF(AND(Play[[#This Row],[southeast]]&lt;&gt;0,Play[[#This Row],[Smoker]]&lt;&gt;0),Play[[#This Row],[medical_insurance_charges]],NA())</f>
        <v>#N/A</v>
      </c>
      <c r="W1041" s="114" t="e">
        <f>IF(AND(Play[[#This Row],[southwest]]&lt;&gt;0,Play[[#This Row],[Smoker]]&lt;&gt;0),Play[[#This Row],[medical_insurance_charges]],NA())</f>
        <v>#N/A</v>
      </c>
      <c r="X1041" s="114" t="e">
        <f>IF(AND(Play[[#This Row],[northwest]]&lt;&gt;0,Play[[#This Row],[Smoker]]&lt;&gt;0),Play[[#This Row],[medical_insurance_charges]],NA())</f>
        <v>#N/A</v>
      </c>
      <c r="Y1041" s="114" t="e">
        <f>IF(AND(Play[[#This Row],[northeast]]&lt;&gt;0,Play[[#This Row],[Smoker]]&lt;&gt;0),Play[[#This Row],[medical_insurance_charges]],NA())</f>
        <v>#N/A</v>
      </c>
      <c r="Z1041" s="115" t="e">
        <f>IF(AND(Play[[#This Row],[Biological Marker]]=0,Play[[#This Row],[Smoker]]=1),Play[[#This Row],[medical_insurance_charges]],NA())</f>
        <v>#N/A</v>
      </c>
      <c r="AA1041" s="115" t="e">
        <f>IF(AND(Play[[#This Row],[Biological Marker]]=1,Play[[#This Row],[Smoker]]=1),Play[[#This Row],[medical_insurance_charges]],NA())</f>
        <v>#N/A</v>
      </c>
      <c r="AB1041" s="144" t="e">
        <f>IF(AND(Play[[#This Row],[southeast]]&lt;&gt;0,Play[[#This Row],[Smoker]]=0),Play[[#This Row],[medical_insurance_charges]],NA())</f>
        <v>#N/A</v>
      </c>
      <c r="AC1041" s="144" t="e">
        <f>IF(AND(Play[[#This Row],[southwest]]&lt;&gt;0,Play[[#This Row],[Smoker]]=0),Play[[#This Row],[medical_insurance_charges]],NA())</f>
        <v>#N/A</v>
      </c>
      <c r="AD1041" s="144" t="e">
        <f>IF(AND(Play[[#This Row],[northwest]]&lt;&gt;0,Play[[#This Row],[Smoker]]=0),Play[[#This Row],[medical_insurance_charges]],NA())</f>
        <v>#N/A</v>
      </c>
      <c r="AE1041" s="144">
        <f>IF(AND(Play[[#This Row],[northeast]]&lt;&gt;0,Play[[#This Row],[Smoker]]=0),Play[[#This Row],[medical_insurance_charges]],NA())</f>
        <v>13228.846949999999</v>
      </c>
      <c r="AF1041" s="115">
        <f>IF(AND(Play[[#This Row],[Biological Marker]]=0,Play[[#This Row],[Smoker]]=0),Play[[#This Row],[medical_insurance_charges]],NA())</f>
        <v>13228.846949999999</v>
      </c>
      <c r="AG1041" s="115" t="e">
        <f>IF(AND(Play[[#This Row],[Biological Marker]]=1,Play[[#This Row],[Smoker]]=0),Play[[#This Row],[medical_insurance_charges]],NA())</f>
        <v>#N/A</v>
      </c>
    </row>
    <row r="1042" spans="1:33" x14ac:dyDescent="0.35">
      <c r="A1042" s="31">
        <v>61</v>
      </c>
      <c r="B1042" s="31">
        <v>31.16</v>
      </c>
      <c r="C1042" s="33">
        <v>0</v>
      </c>
      <c r="D1042" s="33">
        <v>1</v>
      </c>
      <c r="E1042" s="33">
        <v>0</v>
      </c>
      <c r="F1042" s="33">
        <v>0</v>
      </c>
      <c r="G1042" s="33">
        <v>0</v>
      </c>
      <c r="H1042">
        <v>0</v>
      </c>
      <c r="I1042">
        <v>0</v>
      </c>
      <c r="J1042">
        <v>0</v>
      </c>
      <c r="K1042">
        <v>1</v>
      </c>
      <c r="L1042">
        <v>0</v>
      </c>
      <c r="M1042">
        <v>0</v>
      </c>
      <c r="N1042">
        <v>0</v>
      </c>
      <c r="O1042">
        <v>0</v>
      </c>
      <c r="P1042">
        <v>1</v>
      </c>
      <c r="Q1042" s="32">
        <v>13429.035400000001</v>
      </c>
      <c r="R1042" s="110" t="e">
        <f>IF(Play[[#This Row],[southeast]]=1,Play[[#This Row],[medical_insurance_charges]],NA())</f>
        <v>#N/A</v>
      </c>
      <c r="S1042" s="110" t="e">
        <f>IF(Play[[#This Row],[southwest]]=1,Play[[#This Row],[medical_insurance_charges]],NA())</f>
        <v>#N/A</v>
      </c>
      <c r="T1042" s="111">
        <f>IF(Play[[#This Row],[northwest]]=1,Play[[#This Row],[medical_insurance_charges]],NA())</f>
        <v>13429.035400000001</v>
      </c>
      <c r="U1042" s="110" t="e">
        <f>IF(Play[[#This Row],[northeast]]=1,Play[[#This Row],[medical_insurance_charges]],NA())</f>
        <v>#N/A</v>
      </c>
      <c r="V1042" s="114" t="e">
        <f>IF(AND(Play[[#This Row],[southeast]]&lt;&gt;0,Play[[#This Row],[Smoker]]&lt;&gt;0),Play[[#This Row],[medical_insurance_charges]],NA())</f>
        <v>#N/A</v>
      </c>
      <c r="W1042" s="114" t="e">
        <f>IF(AND(Play[[#This Row],[southwest]]&lt;&gt;0,Play[[#This Row],[Smoker]]&lt;&gt;0),Play[[#This Row],[medical_insurance_charges]],NA())</f>
        <v>#N/A</v>
      </c>
      <c r="X1042" s="114" t="e">
        <f>IF(AND(Play[[#This Row],[northwest]]&lt;&gt;0,Play[[#This Row],[Smoker]]&lt;&gt;0),Play[[#This Row],[medical_insurance_charges]],NA())</f>
        <v>#N/A</v>
      </c>
      <c r="Y1042" s="114" t="e">
        <f>IF(AND(Play[[#This Row],[northeast]]&lt;&gt;0,Play[[#This Row],[Smoker]]&lt;&gt;0),Play[[#This Row],[medical_insurance_charges]],NA())</f>
        <v>#N/A</v>
      </c>
      <c r="Z1042" s="115" t="e">
        <f>IF(AND(Play[[#This Row],[Biological Marker]]=0,Play[[#This Row],[Smoker]]=1),Play[[#This Row],[medical_insurance_charges]],NA())</f>
        <v>#N/A</v>
      </c>
      <c r="AA1042" s="115" t="e">
        <f>IF(AND(Play[[#This Row],[Biological Marker]]=1,Play[[#This Row],[Smoker]]=1),Play[[#This Row],[medical_insurance_charges]],NA())</f>
        <v>#N/A</v>
      </c>
      <c r="AB1042" s="144" t="e">
        <f>IF(AND(Play[[#This Row],[southeast]]&lt;&gt;0,Play[[#This Row],[Smoker]]=0),Play[[#This Row],[medical_insurance_charges]],NA())</f>
        <v>#N/A</v>
      </c>
      <c r="AC1042" s="144" t="e">
        <f>IF(AND(Play[[#This Row],[southwest]]&lt;&gt;0,Play[[#This Row],[Smoker]]=0),Play[[#This Row],[medical_insurance_charges]],NA())</f>
        <v>#N/A</v>
      </c>
      <c r="AD1042" s="144">
        <f>IF(AND(Play[[#This Row],[northwest]]&lt;&gt;0,Play[[#This Row],[Smoker]]=0),Play[[#This Row],[medical_insurance_charges]],NA())</f>
        <v>13429.035400000001</v>
      </c>
      <c r="AE1042" s="144" t="e">
        <f>IF(AND(Play[[#This Row],[northeast]]&lt;&gt;0,Play[[#This Row],[Smoker]]=0),Play[[#This Row],[medical_insurance_charges]],NA())</f>
        <v>#N/A</v>
      </c>
      <c r="AF1042" s="115">
        <f>IF(AND(Play[[#This Row],[Biological Marker]]=0,Play[[#This Row],[Smoker]]=0),Play[[#This Row],[medical_insurance_charges]],NA())</f>
        <v>13429.035400000001</v>
      </c>
      <c r="AG1042" s="115" t="e">
        <f>IF(AND(Play[[#This Row],[Biological Marker]]=1,Play[[#This Row],[Smoker]]=0),Play[[#This Row],[medical_insurance_charges]],NA())</f>
        <v>#N/A</v>
      </c>
    </row>
    <row r="1043" spans="1:33" x14ac:dyDescent="0.35">
      <c r="A1043" s="31">
        <v>61</v>
      </c>
      <c r="B1043" s="31">
        <v>35.909999999999997</v>
      </c>
      <c r="C1043" s="33">
        <v>0</v>
      </c>
      <c r="D1043" s="33">
        <v>1</v>
      </c>
      <c r="E1043" s="33">
        <v>0</v>
      </c>
      <c r="F1043" s="33">
        <v>0</v>
      </c>
      <c r="G1043" s="33">
        <v>0</v>
      </c>
      <c r="H1043">
        <v>0</v>
      </c>
      <c r="I1043">
        <v>0</v>
      </c>
      <c r="J1043">
        <v>0</v>
      </c>
      <c r="K1043">
        <v>0</v>
      </c>
      <c r="L1043">
        <v>1</v>
      </c>
      <c r="M1043">
        <v>0</v>
      </c>
      <c r="N1043">
        <v>0</v>
      </c>
      <c r="O1043">
        <v>0</v>
      </c>
      <c r="P1043">
        <v>1</v>
      </c>
      <c r="Q1043" s="32">
        <v>13635.6379</v>
      </c>
      <c r="R1043" s="110" t="e">
        <f>IF(Play[[#This Row],[southeast]]=1,Play[[#This Row],[medical_insurance_charges]],NA())</f>
        <v>#N/A</v>
      </c>
      <c r="S1043" s="110" t="e">
        <f>IF(Play[[#This Row],[southwest]]=1,Play[[#This Row],[medical_insurance_charges]],NA())</f>
        <v>#N/A</v>
      </c>
      <c r="T1043" s="111" t="e">
        <f>IF(Play[[#This Row],[northwest]]=1,Play[[#This Row],[medical_insurance_charges]],NA())</f>
        <v>#N/A</v>
      </c>
      <c r="U1043" s="110">
        <f>IF(Play[[#This Row],[northeast]]=1,Play[[#This Row],[medical_insurance_charges]],NA())</f>
        <v>13635.6379</v>
      </c>
      <c r="V1043" s="114" t="e">
        <f>IF(AND(Play[[#This Row],[southeast]]&lt;&gt;0,Play[[#This Row],[Smoker]]&lt;&gt;0),Play[[#This Row],[medical_insurance_charges]],NA())</f>
        <v>#N/A</v>
      </c>
      <c r="W1043" s="114" t="e">
        <f>IF(AND(Play[[#This Row],[southwest]]&lt;&gt;0,Play[[#This Row],[Smoker]]&lt;&gt;0),Play[[#This Row],[medical_insurance_charges]],NA())</f>
        <v>#N/A</v>
      </c>
      <c r="X1043" s="114" t="e">
        <f>IF(AND(Play[[#This Row],[northwest]]&lt;&gt;0,Play[[#This Row],[Smoker]]&lt;&gt;0),Play[[#This Row],[medical_insurance_charges]],NA())</f>
        <v>#N/A</v>
      </c>
      <c r="Y1043" s="114" t="e">
        <f>IF(AND(Play[[#This Row],[northeast]]&lt;&gt;0,Play[[#This Row],[Smoker]]&lt;&gt;0),Play[[#This Row],[medical_insurance_charges]],NA())</f>
        <v>#N/A</v>
      </c>
      <c r="Z1043" s="115" t="e">
        <f>IF(AND(Play[[#This Row],[Biological Marker]]=0,Play[[#This Row],[Smoker]]=1),Play[[#This Row],[medical_insurance_charges]],NA())</f>
        <v>#N/A</v>
      </c>
      <c r="AA1043" s="115" t="e">
        <f>IF(AND(Play[[#This Row],[Biological Marker]]=1,Play[[#This Row],[Smoker]]=1),Play[[#This Row],[medical_insurance_charges]],NA())</f>
        <v>#N/A</v>
      </c>
      <c r="AB1043" s="144" t="e">
        <f>IF(AND(Play[[#This Row],[southeast]]&lt;&gt;0,Play[[#This Row],[Smoker]]=0),Play[[#This Row],[medical_insurance_charges]],NA())</f>
        <v>#N/A</v>
      </c>
      <c r="AC1043" s="144" t="e">
        <f>IF(AND(Play[[#This Row],[southwest]]&lt;&gt;0,Play[[#This Row],[Smoker]]=0),Play[[#This Row],[medical_insurance_charges]],NA())</f>
        <v>#N/A</v>
      </c>
      <c r="AD1043" s="144" t="e">
        <f>IF(AND(Play[[#This Row],[northwest]]&lt;&gt;0,Play[[#This Row],[Smoker]]=0),Play[[#This Row],[medical_insurance_charges]],NA())</f>
        <v>#N/A</v>
      </c>
      <c r="AE1043" s="144">
        <f>IF(AND(Play[[#This Row],[northeast]]&lt;&gt;0,Play[[#This Row],[Smoker]]=0),Play[[#This Row],[medical_insurance_charges]],NA())</f>
        <v>13635.6379</v>
      </c>
      <c r="AF1043" s="115">
        <f>IF(AND(Play[[#This Row],[Biological Marker]]=0,Play[[#This Row],[Smoker]]=0),Play[[#This Row],[medical_insurance_charges]],NA())</f>
        <v>13635.6379</v>
      </c>
      <c r="AG1043" s="115" t="e">
        <f>IF(AND(Play[[#This Row],[Biological Marker]]=1,Play[[#This Row],[Smoker]]=0),Play[[#This Row],[medical_insurance_charges]],NA())</f>
        <v>#N/A</v>
      </c>
    </row>
    <row r="1044" spans="1:33" x14ac:dyDescent="0.35">
      <c r="A1044" s="31">
        <v>62</v>
      </c>
      <c r="B1044" s="31">
        <v>32.965000000000003</v>
      </c>
      <c r="C1044" s="33">
        <v>0</v>
      </c>
      <c r="D1044" s="33">
        <v>1</v>
      </c>
      <c r="E1044" s="33">
        <v>0</v>
      </c>
      <c r="F1044" s="33">
        <v>0</v>
      </c>
      <c r="G1044" s="33">
        <v>0</v>
      </c>
      <c r="H1044">
        <v>0</v>
      </c>
      <c r="I1044">
        <v>0</v>
      </c>
      <c r="J1044">
        <v>0</v>
      </c>
      <c r="K1044">
        <v>1</v>
      </c>
      <c r="L1044">
        <v>0</v>
      </c>
      <c r="M1044">
        <v>0</v>
      </c>
      <c r="N1044">
        <v>0</v>
      </c>
      <c r="O1044">
        <v>0</v>
      </c>
      <c r="P1044">
        <v>1</v>
      </c>
      <c r="Q1044" s="32">
        <v>15612.19335</v>
      </c>
      <c r="R1044" s="110" t="e">
        <f>IF(Play[[#This Row],[southeast]]=1,Play[[#This Row],[medical_insurance_charges]],NA())</f>
        <v>#N/A</v>
      </c>
      <c r="S1044" s="110" t="e">
        <f>IF(Play[[#This Row],[southwest]]=1,Play[[#This Row],[medical_insurance_charges]],NA())</f>
        <v>#N/A</v>
      </c>
      <c r="T1044" s="111">
        <f>IF(Play[[#This Row],[northwest]]=1,Play[[#This Row],[medical_insurance_charges]],NA())</f>
        <v>15612.19335</v>
      </c>
      <c r="U1044" s="110" t="e">
        <f>IF(Play[[#This Row],[northeast]]=1,Play[[#This Row],[medical_insurance_charges]],NA())</f>
        <v>#N/A</v>
      </c>
      <c r="V1044" s="114" t="e">
        <f>IF(AND(Play[[#This Row],[southeast]]&lt;&gt;0,Play[[#This Row],[Smoker]]&lt;&gt;0),Play[[#This Row],[medical_insurance_charges]],NA())</f>
        <v>#N/A</v>
      </c>
      <c r="W1044" s="114" t="e">
        <f>IF(AND(Play[[#This Row],[southwest]]&lt;&gt;0,Play[[#This Row],[Smoker]]&lt;&gt;0),Play[[#This Row],[medical_insurance_charges]],NA())</f>
        <v>#N/A</v>
      </c>
      <c r="X1044" s="114" t="e">
        <f>IF(AND(Play[[#This Row],[northwest]]&lt;&gt;0,Play[[#This Row],[Smoker]]&lt;&gt;0),Play[[#This Row],[medical_insurance_charges]],NA())</f>
        <v>#N/A</v>
      </c>
      <c r="Y1044" s="114" t="e">
        <f>IF(AND(Play[[#This Row],[northeast]]&lt;&gt;0,Play[[#This Row],[Smoker]]&lt;&gt;0),Play[[#This Row],[medical_insurance_charges]],NA())</f>
        <v>#N/A</v>
      </c>
      <c r="Z1044" s="115" t="e">
        <f>IF(AND(Play[[#This Row],[Biological Marker]]=0,Play[[#This Row],[Smoker]]=1),Play[[#This Row],[medical_insurance_charges]],NA())</f>
        <v>#N/A</v>
      </c>
      <c r="AA1044" s="115" t="e">
        <f>IF(AND(Play[[#This Row],[Biological Marker]]=1,Play[[#This Row],[Smoker]]=1),Play[[#This Row],[medical_insurance_charges]],NA())</f>
        <v>#N/A</v>
      </c>
      <c r="AB1044" s="144" t="e">
        <f>IF(AND(Play[[#This Row],[southeast]]&lt;&gt;0,Play[[#This Row],[Smoker]]=0),Play[[#This Row],[medical_insurance_charges]],NA())</f>
        <v>#N/A</v>
      </c>
      <c r="AC1044" s="144" t="e">
        <f>IF(AND(Play[[#This Row],[southwest]]&lt;&gt;0,Play[[#This Row],[Smoker]]=0),Play[[#This Row],[medical_insurance_charges]],NA())</f>
        <v>#N/A</v>
      </c>
      <c r="AD1044" s="144">
        <f>IF(AND(Play[[#This Row],[northwest]]&lt;&gt;0,Play[[#This Row],[Smoker]]=0),Play[[#This Row],[medical_insurance_charges]],NA())</f>
        <v>15612.19335</v>
      </c>
      <c r="AE1044" s="144" t="e">
        <f>IF(AND(Play[[#This Row],[northeast]]&lt;&gt;0,Play[[#This Row],[Smoker]]=0),Play[[#This Row],[medical_insurance_charges]],NA())</f>
        <v>#N/A</v>
      </c>
      <c r="AF1044" s="115">
        <f>IF(AND(Play[[#This Row],[Biological Marker]]=0,Play[[#This Row],[Smoker]]=0),Play[[#This Row],[medical_insurance_charges]],NA())</f>
        <v>15612.19335</v>
      </c>
      <c r="AG1044" s="115" t="e">
        <f>IF(AND(Play[[#This Row],[Biological Marker]]=1,Play[[#This Row],[Smoker]]=0),Play[[#This Row],[medical_insurance_charges]],NA())</f>
        <v>#N/A</v>
      </c>
    </row>
    <row r="1045" spans="1:33" x14ac:dyDescent="0.35">
      <c r="A1045" s="31">
        <v>62</v>
      </c>
      <c r="B1045" s="31">
        <v>38.094999999999999</v>
      </c>
      <c r="C1045" s="33">
        <v>0</v>
      </c>
      <c r="D1045" s="33">
        <v>1</v>
      </c>
      <c r="E1045" s="33">
        <v>0</v>
      </c>
      <c r="F1045" s="33">
        <v>0</v>
      </c>
      <c r="G1045" s="33">
        <v>0</v>
      </c>
      <c r="H1045">
        <v>0</v>
      </c>
      <c r="I1045">
        <v>0</v>
      </c>
      <c r="J1045">
        <v>0</v>
      </c>
      <c r="K1045">
        <v>0</v>
      </c>
      <c r="L1045">
        <v>1</v>
      </c>
      <c r="M1045">
        <v>0</v>
      </c>
      <c r="N1045">
        <v>0</v>
      </c>
      <c r="O1045">
        <v>0</v>
      </c>
      <c r="P1045">
        <v>1</v>
      </c>
      <c r="Q1045" s="32">
        <v>15230.324049999999</v>
      </c>
      <c r="R1045" s="110" t="e">
        <f>IF(Play[[#This Row],[southeast]]=1,Play[[#This Row],[medical_insurance_charges]],NA())</f>
        <v>#N/A</v>
      </c>
      <c r="S1045" s="110" t="e">
        <f>IF(Play[[#This Row],[southwest]]=1,Play[[#This Row],[medical_insurance_charges]],NA())</f>
        <v>#N/A</v>
      </c>
      <c r="T1045" s="111" t="e">
        <f>IF(Play[[#This Row],[northwest]]=1,Play[[#This Row],[medical_insurance_charges]],NA())</f>
        <v>#N/A</v>
      </c>
      <c r="U1045" s="110">
        <f>IF(Play[[#This Row],[northeast]]=1,Play[[#This Row],[medical_insurance_charges]],NA())</f>
        <v>15230.324049999999</v>
      </c>
      <c r="V1045" s="114" t="e">
        <f>IF(AND(Play[[#This Row],[southeast]]&lt;&gt;0,Play[[#This Row],[Smoker]]&lt;&gt;0),Play[[#This Row],[medical_insurance_charges]],NA())</f>
        <v>#N/A</v>
      </c>
      <c r="W1045" s="114" t="e">
        <f>IF(AND(Play[[#This Row],[southwest]]&lt;&gt;0,Play[[#This Row],[Smoker]]&lt;&gt;0),Play[[#This Row],[medical_insurance_charges]],NA())</f>
        <v>#N/A</v>
      </c>
      <c r="X1045" s="114" t="e">
        <f>IF(AND(Play[[#This Row],[northwest]]&lt;&gt;0,Play[[#This Row],[Smoker]]&lt;&gt;0),Play[[#This Row],[medical_insurance_charges]],NA())</f>
        <v>#N/A</v>
      </c>
      <c r="Y1045" s="114" t="e">
        <f>IF(AND(Play[[#This Row],[northeast]]&lt;&gt;0,Play[[#This Row],[Smoker]]&lt;&gt;0),Play[[#This Row],[medical_insurance_charges]],NA())</f>
        <v>#N/A</v>
      </c>
      <c r="Z1045" s="115" t="e">
        <f>IF(AND(Play[[#This Row],[Biological Marker]]=0,Play[[#This Row],[Smoker]]=1),Play[[#This Row],[medical_insurance_charges]],NA())</f>
        <v>#N/A</v>
      </c>
      <c r="AA1045" s="115" t="e">
        <f>IF(AND(Play[[#This Row],[Biological Marker]]=1,Play[[#This Row],[Smoker]]=1),Play[[#This Row],[medical_insurance_charges]],NA())</f>
        <v>#N/A</v>
      </c>
      <c r="AB1045" s="144" t="e">
        <f>IF(AND(Play[[#This Row],[southeast]]&lt;&gt;0,Play[[#This Row],[Smoker]]=0),Play[[#This Row],[medical_insurance_charges]],NA())</f>
        <v>#N/A</v>
      </c>
      <c r="AC1045" s="144" t="e">
        <f>IF(AND(Play[[#This Row],[southwest]]&lt;&gt;0,Play[[#This Row],[Smoker]]=0),Play[[#This Row],[medical_insurance_charges]],NA())</f>
        <v>#N/A</v>
      </c>
      <c r="AD1045" s="144" t="e">
        <f>IF(AND(Play[[#This Row],[northwest]]&lt;&gt;0,Play[[#This Row],[Smoker]]=0),Play[[#This Row],[medical_insurance_charges]],NA())</f>
        <v>#N/A</v>
      </c>
      <c r="AE1045" s="144">
        <f>IF(AND(Play[[#This Row],[northeast]]&lt;&gt;0,Play[[#This Row],[Smoker]]=0),Play[[#This Row],[medical_insurance_charges]],NA())</f>
        <v>15230.324049999999</v>
      </c>
      <c r="AF1045" s="115">
        <f>IF(AND(Play[[#This Row],[Biological Marker]]=0,Play[[#This Row],[Smoker]]=0),Play[[#This Row],[medical_insurance_charges]],NA())</f>
        <v>15230.324049999999</v>
      </c>
      <c r="AG1045" s="115" t="e">
        <f>IF(AND(Play[[#This Row],[Biological Marker]]=1,Play[[#This Row],[Smoker]]=0),Play[[#This Row],[medical_insurance_charges]],NA())</f>
        <v>#N/A</v>
      </c>
    </row>
    <row r="1046" spans="1:33" x14ac:dyDescent="0.35">
      <c r="A1046" s="31">
        <v>62</v>
      </c>
      <c r="B1046" s="31">
        <v>31.73</v>
      </c>
      <c r="C1046" s="33">
        <v>0</v>
      </c>
      <c r="D1046" s="33">
        <v>1</v>
      </c>
      <c r="E1046" s="33">
        <v>0</v>
      </c>
      <c r="F1046" s="33">
        <v>0</v>
      </c>
      <c r="G1046" s="33">
        <v>0</v>
      </c>
      <c r="H1046">
        <v>0</v>
      </c>
      <c r="I1046">
        <v>0</v>
      </c>
      <c r="J1046">
        <v>0</v>
      </c>
      <c r="K1046">
        <v>0</v>
      </c>
      <c r="L1046">
        <v>1</v>
      </c>
      <c r="M1046">
        <v>0</v>
      </c>
      <c r="N1046">
        <v>0</v>
      </c>
      <c r="O1046">
        <v>0</v>
      </c>
      <c r="P1046">
        <v>1</v>
      </c>
      <c r="Q1046" s="32">
        <v>14043.476699999999</v>
      </c>
      <c r="R1046" s="110" t="e">
        <f>IF(Play[[#This Row],[southeast]]=1,Play[[#This Row],[medical_insurance_charges]],NA())</f>
        <v>#N/A</v>
      </c>
      <c r="S1046" s="110" t="e">
        <f>IF(Play[[#This Row],[southwest]]=1,Play[[#This Row],[medical_insurance_charges]],NA())</f>
        <v>#N/A</v>
      </c>
      <c r="T1046" s="111" t="e">
        <f>IF(Play[[#This Row],[northwest]]=1,Play[[#This Row],[medical_insurance_charges]],NA())</f>
        <v>#N/A</v>
      </c>
      <c r="U1046" s="110">
        <f>IF(Play[[#This Row],[northeast]]=1,Play[[#This Row],[medical_insurance_charges]],NA())</f>
        <v>14043.476699999999</v>
      </c>
      <c r="V1046" s="114" t="e">
        <f>IF(AND(Play[[#This Row],[southeast]]&lt;&gt;0,Play[[#This Row],[Smoker]]&lt;&gt;0),Play[[#This Row],[medical_insurance_charges]],NA())</f>
        <v>#N/A</v>
      </c>
      <c r="W1046" s="114" t="e">
        <f>IF(AND(Play[[#This Row],[southwest]]&lt;&gt;0,Play[[#This Row],[Smoker]]&lt;&gt;0),Play[[#This Row],[medical_insurance_charges]],NA())</f>
        <v>#N/A</v>
      </c>
      <c r="X1046" s="114" t="e">
        <f>IF(AND(Play[[#This Row],[northwest]]&lt;&gt;0,Play[[#This Row],[Smoker]]&lt;&gt;0),Play[[#This Row],[medical_insurance_charges]],NA())</f>
        <v>#N/A</v>
      </c>
      <c r="Y1046" s="114" t="e">
        <f>IF(AND(Play[[#This Row],[northeast]]&lt;&gt;0,Play[[#This Row],[Smoker]]&lt;&gt;0),Play[[#This Row],[medical_insurance_charges]],NA())</f>
        <v>#N/A</v>
      </c>
      <c r="Z1046" s="115" t="e">
        <f>IF(AND(Play[[#This Row],[Biological Marker]]=0,Play[[#This Row],[Smoker]]=1),Play[[#This Row],[medical_insurance_charges]],NA())</f>
        <v>#N/A</v>
      </c>
      <c r="AA1046" s="115" t="e">
        <f>IF(AND(Play[[#This Row],[Biological Marker]]=1,Play[[#This Row],[Smoker]]=1),Play[[#This Row],[medical_insurance_charges]],NA())</f>
        <v>#N/A</v>
      </c>
      <c r="AB1046" s="144" t="e">
        <f>IF(AND(Play[[#This Row],[southeast]]&lt;&gt;0,Play[[#This Row],[Smoker]]=0),Play[[#This Row],[medical_insurance_charges]],NA())</f>
        <v>#N/A</v>
      </c>
      <c r="AC1046" s="144" t="e">
        <f>IF(AND(Play[[#This Row],[southwest]]&lt;&gt;0,Play[[#This Row],[Smoker]]=0),Play[[#This Row],[medical_insurance_charges]],NA())</f>
        <v>#N/A</v>
      </c>
      <c r="AD1046" s="144" t="e">
        <f>IF(AND(Play[[#This Row],[northwest]]&lt;&gt;0,Play[[#This Row],[Smoker]]=0),Play[[#This Row],[medical_insurance_charges]],NA())</f>
        <v>#N/A</v>
      </c>
      <c r="AE1046" s="144">
        <f>IF(AND(Play[[#This Row],[northeast]]&lt;&gt;0,Play[[#This Row],[Smoker]]=0),Play[[#This Row],[medical_insurance_charges]],NA())</f>
        <v>14043.476699999999</v>
      </c>
      <c r="AF1046" s="115">
        <f>IF(AND(Play[[#This Row],[Biological Marker]]=0,Play[[#This Row],[Smoker]]=0),Play[[#This Row],[medical_insurance_charges]],NA())</f>
        <v>14043.476699999999</v>
      </c>
      <c r="AG1046" s="115" t="e">
        <f>IF(AND(Play[[#This Row],[Biological Marker]]=1,Play[[#This Row],[Smoker]]=0),Play[[#This Row],[medical_insurance_charges]],NA())</f>
        <v>#N/A</v>
      </c>
    </row>
    <row r="1047" spans="1:33" x14ac:dyDescent="0.35">
      <c r="A1047" s="31">
        <v>62</v>
      </c>
      <c r="B1047" s="31">
        <v>36.86</v>
      </c>
      <c r="C1047" s="33">
        <v>0</v>
      </c>
      <c r="D1047" s="33">
        <v>1</v>
      </c>
      <c r="E1047" s="33">
        <v>0</v>
      </c>
      <c r="F1047" s="33">
        <v>0</v>
      </c>
      <c r="G1047" s="33">
        <v>0</v>
      </c>
      <c r="H1047">
        <v>0</v>
      </c>
      <c r="I1047">
        <v>0</v>
      </c>
      <c r="J1047">
        <v>0</v>
      </c>
      <c r="K1047">
        <v>0</v>
      </c>
      <c r="L1047">
        <v>1</v>
      </c>
      <c r="M1047">
        <v>0</v>
      </c>
      <c r="N1047">
        <v>0</v>
      </c>
      <c r="O1047">
        <v>0</v>
      </c>
      <c r="P1047">
        <v>1</v>
      </c>
      <c r="Q1047" s="32">
        <v>31620.001059999999</v>
      </c>
      <c r="R1047" s="110" t="e">
        <f>IF(Play[[#This Row],[southeast]]=1,Play[[#This Row],[medical_insurance_charges]],NA())</f>
        <v>#N/A</v>
      </c>
      <c r="S1047" s="110" t="e">
        <f>IF(Play[[#This Row],[southwest]]=1,Play[[#This Row],[medical_insurance_charges]],NA())</f>
        <v>#N/A</v>
      </c>
      <c r="T1047" s="111" t="e">
        <f>IF(Play[[#This Row],[northwest]]=1,Play[[#This Row],[medical_insurance_charges]],NA())</f>
        <v>#N/A</v>
      </c>
      <c r="U1047" s="110">
        <f>IF(Play[[#This Row],[northeast]]=1,Play[[#This Row],[medical_insurance_charges]],NA())</f>
        <v>31620.001059999999</v>
      </c>
      <c r="V1047" s="114" t="e">
        <f>IF(AND(Play[[#This Row],[southeast]]&lt;&gt;0,Play[[#This Row],[Smoker]]&lt;&gt;0),Play[[#This Row],[medical_insurance_charges]],NA())</f>
        <v>#N/A</v>
      </c>
      <c r="W1047" s="114" t="e">
        <f>IF(AND(Play[[#This Row],[southwest]]&lt;&gt;0,Play[[#This Row],[Smoker]]&lt;&gt;0),Play[[#This Row],[medical_insurance_charges]],NA())</f>
        <v>#N/A</v>
      </c>
      <c r="X1047" s="114" t="e">
        <f>IF(AND(Play[[#This Row],[northwest]]&lt;&gt;0,Play[[#This Row],[Smoker]]&lt;&gt;0),Play[[#This Row],[medical_insurance_charges]],NA())</f>
        <v>#N/A</v>
      </c>
      <c r="Y1047" s="114" t="e">
        <f>IF(AND(Play[[#This Row],[northeast]]&lt;&gt;0,Play[[#This Row],[Smoker]]&lt;&gt;0),Play[[#This Row],[medical_insurance_charges]],NA())</f>
        <v>#N/A</v>
      </c>
      <c r="Z1047" s="115" t="e">
        <f>IF(AND(Play[[#This Row],[Biological Marker]]=0,Play[[#This Row],[Smoker]]=1),Play[[#This Row],[medical_insurance_charges]],NA())</f>
        <v>#N/A</v>
      </c>
      <c r="AA1047" s="115" t="e">
        <f>IF(AND(Play[[#This Row],[Biological Marker]]=1,Play[[#This Row],[Smoker]]=1),Play[[#This Row],[medical_insurance_charges]],NA())</f>
        <v>#N/A</v>
      </c>
      <c r="AB1047" s="144" t="e">
        <f>IF(AND(Play[[#This Row],[southeast]]&lt;&gt;0,Play[[#This Row],[Smoker]]=0),Play[[#This Row],[medical_insurance_charges]],NA())</f>
        <v>#N/A</v>
      </c>
      <c r="AC1047" s="144" t="e">
        <f>IF(AND(Play[[#This Row],[southwest]]&lt;&gt;0,Play[[#This Row],[Smoker]]=0),Play[[#This Row],[medical_insurance_charges]],NA())</f>
        <v>#N/A</v>
      </c>
      <c r="AD1047" s="144" t="e">
        <f>IF(AND(Play[[#This Row],[northwest]]&lt;&gt;0,Play[[#This Row],[Smoker]]=0),Play[[#This Row],[medical_insurance_charges]],NA())</f>
        <v>#N/A</v>
      </c>
      <c r="AE1047" s="144">
        <f>IF(AND(Play[[#This Row],[northeast]]&lt;&gt;0,Play[[#This Row],[Smoker]]=0),Play[[#This Row],[medical_insurance_charges]],NA())</f>
        <v>31620.001059999999</v>
      </c>
      <c r="AF1047" s="115">
        <f>IF(AND(Play[[#This Row],[Biological Marker]]=0,Play[[#This Row],[Smoker]]=0),Play[[#This Row],[medical_insurance_charges]],NA())</f>
        <v>31620.001059999999</v>
      </c>
      <c r="AG1047" s="115" t="e">
        <f>IF(AND(Play[[#This Row],[Biological Marker]]=1,Play[[#This Row],[Smoker]]=0),Play[[#This Row],[medical_insurance_charges]],NA())</f>
        <v>#N/A</v>
      </c>
    </row>
    <row r="1048" spans="1:33" x14ac:dyDescent="0.35">
      <c r="A1048" s="31">
        <v>62</v>
      </c>
      <c r="B1048" s="31">
        <v>30.495000000000001</v>
      </c>
      <c r="C1048" s="33">
        <v>0</v>
      </c>
      <c r="D1048" s="33">
        <v>1</v>
      </c>
      <c r="E1048" s="33">
        <v>0</v>
      </c>
      <c r="F1048" s="33">
        <v>0</v>
      </c>
      <c r="G1048" s="33">
        <v>0</v>
      </c>
      <c r="H1048">
        <v>0</v>
      </c>
      <c r="I1048">
        <v>0</v>
      </c>
      <c r="J1048">
        <v>0</v>
      </c>
      <c r="K1048">
        <v>1</v>
      </c>
      <c r="L1048">
        <v>0</v>
      </c>
      <c r="M1048">
        <v>0</v>
      </c>
      <c r="N1048">
        <v>0</v>
      </c>
      <c r="O1048">
        <v>0</v>
      </c>
      <c r="P1048">
        <v>1</v>
      </c>
      <c r="Q1048" s="32">
        <v>15019.760050000001</v>
      </c>
      <c r="R1048" s="110" t="e">
        <f>IF(Play[[#This Row],[southeast]]=1,Play[[#This Row],[medical_insurance_charges]],NA())</f>
        <v>#N/A</v>
      </c>
      <c r="S1048" s="110" t="e">
        <f>IF(Play[[#This Row],[southwest]]=1,Play[[#This Row],[medical_insurance_charges]],NA())</f>
        <v>#N/A</v>
      </c>
      <c r="T1048" s="111">
        <f>IF(Play[[#This Row],[northwest]]=1,Play[[#This Row],[medical_insurance_charges]],NA())</f>
        <v>15019.760050000001</v>
      </c>
      <c r="U1048" s="110" t="e">
        <f>IF(Play[[#This Row],[northeast]]=1,Play[[#This Row],[medical_insurance_charges]],NA())</f>
        <v>#N/A</v>
      </c>
      <c r="V1048" s="114" t="e">
        <f>IF(AND(Play[[#This Row],[southeast]]&lt;&gt;0,Play[[#This Row],[Smoker]]&lt;&gt;0),Play[[#This Row],[medical_insurance_charges]],NA())</f>
        <v>#N/A</v>
      </c>
      <c r="W1048" s="114" t="e">
        <f>IF(AND(Play[[#This Row],[southwest]]&lt;&gt;0,Play[[#This Row],[Smoker]]&lt;&gt;0),Play[[#This Row],[medical_insurance_charges]],NA())</f>
        <v>#N/A</v>
      </c>
      <c r="X1048" s="114" t="e">
        <f>IF(AND(Play[[#This Row],[northwest]]&lt;&gt;0,Play[[#This Row],[Smoker]]&lt;&gt;0),Play[[#This Row],[medical_insurance_charges]],NA())</f>
        <v>#N/A</v>
      </c>
      <c r="Y1048" s="114" t="e">
        <f>IF(AND(Play[[#This Row],[northeast]]&lt;&gt;0,Play[[#This Row],[Smoker]]&lt;&gt;0),Play[[#This Row],[medical_insurance_charges]],NA())</f>
        <v>#N/A</v>
      </c>
      <c r="Z1048" s="115" t="e">
        <f>IF(AND(Play[[#This Row],[Biological Marker]]=0,Play[[#This Row],[Smoker]]=1),Play[[#This Row],[medical_insurance_charges]],NA())</f>
        <v>#N/A</v>
      </c>
      <c r="AA1048" s="115" t="e">
        <f>IF(AND(Play[[#This Row],[Biological Marker]]=1,Play[[#This Row],[Smoker]]=1),Play[[#This Row],[medical_insurance_charges]],NA())</f>
        <v>#N/A</v>
      </c>
      <c r="AB1048" s="144" t="e">
        <f>IF(AND(Play[[#This Row],[southeast]]&lt;&gt;0,Play[[#This Row],[Smoker]]=0),Play[[#This Row],[medical_insurance_charges]],NA())</f>
        <v>#N/A</v>
      </c>
      <c r="AC1048" s="144" t="e">
        <f>IF(AND(Play[[#This Row],[southwest]]&lt;&gt;0,Play[[#This Row],[Smoker]]=0),Play[[#This Row],[medical_insurance_charges]],NA())</f>
        <v>#N/A</v>
      </c>
      <c r="AD1048" s="144">
        <f>IF(AND(Play[[#This Row],[northwest]]&lt;&gt;0,Play[[#This Row],[Smoker]]=0),Play[[#This Row],[medical_insurance_charges]],NA())</f>
        <v>15019.760050000001</v>
      </c>
      <c r="AE1048" s="144" t="e">
        <f>IF(AND(Play[[#This Row],[northeast]]&lt;&gt;0,Play[[#This Row],[Smoker]]=0),Play[[#This Row],[medical_insurance_charges]],NA())</f>
        <v>#N/A</v>
      </c>
      <c r="AF1048" s="115">
        <f>IF(AND(Play[[#This Row],[Biological Marker]]=0,Play[[#This Row],[Smoker]]=0),Play[[#This Row],[medical_insurance_charges]],NA())</f>
        <v>15019.760050000001</v>
      </c>
      <c r="AG1048" s="115" t="e">
        <f>IF(AND(Play[[#This Row],[Biological Marker]]=1,Play[[#This Row],[Smoker]]=0),Play[[#This Row],[medical_insurance_charges]],NA())</f>
        <v>#N/A</v>
      </c>
    </row>
    <row r="1049" spans="1:33" x14ac:dyDescent="0.35">
      <c r="A1049" s="31">
        <v>62</v>
      </c>
      <c r="B1049" s="31">
        <v>32.68</v>
      </c>
      <c r="C1049" s="33">
        <v>0</v>
      </c>
      <c r="D1049" s="33">
        <v>1</v>
      </c>
      <c r="E1049" s="33">
        <v>0</v>
      </c>
      <c r="F1049" s="33">
        <v>0</v>
      </c>
      <c r="G1049" s="33">
        <v>0</v>
      </c>
      <c r="H1049">
        <v>0</v>
      </c>
      <c r="I1049">
        <v>0</v>
      </c>
      <c r="J1049">
        <v>0</v>
      </c>
      <c r="K1049">
        <v>1</v>
      </c>
      <c r="L1049">
        <v>0</v>
      </c>
      <c r="M1049">
        <v>0</v>
      </c>
      <c r="N1049">
        <v>0</v>
      </c>
      <c r="O1049">
        <v>0</v>
      </c>
      <c r="P1049">
        <v>1</v>
      </c>
      <c r="Q1049" s="32">
        <v>13844.797200000001</v>
      </c>
      <c r="R1049" s="110" t="e">
        <f>IF(Play[[#This Row],[southeast]]=1,Play[[#This Row],[medical_insurance_charges]],NA())</f>
        <v>#N/A</v>
      </c>
      <c r="S1049" s="110" t="e">
        <f>IF(Play[[#This Row],[southwest]]=1,Play[[#This Row],[medical_insurance_charges]],NA())</f>
        <v>#N/A</v>
      </c>
      <c r="T1049" s="111">
        <f>IF(Play[[#This Row],[northwest]]=1,Play[[#This Row],[medical_insurance_charges]],NA())</f>
        <v>13844.797200000001</v>
      </c>
      <c r="U1049" s="110" t="e">
        <f>IF(Play[[#This Row],[northeast]]=1,Play[[#This Row],[medical_insurance_charges]],NA())</f>
        <v>#N/A</v>
      </c>
      <c r="V1049" s="114" t="e">
        <f>IF(AND(Play[[#This Row],[southeast]]&lt;&gt;0,Play[[#This Row],[Smoker]]&lt;&gt;0),Play[[#This Row],[medical_insurance_charges]],NA())</f>
        <v>#N/A</v>
      </c>
      <c r="W1049" s="114" t="e">
        <f>IF(AND(Play[[#This Row],[southwest]]&lt;&gt;0,Play[[#This Row],[Smoker]]&lt;&gt;0),Play[[#This Row],[medical_insurance_charges]],NA())</f>
        <v>#N/A</v>
      </c>
      <c r="X1049" s="114" t="e">
        <f>IF(AND(Play[[#This Row],[northwest]]&lt;&gt;0,Play[[#This Row],[Smoker]]&lt;&gt;0),Play[[#This Row],[medical_insurance_charges]],NA())</f>
        <v>#N/A</v>
      </c>
      <c r="Y1049" s="114" t="e">
        <f>IF(AND(Play[[#This Row],[northeast]]&lt;&gt;0,Play[[#This Row],[Smoker]]&lt;&gt;0),Play[[#This Row],[medical_insurance_charges]],NA())</f>
        <v>#N/A</v>
      </c>
      <c r="Z1049" s="115" t="e">
        <f>IF(AND(Play[[#This Row],[Biological Marker]]=0,Play[[#This Row],[Smoker]]=1),Play[[#This Row],[medical_insurance_charges]],NA())</f>
        <v>#N/A</v>
      </c>
      <c r="AA1049" s="115" t="e">
        <f>IF(AND(Play[[#This Row],[Biological Marker]]=1,Play[[#This Row],[Smoker]]=1),Play[[#This Row],[medical_insurance_charges]],NA())</f>
        <v>#N/A</v>
      </c>
      <c r="AB1049" s="144" t="e">
        <f>IF(AND(Play[[#This Row],[southeast]]&lt;&gt;0,Play[[#This Row],[Smoker]]=0),Play[[#This Row],[medical_insurance_charges]],NA())</f>
        <v>#N/A</v>
      </c>
      <c r="AC1049" s="144" t="e">
        <f>IF(AND(Play[[#This Row],[southwest]]&lt;&gt;0,Play[[#This Row],[Smoker]]=0),Play[[#This Row],[medical_insurance_charges]],NA())</f>
        <v>#N/A</v>
      </c>
      <c r="AD1049" s="144">
        <f>IF(AND(Play[[#This Row],[northwest]]&lt;&gt;0,Play[[#This Row],[Smoker]]=0),Play[[#This Row],[medical_insurance_charges]],NA())</f>
        <v>13844.797200000001</v>
      </c>
      <c r="AE1049" s="144" t="e">
        <f>IF(AND(Play[[#This Row],[northeast]]&lt;&gt;0,Play[[#This Row],[Smoker]]=0),Play[[#This Row],[medical_insurance_charges]],NA())</f>
        <v>#N/A</v>
      </c>
      <c r="AF1049" s="115">
        <f>IF(AND(Play[[#This Row],[Biological Marker]]=0,Play[[#This Row],[Smoker]]=0),Play[[#This Row],[medical_insurance_charges]],NA())</f>
        <v>13844.797200000001</v>
      </c>
      <c r="AG1049" s="115" t="e">
        <f>IF(AND(Play[[#This Row],[Biological Marker]]=1,Play[[#This Row],[Smoker]]=0),Play[[#This Row],[medical_insurance_charges]],NA())</f>
        <v>#N/A</v>
      </c>
    </row>
    <row r="1050" spans="1:33" x14ac:dyDescent="0.35">
      <c r="A1050" s="31">
        <v>64</v>
      </c>
      <c r="B1050" s="31">
        <v>39.33</v>
      </c>
      <c r="C1050" s="33">
        <v>0</v>
      </c>
      <c r="D1050" s="33">
        <v>1</v>
      </c>
      <c r="E1050" s="33">
        <v>0</v>
      </c>
      <c r="F1050" s="33">
        <v>0</v>
      </c>
      <c r="G1050" s="33">
        <v>0</v>
      </c>
      <c r="H1050">
        <v>0</v>
      </c>
      <c r="I1050">
        <v>0</v>
      </c>
      <c r="J1050">
        <v>0</v>
      </c>
      <c r="K1050">
        <v>0</v>
      </c>
      <c r="L1050">
        <v>1</v>
      </c>
      <c r="M1050">
        <v>0</v>
      </c>
      <c r="N1050">
        <v>0</v>
      </c>
      <c r="O1050">
        <v>0</v>
      </c>
      <c r="P1050">
        <v>1</v>
      </c>
      <c r="Q1050" s="32">
        <v>14901.5167</v>
      </c>
      <c r="R1050" s="110" t="e">
        <f>IF(Play[[#This Row],[southeast]]=1,Play[[#This Row],[medical_insurance_charges]],NA())</f>
        <v>#N/A</v>
      </c>
      <c r="S1050" s="110" t="e">
        <f>IF(Play[[#This Row],[southwest]]=1,Play[[#This Row],[medical_insurance_charges]],NA())</f>
        <v>#N/A</v>
      </c>
      <c r="T1050" s="111" t="e">
        <f>IF(Play[[#This Row],[northwest]]=1,Play[[#This Row],[medical_insurance_charges]],NA())</f>
        <v>#N/A</v>
      </c>
      <c r="U1050" s="110">
        <f>IF(Play[[#This Row],[northeast]]=1,Play[[#This Row],[medical_insurance_charges]],NA())</f>
        <v>14901.5167</v>
      </c>
      <c r="V1050" s="114" t="e">
        <f>IF(AND(Play[[#This Row],[southeast]]&lt;&gt;0,Play[[#This Row],[Smoker]]&lt;&gt;0),Play[[#This Row],[medical_insurance_charges]],NA())</f>
        <v>#N/A</v>
      </c>
      <c r="W1050" s="114" t="e">
        <f>IF(AND(Play[[#This Row],[southwest]]&lt;&gt;0,Play[[#This Row],[Smoker]]&lt;&gt;0),Play[[#This Row],[medical_insurance_charges]],NA())</f>
        <v>#N/A</v>
      </c>
      <c r="X1050" s="114" t="e">
        <f>IF(AND(Play[[#This Row],[northwest]]&lt;&gt;0,Play[[#This Row],[Smoker]]&lt;&gt;0),Play[[#This Row],[medical_insurance_charges]],NA())</f>
        <v>#N/A</v>
      </c>
      <c r="Y1050" s="114" t="e">
        <f>IF(AND(Play[[#This Row],[northeast]]&lt;&gt;0,Play[[#This Row],[Smoker]]&lt;&gt;0),Play[[#This Row],[medical_insurance_charges]],NA())</f>
        <v>#N/A</v>
      </c>
      <c r="Z1050" s="115" t="e">
        <f>IF(AND(Play[[#This Row],[Biological Marker]]=0,Play[[#This Row],[Smoker]]=1),Play[[#This Row],[medical_insurance_charges]],NA())</f>
        <v>#N/A</v>
      </c>
      <c r="AA1050" s="115" t="e">
        <f>IF(AND(Play[[#This Row],[Biological Marker]]=1,Play[[#This Row],[Smoker]]=1),Play[[#This Row],[medical_insurance_charges]],NA())</f>
        <v>#N/A</v>
      </c>
      <c r="AB1050" s="144" t="e">
        <f>IF(AND(Play[[#This Row],[southeast]]&lt;&gt;0,Play[[#This Row],[Smoker]]=0),Play[[#This Row],[medical_insurance_charges]],NA())</f>
        <v>#N/A</v>
      </c>
      <c r="AC1050" s="144" t="e">
        <f>IF(AND(Play[[#This Row],[southwest]]&lt;&gt;0,Play[[#This Row],[Smoker]]=0),Play[[#This Row],[medical_insurance_charges]],NA())</f>
        <v>#N/A</v>
      </c>
      <c r="AD1050" s="144" t="e">
        <f>IF(AND(Play[[#This Row],[northwest]]&lt;&gt;0,Play[[#This Row],[Smoker]]=0),Play[[#This Row],[medical_insurance_charges]],NA())</f>
        <v>#N/A</v>
      </c>
      <c r="AE1050" s="144">
        <f>IF(AND(Play[[#This Row],[northeast]]&lt;&gt;0,Play[[#This Row],[Smoker]]=0),Play[[#This Row],[medical_insurance_charges]],NA())</f>
        <v>14901.5167</v>
      </c>
      <c r="AF1050" s="115">
        <f>IF(AND(Play[[#This Row],[Biological Marker]]=0,Play[[#This Row],[Smoker]]=0),Play[[#This Row],[medical_insurance_charges]],NA())</f>
        <v>14901.5167</v>
      </c>
      <c r="AG1050" s="115" t="e">
        <f>IF(AND(Play[[#This Row],[Biological Marker]]=1,Play[[#This Row],[Smoker]]=0),Play[[#This Row],[medical_insurance_charges]],NA())</f>
        <v>#N/A</v>
      </c>
    </row>
    <row r="1051" spans="1:33" x14ac:dyDescent="0.35">
      <c r="A1051" s="31">
        <v>64</v>
      </c>
      <c r="B1051" s="31">
        <v>30.114999999999998</v>
      </c>
      <c r="C1051" s="33">
        <v>0</v>
      </c>
      <c r="D1051" s="33">
        <v>1</v>
      </c>
      <c r="E1051" s="33">
        <v>0</v>
      </c>
      <c r="F1051" s="33">
        <v>0</v>
      </c>
      <c r="G1051" s="33">
        <v>0</v>
      </c>
      <c r="H1051">
        <v>0</v>
      </c>
      <c r="I1051">
        <v>0</v>
      </c>
      <c r="J1051">
        <v>0</v>
      </c>
      <c r="K1051">
        <v>1</v>
      </c>
      <c r="L1051">
        <v>0</v>
      </c>
      <c r="M1051">
        <v>0</v>
      </c>
      <c r="N1051">
        <v>0</v>
      </c>
      <c r="O1051">
        <v>0</v>
      </c>
      <c r="P1051">
        <v>1</v>
      </c>
      <c r="Q1051" s="32">
        <v>16455.707849999999</v>
      </c>
      <c r="R1051" s="110" t="e">
        <f>IF(Play[[#This Row],[southeast]]=1,Play[[#This Row],[medical_insurance_charges]],NA())</f>
        <v>#N/A</v>
      </c>
      <c r="S1051" s="110" t="e">
        <f>IF(Play[[#This Row],[southwest]]=1,Play[[#This Row],[medical_insurance_charges]],NA())</f>
        <v>#N/A</v>
      </c>
      <c r="T1051" s="111">
        <f>IF(Play[[#This Row],[northwest]]=1,Play[[#This Row],[medical_insurance_charges]],NA())</f>
        <v>16455.707849999999</v>
      </c>
      <c r="U1051" s="110" t="e">
        <f>IF(Play[[#This Row],[northeast]]=1,Play[[#This Row],[medical_insurance_charges]],NA())</f>
        <v>#N/A</v>
      </c>
      <c r="V1051" s="114" t="e">
        <f>IF(AND(Play[[#This Row],[southeast]]&lt;&gt;0,Play[[#This Row],[Smoker]]&lt;&gt;0),Play[[#This Row],[medical_insurance_charges]],NA())</f>
        <v>#N/A</v>
      </c>
      <c r="W1051" s="114" t="e">
        <f>IF(AND(Play[[#This Row],[southwest]]&lt;&gt;0,Play[[#This Row],[Smoker]]&lt;&gt;0),Play[[#This Row],[medical_insurance_charges]],NA())</f>
        <v>#N/A</v>
      </c>
      <c r="X1051" s="114" t="e">
        <f>IF(AND(Play[[#This Row],[northwest]]&lt;&gt;0,Play[[#This Row],[Smoker]]&lt;&gt;0),Play[[#This Row],[medical_insurance_charges]],NA())</f>
        <v>#N/A</v>
      </c>
      <c r="Y1051" s="114" t="e">
        <f>IF(AND(Play[[#This Row],[northeast]]&lt;&gt;0,Play[[#This Row],[Smoker]]&lt;&gt;0),Play[[#This Row],[medical_insurance_charges]],NA())</f>
        <v>#N/A</v>
      </c>
      <c r="Z1051" s="115" t="e">
        <f>IF(AND(Play[[#This Row],[Biological Marker]]=0,Play[[#This Row],[Smoker]]=1),Play[[#This Row],[medical_insurance_charges]],NA())</f>
        <v>#N/A</v>
      </c>
      <c r="AA1051" s="115" t="e">
        <f>IF(AND(Play[[#This Row],[Biological Marker]]=1,Play[[#This Row],[Smoker]]=1),Play[[#This Row],[medical_insurance_charges]],NA())</f>
        <v>#N/A</v>
      </c>
      <c r="AB1051" s="144" t="e">
        <f>IF(AND(Play[[#This Row],[southeast]]&lt;&gt;0,Play[[#This Row],[Smoker]]=0),Play[[#This Row],[medical_insurance_charges]],NA())</f>
        <v>#N/A</v>
      </c>
      <c r="AC1051" s="144" t="e">
        <f>IF(AND(Play[[#This Row],[southwest]]&lt;&gt;0,Play[[#This Row],[Smoker]]=0),Play[[#This Row],[medical_insurance_charges]],NA())</f>
        <v>#N/A</v>
      </c>
      <c r="AD1051" s="144">
        <f>IF(AND(Play[[#This Row],[northwest]]&lt;&gt;0,Play[[#This Row],[Smoker]]=0),Play[[#This Row],[medical_insurance_charges]],NA())</f>
        <v>16455.707849999999</v>
      </c>
      <c r="AE1051" s="144" t="e">
        <f>IF(AND(Play[[#This Row],[northeast]]&lt;&gt;0,Play[[#This Row],[Smoker]]=0),Play[[#This Row],[medical_insurance_charges]],NA())</f>
        <v>#N/A</v>
      </c>
      <c r="AF1051" s="115">
        <f>IF(AND(Play[[#This Row],[Biological Marker]]=0,Play[[#This Row],[Smoker]]=0),Play[[#This Row],[medical_insurance_charges]],NA())</f>
        <v>16455.707849999999</v>
      </c>
      <c r="AG1051" s="115" t="e">
        <f>IF(AND(Play[[#This Row],[Biological Marker]]=1,Play[[#This Row],[Smoker]]=0),Play[[#This Row],[medical_insurance_charges]],NA())</f>
        <v>#N/A</v>
      </c>
    </row>
    <row r="1052" spans="1:33" x14ac:dyDescent="0.35">
      <c r="A1052" s="31">
        <v>64</v>
      </c>
      <c r="B1052" s="31">
        <v>32.965000000000003</v>
      </c>
      <c r="C1052" s="33">
        <v>0</v>
      </c>
      <c r="D1052" s="33">
        <v>1</v>
      </c>
      <c r="E1052" s="33">
        <v>0</v>
      </c>
      <c r="F1052" s="33">
        <v>0</v>
      </c>
      <c r="G1052" s="33">
        <v>0</v>
      </c>
      <c r="H1052">
        <v>0</v>
      </c>
      <c r="I1052">
        <v>0</v>
      </c>
      <c r="J1052">
        <v>0</v>
      </c>
      <c r="K1052">
        <v>1</v>
      </c>
      <c r="L1052">
        <v>0</v>
      </c>
      <c r="M1052">
        <v>0</v>
      </c>
      <c r="N1052">
        <v>0</v>
      </c>
      <c r="O1052">
        <v>0</v>
      </c>
      <c r="P1052">
        <v>1</v>
      </c>
      <c r="Q1052" s="32">
        <v>14692.66935</v>
      </c>
      <c r="R1052" s="110" t="e">
        <f>IF(Play[[#This Row],[southeast]]=1,Play[[#This Row],[medical_insurance_charges]],NA())</f>
        <v>#N/A</v>
      </c>
      <c r="S1052" s="110" t="e">
        <f>IF(Play[[#This Row],[southwest]]=1,Play[[#This Row],[medical_insurance_charges]],NA())</f>
        <v>#N/A</v>
      </c>
      <c r="T1052" s="111">
        <f>IF(Play[[#This Row],[northwest]]=1,Play[[#This Row],[medical_insurance_charges]],NA())</f>
        <v>14692.66935</v>
      </c>
      <c r="U1052" s="110" t="e">
        <f>IF(Play[[#This Row],[northeast]]=1,Play[[#This Row],[medical_insurance_charges]],NA())</f>
        <v>#N/A</v>
      </c>
      <c r="V1052" s="114" t="e">
        <f>IF(AND(Play[[#This Row],[southeast]]&lt;&gt;0,Play[[#This Row],[Smoker]]&lt;&gt;0),Play[[#This Row],[medical_insurance_charges]],NA())</f>
        <v>#N/A</v>
      </c>
      <c r="W1052" s="114" t="e">
        <f>IF(AND(Play[[#This Row],[southwest]]&lt;&gt;0,Play[[#This Row],[Smoker]]&lt;&gt;0),Play[[#This Row],[medical_insurance_charges]],NA())</f>
        <v>#N/A</v>
      </c>
      <c r="X1052" s="114" t="e">
        <f>IF(AND(Play[[#This Row],[northwest]]&lt;&gt;0,Play[[#This Row],[Smoker]]&lt;&gt;0),Play[[#This Row],[medical_insurance_charges]],NA())</f>
        <v>#N/A</v>
      </c>
      <c r="Y1052" s="114" t="e">
        <f>IF(AND(Play[[#This Row],[northeast]]&lt;&gt;0,Play[[#This Row],[Smoker]]&lt;&gt;0),Play[[#This Row],[medical_insurance_charges]],NA())</f>
        <v>#N/A</v>
      </c>
      <c r="Z1052" s="115" t="e">
        <f>IF(AND(Play[[#This Row],[Biological Marker]]=0,Play[[#This Row],[Smoker]]=1),Play[[#This Row],[medical_insurance_charges]],NA())</f>
        <v>#N/A</v>
      </c>
      <c r="AA1052" s="115" t="e">
        <f>IF(AND(Play[[#This Row],[Biological Marker]]=1,Play[[#This Row],[Smoker]]=1),Play[[#This Row],[medical_insurance_charges]],NA())</f>
        <v>#N/A</v>
      </c>
      <c r="AB1052" s="144" t="e">
        <f>IF(AND(Play[[#This Row],[southeast]]&lt;&gt;0,Play[[#This Row],[Smoker]]=0),Play[[#This Row],[medical_insurance_charges]],NA())</f>
        <v>#N/A</v>
      </c>
      <c r="AC1052" s="144" t="e">
        <f>IF(AND(Play[[#This Row],[southwest]]&lt;&gt;0,Play[[#This Row],[Smoker]]=0),Play[[#This Row],[medical_insurance_charges]],NA())</f>
        <v>#N/A</v>
      </c>
      <c r="AD1052" s="144">
        <f>IF(AND(Play[[#This Row],[northwest]]&lt;&gt;0,Play[[#This Row],[Smoker]]=0),Play[[#This Row],[medical_insurance_charges]],NA())</f>
        <v>14692.66935</v>
      </c>
      <c r="AE1052" s="144" t="e">
        <f>IF(AND(Play[[#This Row],[northeast]]&lt;&gt;0,Play[[#This Row],[Smoker]]=0),Play[[#This Row],[medical_insurance_charges]],NA())</f>
        <v>#N/A</v>
      </c>
      <c r="AF1052" s="115">
        <f>IF(AND(Play[[#This Row],[Biological Marker]]=0,Play[[#This Row],[Smoker]]=0),Play[[#This Row],[medical_insurance_charges]],NA())</f>
        <v>14692.66935</v>
      </c>
      <c r="AG1052" s="115" t="e">
        <f>IF(AND(Play[[#This Row],[Biological Marker]]=1,Play[[#This Row],[Smoker]]=0),Play[[#This Row],[medical_insurance_charges]],NA())</f>
        <v>#N/A</v>
      </c>
    </row>
    <row r="1053" spans="1:33" x14ac:dyDescent="0.35">
      <c r="A1053" s="31">
        <v>64</v>
      </c>
      <c r="B1053" s="31">
        <v>31.824999999999999</v>
      </c>
      <c r="C1053" s="33">
        <v>0</v>
      </c>
      <c r="D1053" s="33">
        <v>1</v>
      </c>
      <c r="E1053" s="33">
        <v>0</v>
      </c>
      <c r="F1053" s="33">
        <v>0</v>
      </c>
      <c r="G1053" s="33">
        <v>0</v>
      </c>
      <c r="H1053">
        <v>0</v>
      </c>
      <c r="I1053">
        <v>0</v>
      </c>
      <c r="J1053">
        <v>0</v>
      </c>
      <c r="K1053">
        <v>0</v>
      </c>
      <c r="L1053">
        <v>1</v>
      </c>
      <c r="M1053">
        <v>0</v>
      </c>
      <c r="N1053">
        <v>0</v>
      </c>
      <c r="O1053">
        <v>0</v>
      </c>
      <c r="P1053">
        <v>1</v>
      </c>
      <c r="Q1053" s="32">
        <v>16069.08475</v>
      </c>
      <c r="R1053" s="110" t="e">
        <f>IF(Play[[#This Row],[southeast]]=1,Play[[#This Row],[medical_insurance_charges]],NA())</f>
        <v>#N/A</v>
      </c>
      <c r="S1053" s="110" t="e">
        <f>IF(Play[[#This Row],[southwest]]=1,Play[[#This Row],[medical_insurance_charges]],NA())</f>
        <v>#N/A</v>
      </c>
      <c r="T1053" s="111" t="e">
        <f>IF(Play[[#This Row],[northwest]]=1,Play[[#This Row],[medical_insurance_charges]],NA())</f>
        <v>#N/A</v>
      </c>
      <c r="U1053" s="110">
        <f>IF(Play[[#This Row],[northeast]]=1,Play[[#This Row],[medical_insurance_charges]],NA())</f>
        <v>16069.08475</v>
      </c>
      <c r="V1053" s="114" t="e">
        <f>IF(AND(Play[[#This Row],[southeast]]&lt;&gt;0,Play[[#This Row],[Smoker]]&lt;&gt;0),Play[[#This Row],[medical_insurance_charges]],NA())</f>
        <v>#N/A</v>
      </c>
      <c r="W1053" s="114" t="e">
        <f>IF(AND(Play[[#This Row],[southwest]]&lt;&gt;0,Play[[#This Row],[Smoker]]&lt;&gt;0),Play[[#This Row],[medical_insurance_charges]],NA())</f>
        <v>#N/A</v>
      </c>
      <c r="X1053" s="114" t="e">
        <f>IF(AND(Play[[#This Row],[northwest]]&lt;&gt;0,Play[[#This Row],[Smoker]]&lt;&gt;0),Play[[#This Row],[medical_insurance_charges]],NA())</f>
        <v>#N/A</v>
      </c>
      <c r="Y1053" s="114" t="e">
        <f>IF(AND(Play[[#This Row],[northeast]]&lt;&gt;0,Play[[#This Row],[Smoker]]&lt;&gt;0),Play[[#This Row],[medical_insurance_charges]],NA())</f>
        <v>#N/A</v>
      </c>
      <c r="Z1053" s="115" t="e">
        <f>IF(AND(Play[[#This Row],[Biological Marker]]=0,Play[[#This Row],[Smoker]]=1),Play[[#This Row],[medical_insurance_charges]],NA())</f>
        <v>#N/A</v>
      </c>
      <c r="AA1053" s="115" t="e">
        <f>IF(AND(Play[[#This Row],[Biological Marker]]=1,Play[[#This Row],[Smoker]]=1),Play[[#This Row],[medical_insurance_charges]],NA())</f>
        <v>#N/A</v>
      </c>
      <c r="AB1053" s="144" t="e">
        <f>IF(AND(Play[[#This Row],[southeast]]&lt;&gt;0,Play[[#This Row],[Smoker]]=0),Play[[#This Row],[medical_insurance_charges]],NA())</f>
        <v>#N/A</v>
      </c>
      <c r="AC1053" s="144" t="e">
        <f>IF(AND(Play[[#This Row],[southwest]]&lt;&gt;0,Play[[#This Row],[Smoker]]=0),Play[[#This Row],[medical_insurance_charges]],NA())</f>
        <v>#N/A</v>
      </c>
      <c r="AD1053" s="144" t="e">
        <f>IF(AND(Play[[#This Row],[northwest]]&lt;&gt;0,Play[[#This Row],[Smoker]]=0),Play[[#This Row],[medical_insurance_charges]],NA())</f>
        <v>#N/A</v>
      </c>
      <c r="AE1053" s="144">
        <f>IF(AND(Play[[#This Row],[northeast]]&lt;&gt;0,Play[[#This Row],[Smoker]]=0),Play[[#This Row],[medical_insurance_charges]],NA())</f>
        <v>16069.08475</v>
      </c>
      <c r="AF1053" s="115">
        <f>IF(AND(Play[[#This Row],[Biological Marker]]=0,Play[[#This Row],[Smoker]]=0),Play[[#This Row],[medical_insurance_charges]],NA())</f>
        <v>16069.08475</v>
      </c>
      <c r="AG1053" s="115" t="e">
        <f>IF(AND(Play[[#This Row],[Biological Marker]]=1,Play[[#This Row],[Smoker]]=0),Play[[#This Row],[medical_insurance_charges]],NA())</f>
        <v>#N/A</v>
      </c>
    </row>
    <row r="1054" spans="1:33" x14ac:dyDescent="0.35">
      <c r="A1054" s="31">
        <v>18</v>
      </c>
      <c r="B1054" s="31">
        <v>30.4</v>
      </c>
      <c r="C1054" s="33">
        <v>0</v>
      </c>
      <c r="D1054" s="33">
        <v>1</v>
      </c>
      <c r="E1054" s="33">
        <v>0</v>
      </c>
      <c r="F1054" s="33">
        <v>0</v>
      </c>
      <c r="G1054" s="33">
        <v>1</v>
      </c>
      <c r="H1054">
        <v>0</v>
      </c>
      <c r="I1054">
        <v>0</v>
      </c>
      <c r="J1054">
        <v>0</v>
      </c>
      <c r="K1054">
        <v>0</v>
      </c>
      <c r="L1054">
        <v>1</v>
      </c>
      <c r="M1054">
        <v>1</v>
      </c>
      <c r="N1054">
        <v>0</v>
      </c>
      <c r="O1054">
        <v>0</v>
      </c>
      <c r="P1054">
        <v>0</v>
      </c>
      <c r="Q1054" s="32">
        <v>3481.8679999999999</v>
      </c>
      <c r="R1054" s="110" t="e">
        <f>IF(Play[[#This Row],[southeast]]=1,Play[[#This Row],[medical_insurance_charges]],NA())</f>
        <v>#N/A</v>
      </c>
      <c r="S1054" s="110" t="e">
        <f>IF(Play[[#This Row],[southwest]]=1,Play[[#This Row],[medical_insurance_charges]],NA())</f>
        <v>#N/A</v>
      </c>
      <c r="T1054" s="111" t="e">
        <f>IF(Play[[#This Row],[northwest]]=1,Play[[#This Row],[medical_insurance_charges]],NA())</f>
        <v>#N/A</v>
      </c>
      <c r="U1054" s="110">
        <f>IF(Play[[#This Row],[northeast]]=1,Play[[#This Row],[medical_insurance_charges]],NA())</f>
        <v>3481.8679999999999</v>
      </c>
      <c r="V1054" s="114" t="e">
        <f>IF(AND(Play[[#This Row],[southeast]]&lt;&gt;0,Play[[#This Row],[Smoker]]&lt;&gt;0),Play[[#This Row],[medical_insurance_charges]],NA())</f>
        <v>#N/A</v>
      </c>
      <c r="W1054" s="114" t="e">
        <f>IF(AND(Play[[#This Row],[southwest]]&lt;&gt;0,Play[[#This Row],[Smoker]]&lt;&gt;0),Play[[#This Row],[medical_insurance_charges]],NA())</f>
        <v>#N/A</v>
      </c>
      <c r="X1054" s="114" t="e">
        <f>IF(AND(Play[[#This Row],[northwest]]&lt;&gt;0,Play[[#This Row],[Smoker]]&lt;&gt;0),Play[[#This Row],[medical_insurance_charges]],NA())</f>
        <v>#N/A</v>
      </c>
      <c r="Y1054" s="114" t="e">
        <f>IF(AND(Play[[#This Row],[northeast]]&lt;&gt;0,Play[[#This Row],[Smoker]]&lt;&gt;0),Play[[#This Row],[medical_insurance_charges]],NA())</f>
        <v>#N/A</v>
      </c>
      <c r="Z1054" s="115" t="e">
        <f>IF(AND(Play[[#This Row],[Biological Marker]]=0,Play[[#This Row],[Smoker]]=1),Play[[#This Row],[medical_insurance_charges]],NA())</f>
        <v>#N/A</v>
      </c>
      <c r="AA1054" s="115" t="e">
        <f>IF(AND(Play[[#This Row],[Biological Marker]]=1,Play[[#This Row],[Smoker]]=1),Play[[#This Row],[medical_insurance_charges]],NA())</f>
        <v>#N/A</v>
      </c>
      <c r="AB1054" s="144" t="e">
        <f>IF(AND(Play[[#This Row],[southeast]]&lt;&gt;0,Play[[#This Row],[Smoker]]=0),Play[[#This Row],[medical_insurance_charges]],NA())</f>
        <v>#N/A</v>
      </c>
      <c r="AC1054" s="144" t="e">
        <f>IF(AND(Play[[#This Row],[southwest]]&lt;&gt;0,Play[[#This Row],[Smoker]]=0),Play[[#This Row],[medical_insurance_charges]],NA())</f>
        <v>#N/A</v>
      </c>
      <c r="AD1054" s="144" t="e">
        <f>IF(AND(Play[[#This Row],[northwest]]&lt;&gt;0,Play[[#This Row],[Smoker]]=0),Play[[#This Row],[medical_insurance_charges]],NA())</f>
        <v>#N/A</v>
      </c>
      <c r="AE1054" s="144">
        <f>IF(AND(Play[[#This Row],[northeast]]&lt;&gt;0,Play[[#This Row],[Smoker]]=0),Play[[#This Row],[medical_insurance_charges]],NA())</f>
        <v>3481.8679999999999</v>
      </c>
      <c r="AF1054" s="115" t="e">
        <f>IF(AND(Play[[#This Row],[Biological Marker]]=0,Play[[#This Row],[Smoker]]=0),Play[[#This Row],[medical_insurance_charges]],NA())</f>
        <v>#N/A</v>
      </c>
      <c r="AG1054" s="115">
        <f>IF(AND(Play[[#This Row],[Biological Marker]]=1,Play[[#This Row],[Smoker]]=0),Play[[#This Row],[medical_insurance_charges]],NA())</f>
        <v>3481.8679999999999</v>
      </c>
    </row>
    <row r="1055" spans="1:33" x14ac:dyDescent="0.35">
      <c r="A1055" s="31">
        <v>18</v>
      </c>
      <c r="B1055" s="31">
        <v>39.14</v>
      </c>
      <c r="C1055" s="33">
        <v>0</v>
      </c>
      <c r="D1055" s="33">
        <v>1</v>
      </c>
      <c r="E1055" s="33">
        <v>0</v>
      </c>
      <c r="F1055" s="33">
        <v>0</v>
      </c>
      <c r="G1055" s="33">
        <v>1</v>
      </c>
      <c r="H1055">
        <v>0</v>
      </c>
      <c r="I1055">
        <v>0</v>
      </c>
      <c r="J1055">
        <v>0</v>
      </c>
      <c r="K1055">
        <v>0</v>
      </c>
      <c r="L1055">
        <v>1</v>
      </c>
      <c r="M1055">
        <v>1</v>
      </c>
      <c r="N1055">
        <v>0</v>
      </c>
      <c r="O1055">
        <v>0</v>
      </c>
      <c r="P1055">
        <v>0</v>
      </c>
      <c r="Q1055" s="32">
        <v>12890.057650000001</v>
      </c>
      <c r="R1055" s="110" t="e">
        <f>IF(Play[[#This Row],[southeast]]=1,Play[[#This Row],[medical_insurance_charges]],NA())</f>
        <v>#N/A</v>
      </c>
      <c r="S1055" s="110" t="e">
        <f>IF(Play[[#This Row],[southwest]]=1,Play[[#This Row],[medical_insurance_charges]],NA())</f>
        <v>#N/A</v>
      </c>
      <c r="T1055" s="111" t="e">
        <f>IF(Play[[#This Row],[northwest]]=1,Play[[#This Row],[medical_insurance_charges]],NA())</f>
        <v>#N/A</v>
      </c>
      <c r="U1055" s="110">
        <f>IF(Play[[#This Row],[northeast]]=1,Play[[#This Row],[medical_insurance_charges]],NA())</f>
        <v>12890.057650000001</v>
      </c>
      <c r="V1055" s="114" t="e">
        <f>IF(AND(Play[[#This Row],[southeast]]&lt;&gt;0,Play[[#This Row],[Smoker]]&lt;&gt;0),Play[[#This Row],[medical_insurance_charges]],NA())</f>
        <v>#N/A</v>
      </c>
      <c r="W1055" s="114" t="e">
        <f>IF(AND(Play[[#This Row],[southwest]]&lt;&gt;0,Play[[#This Row],[Smoker]]&lt;&gt;0),Play[[#This Row],[medical_insurance_charges]],NA())</f>
        <v>#N/A</v>
      </c>
      <c r="X1055" s="114" t="e">
        <f>IF(AND(Play[[#This Row],[northwest]]&lt;&gt;0,Play[[#This Row],[Smoker]]&lt;&gt;0),Play[[#This Row],[medical_insurance_charges]],NA())</f>
        <v>#N/A</v>
      </c>
      <c r="Y1055" s="114" t="e">
        <f>IF(AND(Play[[#This Row],[northeast]]&lt;&gt;0,Play[[#This Row],[Smoker]]&lt;&gt;0),Play[[#This Row],[medical_insurance_charges]],NA())</f>
        <v>#N/A</v>
      </c>
      <c r="Z1055" s="115" t="e">
        <f>IF(AND(Play[[#This Row],[Biological Marker]]=0,Play[[#This Row],[Smoker]]=1),Play[[#This Row],[medical_insurance_charges]],NA())</f>
        <v>#N/A</v>
      </c>
      <c r="AA1055" s="115" t="e">
        <f>IF(AND(Play[[#This Row],[Biological Marker]]=1,Play[[#This Row],[Smoker]]=1),Play[[#This Row],[medical_insurance_charges]],NA())</f>
        <v>#N/A</v>
      </c>
      <c r="AB1055" s="144" t="e">
        <f>IF(AND(Play[[#This Row],[southeast]]&lt;&gt;0,Play[[#This Row],[Smoker]]=0),Play[[#This Row],[medical_insurance_charges]],NA())</f>
        <v>#N/A</v>
      </c>
      <c r="AC1055" s="144" t="e">
        <f>IF(AND(Play[[#This Row],[southwest]]&lt;&gt;0,Play[[#This Row],[Smoker]]=0),Play[[#This Row],[medical_insurance_charges]],NA())</f>
        <v>#N/A</v>
      </c>
      <c r="AD1055" s="144" t="e">
        <f>IF(AND(Play[[#This Row],[northwest]]&lt;&gt;0,Play[[#This Row],[Smoker]]=0),Play[[#This Row],[medical_insurance_charges]],NA())</f>
        <v>#N/A</v>
      </c>
      <c r="AE1055" s="144">
        <f>IF(AND(Play[[#This Row],[northeast]]&lt;&gt;0,Play[[#This Row],[Smoker]]=0),Play[[#This Row],[medical_insurance_charges]],NA())</f>
        <v>12890.057650000001</v>
      </c>
      <c r="AF1055" s="115" t="e">
        <f>IF(AND(Play[[#This Row],[Biological Marker]]=0,Play[[#This Row],[Smoker]]=0),Play[[#This Row],[medical_insurance_charges]],NA())</f>
        <v>#N/A</v>
      </c>
      <c r="AG1055" s="115">
        <f>IF(AND(Play[[#This Row],[Biological Marker]]=1,Play[[#This Row],[Smoker]]=0),Play[[#This Row],[medical_insurance_charges]],NA())</f>
        <v>12890.057650000001</v>
      </c>
    </row>
    <row r="1056" spans="1:33" x14ac:dyDescent="0.35">
      <c r="A1056" s="31">
        <v>19</v>
      </c>
      <c r="B1056" s="31">
        <v>30.59</v>
      </c>
      <c r="C1056" s="33">
        <v>0</v>
      </c>
      <c r="D1056" s="33">
        <v>1</v>
      </c>
      <c r="E1056" s="33">
        <v>0</v>
      </c>
      <c r="F1056" s="33">
        <v>0</v>
      </c>
      <c r="G1056" s="33">
        <v>1</v>
      </c>
      <c r="H1056">
        <v>0</v>
      </c>
      <c r="I1056">
        <v>0</v>
      </c>
      <c r="J1056">
        <v>0</v>
      </c>
      <c r="K1056">
        <v>1</v>
      </c>
      <c r="L1056">
        <v>0</v>
      </c>
      <c r="M1056">
        <v>1</v>
      </c>
      <c r="N1056">
        <v>0</v>
      </c>
      <c r="O1056">
        <v>0</v>
      </c>
      <c r="P1056">
        <v>0</v>
      </c>
      <c r="Q1056" s="32">
        <v>1639.5631000000001</v>
      </c>
      <c r="R1056" s="110" t="e">
        <f>IF(Play[[#This Row],[southeast]]=1,Play[[#This Row],[medical_insurance_charges]],NA())</f>
        <v>#N/A</v>
      </c>
      <c r="S1056" s="110" t="e">
        <f>IF(Play[[#This Row],[southwest]]=1,Play[[#This Row],[medical_insurance_charges]],NA())</f>
        <v>#N/A</v>
      </c>
      <c r="T1056" s="111">
        <f>IF(Play[[#This Row],[northwest]]=1,Play[[#This Row],[medical_insurance_charges]],NA())</f>
        <v>1639.5631000000001</v>
      </c>
      <c r="U1056" s="110" t="e">
        <f>IF(Play[[#This Row],[northeast]]=1,Play[[#This Row],[medical_insurance_charges]],NA())</f>
        <v>#N/A</v>
      </c>
      <c r="V1056" s="114" t="e">
        <f>IF(AND(Play[[#This Row],[southeast]]&lt;&gt;0,Play[[#This Row],[Smoker]]&lt;&gt;0),Play[[#This Row],[medical_insurance_charges]],NA())</f>
        <v>#N/A</v>
      </c>
      <c r="W1056" s="114" t="e">
        <f>IF(AND(Play[[#This Row],[southwest]]&lt;&gt;0,Play[[#This Row],[Smoker]]&lt;&gt;0),Play[[#This Row],[medical_insurance_charges]],NA())</f>
        <v>#N/A</v>
      </c>
      <c r="X1056" s="114" t="e">
        <f>IF(AND(Play[[#This Row],[northwest]]&lt;&gt;0,Play[[#This Row],[Smoker]]&lt;&gt;0),Play[[#This Row],[medical_insurance_charges]],NA())</f>
        <v>#N/A</v>
      </c>
      <c r="Y1056" s="114" t="e">
        <f>IF(AND(Play[[#This Row],[northeast]]&lt;&gt;0,Play[[#This Row],[Smoker]]&lt;&gt;0),Play[[#This Row],[medical_insurance_charges]],NA())</f>
        <v>#N/A</v>
      </c>
      <c r="Z1056" s="115" t="e">
        <f>IF(AND(Play[[#This Row],[Biological Marker]]=0,Play[[#This Row],[Smoker]]=1),Play[[#This Row],[medical_insurance_charges]],NA())</f>
        <v>#N/A</v>
      </c>
      <c r="AA1056" s="115" t="e">
        <f>IF(AND(Play[[#This Row],[Biological Marker]]=1,Play[[#This Row],[Smoker]]=1),Play[[#This Row],[medical_insurance_charges]],NA())</f>
        <v>#N/A</v>
      </c>
      <c r="AB1056" s="144" t="e">
        <f>IF(AND(Play[[#This Row],[southeast]]&lt;&gt;0,Play[[#This Row],[Smoker]]=0),Play[[#This Row],[medical_insurance_charges]],NA())</f>
        <v>#N/A</v>
      </c>
      <c r="AC1056" s="144" t="e">
        <f>IF(AND(Play[[#This Row],[southwest]]&lt;&gt;0,Play[[#This Row],[Smoker]]=0),Play[[#This Row],[medical_insurance_charges]],NA())</f>
        <v>#N/A</v>
      </c>
      <c r="AD1056" s="144">
        <f>IF(AND(Play[[#This Row],[northwest]]&lt;&gt;0,Play[[#This Row],[Smoker]]=0),Play[[#This Row],[medical_insurance_charges]],NA())</f>
        <v>1639.5631000000001</v>
      </c>
      <c r="AE1056" s="144" t="e">
        <f>IF(AND(Play[[#This Row],[northeast]]&lt;&gt;0,Play[[#This Row],[Smoker]]=0),Play[[#This Row],[medical_insurance_charges]],NA())</f>
        <v>#N/A</v>
      </c>
      <c r="AF1056" s="115" t="e">
        <f>IF(AND(Play[[#This Row],[Biological Marker]]=0,Play[[#This Row],[Smoker]]=0),Play[[#This Row],[medical_insurance_charges]],NA())</f>
        <v>#N/A</v>
      </c>
      <c r="AG1056" s="115">
        <f>IF(AND(Play[[#This Row],[Biological Marker]]=1,Play[[#This Row],[Smoker]]=0),Play[[#This Row],[medical_insurance_charges]],NA())</f>
        <v>1639.5631000000001</v>
      </c>
    </row>
    <row r="1057" spans="1:33" x14ac:dyDescent="0.35">
      <c r="A1057" s="31">
        <v>19</v>
      </c>
      <c r="B1057" s="31">
        <v>35.53</v>
      </c>
      <c r="C1057" s="33">
        <v>0</v>
      </c>
      <c r="D1057" s="33">
        <v>1</v>
      </c>
      <c r="E1057" s="33">
        <v>0</v>
      </c>
      <c r="F1057" s="33">
        <v>0</v>
      </c>
      <c r="G1057" s="33">
        <v>1</v>
      </c>
      <c r="H1057">
        <v>0</v>
      </c>
      <c r="I1057">
        <v>0</v>
      </c>
      <c r="J1057">
        <v>0</v>
      </c>
      <c r="K1057">
        <v>1</v>
      </c>
      <c r="L1057">
        <v>0</v>
      </c>
      <c r="M1057">
        <v>1</v>
      </c>
      <c r="N1057">
        <v>0</v>
      </c>
      <c r="O1057">
        <v>0</v>
      </c>
      <c r="P1057">
        <v>0</v>
      </c>
      <c r="Q1057" s="32">
        <v>1646.4296999999999</v>
      </c>
      <c r="R1057" s="110" t="e">
        <f>IF(Play[[#This Row],[southeast]]=1,Play[[#This Row],[medical_insurance_charges]],NA())</f>
        <v>#N/A</v>
      </c>
      <c r="S1057" s="110" t="e">
        <f>IF(Play[[#This Row],[southwest]]=1,Play[[#This Row],[medical_insurance_charges]],NA())</f>
        <v>#N/A</v>
      </c>
      <c r="T1057" s="111">
        <f>IF(Play[[#This Row],[northwest]]=1,Play[[#This Row],[medical_insurance_charges]],NA())</f>
        <v>1646.4296999999999</v>
      </c>
      <c r="U1057" s="110" t="e">
        <f>IF(Play[[#This Row],[northeast]]=1,Play[[#This Row],[medical_insurance_charges]],NA())</f>
        <v>#N/A</v>
      </c>
      <c r="V1057" s="114" t="e">
        <f>IF(AND(Play[[#This Row],[southeast]]&lt;&gt;0,Play[[#This Row],[Smoker]]&lt;&gt;0),Play[[#This Row],[medical_insurance_charges]],NA())</f>
        <v>#N/A</v>
      </c>
      <c r="W1057" s="114" t="e">
        <f>IF(AND(Play[[#This Row],[southwest]]&lt;&gt;0,Play[[#This Row],[Smoker]]&lt;&gt;0),Play[[#This Row],[medical_insurance_charges]],NA())</f>
        <v>#N/A</v>
      </c>
      <c r="X1057" s="114" t="e">
        <f>IF(AND(Play[[#This Row],[northwest]]&lt;&gt;0,Play[[#This Row],[Smoker]]&lt;&gt;0),Play[[#This Row],[medical_insurance_charges]],NA())</f>
        <v>#N/A</v>
      </c>
      <c r="Y1057" s="114" t="e">
        <f>IF(AND(Play[[#This Row],[northeast]]&lt;&gt;0,Play[[#This Row],[Smoker]]&lt;&gt;0),Play[[#This Row],[medical_insurance_charges]],NA())</f>
        <v>#N/A</v>
      </c>
      <c r="Z1057" s="115" t="e">
        <f>IF(AND(Play[[#This Row],[Biological Marker]]=0,Play[[#This Row],[Smoker]]=1),Play[[#This Row],[medical_insurance_charges]],NA())</f>
        <v>#N/A</v>
      </c>
      <c r="AA1057" s="115" t="e">
        <f>IF(AND(Play[[#This Row],[Biological Marker]]=1,Play[[#This Row],[Smoker]]=1),Play[[#This Row],[medical_insurance_charges]],NA())</f>
        <v>#N/A</v>
      </c>
      <c r="AB1057" s="144" t="e">
        <f>IF(AND(Play[[#This Row],[southeast]]&lt;&gt;0,Play[[#This Row],[Smoker]]=0),Play[[#This Row],[medical_insurance_charges]],NA())</f>
        <v>#N/A</v>
      </c>
      <c r="AC1057" s="144" t="e">
        <f>IF(AND(Play[[#This Row],[southwest]]&lt;&gt;0,Play[[#This Row],[Smoker]]=0),Play[[#This Row],[medical_insurance_charges]],NA())</f>
        <v>#N/A</v>
      </c>
      <c r="AD1057" s="144">
        <f>IF(AND(Play[[#This Row],[northwest]]&lt;&gt;0,Play[[#This Row],[Smoker]]=0),Play[[#This Row],[medical_insurance_charges]],NA())</f>
        <v>1646.4296999999999</v>
      </c>
      <c r="AE1057" s="144" t="e">
        <f>IF(AND(Play[[#This Row],[northeast]]&lt;&gt;0,Play[[#This Row],[Smoker]]=0),Play[[#This Row],[medical_insurance_charges]],NA())</f>
        <v>#N/A</v>
      </c>
      <c r="AF1057" s="115" t="e">
        <f>IF(AND(Play[[#This Row],[Biological Marker]]=0,Play[[#This Row],[Smoker]]=0),Play[[#This Row],[medical_insurance_charges]],NA())</f>
        <v>#N/A</v>
      </c>
      <c r="AG1057" s="115">
        <f>IF(AND(Play[[#This Row],[Biological Marker]]=1,Play[[#This Row],[Smoker]]=0),Play[[#This Row],[medical_insurance_charges]],NA())</f>
        <v>1646.4296999999999</v>
      </c>
    </row>
    <row r="1058" spans="1:33" x14ac:dyDescent="0.35">
      <c r="A1058" s="31">
        <v>19</v>
      </c>
      <c r="B1058" s="31">
        <v>30.59</v>
      </c>
      <c r="C1058" s="33">
        <v>0</v>
      </c>
      <c r="D1058" s="33">
        <v>1</v>
      </c>
      <c r="E1058" s="33">
        <v>0</v>
      </c>
      <c r="F1058" s="33">
        <v>0</v>
      </c>
      <c r="G1058" s="33">
        <v>1</v>
      </c>
      <c r="H1058">
        <v>0</v>
      </c>
      <c r="I1058">
        <v>0</v>
      </c>
      <c r="J1058">
        <v>0</v>
      </c>
      <c r="K1058">
        <v>1</v>
      </c>
      <c r="L1058">
        <v>0</v>
      </c>
      <c r="M1058">
        <v>1</v>
      </c>
      <c r="N1058">
        <v>0</v>
      </c>
      <c r="O1058">
        <v>0</v>
      </c>
      <c r="P1058">
        <v>0</v>
      </c>
      <c r="Q1058" s="32">
        <v>1639.5631000000001</v>
      </c>
      <c r="R1058" s="110" t="e">
        <f>IF(Play[[#This Row],[southeast]]=1,Play[[#This Row],[medical_insurance_charges]],NA())</f>
        <v>#N/A</v>
      </c>
      <c r="S1058" s="110" t="e">
        <f>IF(Play[[#This Row],[southwest]]=1,Play[[#This Row],[medical_insurance_charges]],NA())</f>
        <v>#N/A</v>
      </c>
      <c r="T1058" s="111">
        <f>IF(Play[[#This Row],[northwest]]=1,Play[[#This Row],[medical_insurance_charges]],NA())</f>
        <v>1639.5631000000001</v>
      </c>
      <c r="U1058" s="110" t="e">
        <f>IF(Play[[#This Row],[northeast]]=1,Play[[#This Row],[medical_insurance_charges]],NA())</f>
        <v>#N/A</v>
      </c>
      <c r="V1058" s="114" t="e">
        <f>IF(AND(Play[[#This Row],[southeast]]&lt;&gt;0,Play[[#This Row],[Smoker]]&lt;&gt;0),Play[[#This Row],[medical_insurance_charges]],NA())</f>
        <v>#N/A</v>
      </c>
      <c r="W1058" s="114" t="e">
        <f>IF(AND(Play[[#This Row],[southwest]]&lt;&gt;0,Play[[#This Row],[Smoker]]&lt;&gt;0),Play[[#This Row],[medical_insurance_charges]],NA())</f>
        <v>#N/A</v>
      </c>
      <c r="X1058" s="114" t="e">
        <f>IF(AND(Play[[#This Row],[northwest]]&lt;&gt;0,Play[[#This Row],[Smoker]]&lt;&gt;0),Play[[#This Row],[medical_insurance_charges]],NA())</f>
        <v>#N/A</v>
      </c>
      <c r="Y1058" s="114" t="e">
        <f>IF(AND(Play[[#This Row],[northeast]]&lt;&gt;0,Play[[#This Row],[Smoker]]&lt;&gt;0),Play[[#This Row],[medical_insurance_charges]],NA())</f>
        <v>#N/A</v>
      </c>
      <c r="Z1058" s="115" t="e">
        <f>IF(AND(Play[[#This Row],[Biological Marker]]=0,Play[[#This Row],[Smoker]]=1),Play[[#This Row],[medical_insurance_charges]],NA())</f>
        <v>#N/A</v>
      </c>
      <c r="AA1058" s="115" t="e">
        <f>IF(AND(Play[[#This Row],[Biological Marker]]=1,Play[[#This Row],[Smoker]]=1),Play[[#This Row],[medical_insurance_charges]],NA())</f>
        <v>#N/A</v>
      </c>
      <c r="AB1058" s="144" t="e">
        <f>IF(AND(Play[[#This Row],[southeast]]&lt;&gt;0,Play[[#This Row],[Smoker]]=0),Play[[#This Row],[medical_insurance_charges]],NA())</f>
        <v>#N/A</v>
      </c>
      <c r="AC1058" s="144" t="e">
        <f>IF(AND(Play[[#This Row],[southwest]]&lt;&gt;0,Play[[#This Row],[Smoker]]=0),Play[[#This Row],[medical_insurance_charges]],NA())</f>
        <v>#N/A</v>
      </c>
      <c r="AD1058" s="144">
        <f>IF(AND(Play[[#This Row],[northwest]]&lt;&gt;0,Play[[#This Row],[Smoker]]=0),Play[[#This Row],[medical_insurance_charges]],NA())</f>
        <v>1639.5631000000001</v>
      </c>
      <c r="AE1058" s="144" t="e">
        <f>IF(AND(Play[[#This Row],[northeast]]&lt;&gt;0,Play[[#This Row],[Smoker]]=0),Play[[#This Row],[medical_insurance_charges]],NA())</f>
        <v>#N/A</v>
      </c>
      <c r="AF1058" s="115" t="e">
        <f>IF(AND(Play[[#This Row],[Biological Marker]]=0,Play[[#This Row],[Smoker]]=0),Play[[#This Row],[medical_insurance_charges]],NA())</f>
        <v>#N/A</v>
      </c>
      <c r="AG1058" s="115">
        <f>IF(AND(Play[[#This Row],[Biological Marker]]=1,Play[[#This Row],[Smoker]]=0),Play[[#This Row],[medical_insurance_charges]],NA())</f>
        <v>1639.5631000000001</v>
      </c>
    </row>
    <row r="1059" spans="1:33" x14ac:dyDescent="0.35">
      <c r="A1059" s="31">
        <v>20</v>
      </c>
      <c r="B1059" s="31">
        <v>32.395000000000003</v>
      </c>
      <c r="C1059" s="33">
        <v>0</v>
      </c>
      <c r="D1059" s="33">
        <v>1</v>
      </c>
      <c r="E1059" s="33">
        <v>0</v>
      </c>
      <c r="F1059" s="33">
        <v>0</v>
      </c>
      <c r="G1059" s="33">
        <v>1</v>
      </c>
      <c r="H1059">
        <v>0</v>
      </c>
      <c r="I1059">
        <v>0</v>
      </c>
      <c r="J1059">
        <v>0</v>
      </c>
      <c r="K1059">
        <v>1</v>
      </c>
      <c r="L1059">
        <v>0</v>
      </c>
      <c r="M1059">
        <v>1</v>
      </c>
      <c r="N1059">
        <v>0</v>
      </c>
      <c r="O1059">
        <v>0</v>
      </c>
      <c r="P1059">
        <v>0</v>
      </c>
      <c r="Q1059" s="32">
        <v>2362.2290499999999</v>
      </c>
      <c r="R1059" s="110" t="e">
        <f>IF(Play[[#This Row],[southeast]]=1,Play[[#This Row],[medical_insurance_charges]],NA())</f>
        <v>#N/A</v>
      </c>
      <c r="S1059" s="110" t="e">
        <f>IF(Play[[#This Row],[southwest]]=1,Play[[#This Row],[medical_insurance_charges]],NA())</f>
        <v>#N/A</v>
      </c>
      <c r="T1059" s="111">
        <f>IF(Play[[#This Row],[northwest]]=1,Play[[#This Row],[medical_insurance_charges]],NA())</f>
        <v>2362.2290499999999</v>
      </c>
      <c r="U1059" s="110" t="e">
        <f>IF(Play[[#This Row],[northeast]]=1,Play[[#This Row],[medical_insurance_charges]],NA())</f>
        <v>#N/A</v>
      </c>
      <c r="V1059" s="114" t="e">
        <f>IF(AND(Play[[#This Row],[southeast]]&lt;&gt;0,Play[[#This Row],[Smoker]]&lt;&gt;0),Play[[#This Row],[medical_insurance_charges]],NA())</f>
        <v>#N/A</v>
      </c>
      <c r="W1059" s="114" t="e">
        <f>IF(AND(Play[[#This Row],[southwest]]&lt;&gt;0,Play[[#This Row],[Smoker]]&lt;&gt;0),Play[[#This Row],[medical_insurance_charges]],NA())</f>
        <v>#N/A</v>
      </c>
      <c r="X1059" s="114" t="e">
        <f>IF(AND(Play[[#This Row],[northwest]]&lt;&gt;0,Play[[#This Row],[Smoker]]&lt;&gt;0),Play[[#This Row],[medical_insurance_charges]],NA())</f>
        <v>#N/A</v>
      </c>
      <c r="Y1059" s="114" t="e">
        <f>IF(AND(Play[[#This Row],[northeast]]&lt;&gt;0,Play[[#This Row],[Smoker]]&lt;&gt;0),Play[[#This Row],[medical_insurance_charges]],NA())</f>
        <v>#N/A</v>
      </c>
      <c r="Z1059" s="115" t="e">
        <f>IF(AND(Play[[#This Row],[Biological Marker]]=0,Play[[#This Row],[Smoker]]=1),Play[[#This Row],[medical_insurance_charges]],NA())</f>
        <v>#N/A</v>
      </c>
      <c r="AA1059" s="115" t="e">
        <f>IF(AND(Play[[#This Row],[Biological Marker]]=1,Play[[#This Row],[Smoker]]=1),Play[[#This Row],[medical_insurance_charges]],NA())</f>
        <v>#N/A</v>
      </c>
      <c r="AB1059" s="144" t="e">
        <f>IF(AND(Play[[#This Row],[southeast]]&lt;&gt;0,Play[[#This Row],[Smoker]]=0),Play[[#This Row],[medical_insurance_charges]],NA())</f>
        <v>#N/A</v>
      </c>
      <c r="AC1059" s="144" t="e">
        <f>IF(AND(Play[[#This Row],[southwest]]&lt;&gt;0,Play[[#This Row],[Smoker]]=0),Play[[#This Row],[medical_insurance_charges]],NA())</f>
        <v>#N/A</v>
      </c>
      <c r="AD1059" s="144">
        <f>IF(AND(Play[[#This Row],[northwest]]&lt;&gt;0,Play[[#This Row],[Smoker]]=0),Play[[#This Row],[medical_insurance_charges]],NA())</f>
        <v>2362.2290499999999</v>
      </c>
      <c r="AE1059" s="144" t="e">
        <f>IF(AND(Play[[#This Row],[northeast]]&lt;&gt;0,Play[[#This Row],[Smoker]]=0),Play[[#This Row],[medical_insurance_charges]],NA())</f>
        <v>#N/A</v>
      </c>
      <c r="AF1059" s="115" t="e">
        <f>IF(AND(Play[[#This Row],[Biological Marker]]=0,Play[[#This Row],[Smoker]]=0),Play[[#This Row],[medical_insurance_charges]],NA())</f>
        <v>#N/A</v>
      </c>
      <c r="AG1059" s="115">
        <f>IF(AND(Play[[#This Row],[Biological Marker]]=1,Play[[#This Row],[Smoker]]=0),Play[[#This Row],[medical_insurance_charges]],NA())</f>
        <v>2362.2290499999999</v>
      </c>
    </row>
    <row r="1060" spans="1:33" x14ac:dyDescent="0.35">
      <c r="A1060" s="31">
        <v>20</v>
      </c>
      <c r="B1060" s="31">
        <v>40.47</v>
      </c>
      <c r="C1060" s="33">
        <v>0</v>
      </c>
      <c r="D1060" s="33">
        <v>1</v>
      </c>
      <c r="E1060" s="33">
        <v>0</v>
      </c>
      <c r="F1060" s="33">
        <v>0</v>
      </c>
      <c r="G1060" s="33">
        <v>1</v>
      </c>
      <c r="H1060">
        <v>0</v>
      </c>
      <c r="I1060">
        <v>0</v>
      </c>
      <c r="J1060">
        <v>0</v>
      </c>
      <c r="K1060">
        <v>0</v>
      </c>
      <c r="L1060">
        <v>1</v>
      </c>
      <c r="M1060">
        <v>1</v>
      </c>
      <c r="N1060">
        <v>0</v>
      </c>
      <c r="O1060">
        <v>0</v>
      </c>
      <c r="P1060">
        <v>0</v>
      </c>
      <c r="Q1060" s="32">
        <v>1984.4532999999999</v>
      </c>
      <c r="R1060" s="110" t="e">
        <f>IF(Play[[#This Row],[southeast]]=1,Play[[#This Row],[medical_insurance_charges]],NA())</f>
        <v>#N/A</v>
      </c>
      <c r="S1060" s="110" t="e">
        <f>IF(Play[[#This Row],[southwest]]=1,Play[[#This Row],[medical_insurance_charges]],NA())</f>
        <v>#N/A</v>
      </c>
      <c r="T1060" s="111" t="e">
        <f>IF(Play[[#This Row],[northwest]]=1,Play[[#This Row],[medical_insurance_charges]],NA())</f>
        <v>#N/A</v>
      </c>
      <c r="U1060" s="110">
        <f>IF(Play[[#This Row],[northeast]]=1,Play[[#This Row],[medical_insurance_charges]],NA())</f>
        <v>1984.4532999999999</v>
      </c>
      <c r="V1060" s="114" t="e">
        <f>IF(AND(Play[[#This Row],[southeast]]&lt;&gt;0,Play[[#This Row],[Smoker]]&lt;&gt;0),Play[[#This Row],[medical_insurance_charges]],NA())</f>
        <v>#N/A</v>
      </c>
      <c r="W1060" s="114" t="e">
        <f>IF(AND(Play[[#This Row],[southwest]]&lt;&gt;0,Play[[#This Row],[Smoker]]&lt;&gt;0),Play[[#This Row],[medical_insurance_charges]],NA())</f>
        <v>#N/A</v>
      </c>
      <c r="X1060" s="114" t="e">
        <f>IF(AND(Play[[#This Row],[northwest]]&lt;&gt;0,Play[[#This Row],[Smoker]]&lt;&gt;0),Play[[#This Row],[medical_insurance_charges]],NA())</f>
        <v>#N/A</v>
      </c>
      <c r="Y1060" s="114" t="e">
        <f>IF(AND(Play[[#This Row],[northeast]]&lt;&gt;0,Play[[#This Row],[Smoker]]&lt;&gt;0),Play[[#This Row],[medical_insurance_charges]],NA())</f>
        <v>#N/A</v>
      </c>
      <c r="Z1060" s="115" t="e">
        <f>IF(AND(Play[[#This Row],[Biological Marker]]=0,Play[[#This Row],[Smoker]]=1),Play[[#This Row],[medical_insurance_charges]],NA())</f>
        <v>#N/A</v>
      </c>
      <c r="AA1060" s="115" t="e">
        <f>IF(AND(Play[[#This Row],[Biological Marker]]=1,Play[[#This Row],[Smoker]]=1),Play[[#This Row],[medical_insurance_charges]],NA())</f>
        <v>#N/A</v>
      </c>
      <c r="AB1060" s="144" t="e">
        <f>IF(AND(Play[[#This Row],[southeast]]&lt;&gt;0,Play[[#This Row],[Smoker]]=0),Play[[#This Row],[medical_insurance_charges]],NA())</f>
        <v>#N/A</v>
      </c>
      <c r="AC1060" s="144" t="e">
        <f>IF(AND(Play[[#This Row],[southwest]]&lt;&gt;0,Play[[#This Row],[Smoker]]=0),Play[[#This Row],[medical_insurance_charges]],NA())</f>
        <v>#N/A</v>
      </c>
      <c r="AD1060" s="144" t="e">
        <f>IF(AND(Play[[#This Row],[northwest]]&lt;&gt;0,Play[[#This Row],[Smoker]]=0),Play[[#This Row],[medical_insurance_charges]],NA())</f>
        <v>#N/A</v>
      </c>
      <c r="AE1060" s="144">
        <f>IF(AND(Play[[#This Row],[northeast]]&lt;&gt;0,Play[[#This Row],[Smoker]]=0),Play[[#This Row],[medical_insurance_charges]],NA())</f>
        <v>1984.4532999999999</v>
      </c>
      <c r="AF1060" s="115" t="e">
        <f>IF(AND(Play[[#This Row],[Biological Marker]]=0,Play[[#This Row],[Smoker]]=0),Play[[#This Row],[medical_insurance_charges]],NA())</f>
        <v>#N/A</v>
      </c>
      <c r="AG1060" s="115">
        <f>IF(AND(Play[[#This Row],[Biological Marker]]=1,Play[[#This Row],[Smoker]]=0),Play[[#This Row],[medical_insurance_charges]],NA())</f>
        <v>1984.4532999999999</v>
      </c>
    </row>
    <row r="1061" spans="1:33" x14ac:dyDescent="0.35">
      <c r="A1061" s="31">
        <v>20</v>
      </c>
      <c r="B1061" s="31">
        <v>30.114999999999998</v>
      </c>
      <c r="C1061" s="33">
        <v>0</v>
      </c>
      <c r="D1061" s="33">
        <v>1</v>
      </c>
      <c r="E1061" s="33">
        <v>0</v>
      </c>
      <c r="F1061" s="33">
        <v>0</v>
      </c>
      <c r="G1061" s="33">
        <v>1</v>
      </c>
      <c r="H1061">
        <v>0</v>
      </c>
      <c r="I1061">
        <v>0</v>
      </c>
      <c r="J1061">
        <v>0</v>
      </c>
      <c r="K1061">
        <v>0</v>
      </c>
      <c r="L1061">
        <v>1</v>
      </c>
      <c r="M1061">
        <v>1</v>
      </c>
      <c r="N1061">
        <v>0</v>
      </c>
      <c r="O1061">
        <v>0</v>
      </c>
      <c r="P1061">
        <v>0</v>
      </c>
      <c r="Q1061" s="32">
        <v>4915.0598499999996</v>
      </c>
      <c r="R1061" s="110" t="e">
        <f>IF(Play[[#This Row],[southeast]]=1,Play[[#This Row],[medical_insurance_charges]],NA())</f>
        <v>#N/A</v>
      </c>
      <c r="S1061" s="110" t="e">
        <f>IF(Play[[#This Row],[southwest]]=1,Play[[#This Row],[medical_insurance_charges]],NA())</f>
        <v>#N/A</v>
      </c>
      <c r="T1061" s="111" t="e">
        <f>IF(Play[[#This Row],[northwest]]=1,Play[[#This Row],[medical_insurance_charges]],NA())</f>
        <v>#N/A</v>
      </c>
      <c r="U1061" s="110">
        <f>IF(Play[[#This Row],[northeast]]=1,Play[[#This Row],[medical_insurance_charges]],NA())</f>
        <v>4915.0598499999996</v>
      </c>
      <c r="V1061" s="114" t="e">
        <f>IF(AND(Play[[#This Row],[southeast]]&lt;&gt;0,Play[[#This Row],[Smoker]]&lt;&gt;0),Play[[#This Row],[medical_insurance_charges]],NA())</f>
        <v>#N/A</v>
      </c>
      <c r="W1061" s="114" t="e">
        <f>IF(AND(Play[[#This Row],[southwest]]&lt;&gt;0,Play[[#This Row],[Smoker]]&lt;&gt;0),Play[[#This Row],[medical_insurance_charges]],NA())</f>
        <v>#N/A</v>
      </c>
      <c r="X1061" s="114" t="e">
        <f>IF(AND(Play[[#This Row],[northwest]]&lt;&gt;0,Play[[#This Row],[Smoker]]&lt;&gt;0),Play[[#This Row],[medical_insurance_charges]],NA())</f>
        <v>#N/A</v>
      </c>
      <c r="Y1061" s="114" t="e">
        <f>IF(AND(Play[[#This Row],[northeast]]&lt;&gt;0,Play[[#This Row],[Smoker]]&lt;&gt;0),Play[[#This Row],[medical_insurance_charges]],NA())</f>
        <v>#N/A</v>
      </c>
      <c r="Z1061" s="115" t="e">
        <f>IF(AND(Play[[#This Row],[Biological Marker]]=0,Play[[#This Row],[Smoker]]=1),Play[[#This Row],[medical_insurance_charges]],NA())</f>
        <v>#N/A</v>
      </c>
      <c r="AA1061" s="115" t="e">
        <f>IF(AND(Play[[#This Row],[Biological Marker]]=1,Play[[#This Row],[Smoker]]=1),Play[[#This Row],[medical_insurance_charges]],NA())</f>
        <v>#N/A</v>
      </c>
      <c r="AB1061" s="144" t="e">
        <f>IF(AND(Play[[#This Row],[southeast]]&lt;&gt;0,Play[[#This Row],[Smoker]]=0),Play[[#This Row],[medical_insurance_charges]],NA())</f>
        <v>#N/A</v>
      </c>
      <c r="AC1061" s="144" t="e">
        <f>IF(AND(Play[[#This Row],[southwest]]&lt;&gt;0,Play[[#This Row],[Smoker]]=0),Play[[#This Row],[medical_insurance_charges]],NA())</f>
        <v>#N/A</v>
      </c>
      <c r="AD1061" s="144" t="e">
        <f>IF(AND(Play[[#This Row],[northwest]]&lt;&gt;0,Play[[#This Row],[Smoker]]=0),Play[[#This Row],[medical_insurance_charges]],NA())</f>
        <v>#N/A</v>
      </c>
      <c r="AE1061" s="144">
        <f>IF(AND(Play[[#This Row],[northeast]]&lt;&gt;0,Play[[#This Row],[Smoker]]=0),Play[[#This Row],[medical_insurance_charges]],NA())</f>
        <v>4915.0598499999996</v>
      </c>
      <c r="AF1061" s="115" t="e">
        <f>IF(AND(Play[[#This Row],[Biological Marker]]=0,Play[[#This Row],[Smoker]]=0),Play[[#This Row],[medical_insurance_charges]],NA())</f>
        <v>#N/A</v>
      </c>
      <c r="AG1061" s="115">
        <f>IF(AND(Play[[#This Row],[Biological Marker]]=1,Play[[#This Row],[Smoker]]=0),Play[[#This Row],[medical_insurance_charges]],NA())</f>
        <v>4915.0598499999996</v>
      </c>
    </row>
    <row r="1062" spans="1:33" x14ac:dyDescent="0.35">
      <c r="A1062" s="31">
        <v>21</v>
      </c>
      <c r="B1062" s="31">
        <v>36.86</v>
      </c>
      <c r="C1062" s="33">
        <v>0</v>
      </c>
      <c r="D1062" s="33">
        <v>1</v>
      </c>
      <c r="E1062" s="33">
        <v>0</v>
      </c>
      <c r="F1062" s="33">
        <v>0</v>
      </c>
      <c r="G1062" s="33">
        <v>1</v>
      </c>
      <c r="H1062">
        <v>0</v>
      </c>
      <c r="I1062">
        <v>0</v>
      </c>
      <c r="J1062">
        <v>0</v>
      </c>
      <c r="K1062">
        <v>1</v>
      </c>
      <c r="L1062">
        <v>0</v>
      </c>
      <c r="M1062">
        <v>1</v>
      </c>
      <c r="N1062">
        <v>0</v>
      </c>
      <c r="O1062">
        <v>0</v>
      </c>
      <c r="P1062">
        <v>0</v>
      </c>
      <c r="Q1062" s="32">
        <v>1917.3184000000001</v>
      </c>
      <c r="R1062" s="110" t="e">
        <f>IF(Play[[#This Row],[southeast]]=1,Play[[#This Row],[medical_insurance_charges]],NA())</f>
        <v>#N/A</v>
      </c>
      <c r="S1062" s="110" t="e">
        <f>IF(Play[[#This Row],[southwest]]=1,Play[[#This Row],[medical_insurance_charges]],NA())</f>
        <v>#N/A</v>
      </c>
      <c r="T1062" s="111">
        <f>IF(Play[[#This Row],[northwest]]=1,Play[[#This Row],[medical_insurance_charges]],NA())</f>
        <v>1917.3184000000001</v>
      </c>
      <c r="U1062" s="110" t="e">
        <f>IF(Play[[#This Row],[northeast]]=1,Play[[#This Row],[medical_insurance_charges]],NA())</f>
        <v>#N/A</v>
      </c>
      <c r="V1062" s="114" t="e">
        <f>IF(AND(Play[[#This Row],[southeast]]&lt;&gt;0,Play[[#This Row],[Smoker]]&lt;&gt;0),Play[[#This Row],[medical_insurance_charges]],NA())</f>
        <v>#N/A</v>
      </c>
      <c r="W1062" s="114" t="e">
        <f>IF(AND(Play[[#This Row],[southwest]]&lt;&gt;0,Play[[#This Row],[Smoker]]&lt;&gt;0),Play[[#This Row],[medical_insurance_charges]],NA())</f>
        <v>#N/A</v>
      </c>
      <c r="X1062" s="114" t="e">
        <f>IF(AND(Play[[#This Row],[northwest]]&lt;&gt;0,Play[[#This Row],[Smoker]]&lt;&gt;0),Play[[#This Row],[medical_insurance_charges]],NA())</f>
        <v>#N/A</v>
      </c>
      <c r="Y1062" s="114" t="e">
        <f>IF(AND(Play[[#This Row],[northeast]]&lt;&gt;0,Play[[#This Row],[Smoker]]&lt;&gt;0),Play[[#This Row],[medical_insurance_charges]],NA())</f>
        <v>#N/A</v>
      </c>
      <c r="Z1062" s="115" t="e">
        <f>IF(AND(Play[[#This Row],[Biological Marker]]=0,Play[[#This Row],[Smoker]]=1),Play[[#This Row],[medical_insurance_charges]],NA())</f>
        <v>#N/A</v>
      </c>
      <c r="AA1062" s="115" t="e">
        <f>IF(AND(Play[[#This Row],[Biological Marker]]=1,Play[[#This Row],[Smoker]]=1),Play[[#This Row],[medical_insurance_charges]],NA())</f>
        <v>#N/A</v>
      </c>
      <c r="AB1062" s="144" t="e">
        <f>IF(AND(Play[[#This Row],[southeast]]&lt;&gt;0,Play[[#This Row],[Smoker]]=0),Play[[#This Row],[medical_insurance_charges]],NA())</f>
        <v>#N/A</v>
      </c>
      <c r="AC1062" s="144" t="e">
        <f>IF(AND(Play[[#This Row],[southwest]]&lt;&gt;0,Play[[#This Row],[Smoker]]=0),Play[[#This Row],[medical_insurance_charges]],NA())</f>
        <v>#N/A</v>
      </c>
      <c r="AD1062" s="144">
        <f>IF(AND(Play[[#This Row],[northwest]]&lt;&gt;0,Play[[#This Row],[Smoker]]=0),Play[[#This Row],[medical_insurance_charges]],NA())</f>
        <v>1917.3184000000001</v>
      </c>
      <c r="AE1062" s="144" t="e">
        <f>IF(AND(Play[[#This Row],[northeast]]&lt;&gt;0,Play[[#This Row],[Smoker]]=0),Play[[#This Row],[medical_insurance_charges]],NA())</f>
        <v>#N/A</v>
      </c>
      <c r="AF1062" s="115" t="e">
        <f>IF(AND(Play[[#This Row],[Biological Marker]]=0,Play[[#This Row],[Smoker]]=0),Play[[#This Row],[medical_insurance_charges]],NA())</f>
        <v>#N/A</v>
      </c>
      <c r="AG1062" s="115">
        <f>IF(AND(Play[[#This Row],[Biological Marker]]=1,Play[[#This Row],[Smoker]]=0),Play[[#This Row],[medical_insurance_charges]],NA())</f>
        <v>1917.3184000000001</v>
      </c>
    </row>
    <row r="1063" spans="1:33" x14ac:dyDescent="0.35">
      <c r="A1063" s="31">
        <v>21</v>
      </c>
      <c r="B1063" s="31">
        <v>31.254999999999999</v>
      </c>
      <c r="C1063" s="33">
        <v>0</v>
      </c>
      <c r="D1063" s="33">
        <v>1</v>
      </c>
      <c r="E1063" s="33">
        <v>0</v>
      </c>
      <c r="F1063" s="33">
        <v>0</v>
      </c>
      <c r="G1063" s="33">
        <v>1</v>
      </c>
      <c r="H1063">
        <v>0</v>
      </c>
      <c r="I1063">
        <v>0</v>
      </c>
      <c r="J1063">
        <v>0</v>
      </c>
      <c r="K1063">
        <v>1</v>
      </c>
      <c r="L1063">
        <v>0</v>
      </c>
      <c r="M1063">
        <v>1</v>
      </c>
      <c r="N1063">
        <v>0</v>
      </c>
      <c r="O1063">
        <v>0</v>
      </c>
      <c r="P1063">
        <v>0</v>
      </c>
      <c r="Q1063" s="32">
        <v>1909.52745</v>
      </c>
      <c r="R1063" s="110" t="e">
        <f>IF(Play[[#This Row],[southeast]]=1,Play[[#This Row],[medical_insurance_charges]],NA())</f>
        <v>#N/A</v>
      </c>
      <c r="S1063" s="110" t="e">
        <f>IF(Play[[#This Row],[southwest]]=1,Play[[#This Row],[medical_insurance_charges]],NA())</f>
        <v>#N/A</v>
      </c>
      <c r="T1063" s="111">
        <f>IF(Play[[#This Row],[northwest]]=1,Play[[#This Row],[medical_insurance_charges]],NA())</f>
        <v>1909.52745</v>
      </c>
      <c r="U1063" s="110" t="e">
        <f>IF(Play[[#This Row],[northeast]]=1,Play[[#This Row],[medical_insurance_charges]],NA())</f>
        <v>#N/A</v>
      </c>
      <c r="V1063" s="114" t="e">
        <f>IF(AND(Play[[#This Row],[southeast]]&lt;&gt;0,Play[[#This Row],[Smoker]]&lt;&gt;0),Play[[#This Row],[medical_insurance_charges]],NA())</f>
        <v>#N/A</v>
      </c>
      <c r="W1063" s="114" t="e">
        <f>IF(AND(Play[[#This Row],[southwest]]&lt;&gt;0,Play[[#This Row],[Smoker]]&lt;&gt;0),Play[[#This Row],[medical_insurance_charges]],NA())</f>
        <v>#N/A</v>
      </c>
      <c r="X1063" s="114" t="e">
        <f>IF(AND(Play[[#This Row],[northwest]]&lt;&gt;0,Play[[#This Row],[Smoker]]&lt;&gt;0),Play[[#This Row],[medical_insurance_charges]],NA())</f>
        <v>#N/A</v>
      </c>
      <c r="Y1063" s="114" t="e">
        <f>IF(AND(Play[[#This Row],[northeast]]&lt;&gt;0,Play[[#This Row],[Smoker]]&lt;&gt;0),Play[[#This Row],[medical_insurance_charges]],NA())</f>
        <v>#N/A</v>
      </c>
      <c r="Z1063" s="115" t="e">
        <f>IF(AND(Play[[#This Row],[Biological Marker]]=0,Play[[#This Row],[Smoker]]=1),Play[[#This Row],[medical_insurance_charges]],NA())</f>
        <v>#N/A</v>
      </c>
      <c r="AA1063" s="115" t="e">
        <f>IF(AND(Play[[#This Row],[Biological Marker]]=1,Play[[#This Row],[Smoker]]=1),Play[[#This Row],[medical_insurance_charges]],NA())</f>
        <v>#N/A</v>
      </c>
      <c r="AB1063" s="144" t="e">
        <f>IF(AND(Play[[#This Row],[southeast]]&lt;&gt;0,Play[[#This Row],[Smoker]]=0),Play[[#This Row],[medical_insurance_charges]],NA())</f>
        <v>#N/A</v>
      </c>
      <c r="AC1063" s="144" t="e">
        <f>IF(AND(Play[[#This Row],[southwest]]&lt;&gt;0,Play[[#This Row],[Smoker]]=0),Play[[#This Row],[medical_insurance_charges]],NA())</f>
        <v>#N/A</v>
      </c>
      <c r="AD1063" s="144">
        <f>IF(AND(Play[[#This Row],[northwest]]&lt;&gt;0,Play[[#This Row],[Smoker]]=0),Play[[#This Row],[medical_insurance_charges]],NA())</f>
        <v>1909.52745</v>
      </c>
      <c r="AE1063" s="144" t="e">
        <f>IF(AND(Play[[#This Row],[northeast]]&lt;&gt;0,Play[[#This Row],[Smoker]]=0),Play[[#This Row],[medical_insurance_charges]],NA())</f>
        <v>#N/A</v>
      </c>
      <c r="AF1063" s="115" t="e">
        <f>IF(AND(Play[[#This Row],[Biological Marker]]=0,Play[[#This Row],[Smoker]]=0),Play[[#This Row],[medical_insurance_charges]],NA())</f>
        <v>#N/A</v>
      </c>
      <c r="AG1063" s="115">
        <f>IF(AND(Play[[#This Row],[Biological Marker]]=1,Play[[#This Row],[Smoker]]=0),Play[[#This Row],[medical_insurance_charges]],NA())</f>
        <v>1909.52745</v>
      </c>
    </row>
    <row r="1064" spans="1:33" x14ac:dyDescent="0.35">
      <c r="A1064" s="31">
        <v>22</v>
      </c>
      <c r="B1064" s="31">
        <v>31.73</v>
      </c>
      <c r="C1064" s="33">
        <v>0</v>
      </c>
      <c r="D1064" s="33">
        <v>1</v>
      </c>
      <c r="E1064" s="33">
        <v>0</v>
      </c>
      <c r="F1064" s="33">
        <v>0</v>
      </c>
      <c r="G1064" s="33">
        <v>1</v>
      </c>
      <c r="H1064">
        <v>0</v>
      </c>
      <c r="I1064">
        <v>0</v>
      </c>
      <c r="J1064">
        <v>0</v>
      </c>
      <c r="K1064">
        <v>0</v>
      </c>
      <c r="L1064">
        <v>1</v>
      </c>
      <c r="M1064">
        <v>1</v>
      </c>
      <c r="N1064">
        <v>0</v>
      </c>
      <c r="O1064">
        <v>0</v>
      </c>
      <c r="P1064">
        <v>0</v>
      </c>
      <c r="Q1064" s="32">
        <v>2254.7966999999999</v>
      </c>
      <c r="R1064" s="110" t="e">
        <f>IF(Play[[#This Row],[southeast]]=1,Play[[#This Row],[medical_insurance_charges]],NA())</f>
        <v>#N/A</v>
      </c>
      <c r="S1064" s="110" t="e">
        <f>IF(Play[[#This Row],[southwest]]=1,Play[[#This Row],[medical_insurance_charges]],NA())</f>
        <v>#N/A</v>
      </c>
      <c r="T1064" s="111" t="e">
        <f>IF(Play[[#This Row],[northwest]]=1,Play[[#This Row],[medical_insurance_charges]],NA())</f>
        <v>#N/A</v>
      </c>
      <c r="U1064" s="110">
        <f>IF(Play[[#This Row],[northeast]]=1,Play[[#This Row],[medical_insurance_charges]],NA())</f>
        <v>2254.7966999999999</v>
      </c>
      <c r="V1064" s="114" t="e">
        <f>IF(AND(Play[[#This Row],[southeast]]&lt;&gt;0,Play[[#This Row],[Smoker]]&lt;&gt;0),Play[[#This Row],[medical_insurance_charges]],NA())</f>
        <v>#N/A</v>
      </c>
      <c r="W1064" s="114" t="e">
        <f>IF(AND(Play[[#This Row],[southwest]]&lt;&gt;0,Play[[#This Row],[Smoker]]&lt;&gt;0),Play[[#This Row],[medical_insurance_charges]],NA())</f>
        <v>#N/A</v>
      </c>
      <c r="X1064" s="114" t="e">
        <f>IF(AND(Play[[#This Row],[northwest]]&lt;&gt;0,Play[[#This Row],[Smoker]]&lt;&gt;0),Play[[#This Row],[medical_insurance_charges]],NA())</f>
        <v>#N/A</v>
      </c>
      <c r="Y1064" s="114" t="e">
        <f>IF(AND(Play[[#This Row],[northeast]]&lt;&gt;0,Play[[#This Row],[Smoker]]&lt;&gt;0),Play[[#This Row],[medical_insurance_charges]],NA())</f>
        <v>#N/A</v>
      </c>
      <c r="Z1064" s="115" t="e">
        <f>IF(AND(Play[[#This Row],[Biological Marker]]=0,Play[[#This Row],[Smoker]]=1),Play[[#This Row],[medical_insurance_charges]],NA())</f>
        <v>#N/A</v>
      </c>
      <c r="AA1064" s="115" t="e">
        <f>IF(AND(Play[[#This Row],[Biological Marker]]=1,Play[[#This Row],[Smoker]]=1),Play[[#This Row],[medical_insurance_charges]],NA())</f>
        <v>#N/A</v>
      </c>
      <c r="AB1064" s="144" t="e">
        <f>IF(AND(Play[[#This Row],[southeast]]&lt;&gt;0,Play[[#This Row],[Smoker]]=0),Play[[#This Row],[medical_insurance_charges]],NA())</f>
        <v>#N/A</v>
      </c>
      <c r="AC1064" s="144" t="e">
        <f>IF(AND(Play[[#This Row],[southwest]]&lt;&gt;0,Play[[#This Row],[Smoker]]=0),Play[[#This Row],[medical_insurance_charges]],NA())</f>
        <v>#N/A</v>
      </c>
      <c r="AD1064" s="144" t="e">
        <f>IF(AND(Play[[#This Row],[northwest]]&lt;&gt;0,Play[[#This Row],[Smoker]]=0),Play[[#This Row],[medical_insurance_charges]],NA())</f>
        <v>#N/A</v>
      </c>
      <c r="AE1064" s="144">
        <f>IF(AND(Play[[#This Row],[northeast]]&lt;&gt;0,Play[[#This Row],[Smoker]]=0),Play[[#This Row],[medical_insurance_charges]],NA())</f>
        <v>2254.7966999999999</v>
      </c>
      <c r="AF1064" s="115" t="e">
        <f>IF(AND(Play[[#This Row],[Biological Marker]]=0,Play[[#This Row],[Smoker]]=0),Play[[#This Row],[medical_insurance_charges]],NA())</f>
        <v>#N/A</v>
      </c>
      <c r="AG1064" s="115">
        <f>IF(AND(Play[[#This Row],[Biological Marker]]=1,Play[[#This Row],[Smoker]]=0),Play[[#This Row],[medical_insurance_charges]],NA())</f>
        <v>2254.7966999999999</v>
      </c>
    </row>
    <row r="1065" spans="1:33" x14ac:dyDescent="0.35">
      <c r="A1065" s="31">
        <v>22</v>
      </c>
      <c r="B1065" s="31">
        <v>31.35</v>
      </c>
      <c r="C1065" s="33">
        <v>0</v>
      </c>
      <c r="D1065" s="33">
        <v>1</v>
      </c>
      <c r="E1065" s="33">
        <v>0</v>
      </c>
      <c r="F1065" s="33">
        <v>0</v>
      </c>
      <c r="G1065" s="33">
        <v>1</v>
      </c>
      <c r="H1065">
        <v>0</v>
      </c>
      <c r="I1065">
        <v>0</v>
      </c>
      <c r="J1065">
        <v>0</v>
      </c>
      <c r="K1065">
        <v>1</v>
      </c>
      <c r="L1065">
        <v>0</v>
      </c>
      <c r="M1065">
        <v>1</v>
      </c>
      <c r="N1065">
        <v>0</v>
      </c>
      <c r="O1065">
        <v>0</v>
      </c>
      <c r="P1065">
        <v>0</v>
      </c>
      <c r="Q1065" s="32">
        <v>2643.2685000000001</v>
      </c>
      <c r="R1065" s="110" t="e">
        <f>IF(Play[[#This Row],[southeast]]=1,Play[[#This Row],[medical_insurance_charges]],NA())</f>
        <v>#N/A</v>
      </c>
      <c r="S1065" s="110" t="e">
        <f>IF(Play[[#This Row],[southwest]]=1,Play[[#This Row],[medical_insurance_charges]],NA())</f>
        <v>#N/A</v>
      </c>
      <c r="T1065" s="111">
        <f>IF(Play[[#This Row],[northwest]]=1,Play[[#This Row],[medical_insurance_charges]],NA())</f>
        <v>2643.2685000000001</v>
      </c>
      <c r="U1065" s="110" t="e">
        <f>IF(Play[[#This Row],[northeast]]=1,Play[[#This Row],[medical_insurance_charges]],NA())</f>
        <v>#N/A</v>
      </c>
      <c r="V1065" s="114" t="e">
        <f>IF(AND(Play[[#This Row],[southeast]]&lt;&gt;0,Play[[#This Row],[Smoker]]&lt;&gt;0),Play[[#This Row],[medical_insurance_charges]],NA())</f>
        <v>#N/A</v>
      </c>
      <c r="W1065" s="114" t="e">
        <f>IF(AND(Play[[#This Row],[southwest]]&lt;&gt;0,Play[[#This Row],[Smoker]]&lt;&gt;0),Play[[#This Row],[medical_insurance_charges]],NA())</f>
        <v>#N/A</v>
      </c>
      <c r="X1065" s="114" t="e">
        <f>IF(AND(Play[[#This Row],[northwest]]&lt;&gt;0,Play[[#This Row],[Smoker]]&lt;&gt;0),Play[[#This Row],[medical_insurance_charges]],NA())</f>
        <v>#N/A</v>
      </c>
      <c r="Y1065" s="114" t="e">
        <f>IF(AND(Play[[#This Row],[northeast]]&lt;&gt;0,Play[[#This Row],[Smoker]]&lt;&gt;0),Play[[#This Row],[medical_insurance_charges]],NA())</f>
        <v>#N/A</v>
      </c>
      <c r="Z1065" s="115" t="e">
        <f>IF(AND(Play[[#This Row],[Biological Marker]]=0,Play[[#This Row],[Smoker]]=1),Play[[#This Row],[medical_insurance_charges]],NA())</f>
        <v>#N/A</v>
      </c>
      <c r="AA1065" s="115" t="e">
        <f>IF(AND(Play[[#This Row],[Biological Marker]]=1,Play[[#This Row],[Smoker]]=1),Play[[#This Row],[medical_insurance_charges]],NA())</f>
        <v>#N/A</v>
      </c>
      <c r="AB1065" s="144" t="e">
        <f>IF(AND(Play[[#This Row],[southeast]]&lt;&gt;0,Play[[#This Row],[Smoker]]=0),Play[[#This Row],[medical_insurance_charges]],NA())</f>
        <v>#N/A</v>
      </c>
      <c r="AC1065" s="144" t="e">
        <f>IF(AND(Play[[#This Row],[southwest]]&lt;&gt;0,Play[[#This Row],[Smoker]]=0),Play[[#This Row],[medical_insurance_charges]],NA())</f>
        <v>#N/A</v>
      </c>
      <c r="AD1065" s="144">
        <f>IF(AND(Play[[#This Row],[northwest]]&lt;&gt;0,Play[[#This Row],[Smoker]]=0),Play[[#This Row],[medical_insurance_charges]],NA())</f>
        <v>2643.2685000000001</v>
      </c>
      <c r="AE1065" s="144" t="e">
        <f>IF(AND(Play[[#This Row],[northeast]]&lt;&gt;0,Play[[#This Row],[Smoker]]=0),Play[[#This Row],[medical_insurance_charges]],NA())</f>
        <v>#N/A</v>
      </c>
      <c r="AF1065" s="115" t="e">
        <f>IF(AND(Play[[#This Row],[Biological Marker]]=0,Play[[#This Row],[Smoker]]=0),Play[[#This Row],[medical_insurance_charges]],NA())</f>
        <v>#N/A</v>
      </c>
      <c r="AG1065" s="115">
        <f>IF(AND(Play[[#This Row],[Biological Marker]]=1,Play[[#This Row],[Smoker]]=0),Play[[#This Row],[medical_insurance_charges]],NA())</f>
        <v>2643.2685000000001</v>
      </c>
    </row>
    <row r="1066" spans="1:33" x14ac:dyDescent="0.35">
      <c r="A1066" s="31">
        <v>22</v>
      </c>
      <c r="B1066" s="31">
        <v>32.11</v>
      </c>
      <c r="C1066" s="33">
        <v>0</v>
      </c>
      <c r="D1066" s="33">
        <v>1</v>
      </c>
      <c r="E1066" s="33">
        <v>0</v>
      </c>
      <c r="F1066" s="33">
        <v>0</v>
      </c>
      <c r="G1066" s="33">
        <v>1</v>
      </c>
      <c r="H1066">
        <v>0</v>
      </c>
      <c r="I1066">
        <v>0</v>
      </c>
      <c r="J1066">
        <v>0</v>
      </c>
      <c r="K1066">
        <v>1</v>
      </c>
      <c r="L1066">
        <v>0</v>
      </c>
      <c r="M1066">
        <v>1</v>
      </c>
      <c r="N1066">
        <v>0</v>
      </c>
      <c r="O1066">
        <v>0</v>
      </c>
      <c r="P1066">
        <v>0</v>
      </c>
      <c r="Q1066" s="32">
        <v>2055.3249000000001</v>
      </c>
      <c r="R1066" s="110" t="e">
        <f>IF(Play[[#This Row],[southeast]]=1,Play[[#This Row],[medical_insurance_charges]],NA())</f>
        <v>#N/A</v>
      </c>
      <c r="S1066" s="110" t="e">
        <f>IF(Play[[#This Row],[southwest]]=1,Play[[#This Row],[medical_insurance_charges]],NA())</f>
        <v>#N/A</v>
      </c>
      <c r="T1066" s="111">
        <f>IF(Play[[#This Row],[northwest]]=1,Play[[#This Row],[medical_insurance_charges]],NA())</f>
        <v>2055.3249000000001</v>
      </c>
      <c r="U1066" s="110" t="e">
        <f>IF(Play[[#This Row],[northeast]]=1,Play[[#This Row],[medical_insurance_charges]],NA())</f>
        <v>#N/A</v>
      </c>
      <c r="V1066" s="114" t="e">
        <f>IF(AND(Play[[#This Row],[southeast]]&lt;&gt;0,Play[[#This Row],[Smoker]]&lt;&gt;0),Play[[#This Row],[medical_insurance_charges]],NA())</f>
        <v>#N/A</v>
      </c>
      <c r="W1066" s="114" t="e">
        <f>IF(AND(Play[[#This Row],[southwest]]&lt;&gt;0,Play[[#This Row],[Smoker]]&lt;&gt;0),Play[[#This Row],[medical_insurance_charges]],NA())</f>
        <v>#N/A</v>
      </c>
      <c r="X1066" s="114" t="e">
        <f>IF(AND(Play[[#This Row],[northwest]]&lt;&gt;0,Play[[#This Row],[Smoker]]&lt;&gt;0),Play[[#This Row],[medical_insurance_charges]],NA())</f>
        <v>#N/A</v>
      </c>
      <c r="Y1066" s="114" t="e">
        <f>IF(AND(Play[[#This Row],[northeast]]&lt;&gt;0,Play[[#This Row],[Smoker]]&lt;&gt;0),Play[[#This Row],[medical_insurance_charges]],NA())</f>
        <v>#N/A</v>
      </c>
      <c r="Z1066" s="115" t="e">
        <f>IF(AND(Play[[#This Row],[Biological Marker]]=0,Play[[#This Row],[Smoker]]=1),Play[[#This Row],[medical_insurance_charges]],NA())</f>
        <v>#N/A</v>
      </c>
      <c r="AA1066" s="115" t="e">
        <f>IF(AND(Play[[#This Row],[Biological Marker]]=1,Play[[#This Row],[Smoker]]=1),Play[[#This Row],[medical_insurance_charges]],NA())</f>
        <v>#N/A</v>
      </c>
      <c r="AB1066" s="144" t="e">
        <f>IF(AND(Play[[#This Row],[southeast]]&lt;&gt;0,Play[[#This Row],[Smoker]]=0),Play[[#This Row],[medical_insurance_charges]],NA())</f>
        <v>#N/A</v>
      </c>
      <c r="AC1066" s="144" t="e">
        <f>IF(AND(Play[[#This Row],[southwest]]&lt;&gt;0,Play[[#This Row],[Smoker]]=0),Play[[#This Row],[medical_insurance_charges]],NA())</f>
        <v>#N/A</v>
      </c>
      <c r="AD1066" s="144">
        <f>IF(AND(Play[[#This Row],[northwest]]&lt;&gt;0,Play[[#This Row],[Smoker]]=0),Play[[#This Row],[medical_insurance_charges]],NA())</f>
        <v>2055.3249000000001</v>
      </c>
      <c r="AE1066" s="144" t="e">
        <f>IF(AND(Play[[#This Row],[northeast]]&lt;&gt;0,Play[[#This Row],[Smoker]]=0),Play[[#This Row],[medical_insurance_charges]],NA())</f>
        <v>#N/A</v>
      </c>
      <c r="AF1066" s="115" t="e">
        <f>IF(AND(Play[[#This Row],[Biological Marker]]=0,Play[[#This Row],[Smoker]]=0),Play[[#This Row],[medical_insurance_charges]],NA())</f>
        <v>#N/A</v>
      </c>
      <c r="AG1066" s="115">
        <f>IF(AND(Play[[#This Row],[Biological Marker]]=1,Play[[#This Row],[Smoker]]=0),Play[[#This Row],[medical_insurance_charges]],NA())</f>
        <v>2055.3249000000001</v>
      </c>
    </row>
    <row r="1067" spans="1:33" x14ac:dyDescent="0.35">
      <c r="A1067" s="31">
        <v>24</v>
      </c>
      <c r="B1067" s="31">
        <v>33.630000000000003</v>
      </c>
      <c r="C1067" s="33">
        <v>0</v>
      </c>
      <c r="D1067" s="33">
        <v>1</v>
      </c>
      <c r="E1067" s="33">
        <v>0</v>
      </c>
      <c r="F1067" s="33">
        <v>0</v>
      </c>
      <c r="G1067" s="33">
        <v>1</v>
      </c>
      <c r="H1067">
        <v>0</v>
      </c>
      <c r="I1067">
        <v>0</v>
      </c>
      <c r="J1067">
        <v>0</v>
      </c>
      <c r="K1067">
        <v>0</v>
      </c>
      <c r="L1067">
        <v>1</v>
      </c>
      <c r="M1067">
        <v>1</v>
      </c>
      <c r="N1067">
        <v>0</v>
      </c>
      <c r="O1067">
        <v>0</v>
      </c>
      <c r="P1067">
        <v>0</v>
      </c>
      <c r="Q1067" s="32">
        <v>17128.426080000001</v>
      </c>
      <c r="R1067" s="110" t="e">
        <f>IF(Play[[#This Row],[southeast]]=1,Play[[#This Row],[medical_insurance_charges]],NA())</f>
        <v>#N/A</v>
      </c>
      <c r="S1067" s="110" t="e">
        <f>IF(Play[[#This Row],[southwest]]=1,Play[[#This Row],[medical_insurance_charges]],NA())</f>
        <v>#N/A</v>
      </c>
      <c r="T1067" s="111" t="e">
        <f>IF(Play[[#This Row],[northwest]]=1,Play[[#This Row],[medical_insurance_charges]],NA())</f>
        <v>#N/A</v>
      </c>
      <c r="U1067" s="110">
        <f>IF(Play[[#This Row],[northeast]]=1,Play[[#This Row],[medical_insurance_charges]],NA())</f>
        <v>17128.426080000001</v>
      </c>
      <c r="V1067" s="114" t="e">
        <f>IF(AND(Play[[#This Row],[southeast]]&lt;&gt;0,Play[[#This Row],[Smoker]]&lt;&gt;0),Play[[#This Row],[medical_insurance_charges]],NA())</f>
        <v>#N/A</v>
      </c>
      <c r="W1067" s="114" t="e">
        <f>IF(AND(Play[[#This Row],[southwest]]&lt;&gt;0,Play[[#This Row],[Smoker]]&lt;&gt;0),Play[[#This Row],[medical_insurance_charges]],NA())</f>
        <v>#N/A</v>
      </c>
      <c r="X1067" s="114" t="e">
        <f>IF(AND(Play[[#This Row],[northwest]]&lt;&gt;0,Play[[#This Row],[Smoker]]&lt;&gt;0),Play[[#This Row],[medical_insurance_charges]],NA())</f>
        <v>#N/A</v>
      </c>
      <c r="Y1067" s="114" t="e">
        <f>IF(AND(Play[[#This Row],[northeast]]&lt;&gt;0,Play[[#This Row],[Smoker]]&lt;&gt;0),Play[[#This Row],[medical_insurance_charges]],NA())</f>
        <v>#N/A</v>
      </c>
      <c r="Z1067" s="115" t="e">
        <f>IF(AND(Play[[#This Row],[Biological Marker]]=0,Play[[#This Row],[Smoker]]=1),Play[[#This Row],[medical_insurance_charges]],NA())</f>
        <v>#N/A</v>
      </c>
      <c r="AA1067" s="115" t="e">
        <f>IF(AND(Play[[#This Row],[Biological Marker]]=1,Play[[#This Row],[Smoker]]=1),Play[[#This Row],[medical_insurance_charges]],NA())</f>
        <v>#N/A</v>
      </c>
      <c r="AB1067" s="144" t="e">
        <f>IF(AND(Play[[#This Row],[southeast]]&lt;&gt;0,Play[[#This Row],[Smoker]]=0),Play[[#This Row],[medical_insurance_charges]],NA())</f>
        <v>#N/A</v>
      </c>
      <c r="AC1067" s="144" t="e">
        <f>IF(AND(Play[[#This Row],[southwest]]&lt;&gt;0,Play[[#This Row],[Smoker]]=0),Play[[#This Row],[medical_insurance_charges]],NA())</f>
        <v>#N/A</v>
      </c>
      <c r="AD1067" s="144" t="e">
        <f>IF(AND(Play[[#This Row],[northwest]]&lt;&gt;0,Play[[#This Row],[Smoker]]=0),Play[[#This Row],[medical_insurance_charges]],NA())</f>
        <v>#N/A</v>
      </c>
      <c r="AE1067" s="144">
        <f>IF(AND(Play[[#This Row],[northeast]]&lt;&gt;0,Play[[#This Row],[Smoker]]=0),Play[[#This Row],[medical_insurance_charges]],NA())</f>
        <v>17128.426080000001</v>
      </c>
      <c r="AF1067" s="115" t="e">
        <f>IF(AND(Play[[#This Row],[Biological Marker]]=0,Play[[#This Row],[Smoker]]=0),Play[[#This Row],[medical_insurance_charges]],NA())</f>
        <v>#N/A</v>
      </c>
      <c r="AG1067" s="115">
        <f>IF(AND(Play[[#This Row],[Biological Marker]]=1,Play[[#This Row],[Smoker]]=0),Play[[#This Row],[medical_insurance_charges]],NA())</f>
        <v>17128.426080000001</v>
      </c>
    </row>
    <row r="1068" spans="1:33" x14ac:dyDescent="0.35">
      <c r="A1068" s="31">
        <v>25</v>
      </c>
      <c r="B1068" s="31">
        <v>30.59</v>
      </c>
      <c r="C1068" s="33">
        <v>0</v>
      </c>
      <c r="D1068" s="33">
        <v>1</v>
      </c>
      <c r="E1068" s="33">
        <v>0</v>
      </c>
      <c r="F1068" s="33">
        <v>0</v>
      </c>
      <c r="G1068" s="33">
        <v>1</v>
      </c>
      <c r="H1068">
        <v>0</v>
      </c>
      <c r="I1068">
        <v>0</v>
      </c>
      <c r="J1068">
        <v>0</v>
      </c>
      <c r="K1068">
        <v>0</v>
      </c>
      <c r="L1068">
        <v>1</v>
      </c>
      <c r="M1068">
        <v>1</v>
      </c>
      <c r="N1068">
        <v>0</v>
      </c>
      <c r="O1068">
        <v>0</v>
      </c>
      <c r="P1068">
        <v>0</v>
      </c>
      <c r="Q1068" s="32">
        <v>2727.3951000000002</v>
      </c>
      <c r="R1068" s="110" t="e">
        <f>IF(Play[[#This Row],[southeast]]=1,Play[[#This Row],[medical_insurance_charges]],NA())</f>
        <v>#N/A</v>
      </c>
      <c r="S1068" s="110" t="e">
        <f>IF(Play[[#This Row],[southwest]]=1,Play[[#This Row],[medical_insurance_charges]],NA())</f>
        <v>#N/A</v>
      </c>
      <c r="T1068" s="111" t="e">
        <f>IF(Play[[#This Row],[northwest]]=1,Play[[#This Row],[medical_insurance_charges]],NA())</f>
        <v>#N/A</v>
      </c>
      <c r="U1068" s="110">
        <f>IF(Play[[#This Row],[northeast]]=1,Play[[#This Row],[medical_insurance_charges]],NA())</f>
        <v>2727.3951000000002</v>
      </c>
      <c r="V1068" s="114" t="e">
        <f>IF(AND(Play[[#This Row],[southeast]]&lt;&gt;0,Play[[#This Row],[Smoker]]&lt;&gt;0),Play[[#This Row],[medical_insurance_charges]],NA())</f>
        <v>#N/A</v>
      </c>
      <c r="W1068" s="114" t="e">
        <f>IF(AND(Play[[#This Row],[southwest]]&lt;&gt;0,Play[[#This Row],[Smoker]]&lt;&gt;0),Play[[#This Row],[medical_insurance_charges]],NA())</f>
        <v>#N/A</v>
      </c>
      <c r="X1068" s="114" t="e">
        <f>IF(AND(Play[[#This Row],[northwest]]&lt;&gt;0,Play[[#This Row],[Smoker]]&lt;&gt;0),Play[[#This Row],[medical_insurance_charges]],NA())</f>
        <v>#N/A</v>
      </c>
      <c r="Y1068" s="114" t="e">
        <f>IF(AND(Play[[#This Row],[northeast]]&lt;&gt;0,Play[[#This Row],[Smoker]]&lt;&gt;0),Play[[#This Row],[medical_insurance_charges]],NA())</f>
        <v>#N/A</v>
      </c>
      <c r="Z1068" s="115" t="e">
        <f>IF(AND(Play[[#This Row],[Biological Marker]]=0,Play[[#This Row],[Smoker]]=1),Play[[#This Row],[medical_insurance_charges]],NA())</f>
        <v>#N/A</v>
      </c>
      <c r="AA1068" s="115" t="e">
        <f>IF(AND(Play[[#This Row],[Biological Marker]]=1,Play[[#This Row],[Smoker]]=1),Play[[#This Row],[medical_insurance_charges]],NA())</f>
        <v>#N/A</v>
      </c>
      <c r="AB1068" s="144" t="e">
        <f>IF(AND(Play[[#This Row],[southeast]]&lt;&gt;0,Play[[#This Row],[Smoker]]=0),Play[[#This Row],[medical_insurance_charges]],NA())</f>
        <v>#N/A</v>
      </c>
      <c r="AC1068" s="144" t="e">
        <f>IF(AND(Play[[#This Row],[southwest]]&lt;&gt;0,Play[[#This Row],[Smoker]]=0),Play[[#This Row],[medical_insurance_charges]],NA())</f>
        <v>#N/A</v>
      </c>
      <c r="AD1068" s="144" t="e">
        <f>IF(AND(Play[[#This Row],[northwest]]&lt;&gt;0,Play[[#This Row],[Smoker]]=0),Play[[#This Row],[medical_insurance_charges]],NA())</f>
        <v>#N/A</v>
      </c>
      <c r="AE1068" s="144">
        <f>IF(AND(Play[[#This Row],[northeast]]&lt;&gt;0,Play[[#This Row],[Smoker]]=0),Play[[#This Row],[medical_insurance_charges]],NA())</f>
        <v>2727.3951000000002</v>
      </c>
      <c r="AF1068" s="115" t="e">
        <f>IF(AND(Play[[#This Row],[Biological Marker]]=0,Play[[#This Row],[Smoker]]=0),Play[[#This Row],[medical_insurance_charges]],NA())</f>
        <v>#N/A</v>
      </c>
      <c r="AG1068" s="115">
        <f>IF(AND(Play[[#This Row],[Biological Marker]]=1,Play[[#This Row],[Smoker]]=0),Play[[#This Row],[medical_insurance_charges]],NA())</f>
        <v>2727.3951000000002</v>
      </c>
    </row>
    <row r="1069" spans="1:33" x14ac:dyDescent="0.35">
      <c r="A1069" s="31">
        <v>25</v>
      </c>
      <c r="B1069" s="31">
        <v>35.625</v>
      </c>
      <c r="C1069" s="33">
        <v>0</v>
      </c>
      <c r="D1069" s="33">
        <v>1</v>
      </c>
      <c r="E1069" s="33">
        <v>0</v>
      </c>
      <c r="F1069" s="33">
        <v>0</v>
      </c>
      <c r="G1069" s="33">
        <v>1</v>
      </c>
      <c r="H1069">
        <v>0</v>
      </c>
      <c r="I1069">
        <v>0</v>
      </c>
      <c r="J1069">
        <v>0</v>
      </c>
      <c r="K1069">
        <v>1</v>
      </c>
      <c r="L1069">
        <v>0</v>
      </c>
      <c r="M1069">
        <v>1</v>
      </c>
      <c r="N1069">
        <v>0</v>
      </c>
      <c r="O1069">
        <v>0</v>
      </c>
      <c r="P1069">
        <v>0</v>
      </c>
      <c r="Q1069" s="32">
        <v>2534.3937500000002</v>
      </c>
      <c r="R1069" s="110" t="e">
        <f>IF(Play[[#This Row],[southeast]]=1,Play[[#This Row],[medical_insurance_charges]],NA())</f>
        <v>#N/A</v>
      </c>
      <c r="S1069" s="110" t="e">
        <f>IF(Play[[#This Row],[southwest]]=1,Play[[#This Row],[medical_insurance_charges]],NA())</f>
        <v>#N/A</v>
      </c>
      <c r="T1069" s="111">
        <f>IF(Play[[#This Row],[northwest]]=1,Play[[#This Row],[medical_insurance_charges]],NA())</f>
        <v>2534.3937500000002</v>
      </c>
      <c r="U1069" s="110" t="e">
        <f>IF(Play[[#This Row],[northeast]]=1,Play[[#This Row],[medical_insurance_charges]],NA())</f>
        <v>#N/A</v>
      </c>
      <c r="V1069" s="114" t="e">
        <f>IF(AND(Play[[#This Row],[southeast]]&lt;&gt;0,Play[[#This Row],[Smoker]]&lt;&gt;0),Play[[#This Row],[medical_insurance_charges]],NA())</f>
        <v>#N/A</v>
      </c>
      <c r="W1069" s="114" t="e">
        <f>IF(AND(Play[[#This Row],[southwest]]&lt;&gt;0,Play[[#This Row],[Smoker]]&lt;&gt;0),Play[[#This Row],[medical_insurance_charges]],NA())</f>
        <v>#N/A</v>
      </c>
      <c r="X1069" s="114" t="e">
        <f>IF(AND(Play[[#This Row],[northwest]]&lt;&gt;0,Play[[#This Row],[Smoker]]&lt;&gt;0),Play[[#This Row],[medical_insurance_charges]],NA())</f>
        <v>#N/A</v>
      </c>
      <c r="Y1069" s="114" t="e">
        <f>IF(AND(Play[[#This Row],[northeast]]&lt;&gt;0,Play[[#This Row],[Smoker]]&lt;&gt;0),Play[[#This Row],[medical_insurance_charges]],NA())</f>
        <v>#N/A</v>
      </c>
      <c r="Z1069" s="115" t="e">
        <f>IF(AND(Play[[#This Row],[Biological Marker]]=0,Play[[#This Row],[Smoker]]=1),Play[[#This Row],[medical_insurance_charges]],NA())</f>
        <v>#N/A</v>
      </c>
      <c r="AA1069" s="115" t="e">
        <f>IF(AND(Play[[#This Row],[Biological Marker]]=1,Play[[#This Row],[Smoker]]=1),Play[[#This Row],[medical_insurance_charges]],NA())</f>
        <v>#N/A</v>
      </c>
      <c r="AB1069" s="144" t="e">
        <f>IF(AND(Play[[#This Row],[southeast]]&lt;&gt;0,Play[[#This Row],[Smoker]]=0),Play[[#This Row],[medical_insurance_charges]],NA())</f>
        <v>#N/A</v>
      </c>
      <c r="AC1069" s="144" t="e">
        <f>IF(AND(Play[[#This Row],[southwest]]&lt;&gt;0,Play[[#This Row],[Smoker]]=0),Play[[#This Row],[medical_insurance_charges]],NA())</f>
        <v>#N/A</v>
      </c>
      <c r="AD1069" s="144">
        <f>IF(AND(Play[[#This Row],[northwest]]&lt;&gt;0,Play[[#This Row],[Smoker]]=0),Play[[#This Row],[medical_insurance_charges]],NA())</f>
        <v>2534.3937500000002</v>
      </c>
      <c r="AE1069" s="144" t="e">
        <f>IF(AND(Play[[#This Row],[northeast]]&lt;&gt;0,Play[[#This Row],[Smoker]]=0),Play[[#This Row],[medical_insurance_charges]],NA())</f>
        <v>#N/A</v>
      </c>
      <c r="AF1069" s="115" t="e">
        <f>IF(AND(Play[[#This Row],[Biological Marker]]=0,Play[[#This Row],[Smoker]]=0),Play[[#This Row],[medical_insurance_charges]],NA())</f>
        <v>#N/A</v>
      </c>
      <c r="AG1069" s="115">
        <f>IF(AND(Play[[#This Row],[Biological Marker]]=1,Play[[#This Row],[Smoker]]=0),Play[[#This Row],[medical_insurance_charges]],NA())</f>
        <v>2534.3937500000002</v>
      </c>
    </row>
    <row r="1070" spans="1:33" x14ac:dyDescent="0.35">
      <c r="A1070" s="31">
        <v>26</v>
      </c>
      <c r="B1070" s="31">
        <v>30.875</v>
      </c>
      <c r="C1070" s="33">
        <v>0</v>
      </c>
      <c r="D1070" s="33">
        <v>1</v>
      </c>
      <c r="E1070" s="33">
        <v>0</v>
      </c>
      <c r="F1070" s="33">
        <v>0</v>
      </c>
      <c r="G1070" s="33">
        <v>1</v>
      </c>
      <c r="H1070">
        <v>0</v>
      </c>
      <c r="I1070">
        <v>0</v>
      </c>
      <c r="J1070">
        <v>0</v>
      </c>
      <c r="K1070">
        <v>1</v>
      </c>
      <c r="L1070">
        <v>0</v>
      </c>
      <c r="M1070">
        <v>0</v>
      </c>
      <c r="N1070">
        <v>1</v>
      </c>
      <c r="O1070">
        <v>0</v>
      </c>
      <c r="P1070">
        <v>0</v>
      </c>
      <c r="Q1070" s="32">
        <v>3877.3042500000001</v>
      </c>
      <c r="R1070" s="110" t="e">
        <f>IF(Play[[#This Row],[southeast]]=1,Play[[#This Row],[medical_insurance_charges]],NA())</f>
        <v>#N/A</v>
      </c>
      <c r="S1070" s="110" t="e">
        <f>IF(Play[[#This Row],[southwest]]=1,Play[[#This Row],[medical_insurance_charges]],NA())</f>
        <v>#N/A</v>
      </c>
      <c r="T1070" s="111">
        <f>IF(Play[[#This Row],[northwest]]=1,Play[[#This Row],[medical_insurance_charges]],NA())</f>
        <v>3877.3042500000001</v>
      </c>
      <c r="U1070" s="110" t="e">
        <f>IF(Play[[#This Row],[northeast]]=1,Play[[#This Row],[medical_insurance_charges]],NA())</f>
        <v>#N/A</v>
      </c>
      <c r="V1070" s="114" t="e">
        <f>IF(AND(Play[[#This Row],[southeast]]&lt;&gt;0,Play[[#This Row],[Smoker]]&lt;&gt;0),Play[[#This Row],[medical_insurance_charges]],NA())</f>
        <v>#N/A</v>
      </c>
      <c r="W1070" s="114" t="e">
        <f>IF(AND(Play[[#This Row],[southwest]]&lt;&gt;0,Play[[#This Row],[Smoker]]&lt;&gt;0),Play[[#This Row],[medical_insurance_charges]],NA())</f>
        <v>#N/A</v>
      </c>
      <c r="X1070" s="114" t="e">
        <f>IF(AND(Play[[#This Row],[northwest]]&lt;&gt;0,Play[[#This Row],[Smoker]]&lt;&gt;0),Play[[#This Row],[medical_insurance_charges]],NA())</f>
        <v>#N/A</v>
      </c>
      <c r="Y1070" s="114" t="e">
        <f>IF(AND(Play[[#This Row],[northeast]]&lt;&gt;0,Play[[#This Row],[Smoker]]&lt;&gt;0),Play[[#This Row],[medical_insurance_charges]],NA())</f>
        <v>#N/A</v>
      </c>
      <c r="Z1070" s="115" t="e">
        <f>IF(AND(Play[[#This Row],[Biological Marker]]=0,Play[[#This Row],[Smoker]]=1),Play[[#This Row],[medical_insurance_charges]],NA())</f>
        <v>#N/A</v>
      </c>
      <c r="AA1070" s="115" t="e">
        <f>IF(AND(Play[[#This Row],[Biological Marker]]=1,Play[[#This Row],[Smoker]]=1),Play[[#This Row],[medical_insurance_charges]],NA())</f>
        <v>#N/A</v>
      </c>
      <c r="AB1070" s="144" t="e">
        <f>IF(AND(Play[[#This Row],[southeast]]&lt;&gt;0,Play[[#This Row],[Smoker]]=0),Play[[#This Row],[medical_insurance_charges]],NA())</f>
        <v>#N/A</v>
      </c>
      <c r="AC1070" s="144" t="e">
        <f>IF(AND(Play[[#This Row],[southwest]]&lt;&gt;0,Play[[#This Row],[Smoker]]=0),Play[[#This Row],[medical_insurance_charges]],NA())</f>
        <v>#N/A</v>
      </c>
      <c r="AD1070" s="144">
        <f>IF(AND(Play[[#This Row],[northwest]]&lt;&gt;0,Play[[#This Row],[Smoker]]=0),Play[[#This Row],[medical_insurance_charges]],NA())</f>
        <v>3877.3042500000001</v>
      </c>
      <c r="AE1070" s="144" t="e">
        <f>IF(AND(Play[[#This Row],[northeast]]&lt;&gt;0,Play[[#This Row],[Smoker]]=0),Play[[#This Row],[medical_insurance_charges]],NA())</f>
        <v>#N/A</v>
      </c>
      <c r="AF1070" s="115" t="e">
        <f>IF(AND(Play[[#This Row],[Biological Marker]]=0,Play[[#This Row],[Smoker]]=0),Play[[#This Row],[medical_insurance_charges]],NA())</f>
        <v>#N/A</v>
      </c>
      <c r="AG1070" s="115">
        <f>IF(AND(Play[[#This Row],[Biological Marker]]=1,Play[[#This Row],[Smoker]]=0),Play[[#This Row],[medical_insurance_charges]],NA())</f>
        <v>3877.3042500000001</v>
      </c>
    </row>
    <row r="1071" spans="1:33" x14ac:dyDescent="0.35">
      <c r="A1071" s="31">
        <v>26</v>
      </c>
      <c r="B1071" s="31">
        <v>32.49</v>
      </c>
      <c r="C1071" s="33">
        <v>0</v>
      </c>
      <c r="D1071" s="33">
        <v>1</v>
      </c>
      <c r="E1071" s="33">
        <v>0</v>
      </c>
      <c r="F1071" s="33">
        <v>0</v>
      </c>
      <c r="G1071" s="33">
        <v>1</v>
      </c>
      <c r="H1071">
        <v>0</v>
      </c>
      <c r="I1071">
        <v>0</v>
      </c>
      <c r="J1071">
        <v>0</v>
      </c>
      <c r="K1071">
        <v>0</v>
      </c>
      <c r="L1071">
        <v>1</v>
      </c>
      <c r="M1071">
        <v>0</v>
      </c>
      <c r="N1071">
        <v>1</v>
      </c>
      <c r="O1071">
        <v>0</v>
      </c>
      <c r="P1071">
        <v>0</v>
      </c>
      <c r="Q1071" s="32">
        <v>3490.5491000000002</v>
      </c>
      <c r="R1071" s="110" t="e">
        <f>IF(Play[[#This Row],[southeast]]=1,Play[[#This Row],[medical_insurance_charges]],NA())</f>
        <v>#N/A</v>
      </c>
      <c r="S1071" s="110" t="e">
        <f>IF(Play[[#This Row],[southwest]]=1,Play[[#This Row],[medical_insurance_charges]],NA())</f>
        <v>#N/A</v>
      </c>
      <c r="T1071" s="111" t="e">
        <f>IF(Play[[#This Row],[northwest]]=1,Play[[#This Row],[medical_insurance_charges]],NA())</f>
        <v>#N/A</v>
      </c>
      <c r="U1071" s="110">
        <f>IF(Play[[#This Row],[northeast]]=1,Play[[#This Row],[medical_insurance_charges]],NA())</f>
        <v>3490.5491000000002</v>
      </c>
      <c r="V1071" s="114" t="e">
        <f>IF(AND(Play[[#This Row],[southeast]]&lt;&gt;0,Play[[#This Row],[Smoker]]&lt;&gt;0),Play[[#This Row],[medical_insurance_charges]],NA())</f>
        <v>#N/A</v>
      </c>
      <c r="W1071" s="114" t="e">
        <f>IF(AND(Play[[#This Row],[southwest]]&lt;&gt;0,Play[[#This Row],[Smoker]]&lt;&gt;0),Play[[#This Row],[medical_insurance_charges]],NA())</f>
        <v>#N/A</v>
      </c>
      <c r="X1071" s="114" t="e">
        <f>IF(AND(Play[[#This Row],[northwest]]&lt;&gt;0,Play[[#This Row],[Smoker]]&lt;&gt;0),Play[[#This Row],[medical_insurance_charges]],NA())</f>
        <v>#N/A</v>
      </c>
      <c r="Y1071" s="114" t="e">
        <f>IF(AND(Play[[#This Row],[northeast]]&lt;&gt;0,Play[[#This Row],[Smoker]]&lt;&gt;0),Play[[#This Row],[medical_insurance_charges]],NA())</f>
        <v>#N/A</v>
      </c>
      <c r="Z1071" s="115" t="e">
        <f>IF(AND(Play[[#This Row],[Biological Marker]]=0,Play[[#This Row],[Smoker]]=1),Play[[#This Row],[medical_insurance_charges]],NA())</f>
        <v>#N/A</v>
      </c>
      <c r="AA1071" s="115" t="e">
        <f>IF(AND(Play[[#This Row],[Biological Marker]]=1,Play[[#This Row],[Smoker]]=1),Play[[#This Row],[medical_insurance_charges]],NA())</f>
        <v>#N/A</v>
      </c>
      <c r="AB1071" s="144" t="e">
        <f>IF(AND(Play[[#This Row],[southeast]]&lt;&gt;0,Play[[#This Row],[Smoker]]=0),Play[[#This Row],[medical_insurance_charges]],NA())</f>
        <v>#N/A</v>
      </c>
      <c r="AC1071" s="144" t="e">
        <f>IF(AND(Play[[#This Row],[southwest]]&lt;&gt;0,Play[[#This Row],[Smoker]]=0),Play[[#This Row],[medical_insurance_charges]],NA())</f>
        <v>#N/A</v>
      </c>
      <c r="AD1071" s="144" t="e">
        <f>IF(AND(Play[[#This Row],[northwest]]&lt;&gt;0,Play[[#This Row],[Smoker]]=0),Play[[#This Row],[medical_insurance_charges]],NA())</f>
        <v>#N/A</v>
      </c>
      <c r="AE1071" s="144">
        <f>IF(AND(Play[[#This Row],[northeast]]&lt;&gt;0,Play[[#This Row],[Smoker]]=0),Play[[#This Row],[medical_insurance_charges]],NA())</f>
        <v>3490.5491000000002</v>
      </c>
      <c r="AF1071" s="115" t="e">
        <f>IF(AND(Play[[#This Row],[Biological Marker]]=0,Play[[#This Row],[Smoker]]=0),Play[[#This Row],[medical_insurance_charges]],NA())</f>
        <v>#N/A</v>
      </c>
      <c r="AG1071" s="115">
        <f>IF(AND(Play[[#This Row],[Biological Marker]]=1,Play[[#This Row],[Smoker]]=0),Play[[#This Row],[medical_insurance_charges]],NA())</f>
        <v>3490.5491000000002</v>
      </c>
    </row>
    <row r="1072" spans="1:33" x14ac:dyDescent="0.35">
      <c r="A1072" s="31">
        <v>26</v>
      </c>
      <c r="B1072" s="31">
        <v>31.065000000000001</v>
      </c>
      <c r="C1072" s="33">
        <v>0</v>
      </c>
      <c r="D1072" s="33">
        <v>1</v>
      </c>
      <c r="E1072" s="33">
        <v>0</v>
      </c>
      <c r="F1072" s="33">
        <v>0</v>
      </c>
      <c r="G1072" s="33">
        <v>1</v>
      </c>
      <c r="H1072">
        <v>0</v>
      </c>
      <c r="I1072">
        <v>0</v>
      </c>
      <c r="J1072">
        <v>0</v>
      </c>
      <c r="K1072">
        <v>1</v>
      </c>
      <c r="L1072">
        <v>0</v>
      </c>
      <c r="M1072">
        <v>0</v>
      </c>
      <c r="N1072">
        <v>1</v>
      </c>
      <c r="O1072">
        <v>0</v>
      </c>
      <c r="P1072">
        <v>0</v>
      </c>
      <c r="Q1072" s="32">
        <v>2699.56835</v>
      </c>
      <c r="R1072" s="110" t="e">
        <f>IF(Play[[#This Row],[southeast]]=1,Play[[#This Row],[medical_insurance_charges]],NA())</f>
        <v>#N/A</v>
      </c>
      <c r="S1072" s="110" t="e">
        <f>IF(Play[[#This Row],[southwest]]=1,Play[[#This Row],[medical_insurance_charges]],NA())</f>
        <v>#N/A</v>
      </c>
      <c r="T1072" s="111">
        <f>IF(Play[[#This Row],[northwest]]=1,Play[[#This Row],[medical_insurance_charges]],NA())</f>
        <v>2699.56835</v>
      </c>
      <c r="U1072" s="110" t="e">
        <f>IF(Play[[#This Row],[northeast]]=1,Play[[#This Row],[medical_insurance_charges]],NA())</f>
        <v>#N/A</v>
      </c>
      <c r="V1072" s="114" t="e">
        <f>IF(AND(Play[[#This Row],[southeast]]&lt;&gt;0,Play[[#This Row],[Smoker]]&lt;&gt;0),Play[[#This Row],[medical_insurance_charges]],NA())</f>
        <v>#N/A</v>
      </c>
      <c r="W1072" s="114" t="e">
        <f>IF(AND(Play[[#This Row],[southwest]]&lt;&gt;0,Play[[#This Row],[Smoker]]&lt;&gt;0),Play[[#This Row],[medical_insurance_charges]],NA())</f>
        <v>#N/A</v>
      </c>
      <c r="X1072" s="114" t="e">
        <f>IF(AND(Play[[#This Row],[northwest]]&lt;&gt;0,Play[[#This Row],[Smoker]]&lt;&gt;0),Play[[#This Row],[medical_insurance_charges]],NA())</f>
        <v>#N/A</v>
      </c>
      <c r="Y1072" s="114" t="e">
        <f>IF(AND(Play[[#This Row],[northeast]]&lt;&gt;0,Play[[#This Row],[Smoker]]&lt;&gt;0),Play[[#This Row],[medical_insurance_charges]],NA())</f>
        <v>#N/A</v>
      </c>
      <c r="Z1072" s="115" t="e">
        <f>IF(AND(Play[[#This Row],[Biological Marker]]=0,Play[[#This Row],[Smoker]]=1),Play[[#This Row],[medical_insurance_charges]],NA())</f>
        <v>#N/A</v>
      </c>
      <c r="AA1072" s="115" t="e">
        <f>IF(AND(Play[[#This Row],[Biological Marker]]=1,Play[[#This Row],[Smoker]]=1),Play[[#This Row],[medical_insurance_charges]],NA())</f>
        <v>#N/A</v>
      </c>
      <c r="AB1072" s="144" t="e">
        <f>IF(AND(Play[[#This Row],[southeast]]&lt;&gt;0,Play[[#This Row],[Smoker]]=0),Play[[#This Row],[medical_insurance_charges]],NA())</f>
        <v>#N/A</v>
      </c>
      <c r="AC1072" s="144" t="e">
        <f>IF(AND(Play[[#This Row],[southwest]]&lt;&gt;0,Play[[#This Row],[Smoker]]=0),Play[[#This Row],[medical_insurance_charges]],NA())</f>
        <v>#N/A</v>
      </c>
      <c r="AD1072" s="144">
        <f>IF(AND(Play[[#This Row],[northwest]]&lt;&gt;0,Play[[#This Row],[Smoker]]=0),Play[[#This Row],[medical_insurance_charges]],NA())</f>
        <v>2699.56835</v>
      </c>
      <c r="AE1072" s="144" t="e">
        <f>IF(AND(Play[[#This Row],[northeast]]&lt;&gt;0,Play[[#This Row],[Smoker]]=0),Play[[#This Row],[medical_insurance_charges]],NA())</f>
        <v>#N/A</v>
      </c>
      <c r="AF1072" s="115" t="e">
        <f>IF(AND(Play[[#This Row],[Biological Marker]]=0,Play[[#This Row],[Smoker]]=0),Play[[#This Row],[medical_insurance_charges]],NA())</f>
        <v>#N/A</v>
      </c>
      <c r="AG1072" s="115">
        <f>IF(AND(Play[[#This Row],[Biological Marker]]=1,Play[[#This Row],[Smoker]]=0),Play[[#This Row],[medical_insurance_charges]],NA())</f>
        <v>2699.56835</v>
      </c>
    </row>
    <row r="1073" spans="1:33" x14ac:dyDescent="0.35">
      <c r="A1073" s="31">
        <v>26</v>
      </c>
      <c r="B1073" s="31">
        <v>33.914999999999999</v>
      </c>
      <c r="C1073" s="33">
        <v>0</v>
      </c>
      <c r="D1073" s="33">
        <v>1</v>
      </c>
      <c r="E1073" s="33">
        <v>0</v>
      </c>
      <c r="F1073" s="33">
        <v>0</v>
      </c>
      <c r="G1073" s="33">
        <v>1</v>
      </c>
      <c r="H1073">
        <v>0</v>
      </c>
      <c r="I1073">
        <v>0</v>
      </c>
      <c r="J1073">
        <v>0</v>
      </c>
      <c r="K1073">
        <v>1</v>
      </c>
      <c r="L1073">
        <v>0</v>
      </c>
      <c r="M1073">
        <v>0</v>
      </c>
      <c r="N1073">
        <v>1</v>
      </c>
      <c r="O1073">
        <v>0</v>
      </c>
      <c r="P1073">
        <v>0</v>
      </c>
      <c r="Q1073" s="32">
        <v>3292.5298499999999</v>
      </c>
      <c r="R1073" s="110" t="e">
        <f>IF(Play[[#This Row],[southeast]]=1,Play[[#This Row],[medical_insurance_charges]],NA())</f>
        <v>#N/A</v>
      </c>
      <c r="S1073" s="110" t="e">
        <f>IF(Play[[#This Row],[southwest]]=1,Play[[#This Row],[medical_insurance_charges]],NA())</f>
        <v>#N/A</v>
      </c>
      <c r="T1073" s="111">
        <f>IF(Play[[#This Row],[northwest]]=1,Play[[#This Row],[medical_insurance_charges]],NA())</f>
        <v>3292.5298499999999</v>
      </c>
      <c r="U1073" s="110" t="e">
        <f>IF(Play[[#This Row],[northeast]]=1,Play[[#This Row],[medical_insurance_charges]],NA())</f>
        <v>#N/A</v>
      </c>
      <c r="V1073" s="114" t="e">
        <f>IF(AND(Play[[#This Row],[southeast]]&lt;&gt;0,Play[[#This Row],[Smoker]]&lt;&gt;0),Play[[#This Row],[medical_insurance_charges]],NA())</f>
        <v>#N/A</v>
      </c>
      <c r="W1073" s="114" t="e">
        <f>IF(AND(Play[[#This Row],[southwest]]&lt;&gt;0,Play[[#This Row],[Smoker]]&lt;&gt;0),Play[[#This Row],[medical_insurance_charges]],NA())</f>
        <v>#N/A</v>
      </c>
      <c r="X1073" s="114" t="e">
        <f>IF(AND(Play[[#This Row],[northwest]]&lt;&gt;0,Play[[#This Row],[Smoker]]&lt;&gt;0),Play[[#This Row],[medical_insurance_charges]],NA())</f>
        <v>#N/A</v>
      </c>
      <c r="Y1073" s="114" t="e">
        <f>IF(AND(Play[[#This Row],[northeast]]&lt;&gt;0,Play[[#This Row],[Smoker]]&lt;&gt;0),Play[[#This Row],[medical_insurance_charges]],NA())</f>
        <v>#N/A</v>
      </c>
      <c r="Z1073" s="115" t="e">
        <f>IF(AND(Play[[#This Row],[Biological Marker]]=0,Play[[#This Row],[Smoker]]=1),Play[[#This Row],[medical_insurance_charges]],NA())</f>
        <v>#N/A</v>
      </c>
      <c r="AA1073" s="115" t="e">
        <f>IF(AND(Play[[#This Row],[Biological Marker]]=1,Play[[#This Row],[Smoker]]=1),Play[[#This Row],[medical_insurance_charges]],NA())</f>
        <v>#N/A</v>
      </c>
      <c r="AB1073" s="144" t="e">
        <f>IF(AND(Play[[#This Row],[southeast]]&lt;&gt;0,Play[[#This Row],[Smoker]]=0),Play[[#This Row],[medical_insurance_charges]],NA())</f>
        <v>#N/A</v>
      </c>
      <c r="AC1073" s="144" t="e">
        <f>IF(AND(Play[[#This Row],[southwest]]&lt;&gt;0,Play[[#This Row],[Smoker]]=0),Play[[#This Row],[medical_insurance_charges]],NA())</f>
        <v>#N/A</v>
      </c>
      <c r="AD1073" s="144">
        <f>IF(AND(Play[[#This Row],[northwest]]&lt;&gt;0,Play[[#This Row],[Smoker]]=0),Play[[#This Row],[medical_insurance_charges]],NA())</f>
        <v>3292.5298499999999</v>
      </c>
      <c r="AE1073" s="144" t="e">
        <f>IF(AND(Play[[#This Row],[northeast]]&lt;&gt;0,Play[[#This Row],[Smoker]]=0),Play[[#This Row],[medical_insurance_charges]],NA())</f>
        <v>#N/A</v>
      </c>
      <c r="AF1073" s="115" t="e">
        <f>IF(AND(Play[[#This Row],[Biological Marker]]=0,Play[[#This Row],[Smoker]]=0),Play[[#This Row],[medical_insurance_charges]],NA())</f>
        <v>#N/A</v>
      </c>
      <c r="AG1073" s="115">
        <f>IF(AND(Play[[#This Row],[Biological Marker]]=1,Play[[#This Row],[Smoker]]=0),Play[[#This Row],[medical_insurance_charges]],NA())</f>
        <v>3292.5298499999999</v>
      </c>
    </row>
    <row r="1074" spans="1:33" x14ac:dyDescent="0.35">
      <c r="A1074" s="31">
        <v>27</v>
      </c>
      <c r="B1074" s="31">
        <v>33.155000000000001</v>
      </c>
      <c r="C1074" s="33">
        <v>0</v>
      </c>
      <c r="D1074" s="33">
        <v>1</v>
      </c>
      <c r="E1074" s="33">
        <v>0</v>
      </c>
      <c r="F1074" s="33">
        <v>0</v>
      </c>
      <c r="G1074" s="33">
        <v>1</v>
      </c>
      <c r="H1074">
        <v>0</v>
      </c>
      <c r="I1074">
        <v>0</v>
      </c>
      <c r="J1074">
        <v>0</v>
      </c>
      <c r="K1074">
        <v>1</v>
      </c>
      <c r="L1074">
        <v>0</v>
      </c>
      <c r="M1074">
        <v>0</v>
      </c>
      <c r="N1074">
        <v>1</v>
      </c>
      <c r="O1074">
        <v>0</v>
      </c>
      <c r="P1074">
        <v>0</v>
      </c>
      <c r="Q1074" s="32">
        <v>4058.71245</v>
      </c>
      <c r="R1074" s="110" t="e">
        <f>IF(Play[[#This Row],[southeast]]=1,Play[[#This Row],[medical_insurance_charges]],NA())</f>
        <v>#N/A</v>
      </c>
      <c r="S1074" s="110" t="e">
        <f>IF(Play[[#This Row],[southwest]]=1,Play[[#This Row],[medical_insurance_charges]],NA())</f>
        <v>#N/A</v>
      </c>
      <c r="T1074" s="111">
        <f>IF(Play[[#This Row],[northwest]]=1,Play[[#This Row],[medical_insurance_charges]],NA())</f>
        <v>4058.71245</v>
      </c>
      <c r="U1074" s="110" t="e">
        <f>IF(Play[[#This Row],[northeast]]=1,Play[[#This Row],[medical_insurance_charges]],NA())</f>
        <v>#N/A</v>
      </c>
      <c r="V1074" s="114" t="e">
        <f>IF(AND(Play[[#This Row],[southeast]]&lt;&gt;0,Play[[#This Row],[Smoker]]&lt;&gt;0),Play[[#This Row],[medical_insurance_charges]],NA())</f>
        <v>#N/A</v>
      </c>
      <c r="W1074" s="114" t="e">
        <f>IF(AND(Play[[#This Row],[southwest]]&lt;&gt;0,Play[[#This Row],[Smoker]]&lt;&gt;0),Play[[#This Row],[medical_insurance_charges]],NA())</f>
        <v>#N/A</v>
      </c>
      <c r="X1074" s="114" t="e">
        <f>IF(AND(Play[[#This Row],[northwest]]&lt;&gt;0,Play[[#This Row],[Smoker]]&lt;&gt;0),Play[[#This Row],[medical_insurance_charges]],NA())</f>
        <v>#N/A</v>
      </c>
      <c r="Y1074" s="114" t="e">
        <f>IF(AND(Play[[#This Row],[northeast]]&lt;&gt;0,Play[[#This Row],[Smoker]]&lt;&gt;0),Play[[#This Row],[medical_insurance_charges]],NA())</f>
        <v>#N/A</v>
      </c>
      <c r="Z1074" s="115" t="e">
        <f>IF(AND(Play[[#This Row],[Biological Marker]]=0,Play[[#This Row],[Smoker]]=1),Play[[#This Row],[medical_insurance_charges]],NA())</f>
        <v>#N/A</v>
      </c>
      <c r="AA1074" s="115" t="e">
        <f>IF(AND(Play[[#This Row],[Biological Marker]]=1,Play[[#This Row],[Smoker]]=1),Play[[#This Row],[medical_insurance_charges]],NA())</f>
        <v>#N/A</v>
      </c>
      <c r="AB1074" s="144" t="e">
        <f>IF(AND(Play[[#This Row],[southeast]]&lt;&gt;0,Play[[#This Row],[Smoker]]=0),Play[[#This Row],[medical_insurance_charges]],NA())</f>
        <v>#N/A</v>
      </c>
      <c r="AC1074" s="144" t="e">
        <f>IF(AND(Play[[#This Row],[southwest]]&lt;&gt;0,Play[[#This Row],[Smoker]]=0),Play[[#This Row],[medical_insurance_charges]],NA())</f>
        <v>#N/A</v>
      </c>
      <c r="AD1074" s="144">
        <f>IF(AND(Play[[#This Row],[northwest]]&lt;&gt;0,Play[[#This Row],[Smoker]]=0),Play[[#This Row],[medical_insurance_charges]],NA())</f>
        <v>4058.71245</v>
      </c>
      <c r="AE1074" s="144" t="e">
        <f>IF(AND(Play[[#This Row],[northeast]]&lt;&gt;0,Play[[#This Row],[Smoker]]=0),Play[[#This Row],[medical_insurance_charges]],NA())</f>
        <v>#N/A</v>
      </c>
      <c r="AF1074" s="115" t="e">
        <f>IF(AND(Play[[#This Row],[Biological Marker]]=0,Play[[#This Row],[Smoker]]=0),Play[[#This Row],[medical_insurance_charges]],NA())</f>
        <v>#N/A</v>
      </c>
      <c r="AG1074" s="115">
        <f>IF(AND(Play[[#This Row],[Biological Marker]]=1,Play[[#This Row],[Smoker]]=0),Play[[#This Row],[medical_insurance_charges]],NA())</f>
        <v>4058.71245</v>
      </c>
    </row>
    <row r="1075" spans="1:33" x14ac:dyDescent="0.35">
      <c r="A1075" s="31">
        <v>27</v>
      </c>
      <c r="B1075" s="31">
        <v>32.585000000000001</v>
      </c>
      <c r="C1075" s="33">
        <v>0</v>
      </c>
      <c r="D1075" s="33">
        <v>1</v>
      </c>
      <c r="E1075" s="33">
        <v>0</v>
      </c>
      <c r="F1075" s="33">
        <v>0</v>
      </c>
      <c r="G1075" s="33">
        <v>1</v>
      </c>
      <c r="H1075">
        <v>0</v>
      </c>
      <c r="I1075">
        <v>0</v>
      </c>
      <c r="J1075">
        <v>0</v>
      </c>
      <c r="K1075">
        <v>0</v>
      </c>
      <c r="L1075">
        <v>1</v>
      </c>
      <c r="M1075">
        <v>0</v>
      </c>
      <c r="N1075">
        <v>1</v>
      </c>
      <c r="O1075">
        <v>0</v>
      </c>
      <c r="P1075">
        <v>0</v>
      </c>
      <c r="Q1075" s="32">
        <v>4846.9201499999999</v>
      </c>
      <c r="R1075" s="110" t="e">
        <f>IF(Play[[#This Row],[southeast]]=1,Play[[#This Row],[medical_insurance_charges]],NA())</f>
        <v>#N/A</v>
      </c>
      <c r="S1075" s="110" t="e">
        <f>IF(Play[[#This Row],[southwest]]=1,Play[[#This Row],[medical_insurance_charges]],NA())</f>
        <v>#N/A</v>
      </c>
      <c r="T1075" s="111" t="e">
        <f>IF(Play[[#This Row],[northwest]]=1,Play[[#This Row],[medical_insurance_charges]],NA())</f>
        <v>#N/A</v>
      </c>
      <c r="U1075" s="110">
        <f>IF(Play[[#This Row],[northeast]]=1,Play[[#This Row],[medical_insurance_charges]],NA())</f>
        <v>4846.9201499999999</v>
      </c>
      <c r="V1075" s="114" t="e">
        <f>IF(AND(Play[[#This Row],[southeast]]&lt;&gt;0,Play[[#This Row],[Smoker]]&lt;&gt;0),Play[[#This Row],[medical_insurance_charges]],NA())</f>
        <v>#N/A</v>
      </c>
      <c r="W1075" s="114" t="e">
        <f>IF(AND(Play[[#This Row],[southwest]]&lt;&gt;0,Play[[#This Row],[Smoker]]&lt;&gt;0),Play[[#This Row],[medical_insurance_charges]],NA())</f>
        <v>#N/A</v>
      </c>
      <c r="X1075" s="114" t="e">
        <f>IF(AND(Play[[#This Row],[northwest]]&lt;&gt;0,Play[[#This Row],[Smoker]]&lt;&gt;0),Play[[#This Row],[medical_insurance_charges]],NA())</f>
        <v>#N/A</v>
      </c>
      <c r="Y1075" s="114" t="e">
        <f>IF(AND(Play[[#This Row],[northeast]]&lt;&gt;0,Play[[#This Row],[Smoker]]&lt;&gt;0),Play[[#This Row],[medical_insurance_charges]],NA())</f>
        <v>#N/A</v>
      </c>
      <c r="Z1075" s="115" t="e">
        <f>IF(AND(Play[[#This Row],[Biological Marker]]=0,Play[[#This Row],[Smoker]]=1),Play[[#This Row],[medical_insurance_charges]],NA())</f>
        <v>#N/A</v>
      </c>
      <c r="AA1075" s="115" t="e">
        <f>IF(AND(Play[[#This Row],[Biological Marker]]=1,Play[[#This Row],[Smoker]]=1),Play[[#This Row],[medical_insurance_charges]],NA())</f>
        <v>#N/A</v>
      </c>
      <c r="AB1075" s="144" t="e">
        <f>IF(AND(Play[[#This Row],[southeast]]&lt;&gt;0,Play[[#This Row],[Smoker]]=0),Play[[#This Row],[medical_insurance_charges]],NA())</f>
        <v>#N/A</v>
      </c>
      <c r="AC1075" s="144" t="e">
        <f>IF(AND(Play[[#This Row],[southwest]]&lt;&gt;0,Play[[#This Row],[Smoker]]=0),Play[[#This Row],[medical_insurance_charges]],NA())</f>
        <v>#N/A</v>
      </c>
      <c r="AD1075" s="144" t="e">
        <f>IF(AND(Play[[#This Row],[northwest]]&lt;&gt;0,Play[[#This Row],[Smoker]]=0),Play[[#This Row],[medical_insurance_charges]],NA())</f>
        <v>#N/A</v>
      </c>
      <c r="AE1075" s="144">
        <f>IF(AND(Play[[#This Row],[northeast]]&lt;&gt;0,Play[[#This Row],[Smoker]]=0),Play[[#This Row],[medical_insurance_charges]],NA())</f>
        <v>4846.9201499999999</v>
      </c>
      <c r="AF1075" s="115" t="e">
        <f>IF(AND(Play[[#This Row],[Biological Marker]]=0,Play[[#This Row],[Smoker]]=0),Play[[#This Row],[medical_insurance_charges]],NA())</f>
        <v>#N/A</v>
      </c>
      <c r="AG1075" s="115">
        <f>IF(AND(Play[[#This Row],[Biological Marker]]=1,Play[[#This Row],[Smoker]]=0),Play[[#This Row],[medical_insurance_charges]],NA())</f>
        <v>4846.9201499999999</v>
      </c>
    </row>
    <row r="1076" spans="1:33" x14ac:dyDescent="0.35">
      <c r="A1076" s="31">
        <v>28</v>
      </c>
      <c r="B1076" s="31">
        <v>35.435000000000002</v>
      </c>
      <c r="C1076" s="33">
        <v>0</v>
      </c>
      <c r="D1076" s="33">
        <v>1</v>
      </c>
      <c r="E1076" s="33">
        <v>0</v>
      </c>
      <c r="F1076" s="33">
        <v>0</v>
      </c>
      <c r="G1076" s="33">
        <v>1</v>
      </c>
      <c r="H1076">
        <v>0</v>
      </c>
      <c r="I1076">
        <v>0</v>
      </c>
      <c r="J1076">
        <v>0</v>
      </c>
      <c r="K1076">
        <v>0</v>
      </c>
      <c r="L1076">
        <v>1</v>
      </c>
      <c r="M1076">
        <v>0</v>
      </c>
      <c r="N1076">
        <v>1</v>
      </c>
      <c r="O1076">
        <v>0</v>
      </c>
      <c r="P1076">
        <v>0</v>
      </c>
      <c r="Q1076" s="32">
        <v>3268.84665</v>
      </c>
      <c r="R1076" s="110" t="e">
        <f>IF(Play[[#This Row],[southeast]]=1,Play[[#This Row],[medical_insurance_charges]],NA())</f>
        <v>#N/A</v>
      </c>
      <c r="S1076" s="110" t="e">
        <f>IF(Play[[#This Row],[southwest]]=1,Play[[#This Row],[medical_insurance_charges]],NA())</f>
        <v>#N/A</v>
      </c>
      <c r="T1076" s="111" t="e">
        <f>IF(Play[[#This Row],[northwest]]=1,Play[[#This Row],[medical_insurance_charges]],NA())</f>
        <v>#N/A</v>
      </c>
      <c r="U1076" s="110">
        <f>IF(Play[[#This Row],[northeast]]=1,Play[[#This Row],[medical_insurance_charges]],NA())</f>
        <v>3268.84665</v>
      </c>
      <c r="V1076" s="114" t="e">
        <f>IF(AND(Play[[#This Row],[southeast]]&lt;&gt;0,Play[[#This Row],[Smoker]]&lt;&gt;0),Play[[#This Row],[medical_insurance_charges]],NA())</f>
        <v>#N/A</v>
      </c>
      <c r="W1076" s="114" t="e">
        <f>IF(AND(Play[[#This Row],[southwest]]&lt;&gt;0,Play[[#This Row],[Smoker]]&lt;&gt;0),Play[[#This Row],[medical_insurance_charges]],NA())</f>
        <v>#N/A</v>
      </c>
      <c r="X1076" s="114" t="e">
        <f>IF(AND(Play[[#This Row],[northwest]]&lt;&gt;0,Play[[#This Row],[Smoker]]&lt;&gt;0),Play[[#This Row],[medical_insurance_charges]],NA())</f>
        <v>#N/A</v>
      </c>
      <c r="Y1076" s="114" t="e">
        <f>IF(AND(Play[[#This Row],[northeast]]&lt;&gt;0,Play[[#This Row],[Smoker]]&lt;&gt;0),Play[[#This Row],[medical_insurance_charges]],NA())</f>
        <v>#N/A</v>
      </c>
      <c r="Z1076" s="115" t="e">
        <f>IF(AND(Play[[#This Row],[Biological Marker]]=0,Play[[#This Row],[Smoker]]=1),Play[[#This Row],[medical_insurance_charges]],NA())</f>
        <v>#N/A</v>
      </c>
      <c r="AA1076" s="115" t="e">
        <f>IF(AND(Play[[#This Row],[Biological Marker]]=1,Play[[#This Row],[Smoker]]=1),Play[[#This Row],[medical_insurance_charges]],NA())</f>
        <v>#N/A</v>
      </c>
      <c r="AB1076" s="144" t="e">
        <f>IF(AND(Play[[#This Row],[southeast]]&lt;&gt;0,Play[[#This Row],[Smoker]]=0),Play[[#This Row],[medical_insurance_charges]],NA())</f>
        <v>#N/A</v>
      </c>
      <c r="AC1076" s="144" t="e">
        <f>IF(AND(Play[[#This Row],[southwest]]&lt;&gt;0,Play[[#This Row],[Smoker]]=0),Play[[#This Row],[medical_insurance_charges]],NA())</f>
        <v>#N/A</v>
      </c>
      <c r="AD1076" s="144" t="e">
        <f>IF(AND(Play[[#This Row],[northwest]]&lt;&gt;0,Play[[#This Row],[Smoker]]=0),Play[[#This Row],[medical_insurance_charges]],NA())</f>
        <v>#N/A</v>
      </c>
      <c r="AE1076" s="144">
        <f>IF(AND(Play[[#This Row],[northeast]]&lt;&gt;0,Play[[#This Row],[Smoker]]=0),Play[[#This Row],[medical_insurance_charges]],NA())</f>
        <v>3268.84665</v>
      </c>
      <c r="AF1076" s="115" t="e">
        <f>IF(AND(Play[[#This Row],[Biological Marker]]=0,Play[[#This Row],[Smoker]]=0),Play[[#This Row],[medical_insurance_charges]],NA())</f>
        <v>#N/A</v>
      </c>
      <c r="AG1076" s="115">
        <f>IF(AND(Play[[#This Row],[Biological Marker]]=1,Play[[#This Row],[Smoker]]=0),Play[[#This Row],[medical_insurance_charges]],NA())</f>
        <v>3268.84665</v>
      </c>
    </row>
    <row r="1077" spans="1:33" x14ac:dyDescent="0.35">
      <c r="A1077" s="31">
        <v>28</v>
      </c>
      <c r="B1077" s="31">
        <v>30.875</v>
      </c>
      <c r="C1077" s="33">
        <v>0</v>
      </c>
      <c r="D1077" s="33">
        <v>1</v>
      </c>
      <c r="E1077" s="33">
        <v>0</v>
      </c>
      <c r="F1077" s="33">
        <v>0</v>
      </c>
      <c r="G1077" s="33">
        <v>1</v>
      </c>
      <c r="H1077">
        <v>0</v>
      </c>
      <c r="I1077">
        <v>0</v>
      </c>
      <c r="J1077">
        <v>0</v>
      </c>
      <c r="K1077">
        <v>1</v>
      </c>
      <c r="L1077">
        <v>0</v>
      </c>
      <c r="M1077">
        <v>0</v>
      </c>
      <c r="N1077">
        <v>1</v>
      </c>
      <c r="O1077">
        <v>0</v>
      </c>
      <c r="P1077">
        <v>0</v>
      </c>
      <c r="Q1077" s="32">
        <v>3062.5082499999999</v>
      </c>
      <c r="R1077" s="110" t="e">
        <f>IF(Play[[#This Row],[southeast]]=1,Play[[#This Row],[medical_insurance_charges]],NA())</f>
        <v>#N/A</v>
      </c>
      <c r="S1077" s="110" t="e">
        <f>IF(Play[[#This Row],[southwest]]=1,Play[[#This Row],[medical_insurance_charges]],NA())</f>
        <v>#N/A</v>
      </c>
      <c r="T1077" s="111">
        <f>IF(Play[[#This Row],[northwest]]=1,Play[[#This Row],[medical_insurance_charges]],NA())</f>
        <v>3062.5082499999999</v>
      </c>
      <c r="U1077" s="110" t="e">
        <f>IF(Play[[#This Row],[northeast]]=1,Play[[#This Row],[medical_insurance_charges]],NA())</f>
        <v>#N/A</v>
      </c>
      <c r="V1077" s="114" t="e">
        <f>IF(AND(Play[[#This Row],[southeast]]&lt;&gt;0,Play[[#This Row],[Smoker]]&lt;&gt;0),Play[[#This Row],[medical_insurance_charges]],NA())</f>
        <v>#N/A</v>
      </c>
      <c r="W1077" s="114" t="e">
        <f>IF(AND(Play[[#This Row],[southwest]]&lt;&gt;0,Play[[#This Row],[Smoker]]&lt;&gt;0),Play[[#This Row],[medical_insurance_charges]],NA())</f>
        <v>#N/A</v>
      </c>
      <c r="X1077" s="114" t="e">
        <f>IF(AND(Play[[#This Row],[northwest]]&lt;&gt;0,Play[[#This Row],[Smoker]]&lt;&gt;0),Play[[#This Row],[medical_insurance_charges]],NA())</f>
        <v>#N/A</v>
      </c>
      <c r="Y1077" s="114" t="e">
        <f>IF(AND(Play[[#This Row],[northeast]]&lt;&gt;0,Play[[#This Row],[Smoker]]&lt;&gt;0),Play[[#This Row],[medical_insurance_charges]],NA())</f>
        <v>#N/A</v>
      </c>
      <c r="Z1077" s="115" t="e">
        <f>IF(AND(Play[[#This Row],[Biological Marker]]=0,Play[[#This Row],[Smoker]]=1),Play[[#This Row],[medical_insurance_charges]],NA())</f>
        <v>#N/A</v>
      </c>
      <c r="AA1077" s="115" t="e">
        <f>IF(AND(Play[[#This Row],[Biological Marker]]=1,Play[[#This Row],[Smoker]]=1),Play[[#This Row],[medical_insurance_charges]],NA())</f>
        <v>#N/A</v>
      </c>
      <c r="AB1077" s="144" t="e">
        <f>IF(AND(Play[[#This Row],[southeast]]&lt;&gt;0,Play[[#This Row],[Smoker]]=0),Play[[#This Row],[medical_insurance_charges]],NA())</f>
        <v>#N/A</v>
      </c>
      <c r="AC1077" s="144" t="e">
        <f>IF(AND(Play[[#This Row],[southwest]]&lt;&gt;0,Play[[#This Row],[Smoker]]=0),Play[[#This Row],[medical_insurance_charges]],NA())</f>
        <v>#N/A</v>
      </c>
      <c r="AD1077" s="144">
        <f>IF(AND(Play[[#This Row],[northwest]]&lt;&gt;0,Play[[#This Row],[Smoker]]=0),Play[[#This Row],[medical_insurance_charges]],NA())</f>
        <v>3062.5082499999999</v>
      </c>
      <c r="AE1077" s="144" t="e">
        <f>IF(AND(Play[[#This Row],[northeast]]&lt;&gt;0,Play[[#This Row],[Smoker]]=0),Play[[#This Row],[medical_insurance_charges]],NA())</f>
        <v>#N/A</v>
      </c>
      <c r="AF1077" s="115" t="e">
        <f>IF(AND(Play[[#This Row],[Biological Marker]]=0,Play[[#This Row],[Smoker]]=0),Play[[#This Row],[medical_insurance_charges]],NA())</f>
        <v>#N/A</v>
      </c>
      <c r="AG1077" s="115">
        <f>IF(AND(Play[[#This Row],[Biological Marker]]=1,Play[[#This Row],[Smoker]]=0),Play[[#This Row],[medical_insurance_charges]],NA())</f>
        <v>3062.5082499999999</v>
      </c>
    </row>
    <row r="1078" spans="1:33" x14ac:dyDescent="0.35">
      <c r="A1078" s="31">
        <v>28</v>
      </c>
      <c r="B1078" s="31">
        <v>33.82</v>
      </c>
      <c r="C1078" s="33">
        <v>0</v>
      </c>
      <c r="D1078" s="33">
        <v>1</v>
      </c>
      <c r="E1078" s="33">
        <v>0</v>
      </c>
      <c r="F1078" s="33">
        <v>0</v>
      </c>
      <c r="G1078" s="33">
        <v>1</v>
      </c>
      <c r="H1078">
        <v>0</v>
      </c>
      <c r="I1078">
        <v>0</v>
      </c>
      <c r="J1078">
        <v>0</v>
      </c>
      <c r="K1078">
        <v>1</v>
      </c>
      <c r="L1078">
        <v>0</v>
      </c>
      <c r="M1078">
        <v>0</v>
      </c>
      <c r="N1078">
        <v>1</v>
      </c>
      <c r="O1078">
        <v>0</v>
      </c>
      <c r="P1078">
        <v>0</v>
      </c>
      <c r="Q1078" s="32">
        <v>19673.335729999999</v>
      </c>
      <c r="R1078" s="110" t="e">
        <f>IF(Play[[#This Row],[southeast]]=1,Play[[#This Row],[medical_insurance_charges]],NA())</f>
        <v>#N/A</v>
      </c>
      <c r="S1078" s="110" t="e">
        <f>IF(Play[[#This Row],[southwest]]=1,Play[[#This Row],[medical_insurance_charges]],NA())</f>
        <v>#N/A</v>
      </c>
      <c r="T1078" s="111">
        <f>IF(Play[[#This Row],[northwest]]=1,Play[[#This Row],[medical_insurance_charges]],NA())</f>
        <v>19673.335729999999</v>
      </c>
      <c r="U1078" s="110" t="e">
        <f>IF(Play[[#This Row],[northeast]]=1,Play[[#This Row],[medical_insurance_charges]],NA())</f>
        <v>#N/A</v>
      </c>
      <c r="V1078" s="114" t="e">
        <f>IF(AND(Play[[#This Row],[southeast]]&lt;&gt;0,Play[[#This Row],[Smoker]]&lt;&gt;0),Play[[#This Row],[medical_insurance_charges]],NA())</f>
        <v>#N/A</v>
      </c>
      <c r="W1078" s="114" t="e">
        <f>IF(AND(Play[[#This Row],[southwest]]&lt;&gt;0,Play[[#This Row],[Smoker]]&lt;&gt;0),Play[[#This Row],[medical_insurance_charges]],NA())</f>
        <v>#N/A</v>
      </c>
      <c r="X1078" s="114" t="e">
        <f>IF(AND(Play[[#This Row],[northwest]]&lt;&gt;0,Play[[#This Row],[Smoker]]&lt;&gt;0),Play[[#This Row],[medical_insurance_charges]],NA())</f>
        <v>#N/A</v>
      </c>
      <c r="Y1078" s="114" t="e">
        <f>IF(AND(Play[[#This Row],[northeast]]&lt;&gt;0,Play[[#This Row],[Smoker]]&lt;&gt;0),Play[[#This Row],[medical_insurance_charges]],NA())</f>
        <v>#N/A</v>
      </c>
      <c r="Z1078" s="115" t="e">
        <f>IF(AND(Play[[#This Row],[Biological Marker]]=0,Play[[#This Row],[Smoker]]=1),Play[[#This Row],[medical_insurance_charges]],NA())</f>
        <v>#N/A</v>
      </c>
      <c r="AA1078" s="115" t="e">
        <f>IF(AND(Play[[#This Row],[Biological Marker]]=1,Play[[#This Row],[Smoker]]=1),Play[[#This Row],[medical_insurance_charges]],NA())</f>
        <v>#N/A</v>
      </c>
      <c r="AB1078" s="144" t="e">
        <f>IF(AND(Play[[#This Row],[southeast]]&lt;&gt;0,Play[[#This Row],[Smoker]]=0),Play[[#This Row],[medical_insurance_charges]],NA())</f>
        <v>#N/A</v>
      </c>
      <c r="AC1078" s="144" t="e">
        <f>IF(AND(Play[[#This Row],[southwest]]&lt;&gt;0,Play[[#This Row],[Smoker]]=0),Play[[#This Row],[medical_insurance_charges]],NA())</f>
        <v>#N/A</v>
      </c>
      <c r="AD1078" s="144">
        <f>IF(AND(Play[[#This Row],[northwest]]&lt;&gt;0,Play[[#This Row],[Smoker]]=0),Play[[#This Row],[medical_insurance_charges]],NA())</f>
        <v>19673.335729999999</v>
      </c>
      <c r="AE1078" s="144" t="e">
        <f>IF(AND(Play[[#This Row],[northeast]]&lt;&gt;0,Play[[#This Row],[Smoker]]=0),Play[[#This Row],[medical_insurance_charges]],NA())</f>
        <v>#N/A</v>
      </c>
      <c r="AF1078" s="115" t="e">
        <f>IF(AND(Play[[#This Row],[Biological Marker]]=0,Play[[#This Row],[Smoker]]=0),Play[[#This Row],[medical_insurance_charges]],NA())</f>
        <v>#N/A</v>
      </c>
      <c r="AG1078" s="115">
        <f>IF(AND(Play[[#This Row],[Biological Marker]]=1,Play[[#This Row],[Smoker]]=0),Play[[#This Row],[medical_insurance_charges]],NA())</f>
        <v>19673.335729999999</v>
      </c>
    </row>
    <row r="1079" spans="1:33" x14ac:dyDescent="0.35">
      <c r="A1079" s="31">
        <v>29</v>
      </c>
      <c r="B1079" s="31">
        <v>33.344999999999999</v>
      </c>
      <c r="C1079" s="33">
        <v>0</v>
      </c>
      <c r="D1079" s="33">
        <v>1</v>
      </c>
      <c r="E1079" s="33">
        <v>0</v>
      </c>
      <c r="F1079" s="33">
        <v>0</v>
      </c>
      <c r="G1079" s="33">
        <v>1</v>
      </c>
      <c r="H1079">
        <v>0</v>
      </c>
      <c r="I1079">
        <v>0</v>
      </c>
      <c r="J1079">
        <v>0</v>
      </c>
      <c r="K1079">
        <v>1</v>
      </c>
      <c r="L1079">
        <v>0</v>
      </c>
      <c r="M1079">
        <v>0</v>
      </c>
      <c r="N1079">
        <v>1</v>
      </c>
      <c r="O1079">
        <v>0</v>
      </c>
      <c r="P1079">
        <v>0</v>
      </c>
      <c r="Q1079" s="32">
        <v>19442.353500000001</v>
      </c>
      <c r="R1079" s="110" t="e">
        <f>IF(Play[[#This Row],[southeast]]=1,Play[[#This Row],[medical_insurance_charges]],NA())</f>
        <v>#N/A</v>
      </c>
      <c r="S1079" s="110" t="e">
        <f>IF(Play[[#This Row],[southwest]]=1,Play[[#This Row],[medical_insurance_charges]],NA())</f>
        <v>#N/A</v>
      </c>
      <c r="T1079" s="111">
        <f>IF(Play[[#This Row],[northwest]]=1,Play[[#This Row],[medical_insurance_charges]],NA())</f>
        <v>19442.353500000001</v>
      </c>
      <c r="U1079" s="110" t="e">
        <f>IF(Play[[#This Row],[northeast]]=1,Play[[#This Row],[medical_insurance_charges]],NA())</f>
        <v>#N/A</v>
      </c>
      <c r="V1079" s="114" t="e">
        <f>IF(AND(Play[[#This Row],[southeast]]&lt;&gt;0,Play[[#This Row],[Smoker]]&lt;&gt;0),Play[[#This Row],[medical_insurance_charges]],NA())</f>
        <v>#N/A</v>
      </c>
      <c r="W1079" s="114" t="e">
        <f>IF(AND(Play[[#This Row],[southwest]]&lt;&gt;0,Play[[#This Row],[Smoker]]&lt;&gt;0),Play[[#This Row],[medical_insurance_charges]],NA())</f>
        <v>#N/A</v>
      </c>
      <c r="X1079" s="114" t="e">
        <f>IF(AND(Play[[#This Row],[northwest]]&lt;&gt;0,Play[[#This Row],[Smoker]]&lt;&gt;0),Play[[#This Row],[medical_insurance_charges]],NA())</f>
        <v>#N/A</v>
      </c>
      <c r="Y1079" s="114" t="e">
        <f>IF(AND(Play[[#This Row],[northeast]]&lt;&gt;0,Play[[#This Row],[Smoker]]&lt;&gt;0),Play[[#This Row],[medical_insurance_charges]],NA())</f>
        <v>#N/A</v>
      </c>
      <c r="Z1079" s="115" t="e">
        <f>IF(AND(Play[[#This Row],[Biological Marker]]=0,Play[[#This Row],[Smoker]]=1),Play[[#This Row],[medical_insurance_charges]],NA())</f>
        <v>#N/A</v>
      </c>
      <c r="AA1079" s="115" t="e">
        <f>IF(AND(Play[[#This Row],[Biological Marker]]=1,Play[[#This Row],[Smoker]]=1),Play[[#This Row],[medical_insurance_charges]],NA())</f>
        <v>#N/A</v>
      </c>
      <c r="AB1079" s="144" t="e">
        <f>IF(AND(Play[[#This Row],[southeast]]&lt;&gt;0,Play[[#This Row],[Smoker]]=0),Play[[#This Row],[medical_insurance_charges]],NA())</f>
        <v>#N/A</v>
      </c>
      <c r="AC1079" s="144" t="e">
        <f>IF(AND(Play[[#This Row],[southwest]]&lt;&gt;0,Play[[#This Row],[Smoker]]=0),Play[[#This Row],[medical_insurance_charges]],NA())</f>
        <v>#N/A</v>
      </c>
      <c r="AD1079" s="144">
        <f>IF(AND(Play[[#This Row],[northwest]]&lt;&gt;0,Play[[#This Row],[Smoker]]=0),Play[[#This Row],[medical_insurance_charges]],NA())</f>
        <v>19442.353500000001</v>
      </c>
      <c r="AE1079" s="144" t="e">
        <f>IF(AND(Play[[#This Row],[northeast]]&lt;&gt;0,Play[[#This Row],[Smoker]]=0),Play[[#This Row],[medical_insurance_charges]],NA())</f>
        <v>#N/A</v>
      </c>
      <c r="AF1079" s="115" t="e">
        <f>IF(AND(Play[[#This Row],[Biological Marker]]=0,Play[[#This Row],[Smoker]]=0),Play[[#This Row],[medical_insurance_charges]],NA())</f>
        <v>#N/A</v>
      </c>
      <c r="AG1079" s="115">
        <f>IF(AND(Play[[#This Row],[Biological Marker]]=1,Play[[#This Row],[Smoker]]=0),Play[[#This Row],[medical_insurance_charges]],NA())</f>
        <v>19442.353500000001</v>
      </c>
    </row>
    <row r="1080" spans="1:33" x14ac:dyDescent="0.35">
      <c r="A1080" s="31">
        <v>29</v>
      </c>
      <c r="B1080" s="31">
        <v>31.73</v>
      </c>
      <c r="C1080" s="33">
        <v>0</v>
      </c>
      <c r="D1080" s="33">
        <v>1</v>
      </c>
      <c r="E1080" s="33">
        <v>0</v>
      </c>
      <c r="F1080" s="33">
        <v>0</v>
      </c>
      <c r="G1080" s="33">
        <v>1</v>
      </c>
      <c r="H1080">
        <v>0</v>
      </c>
      <c r="I1080">
        <v>0</v>
      </c>
      <c r="J1080">
        <v>0</v>
      </c>
      <c r="K1080">
        <v>1</v>
      </c>
      <c r="L1080">
        <v>0</v>
      </c>
      <c r="M1080">
        <v>0</v>
      </c>
      <c r="N1080">
        <v>1</v>
      </c>
      <c r="O1080">
        <v>0</v>
      </c>
      <c r="P1080">
        <v>0</v>
      </c>
      <c r="Q1080" s="32">
        <v>4433.3877000000002</v>
      </c>
      <c r="R1080" s="110" t="e">
        <f>IF(Play[[#This Row],[southeast]]=1,Play[[#This Row],[medical_insurance_charges]],NA())</f>
        <v>#N/A</v>
      </c>
      <c r="S1080" s="110" t="e">
        <f>IF(Play[[#This Row],[southwest]]=1,Play[[#This Row],[medical_insurance_charges]],NA())</f>
        <v>#N/A</v>
      </c>
      <c r="T1080" s="111">
        <f>IF(Play[[#This Row],[northwest]]=1,Play[[#This Row],[medical_insurance_charges]],NA())</f>
        <v>4433.3877000000002</v>
      </c>
      <c r="U1080" s="110" t="e">
        <f>IF(Play[[#This Row],[northeast]]=1,Play[[#This Row],[medical_insurance_charges]],NA())</f>
        <v>#N/A</v>
      </c>
      <c r="V1080" s="114" t="e">
        <f>IF(AND(Play[[#This Row],[southeast]]&lt;&gt;0,Play[[#This Row],[Smoker]]&lt;&gt;0),Play[[#This Row],[medical_insurance_charges]],NA())</f>
        <v>#N/A</v>
      </c>
      <c r="W1080" s="114" t="e">
        <f>IF(AND(Play[[#This Row],[southwest]]&lt;&gt;0,Play[[#This Row],[Smoker]]&lt;&gt;0),Play[[#This Row],[medical_insurance_charges]],NA())</f>
        <v>#N/A</v>
      </c>
      <c r="X1080" s="114" t="e">
        <f>IF(AND(Play[[#This Row],[northwest]]&lt;&gt;0,Play[[#This Row],[Smoker]]&lt;&gt;0),Play[[#This Row],[medical_insurance_charges]],NA())</f>
        <v>#N/A</v>
      </c>
      <c r="Y1080" s="114" t="e">
        <f>IF(AND(Play[[#This Row],[northeast]]&lt;&gt;0,Play[[#This Row],[Smoker]]&lt;&gt;0),Play[[#This Row],[medical_insurance_charges]],NA())</f>
        <v>#N/A</v>
      </c>
      <c r="Z1080" s="115" t="e">
        <f>IF(AND(Play[[#This Row],[Biological Marker]]=0,Play[[#This Row],[Smoker]]=1),Play[[#This Row],[medical_insurance_charges]],NA())</f>
        <v>#N/A</v>
      </c>
      <c r="AA1080" s="115" t="e">
        <f>IF(AND(Play[[#This Row],[Biological Marker]]=1,Play[[#This Row],[Smoker]]=1),Play[[#This Row],[medical_insurance_charges]],NA())</f>
        <v>#N/A</v>
      </c>
      <c r="AB1080" s="144" t="e">
        <f>IF(AND(Play[[#This Row],[southeast]]&lt;&gt;0,Play[[#This Row],[Smoker]]=0),Play[[#This Row],[medical_insurance_charges]],NA())</f>
        <v>#N/A</v>
      </c>
      <c r="AC1080" s="144" t="e">
        <f>IF(AND(Play[[#This Row],[southwest]]&lt;&gt;0,Play[[#This Row],[Smoker]]=0),Play[[#This Row],[medical_insurance_charges]],NA())</f>
        <v>#N/A</v>
      </c>
      <c r="AD1080" s="144">
        <f>IF(AND(Play[[#This Row],[northwest]]&lt;&gt;0,Play[[#This Row],[Smoker]]=0),Play[[#This Row],[medical_insurance_charges]],NA())</f>
        <v>4433.3877000000002</v>
      </c>
      <c r="AE1080" s="144" t="e">
        <f>IF(AND(Play[[#This Row],[northeast]]&lt;&gt;0,Play[[#This Row],[Smoker]]=0),Play[[#This Row],[medical_insurance_charges]],NA())</f>
        <v>#N/A</v>
      </c>
      <c r="AF1080" s="115" t="e">
        <f>IF(AND(Play[[#This Row],[Biological Marker]]=0,Play[[#This Row],[Smoker]]=0),Play[[#This Row],[medical_insurance_charges]],NA())</f>
        <v>#N/A</v>
      </c>
      <c r="AG1080" s="115">
        <f>IF(AND(Play[[#This Row],[Biological Marker]]=1,Play[[#This Row],[Smoker]]=0),Play[[#This Row],[medical_insurance_charges]],NA())</f>
        <v>4433.3877000000002</v>
      </c>
    </row>
    <row r="1081" spans="1:33" x14ac:dyDescent="0.35">
      <c r="A1081" s="31">
        <v>29</v>
      </c>
      <c r="B1081" s="31">
        <v>32.11</v>
      </c>
      <c r="C1081" s="33">
        <v>0</v>
      </c>
      <c r="D1081" s="33">
        <v>1</v>
      </c>
      <c r="E1081" s="33">
        <v>0</v>
      </c>
      <c r="F1081" s="33">
        <v>0</v>
      </c>
      <c r="G1081" s="33">
        <v>1</v>
      </c>
      <c r="H1081">
        <v>0</v>
      </c>
      <c r="I1081">
        <v>0</v>
      </c>
      <c r="J1081">
        <v>0</v>
      </c>
      <c r="K1081">
        <v>1</v>
      </c>
      <c r="L1081">
        <v>0</v>
      </c>
      <c r="M1081">
        <v>0</v>
      </c>
      <c r="N1081">
        <v>1</v>
      </c>
      <c r="O1081">
        <v>0</v>
      </c>
      <c r="P1081">
        <v>0</v>
      </c>
      <c r="Q1081" s="32">
        <v>4433.9159</v>
      </c>
      <c r="R1081" s="110" t="e">
        <f>IF(Play[[#This Row],[southeast]]=1,Play[[#This Row],[medical_insurance_charges]],NA())</f>
        <v>#N/A</v>
      </c>
      <c r="S1081" s="110" t="e">
        <f>IF(Play[[#This Row],[southwest]]=1,Play[[#This Row],[medical_insurance_charges]],NA())</f>
        <v>#N/A</v>
      </c>
      <c r="T1081" s="111">
        <f>IF(Play[[#This Row],[northwest]]=1,Play[[#This Row],[medical_insurance_charges]],NA())</f>
        <v>4433.9159</v>
      </c>
      <c r="U1081" s="110" t="e">
        <f>IF(Play[[#This Row],[northeast]]=1,Play[[#This Row],[medical_insurance_charges]],NA())</f>
        <v>#N/A</v>
      </c>
      <c r="V1081" s="114" t="e">
        <f>IF(AND(Play[[#This Row],[southeast]]&lt;&gt;0,Play[[#This Row],[Smoker]]&lt;&gt;0),Play[[#This Row],[medical_insurance_charges]],NA())</f>
        <v>#N/A</v>
      </c>
      <c r="W1081" s="114" t="e">
        <f>IF(AND(Play[[#This Row],[southwest]]&lt;&gt;0,Play[[#This Row],[Smoker]]&lt;&gt;0),Play[[#This Row],[medical_insurance_charges]],NA())</f>
        <v>#N/A</v>
      </c>
      <c r="X1081" s="114" t="e">
        <f>IF(AND(Play[[#This Row],[northwest]]&lt;&gt;0,Play[[#This Row],[Smoker]]&lt;&gt;0),Play[[#This Row],[medical_insurance_charges]],NA())</f>
        <v>#N/A</v>
      </c>
      <c r="Y1081" s="114" t="e">
        <f>IF(AND(Play[[#This Row],[northeast]]&lt;&gt;0,Play[[#This Row],[Smoker]]&lt;&gt;0),Play[[#This Row],[medical_insurance_charges]],NA())</f>
        <v>#N/A</v>
      </c>
      <c r="Z1081" s="115" t="e">
        <f>IF(AND(Play[[#This Row],[Biological Marker]]=0,Play[[#This Row],[Smoker]]=1),Play[[#This Row],[medical_insurance_charges]],NA())</f>
        <v>#N/A</v>
      </c>
      <c r="AA1081" s="115" t="e">
        <f>IF(AND(Play[[#This Row],[Biological Marker]]=1,Play[[#This Row],[Smoker]]=1),Play[[#This Row],[medical_insurance_charges]],NA())</f>
        <v>#N/A</v>
      </c>
      <c r="AB1081" s="144" t="e">
        <f>IF(AND(Play[[#This Row],[southeast]]&lt;&gt;0,Play[[#This Row],[Smoker]]=0),Play[[#This Row],[medical_insurance_charges]],NA())</f>
        <v>#N/A</v>
      </c>
      <c r="AC1081" s="144" t="e">
        <f>IF(AND(Play[[#This Row],[southwest]]&lt;&gt;0,Play[[#This Row],[Smoker]]=0),Play[[#This Row],[medical_insurance_charges]],NA())</f>
        <v>#N/A</v>
      </c>
      <c r="AD1081" s="144">
        <f>IF(AND(Play[[#This Row],[northwest]]&lt;&gt;0,Play[[#This Row],[Smoker]]=0),Play[[#This Row],[medical_insurance_charges]],NA())</f>
        <v>4433.9159</v>
      </c>
      <c r="AE1081" s="144" t="e">
        <f>IF(AND(Play[[#This Row],[northeast]]&lt;&gt;0,Play[[#This Row],[Smoker]]=0),Play[[#This Row],[medical_insurance_charges]],NA())</f>
        <v>#N/A</v>
      </c>
      <c r="AF1081" s="115" t="e">
        <f>IF(AND(Play[[#This Row],[Biological Marker]]=0,Play[[#This Row],[Smoker]]=0),Play[[#This Row],[medical_insurance_charges]],NA())</f>
        <v>#N/A</v>
      </c>
      <c r="AG1081" s="115">
        <f>IF(AND(Play[[#This Row],[Biological Marker]]=1,Play[[#This Row],[Smoker]]=0),Play[[#This Row],[medical_insurance_charges]],NA())</f>
        <v>4433.9159</v>
      </c>
    </row>
    <row r="1082" spans="1:33" x14ac:dyDescent="0.35">
      <c r="A1082" s="31">
        <v>30</v>
      </c>
      <c r="B1082" s="31">
        <v>37.43</v>
      </c>
      <c r="C1082" s="33">
        <v>0</v>
      </c>
      <c r="D1082" s="33">
        <v>1</v>
      </c>
      <c r="E1082" s="33">
        <v>0</v>
      </c>
      <c r="F1082" s="33">
        <v>0</v>
      </c>
      <c r="G1082" s="33">
        <v>1</v>
      </c>
      <c r="H1082">
        <v>0</v>
      </c>
      <c r="I1082">
        <v>0</v>
      </c>
      <c r="J1082">
        <v>0</v>
      </c>
      <c r="K1082">
        <v>0</v>
      </c>
      <c r="L1082">
        <v>1</v>
      </c>
      <c r="M1082">
        <v>0</v>
      </c>
      <c r="N1082">
        <v>1</v>
      </c>
      <c r="O1082">
        <v>0</v>
      </c>
      <c r="P1082">
        <v>0</v>
      </c>
      <c r="Q1082" s="32">
        <v>5428.7277000000004</v>
      </c>
      <c r="R1082" s="110" t="e">
        <f>IF(Play[[#This Row],[southeast]]=1,Play[[#This Row],[medical_insurance_charges]],NA())</f>
        <v>#N/A</v>
      </c>
      <c r="S1082" s="110" t="e">
        <f>IF(Play[[#This Row],[southwest]]=1,Play[[#This Row],[medical_insurance_charges]],NA())</f>
        <v>#N/A</v>
      </c>
      <c r="T1082" s="111" t="e">
        <f>IF(Play[[#This Row],[northwest]]=1,Play[[#This Row],[medical_insurance_charges]],NA())</f>
        <v>#N/A</v>
      </c>
      <c r="U1082" s="110">
        <f>IF(Play[[#This Row],[northeast]]=1,Play[[#This Row],[medical_insurance_charges]],NA())</f>
        <v>5428.7277000000004</v>
      </c>
      <c r="V1082" s="114" t="e">
        <f>IF(AND(Play[[#This Row],[southeast]]&lt;&gt;0,Play[[#This Row],[Smoker]]&lt;&gt;0),Play[[#This Row],[medical_insurance_charges]],NA())</f>
        <v>#N/A</v>
      </c>
      <c r="W1082" s="114" t="e">
        <f>IF(AND(Play[[#This Row],[southwest]]&lt;&gt;0,Play[[#This Row],[Smoker]]&lt;&gt;0),Play[[#This Row],[medical_insurance_charges]],NA())</f>
        <v>#N/A</v>
      </c>
      <c r="X1082" s="114" t="e">
        <f>IF(AND(Play[[#This Row],[northwest]]&lt;&gt;0,Play[[#This Row],[Smoker]]&lt;&gt;0),Play[[#This Row],[medical_insurance_charges]],NA())</f>
        <v>#N/A</v>
      </c>
      <c r="Y1082" s="114" t="e">
        <f>IF(AND(Play[[#This Row],[northeast]]&lt;&gt;0,Play[[#This Row],[Smoker]]&lt;&gt;0),Play[[#This Row],[medical_insurance_charges]],NA())</f>
        <v>#N/A</v>
      </c>
      <c r="Z1082" s="115" t="e">
        <f>IF(AND(Play[[#This Row],[Biological Marker]]=0,Play[[#This Row],[Smoker]]=1),Play[[#This Row],[medical_insurance_charges]],NA())</f>
        <v>#N/A</v>
      </c>
      <c r="AA1082" s="115" t="e">
        <f>IF(AND(Play[[#This Row],[Biological Marker]]=1,Play[[#This Row],[Smoker]]=1),Play[[#This Row],[medical_insurance_charges]],NA())</f>
        <v>#N/A</v>
      </c>
      <c r="AB1082" s="144" t="e">
        <f>IF(AND(Play[[#This Row],[southeast]]&lt;&gt;0,Play[[#This Row],[Smoker]]=0),Play[[#This Row],[medical_insurance_charges]],NA())</f>
        <v>#N/A</v>
      </c>
      <c r="AC1082" s="144" t="e">
        <f>IF(AND(Play[[#This Row],[southwest]]&lt;&gt;0,Play[[#This Row],[Smoker]]=0),Play[[#This Row],[medical_insurance_charges]],NA())</f>
        <v>#N/A</v>
      </c>
      <c r="AD1082" s="144" t="e">
        <f>IF(AND(Play[[#This Row],[northwest]]&lt;&gt;0,Play[[#This Row],[Smoker]]=0),Play[[#This Row],[medical_insurance_charges]],NA())</f>
        <v>#N/A</v>
      </c>
      <c r="AE1082" s="144">
        <f>IF(AND(Play[[#This Row],[northeast]]&lt;&gt;0,Play[[#This Row],[Smoker]]=0),Play[[#This Row],[medical_insurance_charges]],NA())</f>
        <v>5428.7277000000004</v>
      </c>
      <c r="AF1082" s="115" t="e">
        <f>IF(AND(Play[[#This Row],[Biological Marker]]=0,Play[[#This Row],[Smoker]]=0),Play[[#This Row],[medical_insurance_charges]],NA())</f>
        <v>#N/A</v>
      </c>
      <c r="AG1082" s="115">
        <f>IF(AND(Play[[#This Row],[Biological Marker]]=1,Play[[#This Row],[Smoker]]=0),Play[[#This Row],[medical_insurance_charges]],NA())</f>
        <v>5428.7277000000004</v>
      </c>
    </row>
    <row r="1083" spans="1:33" x14ac:dyDescent="0.35">
      <c r="A1083" s="31">
        <v>31</v>
      </c>
      <c r="B1083" s="31">
        <v>30.875</v>
      </c>
      <c r="C1083" s="33">
        <v>0</v>
      </c>
      <c r="D1083" s="33">
        <v>1</v>
      </c>
      <c r="E1083" s="33">
        <v>0</v>
      </c>
      <c r="F1083" s="33">
        <v>0</v>
      </c>
      <c r="G1083" s="33">
        <v>1</v>
      </c>
      <c r="H1083">
        <v>0</v>
      </c>
      <c r="I1083">
        <v>0</v>
      </c>
      <c r="J1083">
        <v>0</v>
      </c>
      <c r="K1083">
        <v>0</v>
      </c>
      <c r="L1083">
        <v>1</v>
      </c>
      <c r="M1083">
        <v>0</v>
      </c>
      <c r="N1083">
        <v>1</v>
      </c>
      <c r="O1083">
        <v>0</v>
      </c>
      <c r="P1083">
        <v>0</v>
      </c>
      <c r="Q1083" s="32">
        <v>3857.7592500000001</v>
      </c>
      <c r="R1083" s="110" t="e">
        <f>IF(Play[[#This Row],[southeast]]=1,Play[[#This Row],[medical_insurance_charges]],NA())</f>
        <v>#N/A</v>
      </c>
      <c r="S1083" s="110" t="e">
        <f>IF(Play[[#This Row],[southwest]]=1,Play[[#This Row],[medical_insurance_charges]],NA())</f>
        <v>#N/A</v>
      </c>
      <c r="T1083" s="111" t="e">
        <f>IF(Play[[#This Row],[northwest]]=1,Play[[#This Row],[medical_insurance_charges]],NA())</f>
        <v>#N/A</v>
      </c>
      <c r="U1083" s="110">
        <f>IF(Play[[#This Row],[northeast]]=1,Play[[#This Row],[medical_insurance_charges]],NA())</f>
        <v>3857.7592500000001</v>
      </c>
      <c r="V1083" s="114" t="e">
        <f>IF(AND(Play[[#This Row],[southeast]]&lt;&gt;0,Play[[#This Row],[Smoker]]&lt;&gt;0),Play[[#This Row],[medical_insurance_charges]],NA())</f>
        <v>#N/A</v>
      </c>
      <c r="W1083" s="114" t="e">
        <f>IF(AND(Play[[#This Row],[southwest]]&lt;&gt;0,Play[[#This Row],[Smoker]]&lt;&gt;0),Play[[#This Row],[medical_insurance_charges]],NA())</f>
        <v>#N/A</v>
      </c>
      <c r="X1083" s="114" t="e">
        <f>IF(AND(Play[[#This Row],[northwest]]&lt;&gt;0,Play[[#This Row],[Smoker]]&lt;&gt;0),Play[[#This Row],[medical_insurance_charges]],NA())</f>
        <v>#N/A</v>
      </c>
      <c r="Y1083" s="114" t="e">
        <f>IF(AND(Play[[#This Row],[northeast]]&lt;&gt;0,Play[[#This Row],[Smoker]]&lt;&gt;0),Play[[#This Row],[medical_insurance_charges]],NA())</f>
        <v>#N/A</v>
      </c>
      <c r="Z1083" s="115" t="e">
        <f>IF(AND(Play[[#This Row],[Biological Marker]]=0,Play[[#This Row],[Smoker]]=1),Play[[#This Row],[medical_insurance_charges]],NA())</f>
        <v>#N/A</v>
      </c>
      <c r="AA1083" s="115" t="e">
        <f>IF(AND(Play[[#This Row],[Biological Marker]]=1,Play[[#This Row],[Smoker]]=1),Play[[#This Row],[medical_insurance_charges]],NA())</f>
        <v>#N/A</v>
      </c>
      <c r="AB1083" s="144" t="e">
        <f>IF(AND(Play[[#This Row],[southeast]]&lt;&gt;0,Play[[#This Row],[Smoker]]=0),Play[[#This Row],[medical_insurance_charges]],NA())</f>
        <v>#N/A</v>
      </c>
      <c r="AC1083" s="144" t="e">
        <f>IF(AND(Play[[#This Row],[southwest]]&lt;&gt;0,Play[[#This Row],[Smoker]]=0),Play[[#This Row],[medical_insurance_charges]],NA())</f>
        <v>#N/A</v>
      </c>
      <c r="AD1083" s="144" t="e">
        <f>IF(AND(Play[[#This Row],[northwest]]&lt;&gt;0,Play[[#This Row],[Smoker]]=0),Play[[#This Row],[medical_insurance_charges]],NA())</f>
        <v>#N/A</v>
      </c>
      <c r="AE1083" s="144">
        <f>IF(AND(Play[[#This Row],[northeast]]&lt;&gt;0,Play[[#This Row],[Smoker]]=0),Play[[#This Row],[medical_insurance_charges]],NA())</f>
        <v>3857.7592500000001</v>
      </c>
      <c r="AF1083" s="115" t="e">
        <f>IF(AND(Play[[#This Row],[Biological Marker]]=0,Play[[#This Row],[Smoker]]=0),Play[[#This Row],[medical_insurance_charges]],NA())</f>
        <v>#N/A</v>
      </c>
      <c r="AG1083" s="115">
        <f>IF(AND(Play[[#This Row],[Biological Marker]]=1,Play[[#This Row],[Smoker]]=0),Play[[#This Row],[medical_insurance_charges]],NA())</f>
        <v>3857.7592500000001</v>
      </c>
    </row>
    <row r="1084" spans="1:33" x14ac:dyDescent="0.35">
      <c r="A1084" s="31">
        <v>31</v>
      </c>
      <c r="B1084" s="31">
        <v>31.065000000000001</v>
      </c>
      <c r="C1084" s="33">
        <v>0</v>
      </c>
      <c r="D1084" s="33">
        <v>1</v>
      </c>
      <c r="E1084" s="33">
        <v>0</v>
      </c>
      <c r="F1084" s="33">
        <v>0</v>
      </c>
      <c r="G1084" s="33">
        <v>1</v>
      </c>
      <c r="H1084">
        <v>0</v>
      </c>
      <c r="I1084">
        <v>0</v>
      </c>
      <c r="J1084">
        <v>0</v>
      </c>
      <c r="K1084">
        <v>1</v>
      </c>
      <c r="L1084">
        <v>0</v>
      </c>
      <c r="M1084">
        <v>0</v>
      </c>
      <c r="N1084">
        <v>1</v>
      </c>
      <c r="O1084">
        <v>0</v>
      </c>
      <c r="P1084">
        <v>0</v>
      </c>
      <c r="Q1084" s="32">
        <v>5425.0233500000004</v>
      </c>
      <c r="R1084" s="110" t="e">
        <f>IF(Play[[#This Row],[southeast]]=1,Play[[#This Row],[medical_insurance_charges]],NA())</f>
        <v>#N/A</v>
      </c>
      <c r="S1084" s="110" t="e">
        <f>IF(Play[[#This Row],[southwest]]=1,Play[[#This Row],[medical_insurance_charges]],NA())</f>
        <v>#N/A</v>
      </c>
      <c r="T1084" s="111">
        <f>IF(Play[[#This Row],[northwest]]=1,Play[[#This Row],[medical_insurance_charges]],NA())</f>
        <v>5425.0233500000004</v>
      </c>
      <c r="U1084" s="110" t="e">
        <f>IF(Play[[#This Row],[northeast]]=1,Play[[#This Row],[medical_insurance_charges]],NA())</f>
        <v>#N/A</v>
      </c>
      <c r="V1084" s="114" t="e">
        <f>IF(AND(Play[[#This Row],[southeast]]&lt;&gt;0,Play[[#This Row],[Smoker]]&lt;&gt;0),Play[[#This Row],[medical_insurance_charges]],NA())</f>
        <v>#N/A</v>
      </c>
      <c r="W1084" s="114" t="e">
        <f>IF(AND(Play[[#This Row],[southwest]]&lt;&gt;0,Play[[#This Row],[Smoker]]&lt;&gt;0),Play[[#This Row],[medical_insurance_charges]],NA())</f>
        <v>#N/A</v>
      </c>
      <c r="X1084" s="114" t="e">
        <f>IF(AND(Play[[#This Row],[northwest]]&lt;&gt;0,Play[[#This Row],[Smoker]]&lt;&gt;0),Play[[#This Row],[medical_insurance_charges]],NA())</f>
        <v>#N/A</v>
      </c>
      <c r="Y1084" s="114" t="e">
        <f>IF(AND(Play[[#This Row],[northeast]]&lt;&gt;0,Play[[#This Row],[Smoker]]&lt;&gt;0),Play[[#This Row],[medical_insurance_charges]],NA())</f>
        <v>#N/A</v>
      </c>
      <c r="Z1084" s="115" t="e">
        <f>IF(AND(Play[[#This Row],[Biological Marker]]=0,Play[[#This Row],[Smoker]]=1),Play[[#This Row],[medical_insurance_charges]],NA())</f>
        <v>#N/A</v>
      </c>
      <c r="AA1084" s="115" t="e">
        <f>IF(AND(Play[[#This Row],[Biological Marker]]=1,Play[[#This Row],[Smoker]]=1),Play[[#This Row],[medical_insurance_charges]],NA())</f>
        <v>#N/A</v>
      </c>
      <c r="AB1084" s="144" t="e">
        <f>IF(AND(Play[[#This Row],[southeast]]&lt;&gt;0,Play[[#This Row],[Smoker]]=0),Play[[#This Row],[medical_insurance_charges]],NA())</f>
        <v>#N/A</v>
      </c>
      <c r="AC1084" s="144" t="e">
        <f>IF(AND(Play[[#This Row],[southwest]]&lt;&gt;0,Play[[#This Row],[Smoker]]=0),Play[[#This Row],[medical_insurance_charges]],NA())</f>
        <v>#N/A</v>
      </c>
      <c r="AD1084" s="144">
        <f>IF(AND(Play[[#This Row],[northwest]]&lt;&gt;0,Play[[#This Row],[Smoker]]=0),Play[[#This Row],[medical_insurance_charges]],NA())</f>
        <v>5425.0233500000004</v>
      </c>
      <c r="AE1084" s="144" t="e">
        <f>IF(AND(Play[[#This Row],[northeast]]&lt;&gt;0,Play[[#This Row],[Smoker]]=0),Play[[#This Row],[medical_insurance_charges]],NA())</f>
        <v>#N/A</v>
      </c>
      <c r="AF1084" s="115" t="e">
        <f>IF(AND(Play[[#This Row],[Biological Marker]]=0,Play[[#This Row],[Smoker]]=0),Play[[#This Row],[medical_insurance_charges]],NA())</f>
        <v>#N/A</v>
      </c>
      <c r="AG1084" s="115">
        <f>IF(AND(Play[[#This Row],[Biological Marker]]=1,Play[[#This Row],[Smoker]]=0),Play[[#This Row],[medical_insurance_charges]],NA())</f>
        <v>5425.0233500000004</v>
      </c>
    </row>
    <row r="1085" spans="1:33" x14ac:dyDescent="0.35">
      <c r="A1085" s="31">
        <v>32</v>
      </c>
      <c r="B1085" s="31">
        <v>37.335000000000001</v>
      </c>
      <c r="C1085" s="33">
        <v>0</v>
      </c>
      <c r="D1085" s="33">
        <v>1</v>
      </c>
      <c r="E1085" s="33">
        <v>0</v>
      </c>
      <c r="F1085" s="33">
        <v>0</v>
      </c>
      <c r="G1085" s="33">
        <v>1</v>
      </c>
      <c r="H1085">
        <v>0</v>
      </c>
      <c r="I1085">
        <v>0</v>
      </c>
      <c r="J1085">
        <v>0</v>
      </c>
      <c r="K1085">
        <v>0</v>
      </c>
      <c r="L1085">
        <v>1</v>
      </c>
      <c r="M1085">
        <v>0</v>
      </c>
      <c r="N1085">
        <v>1</v>
      </c>
      <c r="O1085">
        <v>0</v>
      </c>
      <c r="P1085">
        <v>0</v>
      </c>
      <c r="Q1085" s="32">
        <v>4667.6076499999999</v>
      </c>
      <c r="R1085" s="110" t="e">
        <f>IF(Play[[#This Row],[southeast]]=1,Play[[#This Row],[medical_insurance_charges]],NA())</f>
        <v>#N/A</v>
      </c>
      <c r="S1085" s="110" t="e">
        <f>IF(Play[[#This Row],[southwest]]=1,Play[[#This Row],[medical_insurance_charges]],NA())</f>
        <v>#N/A</v>
      </c>
      <c r="T1085" s="111" t="e">
        <f>IF(Play[[#This Row],[northwest]]=1,Play[[#This Row],[medical_insurance_charges]],NA())</f>
        <v>#N/A</v>
      </c>
      <c r="U1085" s="110">
        <f>IF(Play[[#This Row],[northeast]]=1,Play[[#This Row],[medical_insurance_charges]],NA())</f>
        <v>4667.6076499999999</v>
      </c>
      <c r="V1085" s="114" t="e">
        <f>IF(AND(Play[[#This Row],[southeast]]&lt;&gt;0,Play[[#This Row],[Smoker]]&lt;&gt;0),Play[[#This Row],[medical_insurance_charges]],NA())</f>
        <v>#N/A</v>
      </c>
      <c r="W1085" s="114" t="e">
        <f>IF(AND(Play[[#This Row],[southwest]]&lt;&gt;0,Play[[#This Row],[Smoker]]&lt;&gt;0),Play[[#This Row],[medical_insurance_charges]],NA())</f>
        <v>#N/A</v>
      </c>
      <c r="X1085" s="114" t="e">
        <f>IF(AND(Play[[#This Row],[northwest]]&lt;&gt;0,Play[[#This Row],[Smoker]]&lt;&gt;0),Play[[#This Row],[medical_insurance_charges]],NA())</f>
        <v>#N/A</v>
      </c>
      <c r="Y1085" s="114" t="e">
        <f>IF(AND(Play[[#This Row],[northeast]]&lt;&gt;0,Play[[#This Row],[Smoker]]&lt;&gt;0),Play[[#This Row],[medical_insurance_charges]],NA())</f>
        <v>#N/A</v>
      </c>
      <c r="Z1085" s="115" t="e">
        <f>IF(AND(Play[[#This Row],[Biological Marker]]=0,Play[[#This Row],[Smoker]]=1),Play[[#This Row],[medical_insurance_charges]],NA())</f>
        <v>#N/A</v>
      </c>
      <c r="AA1085" s="115" t="e">
        <f>IF(AND(Play[[#This Row],[Biological Marker]]=1,Play[[#This Row],[Smoker]]=1),Play[[#This Row],[medical_insurance_charges]],NA())</f>
        <v>#N/A</v>
      </c>
      <c r="AB1085" s="144" t="e">
        <f>IF(AND(Play[[#This Row],[southeast]]&lt;&gt;0,Play[[#This Row],[Smoker]]=0),Play[[#This Row],[medical_insurance_charges]],NA())</f>
        <v>#N/A</v>
      </c>
      <c r="AC1085" s="144" t="e">
        <f>IF(AND(Play[[#This Row],[southwest]]&lt;&gt;0,Play[[#This Row],[Smoker]]=0),Play[[#This Row],[medical_insurance_charges]],NA())</f>
        <v>#N/A</v>
      </c>
      <c r="AD1085" s="144" t="e">
        <f>IF(AND(Play[[#This Row],[northwest]]&lt;&gt;0,Play[[#This Row],[Smoker]]=0),Play[[#This Row],[medical_insurance_charges]],NA())</f>
        <v>#N/A</v>
      </c>
      <c r="AE1085" s="144">
        <f>IF(AND(Play[[#This Row],[northeast]]&lt;&gt;0,Play[[#This Row],[Smoker]]=0),Play[[#This Row],[medical_insurance_charges]],NA())</f>
        <v>4667.6076499999999</v>
      </c>
      <c r="AF1085" s="115" t="e">
        <f>IF(AND(Play[[#This Row],[Biological Marker]]=0,Play[[#This Row],[Smoker]]=0),Play[[#This Row],[medical_insurance_charges]],NA())</f>
        <v>#N/A</v>
      </c>
      <c r="AG1085" s="115">
        <f>IF(AND(Play[[#This Row],[Biological Marker]]=1,Play[[#This Row],[Smoker]]=0),Play[[#This Row],[medical_insurance_charges]],NA())</f>
        <v>4667.6076499999999</v>
      </c>
    </row>
    <row r="1086" spans="1:33" x14ac:dyDescent="0.35">
      <c r="A1086" s="31">
        <v>32</v>
      </c>
      <c r="B1086" s="31">
        <v>33.82</v>
      </c>
      <c r="C1086" s="33">
        <v>0</v>
      </c>
      <c r="D1086" s="33">
        <v>1</v>
      </c>
      <c r="E1086" s="33">
        <v>0</v>
      </c>
      <c r="F1086" s="33">
        <v>0</v>
      </c>
      <c r="G1086" s="33">
        <v>1</v>
      </c>
      <c r="H1086">
        <v>0</v>
      </c>
      <c r="I1086">
        <v>0</v>
      </c>
      <c r="J1086">
        <v>0</v>
      </c>
      <c r="K1086">
        <v>1</v>
      </c>
      <c r="L1086">
        <v>0</v>
      </c>
      <c r="M1086">
        <v>0</v>
      </c>
      <c r="N1086">
        <v>1</v>
      </c>
      <c r="O1086">
        <v>0</v>
      </c>
      <c r="P1086">
        <v>0</v>
      </c>
      <c r="Q1086" s="32">
        <v>4462.7218000000003</v>
      </c>
      <c r="R1086" s="110" t="e">
        <f>IF(Play[[#This Row],[southeast]]=1,Play[[#This Row],[medical_insurance_charges]],NA())</f>
        <v>#N/A</v>
      </c>
      <c r="S1086" s="110" t="e">
        <f>IF(Play[[#This Row],[southwest]]=1,Play[[#This Row],[medical_insurance_charges]],NA())</f>
        <v>#N/A</v>
      </c>
      <c r="T1086" s="111">
        <f>IF(Play[[#This Row],[northwest]]=1,Play[[#This Row],[medical_insurance_charges]],NA())</f>
        <v>4462.7218000000003</v>
      </c>
      <c r="U1086" s="110" t="e">
        <f>IF(Play[[#This Row],[northeast]]=1,Play[[#This Row],[medical_insurance_charges]],NA())</f>
        <v>#N/A</v>
      </c>
      <c r="V1086" s="114" t="e">
        <f>IF(AND(Play[[#This Row],[southeast]]&lt;&gt;0,Play[[#This Row],[Smoker]]&lt;&gt;0),Play[[#This Row],[medical_insurance_charges]],NA())</f>
        <v>#N/A</v>
      </c>
      <c r="W1086" s="114" t="e">
        <f>IF(AND(Play[[#This Row],[southwest]]&lt;&gt;0,Play[[#This Row],[Smoker]]&lt;&gt;0),Play[[#This Row],[medical_insurance_charges]],NA())</f>
        <v>#N/A</v>
      </c>
      <c r="X1086" s="114" t="e">
        <f>IF(AND(Play[[#This Row],[northwest]]&lt;&gt;0,Play[[#This Row],[Smoker]]&lt;&gt;0),Play[[#This Row],[medical_insurance_charges]],NA())</f>
        <v>#N/A</v>
      </c>
      <c r="Y1086" s="114" t="e">
        <f>IF(AND(Play[[#This Row],[northeast]]&lt;&gt;0,Play[[#This Row],[Smoker]]&lt;&gt;0),Play[[#This Row],[medical_insurance_charges]],NA())</f>
        <v>#N/A</v>
      </c>
      <c r="Z1086" s="115" t="e">
        <f>IF(AND(Play[[#This Row],[Biological Marker]]=0,Play[[#This Row],[Smoker]]=1),Play[[#This Row],[medical_insurance_charges]],NA())</f>
        <v>#N/A</v>
      </c>
      <c r="AA1086" s="115" t="e">
        <f>IF(AND(Play[[#This Row],[Biological Marker]]=1,Play[[#This Row],[Smoker]]=1),Play[[#This Row],[medical_insurance_charges]],NA())</f>
        <v>#N/A</v>
      </c>
      <c r="AB1086" s="144" t="e">
        <f>IF(AND(Play[[#This Row],[southeast]]&lt;&gt;0,Play[[#This Row],[Smoker]]=0),Play[[#This Row],[medical_insurance_charges]],NA())</f>
        <v>#N/A</v>
      </c>
      <c r="AC1086" s="144" t="e">
        <f>IF(AND(Play[[#This Row],[southwest]]&lt;&gt;0,Play[[#This Row],[Smoker]]=0),Play[[#This Row],[medical_insurance_charges]],NA())</f>
        <v>#N/A</v>
      </c>
      <c r="AD1086" s="144">
        <f>IF(AND(Play[[#This Row],[northwest]]&lt;&gt;0,Play[[#This Row],[Smoker]]=0),Play[[#This Row],[medical_insurance_charges]],NA())</f>
        <v>4462.7218000000003</v>
      </c>
      <c r="AE1086" s="144" t="e">
        <f>IF(AND(Play[[#This Row],[northeast]]&lt;&gt;0,Play[[#This Row],[Smoker]]=0),Play[[#This Row],[medical_insurance_charges]],NA())</f>
        <v>#N/A</v>
      </c>
      <c r="AF1086" s="115" t="e">
        <f>IF(AND(Play[[#This Row],[Biological Marker]]=0,Play[[#This Row],[Smoker]]=0),Play[[#This Row],[medical_insurance_charges]],NA())</f>
        <v>#N/A</v>
      </c>
      <c r="AG1086" s="115">
        <f>IF(AND(Play[[#This Row],[Biological Marker]]=1,Play[[#This Row],[Smoker]]=0),Play[[#This Row],[medical_insurance_charges]],NA())</f>
        <v>4462.7218000000003</v>
      </c>
    </row>
    <row r="1087" spans="1:33" x14ac:dyDescent="0.35">
      <c r="A1087" s="31">
        <v>33</v>
      </c>
      <c r="B1087" s="31">
        <v>35.244999999999997</v>
      </c>
      <c r="C1087" s="33">
        <v>0</v>
      </c>
      <c r="D1087" s="33">
        <v>1</v>
      </c>
      <c r="E1087" s="33">
        <v>0</v>
      </c>
      <c r="F1087" s="33">
        <v>0</v>
      </c>
      <c r="G1087" s="33">
        <v>1</v>
      </c>
      <c r="H1087">
        <v>0</v>
      </c>
      <c r="I1087">
        <v>0</v>
      </c>
      <c r="J1087">
        <v>0</v>
      </c>
      <c r="K1087">
        <v>0</v>
      </c>
      <c r="L1087">
        <v>1</v>
      </c>
      <c r="M1087">
        <v>0</v>
      </c>
      <c r="N1087">
        <v>1</v>
      </c>
      <c r="O1087">
        <v>0</v>
      </c>
      <c r="P1087">
        <v>0</v>
      </c>
      <c r="Q1087" s="32">
        <v>12404.8791</v>
      </c>
      <c r="R1087" s="110" t="e">
        <f>IF(Play[[#This Row],[southeast]]=1,Play[[#This Row],[medical_insurance_charges]],NA())</f>
        <v>#N/A</v>
      </c>
      <c r="S1087" s="110" t="e">
        <f>IF(Play[[#This Row],[southwest]]=1,Play[[#This Row],[medical_insurance_charges]],NA())</f>
        <v>#N/A</v>
      </c>
      <c r="T1087" s="111" t="e">
        <f>IF(Play[[#This Row],[northwest]]=1,Play[[#This Row],[medical_insurance_charges]],NA())</f>
        <v>#N/A</v>
      </c>
      <c r="U1087" s="110">
        <f>IF(Play[[#This Row],[northeast]]=1,Play[[#This Row],[medical_insurance_charges]],NA())</f>
        <v>12404.8791</v>
      </c>
      <c r="V1087" s="114" t="e">
        <f>IF(AND(Play[[#This Row],[southeast]]&lt;&gt;0,Play[[#This Row],[Smoker]]&lt;&gt;0),Play[[#This Row],[medical_insurance_charges]],NA())</f>
        <v>#N/A</v>
      </c>
      <c r="W1087" s="114" t="e">
        <f>IF(AND(Play[[#This Row],[southwest]]&lt;&gt;0,Play[[#This Row],[Smoker]]&lt;&gt;0),Play[[#This Row],[medical_insurance_charges]],NA())</f>
        <v>#N/A</v>
      </c>
      <c r="X1087" s="114" t="e">
        <f>IF(AND(Play[[#This Row],[northwest]]&lt;&gt;0,Play[[#This Row],[Smoker]]&lt;&gt;0),Play[[#This Row],[medical_insurance_charges]],NA())</f>
        <v>#N/A</v>
      </c>
      <c r="Y1087" s="114" t="e">
        <f>IF(AND(Play[[#This Row],[northeast]]&lt;&gt;0,Play[[#This Row],[Smoker]]&lt;&gt;0),Play[[#This Row],[medical_insurance_charges]],NA())</f>
        <v>#N/A</v>
      </c>
      <c r="Z1087" s="115" t="e">
        <f>IF(AND(Play[[#This Row],[Biological Marker]]=0,Play[[#This Row],[Smoker]]=1),Play[[#This Row],[medical_insurance_charges]],NA())</f>
        <v>#N/A</v>
      </c>
      <c r="AA1087" s="115" t="e">
        <f>IF(AND(Play[[#This Row],[Biological Marker]]=1,Play[[#This Row],[Smoker]]=1),Play[[#This Row],[medical_insurance_charges]],NA())</f>
        <v>#N/A</v>
      </c>
      <c r="AB1087" s="144" t="e">
        <f>IF(AND(Play[[#This Row],[southeast]]&lt;&gt;0,Play[[#This Row],[Smoker]]=0),Play[[#This Row],[medical_insurance_charges]],NA())</f>
        <v>#N/A</v>
      </c>
      <c r="AC1087" s="144" t="e">
        <f>IF(AND(Play[[#This Row],[southwest]]&lt;&gt;0,Play[[#This Row],[Smoker]]=0),Play[[#This Row],[medical_insurance_charges]],NA())</f>
        <v>#N/A</v>
      </c>
      <c r="AD1087" s="144" t="e">
        <f>IF(AND(Play[[#This Row],[northwest]]&lt;&gt;0,Play[[#This Row],[Smoker]]=0),Play[[#This Row],[medical_insurance_charges]],NA())</f>
        <v>#N/A</v>
      </c>
      <c r="AE1087" s="144">
        <f>IF(AND(Play[[#This Row],[northeast]]&lt;&gt;0,Play[[#This Row],[Smoker]]=0),Play[[#This Row],[medical_insurance_charges]],NA())</f>
        <v>12404.8791</v>
      </c>
      <c r="AF1087" s="115" t="e">
        <f>IF(AND(Play[[#This Row],[Biological Marker]]=0,Play[[#This Row],[Smoker]]=0),Play[[#This Row],[medical_insurance_charges]],NA())</f>
        <v>#N/A</v>
      </c>
      <c r="AG1087" s="115">
        <f>IF(AND(Play[[#This Row],[Biological Marker]]=1,Play[[#This Row],[Smoker]]=0),Play[[#This Row],[medical_insurance_charges]],NA())</f>
        <v>12404.8791</v>
      </c>
    </row>
    <row r="1088" spans="1:33" x14ac:dyDescent="0.35">
      <c r="A1088" s="31">
        <v>34</v>
      </c>
      <c r="B1088" s="31">
        <v>35.814999999999998</v>
      </c>
      <c r="C1088" s="33">
        <v>0</v>
      </c>
      <c r="D1088" s="33">
        <v>1</v>
      </c>
      <c r="E1088" s="33">
        <v>0</v>
      </c>
      <c r="F1088" s="33">
        <v>0</v>
      </c>
      <c r="G1088" s="33">
        <v>1</v>
      </c>
      <c r="H1088">
        <v>0</v>
      </c>
      <c r="I1088">
        <v>0</v>
      </c>
      <c r="J1088">
        <v>0</v>
      </c>
      <c r="K1088">
        <v>1</v>
      </c>
      <c r="L1088">
        <v>0</v>
      </c>
      <c r="M1088">
        <v>0</v>
      </c>
      <c r="N1088">
        <v>1</v>
      </c>
      <c r="O1088">
        <v>0</v>
      </c>
      <c r="P1088">
        <v>0</v>
      </c>
      <c r="Q1088" s="32">
        <v>4320.4108500000002</v>
      </c>
      <c r="R1088" s="110" t="e">
        <f>IF(Play[[#This Row],[southeast]]=1,Play[[#This Row],[medical_insurance_charges]],NA())</f>
        <v>#N/A</v>
      </c>
      <c r="S1088" s="110" t="e">
        <f>IF(Play[[#This Row],[southwest]]=1,Play[[#This Row],[medical_insurance_charges]],NA())</f>
        <v>#N/A</v>
      </c>
      <c r="T1088" s="111">
        <f>IF(Play[[#This Row],[northwest]]=1,Play[[#This Row],[medical_insurance_charges]],NA())</f>
        <v>4320.4108500000002</v>
      </c>
      <c r="U1088" s="110" t="e">
        <f>IF(Play[[#This Row],[northeast]]=1,Play[[#This Row],[medical_insurance_charges]],NA())</f>
        <v>#N/A</v>
      </c>
      <c r="V1088" s="114" t="e">
        <f>IF(AND(Play[[#This Row],[southeast]]&lt;&gt;0,Play[[#This Row],[Smoker]]&lt;&gt;0),Play[[#This Row],[medical_insurance_charges]],NA())</f>
        <v>#N/A</v>
      </c>
      <c r="W1088" s="114" t="e">
        <f>IF(AND(Play[[#This Row],[southwest]]&lt;&gt;0,Play[[#This Row],[Smoker]]&lt;&gt;0),Play[[#This Row],[medical_insurance_charges]],NA())</f>
        <v>#N/A</v>
      </c>
      <c r="X1088" s="114" t="e">
        <f>IF(AND(Play[[#This Row],[northwest]]&lt;&gt;0,Play[[#This Row],[Smoker]]&lt;&gt;0),Play[[#This Row],[medical_insurance_charges]],NA())</f>
        <v>#N/A</v>
      </c>
      <c r="Y1088" s="114" t="e">
        <f>IF(AND(Play[[#This Row],[northeast]]&lt;&gt;0,Play[[#This Row],[Smoker]]&lt;&gt;0),Play[[#This Row],[medical_insurance_charges]],NA())</f>
        <v>#N/A</v>
      </c>
      <c r="Z1088" s="115" t="e">
        <f>IF(AND(Play[[#This Row],[Biological Marker]]=0,Play[[#This Row],[Smoker]]=1),Play[[#This Row],[medical_insurance_charges]],NA())</f>
        <v>#N/A</v>
      </c>
      <c r="AA1088" s="115" t="e">
        <f>IF(AND(Play[[#This Row],[Biological Marker]]=1,Play[[#This Row],[Smoker]]=1),Play[[#This Row],[medical_insurance_charges]],NA())</f>
        <v>#N/A</v>
      </c>
      <c r="AB1088" s="144" t="e">
        <f>IF(AND(Play[[#This Row],[southeast]]&lt;&gt;0,Play[[#This Row],[Smoker]]=0),Play[[#This Row],[medical_insurance_charges]],NA())</f>
        <v>#N/A</v>
      </c>
      <c r="AC1088" s="144" t="e">
        <f>IF(AND(Play[[#This Row],[southwest]]&lt;&gt;0,Play[[#This Row],[Smoker]]=0),Play[[#This Row],[medical_insurance_charges]],NA())</f>
        <v>#N/A</v>
      </c>
      <c r="AD1088" s="144">
        <f>IF(AND(Play[[#This Row],[northwest]]&lt;&gt;0,Play[[#This Row],[Smoker]]=0),Play[[#This Row],[medical_insurance_charges]],NA())</f>
        <v>4320.4108500000002</v>
      </c>
      <c r="AE1088" s="144" t="e">
        <f>IF(AND(Play[[#This Row],[northeast]]&lt;&gt;0,Play[[#This Row],[Smoker]]=0),Play[[#This Row],[medical_insurance_charges]],NA())</f>
        <v>#N/A</v>
      </c>
      <c r="AF1088" s="115" t="e">
        <f>IF(AND(Play[[#This Row],[Biological Marker]]=0,Play[[#This Row],[Smoker]]=0),Play[[#This Row],[medical_insurance_charges]],NA())</f>
        <v>#N/A</v>
      </c>
      <c r="AG1088" s="115">
        <f>IF(AND(Play[[#This Row],[Biological Marker]]=1,Play[[#This Row],[Smoker]]=0),Play[[#This Row],[medical_insurance_charges]],NA())</f>
        <v>4320.4108500000002</v>
      </c>
    </row>
    <row r="1089" spans="1:33" x14ac:dyDescent="0.35">
      <c r="A1089" s="31">
        <v>34</v>
      </c>
      <c r="B1089" s="31">
        <v>34.674999999999997</v>
      </c>
      <c r="C1089" s="33">
        <v>0</v>
      </c>
      <c r="D1089" s="33">
        <v>1</v>
      </c>
      <c r="E1089" s="33">
        <v>0</v>
      </c>
      <c r="F1089" s="33">
        <v>0</v>
      </c>
      <c r="G1089" s="33">
        <v>1</v>
      </c>
      <c r="H1089">
        <v>0</v>
      </c>
      <c r="I1089">
        <v>0</v>
      </c>
      <c r="J1089">
        <v>0</v>
      </c>
      <c r="K1089">
        <v>0</v>
      </c>
      <c r="L1089">
        <v>1</v>
      </c>
      <c r="M1089">
        <v>0</v>
      </c>
      <c r="N1089">
        <v>1</v>
      </c>
      <c r="O1089">
        <v>0</v>
      </c>
      <c r="P1089">
        <v>0</v>
      </c>
      <c r="Q1089" s="32">
        <v>4518.8262500000001</v>
      </c>
      <c r="R1089" s="110" t="e">
        <f>IF(Play[[#This Row],[southeast]]=1,Play[[#This Row],[medical_insurance_charges]],NA())</f>
        <v>#N/A</v>
      </c>
      <c r="S1089" s="110" t="e">
        <f>IF(Play[[#This Row],[southwest]]=1,Play[[#This Row],[medical_insurance_charges]],NA())</f>
        <v>#N/A</v>
      </c>
      <c r="T1089" s="111" t="e">
        <f>IF(Play[[#This Row],[northwest]]=1,Play[[#This Row],[medical_insurance_charges]],NA())</f>
        <v>#N/A</v>
      </c>
      <c r="U1089" s="110">
        <f>IF(Play[[#This Row],[northeast]]=1,Play[[#This Row],[medical_insurance_charges]],NA())</f>
        <v>4518.8262500000001</v>
      </c>
      <c r="V1089" s="114" t="e">
        <f>IF(AND(Play[[#This Row],[southeast]]&lt;&gt;0,Play[[#This Row],[Smoker]]&lt;&gt;0),Play[[#This Row],[medical_insurance_charges]],NA())</f>
        <v>#N/A</v>
      </c>
      <c r="W1089" s="114" t="e">
        <f>IF(AND(Play[[#This Row],[southwest]]&lt;&gt;0,Play[[#This Row],[Smoker]]&lt;&gt;0),Play[[#This Row],[medical_insurance_charges]],NA())</f>
        <v>#N/A</v>
      </c>
      <c r="X1089" s="114" t="e">
        <f>IF(AND(Play[[#This Row],[northwest]]&lt;&gt;0,Play[[#This Row],[Smoker]]&lt;&gt;0),Play[[#This Row],[medical_insurance_charges]],NA())</f>
        <v>#N/A</v>
      </c>
      <c r="Y1089" s="114" t="e">
        <f>IF(AND(Play[[#This Row],[northeast]]&lt;&gt;0,Play[[#This Row],[Smoker]]&lt;&gt;0),Play[[#This Row],[medical_insurance_charges]],NA())</f>
        <v>#N/A</v>
      </c>
      <c r="Z1089" s="115" t="e">
        <f>IF(AND(Play[[#This Row],[Biological Marker]]=0,Play[[#This Row],[Smoker]]=1),Play[[#This Row],[medical_insurance_charges]],NA())</f>
        <v>#N/A</v>
      </c>
      <c r="AA1089" s="115" t="e">
        <f>IF(AND(Play[[#This Row],[Biological Marker]]=1,Play[[#This Row],[Smoker]]=1),Play[[#This Row],[medical_insurance_charges]],NA())</f>
        <v>#N/A</v>
      </c>
      <c r="AB1089" s="144" t="e">
        <f>IF(AND(Play[[#This Row],[southeast]]&lt;&gt;0,Play[[#This Row],[Smoker]]=0),Play[[#This Row],[medical_insurance_charges]],NA())</f>
        <v>#N/A</v>
      </c>
      <c r="AC1089" s="144" t="e">
        <f>IF(AND(Play[[#This Row],[southwest]]&lt;&gt;0,Play[[#This Row],[Smoker]]=0),Play[[#This Row],[medical_insurance_charges]],NA())</f>
        <v>#N/A</v>
      </c>
      <c r="AD1089" s="144" t="e">
        <f>IF(AND(Play[[#This Row],[northwest]]&lt;&gt;0,Play[[#This Row],[Smoker]]=0),Play[[#This Row],[medical_insurance_charges]],NA())</f>
        <v>#N/A</v>
      </c>
      <c r="AE1089" s="144">
        <f>IF(AND(Play[[#This Row],[northeast]]&lt;&gt;0,Play[[#This Row],[Smoker]]=0),Play[[#This Row],[medical_insurance_charges]],NA())</f>
        <v>4518.8262500000001</v>
      </c>
      <c r="AF1089" s="115" t="e">
        <f>IF(AND(Play[[#This Row],[Biological Marker]]=0,Play[[#This Row],[Smoker]]=0),Play[[#This Row],[medical_insurance_charges]],NA())</f>
        <v>#N/A</v>
      </c>
      <c r="AG1089" s="115">
        <f>IF(AND(Play[[#This Row],[Biological Marker]]=1,Play[[#This Row],[Smoker]]=0),Play[[#This Row],[medical_insurance_charges]],NA())</f>
        <v>4518.8262500000001</v>
      </c>
    </row>
    <row r="1090" spans="1:33" x14ac:dyDescent="0.35">
      <c r="A1090" s="31">
        <v>35</v>
      </c>
      <c r="B1090" s="31">
        <v>34.770000000000003</v>
      </c>
      <c r="C1090" s="33">
        <v>0</v>
      </c>
      <c r="D1090" s="33">
        <v>1</v>
      </c>
      <c r="E1090" s="33">
        <v>0</v>
      </c>
      <c r="F1090" s="33">
        <v>0</v>
      </c>
      <c r="G1090" s="33">
        <v>1</v>
      </c>
      <c r="H1090">
        <v>0</v>
      </c>
      <c r="I1090">
        <v>0</v>
      </c>
      <c r="J1090">
        <v>0</v>
      </c>
      <c r="K1090">
        <v>1</v>
      </c>
      <c r="L1090">
        <v>0</v>
      </c>
      <c r="M1090">
        <v>0</v>
      </c>
      <c r="N1090">
        <v>1</v>
      </c>
      <c r="O1090">
        <v>0</v>
      </c>
      <c r="P1090">
        <v>0</v>
      </c>
      <c r="Q1090" s="32">
        <v>5729.0052999999998</v>
      </c>
      <c r="R1090" s="110" t="e">
        <f>IF(Play[[#This Row],[southeast]]=1,Play[[#This Row],[medical_insurance_charges]],NA())</f>
        <v>#N/A</v>
      </c>
      <c r="S1090" s="110" t="e">
        <f>IF(Play[[#This Row],[southwest]]=1,Play[[#This Row],[medical_insurance_charges]],NA())</f>
        <v>#N/A</v>
      </c>
      <c r="T1090" s="111">
        <f>IF(Play[[#This Row],[northwest]]=1,Play[[#This Row],[medical_insurance_charges]],NA())</f>
        <v>5729.0052999999998</v>
      </c>
      <c r="U1090" s="110" t="e">
        <f>IF(Play[[#This Row],[northeast]]=1,Play[[#This Row],[medical_insurance_charges]],NA())</f>
        <v>#N/A</v>
      </c>
      <c r="V1090" s="114" t="e">
        <f>IF(AND(Play[[#This Row],[southeast]]&lt;&gt;0,Play[[#This Row],[Smoker]]&lt;&gt;0),Play[[#This Row],[medical_insurance_charges]],NA())</f>
        <v>#N/A</v>
      </c>
      <c r="W1090" s="114" t="e">
        <f>IF(AND(Play[[#This Row],[southwest]]&lt;&gt;0,Play[[#This Row],[Smoker]]&lt;&gt;0),Play[[#This Row],[medical_insurance_charges]],NA())</f>
        <v>#N/A</v>
      </c>
      <c r="X1090" s="114" t="e">
        <f>IF(AND(Play[[#This Row],[northwest]]&lt;&gt;0,Play[[#This Row],[Smoker]]&lt;&gt;0),Play[[#This Row],[medical_insurance_charges]],NA())</f>
        <v>#N/A</v>
      </c>
      <c r="Y1090" s="114" t="e">
        <f>IF(AND(Play[[#This Row],[northeast]]&lt;&gt;0,Play[[#This Row],[Smoker]]&lt;&gt;0),Play[[#This Row],[medical_insurance_charges]],NA())</f>
        <v>#N/A</v>
      </c>
      <c r="Z1090" s="115" t="e">
        <f>IF(AND(Play[[#This Row],[Biological Marker]]=0,Play[[#This Row],[Smoker]]=1),Play[[#This Row],[medical_insurance_charges]],NA())</f>
        <v>#N/A</v>
      </c>
      <c r="AA1090" s="115" t="e">
        <f>IF(AND(Play[[#This Row],[Biological Marker]]=1,Play[[#This Row],[Smoker]]=1),Play[[#This Row],[medical_insurance_charges]],NA())</f>
        <v>#N/A</v>
      </c>
      <c r="AB1090" s="144" t="e">
        <f>IF(AND(Play[[#This Row],[southeast]]&lt;&gt;0,Play[[#This Row],[Smoker]]=0),Play[[#This Row],[medical_insurance_charges]],NA())</f>
        <v>#N/A</v>
      </c>
      <c r="AC1090" s="144" t="e">
        <f>IF(AND(Play[[#This Row],[southwest]]&lt;&gt;0,Play[[#This Row],[Smoker]]=0),Play[[#This Row],[medical_insurance_charges]],NA())</f>
        <v>#N/A</v>
      </c>
      <c r="AD1090" s="144">
        <f>IF(AND(Play[[#This Row],[northwest]]&lt;&gt;0,Play[[#This Row],[Smoker]]=0),Play[[#This Row],[medical_insurance_charges]],NA())</f>
        <v>5729.0052999999998</v>
      </c>
      <c r="AE1090" s="144" t="e">
        <f>IF(AND(Play[[#This Row],[northeast]]&lt;&gt;0,Play[[#This Row],[Smoker]]=0),Play[[#This Row],[medical_insurance_charges]],NA())</f>
        <v>#N/A</v>
      </c>
      <c r="AF1090" s="115" t="e">
        <f>IF(AND(Play[[#This Row],[Biological Marker]]=0,Play[[#This Row],[Smoker]]=0),Play[[#This Row],[medical_insurance_charges]],NA())</f>
        <v>#N/A</v>
      </c>
      <c r="AG1090" s="115">
        <f>IF(AND(Play[[#This Row],[Biological Marker]]=1,Play[[#This Row],[Smoker]]=0),Play[[#This Row],[medical_insurance_charges]],NA())</f>
        <v>5729.0052999999998</v>
      </c>
    </row>
    <row r="1091" spans="1:33" x14ac:dyDescent="0.35">
      <c r="A1091" s="31">
        <v>35</v>
      </c>
      <c r="B1091" s="31">
        <v>39.71</v>
      </c>
      <c r="C1091" s="33">
        <v>0</v>
      </c>
      <c r="D1091" s="33">
        <v>1</v>
      </c>
      <c r="E1091" s="33">
        <v>0</v>
      </c>
      <c r="F1091" s="33">
        <v>0</v>
      </c>
      <c r="G1091" s="33">
        <v>1</v>
      </c>
      <c r="H1091">
        <v>0</v>
      </c>
      <c r="I1091">
        <v>0</v>
      </c>
      <c r="J1091">
        <v>0</v>
      </c>
      <c r="K1091">
        <v>0</v>
      </c>
      <c r="L1091">
        <v>1</v>
      </c>
      <c r="M1091">
        <v>0</v>
      </c>
      <c r="N1091">
        <v>1</v>
      </c>
      <c r="O1091">
        <v>0</v>
      </c>
      <c r="P1091">
        <v>0</v>
      </c>
      <c r="Q1091" s="32">
        <v>19496.71917</v>
      </c>
      <c r="R1091" s="110" t="e">
        <f>IF(Play[[#This Row],[southeast]]=1,Play[[#This Row],[medical_insurance_charges]],NA())</f>
        <v>#N/A</v>
      </c>
      <c r="S1091" s="110" t="e">
        <f>IF(Play[[#This Row],[southwest]]=1,Play[[#This Row],[medical_insurance_charges]],NA())</f>
        <v>#N/A</v>
      </c>
      <c r="T1091" s="111" t="e">
        <f>IF(Play[[#This Row],[northwest]]=1,Play[[#This Row],[medical_insurance_charges]],NA())</f>
        <v>#N/A</v>
      </c>
      <c r="U1091" s="110">
        <f>IF(Play[[#This Row],[northeast]]=1,Play[[#This Row],[medical_insurance_charges]],NA())</f>
        <v>19496.71917</v>
      </c>
      <c r="V1091" s="114" t="e">
        <f>IF(AND(Play[[#This Row],[southeast]]&lt;&gt;0,Play[[#This Row],[Smoker]]&lt;&gt;0),Play[[#This Row],[medical_insurance_charges]],NA())</f>
        <v>#N/A</v>
      </c>
      <c r="W1091" s="114" t="e">
        <f>IF(AND(Play[[#This Row],[southwest]]&lt;&gt;0,Play[[#This Row],[Smoker]]&lt;&gt;0),Play[[#This Row],[medical_insurance_charges]],NA())</f>
        <v>#N/A</v>
      </c>
      <c r="X1091" s="114" t="e">
        <f>IF(AND(Play[[#This Row],[northwest]]&lt;&gt;0,Play[[#This Row],[Smoker]]&lt;&gt;0),Play[[#This Row],[medical_insurance_charges]],NA())</f>
        <v>#N/A</v>
      </c>
      <c r="Y1091" s="114" t="e">
        <f>IF(AND(Play[[#This Row],[northeast]]&lt;&gt;0,Play[[#This Row],[Smoker]]&lt;&gt;0),Play[[#This Row],[medical_insurance_charges]],NA())</f>
        <v>#N/A</v>
      </c>
      <c r="Z1091" s="115" t="e">
        <f>IF(AND(Play[[#This Row],[Biological Marker]]=0,Play[[#This Row],[Smoker]]=1),Play[[#This Row],[medical_insurance_charges]],NA())</f>
        <v>#N/A</v>
      </c>
      <c r="AA1091" s="115" t="e">
        <f>IF(AND(Play[[#This Row],[Biological Marker]]=1,Play[[#This Row],[Smoker]]=1),Play[[#This Row],[medical_insurance_charges]],NA())</f>
        <v>#N/A</v>
      </c>
      <c r="AB1091" s="144" t="e">
        <f>IF(AND(Play[[#This Row],[southeast]]&lt;&gt;0,Play[[#This Row],[Smoker]]=0),Play[[#This Row],[medical_insurance_charges]],NA())</f>
        <v>#N/A</v>
      </c>
      <c r="AC1091" s="144" t="e">
        <f>IF(AND(Play[[#This Row],[southwest]]&lt;&gt;0,Play[[#This Row],[Smoker]]=0),Play[[#This Row],[medical_insurance_charges]],NA())</f>
        <v>#N/A</v>
      </c>
      <c r="AD1091" s="144" t="e">
        <f>IF(AND(Play[[#This Row],[northwest]]&lt;&gt;0,Play[[#This Row],[Smoker]]=0),Play[[#This Row],[medical_insurance_charges]],NA())</f>
        <v>#N/A</v>
      </c>
      <c r="AE1091" s="144">
        <f>IF(AND(Play[[#This Row],[northeast]]&lt;&gt;0,Play[[#This Row],[Smoker]]=0),Play[[#This Row],[medical_insurance_charges]],NA())</f>
        <v>19496.71917</v>
      </c>
      <c r="AF1091" s="115" t="e">
        <f>IF(AND(Play[[#This Row],[Biological Marker]]=0,Play[[#This Row],[Smoker]]=0),Play[[#This Row],[medical_insurance_charges]],NA())</f>
        <v>#N/A</v>
      </c>
      <c r="AG1091" s="115">
        <f>IF(AND(Play[[#This Row],[Biological Marker]]=1,Play[[#This Row],[Smoker]]=0),Play[[#This Row],[medical_insurance_charges]],NA())</f>
        <v>19496.71917</v>
      </c>
    </row>
    <row r="1092" spans="1:33" x14ac:dyDescent="0.35">
      <c r="A1092" s="31">
        <v>36</v>
      </c>
      <c r="B1092" s="31">
        <v>33.82</v>
      </c>
      <c r="C1092" s="33">
        <v>0</v>
      </c>
      <c r="D1092" s="33">
        <v>1</v>
      </c>
      <c r="E1092" s="33">
        <v>0</v>
      </c>
      <c r="F1092" s="33">
        <v>0</v>
      </c>
      <c r="G1092" s="33">
        <v>1</v>
      </c>
      <c r="H1092">
        <v>0</v>
      </c>
      <c r="I1092">
        <v>0</v>
      </c>
      <c r="J1092">
        <v>0</v>
      </c>
      <c r="K1092">
        <v>1</v>
      </c>
      <c r="L1092">
        <v>0</v>
      </c>
      <c r="M1092">
        <v>0</v>
      </c>
      <c r="N1092">
        <v>0</v>
      </c>
      <c r="O1092">
        <v>1</v>
      </c>
      <c r="P1092">
        <v>0</v>
      </c>
      <c r="Q1092" s="32">
        <v>5377.4578000000001</v>
      </c>
      <c r="R1092" s="110" t="e">
        <f>IF(Play[[#This Row],[southeast]]=1,Play[[#This Row],[medical_insurance_charges]],NA())</f>
        <v>#N/A</v>
      </c>
      <c r="S1092" s="110" t="e">
        <f>IF(Play[[#This Row],[southwest]]=1,Play[[#This Row],[medical_insurance_charges]],NA())</f>
        <v>#N/A</v>
      </c>
      <c r="T1092" s="111">
        <f>IF(Play[[#This Row],[northwest]]=1,Play[[#This Row],[medical_insurance_charges]],NA())</f>
        <v>5377.4578000000001</v>
      </c>
      <c r="U1092" s="110" t="e">
        <f>IF(Play[[#This Row],[northeast]]=1,Play[[#This Row],[medical_insurance_charges]],NA())</f>
        <v>#N/A</v>
      </c>
      <c r="V1092" s="114" t="e">
        <f>IF(AND(Play[[#This Row],[southeast]]&lt;&gt;0,Play[[#This Row],[Smoker]]&lt;&gt;0),Play[[#This Row],[medical_insurance_charges]],NA())</f>
        <v>#N/A</v>
      </c>
      <c r="W1092" s="114" t="e">
        <f>IF(AND(Play[[#This Row],[southwest]]&lt;&gt;0,Play[[#This Row],[Smoker]]&lt;&gt;0),Play[[#This Row],[medical_insurance_charges]],NA())</f>
        <v>#N/A</v>
      </c>
      <c r="X1092" s="114" t="e">
        <f>IF(AND(Play[[#This Row],[northwest]]&lt;&gt;0,Play[[#This Row],[Smoker]]&lt;&gt;0),Play[[#This Row],[medical_insurance_charges]],NA())</f>
        <v>#N/A</v>
      </c>
      <c r="Y1092" s="114" t="e">
        <f>IF(AND(Play[[#This Row],[northeast]]&lt;&gt;0,Play[[#This Row],[Smoker]]&lt;&gt;0),Play[[#This Row],[medical_insurance_charges]],NA())</f>
        <v>#N/A</v>
      </c>
      <c r="Z1092" s="115" t="e">
        <f>IF(AND(Play[[#This Row],[Biological Marker]]=0,Play[[#This Row],[Smoker]]=1),Play[[#This Row],[medical_insurance_charges]],NA())</f>
        <v>#N/A</v>
      </c>
      <c r="AA1092" s="115" t="e">
        <f>IF(AND(Play[[#This Row],[Biological Marker]]=1,Play[[#This Row],[Smoker]]=1),Play[[#This Row],[medical_insurance_charges]],NA())</f>
        <v>#N/A</v>
      </c>
      <c r="AB1092" s="144" t="e">
        <f>IF(AND(Play[[#This Row],[southeast]]&lt;&gt;0,Play[[#This Row],[Smoker]]=0),Play[[#This Row],[medical_insurance_charges]],NA())</f>
        <v>#N/A</v>
      </c>
      <c r="AC1092" s="144" t="e">
        <f>IF(AND(Play[[#This Row],[southwest]]&lt;&gt;0,Play[[#This Row],[Smoker]]=0),Play[[#This Row],[medical_insurance_charges]],NA())</f>
        <v>#N/A</v>
      </c>
      <c r="AD1092" s="144">
        <f>IF(AND(Play[[#This Row],[northwest]]&lt;&gt;0,Play[[#This Row],[Smoker]]=0),Play[[#This Row],[medical_insurance_charges]],NA())</f>
        <v>5377.4578000000001</v>
      </c>
      <c r="AE1092" s="144" t="e">
        <f>IF(AND(Play[[#This Row],[northeast]]&lt;&gt;0,Play[[#This Row],[Smoker]]=0),Play[[#This Row],[medical_insurance_charges]],NA())</f>
        <v>#N/A</v>
      </c>
      <c r="AF1092" s="115" t="e">
        <f>IF(AND(Play[[#This Row],[Biological Marker]]=0,Play[[#This Row],[Smoker]]=0),Play[[#This Row],[medical_insurance_charges]],NA())</f>
        <v>#N/A</v>
      </c>
      <c r="AG1092" s="115">
        <f>IF(AND(Play[[#This Row],[Biological Marker]]=1,Play[[#This Row],[Smoker]]=0),Play[[#This Row],[medical_insurance_charges]],NA())</f>
        <v>5377.4578000000001</v>
      </c>
    </row>
    <row r="1093" spans="1:33" x14ac:dyDescent="0.35">
      <c r="A1093" s="31">
        <v>36</v>
      </c>
      <c r="B1093" s="31">
        <v>30.875</v>
      </c>
      <c r="C1093" s="33">
        <v>0</v>
      </c>
      <c r="D1093" s="33">
        <v>1</v>
      </c>
      <c r="E1093" s="33">
        <v>0</v>
      </c>
      <c r="F1093" s="33">
        <v>0</v>
      </c>
      <c r="G1093" s="33">
        <v>1</v>
      </c>
      <c r="H1093">
        <v>0</v>
      </c>
      <c r="I1093">
        <v>0</v>
      </c>
      <c r="J1093">
        <v>0</v>
      </c>
      <c r="K1093">
        <v>1</v>
      </c>
      <c r="L1093">
        <v>0</v>
      </c>
      <c r="M1093">
        <v>0</v>
      </c>
      <c r="N1093">
        <v>0</v>
      </c>
      <c r="O1093">
        <v>1</v>
      </c>
      <c r="P1093">
        <v>0</v>
      </c>
      <c r="Q1093" s="32">
        <v>5373.3642499999996</v>
      </c>
      <c r="R1093" s="110" t="e">
        <f>IF(Play[[#This Row],[southeast]]=1,Play[[#This Row],[medical_insurance_charges]],NA())</f>
        <v>#N/A</v>
      </c>
      <c r="S1093" s="110" t="e">
        <f>IF(Play[[#This Row],[southwest]]=1,Play[[#This Row],[medical_insurance_charges]],NA())</f>
        <v>#N/A</v>
      </c>
      <c r="T1093" s="111">
        <f>IF(Play[[#This Row],[northwest]]=1,Play[[#This Row],[medical_insurance_charges]],NA())</f>
        <v>5373.3642499999996</v>
      </c>
      <c r="U1093" s="110" t="e">
        <f>IF(Play[[#This Row],[northeast]]=1,Play[[#This Row],[medical_insurance_charges]],NA())</f>
        <v>#N/A</v>
      </c>
      <c r="V1093" s="114" t="e">
        <f>IF(AND(Play[[#This Row],[southeast]]&lt;&gt;0,Play[[#This Row],[Smoker]]&lt;&gt;0),Play[[#This Row],[medical_insurance_charges]],NA())</f>
        <v>#N/A</v>
      </c>
      <c r="W1093" s="114" t="e">
        <f>IF(AND(Play[[#This Row],[southwest]]&lt;&gt;0,Play[[#This Row],[Smoker]]&lt;&gt;0),Play[[#This Row],[medical_insurance_charges]],NA())</f>
        <v>#N/A</v>
      </c>
      <c r="X1093" s="114" t="e">
        <f>IF(AND(Play[[#This Row],[northwest]]&lt;&gt;0,Play[[#This Row],[Smoker]]&lt;&gt;0),Play[[#This Row],[medical_insurance_charges]],NA())</f>
        <v>#N/A</v>
      </c>
      <c r="Y1093" s="114" t="e">
        <f>IF(AND(Play[[#This Row],[northeast]]&lt;&gt;0,Play[[#This Row],[Smoker]]&lt;&gt;0),Play[[#This Row],[medical_insurance_charges]],NA())</f>
        <v>#N/A</v>
      </c>
      <c r="Z1093" s="115" t="e">
        <f>IF(AND(Play[[#This Row],[Biological Marker]]=0,Play[[#This Row],[Smoker]]=1),Play[[#This Row],[medical_insurance_charges]],NA())</f>
        <v>#N/A</v>
      </c>
      <c r="AA1093" s="115" t="e">
        <f>IF(AND(Play[[#This Row],[Biological Marker]]=1,Play[[#This Row],[Smoker]]=1),Play[[#This Row],[medical_insurance_charges]],NA())</f>
        <v>#N/A</v>
      </c>
      <c r="AB1093" s="144" t="e">
        <f>IF(AND(Play[[#This Row],[southeast]]&lt;&gt;0,Play[[#This Row],[Smoker]]=0),Play[[#This Row],[medical_insurance_charges]],NA())</f>
        <v>#N/A</v>
      </c>
      <c r="AC1093" s="144" t="e">
        <f>IF(AND(Play[[#This Row],[southwest]]&lt;&gt;0,Play[[#This Row],[Smoker]]=0),Play[[#This Row],[medical_insurance_charges]],NA())</f>
        <v>#N/A</v>
      </c>
      <c r="AD1093" s="144">
        <f>IF(AND(Play[[#This Row],[northwest]]&lt;&gt;0,Play[[#This Row],[Smoker]]=0),Play[[#This Row],[medical_insurance_charges]],NA())</f>
        <v>5373.3642499999996</v>
      </c>
      <c r="AE1093" s="144" t="e">
        <f>IF(AND(Play[[#This Row],[northeast]]&lt;&gt;0,Play[[#This Row],[Smoker]]=0),Play[[#This Row],[medical_insurance_charges]],NA())</f>
        <v>#N/A</v>
      </c>
      <c r="AF1093" s="115" t="e">
        <f>IF(AND(Play[[#This Row],[Biological Marker]]=0,Play[[#This Row],[Smoker]]=0),Play[[#This Row],[medical_insurance_charges]],NA())</f>
        <v>#N/A</v>
      </c>
      <c r="AG1093" s="115">
        <f>IF(AND(Play[[#This Row],[Biological Marker]]=1,Play[[#This Row],[Smoker]]=0),Play[[#This Row],[medical_insurance_charges]],NA())</f>
        <v>5373.3642499999996</v>
      </c>
    </row>
    <row r="1094" spans="1:33" x14ac:dyDescent="0.35">
      <c r="A1094" s="31">
        <v>37</v>
      </c>
      <c r="B1094" s="31">
        <v>30.875</v>
      </c>
      <c r="C1094" s="33">
        <v>0</v>
      </c>
      <c r="D1094" s="33">
        <v>1</v>
      </c>
      <c r="E1094" s="33">
        <v>0</v>
      </c>
      <c r="F1094" s="33">
        <v>0</v>
      </c>
      <c r="G1094" s="33">
        <v>1</v>
      </c>
      <c r="H1094">
        <v>0</v>
      </c>
      <c r="I1094">
        <v>0</v>
      </c>
      <c r="J1094">
        <v>0</v>
      </c>
      <c r="K1094">
        <v>1</v>
      </c>
      <c r="L1094">
        <v>0</v>
      </c>
      <c r="M1094">
        <v>0</v>
      </c>
      <c r="N1094">
        <v>0</v>
      </c>
      <c r="O1094">
        <v>1</v>
      </c>
      <c r="P1094">
        <v>0</v>
      </c>
      <c r="Q1094" s="32">
        <v>6796.8632500000003</v>
      </c>
      <c r="R1094" s="110" t="e">
        <f>IF(Play[[#This Row],[southeast]]=1,Play[[#This Row],[medical_insurance_charges]],NA())</f>
        <v>#N/A</v>
      </c>
      <c r="S1094" s="110" t="e">
        <f>IF(Play[[#This Row],[southwest]]=1,Play[[#This Row],[medical_insurance_charges]],NA())</f>
        <v>#N/A</v>
      </c>
      <c r="T1094" s="111">
        <f>IF(Play[[#This Row],[northwest]]=1,Play[[#This Row],[medical_insurance_charges]],NA())</f>
        <v>6796.8632500000003</v>
      </c>
      <c r="U1094" s="110" t="e">
        <f>IF(Play[[#This Row],[northeast]]=1,Play[[#This Row],[medical_insurance_charges]],NA())</f>
        <v>#N/A</v>
      </c>
      <c r="V1094" s="114" t="e">
        <f>IF(AND(Play[[#This Row],[southeast]]&lt;&gt;0,Play[[#This Row],[Smoker]]&lt;&gt;0),Play[[#This Row],[medical_insurance_charges]],NA())</f>
        <v>#N/A</v>
      </c>
      <c r="W1094" s="114" t="e">
        <f>IF(AND(Play[[#This Row],[southwest]]&lt;&gt;0,Play[[#This Row],[Smoker]]&lt;&gt;0),Play[[#This Row],[medical_insurance_charges]],NA())</f>
        <v>#N/A</v>
      </c>
      <c r="X1094" s="114" t="e">
        <f>IF(AND(Play[[#This Row],[northwest]]&lt;&gt;0,Play[[#This Row],[Smoker]]&lt;&gt;0),Play[[#This Row],[medical_insurance_charges]],NA())</f>
        <v>#N/A</v>
      </c>
      <c r="Y1094" s="114" t="e">
        <f>IF(AND(Play[[#This Row],[northeast]]&lt;&gt;0,Play[[#This Row],[Smoker]]&lt;&gt;0),Play[[#This Row],[medical_insurance_charges]],NA())</f>
        <v>#N/A</v>
      </c>
      <c r="Z1094" s="115" t="e">
        <f>IF(AND(Play[[#This Row],[Biological Marker]]=0,Play[[#This Row],[Smoker]]=1),Play[[#This Row],[medical_insurance_charges]],NA())</f>
        <v>#N/A</v>
      </c>
      <c r="AA1094" s="115" t="e">
        <f>IF(AND(Play[[#This Row],[Biological Marker]]=1,Play[[#This Row],[Smoker]]=1),Play[[#This Row],[medical_insurance_charges]],NA())</f>
        <v>#N/A</v>
      </c>
      <c r="AB1094" s="144" t="e">
        <f>IF(AND(Play[[#This Row],[southeast]]&lt;&gt;0,Play[[#This Row],[Smoker]]=0),Play[[#This Row],[medical_insurance_charges]],NA())</f>
        <v>#N/A</v>
      </c>
      <c r="AC1094" s="144" t="e">
        <f>IF(AND(Play[[#This Row],[southwest]]&lt;&gt;0,Play[[#This Row],[Smoker]]=0),Play[[#This Row],[medical_insurance_charges]],NA())</f>
        <v>#N/A</v>
      </c>
      <c r="AD1094" s="144">
        <f>IF(AND(Play[[#This Row],[northwest]]&lt;&gt;0,Play[[#This Row],[Smoker]]=0),Play[[#This Row],[medical_insurance_charges]],NA())</f>
        <v>6796.8632500000003</v>
      </c>
      <c r="AE1094" s="144" t="e">
        <f>IF(AND(Play[[#This Row],[northeast]]&lt;&gt;0,Play[[#This Row],[Smoker]]=0),Play[[#This Row],[medical_insurance_charges]],NA())</f>
        <v>#N/A</v>
      </c>
      <c r="AF1094" s="115" t="e">
        <f>IF(AND(Play[[#This Row],[Biological Marker]]=0,Play[[#This Row],[Smoker]]=0),Play[[#This Row],[medical_insurance_charges]],NA())</f>
        <v>#N/A</v>
      </c>
      <c r="AG1094" s="115">
        <f>IF(AND(Play[[#This Row],[Biological Marker]]=1,Play[[#This Row],[Smoker]]=0),Play[[#This Row],[medical_insurance_charges]],NA())</f>
        <v>6796.8632500000003</v>
      </c>
    </row>
    <row r="1095" spans="1:33" x14ac:dyDescent="0.35">
      <c r="A1095" s="31">
        <v>38</v>
      </c>
      <c r="B1095" s="31">
        <v>37.049999999999997</v>
      </c>
      <c r="C1095" s="33">
        <v>0</v>
      </c>
      <c r="D1095" s="33">
        <v>1</v>
      </c>
      <c r="E1095" s="33">
        <v>0</v>
      </c>
      <c r="F1095" s="33">
        <v>0</v>
      </c>
      <c r="G1095" s="33">
        <v>1</v>
      </c>
      <c r="H1095">
        <v>0</v>
      </c>
      <c r="I1095">
        <v>0</v>
      </c>
      <c r="J1095">
        <v>0</v>
      </c>
      <c r="K1095">
        <v>0</v>
      </c>
      <c r="L1095">
        <v>1</v>
      </c>
      <c r="M1095">
        <v>0</v>
      </c>
      <c r="N1095">
        <v>0</v>
      </c>
      <c r="O1095">
        <v>1</v>
      </c>
      <c r="P1095">
        <v>0</v>
      </c>
      <c r="Q1095" s="32">
        <v>6079.6715000000004</v>
      </c>
      <c r="R1095" s="110" t="e">
        <f>IF(Play[[#This Row],[southeast]]=1,Play[[#This Row],[medical_insurance_charges]],NA())</f>
        <v>#N/A</v>
      </c>
      <c r="S1095" s="110" t="e">
        <f>IF(Play[[#This Row],[southwest]]=1,Play[[#This Row],[medical_insurance_charges]],NA())</f>
        <v>#N/A</v>
      </c>
      <c r="T1095" s="111" t="e">
        <f>IF(Play[[#This Row],[northwest]]=1,Play[[#This Row],[medical_insurance_charges]],NA())</f>
        <v>#N/A</v>
      </c>
      <c r="U1095" s="110">
        <f>IF(Play[[#This Row],[northeast]]=1,Play[[#This Row],[medical_insurance_charges]],NA())</f>
        <v>6079.6715000000004</v>
      </c>
      <c r="V1095" s="114" t="e">
        <f>IF(AND(Play[[#This Row],[southeast]]&lt;&gt;0,Play[[#This Row],[Smoker]]&lt;&gt;0),Play[[#This Row],[medical_insurance_charges]],NA())</f>
        <v>#N/A</v>
      </c>
      <c r="W1095" s="114" t="e">
        <f>IF(AND(Play[[#This Row],[southwest]]&lt;&gt;0,Play[[#This Row],[Smoker]]&lt;&gt;0),Play[[#This Row],[medical_insurance_charges]],NA())</f>
        <v>#N/A</v>
      </c>
      <c r="X1095" s="114" t="e">
        <f>IF(AND(Play[[#This Row],[northwest]]&lt;&gt;0,Play[[#This Row],[Smoker]]&lt;&gt;0),Play[[#This Row],[medical_insurance_charges]],NA())</f>
        <v>#N/A</v>
      </c>
      <c r="Y1095" s="114" t="e">
        <f>IF(AND(Play[[#This Row],[northeast]]&lt;&gt;0,Play[[#This Row],[Smoker]]&lt;&gt;0),Play[[#This Row],[medical_insurance_charges]],NA())</f>
        <v>#N/A</v>
      </c>
      <c r="Z1095" s="115" t="e">
        <f>IF(AND(Play[[#This Row],[Biological Marker]]=0,Play[[#This Row],[Smoker]]=1),Play[[#This Row],[medical_insurance_charges]],NA())</f>
        <v>#N/A</v>
      </c>
      <c r="AA1095" s="115" t="e">
        <f>IF(AND(Play[[#This Row],[Biological Marker]]=1,Play[[#This Row],[Smoker]]=1),Play[[#This Row],[medical_insurance_charges]],NA())</f>
        <v>#N/A</v>
      </c>
      <c r="AB1095" s="144" t="e">
        <f>IF(AND(Play[[#This Row],[southeast]]&lt;&gt;0,Play[[#This Row],[Smoker]]=0),Play[[#This Row],[medical_insurance_charges]],NA())</f>
        <v>#N/A</v>
      </c>
      <c r="AC1095" s="144" t="e">
        <f>IF(AND(Play[[#This Row],[southwest]]&lt;&gt;0,Play[[#This Row],[Smoker]]=0),Play[[#This Row],[medical_insurance_charges]],NA())</f>
        <v>#N/A</v>
      </c>
      <c r="AD1095" s="144" t="e">
        <f>IF(AND(Play[[#This Row],[northwest]]&lt;&gt;0,Play[[#This Row],[Smoker]]=0),Play[[#This Row],[medical_insurance_charges]],NA())</f>
        <v>#N/A</v>
      </c>
      <c r="AE1095" s="144">
        <f>IF(AND(Play[[#This Row],[northeast]]&lt;&gt;0,Play[[#This Row],[Smoker]]=0),Play[[#This Row],[medical_insurance_charges]],NA())</f>
        <v>6079.6715000000004</v>
      </c>
      <c r="AF1095" s="115" t="e">
        <f>IF(AND(Play[[#This Row],[Biological Marker]]=0,Play[[#This Row],[Smoker]]=0),Play[[#This Row],[medical_insurance_charges]],NA())</f>
        <v>#N/A</v>
      </c>
      <c r="AG1095" s="115">
        <f>IF(AND(Play[[#This Row],[Biological Marker]]=1,Play[[#This Row],[Smoker]]=0),Play[[#This Row],[medical_insurance_charges]],NA())</f>
        <v>6079.6715000000004</v>
      </c>
    </row>
    <row r="1096" spans="1:33" x14ac:dyDescent="0.35">
      <c r="A1096" s="31">
        <v>39</v>
      </c>
      <c r="B1096" s="31">
        <v>42.655000000000001</v>
      </c>
      <c r="C1096" s="33">
        <v>0</v>
      </c>
      <c r="D1096" s="33">
        <v>1</v>
      </c>
      <c r="E1096" s="33">
        <v>0</v>
      </c>
      <c r="F1096" s="33">
        <v>0</v>
      </c>
      <c r="G1096" s="33">
        <v>1</v>
      </c>
      <c r="H1096">
        <v>0</v>
      </c>
      <c r="I1096">
        <v>0</v>
      </c>
      <c r="J1096">
        <v>0</v>
      </c>
      <c r="K1096">
        <v>0</v>
      </c>
      <c r="L1096">
        <v>1</v>
      </c>
      <c r="M1096">
        <v>0</v>
      </c>
      <c r="N1096">
        <v>0</v>
      </c>
      <c r="O1096">
        <v>1</v>
      </c>
      <c r="P1096">
        <v>0</v>
      </c>
      <c r="Q1096" s="32">
        <v>5757.41345</v>
      </c>
      <c r="R1096" s="110" t="e">
        <f>IF(Play[[#This Row],[southeast]]=1,Play[[#This Row],[medical_insurance_charges]],NA())</f>
        <v>#N/A</v>
      </c>
      <c r="S1096" s="110" t="e">
        <f>IF(Play[[#This Row],[southwest]]=1,Play[[#This Row],[medical_insurance_charges]],NA())</f>
        <v>#N/A</v>
      </c>
      <c r="T1096" s="111" t="e">
        <f>IF(Play[[#This Row],[northwest]]=1,Play[[#This Row],[medical_insurance_charges]],NA())</f>
        <v>#N/A</v>
      </c>
      <c r="U1096" s="110">
        <f>IF(Play[[#This Row],[northeast]]=1,Play[[#This Row],[medical_insurance_charges]],NA())</f>
        <v>5757.41345</v>
      </c>
      <c r="V1096" s="114" t="e">
        <f>IF(AND(Play[[#This Row],[southeast]]&lt;&gt;0,Play[[#This Row],[Smoker]]&lt;&gt;0),Play[[#This Row],[medical_insurance_charges]],NA())</f>
        <v>#N/A</v>
      </c>
      <c r="W1096" s="114" t="e">
        <f>IF(AND(Play[[#This Row],[southwest]]&lt;&gt;0,Play[[#This Row],[Smoker]]&lt;&gt;0),Play[[#This Row],[medical_insurance_charges]],NA())</f>
        <v>#N/A</v>
      </c>
      <c r="X1096" s="114" t="e">
        <f>IF(AND(Play[[#This Row],[northwest]]&lt;&gt;0,Play[[#This Row],[Smoker]]&lt;&gt;0),Play[[#This Row],[medical_insurance_charges]],NA())</f>
        <v>#N/A</v>
      </c>
      <c r="Y1096" s="114" t="e">
        <f>IF(AND(Play[[#This Row],[northeast]]&lt;&gt;0,Play[[#This Row],[Smoker]]&lt;&gt;0),Play[[#This Row],[medical_insurance_charges]],NA())</f>
        <v>#N/A</v>
      </c>
      <c r="Z1096" s="115" t="e">
        <f>IF(AND(Play[[#This Row],[Biological Marker]]=0,Play[[#This Row],[Smoker]]=1),Play[[#This Row],[medical_insurance_charges]],NA())</f>
        <v>#N/A</v>
      </c>
      <c r="AA1096" s="115" t="e">
        <f>IF(AND(Play[[#This Row],[Biological Marker]]=1,Play[[#This Row],[Smoker]]=1),Play[[#This Row],[medical_insurance_charges]],NA())</f>
        <v>#N/A</v>
      </c>
      <c r="AB1096" s="144" t="e">
        <f>IF(AND(Play[[#This Row],[southeast]]&lt;&gt;0,Play[[#This Row],[Smoker]]=0),Play[[#This Row],[medical_insurance_charges]],NA())</f>
        <v>#N/A</v>
      </c>
      <c r="AC1096" s="144" t="e">
        <f>IF(AND(Play[[#This Row],[southwest]]&lt;&gt;0,Play[[#This Row],[Smoker]]=0),Play[[#This Row],[medical_insurance_charges]],NA())</f>
        <v>#N/A</v>
      </c>
      <c r="AD1096" s="144" t="e">
        <f>IF(AND(Play[[#This Row],[northwest]]&lt;&gt;0,Play[[#This Row],[Smoker]]=0),Play[[#This Row],[medical_insurance_charges]],NA())</f>
        <v>#N/A</v>
      </c>
      <c r="AE1096" s="144">
        <f>IF(AND(Play[[#This Row],[northeast]]&lt;&gt;0,Play[[#This Row],[Smoker]]=0),Play[[#This Row],[medical_insurance_charges]],NA())</f>
        <v>5757.41345</v>
      </c>
      <c r="AF1096" s="115" t="e">
        <f>IF(AND(Play[[#This Row],[Biological Marker]]=0,Play[[#This Row],[Smoker]]=0),Play[[#This Row],[medical_insurance_charges]],NA())</f>
        <v>#N/A</v>
      </c>
      <c r="AG1096" s="115">
        <f>IF(AND(Play[[#This Row],[Biological Marker]]=1,Play[[#This Row],[Smoker]]=0),Play[[#This Row],[medical_insurance_charges]],NA())</f>
        <v>5757.41345</v>
      </c>
    </row>
    <row r="1097" spans="1:33" x14ac:dyDescent="0.35">
      <c r="A1097" s="31">
        <v>40</v>
      </c>
      <c r="B1097" s="31">
        <v>41.23</v>
      </c>
      <c r="C1097" s="33">
        <v>0</v>
      </c>
      <c r="D1097" s="33">
        <v>1</v>
      </c>
      <c r="E1097" s="33">
        <v>0</v>
      </c>
      <c r="F1097" s="33">
        <v>0</v>
      </c>
      <c r="G1097" s="33">
        <v>1</v>
      </c>
      <c r="H1097">
        <v>0</v>
      </c>
      <c r="I1097">
        <v>0</v>
      </c>
      <c r="J1097">
        <v>0</v>
      </c>
      <c r="K1097">
        <v>0</v>
      </c>
      <c r="L1097">
        <v>1</v>
      </c>
      <c r="M1097">
        <v>0</v>
      </c>
      <c r="N1097">
        <v>0</v>
      </c>
      <c r="O1097">
        <v>1</v>
      </c>
      <c r="P1097">
        <v>0</v>
      </c>
      <c r="Q1097" s="32">
        <v>6610.1097</v>
      </c>
      <c r="R1097" s="110" t="e">
        <f>IF(Play[[#This Row],[southeast]]=1,Play[[#This Row],[medical_insurance_charges]],NA())</f>
        <v>#N/A</v>
      </c>
      <c r="S1097" s="110" t="e">
        <f>IF(Play[[#This Row],[southwest]]=1,Play[[#This Row],[medical_insurance_charges]],NA())</f>
        <v>#N/A</v>
      </c>
      <c r="T1097" s="111" t="e">
        <f>IF(Play[[#This Row],[northwest]]=1,Play[[#This Row],[medical_insurance_charges]],NA())</f>
        <v>#N/A</v>
      </c>
      <c r="U1097" s="110">
        <f>IF(Play[[#This Row],[northeast]]=1,Play[[#This Row],[medical_insurance_charges]],NA())</f>
        <v>6610.1097</v>
      </c>
      <c r="V1097" s="114" t="e">
        <f>IF(AND(Play[[#This Row],[southeast]]&lt;&gt;0,Play[[#This Row],[Smoker]]&lt;&gt;0),Play[[#This Row],[medical_insurance_charges]],NA())</f>
        <v>#N/A</v>
      </c>
      <c r="W1097" s="114" t="e">
        <f>IF(AND(Play[[#This Row],[southwest]]&lt;&gt;0,Play[[#This Row],[Smoker]]&lt;&gt;0),Play[[#This Row],[medical_insurance_charges]],NA())</f>
        <v>#N/A</v>
      </c>
      <c r="X1097" s="114" t="e">
        <f>IF(AND(Play[[#This Row],[northwest]]&lt;&gt;0,Play[[#This Row],[Smoker]]&lt;&gt;0),Play[[#This Row],[medical_insurance_charges]],NA())</f>
        <v>#N/A</v>
      </c>
      <c r="Y1097" s="114" t="e">
        <f>IF(AND(Play[[#This Row],[northeast]]&lt;&gt;0,Play[[#This Row],[Smoker]]&lt;&gt;0),Play[[#This Row],[medical_insurance_charges]],NA())</f>
        <v>#N/A</v>
      </c>
      <c r="Z1097" s="115" t="e">
        <f>IF(AND(Play[[#This Row],[Biological Marker]]=0,Play[[#This Row],[Smoker]]=1),Play[[#This Row],[medical_insurance_charges]],NA())</f>
        <v>#N/A</v>
      </c>
      <c r="AA1097" s="115" t="e">
        <f>IF(AND(Play[[#This Row],[Biological Marker]]=1,Play[[#This Row],[Smoker]]=1),Play[[#This Row],[medical_insurance_charges]],NA())</f>
        <v>#N/A</v>
      </c>
      <c r="AB1097" s="144" t="e">
        <f>IF(AND(Play[[#This Row],[southeast]]&lt;&gt;0,Play[[#This Row],[Smoker]]=0),Play[[#This Row],[medical_insurance_charges]],NA())</f>
        <v>#N/A</v>
      </c>
      <c r="AC1097" s="144" t="e">
        <f>IF(AND(Play[[#This Row],[southwest]]&lt;&gt;0,Play[[#This Row],[Smoker]]=0),Play[[#This Row],[medical_insurance_charges]],NA())</f>
        <v>#N/A</v>
      </c>
      <c r="AD1097" s="144" t="e">
        <f>IF(AND(Play[[#This Row],[northwest]]&lt;&gt;0,Play[[#This Row],[Smoker]]=0),Play[[#This Row],[medical_insurance_charges]],NA())</f>
        <v>#N/A</v>
      </c>
      <c r="AE1097" s="144">
        <f>IF(AND(Play[[#This Row],[northeast]]&lt;&gt;0,Play[[#This Row],[Smoker]]=0),Play[[#This Row],[medical_insurance_charges]],NA())</f>
        <v>6610.1097</v>
      </c>
      <c r="AF1097" s="115" t="e">
        <f>IF(AND(Play[[#This Row],[Biological Marker]]=0,Play[[#This Row],[Smoker]]=0),Play[[#This Row],[medical_insurance_charges]],NA())</f>
        <v>#N/A</v>
      </c>
      <c r="AG1097" s="115">
        <f>IF(AND(Play[[#This Row],[Biological Marker]]=1,Play[[#This Row],[Smoker]]=0),Play[[#This Row],[medical_insurance_charges]],NA())</f>
        <v>6610.1097</v>
      </c>
    </row>
    <row r="1098" spans="1:33" x14ac:dyDescent="0.35">
      <c r="A1098" s="31">
        <v>40</v>
      </c>
      <c r="B1098" s="31">
        <v>30.875</v>
      </c>
      <c r="C1098" s="33">
        <v>0</v>
      </c>
      <c r="D1098" s="33">
        <v>1</v>
      </c>
      <c r="E1098" s="33">
        <v>0</v>
      </c>
      <c r="F1098" s="33">
        <v>0</v>
      </c>
      <c r="G1098" s="33">
        <v>1</v>
      </c>
      <c r="H1098">
        <v>0</v>
      </c>
      <c r="I1098">
        <v>0</v>
      </c>
      <c r="J1098">
        <v>0</v>
      </c>
      <c r="K1098">
        <v>1</v>
      </c>
      <c r="L1098">
        <v>0</v>
      </c>
      <c r="M1098">
        <v>0</v>
      </c>
      <c r="N1098">
        <v>0</v>
      </c>
      <c r="O1098">
        <v>1</v>
      </c>
      <c r="P1098">
        <v>0</v>
      </c>
      <c r="Q1098" s="32">
        <v>8162.7162500000004</v>
      </c>
      <c r="R1098" s="110" t="e">
        <f>IF(Play[[#This Row],[southeast]]=1,Play[[#This Row],[medical_insurance_charges]],NA())</f>
        <v>#N/A</v>
      </c>
      <c r="S1098" s="110" t="e">
        <f>IF(Play[[#This Row],[southwest]]=1,Play[[#This Row],[medical_insurance_charges]],NA())</f>
        <v>#N/A</v>
      </c>
      <c r="T1098" s="111">
        <f>IF(Play[[#This Row],[northwest]]=1,Play[[#This Row],[medical_insurance_charges]],NA())</f>
        <v>8162.7162500000004</v>
      </c>
      <c r="U1098" s="110" t="e">
        <f>IF(Play[[#This Row],[northeast]]=1,Play[[#This Row],[medical_insurance_charges]],NA())</f>
        <v>#N/A</v>
      </c>
      <c r="V1098" s="114" t="e">
        <f>IF(AND(Play[[#This Row],[southeast]]&lt;&gt;0,Play[[#This Row],[Smoker]]&lt;&gt;0),Play[[#This Row],[medical_insurance_charges]],NA())</f>
        <v>#N/A</v>
      </c>
      <c r="W1098" s="114" t="e">
        <f>IF(AND(Play[[#This Row],[southwest]]&lt;&gt;0,Play[[#This Row],[Smoker]]&lt;&gt;0),Play[[#This Row],[medical_insurance_charges]],NA())</f>
        <v>#N/A</v>
      </c>
      <c r="X1098" s="114" t="e">
        <f>IF(AND(Play[[#This Row],[northwest]]&lt;&gt;0,Play[[#This Row],[Smoker]]&lt;&gt;0),Play[[#This Row],[medical_insurance_charges]],NA())</f>
        <v>#N/A</v>
      </c>
      <c r="Y1098" s="114" t="e">
        <f>IF(AND(Play[[#This Row],[northeast]]&lt;&gt;0,Play[[#This Row],[Smoker]]&lt;&gt;0),Play[[#This Row],[medical_insurance_charges]],NA())</f>
        <v>#N/A</v>
      </c>
      <c r="Z1098" s="115" t="e">
        <f>IF(AND(Play[[#This Row],[Biological Marker]]=0,Play[[#This Row],[Smoker]]=1),Play[[#This Row],[medical_insurance_charges]],NA())</f>
        <v>#N/A</v>
      </c>
      <c r="AA1098" s="115" t="e">
        <f>IF(AND(Play[[#This Row],[Biological Marker]]=1,Play[[#This Row],[Smoker]]=1),Play[[#This Row],[medical_insurance_charges]],NA())</f>
        <v>#N/A</v>
      </c>
      <c r="AB1098" s="144" t="e">
        <f>IF(AND(Play[[#This Row],[southeast]]&lt;&gt;0,Play[[#This Row],[Smoker]]=0),Play[[#This Row],[medical_insurance_charges]],NA())</f>
        <v>#N/A</v>
      </c>
      <c r="AC1098" s="144" t="e">
        <f>IF(AND(Play[[#This Row],[southwest]]&lt;&gt;0,Play[[#This Row],[Smoker]]=0),Play[[#This Row],[medical_insurance_charges]],NA())</f>
        <v>#N/A</v>
      </c>
      <c r="AD1098" s="144">
        <f>IF(AND(Play[[#This Row],[northwest]]&lt;&gt;0,Play[[#This Row],[Smoker]]=0),Play[[#This Row],[medical_insurance_charges]],NA())</f>
        <v>8162.7162500000004</v>
      </c>
      <c r="AE1098" s="144" t="e">
        <f>IF(AND(Play[[#This Row],[northeast]]&lt;&gt;0,Play[[#This Row],[Smoker]]=0),Play[[#This Row],[medical_insurance_charges]],NA())</f>
        <v>#N/A</v>
      </c>
      <c r="AF1098" s="115" t="e">
        <f>IF(AND(Play[[#This Row],[Biological Marker]]=0,Play[[#This Row],[Smoker]]=0),Play[[#This Row],[medical_insurance_charges]],NA())</f>
        <v>#N/A</v>
      </c>
      <c r="AG1098" s="115">
        <f>IF(AND(Play[[#This Row],[Biological Marker]]=1,Play[[#This Row],[Smoker]]=0),Play[[#This Row],[medical_insurance_charges]],NA())</f>
        <v>8162.7162500000004</v>
      </c>
    </row>
    <row r="1099" spans="1:33" x14ac:dyDescent="0.35">
      <c r="A1099" s="31">
        <v>40</v>
      </c>
      <c r="B1099" s="31">
        <v>34.104999999999997</v>
      </c>
      <c r="C1099" s="33">
        <v>0</v>
      </c>
      <c r="D1099" s="33">
        <v>1</v>
      </c>
      <c r="E1099" s="33">
        <v>0</v>
      </c>
      <c r="F1099" s="33">
        <v>0</v>
      </c>
      <c r="G1099" s="33">
        <v>1</v>
      </c>
      <c r="H1099">
        <v>0</v>
      </c>
      <c r="I1099">
        <v>0</v>
      </c>
      <c r="J1099">
        <v>0</v>
      </c>
      <c r="K1099">
        <v>0</v>
      </c>
      <c r="L1099">
        <v>1</v>
      </c>
      <c r="M1099">
        <v>0</v>
      </c>
      <c r="N1099">
        <v>0</v>
      </c>
      <c r="O1099">
        <v>1</v>
      </c>
      <c r="P1099">
        <v>0</v>
      </c>
      <c r="Q1099" s="32">
        <v>6600.2059499999996</v>
      </c>
      <c r="R1099" s="110" t="e">
        <f>IF(Play[[#This Row],[southeast]]=1,Play[[#This Row],[medical_insurance_charges]],NA())</f>
        <v>#N/A</v>
      </c>
      <c r="S1099" s="110" t="e">
        <f>IF(Play[[#This Row],[southwest]]=1,Play[[#This Row],[medical_insurance_charges]],NA())</f>
        <v>#N/A</v>
      </c>
      <c r="T1099" s="111" t="e">
        <f>IF(Play[[#This Row],[northwest]]=1,Play[[#This Row],[medical_insurance_charges]],NA())</f>
        <v>#N/A</v>
      </c>
      <c r="U1099" s="110">
        <f>IF(Play[[#This Row],[northeast]]=1,Play[[#This Row],[medical_insurance_charges]],NA())</f>
        <v>6600.2059499999996</v>
      </c>
      <c r="V1099" s="114" t="e">
        <f>IF(AND(Play[[#This Row],[southeast]]&lt;&gt;0,Play[[#This Row],[Smoker]]&lt;&gt;0),Play[[#This Row],[medical_insurance_charges]],NA())</f>
        <v>#N/A</v>
      </c>
      <c r="W1099" s="114" t="e">
        <f>IF(AND(Play[[#This Row],[southwest]]&lt;&gt;0,Play[[#This Row],[Smoker]]&lt;&gt;0),Play[[#This Row],[medical_insurance_charges]],NA())</f>
        <v>#N/A</v>
      </c>
      <c r="X1099" s="114" t="e">
        <f>IF(AND(Play[[#This Row],[northwest]]&lt;&gt;0,Play[[#This Row],[Smoker]]&lt;&gt;0),Play[[#This Row],[medical_insurance_charges]],NA())</f>
        <v>#N/A</v>
      </c>
      <c r="Y1099" s="114" t="e">
        <f>IF(AND(Play[[#This Row],[northeast]]&lt;&gt;0,Play[[#This Row],[Smoker]]&lt;&gt;0),Play[[#This Row],[medical_insurance_charges]],NA())</f>
        <v>#N/A</v>
      </c>
      <c r="Z1099" s="115" t="e">
        <f>IF(AND(Play[[#This Row],[Biological Marker]]=0,Play[[#This Row],[Smoker]]=1),Play[[#This Row],[medical_insurance_charges]],NA())</f>
        <v>#N/A</v>
      </c>
      <c r="AA1099" s="115" t="e">
        <f>IF(AND(Play[[#This Row],[Biological Marker]]=1,Play[[#This Row],[Smoker]]=1),Play[[#This Row],[medical_insurance_charges]],NA())</f>
        <v>#N/A</v>
      </c>
      <c r="AB1099" s="144" t="e">
        <f>IF(AND(Play[[#This Row],[southeast]]&lt;&gt;0,Play[[#This Row],[Smoker]]=0),Play[[#This Row],[medical_insurance_charges]],NA())</f>
        <v>#N/A</v>
      </c>
      <c r="AC1099" s="144" t="e">
        <f>IF(AND(Play[[#This Row],[southwest]]&lt;&gt;0,Play[[#This Row],[Smoker]]=0),Play[[#This Row],[medical_insurance_charges]],NA())</f>
        <v>#N/A</v>
      </c>
      <c r="AD1099" s="144" t="e">
        <f>IF(AND(Play[[#This Row],[northwest]]&lt;&gt;0,Play[[#This Row],[Smoker]]=0),Play[[#This Row],[medical_insurance_charges]],NA())</f>
        <v>#N/A</v>
      </c>
      <c r="AE1099" s="144">
        <f>IF(AND(Play[[#This Row],[northeast]]&lt;&gt;0,Play[[#This Row],[Smoker]]=0),Play[[#This Row],[medical_insurance_charges]],NA())</f>
        <v>6600.2059499999996</v>
      </c>
      <c r="AF1099" s="115" t="e">
        <f>IF(AND(Play[[#This Row],[Biological Marker]]=0,Play[[#This Row],[Smoker]]=0),Play[[#This Row],[medical_insurance_charges]],NA())</f>
        <v>#N/A</v>
      </c>
      <c r="AG1099" s="115">
        <f>IF(AND(Play[[#This Row],[Biological Marker]]=1,Play[[#This Row],[Smoker]]=0),Play[[#This Row],[medical_insurance_charges]],NA())</f>
        <v>6600.2059499999996</v>
      </c>
    </row>
    <row r="1100" spans="1:33" x14ac:dyDescent="0.35">
      <c r="A1100" s="31">
        <v>40</v>
      </c>
      <c r="B1100" s="31">
        <v>32.299999999999997</v>
      </c>
      <c r="C1100" s="33">
        <v>0</v>
      </c>
      <c r="D1100" s="33">
        <v>1</v>
      </c>
      <c r="E1100" s="33">
        <v>0</v>
      </c>
      <c r="F1100" s="33">
        <v>0</v>
      </c>
      <c r="G1100" s="33">
        <v>1</v>
      </c>
      <c r="H1100">
        <v>0</v>
      </c>
      <c r="I1100">
        <v>0</v>
      </c>
      <c r="J1100">
        <v>0</v>
      </c>
      <c r="K1100">
        <v>1</v>
      </c>
      <c r="L1100">
        <v>0</v>
      </c>
      <c r="M1100">
        <v>0</v>
      </c>
      <c r="N1100">
        <v>0</v>
      </c>
      <c r="O1100">
        <v>1</v>
      </c>
      <c r="P1100">
        <v>0</v>
      </c>
      <c r="Q1100" s="32">
        <v>6986.6970000000001</v>
      </c>
      <c r="R1100" s="110" t="e">
        <f>IF(Play[[#This Row],[southeast]]=1,Play[[#This Row],[medical_insurance_charges]],NA())</f>
        <v>#N/A</v>
      </c>
      <c r="S1100" s="110" t="e">
        <f>IF(Play[[#This Row],[southwest]]=1,Play[[#This Row],[medical_insurance_charges]],NA())</f>
        <v>#N/A</v>
      </c>
      <c r="T1100" s="111">
        <f>IF(Play[[#This Row],[northwest]]=1,Play[[#This Row],[medical_insurance_charges]],NA())</f>
        <v>6986.6970000000001</v>
      </c>
      <c r="U1100" s="110" t="e">
        <f>IF(Play[[#This Row],[northeast]]=1,Play[[#This Row],[medical_insurance_charges]],NA())</f>
        <v>#N/A</v>
      </c>
      <c r="V1100" s="114" t="e">
        <f>IF(AND(Play[[#This Row],[southeast]]&lt;&gt;0,Play[[#This Row],[Smoker]]&lt;&gt;0),Play[[#This Row],[medical_insurance_charges]],NA())</f>
        <v>#N/A</v>
      </c>
      <c r="W1100" s="114" t="e">
        <f>IF(AND(Play[[#This Row],[southwest]]&lt;&gt;0,Play[[#This Row],[Smoker]]&lt;&gt;0),Play[[#This Row],[medical_insurance_charges]],NA())</f>
        <v>#N/A</v>
      </c>
      <c r="X1100" s="114" t="e">
        <f>IF(AND(Play[[#This Row],[northwest]]&lt;&gt;0,Play[[#This Row],[Smoker]]&lt;&gt;0),Play[[#This Row],[medical_insurance_charges]],NA())</f>
        <v>#N/A</v>
      </c>
      <c r="Y1100" s="114" t="e">
        <f>IF(AND(Play[[#This Row],[northeast]]&lt;&gt;0,Play[[#This Row],[Smoker]]&lt;&gt;0),Play[[#This Row],[medical_insurance_charges]],NA())</f>
        <v>#N/A</v>
      </c>
      <c r="Z1100" s="115" t="e">
        <f>IF(AND(Play[[#This Row],[Biological Marker]]=0,Play[[#This Row],[Smoker]]=1),Play[[#This Row],[medical_insurance_charges]],NA())</f>
        <v>#N/A</v>
      </c>
      <c r="AA1100" s="115" t="e">
        <f>IF(AND(Play[[#This Row],[Biological Marker]]=1,Play[[#This Row],[Smoker]]=1),Play[[#This Row],[medical_insurance_charges]],NA())</f>
        <v>#N/A</v>
      </c>
      <c r="AB1100" s="144" t="e">
        <f>IF(AND(Play[[#This Row],[southeast]]&lt;&gt;0,Play[[#This Row],[Smoker]]=0),Play[[#This Row],[medical_insurance_charges]],NA())</f>
        <v>#N/A</v>
      </c>
      <c r="AC1100" s="144" t="e">
        <f>IF(AND(Play[[#This Row],[southwest]]&lt;&gt;0,Play[[#This Row],[Smoker]]=0),Play[[#This Row],[medical_insurance_charges]],NA())</f>
        <v>#N/A</v>
      </c>
      <c r="AD1100" s="144">
        <f>IF(AND(Play[[#This Row],[northwest]]&lt;&gt;0,Play[[#This Row],[Smoker]]=0),Play[[#This Row],[medical_insurance_charges]],NA())</f>
        <v>6986.6970000000001</v>
      </c>
      <c r="AE1100" s="144" t="e">
        <f>IF(AND(Play[[#This Row],[northeast]]&lt;&gt;0,Play[[#This Row],[Smoker]]=0),Play[[#This Row],[medical_insurance_charges]],NA())</f>
        <v>#N/A</v>
      </c>
      <c r="AF1100" s="115" t="e">
        <f>IF(AND(Play[[#This Row],[Biological Marker]]=0,Play[[#This Row],[Smoker]]=0),Play[[#This Row],[medical_insurance_charges]],NA())</f>
        <v>#N/A</v>
      </c>
      <c r="AG1100" s="115">
        <f>IF(AND(Play[[#This Row],[Biological Marker]]=1,Play[[#This Row],[Smoker]]=0),Play[[#This Row],[medical_insurance_charges]],NA())</f>
        <v>6986.6970000000001</v>
      </c>
    </row>
    <row r="1101" spans="1:33" x14ac:dyDescent="0.35">
      <c r="A1101" s="31">
        <v>41</v>
      </c>
      <c r="B1101" s="31">
        <v>37.049999999999997</v>
      </c>
      <c r="C1101" s="33">
        <v>0</v>
      </c>
      <c r="D1101" s="33">
        <v>1</v>
      </c>
      <c r="E1101" s="33">
        <v>0</v>
      </c>
      <c r="F1101" s="33">
        <v>0</v>
      </c>
      <c r="G1101" s="33">
        <v>1</v>
      </c>
      <c r="H1101">
        <v>0</v>
      </c>
      <c r="I1101">
        <v>0</v>
      </c>
      <c r="J1101">
        <v>0</v>
      </c>
      <c r="K1101">
        <v>1</v>
      </c>
      <c r="L1101">
        <v>0</v>
      </c>
      <c r="M1101">
        <v>0</v>
      </c>
      <c r="N1101">
        <v>0</v>
      </c>
      <c r="O1101">
        <v>1</v>
      </c>
      <c r="P1101">
        <v>0</v>
      </c>
      <c r="Q1101" s="32">
        <v>7265.7025000000003</v>
      </c>
      <c r="R1101" s="110" t="e">
        <f>IF(Play[[#This Row],[southeast]]=1,Play[[#This Row],[medical_insurance_charges]],NA())</f>
        <v>#N/A</v>
      </c>
      <c r="S1101" s="110" t="e">
        <f>IF(Play[[#This Row],[southwest]]=1,Play[[#This Row],[medical_insurance_charges]],NA())</f>
        <v>#N/A</v>
      </c>
      <c r="T1101" s="111">
        <f>IF(Play[[#This Row],[northwest]]=1,Play[[#This Row],[medical_insurance_charges]],NA())</f>
        <v>7265.7025000000003</v>
      </c>
      <c r="U1101" s="110" t="e">
        <f>IF(Play[[#This Row],[northeast]]=1,Play[[#This Row],[medical_insurance_charges]],NA())</f>
        <v>#N/A</v>
      </c>
      <c r="V1101" s="114" t="e">
        <f>IF(AND(Play[[#This Row],[southeast]]&lt;&gt;0,Play[[#This Row],[Smoker]]&lt;&gt;0),Play[[#This Row],[medical_insurance_charges]],NA())</f>
        <v>#N/A</v>
      </c>
      <c r="W1101" s="114" t="e">
        <f>IF(AND(Play[[#This Row],[southwest]]&lt;&gt;0,Play[[#This Row],[Smoker]]&lt;&gt;0),Play[[#This Row],[medical_insurance_charges]],NA())</f>
        <v>#N/A</v>
      </c>
      <c r="X1101" s="114" t="e">
        <f>IF(AND(Play[[#This Row],[northwest]]&lt;&gt;0,Play[[#This Row],[Smoker]]&lt;&gt;0),Play[[#This Row],[medical_insurance_charges]],NA())</f>
        <v>#N/A</v>
      </c>
      <c r="Y1101" s="114" t="e">
        <f>IF(AND(Play[[#This Row],[northeast]]&lt;&gt;0,Play[[#This Row],[Smoker]]&lt;&gt;0),Play[[#This Row],[medical_insurance_charges]],NA())</f>
        <v>#N/A</v>
      </c>
      <c r="Z1101" s="115" t="e">
        <f>IF(AND(Play[[#This Row],[Biological Marker]]=0,Play[[#This Row],[Smoker]]=1),Play[[#This Row],[medical_insurance_charges]],NA())</f>
        <v>#N/A</v>
      </c>
      <c r="AA1101" s="115" t="e">
        <f>IF(AND(Play[[#This Row],[Biological Marker]]=1,Play[[#This Row],[Smoker]]=1),Play[[#This Row],[medical_insurance_charges]],NA())</f>
        <v>#N/A</v>
      </c>
      <c r="AB1101" s="144" t="e">
        <f>IF(AND(Play[[#This Row],[southeast]]&lt;&gt;0,Play[[#This Row],[Smoker]]=0),Play[[#This Row],[medical_insurance_charges]],NA())</f>
        <v>#N/A</v>
      </c>
      <c r="AC1101" s="144" t="e">
        <f>IF(AND(Play[[#This Row],[southwest]]&lt;&gt;0,Play[[#This Row],[Smoker]]=0),Play[[#This Row],[medical_insurance_charges]],NA())</f>
        <v>#N/A</v>
      </c>
      <c r="AD1101" s="144">
        <f>IF(AND(Play[[#This Row],[northwest]]&lt;&gt;0,Play[[#This Row],[Smoker]]=0),Play[[#This Row],[medical_insurance_charges]],NA())</f>
        <v>7265.7025000000003</v>
      </c>
      <c r="AE1101" s="144" t="e">
        <f>IF(AND(Play[[#This Row],[northeast]]&lt;&gt;0,Play[[#This Row],[Smoker]]=0),Play[[#This Row],[medical_insurance_charges]],NA())</f>
        <v>#N/A</v>
      </c>
      <c r="AF1101" s="115" t="e">
        <f>IF(AND(Play[[#This Row],[Biological Marker]]=0,Play[[#This Row],[Smoker]]=0),Play[[#This Row],[medical_insurance_charges]],NA())</f>
        <v>#N/A</v>
      </c>
      <c r="AG1101" s="115">
        <f>IF(AND(Play[[#This Row],[Biological Marker]]=1,Play[[#This Row],[Smoker]]=0),Play[[#This Row],[medical_insurance_charges]],NA())</f>
        <v>7265.7025000000003</v>
      </c>
    </row>
    <row r="1102" spans="1:33" x14ac:dyDescent="0.35">
      <c r="A1102" s="31">
        <v>41</v>
      </c>
      <c r="B1102" s="31">
        <v>30.59</v>
      </c>
      <c r="C1102" s="33">
        <v>0</v>
      </c>
      <c r="D1102" s="33">
        <v>1</v>
      </c>
      <c r="E1102" s="33">
        <v>0</v>
      </c>
      <c r="F1102" s="33">
        <v>0</v>
      </c>
      <c r="G1102" s="33">
        <v>1</v>
      </c>
      <c r="H1102">
        <v>0</v>
      </c>
      <c r="I1102">
        <v>0</v>
      </c>
      <c r="J1102">
        <v>0</v>
      </c>
      <c r="K1102">
        <v>1</v>
      </c>
      <c r="L1102">
        <v>0</v>
      </c>
      <c r="M1102">
        <v>0</v>
      </c>
      <c r="N1102">
        <v>0</v>
      </c>
      <c r="O1102">
        <v>1</v>
      </c>
      <c r="P1102">
        <v>0</v>
      </c>
      <c r="Q1102" s="32">
        <v>7256.7231000000002</v>
      </c>
      <c r="R1102" s="110" t="e">
        <f>IF(Play[[#This Row],[southeast]]=1,Play[[#This Row],[medical_insurance_charges]],NA())</f>
        <v>#N/A</v>
      </c>
      <c r="S1102" s="110" t="e">
        <f>IF(Play[[#This Row],[southwest]]=1,Play[[#This Row],[medical_insurance_charges]],NA())</f>
        <v>#N/A</v>
      </c>
      <c r="T1102" s="111">
        <f>IF(Play[[#This Row],[northwest]]=1,Play[[#This Row],[medical_insurance_charges]],NA())</f>
        <v>7256.7231000000002</v>
      </c>
      <c r="U1102" s="110" t="e">
        <f>IF(Play[[#This Row],[northeast]]=1,Play[[#This Row],[medical_insurance_charges]],NA())</f>
        <v>#N/A</v>
      </c>
      <c r="V1102" s="114" t="e">
        <f>IF(AND(Play[[#This Row],[southeast]]&lt;&gt;0,Play[[#This Row],[Smoker]]&lt;&gt;0),Play[[#This Row],[medical_insurance_charges]],NA())</f>
        <v>#N/A</v>
      </c>
      <c r="W1102" s="114" t="e">
        <f>IF(AND(Play[[#This Row],[southwest]]&lt;&gt;0,Play[[#This Row],[Smoker]]&lt;&gt;0),Play[[#This Row],[medical_insurance_charges]],NA())</f>
        <v>#N/A</v>
      </c>
      <c r="X1102" s="114" t="e">
        <f>IF(AND(Play[[#This Row],[northwest]]&lt;&gt;0,Play[[#This Row],[Smoker]]&lt;&gt;0),Play[[#This Row],[medical_insurance_charges]],NA())</f>
        <v>#N/A</v>
      </c>
      <c r="Y1102" s="114" t="e">
        <f>IF(AND(Play[[#This Row],[northeast]]&lt;&gt;0,Play[[#This Row],[Smoker]]&lt;&gt;0),Play[[#This Row],[medical_insurance_charges]],NA())</f>
        <v>#N/A</v>
      </c>
      <c r="Z1102" s="115" t="e">
        <f>IF(AND(Play[[#This Row],[Biological Marker]]=0,Play[[#This Row],[Smoker]]=1),Play[[#This Row],[medical_insurance_charges]],NA())</f>
        <v>#N/A</v>
      </c>
      <c r="AA1102" s="115" t="e">
        <f>IF(AND(Play[[#This Row],[Biological Marker]]=1,Play[[#This Row],[Smoker]]=1),Play[[#This Row],[medical_insurance_charges]],NA())</f>
        <v>#N/A</v>
      </c>
      <c r="AB1102" s="144" t="e">
        <f>IF(AND(Play[[#This Row],[southeast]]&lt;&gt;0,Play[[#This Row],[Smoker]]=0),Play[[#This Row],[medical_insurance_charges]],NA())</f>
        <v>#N/A</v>
      </c>
      <c r="AC1102" s="144" t="e">
        <f>IF(AND(Play[[#This Row],[southwest]]&lt;&gt;0,Play[[#This Row],[Smoker]]=0),Play[[#This Row],[medical_insurance_charges]],NA())</f>
        <v>#N/A</v>
      </c>
      <c r="AD1102" s="144">
        <f>IF(AND(Play[[#This Row],[northwest]]&lt;&gt;0,Play[[#This Row],[Smoker]]=0),Play[[#This Row],[medical_insurance_charges]],NA())</f>
        <v>7256.7231000000002</v>
      </c>
      <c r="AE1102" s="144" t="e">
        <f>IF(AND(Play[[#This Row],[northeast]]&lt;&gt;0,Play[[#This Row],[Smoker]]=0),Play[[#This Row],[medical_insurance_charges]],NA())</f>
        <v>#N/A</v>
      </c>
      <c r="AF1102" s="115" t="e">
        <f>IF(AND(Play[[#This Row],[Biological Marker]]=0,Play[[#This Row],[Smoker]]=0),Play[[#This Row],[medical_insurance_charges]],NA())</f>
        <v>#N/A</v>
      </c>
      <c r="AG1102" s="115">
        <f>IF(AND(Play[[#This Row],[Biological Marker]]=1,Play[[#This Row],[Smoker]]=0),Play[[#This Row],[medical_insurance_charges]],NA())</f>
        <v>7256.7231000000002</v>
      </c>
    </row>
    <row r="1103" spans="1:33" x14ac:dyDescent="0.35">
      <c r="A1103" s="31">
        <v>41</v>
      </c>
      <c r="B1103" s="31">
        <v>34.200000000000003</v>
      </c>
      <c r="C1103" s="33">
        <v>0</v>
      </c>
      <c r="D1103" s="33">
        <v>1</v>
      </c>
      <c r="E1103" s="33">
        <v>0</v>
      </c>
      <c r="F1103" s="33">
        <v>0</v>
      </c>
      <c r="G1103" s="33">
        <v>1</v>
      </c>
      <c r="H1103">
        <v>0</v>
      </c>
      <c r="I1103">
        <v>0</v>
      </c>
      <c r="J1103">
        <v>0</v>
      </c>
      <c r="K1103">
        <v>1</v>
      </c>
      <c r="L1103">
        <v>0</v>
      </c>
      <c r="M1103">
        <v>0</v>
      </c>
      <c r="N1103">
        <v>0</v>
      </c>
      <c r="O1103">
        <v>1</v>
      </c>
      <c r="P1103">
        <v>0</v>
      </c>
      <c r="Q1103" s="32">
        <v>7261.741</v>
      </c>
      <c r="R1103" s="110" t="e">
        <f>IF(Play[[#This Row],[southeast]]=1,Play[[#This Row],[medical_insurance_charges]],NA())</f>
        <v>#N/A</v>
      </c>
      <c r="S1103" s="110" t="e">
        <f>IF(Play[[#This Row],[southwest]]=1,Play[[#This Row],[medical_insurance_charges]],NA())</f>
        <v>#N/A</v>
      </c>
      <c r="T1103" s="111">
        <f>IF(Play[[#This Row],[northwest]]=1,Play[[#This Row],[medical_insurance_charges]],NA())</f>
        <v>7261.741</v>
      </c>
      <c r="U1103" s="110" t="e">
        <f>IF(Play[[#This Row],[northeast]]=1,Play[[#This Row],[medical_insurance_charges]],NA())</f>
        <v>#N/A</v>
      </c>
      <c r="V1103" s="114" t="e">
        <f>IF(AND(Play[[#This Row],[southeast]]&lt;&gt;0,Play[[#This Row],[Smoker]]&lt;&gt;0),Play[[#This Row],[medical_insurance_charges]],NA())</f>
        <v>#N/A</v>
      </c>
      <c r="W1103" s="114" t="e">
        <f>IF(AND(Play[[#This Row],[southwest]]&lt;&gt;0,Play[[#This Row],[Smoker]]&lt;&gt;0),Play[[#This Row],[medical_insurance_charges]],NA())</f>
        <v>#N/A</v>
      </c>
      <c r="X1103" s="114" t="e">
        <f>IF(AND(Play[[#This Row],[northwest]]&lt;&gt;0,Play[[#This Row],[Smoker]]&lt;&gt;0),Play[[#This Row],[medical_insurance_charges]],NA())</f>
        <v>#N/A</v>
      </c>
      <c r="Y1103" s="114" t="e">
        <f>IF(AND(Play[[#This Row],[northeast]]&lt;&gt;0,Play[[#This Row],[Smoker]]&lt;&gt;0),Play[[#This Row],[medical_insurance_charges]],NA())</f>
        <v>#N/A</v>
      </c>
      <c r="Z1103" s="115" t="e">
        <f>IF(AND(Play[[#This Row],[Biological Marker]]=0,Play[[#This Row],[Smoker]]=1),Play[[#This Row],[medical_insurance_charges]],NA())</f>
        <v>#N/A</v>
      </c>
      <c r="AA1103" s="115" t="e">
        <f>IF(AND(Play[[#This Row],[Biological Marker]]=1,Play[[#This Row],[Smoker]]=1),Play[[#This Row],[medical_insurance_charges]],NA())</f>
        <v>#N/A</v>
      </c>
      <c r="AB1103" s="144" t="e">
        <f>IF(AND(Play[[#This Row],[southeast]]&lt;&gt;0,Play[[#This Row],[Smoker]]=0),Play[[#This Row],[medical_insurance_charges]],NA())</f>
        <v>#N/A</v>
      </c>
      <c r="AC1103" s="144" t="e">
        <f>IF(AND(Play[[#This Row],[southwest]]&lt;&gt;0,Play[[#This Row],[Smoker]]=0),Play[[#This Row],[medical_insurance_charges]],NA())</f>
        <v>#N/A</v>
      </c>
      <c r="AD1103" s="144">
        <f>IF(AND(Play[[#This Row],[northwest]]&lt;&gt;0,Play[[#This Row],[Smoker]]=0),Play[[#This Row],[medical_insurance_charges]],NA())</f>
        <v>7261.741</v>
      </c>
      <c r="AE1103" s="144" t="e">
        <f>IF(AND(Play[[#This Row],[northeast]]&lt;&gt;0,Play[[#This Row],[Smoker]]=0),Play[[#This Row],[medical_insurance_charges]],NA())</f>
        <v>#N/A</v>
      </c>
      <c r="AF1103" s="115" t="e">
        <f>IF(AND(Play[[#This Row],[Biological Marker]]=0,Play[[#This Row],[Smoker]]=0),Play[[#This Row],[medical_insurance_charges]],NA())</f>
        <v>#N/A</v>
      </c>
      <c r="AG1103" s="115">
        <f>IF(AND(Play[[#This Row],[Biological Marker]]=1,Play[[#This Row],[Smoker]]=0),Play[[#This Row],[medical_insurance_charges]],NA())</f>
        <v>7261.741</v>
      </c>
    </row>
    <row r="1104" spans="1:33" x14ac:dyDescent="0.35">
      <c r="A1104" s="31">
        <v>42</v>
      </c>
      <c r="B1104" s="31">
        <v>31.254999999999999</v>
      </c>
      <c r="C1104" s="33">
        <v>0</v>
      </c>
      <c r="D1104" s="33">
        <v>1</v>
      </c>
      <c r="E1104" s="33">
        <v>0</v>
      </c>
      <c r="F1104" s="33">
        <v>0</v>
      </c>
      <c r="G1104" s="33">
        <v>1</v>
      </c>
      <c r="H1104">
        <v>0</v>
      </c>
      <c r="I1104">
        <v>0</v>
      </c>
      <c r="J1104">
        <v>0</v>
      </c>
      <c r="K1104">
        <v>1</v>
      </c>
      <c r="L1104">
        <v>0</v>
      </c>
      <c r="M1104">
        <v>0</v>
      </c>
      <c r="N1104">
        <v>0</v>
      </c>
      <c r="O1104">
        <v>1</v>
      </c>
      <c r="P1104">
        <v>0</v>
      </c>
      <c r="Q1104" s="32">
        <v>6358.7764500000003</v>
      </c>
      <c r="R1104" s="110" t="e">
        <f>IF(Play[[#This Row],[southeast]]=1,Play[[#This Row],[medical_insurance_charges]],NA())</f>
        <v>#N/A</v>
      </c>
      <c r="S1104" s="110" t="e">
        <f>IF(Play[[#This Row],[southwest]]=1,Play[[#This Row],[medical_insurance_charges]],NA())</f>
        <v>#N/A</v>
      </c>
      <c r="T1104" s="111">
        <f>IF(Play[[#This Row],[northwest]]=1,Play[[#This Row],[medical_insurance_charges]],NA())</f>
        <v>6358.7764500000003</v>
      </c>
      <c r="U1104" s="110" t="e">
        <f>IF(Play[[#This Row],[northeast]]=1,Play[[#This Row],[medical_insurance_charges]],NA())</f>
        <v>#N/A</v>
      </c>
      <c r="V1104" s="114" t="e">
        <f>IF(AND(Play[[#This Row],[southeast]]&lt;&gt;0,Play[[#This Row],[Smoker]]&lt;&gt;0),Play[[#This Row],[medical_insurance_charges]],NA())</f>
        <v>#N/A</v>
      </c>
      <c r="W1104" s="114" t="e">
        <f>IF(AND(Play[[#This Row],[southwest]]&lt;&gt;0,Play[[#This Row],[Smoker]]&lt;&gt;0),Play[[#This Row],[medical_insurance_charges]],NA())</f>
        <v>#N/A</v>
      </c>
      <c r="X1104" s="114" t="e">
        <f>IF(AND(Play[[#This Row],[northwest]]&lt;&gt;0,Play[[#This Row],[Smoker]]&lt;&gt;0),Play[[#This Row],[medical_insurance_charges]],NA())</f>
        <v>#N/A</v>
      </c>
      <c r="Y1104" s="114" t="e">
        <f>IF(AND(Play[[#This Row],[northeast]]&lt;&gt;0,Play[[#This Row],[Smoker]]&lt;&gt;0),Play[[#This Row],[medical_insurance_charges]],NA())</f>
        <v>#N/A</v>
      </c>
      <c r="Z1104" s="115" t="e">
        <f>IF(AND(Play[[#This Row],[Biological Marker]]=0,Play[[#This Row],[Smoker]]=1),Play[[#This Row],[medical_insurance_charges]],NA())</f>
        <v>#N/A</v>
      </c>
      <c r="AA1104" s="115" t="e">
        <f>IF(AND(Play[[#This Row],[Biological Marker]]=1,Play[[#This Row],[Smoker]]=1),Play[[#This Row],[medical_insurance_charges]],NA())</f>
        <v>#N/A</v>
      </c>
      <c r="AB1104" s="144" t="e">
        <f>IF(AND(Play[[#This Row],[southeast]]&lt;&gt;0,Play[[#This Row],[Smoker]]=0),Play[[#This Row],[medical_insurance_charges]],NA())</f>
        <v>#N/A</v>
      </c>
      <c r="AC1104" s="144" t="e">
        <f>IF(AND(Play[[#This Row],[southwest]]&lt;&gt;0,Play[[#This Row],[Smoker]]=0),Play[[#This Row],[medical_insurance_charges]],NA())</f>
        <v>#N/A</v>
      </c>
      <c r="AD1104" s="144">
        <f>IF(AND(Play[[#This Row],[northwest]]&lt;&gt;0,Play[[#This Row],[Smoker]]=0),Play[[#This Row],[medical_insurance_charges]],NA())</f>
        <v>6358.7764500000003</v>
      </c>
      <c r="AE1104" s="144" t="e">
        <f>IF(AND(Play[[#This Row],[northeast]]&lt;&gt;0,Play[[#This Row],[Smoker]]=0),Play[[#This Row],[medical_insurance_charges]],NA())</f>
        <v>#N/A</v>
      </c>
      <c r="AF1104" s="115" t="e">
        <f>IF(AND(Play[[#This Row],[Biological Marker]]=0,Play[[#This Row],[Smoker]]=0),Play[[#This Row],[medical_insurance_charges]],NA())</f>
        <v>#N/A</v>
      </c>
      <c r="AG1104" s="115">
        <f>IF(AND(Play[[#This Row],[Biological Marker]]=1,Play[[#This Row],[Smoker]]=0),Play[[#This Row],[medical_insurance_charges]],NA())</f>
        <v>6358.7764500000003</v>
      </c>
    </row>
    <row r="1105" spans="1:33" x14ac:dyDescent="0.35">
      <c r="A1105" s="31">
        <v>43</v>
      </c>
      <c r="B1105" s="31">
        <v>30.114999999999998</v>
      </c>
      <c r="C1105" s="33">
        <v>0</v>
      </c>
      <c r="D1105" s="33">
        <v>1</v>
      </c>
      <c r="E1105" s="33">
        <v>0</v>
      </c>
      <c r="F1105" s="33">
        <v>0</v>
      </c>
      <c r="G1105" s="33">
        <v>1</v>
      </c>
      <c r="H1105">
        <v>0</v>
      </c>
      <c r="I1105">
        <v>0</v>
      </c>
      <c r="J1105">
        <v>0</v>
      </c>
      <c r="K1105">
        <v>1</v>
      </c>
      <c r="L1105">
        <v>0</v>
      </c>
      <c r="M1105">
        <v>0</v>
      </c>
      <c r="N1105">
        <v>0</v>
      </c>
      <c r="O1105">
        <v>1</v>
      </c>
      <c r="P1105">
        <v>0</v>
      </c>
      <c r="Q1105" s="32">
        <v>8410.0468500000006</v>
      </c>
      <c r="R1105" s="110" t="e">
        <f>IF(Play[[#This Row],[southeast]]=1,Play[[#This Row],[medical_insurance_charges]],NA())</f>
        <v>#N/A</v>
      </c>
      <c r="S1105" s="110" t="e">
        <f>IF(Play[[#This Row],[southwest]]=1,Play[[#This Row],[medical_insurance_charges]],NA())</f>
        <v>#N/A</v>
      </c>
      <c r="T1105" s="111">
        <f>IF(Play[[#This Row],[northwest]]=1,Play[[#This Row],[medical_insurance_charges]],NA())</f>
        <v>8410.0468500000006</v>
      </c>
      <c r="U1105" s="110" t="e">
        <f>IF(Play[[#This Row],[northeast]]=1,Play[[#This Row],[medical_insurance_charges]],NA())</f>
        <v>#N/A</v>
      </c>
      <c r="V1105" s="114" t="e">
        <f>IF(AND(Play[[#This Row],[southeast]]&lt;&gt;0,Play[[#This Row],[Smoker]]&lt;&gt;0),Play[[#This Row],[medical_insurance_charges]],NA())</f>
        <v>#N/A</v>
      </c>
      <c r="W1105" s="114" t="e">
        <f>IF(AND(Play[[#This Row],[southwest]]&lt;&gt;0,Play[[#This Row],[Smoker]]&lt;&gt;0),Play[[#This Row],[medical_insurance_charges]],NA())</f>
        <v>#N/A</v>
      </c>
      <c r="X1105" s="114" t="e">
        <f>IF(AND(Play[[#This Row],[northwest]]&lt;&gt;0,Play[[#This Row],[Smoker]]&lt;&gt;0),Play[[#This Row],[medical_insurance_charges]],NA())</f>
        <v>#N/A</v>
      </c>
      <c r="Y1105" s="114" t="e">
        <f>IF(AND(Play[[#This Row],[northeast]]&lt;&gt;0,Play[[#This Row],[Smoker]]&lt;&gt;0),Play[[#This Row],[medical_insurance_charges]],NA())</f>
        <v>#N/A</v>
      </c>
      <c r="Z1105" s="115" t="e">
        <f>IF(AND(Play[[#This Row],[Biological Marker]]=0,Play[[#This Row],[Smoker]]=1),Play[[#This Row],[medical_insurance_charges]],NA())</f>
        <v>#N/A</v>
      </c>
      <c r="AA1105" s="115" t="e">
        <f>IF(AND(Play[[#This Row],[Biological Marker]]=1,Play[[#This Row],[Smoker]]=1),Play[[#This Row],[medical_insurance_charges]],NA())</f>
        <v>#N/A</v>
      </c>
      <c r="AB1105" s="144" t="e">
        <f>IF(AND(Play[[#This Row],[southeast]]&lt;&gt;0,Play[[#This Row],[Smoker]]=0),Play[[#This Row],[medical_insurance_charges]],NA())</f>
        <v>#N/A</v>
      </c>
      <c r="AC1105" s="144" t="e">
        <f>IF(AND(Play[[#This Row],[southwest]]&lt;&gt;0,Play[[#This Row],[Smoker]]=0),Play[[#This Row],[medical_insurance_charges]],NA())</f>
        <v>#N/A</v>
      </c>
      <c r="AD1105" s="144">
        <f>IF(AND(Play[[#This Row],[northwest]]&lt;&gt;0,Play[[#This Row],[Smoker]]=0),Play[[#This Row],[medical_insurance_charges]],NA())</f>
        <v>8410.0468500000006</v>
      </c>
      <c r="AE1105" s="144" t="e">
        <f>IF(AND(Play[[#This Row],[northeast]]&lt;&gt;0,Play[[#This Row],[Smoker]]=0),Play[[#This Row],[medical_insurance_charges]],NA())</f>
        <v>#N/A</v>
      </c>
      <c r="AF1105" s="115" t="e">
        <f>IF(AND(Play[[#This Row],[Biological Marker]]=0,Play[[#This Row],[Smoker]]=0),Play[[#This Row],[medical_insurance_charges]],NA())</f>
        <v>#N/A</v>
      </c>
      <c r="AG1105" s="115">
        <f>IF(AND(Play[[#This Row],[Biological Marker]]=1,Play[[#This Row],[Smoker]]=0),Play[[#This Row],[medical_insurance_charges]],NA())</f>
        <v>8410.0468500000006</v>
      </c>
    </row>
    <row r="1106" spans="1:33" x14ac:dyDescent="0.35">
      <c r="A1106" s="31">
        <v>44</v>
      </c>
      <c r="B1106" s="31">
        <v>39.520000000000003</v>
      </c>
      <c r="C1106" s="33">
        <v>0</v>
      </c>
      <c r="D1106" s="33">
        <v>1</v>
      </c>
      <c r="E1106" s="33">
        <v>0</v>
      </c>
      <c r="F1106" s="33">
        <v>0</v>
      </c>
      <c r="G1106" s="33">
        <v>1</v>
      </c>
      <c r="H1106">
        <v>0</v>
      </c>
      <c r="I1106">
        <v>0</v>
      </c>
      <c r="J1106">
        <v>0</v>
      </c>
      <c r="K1106">
        <v>1</v>
      </c>
      <c r="L1106">
        <v>0</v>
      </c>
      <c r="M1106">
        <v>0</v>
      </c>
      <c r="N1106">
        <v>0</v>
      </c>
      <c r="O1106">
        <v>1</v>
      </c>
      <c r="P1106">
        <v>0</v>
      </c>
      <c r="Q1106" s="32">
        <v>6948.7007999999996</v>
      </c>
      <c r="R1106" s="110" t="e">
        <f>IF(Play[[#This Row],[southeast]]=1,Play[[#This Row],[medical_insurance_charges]],NA())</f>
        <v>#N/A</v>
      </c>
      <c r="S1106" s="110" t="e">
        <f>IF(Play[[#This Row],[southwest]]=1,Play[[#This Row],[medical_insurance_charges]],NA())</f>
        <v>#N/A</v>
      </c>
      <c r="T1106" s="111">
        <f>IF(Play[[#This Row],[northwest]]=1,Play[[#This Row],[medical_insurance_charges]],NA())</f>
        <v>6948.7007999999996</v>
      </c>
      <c r="U1106" s="110" t="e">
        <f>IF(Play[[#This Row],[northeast]]=1,Play[[#This Row],[medical_insurance_charges]],NA())</f>
        <v>#N/A</v>
      </c>
      <c r="V1106" s="114" t="e">
        <f>IF(AND(Play[[#This Row],[southeast]]&lt;&gt;0,Play[[#This Row],[Smoker]]&lt;&gt;0),Play[[#This Row],[medical_insurance_charges]],NA())</f>
        <v>#N/A</v>
      </c>
      <c r="W1106" s="114" t="e">
        <f>IF(AND(Play[[#This Row],[southwest]]&lt;&gt;0,Play[[#This Row],[Smoker]]&lt;&gt;0),Play[[#This Row],[medical_insurance_charges]],NA())</f>
        <v>#N/A</v>
      </c>
      <c r="X1106" s="114" t="e">
        <f>IF(AND(Play[[#This Row],[northwest]]&lt;&gt;0,Play[[#This Row],[Smoker]]&lt;&gt;0),Play[[#This Row],[medical_insurance_charges]],NA())</f>
        <v>#N/A</v>
      </c>
      <c r="Y1106" s="114" t="e">
        <f>IF(AND(Play[[#This Row],[northeast]]&lt;&gt;0,Play[[#This Row],[Smoker]]&lt;&gt;0),Play[[#This Row],[medical_insurance_charges]],NA())</f>
        <v>#N/A</v>
      </c>
      <c r="Z1106" s="115" t="e">
        <f>IF(AND(Play[[#This Row],[Biological Marker]]=0,Play[[#This Row],[Smoker]]=1),Play[[#This Row],[medical_insurance_charges]],NA())</f>
        <v>#N/A</v>
      </c>
      <c r="AA1106" s="115" t="e">
        <f>IF(AND(Play[[#This Row],[Biological Marker]]=1,Play[[#This Row],[Smoker]]=1),Play[[#This Row],[medical_insurance_charges]],NA())</f>
        <v>#N/A</v>
      </c>
      <c r="AB1106" s="144" t="e">
        <f>IF(AND(Play[[#This Row],[southeast]]&lt;&gt;0,Play[[#This Row],[Smoker]]=0),Play[[#This Row],[medical_insurance_charges]],NA())</f>
        <v>#N/A</v>
      </c>
      <c r="AC1106" s="144" t="e">
        <f>IF(AND(Play[[#This Row],[southwest]]&lt;&gt;0,Play[[#This Row],[Smoker]]=0),Play[[#This Row],[medical_insurance_charges]],NA())</f>
        <v>#N/A</v>
      </c>
      <c r="AD1106" s="144">
        <f>IF(AND(Play[[#This Row],[northwest]]&lt;&gt;0,Play[[#This Row],[Smoker]]=0),Play[[#This Row],[medical_insurance_charges]],NA())</f>
        <v>6948.7007999999996</v>
      </c>
      <c r="AE1106" s="144" t="e">
        <f>IF(AND(Play[[#This Row],[northeast]]&lt;&gt;0,Play[[#This Row],[Smoker]]=0),Play[[#This Row],[medical_insurance_charges]],NA())</f>
        <v>#N/A</v>
      </c>
      <c r="AF1106" s="115" t="e">
        <f>IF(AND(Play[[#This Row],[Biological Marker]]=0,Play[[#This Row],[Smoker]]=0),Play[[#This Row],[medical_insurance_charges]],NA())</f>
        <v>#N/A</v>
      </c>
      <c r="AG1106" s="115">
        <f>IF(AND(Play[[#This Row],[Biological Marker]]=1,Play[[#This Row],[Smoker]]=0),Play[[#This Row],[medical_insurance_charges]],NA())</f>
        <v>6948.7007999999996</v>
      </c>
    </row>
    <row r="1107" spans="1:33" x14ac:dyDescent="0.35">
      <c r="A1107" s="31">
        <v>44</v>
      </c>
      <c r="B1107" s="31">
        <v>32.015000000000001</v>
      </c>
      <c r="C1107" s="33">
        <v>0</v>
      </c>
      <c r="D1107" s="33">
        <v>1</v>
      </c>
      <c r="E1107" s="33">
        <v>0</v>
      </c>
      <c r="F1107" s="33">
        <v>0</v>
      </c>
      <c r="G1107" s="33">
        <v>1</v>
      </c>
      <c r="H1107">
        <v>0</v>
      </c>
      <c r="I1107">
        <v>0</v>
      </c>
      <c r="J1107">
        <v>0</v>
      </c>
      <c r="K1107">
        <v>1</v>
      </c>
      <c r="L1107">
        <v>0</v>
      </c>
      <c r="M1107">
        <v>0</v>
      </c>
      <c r="N1107">
        <v>0</v>
      </c>
      <c r="O1107">
        <v>1</v>
      </c>
      <c r="P1107">
        <v>0</v>
      </c>
      <c r="Q1107" s="32">
        <v>8116.2688500000004</v>
      </c>
      <c r="R1107" s="110" t="e">
        <f>IF(Play[[#This Row],[southeast]]=1,Play[[#This Row],[medical_insurance_charges]],NA())</f>
        <v>#N/A</v>
      </c>
      <c r="S1107" s="110" t="e">
        <f>IF(Play[[#This Row],[southwest]]=1,Play[[#This Row],[medical_insurance_charges]],NA())</f>
        <v>#N/A</v>
      </c>
      <c r="T1107" s="111">
        <f>IF(Play[[#This Row],[northwest]]=1,Play[[#This Row],[medical_insurance_charges]],NA())</f>
        <v>8116.2688500000004</v>
      </c>
      <c r="U1107" s="110" t="e">
        <f>IF(Play[[#This Row],[northeast]]=1,Play[[#This Row],[medical_insurance_charges]],NA())</f>
        <v>#N/A</v>
      </c>
      <c r="V1107" s="114" t="e">
        <f>IF(AND(Play[[#This Row],[southeast]]&lt;&gt;0,Play[[#This Row],[Smoker]]&lt;&gt;0),Play[[#This Row],[medical_insurance_charges]],NA())</f>
        <v>#N/A</v>
      </c>
      <c r="W1107" s="114" t="e">
        <f>IF(AND(Play[[#This Row],[southwest]]&lt;&gt;0,Play[[#This Row],[Smoker]]&lt;&gt;0),Play[[#This Row],[medical_insurance_charges]],NA())</f>
        <v>#N/A</v>
      </c>
      <c r="X1107" s="114" t="e">
        <f>IF(AND(Play[[#This Row],[northwest]]&lt;&gt;0,Play[[#This Row],[Smoker]]&lt;&gt;0),Play[[#This Row],[medical_insurance_charges]],NA())</f>
        <v>#N/A</v>
      </c>
      <c r="Y1107" s="114" t="e">
        <f>IF(AND(Play[[#This Row],[northeast]]&lt;&gt;0,Play[[#This Row],[Smoker]]&lt;&gt;0),Play[[#This Row],[medical_insurance_charges]],NA())</f>
        <v>#N/A</v>
      </c>
      <c r="Z1107" s="115" t="e">
        <f>IF(AND(Play[[#This Row],[Biological Marker]]=0,Play[[#This Row],[Smoker]]=1),Play[[#This Row],[medical_insurance_charges]],NA())</f>
        <v>#N/A</v>
      </c>
      <c r="AA1107" s="115" t="e">
        <f>IF(AND(Play[[#This Row],[Biological Marker]]=1,Play[[#This Row],[Smoker]]=1),Play[[#This Row],[medical_insurance_charges]],NA())</f>
        <v>#N/A</v>
      </c>
      <c r="AB1107" s="144" t="e">
        <f>IF(AND(Play[[#This Row],[southeast]]&lt;&gt;0,Play[[#This Row],[Smoker]]=0),Play[[#This Row],[medical_insurance_charges]],NA())</f>
        <v>#N/A</v>
      </c>
      <c r="AC1107" s="144" t="e">
        <f>IF(AND(Play[[#This Row],[southwest]]&lt;&gt;0,Play[[#This Row],[Smoker]]=0),Play[[#This Row],[medical_insurance_charges]],NA())</f>
        <v>#N/A</v>
      </c>
      <c r="AD1107" s="144">
        <f>IF(AND(Play[[#This Row],[northwest]]&lt;&gt;0,Play[[#This Row],[Smoker]]=0),Play[[#This Row],[medical_insurance_charges]],NA())</f>
        <v>8116.2688500000004</v>
      </c>
      <c r="AE1107" s="144" t="e">
        <f>IF(AND(Play[[#This Row],[northeast]]&lt;&gt;0,Play[[#This Row],[Smoker]]=0),Play[[#This Row],[medical_insurance_charges]],NA())</f>
        <v>#N/A</v>
      </c>
      <c r="AF1107" s="115" t="e">
        <f>IF(AND(Play[[#This Row],[Biological Marker]]=0,Play[[#This Row],[Smoker]]=0),Play[[#This Row],[medical_insurance_charges]],NA())</f>
        <v>#N/A</v>
      </c>
      <c r="AG1107" s="115">
        <f>IF(AND(Play[[#This Row],[Biological Marker]]=1,Play[[#This Row],[Smoker]]=0),Play[[#This Row],[medical_insurance_charges]],NA())</f>
        <v>8116.2688500000004</v>
      </c>
    </row>
    <row r="1108" spans="1:33" x14ac:dyDescent="0.35">
      <c r="A1108" s="31">
        <v>45</v>
      </c>
      <c r="B1108" s="31">
        <v>30.495000000000001</v>
      </c>
      <c r="C1108" s="33">
        <v>0</v>
      </c>
      <c r="D1108" s="33">
        <v>1</v>
      </c>
      <c r="E1108" s="33">
        <v>0</v>
      </c>
      <c r="F1108" s="33">
        <v>0</v>
      </c>
      <c r="G1108" s="33">
        <v>1</v>
      </c>
      <c r="H1108">
        <v>0</v>
      </c>
      <c r="I1108">
        <v>0</v>
      </c>
      <c r="J1108">
        <v>0</v>
      </c>
      <c r="K1108">
        <v>1</v>
      </c>
      <c r="L1108">
        <v>0</v>
      </c>
      <c r="M1108">
        <v>0</v>
      </c>
      <c r="N1108">
        <v>0</v>
      </c>
      <c r="O1108">
        <v>1</v>
      </c>
      <c r="P1108">
        <v>0</v>
      </c>
      <c r="Q1108" s="32">
        <v>8413.4630500000003</v>
      </c>
      <c r="R1108" s="110" t="e">
        <f>IF(Play[[#This Row],[southeast]]=1,Play[[#This Row],[medical_insurance_charges]],NA())</f>
        <v>#N/A</v>
      </c>
      <c r="S1108" s="110" t="e">
        <f>IF(Play[[#This Row],[southwest]]=1,Play[[#This Row],[medical_insurance_charges]],NA())</f>
        <v>#N/A</v>
      </c>
      <c r="T1108" s="111">
        <f>IF(Play[[#This Row],[northwest]]=1,Play[[#This Row],[medical_insurance_charges]],NA())</f>
        <v>8413.4630500000003</v>
      </c>
      <c r="U1108" s="110" t="e">
        <f>IF(Play[[#This Row],[northeast]]=1,Play[[#This Row],[medical_insurance_charges]],NA())</f>
        <v>#N/A</v>
      </c>
      <c r="V1108" s="114" t="e">
        <f>IF(AND(Play[[#This Row],[southeast]]&lt;&gt;0,Play[[#This Row],[Smoker]]&lt;&gt;0),Play[[#This Row],[medical_insurance_charges]],NA())</f>
        <v>#N/A</v>
      </c>
      <c r="W1108" s="114" t="e">
        <f>IF(AND(Play[[#This Row],[southwest]]&lt;&gt;0,Play[[#This Row],[Smoker]]&lt;&gt;0),Play[[#This Row],[medical_insurance_charges]],NA())</f>
        <v>#N/A</v>
      </c>
      <c r="X1108" s="114" t="e">
        <f>IF(AND(Play[[#This Row],[northwest]]&lt;&gt;0,Play[[#This Row],[Smoker]]&lt;&gt;0),Play[[#This Row],[medical_insurance_charges]],NA())</f>
        <v>#N/A</v>
      </c>
      <c r="Y1108" s="114" t="e">
        <f>IF(AND(Play[[#This Row],[northeast]]&lt;&gt;0,Play[[#This Row],[Smoker]]&lt;&gt;0),Play[[#This Row],[medical_insurance_charges]],NA())</f>
        <v>#N/A</v>
      </c>
      <c r="Z1108" s="115" t="e">
        <f>IF(AND(Play[[#This Row],[Biological Marker]]=0,Play[[#This Row],[Smoker]]=1),Play[[#This Row],[medical_insurance_charges]],NA())</f>
        <v>#N/A</v>
      </c>
      <c r="AA1108" s="115" t="e">
        <f>IF(AND(Play[[#This Row],[Biological Marker]]=1,Play[[#This Row],[Smoker]]=1),Play[[#This Row],[medical_insurance_charges]],NA())</f>
        <v>#N/A</v>
      </c>
      <c r="AB1108" s="144" t="e">
        <f>IF(AND(Play[[#This Row],[southeast]]&lt;&gt;0,Play[[#This Row],[Smoker]]=0),Play[[#This Row],[medical_insurance_charges]],NA())</f>
        <v>#N/A</v>
      </c>
      <c r="AC1108" s="144" t="e">
        <f>IF(AND(Play[[#This Row],[southwest]]&lt;&gt;0,Play[[#This Row],[Smoker]]=0),Play[[#This Row],[medical_insurance_charges]],NA())</f>
        <v>#N/A</v>
      </c>
      <c r="AD1108" s="144">
        <f>IF(AND(Play[[#This Row],[northwest]]&lt;&gt;0,Play[[#This Row],[Smoker]]=0),Play[[#This Row],[medical_insurance_charges]],NA())</f>
        <v>8413.4630500000003</v>
      </c>
      <c r="AE1108" s="144" t="e">
        <f>IF(AND(Play[[#This Row],[northeast]]&lt;&gt;0,Play[[#This Row],[Smoker]]=0),Play[[#This Row],[medical_insurance_charges]],NA())</f>
        <v>#N/A</v>
      </c>
      <c r="AF1108" s="115" t="e">
        <f>IF(AND(Play[[#This Row],[Biological Marker]]=0,Play[[#This Row],[Smoker]]=0),Play[[#This Row],[medical_insurance_charges]],NA())</f>
        <v>#N/A</v>
      </c>
      <c r="AG1108" s="115">
        <f>IF(AND(Play[[#This Row],[Biological Marker]]=1,Play[[#This Row],[Smoker]]=0),Play[[#This Row],[medical_insurance_charges]],NA())</f>
        <v>8413.4630500000003</v>
      </c>
    </row>
    <row r="1109" spans="1:33" x14ac:dyDescent="0.35">
      <c r="A1109" s="31">
        <v>45</v>
      </c>
      <c r="B1109" s="31">
        <v>39.805</v>
      </c>
      <c r="C1109" s="33">
        <v>0</v>
      </c>
      <c r="D1109" s="33">
        <v>1</v>
      </c>
      <c r="E1109" s="33">
        <v>0</v>
      </c>
      <c r="F1109" s="33">
        <v>0</v>
      </c>
      <c r="G1109" s="33">
        <v>1</v>
      </c>
      <c r="H1109">
        <v>0</v>
      </c>
      <c r="I1109">
        <v>0</v>
      </c>
      <c r="J1109">
        <v>0</v>
      </c>
      <c r="K1109">
        <v>0</v>
      </c>
      <c r="L1109">
        <v>1</v>
      </c>
      <c r="M1109">
        <v>0</v>
      </c>
      <c r="N1109">
        <v>0</v>
      </c>
      <c r="O1109">
        <v>1</v>
      </c>
      <c r="P1109">
        <v>0</v>
      </c>
      <c r="Q1109" s="32">
        <v>7448.4039499999999</v>
      </c>
      <c r="R1109" s="110" t="e">
        <f>IF(Play[[#This Row],[southeast]]=1,Play[[#This Row],[medical_insurance_charges]],NA())</f>
        <v>#N/A</v>
      </c>
      <c r="S1109" s="110" t="e">
        <f>IF(Play[[#This Row],[southwest]]=1,Play[[#This Row],[medical_insurance_charges]],NA())</f>
        <v>#N/A</v>
      </c>
      <c r="T1109" s="111" t="e">
        <f>IF(Play[[#This Row],[northwest]]=1,Play[[#This Row],[medical_insurance_charges]],NA())</f>
        <v>#N/A</v>
      </c>
      <c r="U1109" s="110">
        <f>IF(Play[[#This Row],[northeast]]=1,Play[[#This Row],[medical_insurance_charges]],NA())</f>
        <v>7448.4039499999999</v>
      </c>
      <c r="V1109" s="114" t="e">
        <f>IF(AND(Play[[#This Row],[southeast]]&lt;&gt;0,Play[[#This Row],[Smoker]]&lt;&gt;0),Play[[#This Row],[medical_insurance_charges]],NA())</f>
        <v>#N/A</v>
      </c>
      <c r="W1109" s="114" t="e">
        <f>IF(AND(Play[[#This Row],[southwest]]&lt;&gt;0,Play[[#This Row],[Smoker]]&lt;&gt;0),Play[[#This Row],[medical_insurance_charges]],NA())</f>
        <v>#N/A</v>
      </c>
      <c r="X1109" s="114" t="e">
        <f>IF(AND(Play[[#This Row],[northwest]]&lt;&gt;0,Play[[#This Row],[Smoker]]&lt;&gt;0),Play[[#This Row],[medical_insurance_charges]],NA())</f>
        <v>#N/A</v>
      </c>
      <c r="Y1109" s="114" t="e">
        <f>IF(AND(Play[[#This Row],[northeast]]&lt;&gt;0,Play[[#This Row],[Smoker]]&lt;&gt;0),Play[[#This Row],[medical_insurance_charges]],NA())</f>
        <v>#N/A</v>
      </c>
      <c r="Z1109" s="115" t="e">
        <f>IF(AND(Play[[#This Row],[Biological Marker]]=0,Play[[#This Row],[Smoker]]=1),Play[[#This Row],[medical_insurance_charges]],NA())</f>
        <v>#N/A</v>
      </c>
      <c r="AA1109" s="115" t="e">
        <f>IF(AND(Play[[#This Row],[Biological Marker]]=1,Play[[#This Row],[Smoker]]=1),Play[[#This Row],[medical_insurance_charges]],NA())</f>
        <v>#N/A</v>
      </c>
      <c r="AB1109" s="144" t="e">
        <f>IF(AND(Play[[#This Row],[southeast]]&lt;&gt;0,Play[[#This Row],[Smoker]]=0),Play[[#This Row],[medical_insurance_charges]],NA())</f>
        <v>#N/A</v>
      </c>
      <c r="AC1109" s="144" t="e">
        <f>IF(AND(Play[[#This Row],[southwest]]&lt;&gt;0,Play[[#This Row],[Smoker]]=0),Play[[#This Row],[medical_insurance_charges]],NA())</f>
        <v>#N/A</v>
      </c>
      <c r="AD1109" s="144" t="e">
        <f>IF(AND(Play[[#This Row],[northwest]]&lt;&gt;0,Play[[#This Row],[Smoker]]=0),Play[[#This Row],[medical_insurance_charges]],NA())</f>
        <v>#N/A</v>
      </c>
      <c r="AE1109" s="144">
        <f>IF(AND(Play[[#This Row],[northeast]]&lt;&gt;0,Play[[#This Row],[Smoker]]=0),Play[[#This Row],[medical_insurance_charges]],NA())</f>
        <v>7448.4039499999999</v>
      </c>
      <c r="AF1109" s="115" t="e">
        <f>IF(AND(Play[[#This Row],[Biological Marker]]=0,Play[[#This Row],[Smoker]]=0),Play[[#This Row],[medical_insurance_charges]],NA())</f>
        <v>#N/A</v>
      </c>
      <c r="AG1109" s="115">
        <f>IF(AND(Play[[#This Row],[Biological Marker]]=1,Play[[#This Row],[Smoker]]=0),Play[[#This Row],[medical_insurance_charges]],NA())</f>
        <v>7448.4039499999999</v>
      </c>
    </row>
    <row r="1110" spans="1:33" x14ac:dyDescent="0.35">
      <c r="A1110" s="31">
        <v>46</v>
      </c>
      <c r="B1110" s="31">
        <v>33.344999999999999</v>
      </c>
      <c r="C1110" s="33">
        <v>0</v>
      </c>
      <c r="D1110" s="33">
        <v>1</v>
      </c>
      <c r="E1110" s="33">
        <v>0</v>
      </c>
      <c r="F1110" s="33">
        <v>0</v>
      </c>
      <c r="G1110" s="33">
        <v>1</v>
      </c>
      <c r="H1110">
        <v>0</v>
      </c>
      <c r="I1110">
        <v>0</v>
      </c>
      <c r="J1110">
        <v>0</v>
      </c>
      <c r="K1110">
        <v>0</v>
      </c>
      <c r="L1110">
        <v>1</v>
      </c>
      <c r="M1110">
        <v>0</v>
      </c>
      <c r="N1110">
        <v>0</v>
      </c>
      <c r="O1110">
        <v>1</v>
      </c>
      <c r="P1110">
        <v>0</v>
      </c>
      <c r="Q1110" s="32">
        <v>8334.4575499999992</v>
      </c>
      <c r="R1110" s="110" t="e">
        <f>IF(Play[[#This Row],[southeast]]=1,Play[[#This Row],[medical_insurance_charges]],NA())</f>
        <v>#N/A</v>
      </c>
      <c r="S1110" s="110" t="e">
        <f>IF(Play[[#This Row],[southwest]]=1,Play[[#This Row],[medical_insurance_charges]],NA())</f>
        <v>#N/A</v>
      </c>
      <c r="T1110" s="111" t="e">
        <f>IF(Play[[#This Row],[northwest]]=1,Play[[#This Row],[medical_insurance_charges]],NA())</f>
        <v>#N/A</v>
      </c>
      <c r="U1110" s="110">
        <f>IF(Play[[#This Row],[northeast]]=1,Play[[#This Row],[medical_insurance_charges]],NA())</f>
        <v>8334.4575499999992</v>
      </c>
      <c r="V1110" s="114" t="e">
        <f>IF(AND(Play[[#This Row],[southeast]]&lt;&gt;0,Play[[#This Row],[Smoker]]&lt;&gt;0),Play[[#This Row],[medical_insurance_charges]],NA())</f>
        <v>#N/A</v>
      </c>
      <c r="W1110" s="114" t="e">
        <f>IF(AND(Play[[#This Row],[southwest]]&lt;&gt;0,Play[[#This Row],[Smoker]]&lt;&gt;0),Play[[#This Row],[medical_insurance_charges]],NA())</f>
        <v>#N/A</v>
      </c>
      <c r="X1110" s="114" t="e">
        <f>IF(AND(Play[[#This Row],[northwest]]&lt;&gt;0,Play[[#This Row],[Smoker]]&lt;&gt;0),Play[[#This Row],[medical_insurance_charges]],NA())</f>
        <v>#N/A</v>
      </c>
      <c r="Y1110" s="114" t="e">
        <f>IF(AND(Play[[#This Row],[northeast]]&lt;&gt;0,Play[[#This Row],[Smoker]]&lt;&gt;0),Play[[#This Row],[medical_insurance_charges]],NA())</f>
        <v>#N/A</v>
      </c>
      <c r="Z1110" s="115" t="e">
        <f>IF(AND(Play[[#This Row],[Biological Marker]]=0,Play[[#This Row],[Smoker]]=1),Play[[#This Row],[medical_insurance_charges]],NA())</f>
        <v>#N/A</v>
      </c>
      <c r="AA1110" s="115" t="e">
        <f>IF(AND(Play[[#This Row],[Biological Marker]]=1,Play[[#This Row],[Smoker]]=1),Play[[#This Row],[medical_insurance_charges]],NA())</f>
        <v>#N/A</v>
      </c>
      <c r="AB1110" s="144" t="e">
        <f>IF(AND(Play[[#This Row],[southeast]]&lt;&gt;0,Play[[#This Row],[Smoker]]=0),Play[[#This Row],[medical_insurance_charges]],NA())</f>
        <v>#N/A</v>
      </c>
      <c r="AC1110" s="144" t="e">
        <f>IF(AND(Play[[#This Row],[southwest]]&lt;&gt;0,Play[[#This Row],[Smoker]]=0),Play[[#This Row],[medical_insurance_charges]],NA())</f>
        <v>#N/A</v>
      </c>
      <c r="AD1110" s="144" t="e">
        <f>IF(AND(Play[[#This Row],[northwest]]&lt;&gt;0,Play[[#This Row],[Smoker]]=0),Play[[#This Row],[medical_insurance_charges]],NA())</f>
        <v>#N/A</v>
      </c>
      <c r="AE1110" s="144">
        <f>IF(AND(Play[[#This Row],[northeast]]&lt;&gt;0,Play[[#This Row],[Smoker]]=0),Play[[#This Row],[medical_insurance_charges]],NA())</f>
        <v>8334.4575499999992</v>
      </c>
      <c r="AF1110" s="115" t="e">
        <f>IF(AND(Play[[#This Row],[Biological Marker]]=0,Play[[#This Row],[Smoker]]=0),Play[[#This Row],[medical_insurance_charges]],NA())</f>
        <v>#N/A</v>
      </c>
      <c r="AG1110" s="115">
        <f>IF(AND(Play[[#This Row],[Biological Marker]]=1,Play[[#This Row],[Smoker]]=0),Play[[#This Row],[medical_insurance_charges]],NA())</f>
        <v>8334.4575499999992</v>
      </c>
    </row>
    <row r="1111" spans="1:33" x14ac:dyDescent="0.35">
      <c r="A1111" s="31">
        <v>46</v>
      </c>
      <c r="B1111" s="31">
        <v>39.424999999999997</v>
      </c>
      <c r="C1111" s="33">
        <v>0</v>
      </c>
      <c r="D1111" s="33">
        <v>1</v>
      </c>
      <c r="E1111" s="33">
        <v>0</v>
      </c>
      <c r="F1111" s="33">
        <v>0</v>
      </c>
      <c r="G1111" s="33">
        <v>1</v>
      </c>
      <c r="H1111">
        <v>0</v>
      </c>
      <c r="I1111">
        <v>0</v>
      </c>
      <c r="J1111">
        <v>0</v>
      </c>
      <c r="K1111">
        <v>0</v>
      </c>
      <c r="L1111">
        <v>1</v>
      </c>
      <c r="M1111">
        <v>0</v>
      </c>
      <c r="N1111">
        <v>0</v>
      </c>
      <c r="O1111">
        <v>1</v>
      </c>
      <c r="P1111">
        <v>0</v>
      </c>
      <c r="Q1111" s="32">
        <v>8342.9087500000005</v>
      </c>
      <c r="R1111" s="110" t="e">
        <f>IF(Play[[#This Row],[southeast]]=1,Play[[#This Row],[medical_insurance_charges]],NA())</f>
        <v>#N/A</v>
      </c>
      <c r="S1111" s="110" t="e">
        <f>IF(Play[[#This Row],[southwest]]=1,Play[[#This Row],[medical_insurance_charges]],NA())</f>
        <v>#N/A</v>
      </c>
      <c r="T1111" s="111" t="e">
        <f>IF(Play[[#This Row],[northwest]]=1,Play[[#This Row],[medical_insurance_charges]],NA())</f>
        <v>#N/A</v>
      </c>
      <c r="U1111" s="110">
        <f>IF(Play[[#This Row],[northeast]]=1,Play[[#This Row],[medical_insurance_charges]],NA())</f>
        <v>8342.9087500000005</v>
      </c>
      <c r="V1111" s="114" t="e">
        <f>IF(AND(Play[[#This Row],[southeast]]&lt;&gt;0,Play[[#This Row],[Smoker]]&lt;&gt;0),Play[[#This Row],[medical_insurance_charges]],NA())</f>
        <v>#N/A</v>
      </c>
      <c r="W1111" s="114" t="e">
        <f>IF(AND(Play[[#This Row],[southwest]]&lt;&gt;0,Play[[#This Row],[Smoker]]&lt;&gt;0),Play[[#This Row],[medical_insurance_charges]],NA())</f>
        <v>#N/A</v>
      </c>
      <c r="X1111" s="114" t="e">
        <f>IF(AND(Play[[#This Row],[northwest]]&lt;&gt;0,Play[[#This Row],[Smoker]]&lt;&gt;0),Play[[#This Row],[medical_insurance_charges]],NA())</f>
        <v>#N/A</v>
      </c>
      <c r="Y1111" s="114" t="e">
        <f>IF(AND(Play[[#This Row],[northeast]]&lt;&gt;0,Play[[#This Row],[Smoker]]&lt;&gt;0),Play[[#This Row],[medical_insurance_charges]],NA())</f>
        <v>#N/A</v>
      </c>
      <c r="Z1111" s="115" t="e">
        <f>IF(AND(Play[[#This Row],[Biological Marker]]=0,Play[[#This Row],[Smoker]]=1),Play[[#This Row],[medical_insurance_charges]],NA())</f>
        <v>#N/A</v>
      </c>
      <c r="AA1111" s="115" t="e">
        <f>IF(AND(Play[[#This Row],[Biological Marker]]=1,Play[[#This Row],[Smoker]]=1),Play[[#This Row],[medical_insurance_charges]],NA())</f>
        <v>#N/A</v>
      </c>
      <c r="AB1111" s="144" t="e">
        <f>IF(AND(Play[[#This Row],[southeast]]&lt;&gt;0,Play[[#This Row],[Smoker]]=0),Play[[#This Row],[medical_insurance_charges]],NA())</f>
        <v>#N/A</v>
      </c>
      <c r="AC1111" s="144" t="e">
        <f>IF(AND(Play[[#This Row],[southwest]]&lt;&gt;0,Play[[#This Row],[Smoker]]=0),Play[[#This Row],[medical_insurance_charges]],NA())</f>
        <v>#N/A</v>
      </c>
      <c r="AD1111" s="144" t="e">
        <f>IF(AND(Play[[#This Row],[northwest]]&lt;&gt;0,Play[[#This Row],[Smoker]]=0),Play[[#This Row],[medical_insurance_charges]],NA())</f>
        <v>#N/A</v>
      </c>
      <c r="AE1111" s="144">
        <f>IF(AND(Play[[#This Row],[northeast]]&lt;&gt;0,Play[[#This Row],[Smoker]]=0),Play[[#This Row],[medical_insurance_charges]],NA())</f>
        <v>8342.9087500000005</v>
      </c>
      <c r="AF1111" s="115" t="e">
        <f>IF(AND(Play[[#This Row],[Biological Marker]]=0,Play[[#This Row],[Smoker]]=0),Play[[#This Row],[medical_insurance_charges]],NA())</f>
        <v>#N/A</v>
      </c>
      <c r="AG1111" s="115">
        <f>IF(AND(Play[[#This Row],[Biological Marker]]=1,Play[[#This Row],[Smoker]]=0),Play[[#This Row],[medical_insurance_charges]],NA())</f>
        <v>8342.9087500000005</v>
      </c>
    </row>
    <row r="1112" spans="1:33" x14ac:dyDescent="0.35">
      <c r="A1112" s="31">
        <v>46</v>
      </c>
      <c r="B1112" s="31">
        <v>33.44</v>
      </c>
      <c r="C1112" s="33">
        <v>0</v>
      </c>
      <c r="D1112" s="33">
        <v>1</v>
      </c>
      <c r="E1112" s="33">
        <v>0</v>
      </c>
      <c r="F1112" s="33">
        <v>0</v>
      </c>
      <c r="G1112" s="33">
        <v>1</v>
      </c>
      <c r="H1112">
        <v>0</v>
      </c>
      <c r="I1112">
        <v>0</v>
      </c>
      <c r="J1112">
        <v>0</v>
      </c>
      <c r="K1112">
        <v>0</v>
      </c>
      <c r="L1112">
        <v>1</v>
      </c>
      <c r="M1112">
        <v>0</v>
      </c>
      <c r="N1112">
        <v>0</v>
      </c>
      <c r="O1112">
        <v>1</v>
      </c>
      <c r="P1112">
        <v>0</v>
      </c>
      <c r="Q1112" s="32">
        <v>8334.5895999999993</v>
      </c>
      <c r="R1112" s="110" t="e">
        <f>IF(Play[[#This Row],[southeast]]=1,Play[[#This Row],[medical_insurance_charges]],NA())</f>
        <v>#N/A</v>
      </c>
      <c r="S1112" s="110" t="e">
        <f>IF(Play[[#This Row],[southwest]]=1,Play[[#This Row],[medical_insurance_charges]],NA())</f>
        <v>#N/A</v>
      </c>
      <c r="T1112" s="111" t="e">
        <f>IF(Play[[#This Row],[northwest]]=1,Play[[#This Row],[medical_insurance_charges]],NA())</f>
        <v>#N/A</v>
      </c>
      <c r="U1112" s="110">
        <f>IF(Play[[#This Row],[northeast]]=1,Play[[#This Row],[medical_insurance_charges]],NA())</f>
        <v>8334.5895999999993</v>
      </c>
      <c r="V1112" s="114" t="e">
        <f>IF(AND(Play[[#This Row],[southeast]]&lt;&gt;0,Play[[#This Row],[Smoker]]&lt;&gt;0),Play[[#This Row],[medical_insurance_charges]],NA())</f>
        <v>#N/A</v>
      </c>
      <c r="W1112" s="114" t="e">
        <f>IF(AND(Play[[#This Row],[southwest]]&lt;&gt;0,Play[[#This Row],[Smoker]]&lt;&gt;0),Play[[#This Row],[medical_insurance_charges]],NA())</f>
        <v>#N/A</v>
      </c>
      <c r="X1112" s="114" t="e">
        <f>IF(AND(Play[[#This Row],[northwest]]&lt;&gt;0,Play[[#This Row],[Smoker]]&lt;&gt;0),Play[[#This Row],[medical_insurance_charges]],NA())</f>
        <v>#N/A</v>
      </c>
      <c r="Y1112" s="114" t="e">
        <f>IF(AND(Play[[#This Row],[northeast]]&lt;&gt;0,Play[[#This Row],[Smoker]]&lt;&gt;0),Play[[#This Row],[medical_insurance_charges]],NA())</f>
        <v>#N/A</v>
      </c>
      <c r="Z1112" s="115" t="e">
        <f>IF(AND(Play[[#This Row],[Biological Marker]]=0,Play[[#This Row],[Smoker]]=1),Play[[#This Row],[medical_insurance_charges]],NA())</f>
        <v>#N/A</v>
      </c>
      <c r="AA1112" s="115" t="e">
        <f>IF(AND(Play[[#This Row],[Biological Marker]]=1,Play[[#This Row],[Smoker]]=1),Play[[#This Row],[medical_insurance_charges]],NA())</f>
        <v>#N/A</v>
      </c>
      <c r="AB1112" s="144" t="e">
        <f>IF(AND(Play[[#This Row],[southeast]]&lt;&gt;0,Play[[#This Row],[Smoker]]=0),Play[[#This Row],[medical_insurance_charges]],NA())</f>
        <v>#N/A</v>
      </c>
      <c r="AC1112" s="144" t="e">
        <f>IF(AND(Play[[#This Row],[southwest]]&lt;&gt;0,Play[[#This Row],[Smoker]]=0),Play[[#This Row],[medical_insurance_charges]],NA())</f>
        <v>#N/A</v>
      </c>
      <c r="AD1112" s="144" t="e">
        <f>IF(AND(Play[[#This Row],[northwest]]&lt;&gt;0,Play[[#This Row],[Smoker]]=0),Play[[#This Row],[medical_insurance_charges]],NA())</f>
        <v>#N/A</v>
      </c>
      <c r="AE1112" s="144">
        <f>IF(AND(Play[[#This Row],[northeast]]&lt;&gt;0,Play[[#This Row],[Smoker]]=0),Play[[#This Row],[medical_insurance_charges]],NA())</f>
        <v>8334.5895999999993</v>
      </c>
      <c r="AF1112" s="115" t="e">
        <f>IF(AND(Play[[#This Row],[Biological Marker]]=0,Play[[#This Row],[Smoker]]=0),Play[[#This Row],[medical_insurance_charges]],NA())</f>
        <v>#N/A</v>
      </c>
      <c r="AG1112" s="115">
        <f>IF(AND(Play[[#This Row],[Biological Marker]]=1,Play[[#This Row],[Smoker]]=0),Play[[#This Row],[medical_insurance_charges]],NA())</f>
        <v>8334.5895999999993</v>
      </c>
    </row>
    <row r="1113" spans="1:33" x14ac:dyDescent="0.35">
      <c r="A1113" s="31">
        <v>46</v>
      </c>
      <c r="B1113" s="31">
        <v>40.375</v>
      </c>
      <c r="C1113" s="33">
        <v>0</v>
      </c>
      <c r="D1113" s="33">
        <v>1</v>
      </c>
      <c r="E1113" s="33">
        <v>0</v>
      </c>
      <c r="F1113" s="33">
        <v>0</v>
      </c>
      <c r="G1113" s="33">
        <v>1</v>
      </c>
      <c r="H1113">
        <v>0</v>
      </c>
      <c r="I1113">
        <v>0</v>
      </c>
      <c r="J1113">
        <v>0</v>
      </c>
      <c r="K1113">
        <v>1</v>
      </c>
      <c r="L1113">
        <v>0</v>
      </c>
      <c r="M1113">
        <v>0</v>
      </c>
      <c r="N1113">
        <v>0</v>
      </c>
      <c r="O1113">
        <v>1</v>
      </c>
      <c r="P1113">
        <v>0</v>
      </c>
      <c r="Q1113" s="32">
        <v>8733.2292500000003</v>
      </c>
      <c r="R1113" s="110" t="e">
        <f>IF(Play[[#This Row],[southeast]]=1,Play[[#This Row],[medical_insurance_charges]],NA())</f>
        <v>#N/A</v>
      </c>
      <c r="S1113" s="110" t="e">
        <f>IF(Play[[#This Row],[southwest]]=1,Play[[#This Row],[medical_insurance_charges]],NA())</f>
        <v>#N/A</v>
      </c>
      <c r="T1113" s="111">
        <f>IF(Play[[#This Row],[northwest]]=1,Play[[#This Row],[medical_insurance_charges]],NA())</f>
        <v>8733.2292500000003</v>
      </c>
      <c r="U1113" s="110" t="e">
        <f>IF(Play[[#This Row],[northeast]]=1,Play[[#This Row],[medical_insurance_charges]],NA())</f>
        <v>#N/A</v>
      </c>
      <c r="V1113" s="114" t="e">
        <f>IF(AND(Play[[#This Row],[southeast]]&lt;&gt;0,Play[[#This Row],[Smoker]]&lt;&gt;0),Play[[#This Row],[medical_insurance_charges]],NA())</f>
        <v>#N/A</v>
      </c>
      <c r="W1113" s="114" t="e">
        <f>IF(AND(Play[[#This Row],[southwest]]&lt;&gt;0,Play[[#This Row],[Smoker]]&lt;&gt;0),Play[[#This Row],[medical_insurance_charges]],NA())</f>
        <v>#N/A</v>
      </c>
      <c r="X1113" s="114" t="e">
        <f>IF(AND(Play[[#This Row],[northwest]]&lt;&gt;0,Play[[#This Row],[Smoker]]&lt;&gt;0),Play[[#This Row],[medical_insurance_charges]],NA())</f>
        <v>#N/A</v>
      </c>
      <c r="Y1113" s="114" t="e">
        <f>IF(AND(Play[[#This Row],[northeast]]&lt;&gt;0,Play[[#This Row],[Smoker]]&lt;&gt;0),Play[[#This Row],[medical_insurance_charges]],NA())</f>
        <v>#N/A</v>
      </c>
      <c r="Z1113" s="115" t="e">
        <f>IF(AND(Play[[#This Row],[Biological Marker]]=0,Play[[#This Row],[Smoker]]=1),Play[[#This Row],[medical_insurance_charges]],NA())</f>
        <v>#N/A</v>
      </c>
      <c r="AA1113" s="115" t="e">
        <f>IF(AND(Play[[#This Row],[Biological Marker]]=1,Play[[#This Row],[Smoker]]=1),Play[[#This Row],[medical_insurance_charges]],NA())</f>
        <v>#N/A</v>
      </c>
      <c r="AB1113" s="144" t="e">
        <f>IF(AND(Play[[#This Row],[southeast]]&lt;&gt;0,Play[[#This Row],[Smoker]]=0),Play[[#This Row],[medical_insurance_charges]],NA())</f>
        <v>#N/A</v>
      </c>
      <c r="AC1113" s="144" t="e">
        <f>IF(AND(Play[[#This Row],[southwest]]&lt;&gt;0,Play[[#This Row],[Smoker]]=0),Play[[#This Row],[medical_insurance_charges]],NA())</f>
        <v>#N/A</v>
      </c>
      <c r="AD1113" s="144">
        <f>IF(AND(Play[[#This Row],[northwest]]&lt;&gt;0,Play[[#This Row],[Smoker]]=0),Play[[#This Row],[medical_insurance_charges]],NA())</f>
        <v>8733.2292500000003</v>
      </c>
      <c r="AE1113" s="144" t="e">
        <f>IF(AND(Play[[#This Row],[northeast]]&lt;&gt;0,Play[[#This Row],[Smoker]]=0),Play[[#This Row],[medical_insurance_charges]],NA())</f>
        <v>#N/A</v>
      </c>
      <c r="AF1113" s="115" t="e">
        <f>IF(AND(Play[[#This Row],[Biological Marker]]=0,Play[[#This Row],[Smoker]]=0),Play[[#This Row],[medical_insurance_charges]],NA())</f>
        <v>#N/A</v>
      </c>
      <c r="AG1113" s="115">
        <f>IF(AND(Play[[#This Row],[Biological Marker]]=1,Play[[#This Row],[Smoker]]=0),Play[[#This Row],[medical_insurance_charges]],NA())</f>
        <v>8733.2292500000003</v>
      </c>
    </row>
    <row r="1114" spans="1:33" x14ac:dyDescent="0.35">
      <c r="A1114" s="31">
        <v>48</v>
      </c>
      <c r="B1114" s="31">
        <v>35.625</v>
      </c>
      <c r="C1114" s="33">
        <v>0</v>
      </c>
      <c r="D1114" s="33">
        <v>1</v>
      </c>
      <c r="E1114" s="33">
        <v>0</v>
      </c>
      <c r="F1114" s="33">
        <v>0</v>
      </c>
      <c r="G1114" s="33">
        <v>1</v>
      </c>
      <c r="H1114">
        <v>0</v>
      </c>
      <c r="I1114">
        <v>0</v>
      </c>
      <c r="J1114">
        <v>0</v>
      </c>
      <c r="K1114">
        <v>0</v>
      </c>
      <c r="L1114">
        <v>1</v>
      </c>
      <c r="M1114">
        <v>0</v>
      </c>
      <c r="N1114">
        <v>0</v>
      </c>
      <c r="O1114">
        <v>1</v>
      </c>
      <c r="P1114">
        <v>0</v>
      </c>
      <c r="Q1114" s="32">
        <v>10736.87075</v>
      </c>
      <c r="R1114" s="110" t="e">
        <f>IF(Play[[#This Row],[southeast]]=1,Play[[#This Row],[medical_insurance_charges]],NA())</f>
        <v>#N/A</v>
      </c>
      <c r="S1114" s="110" t="e">
        <f>IF(Play[[#This Row],[southwest]]=1,Play[[#This Row],[medical_insurance_charges]],NA())</f>
        <v>#N/A</v>
      </c>
      <c r="T1114" s="111" t="e">
        <f>IF(Play[[#This Row],[northwest]]=1,Play[[#This Row],[medical_insurance_charges]],NA())</f>
        <v>#N/A</v>
      </c>
      <c r="U1114" s="110">
        <f>IF(Play[[#This Row],[northeast]]=1,Play[[#This Row],[medical_insurance_charges]],NA())</f>
        <v>10736.87075</v>
      </c>
      <c r="V1114" s="114" t="e">
        <f>IF(AND(Play[[#This Row],[southeast]]&lt;&gt;0,Play[[#This Row],[Smoker]]&lt;&gt;0),Play[[#This Row],[medical_insurance_charges]],NA())</f>
        <v>#N/A</v>
      </c>
      <c r="W1114" s="114" t="e">
        <f>IF(AND(Play[[#This Row],[southwest]]&lt;&gt;0,Play[[#This Row],[Smoker]]&lt;&gt;0),Play[[#This Row],[medical_insurance_charges]],NA())</f>
        <v>#N/A</v>
      </c>
      <c r="X1114" s="114" t="e">
        <f>IF(AND(Play[[#This Row],[northwest]]&lt;&gt;0,Play[[#This Row],[Smoker]]&lt;&gt;0),Play[[#This Row],[medical_insurance_charges]],NA())</f>
        <v>#N/A</v>
      </c>
      <c r="Y1114" s="114" t="e">
        <f>IF(AND(Play[[#This Row],[northeast]]&lt;&gt;0,Play[[#This Row],[Smoker]]&lt;&gt;0),Play[[#This Row],[medical_insurance_charges]],NA())</f>
        <v>#N/A</v>
      </c>
      <c r="Z1114" s="115" t="e">
        <f>IF(AND(Play[[#This Row],[Biological Marker]]=0,Play[[#This Row],[Smoker]]=1),Play[[#This Row],[medical_insurance_charges]],NA())</f>
        <v>#N/A</v>
      </c>
      <c r="AA1114" s="115" t="e">
        <f>IF(AND(Play[[#This Row],[Biological Marker]]=1,Play[[#This Row],[Smoker]]=1),Play[[#This Row],[medical_insurance_charges]],NA())</f>
        <v>#N/A</v>
      </c>
      <c r="AB1114" s="144" t="e">
        <f>IF(AND(Play[[#This Row],[southeast]]&lt;&gt;0,Play[[#This Row],[Smoker]]=0),Play[[#This Row],[medical_insurance_charges]],NA())</f>
        <v>#N/A</v>
      </c>
      <c r="AC1114" s="144" t="e">
        <f>IF(AND(Play[[#This Row],[southwest]]&lt;&gt;0,Play[[#This Row],[Smoker]]=0),Play[[#This Row],[medical_insurance_charges]],NA())</f>
        <v>#N/A</v>
      </c>
      <c r="AD1114" s="144" t="e">
        <f>IF(AND(Play[[#This Row],[northwest]]&lt;&gt;0,Play[[#This Row],[Smoker]]=0),Play[[#This Row],[medical_insurance_charges]],NA())</f>
        <v>#N/A</v>
      </c>
      <c r="AE1114" s="144">
        <f>IF(AND(Play[[#This Row],[northeast]]&lt;&gt;0,Play[[#This Row],[Smoker]]=0),Play[[#This Row],[medical_insurance_charges]],NA())</f>
        <v>10736.87075</v>
      </c>
      <c r="AF1114" s="115" t="e">
        <f>IF(AND(Play[[#This Row],[Biological Marker]]=0,Play[[#This Row],[Smoker]]=0),Play[[#This Row],[medical_insurance_charges]],NA())</f>
        <v>#N/A</v>
      </c>
      <c r="AG1114" s="115">
        <f>IF(AND(Play[[#This Row],[Biological Marker]]=1,Play[[#This Row],[Smoker]]=0),Play[[#This Row],[medical_insurance_charges]],NA())</f>
        <v>10736.87075</v>
      </c>
    </row>
    <row r="1115" spans="1:33" x14ac:dyDescent="0.35">
      <c r="A1115" s="31">
        <v>48</v>
      </c>
      <c r="B1115" s="31">
        <v>31.445</v>
      </c>
      <c r="C1115" s="33">
        <v>0</v>
      </c>
      <c r="D1115" s="33">
        <v>1</v>
      </c>
      <c r="E1115" s="33">
        <v>0</v>
      </c>
      <c r="F1115" s="33">
        <v>0</v>
      </c>
      <c r="G1115" s="33">
        <v>1</v>
      </c>
      <c r="H1115">
        <v>0</v>
      </c>
      <c r="I1115">
        <v>0</v>
      </c>
      <c r="J1115">
        <v>0</v>
      </c>
      <c r="K1115">
        <v>0</v>
      </c>
      <c r="L1115">
        <v>1</v>
      </c>
      <c r="M1115">
        <v>0</v>
      </c>
      <c r="N1115">
        <v>0</v>
      </c>
      <c r="O1115">
        <v>1</v>
      </c>
      <c r="P1115">
        <v>0</v>
      </c>
      <c r="Q1115" s="32">
        <v>8964.0605500000001</v>
      </c>
      <c r="R1115" s="110" t="e">
        <f>IF(Play[[#This Row],[southeast]]=1,Play[[#This Row],[medical_insurance_charges]],NA())</f>
        <v>#N/A</v>
      </c>
      <c r="S1115" s="110" t="e">
        <f>IF(Play[[#This Row],[southwest]]=1,Play[[#This Row],[medical_insurance_charges]],NA())</f>
        <v>#N/A</v>
      </c>
      <c r="T1115" s="111" t="e">
        <f>IF(Play[[#This Row],[northwest]]=1,Play[[#This Row],[medical_insurance_charges]],NA())</f>
        <v>#N/A</v>
      </c>
      <c r="U1115" s="110">
        <f>IF(Play[[#This Row],[northeast]]=1,Play[[#This Row],[medical_insurance_charges]],NA())</f>
        <v>8964.0605500000001</v>
      </c>
      <c r="V1115" s="114" t="e">
        <f>IF(AND(Play[[#This Row],[southeast]]&lt;&gt;0,Play[[#This Row],[Smoker]]&lt;&gt;0),Play[[#This Row],[medical_insurance_charges]],NA())</f>
        <v>#N/A</v>
      </c>
      <c r="W1115" s="114" t="e">
        <f>IF(AND(Play[[#This Row],[southwest]]&lt;&gt;0,Play[[#This Row],[Smoker]]&lt;&gt;0),Play[[#This Row],[medical_insurance_charges]],NA())</f>
        <v>#N/A</v>
      </c>
      <c r="X1115" s="114" t="e">
        <f>IF(AND(Play[[#This Row],[northwest]]&lt;&gt;0,Play[[#This Row],[Smoker]]&lt;&gt;0),Play[[#This Row],[medical_insurance_charges]],NA())</f>
        <v>#N/A</v>
      </c>
      <c r="Y1115" s="114" t="e">
        <f>IF(AND(Play[[#This Row],[northeast]]&lt;&gt;0,Play[[#This Row],[Smoker]]&lt;&gt;0),Play[[#This Row],[medical_insurance_charges]],NA())</f>
        <v>#N/A</v>
      </c>
      <c r="Z1115" s="115" t="e">
        <f>IF(AND(Play[[#This Row],[Biological Marker]]=0,Play[[#This Row],[Smoker]]=1),Play[[#This Row],[medical_insurance_charges]],NA())</f>
        <v>#N/A</v>
      </c>
      <c r="AA1115" s="115" t="e">
        <f>IF(AND(Play[[#This Row],[Biological Marker]]=1,Play[[#This Row],[Smoker]]=1),Play[[#This Row],[medical_insurance_charges]],NA())</f>
        <v>#N/A</v>
      </c>
      <c r="AB1115" s="144" t="e">
        <f>IF(AND(Play[[#This Row],[southeast]]&lt;&gt;0,Play[[#This Row],[Smoker]]=0),Play[[#This Row],[medical_insurance_charges]],NA())</f>
        <v>#N/A</v>
      </c>
      <c r="AC1115" s="144" t="e">
        <f>IF(AND(Play[[#This Row],[southwest]]&lt;&gt;0,Play[[#This Row],[Smoker]]=0),Play[[#This Row],[medical_insurance_charges]],NA())</f>
        <v>#N/A</v>
      </c>
      <c r="AD1115" s="144" t="e">
        <f>IF(AND(Play[[#This Row],[northwest]]&lt;&gt;0,Play[[#This Row],[Smoker]]=0),Play[[#This Row],[medical_insurance_charges]],NA())</f>
        <v>#N/A</v>
      </c>
      <c r="AE1115" s="144">
        <f>IF(AND(Play[[#This Row],[northeast]]&lt;&gt;0,Play[[#This Row],[Smoker]]=0),Play[[#This Row],[medical_insurance_charges]],NA())</f>
        <v>8964.0605500000001</v>
      </c>
      <c r="AF1115" s="115" t="e">
        <f>IF(AND(Play[[#This Row],[Biological Marker]]=0,Play[[#This Row],[Smoker]]=0),Play[[#This Row],[medical_insurance_charges]],NA())</f>
        <v>#N/A</v>
      </c>
      <c r="AG1115" s="115">
        <f>IF(AND(Play[[#This Row],[Biological Marker]]=1,Play[[#This Row],[Smoker]]=0),Play[[#This Row],[medical_insurance_charges]],NA())</f>
        <v>8964.0605500000001</v>
      </c>
    </row>
    <row r="1116" spans="1:33" x14ac:dyDescent="0.35">
      <c r="A1116" s="31">
        <v>48</v>
      </c>
      <c r="B1116" s="31">
        <v>30.78</v>
      </c>
      <c r="C1116" s="33">
        <v>0</v>
      </c>
      <c r="D1116" s="33">
        <v>1</v>
      </c>
      <c r="E1116" s="33">
        <v>0</v>
      </c>
      <c r="F1116" s="33">
        <v>0</v>
      </c>
      <c r="G1116" s="33">
        <v>1</v>
      </c>
      <c r="H1116">
        <v>0</v>
      </c>
      <c r="I1116">
        <v>0</v>
      </c>
      <c r="J1116">
        <v>0</v>
      </c>
      <c r="K1116">
        <v>0</v>
      </c>
      <c r="L1116">
        <v>1</v>
      </c>
      <c r="M1116">
        <v>0</v>
      </c>
      <c r="N1116">
        <v>0</v>
      </c>
      <c r="O1116">
        <v>1</v>
      </c>
      <c r="P1116">
        <v>0</v>
      </c>
      <c r="Q1116" s="32">
        <v>10141.136200000001</v>
      </c>
      <c r="R1116" s="110" t="e">
        <f>IF(Play[[#This Row],[southeast]]=1,Play[[#This Row],[medical_insurance_charges]],NA())</f>
        <v>#N/A</v>
      </c>
      <c r="S1116" s="110" t="e">
        <f>IF(Play[[#This Row],[southwest]]=1,Play[[#This Row],[medical_insurance_charges]],NA())</f>
        <v>#N/A</v>
      </c>
      <c r="T1116" s="111" t="e">
        <f>IF(Play[[#This Row],[northwest]]=1,Play[[#This Row],[medical_insurance_charges]],NA())</f>
        <v>#N/A</v>
      </c>
      <c r="U1116" s="110">
        <f>IF(Play[[#This Row],[northeast]]=1,Play[[#This Row],[medical_insurance_charges]],NA())</f>
        <v>10141.136200000001</v>
      </c>
      <c r="V1116" s="114" t="e">
        <f>IF(AND(Play[[#This Row],[southeast]]&lt;&gt;0,Play[[#This Row],[Smoker]]&lt;&gt;0),Play[[#This Row],[medical_insurance_charges]],NA())</f>
        <v>#N/A</v>
      </c>
      <c r="W1116" s="114" t="e">
        <f>IF(AND(Play[[#This Row],[southwest]]&lt;&gt;0,Play[[#This Row],[Smoker]]&lt;&gt;0),Play[[#This Row],[medical_insurance_charges]],NA())</f>
        <v>#N/A</v>
      </c>
      <c r="X1116" s="114" t="e">
        <f>IF(AND(Play[[#This Row],[northwest]]&lt;&gt;0,Play[[#This Row],[Smoker]]&lt;&gt;0),Play[[#This Row],[medical_insurance_charges]],NA())</f>
        <v>#N/A</v>
      </c>
      <c r="Y1116" s="114" t="e">
        <f>IF(AND(Play[[#This Row],[northeast]]&lt;&gt;0,Play[[#This Row],[Smoker]]&lt;&gt;0),Play[[#This Row],[medical_insurance_charges]],NA())</f>
        <v>#N/A</v>
      </c>
      <c r="Z1116" s="115" t="e">
        <f>IF(AND(Play[[#This Row],[Biological Marker]]=0,Play[[#This Row],[Smoker]]=1),Play[[#This Row],[medical_insurance_charges]],NA())</f>
        <v>#N/A</v>
      </c>
      <c r="AA1116" s="115" t="e">
        <f>IF(AND(Play[[#This Row],[Biological Marker]]=1,Play[[#This Row],[Smoker]]=1),Play[[#This Row],[medical_insurance_charges]],NA())</f>
        <v>#N/A</v>
      </c>
      <c r="AB1116" s="144" t="e">
        <f>IF(AND(Play[[#This Row],[southeast]]&lt;&gt;0,Play[[#This Row],[Smoker]]=0),Play[[#This Row],[medical_insurance_charges]],NA())</f>
        <v>#N/A</v>
      </c>
      <c r="AC1116" s="144" t="e">
        <f>IF(AND(Play[[#This Row],[southwest]]&lt;&gt;0,Play[[#This Row],[Smoker]]=0),Play[[#This Row],[medical_insurance_charges]],NA())</f>
        <v>#N/A</v>
      </c>
      <c r="AD1116" s="144" t="e">
        <f>IF(AND(Play[[#This Row],[northwest]]&lt;&gt;0,Play[[#This Row],[Smoker]]=0),Play[[#This Row],[medical_insurance_charges]],NA())</f>
        <v>#N/A</v>
      </c>
      <c r="AE1116" s="144">
        <f>IF(AND(Play[[#This Row],[northeast]]&lt;&gt;0,Play[[#This Row],[Smoker]]=0),Play[[#This Row],[medical_insurance_charges]],NA())</f>
        <v>10141.136200000001</v>
      </c>
      <c r="AF1116" s="115" t="e">
        <f>IF(AND(Play[[#This Row],[Biological Marker]]=0,Play[[#This Row],[Smoker]]=0),Play[[#This Row],[medical_insurance_charges]],NA())</f>
        <v>#N/A</v>
      </c>
      <c r="AG1116" s="115">
        <f>IF(AND(Play[[#This Row],[Biological Marker]]=1,Play[[#This Row],[Smoker]]=0),Play[[#This Row],[medical_insurance_charges]],NA())</f>
        <v>10141.136200000001</v>
      </c>
    </row>
    <row r="1117" spans="1:33" x14ac:dyDescent="0.35">
      <c r="A1117" s="31">
        <v>48</v>
      </c>
      <c r="B1117" s="31">
        <v>36.67</v>
      </c>
      <c r="C1117" s="33">
        <v>0</v>
      </c>
      <c r="D1117" s="33">
        <v>1</v>
      </c>
      <c r="E1117" s="33">
        <v>0</v>
      </c>
      <c r="F1117" s="33">
        <v>0</v>
      </c>
      <c r="G1117" s="33">
        <v>1</v>
      </c>
      <c r="H1117">
        <v>0</v>
      </c>
      <c r="I1117">
        <v>0</v>
      </c>
      <c r="J1117">
        <v>0</v>
      </c>
      <c r="K1117">
        <v>1</v>
      </c>
      <c r="L1117">
        <v>0</v>
      </c>
      <c r="M1117">
        <v>0</v>
      </c>
      <c r="N1117">
        <v>0</v>
      </c>
      <c r="O1117">
        <v>1</v>
      </c>
      <c r="P1117">
        <v>0</v>
      </c>
      <c r="Q1117" s="32">
        <v>28468.919010000001</v>
      </c>
      <c r="R1117" s="110" t="e">
        <f>IF(Play[[#This Row],[southeast]]=1,Play[[#This Row],[medical_insurance_charges]],NA())</f>
        <v>#N/A</v>
      </c>
      <c r="S1117" s="110" t="e">
        <f>IF(Play[[#This Row],[southwest]]=1,Play[[#This Row],[medical_insurance_charges]],NA())</f>
        <v>#N/A</v>
      </c>
      <c r="T1117" s="111">
        <f>IF(Play[[#This Row],[northwest]]=1,Play[[#This Row],[medical_insurance_charges]],NA())</f>
        <v>28468.919010000001</v>
      </c>
      <c r="U1117" s="110" t="e">
        <f>IF(Play[[#This Row],[northeast]]=1,Play[[#This Row],[medical_insurance_charges]],NA())</f>
        <v>#N/A</v>
      </c>
      <c r="V1117" s="114" t="e">
        <f>IF(AND(Play[[#This Row],[southeast]]&lt;&gt;0,Play[[#This Row],[Smoker]]&lt;&gt;0),Play[[#This Row],[medical_insurance_charges]],NA())</f>
        <v>#N/A</v>
      </c>
      <c r="W1117" s="114" t="e">
        <f>IF(AND(Play[[#This Row],[southwest]]&lt;&gt;0,Play[[#This Row],[Smoker]]&lt;&gt;0),Play[[#This Row],[medical_insurance_charges]],NA())</f>
        <v>#N/A</v>
      </c>
      <c r="X1117" s="114" t="e">
        <f>IF(AND(Play[[#This Row],[northwest]]&lt;&gt;0,Play[[#This Row],[Smoker]]&lt;&gt;0),Play[[#This Row],[medical_insurance_charges]],NA())</f>
        <v>#N/A</v>
      </c>
      <c r="Y1117" s="114" t="e">
        <f>IF(AND(Play[[#This Row],[northeast]]&lt;&gt;0,Play[[#This Row],[Smoker]]&lt;&gt;0),Play[[#This Row],[medical_insurance_charges]],NA())</f>
        <v>#N/A</v>
      </c>
      <c r="Z1117" s="115" t="e">
        <f>IF(AND(Play[[#This Row],[Biological Marker]]=0,Play[[#This Row],[Smoker]]=1),Play[[#This Row],[medical_insurance_charges]],NA())</f>
        <v>#N/A</v>
      </c>
      <c r="AA1117" s="115" t="e">
        <f>IF(AND(Play[[#This Row],[Biological Marker]]=1,Play[[#This Row],[Smoker]]=1),Play[[#This Row],[medical_insurance_charges]],NA())</f>
        <v>#N/A</v>
      </c>
      <c r="AB1117" s="144" t="e">
        <f>IF(AND(Play[[#This Row],[southeast]]&lt;&gt;0,Play[[#This Row],[Smoker]]=0),Play[[#This Row],[medical_insurance_charges]],NA())</f>
        <v>#N/A</v>
      </c>
      <c r="AC1117" s="144" t="e">
        <f>IF(AND(Play[[#This Row],[southwest]]&lt;&gt;0,Play[[#This Row],[Smoker]]=0),Play[[#This Row],[medical_insurance_charges]],NA())</f>
        <v>#N/A</v>
      </c>
      <c r="AD1117" s="144">
        <f>IF(AND(Play[[#This Row],[northwest]]&lt;&gt;0,Play[[#This Row],[Smoker]]=0),Play[[#This Row],[medical_insurance_charges]],NA())</f>
        <v>28468.919010000001</v>
      </c>
      <c r="AE1117" s="144" t="e">
        <f>IF(AND(Play[[#This Row],[northeast]]&lt;&gt;0,Play[[#This Row],[Smoker]]=0),Play[[#This Row],[medical_insurance_charges]],NA())</f>
        <v>#N/A</v>
      </c>
      <c r="AF1117" s="115" t="e">
        <f>IF(AND(Play[[#This Row],[Biological Marker]]=0,Play[[#This Row],[Smoker]]=0),Play[[#This Row],[medical_insurance_charges]],NA())</f>
        <v>#N/A</v>
      </c>
      <c r="AG1117" s="115">
        <f>IF(AND(Play[[#This Row],[Biological Marker]]=1,Play[[#This Row],[Smoker]]=0),Play[[#This Row],[medical_insurance_charges]],NA())</f>
        <v>28468.919010000001</v>
      </c>
    </row>
    <row r="1118" spans="1:33" x14ac:dyDescent="0.35">
      <c r="A1118" s="31">
        <v>48</v>
      </c>
      <c r="B1118" s="31">
        <v>32.299999999999997</v>
      </c>
      <c r="C1118" s="33">
        <v>0</v>
      </c>
      <c r="D1118" s="33">
        <v>1</v>
      </c>
      <c r="E1118" s="33">
        <v>0</v>
      </c>
      <c r="F1118" s="33">
        <v>0</v>
      </c>
      <c r="G1118" s="33">
        <v>1</v>
      </c>
      <c r="H1118">
        <v>0</v>
      </c>
      <c r="I1118">
        <v>0</v>
      </c>
      <c r="J1118">
        <v>0</v>
      </c>
      <c r="K1118">
        <v>1</v>
      </c>
      <c r="L1118">
        <v>0</v>
      </c>
      <c r="M1118">
        <v>0</v>
      </c>
      <c r="N1118">
        <v>0</v>
      </c>
      <c r="O1118">
        <v>1</v>
      </c>
      <c r="P1118">
        <v>0</v>
      </c>
      <c r="Q1118" s="32">
        <v>8765.2489999999998</v>
      </c>
      <c r="R1118" s="110" t="e">
        <f>IF(Play[[#This Row],[southeast]]=1,Play[[#This Row],[medical_insurance_charges]],NA())</f>
        <v>#N/A</v>
      </c>
      <c r="S1118" s="110" t="e">
        <f>IF(Play[[#This Row],[southwest]]=1,Play[[#This Row],[medical_insurance_charges]],NA())</f>
        <v>#N/A</v>
      </c>
      <c r="T1118" s="111">
        <f>IF(Play[[#This Row],[northwest]]=1,Play[[#This Row],[medical_insurance_charges]],NA())</f>
        <v>8765.2489999999998</v>
      </c>
      <c r="U1118" s="110" t="e">
        <f>IF(Play[[#This Row],[northeast]]=1,Play[[#This Row],[medical_insurance_charges]],NA())</f>
        <v>#N/A</v>
      </c>
      <c r="V1118" s="114" t="e">
        <f>IF(AND(Play[[#This Row],[southeast]]&lt;&gt;0,Play[[#This Row],[Smoker]]&lt;&gt;0),Play[[#This Row],[medical_insurance_charges]],NA())</f>
        <v>#N/A</v>
      </c>
      <c r="W1118" s="114" t="e">
        <f>IF(AND(Play[[#This Row],[southwest]]&lt;&gt;0,Play[[#This Row],[Smoker]]&lt;&gt;0),Play[[#This Row],[medical_insurance_charges]],NA())</f>
        <v>#N/A</v>
      </c>
      <c r="X1118" s="114" t="e">
        <f>IF(AND(Play[[#This Row],[northwest]]&lt;&gt;0,Play[[#This Row],[Smoker]]&lt;&gt;0),Play[[#This Row],[medical_insurance_charges]],NA())</f>
        <v>#N/A</v>
      </c>
      <c r="Y1118" s="114" t="e">
        <f>IF(AND(Play[[#This Row],[northeast]]&lt;&gt;0,Play[[#This Row],[Smoker]]&lt;&gt;0),Play[[#This Row],[medical_insurance_charges]],NA())</f>
        <v>#N/A</v>
      </c>
      <c r="Z1118" s="115" t="e">
        <f>IF(AND(Play[[#This Row],[Biological Marker]]=0,Play[[#This Row],[Smoker]]=1),Play[[#This Row],[medical_insurance_charges]],NA())</f>
        <v>#N/A</v>
      </c>
      <c r="AA1118" s="115" t="e">
        <f>IF(AND(Play[[#This Row],[Biological Marker]]=1,Play[[#This Row],[Smoker]]=1),Play[[#This Row],[medical_insurance_charges]],NA())</f>
        <v>#N/A</v>
      </c>
      <c r="AB1118" s="144" t="e">
        <f>IF(AND(Play[[#This Row],[southeast]]&lt;&gt;0,Play[[#This Row],[Smoker]]=0),Play[[#This Row],[medical_insurance_charges]],NA())</f>
        <v>#N/A</v>
      </c>
      <c r="AC1118" s="144" t="e">
        <f>IF(AND(Play[[#This Row],[southwest]]&lt;&gt;0,Play[[#This Row],[Smoker]]=0),Play[[#This Row],[medical_insurance_charges]],NA())</f>
        <v>#N/A</v>
      </c>
      <c r="AD1118" s="144">
        <f>IF(AND(Play[[#This Row],[northwest]]&lt;&gt;0,Play[[#This Row],[Smoker]]=0),Play[[#This Row],[medical_insurance_charges]],NA())</f>
        <v>8765.2489999999998</v>
      </c>
      <c r="AE1118" s="144" t="e">
        <f>IF(AND(Play[[#This Row],[northeast]]&lt;&gt;0,Play[[#This Row],[Smoker]]=0),Play[[#This Row],[medical_insurance_charges]],NA())</f>
        <v>#N/A</v>
      </c>
      <c r="AF1118" s="115" t="e">
        <f>IF(AND(Play[[#This Row],[Biological Marker]]=0,Play[[#This Row],[Smoker]]=0),Play[[#This Row],[medical_insurance_charges]],NA())</f>
        <v>#N/A</v>
      </c>
      <c r="AG1118" s="115">
        <f>IF(AND(Play[[#This Row],[Biological Marker]]=1,Play[[#This Row],[Smoker]]=0),Play[[#This Row],[medical_insurance_charges]],NA())</f>
        <v>8765.2489999999998</v>
      </c>
    </row>
    <row r="1119" spans="1:33" x14ac:dyDescent="0.35">
      <c r="A1119" s="31">
        <v>49</v>
      </c>
      <c r="B1119" s="31">
        <v>31.35</v>
      </c>
      <c r="C1119" s="33">
        <v>0</v>
      </c>
      <c r="D1119" s="33">
        <v>1</v>
      </c>
      <c r="E1119" s="33">
        <v>0</v>
      </c>
      <c r="F1119" s="33">
        <v>0</v>
      </c>
      <c r="G1119" s="33">
        <v>1</v>
      </c>
      <c r="H1119">
        <v>0</v>
      </c>
      <c r="I1119">
        <v>0</v>
      </c>
      <c r="J1119">
        <v>0</v>
      </c>
      <c r="K1119">
        <v>0</v>
      </c>
      <c r="L1119">
        <v>1</v>
      </c>
      <c r="M1119">
        <v>0</v>
      </c>
      <c r="N1119">
        <v>0</v>
      </c>
      <c r="O1119">
        <v>1</v>
      </c>
      <c r="P1119">
        <v>0</v>
      </c>
      <c r="Q1119" s="32">
        <v>9290.1394999999993</v>
      </c>
      <c r="R1119" s="110" t="e">
        <f>IF(Play[[#This Row],[southeast]]=1,Play[[#This Row],[medical_insurance_charges]],NA())</f>
        <v>#N/A</v>
      </c>
      <c r="S1119" s="110" t="e">
        <f>IF(Play[[#This Row],[southwest]]=1,Play[[#This Row],[medical_insurance_charges]],NA())</f>
        <v>#N/A</v>
      </c>
      <c r="T1119" s="111" t="e">
        <f>IF(Play[[#This Row],[northwest]]=1,Play[[#This Row],[medical_insurance_charges]],NA())</f>
        <v>#N/A</v>
      </c>
      <c r="U1119" s="110">
        <f>IF(Play[[#This Row],[northeast]]=1,Play[[#This Row],[medical_insurance_charges]],NA())</f>
        <v>9290.1394999999993</v>
      </c>
      <c r="V1119" s="114" t="e">
        <f>IF(AND(Play[[#This Row],[southeast]]&lt;&gt;0,Play[[#This Row],[Smoker]]&lt;&gt;0),Play[[#This Row],[medical_insurance_charges]],NA())</f>
        <v>#N/A</v>
      </c>
      <c r="W1119" s="114" t="e">
        <f>IF(AND(Play[[#This Row],[southwest]]&lt;&gt;0,Play[[#This Row],[Smoker]]&lt;&gt;0),Play[[#This Row],[medical_insurance_charges]],NA())</f>
        <v>#N/A</v>
      </c>
      <c r="X1119" s="114" t="e">
        <f>IF(AND(Play[[#This Row],[northwest]]&lt;&gt;0,Play[[#This Row],[Smoker]]&lt;&gt;0),Play[[#This Row],[medical_insurance_charges]],NA())</f>
        <v>#N/A</v>
      </c>
      <c r="Y1119" s="114" t="e">
        <f>IF(AND(Play[[#This Row],[northeast]]&lt;&gt;0,Play[[#This Row],[Smoker]]&lt;&gt;0),Play[[#This Row],[medical_insurance_charges]],NA())</f>
        <v>#N/A</v>
      </c>
      <c r="Z1119" s="115" t="e">
        <f>IF(AND(Play[[#This Row],[Biological Marker]]=0,Play[[#This Row],[Smoker]]=1),Play[[#This Row],[medical_insurance_charges]],NA())</f>
        <v>#N/A</v>
      </c>
      <c r="AA1119" s="115" t="e">
        <f>IF(AND(Play[[#This Row],[Biological Marker]]=1,Play[[#This Row],[Smoker]]=1),Play[[#This Row],[medical_insurance_charges]],NA())</f>
        <v>#N/A</v>
      </c>
      <c r="AB1119" s="144" t="e">
        <f>IF(AND(Play[[#This Row],[southeast]]&lt;&gt;0,Play[[#This Row],[Smoker]]=0),Play[[#This Row],[medical_insurance_charges]],NA())</f>
        <v>#N/A</v>
      </c>
      <c r="AC1119" s="144" t="e">
        <f>IF(AND(Play[[#This Row],[southwest]]&lt;&gt;0,Play[[#This Row],[Smoker]]=0),Play[[#This Row],[medical_insurance_charges]],NA())</f>
        <v>#N/A</v>
      </c>
      <c r="AD1119" s="144" t="e">
        <f>IF(AND(Play[[#This Row],[northwest]]&lt;&gt;0,Play[[#This Row],[Smoker]]=0),Play[[#This Row],[medical_insurance_charges]],NA())</f>
        <v>#N/A</v>
      </c>
      <c r="AE1119" s="144">
        <f>IF(AND(Play[[#This Row],[northeast]]&lt;&gt;0,Play[[#This Row],[Smoker]]=0),Play[[#This Row],[medical_insurance_charges]],NA())</f>
        <v>9290.1394999999993</v>
      </c>
      <c r="AF1119" s="115" t="e">
        <f>IF(AND(Play[[#This Row],[Biological Marker]]=0,Play[[#This Row],[Smoker]]=0),Play[[#This Row],[medical_insurance_charges]],NA())</f>
        <v>#N/A</v>
      </c>
      <c r="AG1119" s="115">
        <f>IF(AND(Play[[#This Row],[Biological Marker]]=1,Play[[#This Row],[Smoker]]=0),Play[[#This Row],[medical_insurance_charges]],NA())</f>
        <v>9290.1394999999993</v>
      </c>
    </row>
    <row r="1120" spans="1:33" x14ac:dyDescent="0.35">
      <c r="A1120" s="31">
        <v>49</v>
      </c>
      <c r="B1120" s="31">
        <v>32.299999999999997</v>
      </c>
      <c r="C1120" s="33">
        <v>0</v>
      </c>
      <c r="D1120" s="33">
        <v>1</v>
      </c>
      <c r="E1120" s="33">
        <v>0</v>
      </c>
      <c r="F1120" s="33">
        <v>0</v>
      </c>
      <c r="G1120" s="33">
        <v>1</v>
      </c>
      <c r="H1120">
        <v>0</v>
      </c>
      <c r="I1120">
        <v>0</v>
      </c>
      <c r="J1120">
        <v>0</v>
      </c>
      <c r="K1120">
        <v>1</v>
      </c>
      <c r="L1120">
        <v>0</v>
      </c>
      <c r="M1120">
        <v>0</v>
      </c>
      <c r="N1120">
        <v>0</v>
      </c>
      <c r="O1120">
        <v>1</v>
      </c>
      <c r="P1120">
        <v>0</v>
      </c>
      <c r="Q1120" s="32">
        <v>10269.459999999999</v>
      </c>
      <c r="R1120" s="110" t="e">
        <f>IF(Play[[#This Row],[southeast]]=1,Play[[#This Row],[medical_insurance_charges]],NA())</f>
        <v>#N/A</v>
      </c>
      <c r="S1120" s="110" t="e">
        <f>IF(Play[[#This Row],[southwest]]=1,Play[[#This Row],[medical_insurance_charges]],NA())</f>
        <v>#N/A</v>
      </c>
      <c r="T1120" s="111">
        <f>IF(Play[[#This Row],[northwest]]=1,Play[[#This Row],[medical_insurance_charges]],NA())</f>
        <v>10269.459999999999</v>
      </c>
      <c r="U1120" s="110" t="e">
        <f>IF(Play[[#This Row],[northeast]]=1,Play[[#This Row],[medical_insurance_charges]],NA())</f>
        <v>#N/A</v>
      </c>
      <c r="V1120" s="114" t="e">
        <f>IF(AND(Play[[#This Row],[southeast]]&lt;&gt;0,Play[[#This Row],[Smoker]]&lt;&gt;0),Play[[#This Row],[medical_insurance_charges]],NA())</f>
        <v>#N/A</v>
      </c>
      <c r="W1120" s="114" t="e">
        <f>IF(AND(Play[[#This Row],[southwest]]&lt;&gt;0,Play[[#This Row],[Smoker]]&lt;&gt;0),Play[[#This Row],[medical_insurance_charges]],NA())</f>
        <v>#N/A</v>
      </c>
      <c r="X1120" s="114" t="e">
        <f>IF(AND(Play[[#This Row],[northwest]]&lt;&gt;0,Play[[#This Row],[Smoker]]&lt;&gt;0),Play[[#This Row],[medical_insurance_charges]],NA())</f>
        <v>#N/A</v>
      </c>
      <c r="Y1120" s="114" t="e">
        <f>IF(AND(Play[[#This Row],[northeast]]&lt;&gt;0,Play[[#This Row],[Smoker]]&lt;&gt;0),Play[[#This Row],[medical_insurance_charges]],NA())</f>
        <v>#N/A</v>
      </c>
      <c r="Z1120" s="115" t="e">
        <f>IF(AND(Play[[#This Row],[Biological Marker]]=0,Play[[#This Row],[Smoker]]=1),Play[[#This Row],[medical_insurance_charges]],NA())</f>
        <v>#N/A</v>
      </c>
      <c r="AA1120" s="115" t="e">
        <f>IF(AND(Play[[#This Row],[Biological Marker]]=1,Play[[#This Row],[Smoker]]=1),Play[[#This Row],[medical_insurance_charges]],NA())</f>
        <v>#N/A</v>
      </c>
      <c r="AB1120" s="144" t="e">
        <f>IF(AND(Play[[#This Row],[southeast]]&lt;&gt;0,Play[[#This Row],[Smoker]]=0),Play[[#This Row],[medical_insurance_charges]],NA())</f>
        <v>#N/A</v>
      </c>
      <c r="AC1120" s="144" t="e">
        <f>IF(AND(Play[[#This Row],[southwest]]&lt;&gt;0,Play[[#This Row],[Smoker]]=0),Play[[#This Row],[medical_insurance_charges]],NA())</f>
        <v>#N/A</v>
      </c>
      <c r="AD1120" s="144">
        <f>IF(AND(Play[[#This Row],[northwest]]&lt;&gt;0,Play[[#This Row],[Smoker]]=0),Play[[#This Row],[medical_insurance_charges]],NA())</f>
        <v>10269.459999999999</v>
      </c>
      <c r="AE1120" s="144" t="e">
        <f>IF(AND(Play[[#This Row],[northeast]]&lt;&gt;0,Play[[#This Row],[Smoker]]=0),Play[[#This Row],[medical_insurance_charges]],NA())</f>
        <v>#N/A</v>
      </c>
      <c r="AF1120" s="115" t="e">
        <f>IF(AND(Play[[#This Row],[Biological Marker]]=0,Play[[#This Row],[Smoker]]=0),Play[[#This Row],[medical_insurance_charges]],NA())</f>
        <v>#N/A</v>
      </c>
      <c r="AG1120" s="115">
        <f>IF(AND(Play[[#This Row],[Biological Marker]]=1,Play[[#This Row],[Smoker]]=0),Play[[#This Row],[medical_insurance_charges]],NA())</f>
        <v>10269.459999999999</v>
      </c>
    </row>
    <row r="1121" spans="1:33" x14ac:dyDescent="0.35">
      <c r="A1121" s="31">
        <v>50</v>
      </c>
      <c r="B1121" s="31">
        <v>32.204999999999998</v>
      </c>
      <c r="C1121" s="33">
        <v>0</v>
      </c>
      <c r="D1121" s="33">
        <v>1</v>
      </c>
      <c r="E1121" s="33">
        <v>0</v>
      </c>
      <c r="F1121" s="33">
        <v>0</v>
      </c>
      <c r="G1121" s="33">
        <v>1</v>
      </c>
      <c r="H1121">
        <v>0</v>
      </c>
      <c r="I1121">
        <v>0</v>
      </c>
      <c r="J1121">
        <v>0</v>
      </c>
      <c r="K1121">
        <v>1</v>
      </c>
      <c r="L1121">
        <v>0</v>
      </c>
      <c r="M1121">
        <v>0</v>
      </c>
      <c r="N1121">
        <v>0</v>
      </c>
      <c r="O1121">
        <v>1</v>
      </c>
      <c r="P1121">
        <v>0</v>
      </c>
      <c r="Q1121" s="32">
        <v>8835.2649500000007</v>
      </c>
      <c r="R1121" s="110" t="e">
        <f>IF(Play[[#This Row],[southeast]]=1,Play[[#This Row],[medical_insurance_charges]],NA())</f>
        <v>#N/A</v>
      </c>
      <c r="S1121" s="110" t="e">
        <f>IF(Play[[#This Row],[southwest]]=1,Play[[#This Row],[medical_insurance_charges]],NA())</f>
        <v>#N/A</v>
      </c>
      <c r="T1121" s="111">
        <f>IF(Play[[#This Row],[northwest]]=1,Play[[#This Row],[medical_insurance_charges]],NA())</f>
        <v>8835.2649500000007</v>
      </c>
      <c r="U1121" s="110" t="e">
        <f>IF(Play[[#This Row],[northeast]]=1,Play[[#This Row],[medical_insurance_charges]],NA())</f>
        <v>#N/A</v>
      </c>
      <c r="V1121" s="114" t="e">
        <f>IF(AND(Play[[#This Row],[southeast]]&lt;&gt;0,Play[[#This Row],[Smoker]]&lt;&gt;0),Play[[#This Row],[medical_insurance_charges]],NA())</f>
        <v>#N/A</v>
      </c>
      <c r="W1121" s="114" t="e">
        <f>IF(AND(Play[[#This Row],[southwest]]&lt;&gt;0,Play[[#This Row],[Smoker]]&lt;&gt;0),Play[[#This Row],[medical_insurance_charges]],NA())</f>
        <v>#N/A</v>
      </c>
      <c r="X1121" s="114" t="e">
        <f>IF(AND(Play[[#This Row],[northwest]]&lt;&gt;0,Play[[#This Row],[Smoker]]&lt;&gt;0),Play[[#This Row],[medical_insurance_charges]],NA())</f>
        <v>#N/A</v>
      </c>
      <c r="Y1121" s="114" t="e">
        <f>IF(AND(Play[[#This Row],[northeast]]&lt;&gt;0,Play[[#This Row],[Smoker]]&lt;&gt;0),Play[[#This Row],[medical_insurance_charges]],NA())</f>
        <v>#N/A</v>
      </c>
      <c r="Z1121" s="115" t="e">
        <f>IF(AND(Play[[#This Row],[Biological Marker]]=0,Play[[#This Row],[Smoker]]=1),Play[[#This Row],[medical_insurance_charges]],NA())</f>
        <v>#N/A</v>
      </c>
      <c r="AA1121" s="115" t="e">
        <f>IF(AND(Play[[#This Row],[Biological Marker]]=1,Play[[#This Row],[Smoker]]=1),Play[[#This Row],[medical_insurance_charges]],NA())</f>
        <v>#N/A</v>
      </c>
      <c r="AB1121" s="144" t="e">
        <f>IF(AND(Play[[#This Row],[southeast]]&lt;&gt;0,Play[[#This Row],[Smoker]]=0),Play[[#This Row],[medical_insurance_charges]],NA())</f>
        <v>#N/A</v>
      </c>
      <c r="AC1121" s="144" t="e">
        <f>IF(AND(Play[[#This Row],[southwest]]&lt;&gt;0,Play[[#This Row],[Smoker]]=0),Play[[#This Row],[medical_insurance_charges]],NA())</f>
        <v>#N/A</v>
      </c>
      <c r="AD1121" s="144">
        <f>IF(AND(Play[[#This Row],[northwest]]&lt;&gt;0,Play[[#This Row],[Smoker]]=0),Play[[#This Row],[medical_insurance_charges]],NA())</f>
        <v>8835.2649500000007</v>
      </c>
      <c r="AE1121" s="144" t="e">
        <f>IF(AND(Play[[#This Row],[northeast]]&lt;&gt;0,Play[[#This Row],[Smoker]]=0),Play[[#This Row],[medical_insurance_charges]],NA())</f>
        <v>#N/A</v>
      </c>
      <c r="AF1121" s="115" t="e">
        <f>IF(AND(Play[[#This Row],[Biological Marker]]=0,Play[[#This Row],[Smoker]]=0),Play[[#This Row],[medical_insurance_charges]],NA())</f>
        <v>#N/A</v>
      </c>
      <c r="AG1121" s="115">
        <f>IF(AND(Play[[#This Row],[Biological Marker]]=1,Play[[#This Row],[Smoker]]=0),Play[[#This Row],[medical_insurance_charges]],NA())</f>
        <v>8835.2649500000007</v>
      </c>
    </row>
    <row r="1122" spans="1:33" x14ac:dyDescent="0.35">
      <c r="A1122" s="31">
        <v>50</v>
      </c>
      <c r="B1122" s="31">
        <v>32.11</v>
      </c>
      <c r="C1122" s="33">
        <v>0</v>
      </c>
      <c r="D1122" s="33">
        <v>1</v>
      </c>
      <c r="E1122" s="33">
        <v>0</v>
      </c>
      <c r="F1122" s="33">
        <v>0</v>
      </c>
      <c r="G1122" s="33">
        <v>1</v>
      </c>
      <c r="H1122">
        <v>0</v>
      </c>
      <c r="I1122">
        <v>0</v>
      </c>
      <c r="J1122">
        <v>0</v>
      </c>
      <c r="K1122">
        <v>0</v>
      </c>
      <c r="L1122">
        <v>1</v>
      </c>
      <c r="M1122">
        <v>0</v>
      </c>
      <c r="N1122">
        <v>0</v>
      </c>
      <c r="O1122">
        <v>1</v>
      </c>
      <c r="P1122">
        <v>0</v>
      </c>
      <c r="Q1122" s="32">
        <v>25333.332839999999</v>
      </c>
      <c r="R1122" s="110" t="e">
        <f>IF(Play[[#This Row],[southeast]]=1,Play[[#This Row],[medical_insurance_charges]],NA())</f>
        <v>#N/A</v>
      </c>
      <c r="S1122" s="110" t="e">
        <f>IF(Play[[#This Row],[southwest]]=1,Play[[#This Row],[medical_insurance_charges]],NA())</f>
        <v>#N/A</v>
      </c>
      <c r="T1122" s="111" t="e">
        <f>IF(Play[[#This Row],[northwest]]=1,Play[[#This Row],[medical_insurance_charges]],NA())</f>
        <v>#N/A</v>
      </c>
      <c r="U1122" s="110">
        <f>IF(Play[[#This Row],[northeast]]=1,Play[[#This Row],[medical_insurance_charges]],NA())</f>
        <v>25333.332839999999</v>
      </c>
      <c r="V1122" s="114" t="e">
        <f>IF(AND(Play[[#This Row],[southeast]]&lt;&gt;0,Play[[#This Row],[Smoker]]&lt;&gt;0),Play[[#This Row],[medical_insurance_charges]],NA())</f>
        <v>#N/A</v>
      </c>
      <c r="W1122" s="114" t="e">
        <f>IF(AND(Play[[#This Row],[southwest]]&lt;&gt;0,Play[[#This Row],[Smoker]]&lt;&gt;0),Play[[#This Row],[medical_insurance_charges]],NA())</f>
        <v>#N/A</v>
      </c>
      <c r="X1122" s="114" t="e">
        <f>IF(AND(Play[[#This Row],[northwest]]&lt;&gt;0,Play[[#This Row],[Smoker]]&lt;&gt;0),Play[[#This Row],[medical_insurance_charges]],NA())</f>
        <v>#N/A</v>
      </c>
      <c r="Y1122" s="114" t="e">
        <f>IF(AND(Play[[#This Row],[northeast]]&lt;&gt;0,Play[[#This Row],[Smoker]]&lt;&gt;0),Play[[#This Row],[medical_insurance_charges]],NA())</f>
        <v>#N/A</v>
      </c>
      <c r="Z1122" s="115" t="e">
        <f>IF(AND(Play[[#This Row],[Biological Marker]]=0,Play[[#This Row],[Smoker]]=1),Play[[#This Row],[medical_insurance_charges]],NA())</f>
        <v>#N/A</v>
      </c>
      <c r="AA1122" s="115" t="e">
        <f>IF(AND(Play[[#This Row],[Biological Marker]]=1,Play[[#This Row],[Smoker]]=1),Play[[#This Row],[medical_insurance_charges]],NA())</f>
        <v>#N/A</v>
      </c>
      <c r="AB1122" s="144" t="e">
        <f>IF(AND(Play[[#This Row],[southeast]]&lt;&gt;0,Play[[#This Row],[Smoker]]=0),Play[[#This Row],[medical_insurance_charges]],NA())</f>
        <v>#N/A</v>
      </c>
      <c r="AC1122" s="144" t="e">
        <f>IF(AND(Play[[#This Row],[southwest]]&lt;&gt;0,Play[[#This Row],[Smoker]]=0),Play[[#This Row],[medical_insurance_charges]],NA())</f>
        <v>#N/A</v>
      </c>
      <c r="AD1122" s="144" t="e">
        <f>IF(AND(Play[[#This Row],[northwest]]&lt;&gt;0,Play[[#This Row],[Smoker]]=0),Play[[#This Row],[medical_insurance_charges]],NA())</f>
        <v>#N/A</v>
      </c>
      <c r="AE1122" s="144">
        <f>IF(AND(Play[[#This Row],[northeast]]&lt;&gt;0,Play[[#This Row],[Smoker]]=0),Play[[#This Row],[medical_insurance_charges]],NA())</f>
        <v>25333.332839999999</v>
      </c>
      <c r="AF1122" s="115" t="e">
        <f>IF(AND(Play[[#This Row],[Biological Marker]]=0,Play[[#This Row],[Smoker]]=0),Play[[#This Row],[medical_insurance_charges]],NA())</f>
        <v>#N/A</v>
      </c>
      <c r="AG1122" s="115">
        <f>IF(AND(Play[[#This Row],[Biological Marker]]=1,Play[[#This Row],[Smoker]]=0),Play[[#This Row],[medical_insurance_charges]],NA())</f>
        <v>25333.332839999999</v>
      </c>
    </row>
    <row r="1123" spans="1:33" x14ac:dyDescent="0.35">
      <c r="A1123" s="31">
        <v>50</v>
      </c>
      <c r="B1123" s="31">
        <v>30.97</v>
      </c>
      <c r="C1123" s="33">
        <v>0</v>
      </c>
      <c r="D1123" s="33">
        <v>1</v>
      </c>
      <c r="E1123" s="33">
        <v>0</v>
      </c>
      <c r="F1123" s="33">
        <v>0</v>
      </c>
      <c r="G1123" s="33">
        <v>1</v>
      </c>
      <c r="H1123">
        <v>0</v>
      </c>
      <c r="I1123">
        <v>0</v>
      </c>
      <c r="J1123">
        <v>0</v>
      </c>
      <c r="K1123">
        <v>1</v>
      </c>
      <c r="L1123">
        <v>0</v>
      </c>
      <c r="M1123">
        <v>0</v>
      </c>
      <c r="N1123">
        <v>0</v>
      </c>
      <c r="O1123">
        <v>1</v>
      </c>
      <c r="P1123">
        <v>0</v>
      </c>
      <c r="Q1123" s="32">
        <v>10600.5483</v>
      </c>
      <c r="R1123" s="110" t="e">
        <f>IF(Play[[#This Row],[southeast]]=1,Play[[#This Row],[medical_insurance_charges]],NA())</f>
        <v>#N/A</v>
      </c>
      <c r="S1123" s="110" t="e">
        <f>IF(Play[[#This Row],[southwest]]=1,Play[[#This Row],[medical_insurance_charges]],NA())</f>
        <v>#N/A</v>
      </c>
      <c r="T1123" s="111">
        <f>IF(Play[[#This Row],[northwest]]=1,Play[[#This Row],[medical_insurance_charges]],NA())</f>
        <v>10600.5483</v>
      </c>
      <c r="U1123" s="110" t="e">
        <f>IF(Play[[#This Row],[northeast]]=1,Play[[#This Row],[medical_insurance_charges]],NA())</f>
        <v>#N/A</v>
      </c>
      <c r="V1123" s="114" t="e">
        <f>IF(AND(Play[[#This Row],[southeast]]&lt;&gt;0,Play[[#This Row],[Smoker]]&lt;&gt;0),Play[[#This Row],[medical_insurance_charges]],NA())</f>
        <v>#N/A</v>
      </c>
      <c r="W1123" s="114" t="e">
        <f>IF(AND(Play[[#This Row],[southwest]]&lt;&gt;0,Play[[#This Row],[Smoker]]&lt;&gt;0),Play[[#This Row],[medical_insurance_charges]],NA())</f>
        <v>#N/A</v>
      </c>
      <c r="X1123" s="114" t="e">
        <f>IF(AND(Play[[#This Row],[northwest]]&lt;&gt;0,Play[[#This Row],[Smoker]]&lt;&gt;0),Play[[#This Row],[medical_insurance_charges]],NA())</f>
        <v>#N/A</v>
      </c>
      <c r="Y1123" s="114" t="e">
        <f>IF(AND(Play[[#This Row],[northeast]]&lt;&gt;0,Play[[#This Row],[Smoker]]&lt;&gt;0),Play[[#This Row],[medical_insurance_charges]],NA())</f>
        <v>#N/A</v>
      </c>
      <c r="Z1123" s="115" t="e">
        <f>IF(AND(Play[[#This Row],[Biological Marker]]=0,Play[[#This Row],[Smoker]]=1),Play[[#This Row],[medical_insurance_charges]],NA())</f>
        <v>#N/A</v>
      </c>
      <c r="AA1123" s="115" t="e">
        <f>IF(AND(Play[[#This Row],[Biological Marker]]=1,Play[[#This Row],[Smoker]]=1),Play[[#This Row],[medical_insurance_charges]],NA())</f>
        <v>#N/A</v>
      </c>
      <c r="AB1123" s="144" t="e">
        <f>IF(AND(Play[[#This Row],[southeast]]&lt;&gt;0,Play[[#This Row],[Smoker]]=0),Play[[#This Row],[medical_insurance_charges]],NA())</f>
        <v>#N/A</v>
      </c>
      <c r="AC1123" s="144" t="e">
        <f>IF(AND(Play[[#This Row],[southwest]]&lt;&gt;0,Play[[#This Row],[Smoker]]=0),Play[[#This Row],[medical_insurance_charges]],NA())</f>
        <v>#N/A</v>
      </c>
      <c r="AD1123" s="144">
        <f>IF(AND(Play[[#This Row],[northwest]]&lt;&gt;0,Play[[#This Row],[Smoker]]=0),Play[[#This Row],[medical_insurance_charges]],NA())</f>
        <v>10600.5483</v>
      </c>
      <c r="AE1123" s="144" t="e">
        <f>IF(AND(Play[[#This Row],[northeast]]&lt;&gt;0,Play[[#This Row],[Smoker]]=0),Play[[#This Row],[medical_insurance_charges]],NA())</f>
        <v>#N/A</v>
      </c>
      <c r="AF1123" s="115" t="e">
        <f>IF(AND(Play[[#This Row],[Biological Marker]]=0,Play[[#This Row],[Smoker]]=0),Play[[#This Row],[medical_insurance_charges]],NA())</f>
        <v>#N/A</v>
      </c>
      <c r="AG1123" s="115">
        <f>IF(AND(Play[[#This Row],[Biological Marker]]=1,Play[[#This Row],[Smoker]]=0),Play[[#This Row],[medical_insurance_charges]],NA())</f>
        <v>10600.5483</v>
      </c>
    </row>
    <row r="1124" spans="1:33" x14ac:dyDescent="0.35">
      <c r="A1124" s="31">
        <v>51</v>
      </c>
      <c r="B1124" s="31">
        <v>31.635000000000002</v>
      </c>
      <c r="C1124" s="33">
        <v>0</v>
      </c>
      <c r="D1124" s="33">
        <v>1</v>
      </c>
      <c r="E1124" s="33">
        <v>0</v>
      </c>
      <c r="F1124" s="33">
        <v>0</v>
      </c>
      <c r="G1124" s="33">
        <v>1</v>
      </c>
      <c r="H1124">
        <v>0</v>
      </c>
      <c r="I1124">
        <v>0</v>
      </c>
      <c r="J1124">
        <v>0</v>
      </c>
      <c r="K1124">
        <v>1</v>
      </c>
      <c r="L1124">
        <v>0</v>
      </c>
      <c r="M1124">
        <v>0</v>
      </c>
      <c r="N1124">
        <v>0</v>
      </c>
      <c r="O1124">
        <v>1</v>
      </c>
      <c r="P1124">
        <v>0</v>
      </c>
      <c r="Q1124" s="32">
        <v>9174.1356500000002</v>
      </c>
      <c r="R1124" s="110" t="e">
        <f>IF(Play[[#This Row],[southeast]]=1,Play[[#This Row],[medical_insurance_charges]],NA())</f>
        <v>#N/A</v>
      </c>
      <c r="S1124" s="110" t="e">
        <f>IF(Play[[#This Row],[southwest]]=1,Play[[#This Row],[medical_insurance_charges]],NA())</f>
        <v>#N/A</v>
      </c>
      <c r="T1124" s="111">
        <f>IF(Play[[#This Row],[northwest]]=1,Play[[#This Row],[medical_insurance_charges]],NA())</f>
        <v>9174.1356500000002</v>
      </c>
      <c r="U1124" s="110" t="e">
        <f>IF(Play[[#This Row],[northeast]]=1,Play[[#This Row],[medical_insurance_charges]],NA())</f>
        <v>#N/A</v>
      </c>
      <c r="V1124" s="114" t="e">
        <f>IF(AND(Play[[#This Row],[southeast]]&lt;&gt;0,Play[[#This Row],[Smoker]]&lt;&gt;0),Play[[#This Row],[medical_insurance_charges]],NA())</f>
        <v>#N/A</v>
      </c>
      <c r="W1124" s="114" t="e">
        <f>IF(AND(Play[[#This Row],[southwest]]&lt;&gt;0,Play[[#This Row],[Smoker]]&lt;&gt;0),Play[[#This Row],[medical_insurance_charges]],NA())</f>
        <v>#N/A</v>
      </c>
      <c r="X1124" s="114" t="e">
        <f>IF(AND(Play[[#This Row],[northwest]]&lt;&gt;0,Play[[#This Row],[Smoker]]&lt;&gt;0),Play[[#This Row],[medical_insurance_charges]],NA())</f>
        <v>#N/A</v>
      </c>
      <c r="Y1124" s="114" t="e">
        <f>IF(AND(Play[[#This Row],[northeast]]&lt;&gt;0,Play[[#This Row],[Smoker]]&lt;&gt;0),Play[[#This Row],[medical_insurance_charges]],NA())</f>
        <v>#N/A</v>
      </c>
      <c r="Z1124" s="115" t="e">
        <f>IF(AND(Play[[#This Row],[Biological Marker]]=0,Play[[#This Row],[Smoker]]=1),Play[[#This Row],[medical_insurance_charges]],NA())</f>
        <v>#N/A</v>
      </c>
      <c r="AA1124" s="115" t="e">
        <f>IF(AND(Play[[#This Row],[Biological Marker]]=1,Play[[#This Row],[Smoker]]=1),Play[[#This Row],[medical_insurance_charges]],NA())</f>
        <v>#N/A</v>
      </c>
      <c r="AB1124" s="144" t="e">
        <f>IF(AND(Play[[#This Row],[southeast]]&lt;&gt;0,Play[[#This Row],[Smoker]]=0),Play[[#This Row],[medical_insurance_charges]],NA())</f>
        <v>#N/A</v>
      </c>
      <c r="AC1124" s="144" t="e">
        <f>IF(AND(Play[[#This Row],[southwest]]&lt;&gt;0,Play[[#This Row],[Smoker]]=0),Play[[#This Row],[medical_insurance_charges]],NA())</f>
        <v>#N/A</v>
      </c>
      <c r="AD1124" s="144">
        <f>IF(AND(Play[[#This Row],[northwest]]&lt;&gt;0,Play[[#This Row],[Smoker]]=0),Play[[#This Row],[medical_insurance_charges]],NA())</f>
        <v>9174.1356500000002</v>
      </c>
      <c r="AE1124" s="144" t="e">
        <f>IF(AND(Play[[#This Row],[northeast]]&lt;&gt;0,Play[[#This Row],[Smoker]]=0),Play[[#This Row],[medical_insurance_charges]],NA())</f>
        <v>#N/A</v>
      </c>
      <c r="AF1124" s="115" t="e">
        <f>IF(AND(Play[[#This Row],[Biological Marker]]=0,Play[[#This Row],[Smoker]]=0),Play[[#This Row],[medical_insurance_charges]],NA())</f>
        <v>#N/A</v>
      </c>
      <c r="AG1124" s="115">
        <f>IF(AND(Play[[#This Row],[Biological Marker]]=1,Play[[#This Row],[Smoker]]=0),Play[[#This Row],[medical_insurance_charges]],NA())</f>
        <v>9174.1356500000002</v>
      </c>
    </row>
    <row r="1125" spans="1:33" x14ac:dyDescent="0.35">
      <c r="A1125" s="31">
        <v>51</v>
      </c>
      <c r="B1125" s="31">
        <v>32.299999999999997</v>
      </c>
      <c r="C1125" s="33">
        <v>0</v>
      </c>
      <c r="D1125" s="33">
        <v>1</v>
      </c>
      <c r="E1125" s="33">
        <v>0</v>
      </c>
      <c r="F1125" s="33">
        <v>0</v>
      </c>
      <c r="G1125" s="33">
        <v>1</v>
      </c>
      <c r="H1125">
        <v>0</v>
      </c>
      <c r="I1125">
        <v>0</v>
      </c>
      <c r="J1125">
        <v>0</v>
      </c>
      <c r="K1125">
        <v>0</v>
      </c>
      <c r="L1125">
        <v>1</v>
      </c>
      <c r="M1125">
        <v>0</v>
      </c>
      <c r="N1125">
        <v>0</v>
      </c>
      <c r="O1125">
        <v>1</v>
      </c>
      <c r="P1125">
        <v>0</v>
      </c>
      <c r="Q1125" s="32">
        <v>9964.06</v>
      </c>
      <c r="R1125" s="110" t="e">
        <f>IF(Play[[#This Row],[southeast]]=1,Play[[#This Row],[medical_insurance_charges]],NA())</f>
        <v>#N/A</v>
      </c>
      <c r="S1125" s="110" t="e">
        <f>IF(Play[[#This Row],[southwest]]=1,Play[[#This Row],[medical_insurance_charges]],NA())</f>
        <v>#N/A</v>
      </c>
      <c r="T1125" s="111" t="e">
        <f>IF(Play[[#This Row],[northwest]]=1,Play[[#This Row],[medical_insurance_charges]],NA())</f>
        <v>#N/A</v>
      </c>
      <c r="U1125" s="110">
        <f>IF(Play[[#This Row],[northeast]]=1,Play[[#This Row],[medical_insurance_charges]],NA())</f>
        <v>9964.06</v>
      </c>
      <c r="V1125" s="114" t="e">
        <f>IF(AND(Play[[#This Row],[southeast]]&lt;&gt;0,Play[[#This Row],[Smoker]]&lt;&gt;0),Play[[#This Row],[medical_insurance_charges]],NA())</f>
        <v>#N/A</v>
      </c>
      <c r="W1125" s="114" t="e">
        <f>IF(AND(Play[[#This Row],[southwest]]&lt;&gt;0,Play[[#This Row],[Smoker]]&lt;&gt;0),Play[[#This Row],[medical_insurance_charges]],NA())</f>
        <v>#N/A</v>
      </c>
      <c r="X1125" s="114" t="e">
        <f>IF(AND(Play[[#This Row],[northwest]]&lt;&gt;0,Play[[#This Row],[Smoker]]&lt;&gt;0),Play[[#This Row],[medical_insurance_charges]],NA())</f>
        <v>#N/A</v>
      </c>
      <c r="Y1125" s="114" t="e">
        <f>IF(AND(Play[[#This Row],[northeast]]&lt;&gt;0,Play[[#This Row],[Smoker]]&lt;&gt;0),Play[[#This Row],[medical_insurance_charges]],NA())</f>
        <v>#N/A</v>
      </c>
      <c r="Z1125" s="115" t="e">
        <f>IF(AND(Play[[#This Row],[Biological Marker]]=0,Play[[#This Row],[Smoker]]=1),Play[[#This Row],[medical_insurance_charges]],NA())</f>
        <v>#N/A</v>
      </c>
      <c r="AA1125" s="115" t="e">
        <f>IF(AND(Play[[#This Row],[Biological Marker]]=1,Play[[#This Row],[Smoker]]=1),Play[[#This Row],[medical_insurance_charges]],NA())</f>
        <v>#N/A</v>
      </c>
      <c r="AB1125" s="144" t="e">
        <f>IF(AND(Play[[#This Row],[southeast]]&lt;&gt;0,Play[[#This Row],[Smoker]]=0),Play[[#This Row],[medical_insurance_charges]],NA())</f>
        <v>#N/A</v>
      </c>
      <c r="AC1125" s="144" t="e">
        <f>IF(AND(Play[[#This Row],[southwest]]&lt;&gt;0,Play[[#This Row],[Smoker]]=0),Play[[#This Row],[medical_insurance_charges]],NA())</f>
        <v>#N/A</v>
      </c>
      <c r="AD1125" s="144" t="e">
        <f>IF(AND(Play[[#This Row],[northwest]]&lt;&gt;0,Play[[#This Row],[Smoker]]=0),Play[[#This Row],[medical_insurance_charges]],NA())</f>
        <v>#N/A</v>
      </c>
      <c r="AE1125" s="144">
        <f>IF(AND(Play[[#This Row],[northeast]]&lt;&gt;0,Play[[#This Row],[Smoker]]=0),Play[[#This Row],[medical_insurance_charges]],NA())</f>
        <v>9964.06</v>
      </c>
      <c r="AF1125" s="115" t="e">
        <f>IF(AND(Play[[#This Row],[Biological Marker]]=0,Play[[#This Row],[Smoker]]=0),Play[[#This Row],[medical_insurance_charges]],NA())</f>
        <v>#N/A</v>
      </c>
      <c r="AG1125" s="115">
        <f>IF(AND(Play[[#This Row],[Biological Marker]]=1,Play[[#This Row],[Smoker]]=0),Play[[#This Row],[medical_insurance_charges]],NA())</f>
        <v>9964.06</v>
      </c>
    </row>
    <row r="1126" spans="1:33" x14ac:dyDescent="0.35">
      <c r="A1126" s="31">
        <v>52</v>
      </c>
      <c r="B1126" s="31">
        <v>32.204999999999998</v>
      </c>
      <c r="C1126" s="33">
        <v>0</v>
      </c>
      <c r="D1126" s="33">
        <v>1</v>
      </c>
      <c r="E1126" s="33">
        <v>0</v>
      </c>
      <c r="F1126" s="33">
        <v>0</v>
      </c>
      <c r="G1126" s="33">
        <v>1</v>
      </c>
      <c r="H1126">
        <v>0</v>
      </c>
      <c r="I1126">
        <v>0</v>
      </c>
      <c r="J1126">
        <v>0</v>
      </c>
      <c r="K1126">
        <v>0</v>
      </c>
      <c r="L1126">
        <v>1</v>
      </c>
      <c r="M1126">
        <v>0</v>
      </c>
      <c r="N1126">
        <v>0</v>
      </c>
      <c r="O1126">
        <v>1</v>
      </c>
      <c r="P1126">
        <v>0</v>
      </c>
      <c r="Q1126" s="32">
        <v>11488.31695</v>
      </c>
      <c r="R1126" s="110" t="e">
        <f>IF(Play[[#This Row],[southeast]]=1,Play[[#This Row],[medical_insurance_charges]],NA())</f>
        <v>#N/A</v>
      </c>
      <c r="S1126" s="110" t="e">
        <f>IF(Play[[#This Row],[southwest]]=1,Play[[#This Row],[medical_insurance_charges]],NA())</f>
        <v>#N/A</v>
      </c>
      <c r="T1126" s="111" t="e">
        <f>IF(Play[[#This Row],[northwest]]=1,Play[[#This Row],[medical_insurance_charges]],NA())</f>
        <v>#N/A</v>
      </c>
      <c r="U1126" s="110">
        <f>IF(Play[[#This Row],[northeast]]=1,Play[[#This Row],[medical_insurance_charges]],NA())</f>
        <v>11488.31695</v>
      </c>
      <c r="V1126" s="114" t="e">
        <f>IF(AND(Play[[#This Row],[southeast]]&lt;&gt;0,Play[[#This Row],[Smoker]]&lt;&gt;0),Play[[#This Row],[medical_insurance_charges]],NA())</f>
        <v>#N/A</v>
      </c>
      <c r="W1126" s="114" t="e">
        <f>IF(AND(Play[[#This Row],[southwest]]&lt;&gt;0,Play[[#This Row],[Smoker]]&lt;&gt;0),Play[[#This Row],[medical_insurance_charges]],NA())</f>
        <v>#N/A</v>
      </c>
      <c r="X1126" s="114" t="e">
        <f>IF(AND(Play[[#This Row],[northwest]]&lt;&gt;0,Play[[#This Row],[Smoker]]&lt;&gt;0),Play[[#This Row],[medical_insurance_charges]],NA())</f>
        <v>#N/A</v>
      </c>
      <c r="Y1126" s="114" t="e">
        <f>IF(AND(Play[[#This Row],[northeast]]&lt;&gt;0,Play[[#This Row],[Smoker]]&lt;&gt;0),Play[[#This Row],[medical_insurance_charges]],NA())</f>
        <v>#N/A</v>
      </c>
      <c r="Z1126" s="115" t="e">
        <f>IF(AND(Play[[#This Row],[Biological Marker]]=0,Play[[#This Row],[Smoker]]=1),Play[[#This Row],[medical_insurance_charges]],NA())</f>
        <v>#N/A</v>
      </c>
      <c r="AA1126" s="115" t="e">
        <f>IF(AND(Play[[#This Row],[Biological Marker]]=1,Play[[#This Row],[Smoker]]=1),Play[[#This Row],[medical_insurance_charges]],NA())</f>
        <v>#N/A</v>
      </c>
      <c r="AB1126" s="144" t="e">
        <f>IF(AND(Play[[#This Row],[southeast]]&lt;&gt;0,Play[[#This Row],[Smoker]]=0),Play[[#This Row],[medical_insurance_charges]],NA())</f>
        <v>#N/A</v>
      </c>
      <c r="AC1126" s="144" t="e">
        <f>IF(AND(Play[[#This Row],[southwest]]&lt;&gt;0,Play[[#This Row],[Smoker]]=0),Play[[#This Row],[medical_insurance_charges]],NA())</f>
        <v>#N/A</v>
      </c>
      <c r="AD1126" s="144" t="e">
        <f>IF(AND(Play[[#This Row],[northwest]]&lt;&gt;0,Play[[#This Row],[Smoker]]=0),Play[[#This Row],[medical_insurance_charges]],NA())</f>
        <v>#N/A</v>
      </c>
      <c r="AE1126" s="144">
        <f>IF(AND(Play[[#This Row],[northeast]]&lt;&gt;0,Play[[#This Row],[Smoker]]=0),Play[[#This Row],[medical_insurance_charges]],NA())</f>
        <v>11488.31695</v>
      </c>
      <c r="AF1126" s="115" t="e">
        <f>IF(AND(Play[[#This Row],[Biological Marker]]=0,Play[[#This Row],[Smoker]]=0),Play[[#This Row],[medical_insurance_charges]],NA())</f>
        <v>#N/A</v>
      </c>
      <c r="AG1126" s="115">
        <f>IF(AND(Play[[#This Row],[Biological Marker]]=1,Play[[#This Row],[Smoker]]=0),Play[[#This Row],[medical_insurance_charges]],NA())</f>
        <v>11488.31695</v>
      </c>
    </row>
    <row r="1127" spans="1:33" x14ac:dyDescent="0.35">
      <c r="A1127" s="31">
        <v>52</v>
      </c>
      <c r="B1127" s="31">
        <v>33.25</v>
      </c>
      <c r="C1127" s="33">
        <v>0</v>
      </c>
      <c r="D1127" s="33">
        <v>1</v>
      </c>
      <c r="E1127" s="33">
        <v>0</v>
      </c>
      <c r="F1127" s="33">
        <v>0</v>
      </c>
      <c r="G1127" s="33">
        <v>1</v>
      </c>
      <c r="H1127">
        <v>0</v>
      </c>
      <c r="I1127">
        <v>0</v>
      </c>
      <c r="J1127">
        <v>0</v>
      </c>
      <c r="K1127">
        <v>0</v>
      </c>
      <c r="L1127">
        <v>1</v>
      </c>
      <c r="M1127">
        <v>0</v>
      </c>
      <c r="N1127">
        <v>0</v>
      </c>
      <c r="O1127">
        <v>1</v>
      </c>
      <c r="P1127">
        <v>0</v>
      </c>
      <c r="Q1127" s="32">
        <v>9722.7695000000003</v>
      </c>
      <c r="R1127" s="110" t="e">
        <f>IF(Play[[#This Row],[southeast]]=1,Play[[#This Row],[medical_insurance_charges]],NA())</f>
        <v>#N/A</v>
      </c>
      <c r="S1127" s="110" t="e">
        <f>IF(Play[[#This Row],[southwest]]=1,Play[[#This Row],[medical_insurance_charges]],NA())</f>
        <v>#N/A</v>
      </c>
      <c r="T1127" s="111" t="e">
        <f>IF(Play[[#This Row],[northwest]]=1,Play[[#This Row],[medical_insurance_charges]],NA())</f>
        <v>#N/A</v>
      </c>
      <c r="U1127" s="110">
        <f>IF(Play[[#This Row],[northeast]]=1,Play[[#This Row],[medical_insurance_charges]],NA())</f>
        <v>9722.7695000000003</v>
      </c>
      <c r="V1127" s="114" t="e">
        <f>IF(AND(Play[[#This Row],[southeast]]&lt;&gt;0,Play[[#This Row],[Smoker]]&lt;&gt;0),Play[[#This Row],[medical_insurance_charges]],NA())</f>
        <v>#N/A</v>
      </c>
      <c r="W1127" s="114" t="e">
        <f>IF(AND(Play[[#This Row],[southwest]]&lt;&gt;0,Play[[#This Row],[Smoker]]&lt;&gt;0),Play[[#This Row],[medical_insurance_charges]],NA())</f>
        <v>#N/A</v>
      </c>
      <c r="X1127" s="114" t="e">
        <f>IF(AND(Play[[#This Row],[northwest]]&lt;&gt;0,Play[[#This Row],[Smoker]]&lt;&gt;0),Play[[#This Row],[medical_insurance_charges]],NA())</f>
        <v>#N/A</v>
      </c>
      <c r="Y1127" s="114" t="e">
        <f>IF(AND(Play[[#This Row],[northeast]]&lt;&gt;0,Play[[#This Row],[Smoker]]&lt;&gt;0),Play[[#This Row],[medical_insurance_charges]],NA())</f>
        <v>#N/A</v>
      </c>
      <c r="Z1127" s="115" t="e">
        <f>IF(AND(Play[[#This Row],[Biological Marker]]=0,Play[[#This Row],[Smoker]]=1),Play[[#This Row],[medical_insurance_charges]],NA())</f>
        <v>#N/A</v>
      </c>
      <c r="AA1127" s="115" t="e">
        <f>IF(AND(Play[[#This Row],[Biological Marker]]=1,Play[[#This Row],[Smoker]]=1),Play[[#This Row],[medical_insurance_charges]],NA())</f>
        <v>#N/A</v>
      </c>
      <c r="AB1127" s="144" t="e">
        <f>IF(AND(Play[[#This Row],[southeast]]&lt;&gt;0,Play[[#This Row],[Smoker]]=0),Play[[#This Row],[medical_insurance_charges]],NA())</f>
        <v>#N/A</v>
      </c>
      <c r="AC1127" s="144" t="e">
        <f>IF(AND(Play[[#This Row],[southwest]]&lt;&gt;0,Play[[#This Row],[Smoker]]=0),Play[[#This Row],[medical_insurance_charges]],NA())</f>
        <v>#N/A</v>
      </c>
      <c r="AD1127" s="144" t="e">
        <f>IF(AND(Play[[#This Row],[northwest]]&lt;&gt;0,Play[[#This Row],[Smoker]]=0),Play[[#This Row],[medical_insurance_charges]],NA())</f>
        <v>#N/A</v>
      </c>
      <c r="AE1127" s="144">
        <f>IF(AND(Play[[#This Row],[northeast]]&lt;&gt;0,Play[[#This Row],[Smoker]]=0),Play[[#This Row],[medical_insurance_charges]],NA())</f>
        <v>9722.7695000000003</v>
      </c>
      <c r="AF1127" s="115" t="e">
        <f>IF(AND(Play[[#This Row],[Biological Marker]]=0,Play[[#This Row],[Smoker]]=0),Play[[#This Row],[medical_insurance_charges]],NA())</f>
        <v>#N/A</v>
      </c>
      <c r="AG1127" s="115">
        <f>IF(AND(Play[[#This Row],[Biological Marker]]=1,Play[[#This Row],[Smoker]]=0),Play[[#This Row],[medical_insurance_charges]],NA())</f>
        <v>9722.7695000000003</v>
      </c>
    </row>
    <row r="1128" spans="1:33" x14ac:dyDescent="0.35">
      <c r="A1128" s="31">
        <v>52</v>
      </c>
      <c r="B1128" s="31">
        <v>36.765000000000001</v>
      </c>
      <c r="C1128" s="33">
        <v>0</v>
      </c>
      <c r="D1128" s="33">
        <v>1</v>
      </c>
      <c r="E1128" s="33">
        <v>0</v>
      </c>
      <c r="F1128" s="33">
        <v>0</v>
      </c>
      <c r="G1128" s="33">
        <v>1</v>
      </c>
      <c r="H1128">
        <v>0</v>
      </c>
      <c r="I1128">
        <v>0</v>
      </c>
      <c r="J1128">
        <v>0</v>
      </c>
      <c r="K1128">
        <v>1</v>
      </c>
      <c r="L1128">
        <v>0</v>
      </c>
      <c r="M1128">
        <v>0</v>
      </c>
      <c r="N1128">
        <v>0</v>
      </c>
      <c r="O1128">
        <v>1</v>
      </c>
      <c r="P1128">
        <v>0</v>
      </c>
      <c r="Q1128" s="32">
        <v>26467.09737</v>
      </c>
      <c r="R1128" s="110" t="e">
        <f>IF(Play[[#This Row],[southeast]]=1,Play[[#This Row],[medical_insurance_charges]],NA())</f>
        <v>#N/A</v>
      </c>
      <c r="S1128" s="110" t="e">
        <f>IF(Play[[#This Row],[southwest]]=1,Play[[#This Row],[medical_insurance_charges]],NA())</f>
        <v>#N/A</v>
      </c>
      <c r="T1128" s="111">
        <f>IF(Play[[#This Row],[northwest]]=1,Play[[#This Row],[medical_insurance_charges]],NA())</f>
        <v>26467.09737</v>
      </c>
      <c r="U1128" s="110" t="e">
        <f>IF(Play[[#This Row],[northeast]]=1,Play[[#This Row],[medical_insurance_charges]],NA())</f>
        <v>#N/A</v>
      </c>
      <c r="V1128" s="114" t="e">
        <f>IF(AND(Play[[#This Row],[southeast]]&lt;&gt;0,Play[[#This Row],[Smoker]]&lt;&gt;0),Play[[#This Row],[medical_insurance_charges]],NA())</f>
        <v>#N/A</v>
      </c>
      <c r="W1128" s="114" t="e">
        <f>IF(AND(Play[[#This Row],[southwest]]&lt;&gt;0,Play[[#This Row],[Smoker]]&lt;&gt;0),Play[[#This Row],[medical_insurance_charges]],NA())</f>
        <v>#N/A</v>
      </c>
      <c r="X1128" s="114" t="e">
        <f>IF(AND(Play[[#This Row],[northwest]]&lt;&gt;0,Play[[#This Row],[Smoker]]&lt;&gt;0),Play[[#This Row],[medical_insurance_charges]],NA())</f>
        <v>#N/A</v>
      </c>
      <c r="Y1128" s="114" t="e">
        <f>IF(AND(Play[[#This Row],[northeast]]&lt;&gt;0,Play[[#This Row],[Smoker]]&lt;&gt;0),Play[[#This Row],[medical_insurance_charges]],NA())</f>
        <v>#N/A</v>
      </c>
      <c r="Z1128" s="115" t="e">
        <f>IF(AND(Play[[#This Row],[Biological Marker]]=0,Play[[#This Row],[Smoker]]=1),Play[[#This Row],[medical_insurance_charges]],NA())</f>
        <v>#N/A</v>
      </c>
      <c r="AA1128" s="115" t="e">
        <f>IF(AND(Play[[#This Row],[Biological Marker]]=1,Play[[#This Row],[Smoker]]=1),Play[[#This Row],[medical_insurance_charges]],NA())</f>
        <v>#N/A</v>
      </c>
      <c r="AB1128" s="144" t="e">
        <f>IF(AND(Play[[#This Row],[southeast]]&lt;&gt;0,Play[[#This Row],[Smoker]]=0),Play[[#This Row],[medical_insurance_charges]],NA())</f>
        <v>#N/A</v>
      </c>
      <c r="AC1128" s="144" t="e">
        <f>IF(AND(Play[[#This Row],[southwest]]&lt;&gt;0,Play[[#This Row],[Smoker]]=0),Play[[#This Row],[medical_insurance_charges]],NA())</f>
        <v>#N/A</v>
      </c>
      <c r="AD1128" s="144">
        <f>IF(AND(Play[[#This Row],[northwest]]&lt;&gt;0,Play[[#This Row],[Smoker]]=0),Play[[#This Row],[medical_insurance_charges]],NA())</f>
        <v>26467.09737</v>
      </c>
      <c r="AE1128" s="144" t="e">
        <f>IF(AND(Play[[#This Row],[northeast]]&lt;&gt;0,Play[[#This Row],[Smoker]]=0),Play[[#This Row],[medical_insurance_charges]],NA())</f>
        <v>#N/A</v>
      </c>
      <c r="AF1128" s="115" t="e">
        <f>IF(AND(Play[[#This Row],[Biological Marker]]=0,Play[[#This Row],[Smoker]]=0),Play[[#This Row],[medical_insurance_charges]],NA())</f>
        <v>#N/A</v>
      </c>
      <c r="AG1128" s="115">
        <f>IF(AND(Play[[#This Row],[Biological Marker]]=1,Play[[#This Row],[Smoker]]=0),Play[[#This Row],[medical_insurance_charges]],NA())</f>
        <v>26467.09737</v>
      </c>
    </row>
    <row r="1129" spans="1:33" x14ac:dyDescent="0.35">
      <c r="A1129" s="31">
        <v>52</v>
      </c>
      <c r="B1129" s="31">
        <v>32.774999999999999</v>
      </c>
      <c r="C1129" s="33">
        <v>0</v>
      </c>
      <c r="D1129" s="33">
        <v>1</v>
      </c>
      <c r="E1129" s="33">
        <v>0</v>
      </c>
      <c r="F1129" s="33">
        <v>0</v>
      </c>
      <c r="G1129" s="33">
        <v>1</v>
      </c>
      <c r="H1129">
        <v>0</v>
      </c>
      <c r="I1129">
        <v>0</v>
      </c>
      <c r="J1129">
        <v>0</v>
      </c>
      <c r="K1129">
        <v>1</v>
      </c>
      <c r="L1129">
        <v>0</v>
      </c>
      <c r="M1129">
        <v>0</v>
      </c>
      <c r="N1129">
        <v>0</v>
      </c>
      <c r="O1129">
        <v>1</v>
      </c>
      <c r="P1129">
        <v>0</v>
      </c>
      <c r="Q1129" s="32">
        <v>11289.10925</v>
      </c>
      <c r="R1129" s="110" t="e">
        <f>IF(Play[[#This Row],[southeast]]=1,Play[[#This Row],[medical_insurance_charges]],NA())</f>
        <v>#N/A</v>
      </c>
      <c r="S1129" s="110" t="e">
        <f>IF(Play[[#This Row],[southwest]]=1,Play[[#This Row],[medical_insurance_charges]],NA())</f>
        <v>#N/A</v>
      </c>
      <c r="T1129" s="111">
        <f>IF(Play[[#This Row],[northwest]]=1,Play[[#This Row],[medical_insurance_charges]],NA())</f>
        <v>11289.10925</v>
      </c>
      <c r="U1129" s="110" t="e">
        <f>IF(Play[[#This Row],[northeast]]=1,Play[[#This Row],[medical_insurance_charges]],NA())</f>
        <v>#N/A</v>
      </c>
      <c r="V1129" s="114" t="e">
        <f>IF(AND(Play[[#This Row],[southeast]]&lt;&gt;0,Play[[#This Row],[Smoker]]&lt;&gt;0),Play[[#This Row],[medical_insurance_charges]],NA())</f>
        <v>#N/A</v>
      </c>
      <c r="W1129" s="114" t="e">
        <f>IF(AND(Play[[#This Row],[southwest]]&lt;&gt;0,Play[[#This Row],[Smoker]]&lt;&gt;0),Play[[#This Row],[medical_insurance_charges]],NA())</f>
        <v>#N/A</v>
      </c>
      <c r="X1129" s="114" t="e">
        <f>IF(AND(Play[[#This Row],[northwest]]&lt;&gt;0,Play[[#This Row],[Smoker]]&lt;&gt;0),Play[[#This Row],[medical_insurance_charges]],NA())</f>
        <v>#N/A</v>
      </c>
      <c r="Y1129" s="114" t="e">
        <f>IF(AND(Play[[#This Row],[northeast]]&lt;&gt;0,Play[[#This Row],[Smoker]]&lt;&gt;0),Play[[#This Row],[medical_insurance_charges]],NA())</f>
        <v>#N/A</v>
      </c>
      <c r="Z1129" s="115" t="e">
        <f>IF(AND(Play[[#This Row],[Biological Marker]]=0,Play[[#This Row],[Smoker]]=1),Play[[#This Row],[medical_insurance_charges]],NA())</f>
        <v>#N/A</v>
      </c>
      <c r="AA1129" s="115" t="e">
        <f>IF(AND(Play[[#This Row],[Biological Marker]]=1,Play[[#This Row],[Smoker]]=1),Play[[#This Row],[medical_insurance_charges]],NA())</f>
        <v>#N/A</v>
      </c>
      <c r="AB1129" s="144" t="e">
        <f>IF(AND(Play[[#This Row],[southeast]]&lt;&gt;0,Play[[#This Row],[Smoker]]=0),Play[[#This Row],[medical_insurance_charges]],NA())</f>
        <v>#N/A</v>
      </c>
      <c r="AC1129" s="144" t="e">
        <f>IF(AND(Play[[#This Row],[southwest]]&lt;&gt;0,Play[[#This Row],[Smoker]]=0),Play[[#This Row],[medical_insurance_charges]],NA())</f>
        <v>#N/A</v>
      </c>
      <c r="AD1129" s="144">
        <f>IF(AND(Play[[#This Row],[northwest]]&lt;&gt;0,Play[[#This Row],[Smoker]]=0),Play[[#This Row],[medical_insurance_charges]],NA())</f>
        <v>11289.10925</v>
      </c>
      <c r="AE1129" s="144" t="e">
        <f>IF(AND(Play[[#This Row],[northeast]]&lt;&gt;0,Play[[#This Row],[Smoker]]=0),Play[[#This Row],[medical_insurance_charges]],NA())</f>
        <v>#N/A</v>
      </c>
      <c r="AF1129" s="115" t="e">
        <f>IF(AND(Play[[#This Row],[Biological Marker]]=0,Play[[#This Row],[Smoker]]=0),Play[[#This Row],[medical_insurance_charges]],NA())</f>
        <v>#N/A</v>
      </c>
      <c r="AG1129" s="115">
        <f>IF(AND(Play[[#This Row],[Biological Marker]]=1,Play[[#This Row],[Smoker]]=0),Play[[#This Row],[medical_insurance_charges]],NA())</f>
        <v>11289.10925</v>
      </c>
    </row>
    <row r="1130" spans="1:33" x14ac:dyDescent="0.35">
      <c r="A1130" s="31">
        <v>53</v>
      </c>
      <c r="B1130" s="31">
        <v>31.16</v>
      </c>
      <c r="C1130" s="33">
        <v>0</v>
      </c>
      <c r="D1130" s="33">
        <v>1</v>
      </c>
      <c r="E1130" s="33">
        <v>0</v>
      </c>
      <c r="F1130" s="33">
        <v>0</v>
      </c>
      <c r="G1130" s="33">
        <v>1</v>
      </c>
      <c r="H1130">
        <v>0</v>
      </c>
      <c r="I1130">
        <v>0</v>
      </c>
      <c r="J1130">
        <v>0</v>
      </c>
      <c r="K1130">
        <v>1</v>
      </c>
      <c r="L1130">
        <v>0</v>
      </c>
      <c r="M1130">
        <v>0</v>
      </c>
      <c r="N1130">
        <v>0</v>
      </c>
      <c r="O1130">
        <v>1</v>
      </c>
      <c r="P1130">
        <v>0</v>
      </c>
      <c r="Q1130" s="32">
        <v>10461.9794</v>
      </c>
      <c r="R1130" s="110" t="e">
        <f>IF(Play[[#This Row],[southeast]]=1,Play[[#This Row],[medical_insurance_charges]],NA())</f>
        <v>#N/A</v>
      </c>
      <c r="S1130" s="110" t="e">
        <f>IF(Play[[#This Row],[southwest]]=1,Play[[#This Row],[medical_insurance_charges]],NA())</f>
        <v>#N/A</v>
      </c>
      <c r="T1130" s="111">
        <f>IF(Play[[#This Row],[northwest]]=1,Play[[#This Row],[medical_insurance_charges]],NA())</f>
        <v>10461.9794</v>
      </c>
      <c r="U1130" s="110" t="e">
        <f>IF(Play[[#This Row],[northeast]]=1,Play[[#This Row],[medical_insurance_charges]],NA())</f>
        <v>#N/A</v>
      </c>
      <c r="V1130" s="114" t="e">
        <f>IF(AND(Play[[#This Row],[southeast]]&lt;&gt;0,Play[[#This Row],[Smoker]]&lt;&gt;0),Play[[#This Row],[medical_insurance_charges]],NA())</f>
        <v>#N/A</v>
      </c>
      <c r="W1130" s="114" t="e">
        <f>IF(AND(Play[[#This Row],[southwest]]&lt;&gt;0,Play[[#This Row],[Smoker]]&lt;&gt;0),Play[[#This Row],[medical_insurance_charges]],NA())</f>
        <v>#N/A</v>
      </c>
      <c r="X1130" s="114" t="e">
        <f>IF(AND(Play[[#This Row],[northwest]]&lt;&gt;0,Play[[#This Row],[Smoker]]&lt;&gt;0),Play[[#This Row],[medical_insurance_charges]],NA())</f>
        <v>#N/A</v>
      </c>
      <c r="Y1130" s="114" t="e">
        <f>IF(AND(Play[[#This Row],[northeast]]&lt;&gt;0,Play[[#This Row],[Smoker]]&lt;&gt;0),Play[[#This Row],[medical_insurance_charges]],NA())</f>
        <v>#N/A</v>
      </c>
      <c r="Z1130" s="115" t="e">
        <f>IF(AND(Play[[#This Row],[Biological Marker]]=0,Play[[#This Row],[Smoker]]=1),Play[[#This Row],[medical_insurance_charges]],NA())</f>
        <v>#N/A</v>
      </c>
      <c r="AA1130" s="115" t="e">
        <f>IF(AND(Play[[#This Row],[Biological Marker]]=1,Play[[#This Row],[Smoker]]=1),Play[[#This Row],[medical_insurance_charges]],NA())</f>
        <v>#N/A</v>
      </c>
      <c r="AB1130" s="144" t="e">
        <f>IF(AND(Play[[#This Row],[southeast]]&lt;&gt;0,Play[[#This Row],[Smoker]]=0),Play[[#This Row],[medical_insurance_charges]],NA())</f>
        <v>#N/A</v>
      </c>
      <c r="AC1130" s="144" t="e">
        <f>IF(AND(Play[[#This Row],[southwest]]&lt;&gt;0,Play[[#This Row],[Smoker]]=0),Play[[#This Row],[medical_insurance_charges]],NA())</f>
        <v>#N/A</v>
      </c>
      <c r="AD1130" s="144">
        <f>IF(AND(Play[[#This Row],[northwest]]&lt;&gt;0,Play[[#This Row],[Smoker]]=0),Play[[#This Row],[medical_insurance_charges]],NA())</f>
        <v>10461.9794</v>
      </c>
      <c r="AE1130" s="144" t="e">
        <f>IF(AND(Play[[#This Row],[northeast]]&lt;&gt;0,Play[[#This Row],[Smoker]]=0),Play[[#This Row],[medical_insurance_charges]],NA())</f>
        <v>#N/A</v>
      </c>
      <c r="AF1130" s="115" t="e">
        <f>IF(AND(Play[[#This Row],[Biological Marker]]=0,Play[[#This Row],[Smoker]]=0),Play[[#This Row],[medical_insurance_charges]],NA())</f>
        <v>#N/A</v>
      </c>
      <c r="AG1130" s="115">
        <f>IF(AND(Play[[#This Row],[Biological Marker]]=1,Play[[#This Row],[Smoker]]=0),Play[[#This Row],[medical_insurance_charges]],NA())</f>
        <v>10461.9794</v>
      </c>
    </row>
    <row r="1131" spans="1:33" x14ac:dyDescent="0.35">
      <c r="A1131" s="31">
        <v>53</v>
      </c>
      <c r="B1131" s="31">
        <v>30.495000000000001</v>
      </c>
      <c r="C1131" s="33">
        <v>0</v>
      </c>
      <c r="D1131" s="33">
        <v>1</v>
      </c>
      <c r="E1131" s="33">
        <v>0</v>
      </c>
      <c r="F1131" s="33">
        <v>0</v>
      </c>
      <c r="G1131" s="33">
        <v>1</v>
      </c>
      <c r="H1131">
        <v>0</v>
      </c>
      <c r="I1131">
        <v>0</v>
      </c>
      <c r="J1131">
        <v>0</v>
      </c>
      <c r="K1131">
        <v>0</v>
      </c>
      <c r="L1131">
        <v>1</v>
      </c>
      <c r="M1131">
        <v>0</v>
      </c>
      <c r="N1131">
        <v>0</v>
      </c>
      <c r="O1131">
        <v>1</v>
      </c>
      <c r="P1131">
        <v>0</v>
      </c>
      <c r="Q1131" s="32">
        <v>10072.055050000001</v>
      </c>
      <c r="R1131" s="110" t="e">
        <f>IF(Play[[#This Row],[southeast]]=1,Play[[#This Row],[medical_insurance_charges]],NA())</f>
        <v>#N/A</v>
      </c>
      <c r="S1131" s="110" t="e">
        <f>IF(Play[[#This Row],[southwest]]=1,Play[[#This Row],[medical_insurance_charges]],NA())</f>
        <v>#N/A</v>
      </c>
      <c r="T1131" s="111" t="e">
        <f>IF(Play[[#This Row],[northwest]]=1,Play[[#This Row],[medical_insurance_charges]],NA())</f>
        <v>#N/A</v>
      </c>
      <c r="U1131" s="110">
        <f>IF(Play[[#This Row],[northeast]]=1,Play[[#This Row],[medical_insurance_charges]],NA())</f>
        <v>10072.055050000001</v>
      </c>
      <c r="V1131" s="114" t="e">
        <f>IF(AND(Play[[#This Row],[southeast]]&lt;&gt;0,Play[[#This Row],[Smoker]]&lt;&gt;0),Play[[#This Row],[medical_insurance_charges]],NA())</f>
        <v>#N/A</v>
      </c>
      <c r="W1131" s="114" t="e">
        <f>IF(AND(Play[[#This Row],[southwest]]&lt;&gt;0,Play[[#This Row],[Smoker]]&lt;&gt;0),Play[[#This Row],[medical_insurance_charges]],NA())</f>
        <v>#N/A</v>
      </c>
      <c r="X1131" s="114" t="e">
        <f>IF(AND(Play[[#This Row],[northwest]]&lt;&gt;0,Play[[#This Row],[Smoker]]&lt;&gt;0),Play[[#This Row],[medical_insurance_charges]],NA())</f>
        <v>#N/A</v>
      </c>
      <c r="Y1131" s="114" t="e">
        <f>IF(AND(Play[[#This Row],[northeast]]&lt;&gt;0,Play[[#This Row],[Smoker]]&lt;&gt;0),Play[[#This Row],[medical_insurance_charges]],NA())</f>
        <v>#N/A</v>
      </c>
      <c r="Z1131" s="115" t="e">
        <f>IF(AND(Play[[#This Row],[Biological Marker]]=0,Play[[#This Row],[Smoker]]=1),Play[[#This Row],[medical_insurance_charges]],NA())</f>
        <v>#N/A</v>
      </c>
      <c r="AA1131" s="115" t="e">
        <f>IF(AND(Play[[#This Row],[Biological Marker]]=1,Play[[#This Row],[Smoker]]=1),Play[[#This Row],[medical_insurance_charges]],NA())</f>
        <v>#N/A</v>
      </c>
      <c r="AB1131" s="144" t="e">
        <f>IF(AND(Play[[#This Row],[southeast]]&lt;&gt;0,Play[[#This Row],[Smoker]]=0),Play[[#This Row],[medical_insurance_charges]],NA())</f>
        <v>#N/A</v>
      </c>
      <c r="AC1131" s="144" t="e">
        <f>IF(AND(Play[[#This Row],[southwest]]&lt;&gt;0,Play[[#This Row],[Smoker]]=0),Play[[#This Row],[medical_insurance_charges]],NA())</f>
        <v>#N/A</v>
      </c>
      <c r="AD1131" s="144" t="e">
        <f>IF(AND(Play[[#This Row],[northwest]]&lt;&gt;0,Play[[#This Row],[Smoker]]=0),Play[[#This Row],[medical_insurance_charges]],NA())</f>
        <v>#N/A</v>
      </c>
      <c r="AE1131" s="144">
        <f>IF(AND(Play[[#This Row],[northeast]]&lt;&gt;0,Play[[#This Row],[Smoker]]=0),Play[[#This Row],[medical_insurance_charges]],NA())</f>
        <v>10072.055050000001</v>
      </c>
      <c r="AF1131" s="115" t="e">
        <f>IF(AND(Play[[#This Row],[Biological Marker]]=0,Play[[#This Row],[Smoker]]=0),Play[[#This Row],[medical_insurance_charges]],NA())</f>
        <v>#N/A</v>
      </c>
      <c r="AG1131" s="115">
        <f>IF(AND(Play[[#This Row],[Biological Marker]]=1,Play[[#This Row],[Smoker]]=0),Play[[#This Row],[medical_insurance_charges]],NA())</f>
        <v>10072.055050000001</v>
      </c>
    </row>
    <row r="1132" spans="1:33" x14ac:dyDescent="0.35">
      <c r="A1132" s="31">
        <v>54</v>
      </c>
      <c r="B1132" s="31">
        <v>33.630000000000003</v>
      </c>
      <c r="C1132" s="33">
        <v>0</v>
      </c>
      <c r="D1132" s="33">
        <v>1</v>
      </c>
      <c r="E1132" s="33">
        <v>0</v>
      </c>
      <c r="F1132" s="33">
        <v>0</v>
      </c>
      <c r="G1132" s="33">
        <v>1</v>
      </c>
      <c r="H1132">
        <v>0</v>
      </c>
      <c r="I1132">
        <v>0</v>
      </c>
      <c r="J1132">
        <v>0</v>
      </c>
      <c r="K1132">
        <v>1</v>
      </c>
      <c r="L1132">
        <v>0</v>
      </c>
      <c r="M1132">
        <v>0</v>
      </c>
      <c r="N1132">
        <v>0</v>
      </c>
      <c r="O1132">
        <v>1</v>
      </c>
      <c r="P1132">
        <v>0</v>
      </c>
      <c r="Q1132" s="32">
        <v>10825.253699999999</v>
      </c>
      <c r="R1132" s="110" t="e">
        <f>IF(Play[[#This Row],[southeast]]=1,Play[[#This Row],[medical_insurance_charges]],NA())</f>
        <v>#N/A</v>
      </c>
      <c r="S1132" s="110" t="e">
        <f>IF(Play[[#This Row],[southwest]]=1,Play[[#This Row],[medical_insurance_charges]],NA())</f>
        <v>#N/A</v>
      </c>
      <c r="T1132" s="111">
        <f>IF(Play[[#This Row],[northwest]]=1,Play[[#This Row],[medical_insurance_charges]],NA())</f>
        <v>10825.253699999999</v>
      </c>
      <c r="U1132" s="110" t="e">
        <f>IF(Play[[#This Row],[northeast]]=1,Play[[#This Row],[medical_insurance_charges]],NA())</f>
        <v>#N/A</v>
      </c>
      <c r="V1132" s="114" t="e">
        <f>IF(AND(Play[[#This Row],[southeast]]&lt;&gt;0,Play[[#This Row],[Smoker]]&lt;&gt;0),Play[[#This Row],[medical_insurance_charges]],NA())</f>
        <v>#N/A</v>
      </c>
      <c r="W1132" s="114" t="e">
        <f>IF(AND(Play[[#This Row],[southwest]]&lt;&gt;0,Play[[#This Row],[Smoker]]&lt;&gt;0),Play[[#This Row],[medical_insurance_charges]],NA())</f>
        <v>#N/A</v>
      </c>
      <c r="X1132" s="114" t="e">
        <f>IF(AND(Play[[#This Row],[northwest]]&lt;&gt;0,Play[[#This Row],[Smoker]]&lt;&gt;0),Play[[#This Row],[medical_insurance_charges]],NA())</f>
        <v>#N/A</v>
      </c>
      <c r="Y1132" s="114" t="e">
        <f>IF(AND(Play[[#This Row],[northeast]]&lt;&gt;0,Play[[#This Row],[Smoker]]&lt;&gt;0),Play[[#This Row],[medical_insurance_charges]],NA())</f>
        <v>#N/A</v>
      </c>
      <c r="Z1132" s="115" t="e">
        <f>IF(AND(Play[[#This Row],[Biological Marker]]=0,Play[[#This Row],[Smoker]]=1),Play[[#This Row],[medical_insurance_charges]],NA())</f>
        <v>#N/A</v>
      </c>
      <c r="AA1132" s="115" t="e">
        <f>IF(AND(Play[[#This Row],[Biological Marker]]=1,Play[[#This Row],[Smoker]]=1),Play[[#This Row],[medical_insurance_charges]],NA())</f>
        <v>#N/A</v>
      </c>
      <c r="AB1132" s="144" t="e">
        <f>IF(AND(Play[[#This Row],[southeast]]&lt;&gt;0,Play[[#This Row],[Smoker]]=0),Play[[#This Row],[medical_insurance_charges]],NA())</f>
        <v>#N/A</v>
      </c>
      <c r="AC1132" s="144" t="e">
        <f>IF(AND(Play[[#This Row],[southwest]]&lt;&gt;0,Play[[#This Row],[Smoker]]=0),Play[[#This Row],[medical_insurance_charges]],NA())</f>
        <v>#N/A</v>
      </c>
      <c r="AD1132" s="144">
        <f>IF(AND(Play[[#This Row],[northwest]]&lt;&gt;0,Play[[#This Row],[Smoker]]=0),Play[[#This Row],[medical_insurance_charges]],NA())</f>
        <v>10825.253699999999</v>
      </c>
      <c r="AE1132" s="144" t="e">
        <f>IF(AND(Play[[#This Row],[northeast]]&lt;&gt;0,Play[[#This Row],[Smoker]]=0),Play[[#This Row],[medical_insurance_charges]],NA())</f>
        <v>#N/A</v>
      </c>
      <c r="AF1132" s="115" t="e">
        <f>IF(AND(Play[[#This Row],[Biological Marker]]=0,Play[[#This Row],[Smoker]]=0),Play[[#This Row],[medical_insurance_charges]],NA())</f>
        <v>#N/A</v>
      </c>
      <c r="AG1132" s="115">
        <f>IF(AND(Play[[#This Row],[Biological Marker]]=1,Play[[#This Row],[Smoker]]=0),Play[[#This Row],[medical_insurance_charges]],NA())</f>
        <v>10825.253699999999</v>
      </c>
    </row>
    <row r="1133" spans="1:33" x14ac:dyDescent="0.35">
      <c r="A1133" s="31">
        <v>54</v>
      </c>
      <c r="B1133" s="31">
        <v>30.02</v>
      </c>
      <c r="C1133" s="33">
        <v>0</v>
      </c>
      <c r="D1133" s="33">
        <v>1</v>
      </c>
      <c r="E1133" s="33">
        <v>0</v>
      </c>
      <c r="F1133" s="33">
        <v>0</v>
      </c>
      <c r="G1133" s="33">
        <v>1</v>
      </c>
      <c r="H1133">
        <v>0</v>
      </c>
      <c r="I1133">
        <v>0</v>
      </c>
      <c r="J1133">
        <v>0</v>
      </c>
      <c r="K1133">
        <v>1</v>
      </c>
      <c r="L1133">
        <v>0</v>
      </c>
      <c r="M1133">
        <v>0</v>
      </c>
      <c r="N1133">
        <v>0</v>
      </c>
      <c r="O1133">
        <v>1</v>
      </c>
      <c r="P1133">
        <v>0</v>
      </c>
      <c r="Q1133" s="32">
        <v>24476.478510000001</v>
      </c>
      <c r="R1133" s="110" t="e">
        <f>IF(Play[[#This Row],[southeast]]=1,Play[[#This Row],[medical_insurance_charges]],NA())</f>
        <v>#N/A</v>
      </c>
      <c r="S1133" s="110" t="e">
        <f>IF(Play[[#This Row],[southwest]]=1,Play[[#This Row],[medical_insurance_charges]],NA())</f>
        <v>#N/A</v>
      </c>
      <c r="T1133" s="111">
        <f>IF(Play[[#This Row],[northwest]]=1,Play[[#This Row],[medical_insurance_charges]],NA())</f>
        <v>24476.478510000001</v>
      </c>
      <c r="U1133" s="110" t="e">
        <f>IF(Play[[#This Row],[northeast]]=1,Play[[#This Row],[medical_insurance_charges]],NA())</f>
        <v>#N/A</v>
      </c>
      <c r="V1133" s="114" t="e">
        <f>IF(AND(Play[[#This Row],[southeast]]&lt;&gt;0,Play[[#This Row],[Smoker]]&lt;&gt;0),Play[[#This Row],[medical_insurance_charges]],NA())</f>
        <v>#N/A</v>
      </c>
      <c r="W1133" s="114" t="e">
        <f>IF(AND(Play[[#This Row],[southwest]]&lt;&gt;0,Play[[#This Row],[Smoker]]&lt;&gt;0),Play[[#This Row],[medical_insurance_charges]],NA())</f>
        <v>#N/A</v>
      </c>
      <c r="X1133" s="114" t="e">
        <f>IF(AND(Play[[#This Row],[northwest]]&lt;&gt;0,Play[[#This Row],[Smoker]]&lt;&gt;0),Play[[#This Row],[medical_insurance_charges]],NA())</f>
        <v>#N/A</v>
      </c>
      <c r="Y1133" s="114" t="e">
        <f>IF(AND(Play[[#This Row],[northeast]]&lt;&gt;0,Play[[#This Row],[Smoker]]&lt;&gt;0),Play[[#This Row],[medical_insurance_charges]],NA())</f>
        <v>#N/A</v>
      </c>
      <c r="Z1133" s="115" t="e">
        <f>IF(AND(Play[[#This Row],[Biological Marker]]=0,Play[[#This Row],[Smoker]]=1),Play[[#This Row],[medical_insurance_charges]],NA())</f>
        <v>#N/A</v>
      </c>
      <c r="AA1133" s="115" t="e">
        <f>IF(AND(Play[[#This Row],[Biological Marker]]=1,Play[[#This Row],[Smoker]]=1),Play[[#This Row],[medical_insurance_charges]],NA())</f>
        <v>#N/A</v>
      </c>
      <c r="AB1133" s="144" t="e">
        <f>IF(AND(Play[[#This Row],[southeast]]&lt;&gt;0,Play[[#This Row],[Smoker]]=0),Play[[#This Row],[medical_insurance_charges]],NA())</f>
        <v>#N/A</v>
      </c>
      <c r="AC1133" s="144" t="e">
        <f>IF(AND(Play[[#This Row],[southwest]]&lt;&gt;0,Play[[#This Row],[Smoker]]=0),Play[[#This Row],[medical_insurance_charges]],NA())</f>
        <v>#N/A</v>
      </c>
      <c r="AD1133" s="144">
        <f>IF(AND(Play[[#This Row],[northwest]]&lt;&gt;0,Play[[#This Row],[Smoker]]=0),Play[[#This Row],[medical_insurance_charges]],NA())</f>
        <v>24476.478510000001</v>
      </c>
      <c r="AE1133" s="144" t="e">
        <f>IF(AND(Play[[#This Row],[northeast]]&lt;&gt;0,Play[[#This Row],[Smoker]]=0),Play[[#This Row],[medical_insurance_charges]],NA())</f>
        <v>#N/A</v>
      </c>
      <c r="AF1133" s="115" t="e">
        <f>IF(AND(Play[[#This Row],[Biological Marker]]=0,Play[[#This Row],[Smoker]]=0),Play[[#This Row],[medical_insurance_charges]],NA())</f>
        <v>#N/A</v>
      </c>
      <c r="AG1133" s="115">
        <f>IF(AND(Play[[#This Row],[Biological Marker]]=1,Play[[#This Row],[Smoker]]=0),Play[[#This Row],[medical_insurance_charges]],NA())</f>
        <v>24476.478510000001</v>
      </c>
    </row>
    <row r="1134" spans="1:33" x14ac:dyDescent="0.35">
      <c r="A1134" s="31">
        <v>54</v>
      </c>
      <c r="B1134" s="31">
        <v>32.774999999999999</v>
      </c>
      <c r="C1134" s="33">
        <v>0</v>
      </c>
      <c r="D1134" s="33">
        <v>1</v>
      </c>
      <c r="E1134" s="33">
        <v>0</v>
      </c>
      <c r="F1134" s="33">
        <v>0</v>
      </c>
      <c r="G1134" s="33">
        <v>1</v>
      </c>
      <c r="H1134">
        <v>0</v>
      </c>
      <c r="I1134">
        <v>0</v>
      </c>
      <c r="J1134">
        <v>0</v>
      </c>
      <c r="K1134">
        <v>0</v>
      </c>
      <c r="L1134">
        <v>1</v>
      </c>
      <c r="M1134">
        <v>0</v>
      </c>
      <c r="N1134">
        <v>0</v>
      </c>
      <c r="O1134">
        <v>1</v>
      </c>
      <c r="P1134">
        <v>0</v>
      </c>
      <c r="Q1134" s="32">
        <v>10435.06525</v>
      </c>
      <c r="R1134" s="110" t="e">
        <f>IF(Play[[#This Row],[southeast]]=1,Play[[#This Row],[medical_insurance_charges]],NA())</f>
        <v>#N/A</v>
      </c>
      <c r="S1134" s="110" t="e">
        <f>IF(Play[[#This Row],[southwest]]=1,Play[[#This Row],[medical_insurance_charges]],NA())</f>
        <v>#N/A</v>
      </c>
      <c r="T1134" s="111" t="e">
        <f>IF(Play[[#This Row],[northwest]]=1,Play[[#This Row],[medical_insurance_charges]],NA())</f>
        <v>#N/A</v>
      </c>
      <c r="U1134" s="110">
        <f>IF(Play[[#This Row],[northeast]]=1,Play[[#This Row],[medical_insurance_charges]],NA())</f>
        <v>10435.06525</v>
      </c>
      <c r="V1134" s="114" t="e">
        <f>IF(AND(Play[[#This Row],[southeast]]&lt;&gt;0,Play[[#This Row],[Smoker]]&lt;&gt;0),Play[[#This Row],[medical_insurance_charges]],NA())</f>
        <v>#N/A</v>
      </c>
      <c r="W1134" s="114" t="e">
        <f>IF(AND(Play[[#This Row],[southwest]]&lt;&gt;0,Play[[#This Row],[Smoker]]&lt;&gt;0),Play[[#This Row],[medical_insurance_charges]],NA())</f>
        <v>#N/A</v>
      </c>
      <c r="X1134" s="114" t="e">
        <f>IF(AND(Play[[#This Row],[northwest]]&lt;&gt;0,Play[[#This Row],[Smoker]]&lt;&gt;0),Play[[#This Row],[medical_insurance_charges]],NA())</f>
        <v>#N/A</v>
      </c>
      <c r="Y1134" s="114" t="e">
        <f>IF(AND(Play[[#This Row],[northeast]]&lt;&gt;0,Play[[#This Row],[Smoker]]&lt;&gt;0),Play[[#This Row],[medical_insurance_charges]],NA())</f>
        <v>#N/A</v>
      </c>
      <c r="Z1134" s="115" t="e">
        <f>IF(AND(Play[[#This Row],[Biological Marker]]=0,Play[[#This Row],[Smoker]]=1),Play[[#This Row],[medical_insurance_charges]],NA())</f>
        <v>#N/A</v>
      </c>
      <c r="AA1134" s="115" t="e">
        <f>IF(AND(Play[[#This Row],[Biological Marker]]=1,Play[[#This Row],[Smoker]]=1),Play[[#This Row],[medical_insurance_charges]],NA())</f>
        <v>#N/A</v>
      </c>
      <c r="AB1134" s="144" t="e">
        <f>IF(AND(Play[[#This Row],[southeast]]&lt;&gt;0,Play[[#This Row],[Smoker]]=0),Play[[#This Row],[medical_insurance_charges]],NA())</f>
        <v>#N/A</v>
      </c>
      <c r="AC1134" s="144" t="e">
        <f>IF(AND(Play[[#This Row],[southwest]]&lt;&gt;0,Play[[#This Row],[Smoker]]=0),Play[[#This Row],[medical_insurance_charges]],NA())</f>
        <v>#N/A</v>
      </c>
      <c r="AD1134" s="144" t="e">
        <f>IF(AND(Play[[#This Row],[northwest]]&lt;&gt;0,Play[[#This Row],[Smoker]]=0),Play[[#This Row],[medical_insurance_charges]],NA())</f>
        <v>#N/A</v>
      </c>
      <c r="AE1134" s="144">
        <f>IF(AND(Play[[#This Row],[northeast]]&lt;&gt;0,Play[[#This Row],[Smoker]]=0),Play[[#This Row],[medical_insurance_charges]],NA())</f>
        <v>10435.06525</v>
      </c>
      <c r="AF1134" s="115" t="e">
        <f>IF(AND(Play[[#This Row],[Biological Marker]]=0,Play[[#This Row],[Smoker]]=0),Play[[#This Row],[medical_insurance_charges]],NA())</f>
        <v>#N/A</v>
      </c>
      <c r="AG1134" s="115">
        <f>IF(AND(Play[[#This Row],[Biological Marker]]=1,Play[[#This Row],[Smoker]]=0),Play[[#This Row],[medical_insurance_charges]],NA())</f>
        <v>10435.06525</v>
      </c>
    </row>
    <row r="1135" spans="1:33" x14ac:dyDescent="0.35">
      <c r="A1135" s="31">
        <v>54</v>
      </c>
      <c r="B1135" s="31">
        <v>30.21</v>
      </c>
      <c r="C1135" s="33">
        <v>0</v>
      </c>
      <c r="D1135" s="33">
        <v>1</v>
      </c>
      <c r="E1135" s="33">
        <v>0</v>
      </c>
      <c r="F1135" s="33">
        <v>0</v>
      </c>
      <c r="G1135" s="33">
        <v>1</v>
      </c>
      <c r="H1135">
        <v>0</v>
      </c>
      <c r="I1135">
        <v>0</v>
      </c>
      <c r="J1135">
        <v>0</v>
      </c>
      <c r="K1135">
        <v>1</v>
      </c>
      <c r="L1135">
        <v>0</v>
      </c>
      <c r="M1135">
        <v>0</v>
      </c>
      <c r="N1135">
        <v>0</v>
      </c>
      <c r="O1135">
        <v>1</v>
      </c>
      <c r="P1135">
        <v>0</v>
      </c>
      <c r="Q1135" s="32">
        <v>10231.499900000001</v>
      </c>
      <c r="R1135" s="110" t="e">
        <f>IF(Play[[#This Row],[southeast]]=1,Play[[#This Row],[medical_insurance_charges]],NA())</f>
        <v>#N/A</v>
      </c>
      <c r="S1135" s="110" t="e">
        <f>IF(Play[[#This Row],[southwest]]=1,Play[[#This Row],[medical_insurance_charges]],NA())</f>
        <v>#N/A</v>
      </c>
      <c r="T1135" s="111">
        <f>IF(Play[[#This Row],[northwest]]=1,Play[[#This Row],[medical_insurance_charges]],NA())</f>
        <v>10231.499900000001</v>
      </c>
      <c r="U1135" s="110" t="e">
        <f>IF(Play[[#This Row],[northeast]]=1,Play[[#This Row],[medical_insurance_charges]],NA())</f>
        <v>#N/A</v>
      </c>
      <c r="V1135" s="114" t="e">
        <f>IF(AND(Play[[#This Row],[southeast]]&lt;&gt;0,Play[[#This Row],[Smoker]]&lt;&gt;0),Play[[#This Row],[medical_insurance_charges]],NA())</f>
        <v>#N/A</v>
      </c>
      <c r="W1135" s="114" t="e">
        <f>IF(AND(Play[[#This Row],[southwest]]&lt;&gt;0,Play[[#This Row],[Smoker]]&lt;&gt;0),Play[[#This Row],[medical_insurance_charges]],NA())</f>
        <v>#N/A</v>
      </c>
      <c r="X1135" s="114" t="e">
        <f>IF(AND(Play[[#This Row],[northwest]]&lt;&gt;0,Play[[#This Row],[Smoker]]&lt;&gt;0),Play[[#This Row],[medical_insurance_charges]],NA())</f>
        <v>#N/A</v>
      </c>
      <c r="Y1135" s="114" t="e">
        <f>IF(AND(Play[[#This Row],[northeast]]&lt;&gt;0,Play[[#This Row],[Smoker]]&lt;&gt;0),Play[[#This Row],[medical_insurance_charges]],NA())</f>
        <v>#N/A</v>
      </c>
      <c r="Z1135" s="115" t="e">
        <f>IF(AND(Play[[#This Row],[Biological Marker]]=0,Play[[#This Row],[Smoker]]=1),Play[[#This Row],[medical_insurance_charges]],NA())</f>
        <v>#N/A</v>
      </c>
      <c r="AA1135" s="115" t="e">
        <f>IF(AND(Play[[#This Row],[Biological Marker]]=1,Play[[#This Row],[Smoker]]=1),Play[[#This Row],[medical_insurance_charges]],NA())</f>
        <v>#N/A</v>
      </c>
      <c r="AB1135" s="144" t="e">
        <f>IF(AND(Play[[#This Row],[southeast]]&lt;&gt;0,Play[[#This Row],[Smoker]]=0),Play[[#This Row],[medical_insurance_charges]],NA())</f>
        <v>#N/A</v>
      </c>
      <c r="AC1135" s="144" t="e">
        <f>IF(AND(Play[[#This Row],[southwest]]&lt;&gt;0,Play[[#This Row],[Smoker]]=0),Play[[#This Row],[medical_insurance_charges]],NA())</f>
        <v>#N/A</v>
      </c>
      <c r="AD1135" s="144">
        <f>IF(AND(Play[[#This Row],[northwest]]&lt;&gt;0,Play[[#This Row],[Smoker]]=0),Play[[#This Row],[medical_insurance_charges]],NA())</f>
        <v>10231.499900000001</v>
      </c>
      <c r="AE1135" s="144" t="e">
        <f>IF(AND(Play[[#This Row],[northeast]]&lt;&gt;0,Play[[#This Row],[Smoker]]=0),Play[[#This Row],[medical_insurance_charges]],NA())</f>
        <v>#N/A</v>
      </c>
      <c r="AF1135" s="115" t="e">
        <f>IF(AND(Play[[#This Row],[Biological Marker]]=0,Play[[#This Row],[Smoker]]=0),Play[[#This Row],[medical_insurance_charges]],NA())</f>
        <v>#N/A</v>
      </c>
      <c r="AG1135" s="115">
        <f>IF(AND(Play[[#This Row],[Biological Marker]]=1,Play[[#This Row],[Smoker]]=0),Play[[#This Row],[medical_insurance_charges]],NA())</f>
        <v>10231.499900000001</v>
      </c>
    </row>
    <row r="1136" spans="1:33" x14ac:dyDescent="0.35">
      <c r="A1136" s="31">
        <v>55</v>
      </c>
      <c r="B1136" s="31">
        <v>32.774999999999999</v>
      </c>
      <c r="C1136" s="33">
        <v>0</v>
      </c>
      <c r="D1136" s="33">
        <v>1</v>
      </c>
      <c r="E1136" s="33">
        <v>0</v>
      </c>
      <c r="F1136" s="33">
        <v>0</v>
      </c>
      <c r="G1136" s="33">
        <v>1</v>
      </c>
      <c r="H1136">
        <v>0</v>
      </c>
      <c r="I1136">
        <v>0</v>
      </c>
      <c r="J1136">
        <v>0</v>
      </c>
      <c r="K1136">
        <v>1</v>
      </c>
      <c r="L1136">
        <v>0</v>
      </c>
      <c r="M1136">
        <v>0</v>
      </c>
      <c r="N1136">
        <v>0</v>
      </c>
      <c r="O1136">
        <v>1</v>
      </c>
      <c r="P1136">
        <v>0</v>
      </c>
      <c r="Q1136" s="32">
        <v>10601.632250000001</v>
      </c>
      <c r="R1136" s="110" t="e">
        <f>IF(Play[[#This Row],[southeast]]=1,Play[[#This Row],[medical_insurance_charges]],NA())</f>
        <v>#N/A</v>
      </c>
      <c r="S1136" s="110" t="e">
        <f>IF(Play[[#This Row],[southwest]]=1,Play[[#This Row],[medical_insurance_charges]],NA())</f>
        <v>#N/A</v>
      </c>
      <c r="T1136" s="111">
        <f>IF(Play[[#This Row],[northwest]]=1,Play[[#This Row],[medical_insurance_charges]],NA())</f>
        <v>10601.632250000001</v>
      </c>
      <c r="U1136" s="110" t="e">
        <f>IF(Play[[#This Row],[northeast]]=1,Play[[#This Row],[medical_insurance_charges]],NA())</f>
        <v>#N/A</v>
      </c>
      <c r="V1136" s="114" t="e">
        <f>IF(AND(Play[[#This Row],[southeast]]&lt;&gt;0,Play[[#This Row],[Smoker]]&lt;&gt;0),Play[[#This Row],[medical_insurance_charges]],NA())</f>
        <v>#N/A</v>
      </c>
      <c r="W1136" s="114" t="e">
        <f>IF(AND(Play[[#This Row],[southwest]]&lt;&gt;0,Play[[#This Row],[Smoker]]&lt;&gt;0),Play[[#This Row],[medical_insurance_charges]],NA())</f>
        <v>#N/A</v>
      </c>
      <c r="X1136" s="114" t="e">
        <f>IF(AND(Play[[#This Row],[northwest]]&lt;&gt;0,Play[[#This Row],[Smoker]]&lt;&gt;0),Play[[#This Row],[medical_insurance_charges]],NA())</f>
        <v>#N/A</v>
      </c>
      <c r="Y1136" s="114" t="e">
        <f>IF(AND(Play[[#This Row],[northeast]]&lt;&gt;0,Play[[#This Row],[Smoker]]&lt;&gt;0),Play[[#This Row],[medical_insurance_charges]],NA())</f>
        <v>#N/A</v>
      </c>
      <c r="Z1136" s="115" t="e">
        <f>IF(AND(Play[[#This Row],[Biological Marker]]=0,Play[[#This Row],[Smoker]]=1),Play[[#This Row],[medical_insurance_charges]],NA())</f>
        <v>#N/A</v>
      </c>
      <c r="AA1136" s="115" t="e">
        <f>IF(AND(Play[[#This Row],[Biological Marker]]=1,Play[[#This Row],[Smoker]]=1),Play[[#This Row],[medical_insurance_charges]],NA())</f>
        <v>#N/A</v>
      </c>
      <c r="AB1136" s="144" t="e">
        <f>IF(AND(Play[[#This Row],[southeast]]&lt;&gt;0,Play[[#This Row],[Smoker]]=0),Play[[#This Row],[medical_insurance_charges]],NA())</f>
        <v>#N/A</v>
      </c>
      <c r="AC1136" s="144" t="e">
        <f>IF(AND(Play[[#This Row],[southwest]]&lt;&gt;0,Play[[#This Row],[Smoker]]=0),Play[[#This Row],[medical_insurance_charges]],NA())</f>
        <v>#N/A</v>
      </c>
      <c r="AD1136" s="144">
        <f>IF(AND(Play[[#This Row],[northwest]]&lt;&gt;0,Play[[#This Row],[Smoker]]=0),Play[[#This Row],[medical_insurance_charges]],NA())</f>
        <v>10601.632250000001</v>
      </c>
      <c r="AE1136" s="144" t="e">
        <f>IF(AND(Play[[#This Row],[northeast]]&lt;&gt;0,Play[[#This Row],[Smoker]]=0),Play[[#This Row],[medical_insurance_charges]],NA())</f>
        <v>#N/A</v>
      </c>
      <c r="AF1136" s="115" t="e">
        <f>IF(AND(Play[[#This Row],[Biological Marker]]=0,Play[[#This Row],[Smoker]]=0),Play[[#This Row],[medical_insurance_charges]],NA())</f>
        <v>#N/A</v>
      </c>
      <c r="AG1136" s="115">
        <f>IF(AND(Play[[#This Row],[Biological Marker]]=1,Play[[#This Row],[Smoker]]=0),Play[[#This Row],[medical_insurance_charges]],NA())</f>
        <v>10601.632250000001</v>
      </c>
    </row>
    <row r="1137" spans="1:33" x14ac:dyDescent="0.35">
      <c r="A1137" s="31">
        <v>55</v>
      </c>
      <c r="B1137" s="31">
        <v>35.244999999999997</v>
      </c>
      <c r="C1137" s="33">
        <v>0</v>
      </c>
      <c r="D1137" s="33">
        <v>1</v>
      </c>
      <c r="E1137" s="33">
        <v>0</v>
      </c>
      <c r="F1137" s="33">
        <v>0</v>
      </c>
      <c r="G1137" s="33">
        <v>1</v>
      </c>
      <c r="H1137">
        <v>0</v>
      </c>
      <c r="I1137">
        <v>0</v>
      </c>
      <c r="J1137">
        <v>0</v>
      </c>
      <c r="K1137">
        <v>0</v>
      </c>
      <c r="L1137">
        <v>1</v>
      </c>
      <c r="M1137">
        <v>0</v>
      </c>
      <c r="N1137">
        <v>0</v>
      </c>
      <c r="O1137">
        <v>1</v>
      </c>
      <c r="P1137">
        <v>0</v>
      </c>
      <c r="Q1137" s="32">
        <v>11394.065549999999</v>
      </c>
      <c r="R1137" s="110" t="e">
        <f>IF(Play[[#This Row],[southeast]]=1,Play[[#This Row],[medical_insurance_charges]],NA())</f>
        <v>#N/A</v>
      </c>
      <c r="S1137" s="110" t="e">
        <f>IF(Play[[#This Row],[southwest]]=1,Play[[#This Row],[medical_insurance_charges]],NA())</f>
        <v>#N/A</v>
      </c>
      <c r="T1137" s="111" t="e">
        <f>IF(Play[[#This Row],[northwest]]=1,Play[[#This Row],[medical_insurance_charges]],NA())</f>
        <v>#N/A</v>
      </c>
      <c r="U1137" s="110">
        <f>IF(Play[[#This Row],[northeast]]=1,Play[[#This Row],[medical_insurance_charges]],NA())</f>
        <v>11394.065549999999</v>
      </c>
      <c r="V1137" s="114" t="e">
        <f>IF(AND(Play[[#This Row],[southeast]]&lt;&gt;0,Play[[#This Row],[Smoker]]&lt;&gt;0),Play[[#This Row],[medical_insurance_charges]],NA())</f>
        <v>#N/A</v>
      </c>
      <c r="W1137" s="114" t="e">
        <f>IF(AND(Play[[#This Row],[southwest]]&lt;&gt;0,Play[[#This Row],[Smoker]]&lt;&gt;0),Play[[#This Row],[medical_insurance_charges]],NA())</f>
        <v>#N/A</v>
      </c>
      <c r="X1137" s="114" t="e">
        <f>IF(AND(Play[[#This Row],[northwest]]&lt;&gt;0,Play[[#This Row],[Smoker]]&lt;&gt;0),Play[[#This Row],[medical_insurance_charges]],NA())</f>
        <v>#N/A</v>
      </c>
      <c r="Y1137" s="114" t="e">
        <f>IF(AND(Play[[#This Row],[northeast]]&lt;&gt;0,Play[[#This Row],[Smoker]]&lt;&gt;0),Play[[#This Row],[medical_insurance_charges]],NA())</f>
        <v>#N/A</v>
      </c>
      <c r="Z1137" s="115" t="e">
        <f>IF(AND(Play[[#This Row],[Biological Marker]]=0,Play[[#This Row],[Smoker]]=1),Play[[#This Row],[medical_insurance_charges]],NA())</f>
        <v>#N/A</v>
      </c>
      <c r="AA1137" s="115" t="e">
        <f>IF(AND(Play[[#This Row],[Biological Marker]]=1,Play[[#This Row],[Smoker]]=1),Play[[#This Row],[medical_insurance_charges]],NA())</f>
        <v>#N/A</v>
      </c>
      <c r="AB1137" s="144" t="e">
        <f>IF(AND(Play[[#This Row],[southeast]]&lt;&gt;0,Play[[#This Row],[Smoker]]=0),Play[[#This Row],[medical_insurance_charges]],NA())</f>
        <v>#N/A</v>
      </c>
      <c r="AC1137" s="144" t="e">
        <f>IF(AND(Play[[#This Row],[southwest]]&lt;&gt;0,Play[[#This Row],[Smoker]]=0),Play[[#This Row],[medical_insurance_charges]],NA())</f>
        <v>#N/A</v>
      </c>
      <c r="AD1137" s="144" t="e">
        <f>IF(AND(Play[[#This Row],[northwest]]&lt;&gt;0,Play[[#This Row],[Smoker]]=0),Play[[#This Row],[medical_insurance_charges]],NA())</f>
        <v>#N/A</v>
      </c>
      <c r="AE1137" s="144">
        <f>IF(AND(Play[[#This Row],[northeast]]&lt;&gt;0,Play[[#This Row],[Smoker]]=0),Play[[#This Row],[medical_insurance_charges]],NA())</f>
        <v>11394.065549999999</v>
      </c>
      <c r="AF1137" s="115" t="e">
        <f>IF(AND(Play[[#This Row],[Biological Marker]]=0,Play[[#This Row],[Smoker]]=0),Play[[#This Row],[medical_insurance_charges]],NA())</f>
        <v>#N/A</v>
      </c>
      <c r="AG1137" s="115">
        <f>IF(AND(Play[[#This Row],[Biological Marker]]=1,Play[[#This Row],[Smoker]]=0),Play[[#This Row],[medical_insurance_charges]],NA())</f>
        <v>11394.065549999999</v>
      </c>
    </row>
    <row r="1138" spans="1:33" x14ac:dyDescent="0.35">
      <c r="A1138" s="31">
        <v>55</v>
      </c>
      <c r="B1138" s="31">
        <v>37.715000000000003</v>
      </c>
      <c r="C1138" s="33">
        <v>0</v>
      </c>
      <c r="D1138" s="33">
        <v>1</v>
      </c>
      <c r="E1138" s="33">
        <v>0</v>
      </c>
      <c r="F1138" s="33">
        <v>0</v>
      </c>
      <c r="G1138" s="33">
        <v>1</v>
      </c>
      <c r="H1138">
        <v>0</v>
      </c>
      <c r="I1138">
        <v>0</v>
      </c>
      <c r="J1138">
        <v>0</v>
      </c>
      <c r="K1138">
        <v>1</v>
      </c>
      <c r="L1138">
        <v>0</v>
      </c>
      <c r="M1138">
        <v>0</v>
      </c>
      <c r="N1138">
        <v>0</v>
      </c>
      <c r="O1138">
        <v>1</v>
      </c>
      <c r="P1138">
        <v>0</v>
      </c>
      <c r="Q1138" s="32">
        <v>30063.580549999999</v>
      </c>
      <c r="R1138" s="110" t="e">
        <f>IF(Play[[#This Row],[southeast]]=1,Play[[#This Row],[medical_insurance_charges]],NA())</f>
        <v>#N/A</v>
      </c>
      <c r="S1138" s="110" t="e">
        <f>IF(Play[[#This Row],[southwest]]=1,Play[[#This Row],[medical_insurance_charges]],NA())</f>
        <v>#N/A</v>
      </c>
      <c r="T1138" s="111">
        <f>IF(Play[[#This Row],[northwest]]=1,Play[[#This Row],[medical_insurance_charges]],NA())</f>
        <v>30063.580549999999</v>
      </c>
      <c r="U1138" s="110" t="e">
        <f>IF(Play[[#This Row],[northeast]]=1,Play[[#This Row],[medical_insurance_charges]],NA())</f>
        <v>#N/A</v>
      </c>
      <c r="V1138" s="114" t="e">
        <f>IF(AND(Play[[#This Row],[southeast]]&lt;&gt;0,Play[[#This Row],[Smoker]]&lt;&gt;0),Play[[#This Row],[medical_insurance_charges]],NA())</f>
        <v>#N/A</v>
      </c>
      <c r="W1138" s="114" t="e">
        <f>IF(AND(Play[[#This Row],[southwest]]&lt;&gt;0,Play[[#This Row],[Smoker]]&lt;&gt;0),Play[[#This Row],[medical_insurance_charges]],NA())</f>
        <v>#N/A</v>
      </c>
      <c r="X1138" s="114" t="e">
        <f>IF(AND(Play[[#This Row],[northwest]]&lt;&gt;0,Play[[#This Row],[Smoker]]&lt;&gt;0),Play[[#This Row],[medical_insurance_charges]],NA())</f>
        <v>#N/A</v>
      </c>
      <c r="Y1138" s="114" t="e">
        <f>IF(AND(Play[[#This Row],[northeast]]&lt;&gt;0,Play[[#This Row],[Smoker]]&lt;&gt;0),Play[[#This Row],[medical_insurance_charges]],NA())</f>
        <v>#N/A</v>
      </c>
      <c r="Z1138" s="115" t="e">
        <f>IF(AND(Play[[#This Row],[Biological Marker]]=0,Play[[#This Row],[Smoker]]=1),Play[[#This Row],[medical_insurance_charges]],NA())</f>
        <v>#N/A</v>
      </c>
      <c r="AA1138" s="115" t="e">
        <f>IF(AND(Play[[#This Row],[Biological Marker]]=1,Play[[#This Row],[Smoker]]=1),Play[[#This Row],[medical_insurance_charges]],NA())</f>
        <v>#N/A</v>
      </c>
      <c r="AB1138" s="144" t="e">
        <f>IF(AND(Play[[#This Row],[southeast]]&lt;&gt;0,Play[[#This Row],[Smoker]]=0),Play[[#This Row],[medical_insurance_charges]],NA())</f>
        <v>#N/A</v>
      </c>
      <c r="AC1138" s="144" t="e">
        <f>IF(AND(Play[[#This Row],[southwest]]&lt;&gt;0,Play[[#This Row],[Smoker]]=0),Play[[#This Row],[medical_insurance_charges]],NA())</f>
        <v>#N/A</v>
      </c>
      <c r="AD1138" s="144">
        <f>IF(AND(Play[[#This Row],[northwest]]&lt;&gt;0,Play[[#This Row],[Smoker]]=0),Play[[#This Row],[medical_insurance_charges]],NA())</f>
        <v>30063.580549999999</v>
      </c>
      <c r="AE1138" s="144" t="e">
        <f>IF(AND(Play[[#This Row],[northeast]]&lt;&gt;0,Play[[#This Row],[Smoker]]=0),Play[[#This Row],[medical_insurance_charges]],NA())</f>
        <v>#N/A</v>
      </c>
      <c r="AF1138" s="115" t="e">
        <f>IF(AND(Play[[#This Row],[Biological Marker]]=0,Play[[#This Row],[Smoker]]=0),Play[[#This Row],[medical_insurance_charges]],NA())</f>
        <v>#N/A</v>
      </c>
      <c r="AG1138" s="115">
        <f>IF(AND(Play[[#This Row],[Biological Marker]]=1,Play[[#This Row],[Smoker]]=0),Play[[#This Row],[medical_insurance_charges]],NA())</f>
        <v>30063.580549999999</v>
      </c>
    </row>
    <row r="1139" spans="1:33" x14ac:dyDescent="0.35">
      <c r="A1139" s="31">
        <v>56</v>
      </c>
      <c r="B1139" s="31">
        <v>32.11</v>
      </c>
      <c r="C1139" s="33">
        <v>0</v>
      </c>
      <c r="D1139" s="33">
        <v>1</v>
      </c>
      <c r="E1139" s="33">
        <v>0</v>
      </c>
      <c r="F1139" s="33">
        <v>0</v>
      </c>
      <c r="G1139" s="33">
        <v>1</v>
      </c>
      <c r="H1139">
        <v>0</v>
      </c>
      <c r="I1139">
        <v>0</v>
      </c>
      <c r="J1139">
        <v>0</v>
      </c>
      <c r="K1139">
        <v>0</v>
      </c>
      <c r="L1139">
        <v>1</v>
      </c>
      <c r="M1139">
        <v>0</v>
      </c>
      <c r="N1139">
        <v>0</v>
      </c>
      <c r="O1139">
        <v>1</v>
      </c>
      <c r="P1139">
        <v>0</v>
      </c>
      <c r="Q1139" s="32">
        <v>11763.000899999999</v>
      </c>
      <c r="R1139" s="110" t="e">
        <f>IF(Play[[#This Row],[southeast]]=1,Play[[#This Row],[medical_insurance_charges]],NA())</f>
        <v>#N/A</v>
      </c>
      <c r="S1139" s="110" t="e">
        <f>IF(Play[[#This Row],[southwest]]=1,Play[[#This Row],[medical_insurance_charges]],NA())</f>
        <v>#N/A</v>
      </c>
      <c r="T1139" s="111" t="e">
        <f>IF(Play[[#This Row],[northwest]]=1,Play[[#This Row],[medical_insurance_charges]],NA())</f>
        <v>#N/A</v>
      </c>
      <c r="U1139" s="110">
        <f>IF(Play[[#This Row],[northeast]]=1,Play[[#This Row],[medical_insurance_charges]],NA())</f>
        <v>11763.000899999999</v>
      </c>
      <c r="V1139" s="114" t="e">
        <f>IF(AND(Play[[#This Row],[southeast]]&lt;&gt;0,Play[[#This Row],[Smoker]]&lt;&gt;0),Play[[#This Row],[medical_insurance_charges]],NA())</f>
        <v>#N/A</v>
      </c>
      <c r="W1139" s="114" t="e">
        <f>IF(AND(Play[[#This Row],[southwest]]&lt;&gt;0,Play[[#This Row],[Smoker]]&lt;&gt;0),Play[[#This Row],[medical_insurance_charges]],NA())</f>
        <v>#N/A</v>
      </c>
      <c r="X1139" s="114" t="e">
        <f>IF(AND(Play[[#This Row],[northwest]]&lt;&gt;0,Play[[#This Row],[Smoker]]&lt;&gt;0),Play[[#This Row],[medical_insurance_charges]],NA())</f>
        <v>#N/A</v>
      </c>
      <c r="Y1139" s="114" t="e">
        <f>IF(AND(Play[[#This Row],[northeast]]&lt;&gt;0,Play[[#This Row],[Smoker]]&lt;&gt;0),Play[[#This Row],[medical_insurance_charges]],NA())</f>
        <v>#N/A</v>
      </c>
      <c r="Z1139" s="115" t="e">
        <f>IF(AND(Play[[#This Row],[Biological Marker]]=0,Play[[#This Row],[Smoker]]=1),Play[[#This Row],[medical_insurance_charges]],NA())</f>
        <v>#N/A</v>
      </c>
      <c r="AA1139" s="115" t="e">
        <f>IF(AND(Play[[#This Row],[Biological Marker]]=1,Play[[#This Row],[Smoker]]=1),Play[[#This Row],[medical_insurance_charges]],NA())</f>
        <v>#N/A</v>
      </c>
      <c r="AB1139" s="144" t="e">
        <f>IF(AND(Play[[#This Row],[southeast]]&lt;&gt;0,Play[[#This Row],[Smoker]]=0),Play[[#This Row],[medical_insurance_charges]],NA())</f>
        <v>#N/A</v>
      </c>
      <c r="AC1139" s="144" t="e">
        <f>IF(AND(Play[[#This Row],[southwest]]&lt;&gt;0,Play[[#This Row],[Smoker]]=0),Play[[#This Row],[medical_insurance_charges]],NA())</f>
        <v>#N/A</v>
      </c>
      <c r="AD1139" s="144" t="e">
        <f>IF(AND(Play[[#This Row],[northwest]]&lt;&gt;0,Play[[#This Row],[Smoker]]=0),Play[[#This Row],[medical_insurance_charges]],NA())</f>
        <v>#N/A</v>
      </c>
      <c r="AE1139" s="144">
        <f>IF(AND(Play[[#This Row],[northeast]]&lt;&gt;0,Play[[#This Row],[Smoker]]=0),Play[[#This Row],[medical_insurance_charges]],NA())</f>
        <v>11763.000899999999</v>
      </c>
      <c r="AF1139" s="115" t="e">
        <f>IF(AND(Play[[#This Row],[Biological Marker]]=0,Play[[#This Row],[Smoker]]=0),Play[[#This Row],[medical_insurance_charges]],NA())</f>
        <v>#N/A</v>
      </c>
      <c r="AG1139" s="115">
        <f>IF(AND(Play[[#This Row],[Biological Marker]]=1,Play[[#This Row],[Smoker]]=0),Play[[#This Row],[medical_insurance_charges]],NA())</f>
        <v>11763.000899999999</v>
      </c>
    </row>
    <row r="1140" spans="1:33" x14ac:dyDescent="0.35">
      <c r="A1140" s="31">
        <v>56</v>
      </c>
      <c r="B1140" s="31">
        <v>33.725000000000001</v>
      </c>
      <c r="C1140" s="33">
        <v>0</v>
      </c>
      <c r="D1140" s="33">
        <v>1</v>
      </c>
      <c r="E1140" s="33">
        <v>0</v>
      </c>
      <c r="F1140" s="33">
        <v>0</v>
      </c>
      <c r="G1140" s="33">
        <v>1</v>
      </c>
      <c r="H1140">
        <v>0</v>
      </c>
      <c r="I1140">
        <v>0</v>
      </c>
      <c r="J1140">
        <v>0</v>
      </c>
      <c r="K1140">
        <v>1</v>
      </c>
      <c r="L1140">
        <v>0</v>
      </c>
      <c r="M1140">
        <v>0</v>
      </c>
      <c r="N1140">
        <v>0</v>
      </c>
      <c r="O1140">
        <v>1</v>
      </c>
      <c r="P1140">
        <v>0</v>
      </c>
      <c r="Q1140" s="32">
        <v>10976.24575</v>
      </c>
      <c r="R1140" s="110" t="e">
        <f>IF(Play[[#This Row],[southeast]]=1,Play[[#This Row],[medical_insurance_charges]],NA())</f>
        <v>#N/A</v>
      </c>
      <c r="S1140" s="110" t="e">
        <f>IF(Play[[#This Row],[southwest]]=1,Play[[#This Row],[medical_insurance_charges]],NA())</f>
        <v>#N/A</v>
      </c>
      <c r="T1140" s="111">
        <f>IF(Play[[#This Row],[northwest]]=1,Play[[#This Row],[medical_insurance_charges]],NA())</f>
        <v>10976.24575</v>
      </c>
      <c r="U1140" s="110" t="e">
        <f>IF(Play[[#This Row],[northeast]]=1,Play[[#This Row],[medical_insurance_charges]],NA())</f>
        <v>#N/A</v>
      </c>
      <c r="V1140" s="114" t="e">
        <f>IF(AND(Play[[#This Row],[southeast]]&lt;&gt;0,Play[[#This Row],[Smoker]]&lt;&gt;0),Play[[#This Row],[medical_insurance_charges]],NA())</f>
        <v>#N/A</v>
      </c>
      <c r="W1140" s="114" t="e">
        <f>IF(AND(Play[[#This Row],[southwest]]&lt;&gt;0,Play[[#This Row],[Smoker]]&lt;&gt;0),Play[[#This Row],[medical_insurance_charges]],NA())</f>
        <v>#N/A</v>
      </c>
      <c r="X1140" s="114" t="e">
        <f>IF(AND(Play[[#This Row],[northwest]]&lt;&gt;0,Play[[#This Row],[Smoker]]&lt;&gt;0),Play[[#This Row],[medical_insurance_charges]],NA())</f>
        <v>#N/A</v>
      </c>
      <c r="Y1140" s="114" t="e">
        <f>IF(AND(Play[[#This Row],[northeast]]&lt;&gt;0,Play[[#This Row],[Smoker]]&lt;&gt;0),Play[[#This Row],[medical_insurance_charges]],NA())</f>
        <v>#N/A</v>
      </c>
      <c r="Z1140" s="115" t="e">
        <f>IF(AND(Play[[#This Row],[Biological Marker]]=0,Play[[#This Row],[Smoker]]=1),Play[[#This Row],[medical_insurance_charges]],NA())</f>
        <v>#N/A</v>
      </c>
      <c r="AA1140" s="115" t="e">
        <f>IF(AND(Play[[#This Row],[Biological Marker]]=1,Play[[#This Row],[Smoker]]=1),Play[[#This Row],[medical_insurance_charges]],NA())</f>
        <v>#N/A</v>
      </c>
      <c r="AB1140" s="144" t="e">
        <f>IF(AND(Play[[#This Row],[southeast]]&lt;&gt;0,Play[[#This Row],[Smoker]]=0),Play[[#This Row],[medical_insurance_charges]],NA())</f>
        <v>#N/A</v>
      </c>
      <c r="AC1140" s="144" t="e">
        <f>IF(AND(Play[[#This Row],[southwest]]&lt;&gt;0,Play[[#This Row],[Smoker]]=0),Play[[#This Row],[medical_insurance_charges]],NA())</f>
        <v>#N/A</v>
      </c>
      <c r="AD1140" s="144">
        <f>IF(AND(Play[[#This Row],[northwest]]&lt;&gt;0,Play[[#This Row],[Smoker]]=0),Play[[#This Row],[medical_insurance_charges]],NA())</f>
        <v>10976.24575</v>
      </c>
      <c r="AE1140" s="144" t="e">
        <f>IF(AND(Play[[#This Row],[northeast]]&lt;&gt;0,Play[[#This Row],[Smoker]]=0),Play[[#This Row],[medical_insurance_charges]],NA())</f>
        <v>#N/A</v>
      </c>
      <c r="AF1140" s="115" t="e">
        <f>IF(AND(Play[[#This Row],[Biological Marker]]=0,Play[[#This Row],[Smoker]]=0),Play[[#This Row],[medical_insurance_charges]],NA())</f>
        <v>#N/A</v>
      </c>
      <c r="AG1140" s="115">
        <f>IF(AND(Play[[#This Row],[Biological Marker]]=1,Play[[#This Row],[Smoker]]=0),Play[[#This Row],[medical_insurance_charges]],NA())</f>
        <v>10976.24575</v>
      </c>
    </row>
    <row r="1141" spans="1:33" x14ac:dyDescent="0.35">
      <c r="A1141" s="31">
        <v>57</v>
      </c>
      <c r="B1141" s="31">
        <v>34.01</v>
      </c>
      <c r="C1141" s="33">
        <v>0</v>
      </c>
      <c r="D1141" s="33">
        <v>1</v>
      </c>
      <c r="E1141" s="33">
        <v>0</v>
      </c>
      <c r="F1141" s="33">
        <v>0</v>
      </c>
      <c r="G1141" s="33">
        <v>1</v>
      </c>
      <c r="H1141">
        <v>0</v>
      </c>
      <c r="I1141">
        <v>0</v>
      </c>
      <c r="J1141">
        <v>0</v>
      </c>
      <c r="K1141">
        <v>1</v>
      </c>
      <c r="L1141">
        <v>0</v>
      </c>
      <c r="M1141">
        <v>0</v>
      </c>
      <c r="N1141">
        <v>0</v>
      </c>
      <c r="O1141">
        <v>1</v>
      </c>
      <c r="P1141">
        <v>0</v>
      </c>
      <c r="Q1141" s="32">
        <v>11356.660900000001</v>
      </c>
      <c r="R1141" s="110" t="e">
        <f>IF(Play[[#This Row],[southeast]]=1,Play[[#This Row],[medical_insurance_charges]],NA())</f>
        <v>#N/A</v>
      </c>
      <c r="S1141" s="110" t="e">
        <f>IF(Play[[#This Row],[southwest]]=1,Play[[#This Row],[medical_insurance_charges]],NA())</f>
        <v>#N/A</v>
      </c>
      <c r="T1141" s="111">
        <f>IF(Play[[#This Row],[northwest]]=1,Play[[#This Row],[medical_insurance_charges]],NA())</f>
        <v>11356.660900000001</v>
      </c>
      <c r="U1141" s="110" t="e">
        <f>IF(Play[[#This Row],[northeast]]=1,Play[[#This Row],[medical_insurance_charges]],NA())</f>
        <v>#N/A</v>
      </c>
      <c r="V1141" s="114" t="e">
        <f>IF(AND(Play[[#This Row],[southeast]]&lt;&gt;0,Play[[#This Row],[Smoker]]&lt;&gt;0),Play[[#This Row],[medical_insurance_charges]],NA())</f>
        <v>#N/A</v>
      </c>
      <c r="W1141" s="114" t="e">
        <f>IF(AND(Play[[#This Row],[southwest]]&lt;&gt;0,Play[[#This Row],[Smoker]]&lt;&gt;0),Play[[#This Row],[medical_insurance_charges]],NA())</f>
        <v>#N/A</v>
      </c>
      <c r="X1141" s="114" t="e">
        <f>IF(AND(Play[[#This Row],[northwest]]&lt;&gt;0,Play[[#This Row],[Smoker]]&lt;&gt;0),Play[[#This Row],[medical_insurance_charges]],NA())</f>
        <v>#N/A</v>
      </c>
      <c r="Y1141" s="114" t="e">
        <f>IF(AND(Play[[#This Row],[northeast]]&lt;&gt;0,Play[[#This Row],[Smoker]]&lt;&gt;0),Play[[#This Row],[medical_insurance_charges]],NA())</f>
        <v>#N/A</v>
      </c>
      <c r="Z1141" s="115" t="e">
        <f>IF(AND(Play[[#This Row],[Biological Marker]]=0,Play[[#This Row],[Smoker]]=1),Play[[#This Row],[medical_insurance_charges]],NA())</f>
        <v>#N/A</v>
      </c>
      <c r="AA1141" s="115" t="e">
        <f>IF(AND(Play[[#This Row],[Biological Marker]]=1,Play[[#This Row],[Smoker]]=1),Play[[#This Row],[medical_insurance_charges]],NA())</f>
        <v>#N/A</v>
      </c>
      <c r="AB1141" s="144" t="e">
        <f>IF(AND(Play[[#This Row],[southeast]]&lt;&gt;0,Play[[#This Row],[Smoker]]=0),Play[[#This Row],[medical_insurance_charges]],NA())</f>
        <v>#N/A</v>
      </c>
      <c r="AC1141" s="144" t="e">
        <f>IF(AND(Play[[#This Row],[southwest]]&lt;&gt;0,Play[[#This Row],[Smoker]]=0),Play[[#This Row],[medical_insurance_charges]],NA())</f>
        <v>#N/A</v>
      </c>
      <c r="AD1141" s="144">
        <f>IF(AND(Play[[#This Row],[northwest]]&lt;&gt;0,Play[[#This Row],[Smoker]]=0),Play[[#This Row],[medical_insurance_charges]],NA())</f>
        <v>11356.660900000001</v>
      </c>
      <c r="AE1141" s="144" t="e">
        <f>IF(AND(Play[[#This Row],[northeast]]&lt;&gt;0,Play[[#This Row],[Smoker]]=0),Play[[#This Row],[medical_insurance_charges]],NA())</f>
        <v>#N/A</v>
      </c>
      <c r="AF1141" s="115" t="e">
        <f>IF(AND(Play[[#This Row],[Biological Marker]]=0,Play[[#This Row],[Smoker]]=0),Play[[#This Row],[medical_insurance_charges]],NA())</f>
        <v>#N/A</v>
      </c>
      <c r="AG1141" s="115">
        <f>IF(AND(Play[[#This Row],[Biological Marker]]=1,Play[[#This Row],[Smoker]]=0),Play[[#This Row],[medical_insurance_charges]],NA())</f>
        <v>11356.660900000001</v>
      </c>
    </row>
    <row r="1142" spans="1:33" x14ac:dyDescent="0.35">
      <c r="A1142" s="31">
        <v>57</v>
      </c>
      <c r="B1142" s="31">
        <v>40.945</v>
      </c>
      <c r="C1142" s="33">
        <v>0</v>
      </c>
      <c r="D1142" s="33">
        <v>1</v>
      </c>
      <c r="E1142" s="33">
        <v>0</v>
      </c>
      <c r="F1142" s="33">
        <v>0</v>
      </c>
      <c r="G1142" s="33">
        <v>1</v>
      </c>
      <c r="H1142">
        <v>0</v>
      </c>
      <c r="I1142">
        <v>0</v>
      </c>
      <c r="J1142">
        <v>0</v>
      </c>
      <c r="K1142">
        <v>0</v>
      </c>
      <c r="L1142">
        <v>1</v>
      </c>
      <c r="M1142">
        <v>0</v>
      </c>
      <c r="N1142">
        <v>0</v>
      </c>
      <c r="O1142">
        <v>1</v>
      </c>
      <c r="P1142">
        <v>0</v>
      </c>
      <c r="Q1142" s="32">
        <v>11566.30055</v>
      </c>
      <c r="R1142" s="110" t="e">
        <f>IF(Play[[#This Row],[southeast]]=1,Play[[#This Row],[medical_insurance_charges]],NA())</f>
        <v>#N/A</v>
      </c>
      <c r="S1142" s="110" t="e">
        <f>IF(Play[[#This Row],[southwest]]=1,Play[[#This Row],[medical_insurance_charges]],NA())</f>
        <v>#N/A</v>
      </c>
      <c r="T1142" s="111" t="e">
        <f>IF(Play[[#This Row],[northwest]]=1,Play[[#This Row],[medical_insurance_charges]],NA())</f>
        <v>#N/A</v>
      </c>
      <c r="U1142" s="110">
        <f>IF(Play[[#This Row],[northeast]]=1,Play[[#This Row],[medical_insurance_charges]],NA())</f>
        <v>11566.30055</v>
      </c>
      <c r="V1142" s="114" t="e">
        <f>IF(AND(Play[[#This Row],[southeast]]&lt;&gt;0,Play[[#This Row],[Smoker]]&lt;&gt;0),Play[[#This Row],[medical_insurance_charges]],NA())</f>
        <v>#N/A</v>
      </c>
      <c r="W1142" s="114" t="e">
        <f>IF(AND(Play[[#This Row],[southwest]]&lt;&gt;0,Play[[#This Row],[Smoker]]&lt;&gt;0),Play[[#This Row],[medical_insurance_charges]],NA())</f>
        <v>#N/A</v>
      </c>
      <c r="X1142" s="114" t="e">
        <f>IF(AND(Play[[#This Row],[northwest]]&lt;&gt;0,Play[[#This Row],[Smoker]]&lt;&gt;0),Play[[#This Row],[medical_insurance_charges]],NA())</f>
        <v>#N/A</v>
      </c>
      <c r="Y1142" s="114" t="e">
        <f>IF(AND(Play[[#This Row],[northeast]]&lt;&gt;0,Play[[#This Row],[Smoker]]&lt;&gt;0),Play[[#This Row],[medical_insurance_charges]],NA())</f>
        <v>#N/A</v>
      </c>
      <c r="Z1142" s="115" t="e">
        <f>IF(AND(Play[[#This Row],[Biological Marker]]=0,Play[[#This Row],[Smoker]]=1),Play[[#This Row],[medical_insurance_charges]],NA())</f>
        <v>#N/A</v>
      </c>
      <c r="AA1142" s="115" t="e">
        <f>IF(AND(Play[[#This Row],[Biological Marker]]=1,Play[[#This Row],[Smoker]]=1),Play[[#This Row],[medical_insurance_charges]],NA())</f>
        <v>#N/A</v>
      </c>
      <c r="AB1142" s="144" t="e">
        <f>IF(AND(Play[[#This Row],[southeast]]&lt;&gt;0,Play[[#This Row],[Smoker]]=0),Play[[#This Row],[medical_insurance_charges]],NA())</f>
        <v>#N/A</v>
      </c>
      <c r="AC1142" s="144" t="e">
        <f>IF(AND(Play[[#This Row],[southwest]]&lt;&gt;0,Play[[#This Row],[Smoker]]=0),Play[[#This Row],[medical_insurance_charges]],NA())</f>
        <v>#N/A</v>
      </c>
      <c r="AD1142" s="144" t="e">
        <f>IF(AND(Play[[#This Row],[northwest]]&lt;&gt;0,Play[[#This Row],[Smoker]]=0),Play[[#This Row],[medical_insurance_charges]],NA())</f>
        <v>#N/A</v>
      </c>
      <c r="AE1142" s="144">
        <f>IF(AND(Play[[#This Row],[northeast]]&lt;&gt;0,Play[[#This Row],[Smoker]]=0),Play[[#This Row],[medical_insurance_charges]],NA())</f>
        <v>11566.30055</v>
      </c>
      <c r="AF1142" s="115" t="e">
        <f>IF(AND(Play[[#This Row],[Biological Marker]]=0,Play[[#This Row],[Smoker]]=0),Play[[#This Row],[medical_insurance_charges]],NA())</f>
        <v>#N/A</v>
      </c>
      <c r="AG1142" s="115">
        <f>IF(AND(Play[[#This Row],[Biological Marker]]=1,Play[[#This Row],[Smoker]]=0),Play[[#This Row],[medical_insurance_charges]],NA())</f>
        <v>11566.30055</v>
      </c>
    </row>
    <row r="1143" spans="1:33" x14ac:dyDescent="0.35">
      <c r="A1143" s="31">
        <v>57</v>
      </c>
      <c r="B1143" s="31">
        <v>33.630000000000003</v>
      </c>
      <c r="C1143" s="33">
        <v>0</v>
      </c>
      <c r="D1143" s="33">
        <v>1</v>
      </c>
      <c r="E1143" s="33">
        <v>0</v>
      </c>
      <c r="F1143" s="33">
        <v>0</v>
      </c>
      <c r="G1143" s="33">
        <v>1</v>
      </c>
      <c r="H1143">
        <v>0</v>
      </c>
      <c r="I1143">
        <v>0</v>
      </c>
      <c r="J1143">
        <v>0</v>
      </c>
      <c r="K1143">
        <v>1</v>
      </c>
      <c r="L1143">
        <v>0</v>
      </c>
      <c r="M1143">
        <v>0</v>
      </c>
      <c r="N1143">
        <v>0</v>
      </c>
      <c r="O1143">
        <v>1</v>
      </c>
      <c r="P1143">
        <v>0</v>
      </c>
      <c r="Q1143" s="32">
        <v>11945.1327</v>
      </c>
      <c r="R1143" s="110" t="e">
        <f>IF(Play[[#This Row],[southeast]]=1,Play[[#This Row],[medical_insurance_charges]],NA())</f>
        <v>#N/A</v>
      </c>
      <c r="S1143" s="110" t="e">
        <f>IF(Play[[#This Row],[southwest]]=1,Play[[#This Row],[medical_insurance_charges]],NA())</f>
        <v>#N/A</v>
      </c>
      <c r="T1143" s="111">
        <f>IF(Play[[#This Row],[northwest]]=1,Play[[#This Row],[medical_insurance_charges]],NA())</f>
        <v>11945.1327</v>
      </c>
      <c r="U1143" s="110" t="e">
        <f>IF(Play[[#This Row],[northeast]]=1,Play[[#This Row],[medical_insurance_charges]],NA())</f>
        <v>#N/A</v>
      </c>
      <c r="V1143" s="114" t="e">
        <f>IF(AND(Play[[#This Row],[southeast]]&lt;&gt;0,Play[[#This Row],[Smoker]]&lt;&gt;0),Play[[#This Row],[medical_insurance_charges]],NA())</f>
        <v>#N/A</v>
      </c>
      <c r="W1143" s="114" t="e">
        <f>IF(AND(Play[[#This Row],[southwest]]&lt;&gt;0,Play[[#This Row],[Smoker]]&lt;&gt;0),Play[[#This Row],[medical_insurance_charges]],NA())</f>
        <v>#N/A</v>
      </c>
      <c r="X1143" s="114" t="e">
        <f>IF(AND(Play[[#This Row],[northwest]]&lt;&gt;0,Play[[#This Row],[Smoker]]&lt;&gt;0),Play[[#This Row],[medical_insurance_charges]],NA())</f>
        <v>#N/A</v>
      </c>
      <c r="Y1143" s="114" t="e">
        <f>IF(AND(Play[[#This Row],[northeast]]&lt;&gt;0,Play[[#This Row],[Smoker]]&lt;&gt;0),Play[[#This Row],[medical_insurance_charges]],NA())</f>
        <v>#N/A</v>
      </c>
      <c r="Z1143" s="115" t="e">
        <f>IF(AND(Play[[#This Row],[Biological Marker]]=0,Play[[#This Row],[Smoker]]=1),Play[[#This Row],[medical_insurance_charges]],NA())</f>
        <v>#N/A</v>
      </c>
      <c r="AA1143" s="115" t="e">
        <f>IF(AND(Play[[#This Row],[Biological Marker]]=1,Play[[#This Row],[Smoker]]=1),Play[[#This Row],[medical_insurance_charges]],NA())</f>
        <v>#N/A</v>
      </c>
      <c r="AB1143" s="144" t="e">
        <f>IF(AND(Play[[#This Row],[southeast]]&lt;&gt;0,Play[[#This Row],[Smoker]]=0),Play[[#This Row],[medical_insurance_charges]],NA())</f>
        <v>#N/A</v>
      </c>
      <c r="AC1143" s="144" t="e">
        <f>IF(AND(Play[[#This Row],[southwest]]&lt;&gt;0,Play[[#This Row],[Smoker]]=0),Play[[#This Row],[medical_insurance_charges]],NA())</f>
        <v>#N/A</v>
      </c>
      <c r="AD1143" s="144">
        <f>IF(AND(Play[[#This Row],[northwest]]&lt;&gt;0,Play[[#This Row],[Smoker]]=0),Play[[#This Row],[medical_insurance_charges]],NA())</f>
        <v>11945.1327</v>
      </c>
      <c r="AE1143" s="144" t="e">
        <f>IF(AND(Play[[#This Row],[northeast]]&lt;&gt;0,Play[[#This Row],[Smoker]]=0),Play[[#This Row],[medical_insurance_charges]],NA())</f>
        <v>#N/A</v>
      </c>
      <c r="AF1143" s="115" t="e">
        <f>IF(AND(Play[[#This Row],[Biological Marker]]=0,Play[[#This Row],[Smoker]]=0),Play[[#This Row],[medical_insurance_charges]],NA())</f>
        <v>#N/A</v>
      </c>
      <c r="AG1143" s="115">
        <f>IF(AND(Play[[#This Row],[Biological Marker]]=1,Play[[#This Row],[Smoker]]=0),Play[[#This Row],[medical_insurance_charges]],NA())</f>
        <v>11945.1327</v>
      </c>
    </row>
    <row r="1144" spans="1:33" x14ac:dyDescent="0.35">
      <c r="A1144" s="31">
        <v>57</v>
      </c>
      <c r="B1144" s="31">
        <v>31.54</v>
      </c>
      <c r="C1144" s="33">
        <v>0</v>
      </c>
      <c r="D1144" s="33">
        <v>1</v>
      </c>
      <c r="E1144" s="33">
        <v>0</v>
      </c>
      <c r="F1144" s="33">
        <v>0</v>
      </c>
      <c r="G1144" s="33">
        <v>1</v>
      </c>
      <c r="H1144">
        <v>0</v>
      </c>
      <c r="I1144">
        <v>0</v>
      </c>
      <c r="J1144">
        <v>0</v>
      </c>
      <c r="K1144">
        <v>1</v>
      </c>
      <c r="L1144">
        <v>0</v>
      </c>
      <c r="M1144">
        <v>0</v>
      </c>
      <c r="N1144">
        <v>0</v>
      </c>
      <c r="O1144">
        <v>1</v>
      </c>
      <c r="P1144">
        <v>0</v>
      </c>
      <c r="Q1144" s="32">
        <v>11353.2276</v>
      </c>
      <c r="R1144" s="110" t="e">
        <f>IF(Play[[#This Row],[southeast]]=1,Play[[#This Row],[medical_insurance_charges]],NA())</f>
        <v>#N/A</v>
      </c>
      <c r="S1144" s="110" t="e">
        <f>IF(Play[[#This Row],[southwest]]=1,Play[[#This Row],[medical_insurance_charges]],NA())</f>
        <v>#N/A</v>
      </c>
      <c r="T1144" s="111">
        <f>IF(Play[[#This Row],[northwest]]=1,Play[[#This Row],[medical_insurance_charges]],NA())</f>
        <v>11353.2276</v>
      </c>
      <c r="U1144" s="110" t="e">
        <f>IF(Play[[#This Row],[northeast]]=1,Play[[#This Row],[medical_insurance_charges]],NA())</f>
        <v>#N/A</v>
      </c>
      <c r="V1144" s="114" t="e">
        <f>IF(AND(Play[[#This Row],[southeast]]&lt;&gt;0,Play[[#This Row],[Smoker]]&lt;&gt;0),Play[[#This Row],[medical_insurance_charges]],NA())</f>
        <v>#N/A</v>
      </c>
      <c r="W1144" s="114" t="e">
        <f>IF(AND(Play[[#This Row],[southwest]]&lt;&gt;0,Play[[#This Row],[Smoker]]&lt;&gt;0),Play[[#This Row],[medical_insurance_charges]],NA())</f>
        <v>#N/A</v>
      </c>
      <c r="X1144" s="114" t="e">
        <f>IF(AND(Play[[#This Row],[northwest]]&lt;&gt;0,Play[[#This Row],[Smoker]]&lt;&gt;0),Play[[#This Row],[medical_insurance_charges]],NA())</f>
        <v>#N/A</v>
      </c>
      <c r="Y1144" s="114" t="e">
        <f>IF(AND(Play[[#This Row],[northeast]]&lt;&gt;0,Play[[#This Row],[Smoker]]&lt;&gt;0),Play[[#This Row],[medical_insurance_charges]],NA())</f>
        <v>#N/A</v>
      </c>
      <c r="Z1144" s="115" t="e">
        <f>IF(AND(Play[[#This Row],[Biological Marker]]=0,Play[[#This Row],[Smoker]]=1),Play[[#This Row],[medical_insurance_charges]],NA())</f>
        <v>#N/A</v>
      </c>
      <c r="AA1144" s="115" t="e">
        <f>IF(AND(Play[[#This Row],[Biological Marker]]=1,Play[[#This Row],[Smoker]]=1),Play[[#This Row],[medical_insurance_charges]],NA())</f>
        <v>#N/A</v>
      </c>
      <c r="AB1144" s="144" t="e">
        <f>IF(AND(Play[[#This Row],[southeast]]&lt;&gt;0,Play[[#This Row],[Smoker]]=0),Play[[#This Row],[medical_insurance_charges]],NA())</f>
        <v>#N/A</v>
      </c>
      <c r="AC1144" s="144" t="e">
        <f>IF(AND(Play[[#This Row],[southwest]]&lt;&gt;0,Play[[#This Row],[Smoker]]=0),Play[[#This Row],[medical_insurance_charges]],NA())</f>
        <v>#N/A</v>
      </c>
      <c r="AD1144" s="144">
        <f>IF(AND(Play[[#This Row],[northwest]]&lt;&gt;0,Play[[#This Row],[Smoker]]=0),Play[[#This Row],[medical_insurance_charges]],NA())</f>
        <v>11353.2276</v>
      </c>
      <c r="AE1144" s="144" t="e">
        <f>IF(AND(Play[[#This Row],[northeast]]&lt;&gt;0,Play[[#This Row],[Smoker]]=0),Play[[#This Row],[medical_insurance_charges]],NA())</f>
        <v>#N/A</v>
      </c>
      <c r="AF1144" s="115" t="e">
        <f>IF(AND(Play[[#This Row],[Biological Marker]]=0,Play[[#This Row],[Smoker]]=0),Play[[#This Row],[medical_insurance_charges]],NA())</f>
        <v>#N/A</v>
      </c>
      <c r="AG1144" s="115">
        <f>IF(AND(Play[[#This Row],[Biological Marker]]=1,Play[[#This Row],[Smoker]]=0),Play[[#This Row],[medical_insurance_charges]],NA())</f>
        <v>11353.2276</v>
      </c>
    </row>
    <row r="1145" spans="1:33" x14ac:dyDescent="0.35">
      <c r="A1145" s="31">
        <v>57</v>
      </c>
      <c r="B1145" s="31">
        <v>40.28</v>
      </c>
      <c r="C1145" s="33">
        <v>0</v>
      </c>
      <c r="D1145" s="33">
        <v>1</v>
      </c>
      <c r="E1145" s="33">
        <v>0</v>
      </c>
      <c r="F1145" s="33">
        <v>0</v>
      </c>
      <c r="G1145" s="33">
        <v>1</v>
      </c>
      <c r="H1145">
        <v>0</v>
      </c>
      <c r="I1145">
        <v>0</v>
      </c>
      <c r="J1145">
        <v>0</v>
      </c>
      <c r="K1145">
        <v>0</v>
      </c>
      <c r="L1145">
        <v>1</v>
      </c>
      <c r="M1145">
        <v>0</v>
      </c>
      <c r="N1145">
        <v>0</v>
      </c>
      <c r="O1145">
        <v>1</v>
      </c>
      <c r="P1145">
        <v>0</v>
      </c>
      <c r="Q1145" s="32">
        <v>20709.020339999999</v>
      </c>
      <c r="R1145" s="110" t="e">
        <f>IF(Play[[#This Row],[southeast]]=1,Play[[#This Row],[medical_insurance_charges]],NA())</f>
        <v>#N/A</v>
      </c>
      <c r="S1145" s="110" t="e">
        <f>IF(Play[[#This Row],[southwest]]=1,Play[[#This Row],[medical_insurance_charges]],NA())</f>
        <v>#N/A</v>
      </c>
      <c r="T1145" s="111" t="e">
        <f>IF(Play[[#This Row],[northwest]]=1,Play[[#This Row],[medical_insurance_charges]],NA())</f>
        <v>#N/A</v>
      </c>
      <c r="U1145" s="110">
        <f>IF(Play[[#This Row],[northeast]]=1,Play[[#This Row],[medical_insurance_charges]],NA())</f>
        <v>20709.020339999999</v>
      </c>
      <c r="V1145" s="114" t="e">
        <f>IF(AND(Play[[#This Row],[southeast]]&lt;&gt;0,Play[[#This Row],[Smoker]]&lt;&gt;0),Play[[#This Row],[medical_insurance_charges]],NA())</f>
        <v>#N/A</v>
      </c>
      <c r="W1145" s="114" t="e">
        <f>IF(AND(Play[[#This Row],[southwest]]&lt;&gt;0,Play[[#This Row],[Smoker]]&lt;&gt;0),Play[[#This Row],[medical_insurance_charges]],NA())</f>
        <v>#N/A</v>
      </c>
      <c r="X1145" s="114" t="e">
        <f>IF(AND(Play[[#This Row],[northwest]]&lt;&gt;0,Play[[#This Row],[Smoker]]&lt;&gt;0),Play[[#This Row],[medical_insurance_charges]],NA())</f>
        <v>#N/A</v>
      </c>
      <c r="Y1145" s="114" t="e">
        <f>IF(AND(Play[[#This Row],[northeast]]&lt;&gt;0,Play[[#This Row],[Smoker]]&lt;&gt;0),Play[[#This Row],[medical_insurance_charges]],NA())</f>
        <v>#N/A</v>
      </c>
      <c r="Z1145" s="115" t="e">
        <f>IF(AND(Play[[#This Row],[Biological Marker]]=0,Play[[#This Row],[Smoker]]=1),Play[[#This Row],[medical_insurance_charges]],NA())</f>
        <v>#N/A</v>
      </c>
      <c r="AA1145" s="115" t="e">
        <f>IF(AND(Play[[#This Row],[Biological Marker]]=1,Play[[#This Row],[Smoker]]=1),Play[[#This Row],[medical_insurance_charges]],NA())</f>
        <v>#N/A</v>
      </c>
      <c r="AB1145" s="144" t="e">
        <f>IF(AND(Play[[#This Row],[southeast]]&lt;&gt;0,Play[[#This Row],[Smoker]]=0),Play[[#This Row],[medical_insurance_charges]],NA())</f>
        <v>#N/A</v>
      </c>
      <c r="AC1145" s="144" t="e">
        <f>IF(AND(Play[[#This Row],[southwest]]&lt;&gt;0,Play[[#This Row],[Smoker]]=0),Play[[#This Row],[medical_insurance_charges]],NA())</f>
        <v>#N/A</v>
      </c>
      <c r="AD1145" s="144" t="e">
        <f>IF(AND(Play[[#This Row],[northwest]]&lt;&gt;0,Play[[#This Row],[Smoker]]=0),Play[[#This Row],[medical_insurance_charges]],NA())</f>
        <v>#N/A</v>
      </c>
      <c r="AE1145" s="144">
        <f>IF(AND(Play[[#This Row],[northeast]]&lt;&gt;0,Play[[#This Row],[Smoker]]=0),Play[[#This Row],[medical_insurance_charges]],NA())</f>
        <v>20709.020339999999</v>
      </c>
      <c r="AF1145" s="115" t="e">
        <f>IF(AND(Play[[#This Row],[Biological Marker]]=0,Play[[#This Row],[Smoker]]=0),Play[[#This Row],[medical_insurance_charges]],NA())</f>
        <v>#N/A</v>
      </c>
      <c r="AG1145" s="115">
        <f>IF(AND(Play[[#This Row],[Biological Marker]]=1,Play[[#This Row],[Smoker]]=0),Play[[#This Row],[medical_insurance_charges]],NA())</f>
        <v>20709.020339999999</v>
      </c>
    </row>
    <row r="1146" spans="1:33" x14ac:dyDescent="0.35">
      <c r="A1146" s="31">
        <v>58</v>
      </c>
      <c r="B1146" s="31">
        <v>34.865000000000002</v>
      </c>
      <c r="C1146" s="33">
        <v>0</v>
      </c>
      <c r="D1146" s="33">
        <v>1</v>
      </c>
      <c r="E1146" s="33">
        <v>0</v>
      </c>
      <c r="F1146" s="33">
        <v>0</v>
      </c>
      <c r="G1146" s="33">
        <v>1</v>
      </c>
      <c r="H1146">
        <v>0</v>
      </c>
      <c r="I1146">
        <v>0</v>
      </c>
      <c r="J1146">
        <v>0</v>
      </c>
      <c r="K1146">
        <v>0</v>
      </c>
      <c r="L1146">
        <v>1</v>
      </c>
      <c r="M1146">
        <v>0</v>
      </c>
      <c r="N1146">
        <v>0</v>
      </c>
      <c r="O1146">
        <v>1</v>
      </c>
      <c r="P1146">
        <v>0</v>
      </c>
      <c r="Q1146" s="32">
        <v>11944.594349999999</v>
      </c>
      <c r="R1146" s="110" t="e">
        <f>IF(Play[[#This Row],[southeast]]=1,Play[[#This Row],[medical_insurance_charges]],NA())</f>
        <v>#N/A</v>
      </c>
      <c r="S1146" s="110" t="e">
        <f>IF(Play[[#This Row],[southwest]]=1,Play[[#This Row],[medical_insurance_charges]],NA())</f>
        <v>#N/A</v>
      </c>
      <c r="T1146" s="111" t="e">
        <f>IF(Play[[#This Row],[northwest]]=1,Play[[#This Row],[medical_insurance_charges]],NA())</f>
        <v>#N/A</v>
      </c>
      <c r="U1146" s="110">
        <f>IF(Play[[#This Row],[northeast]]=1,Play[[#This Row],[medical_insurance_charges]],NA())</f>
        <v>11944.594349999999</v>
      </c>
      <c r="V1146" s="114" t="e">
        <f>IF(AND(Play[[#This Row],[southeast]]&lt;&gt;0,Play[[#This Row],[Smoker]]&lt;&gt;0),Play[[#This Row],[medical_insurance_charges]],NA())</f>
        <v>#N/A</v>
      </c>
      <c r="W1146" s="114" t="e">
        <f>IF(AND(Play[[#This Row],[southwest]]&lt;&gt;0,Play[[#This Row],[Smoker]]&lt;&gt;0),Play[[#This Row],[medical_insurance_charges]],NA())</f>
        <v>#N/A</v>
      </c>
      <c r="X1146" s="114" t="e">
        <f>IF(AND(Play[[#This Row],[northwest]]&lt;&gt;0,Play[[#This Row],[Smoker]]&lt;&gt;0),Play[[#This Row],[medical_insurance_charges]],NA())</f>
        <v>#N/A</v>
      </c>
      <c r="Y1146" s="114" t="e">
        <f>IF(AND(Play[[#This Row],[northeast]]&lt;&gt;0,Play[[#This Row],[Smoker]]&lt;&gt;0),Play[[#This Row],[medical_insurance_charges]],NA())</f>
        <v>#N/A</v>
      </c>
      <c r="Z1146" s="115" t="e">
        <f>IF(AND(Play[[#This Row],[Biological Marker]]=0,Play[[#This Row],[Smoker]]=1),Play[[#This Row],[medical_insurance_charges]],NA())</f>
        <v>#N/A</v>
      </c>
      <c r="AA1146" s="115" t="e">
        <f>IF(AND(Play[[#This Row],[Biological Marker]]=1,Play[[#This Row],[Smoker]]=1),Play[[#This Row],[medical_insurance_charges]],NA())</f>
        <v>#N/A</v>
      </c>
      <c r="AB1146" s="144" t="e">
        <f>IF(AND(Play[[#This Row],[southeast]]&lt;&gt;0,Play[[#This Row],[Smoker]]=0),Play[[#This Row],[medical_insurance_charges]],NA())</f>
        <v>#N/A</v>
      </c>
      <c r="AC1146" s="144" t="e">
        <f>IF(AND(Play[[#This Row],[southwest]]&lt;&gt;0,Play[[#This Row],[Smoker]]=0),Play[[#This Row],[medical_insurance_charges]],NA())</f>
        <v>#N/A</v>
      </c>
      <c r="AD1146" s="144" t="e">
        <f>IF(AND(Play[[#This Row],[northwest]]&lt;&gt;0,Play[[#This Row],[Smoker]]=0),Play[[#This Row],[medical_insurance_charges]],NA())</f>
        <v>#N/A</v>
      </c>
      <c r="AE1146" s="144">
        <f>IF(AND(Play[[#This Row],[northeast]]&lt;&gt;0,Play[[#This Row],[Smoker]]=0),Play[[#This Row],[medical_insurance_charges]],NA())</f>
        <v>11944.594349999999</v>
      </c>
      <c r="AF1146" s="115" t="e">
        <f>IF(AND(Play[[#This Row],[Biological Marker]]=0,Play[[#This Row],[Smoker]]=0),Play[[#This Row],[medical_insurance_charges]],NA())</f>
        <v>#N/A</v>
      </c>
      <c r="AG1146" s="115">
        <f>IF(AND(Play[[#This Row],[Biological Marker]]=1,Play[[#This Row],[Smoker]]=0),Play[[#This Row],[medical_insurance_charges]],NA())</f>
        <v>11944.594349999999</v>
      </c>
    </row>
    <row r="1147" spans="1:33" x14ac:dyDescent="0.35">
      <c r="A1147" s="31">
        <v>58</v>
      </c>
      <c r="B1147" s="31">
        <v>34.39</v>
      </c>
      <c r="C1147" s="33">
        <v>0</v>
      </c>
      <c r="D1147" s="33">
        <v>1</v>
      </c>
      <c r="E1147" s="33">
        <v>0</v>
      </c>
      <c r="F1147" s="33">
        <v>0</v>
      </c>
      <c r="G1147" s="33">
        <v>1</v>
      </c>
      <c r="H1147">
        <v>0</v>
      </c>
      <c r="I1147">
        <v>0</v>
      </c>
      <c r="J1147">
        <v>0</v>
      </c>
      <c r="K1147">
        <v>1</v>
      </c>
      <c r="L1147">
        <v>0</v>
      </c>
      <c r="M1147">
        <v>0</v>
      </c>
      <c r="N1147">
        <v>0</v>
      </c>
      <c r="O1147">
        <v>1</v>
      </c>
      <c r="P1147">
        <v>0</v>
      </c>
      <c r="Q1147" s="32">
        <v>11743.9341</v>
      </c>
      <c r="R1147" s="110" t="e">
        <f>IF(Play[[#This Row],[southeast]]=1,Play[[#This Row],[medical_insurance_charges]],NA())</f>
        <v>#N/A</v>
      </c>
      <c r="S1147" s="110" t="e">
        <f>IF(Play[[#This Row],[southwest]]=1,Play[[#This Row],[medical_insurance_charges]],NA())</f>
        <v>#N/A</v>
      </c>
      <c r="T1147" s="111">
        <f>IF(Play[[#This Row],[northwest]]=1,Play[[#This Row],[medical_insurance_charges]],NA())</f>
        <v>11743.9341</v>
      </c>
      <c r="U1147" s="110" t="e">
        <f>IF(Play[[#This Row],[northeast]]=1,Play[[#This Row],[medical_insurance_charges]],NA())</f>
        <v>#N/A</v>
      </c>
      <c r="V1147" s="114" t="e">
        <f>IF(AND(Play[[#This Row],[southeast]]&lt;&gt;0,Play[[#This Row],[Smoker]]&lt;&gt;0),Play[[#This Row],[medical_insurance_charges]],NA())</f>
        <v>#N/A</v>
      </c>
      <c r="W1147" s="114" t="e">
        <f>IF(AND(Play[[#This Row],[southwest]]&lt;&gt;0,Play[[#This Row],[Smoker]]&lt;&gt;0),Play[[#This Row],[medical_insurance_charges]],NA())</f>
        <v>#N/A</v>
      </c>
      <c r="X1147" s="114" t="e">
        <f>IF(AND(Play[[#This Row],[northwest]]&lt;&gt;0,Play[[#This Row],[Smoker]]&lt;&gt;0),Play[[#This Row],[medical_insurance_charges]],NA())</f>
        <v>#N/A</v>
      </c>
      <c r="Y1147" s="114" t="e">
        <f>IF(AND(Play[[#This Row],[northeast]]&lt;&gt;0,Play[[#This Row],[Smoker]]&lt;&gt;0),Play[[#This Row],[medical_insurance_charges]],NA())</f>
        <v>#N/A</v>
      </c>
      <c r="Z1147" s="115" t="e">
        <f>IF(AND(Play[[#This Row],[Biological Marker]]=0,Play[[#This Row],[Smoker]]=1),Play[[#This Row],[medical_insurance_charges]],NA())</f>
        <v>#N/A</v>
      </c>
      <c r="AA1147" s="115" t="e">
        <f>IF(AND(Play[[#This Row],[Biological Marker]]=1,Play[[#This Row],[Smoker]]=1),Play[[#This Row],[medical_insurance_charges]],NA())</f>
        <v>#N/A</v>
      </c>
      <c r="AB1147" s="144" t="e">
        <f>IF(AND(Play[[#This Row],[southeast]]&lt;&gt;0,Play[[#This Row],[Smoker]]=0),Play[[#This Row],[medical_insurance_charges]],NA())</f>
        <v>#N/A</v>
      </c>
      <c r="AC1147" s="144" t="e">
        <f>IF(AND(Play[[#This Row],[southwest]]&lt;&gt;0,Play[[#This Row],[Smoker]]=0),Play[[#This Row],[medical_insurance_charges]],NA())</f>
        <v>#N/A</v>
      </c>
      <c r="AD1147" s="144">
        <f>IF(AND(Play[[#This Row],[northwest]]&lt;&gt;0,Play[[#This Row],[Smoker]]=0),Play[[#This Row],[medical_insurance_charges]],NA())</f>
        <v>11743.9341</v>
      </c>
      <c r="AE1147" s="144" t="e">
        <f>IF(AND(Play[[#This Row],[northeast]]&lt;&gt;0,Play[[#This Row],[Smoker]]=0),Play[[#This Row],[medical_insurance_charges]],NA())</f>
        <v>#N/A</v>
      </c>
      <c r="AF1147" s="115" t="e">
        <f>IF(AND(Play[[#This Row],[Biological Marker]]=0,Play[[#This Row],[Smoker]]=0),Play[[#This Row],[medical_insurance_charges]],NA())</f>
        <v>#N/A</v>
      </c>
      <c r="AG1147" s="115">
        <f>IF(AND(Play[[#This Row],[Biological Marker]]=1,Play[[#This Row],[Smoker]]=0),Play[[#This Row],[medical_insurance_charges]],NA())</f>
        <v>11743.9341</v>
      </c>
    </row>
    <row r="1148" spans="1:33" x14ac:dyDescent="0.35">
      <c r="A1148" s="31">
        <v>58</v>
      </c>
      <c r="B1148" s="31">
        <v>30.305</v>
      </c>
      <c r="C1148" s="33">
        <v>0</v>
      </c>
      <c r="D1148" s="33">
        <v>1</v>
      </c>
      <c r="E1148" s="33">
        <v>0</v>
      </c>
      <c r="F1148" s="33">
        <v>0</v>
      </c>
      <c r="G1148" s="33">
        <v>1</v>
      </c>
      <c r="H1148">
        <v>0</v>
      </c>
      <c r="I1148">
        <v>0</v>
      </c>
      <c r="J1148">
        <v>0</v>
      </c>
      <c r="K1148">
        <v>0</v>
      </c>
      <c r="L1148">
        <v>1</v>
      </c>
      <c r="M1148">
        <v>0</v>
      </c>
      <c r="N1148">
        <v>0</v>
      </c>
      <c r="O1148">
        <v>1</v>
      </c>
      <c r="P1148">
        <v>0</v>
      </c>
      <c r="Q1148" s="32">
        <v>11938.255950000001</v>
      </c>
      <c r="R1148" s="110" t="e">
        <f>IF(Play[[#This Row],[southeast]]=1,Play[[#This Row],[medical_insurance_charges]],NA())</f>
        <v>#N/A</v>
      </c>
      <c r="S1148" s="110" t="e">
        <f>IF(Play[[#This Row],[southwest]]=1,Play[[#This Row],[medical_insurance_charges]],NA())</f>
        <v>#N/A</v>
      </c>
      <c r="T1148" s="111" t="e">
        <f>IF(Play[[#This Row],[northwest]]=1,Play[[#This Row],[medical_insurance_charges]],NA())</f>
        <v>#N/A</v>
      </c>
      <c r="U1148" s="110">
        <f>IF(Play[[#This Row],[northeast]]=1,Play[[#This Row],[medical_insurance_charges]],NA())</f>
        <v>11938.255950000001</v>
      </c>
      <c r="V1148" s="114" t="e">
        <f>IF(AND(Play[[#This Row],[southeast]]&lt;&gt;0,Play[[#This Row],[Smoker]]&lt;&gt;0),Play[[#This Row],[medical_insurance_charges]],NA())</f>
        <v>#N/A</v>
      </c>
      <c r="W1148" s="114" t="e">
        <f>IF(AND(Play[[#This Row],[southwest]]&lt;&gt;0,Play[[#This Row],[Smoker]]&lt;&gt;0),Play[[#This Row],[medical_insurance_charges]],NA())</f>
        <v>#N/A</v>
      </c>
      <c r="X1148" s="114" t="e">
        <f>IF(AND(Play[[#This Row],[northwest]]&lt;&gt;0,Play[[#This Row],[Smoker]]&lt;&gt;0),Play[[#This Row],[medical_insurance_charges]],NA())</f>
        <v>#N/A</v>
      </c>
      <c r="Y1148" s="114" t="e">
        <f>IF(AND(Play[[#This Row],[northeast]]&lt;&gt;0,Play[[#This Row],[Smoker]]&lt;&gt;0),Play[[#This Row],[medical_insurance_charges]],NA())</f>
        <v>#N/A</v>
      </c>
      <c r="Z1148" s="115" t="e">
        <f>IF(AND(Play[[#This Row],[Biological Marker]]=0,Play[[#This Row],[Smoker]]=1),Play[[#This Row],[medical_insurance_charges]],NA())</f>
        <v>#N/A</v>
      </c>
      <c r="AA1148" s="115" t="e">
        <f>IF(AND(Play[[#This Row],[Biological Marker]]=1,Play[[#This Row],[Smoker]]=1),Play[[#This Row],[medical_insurance_charges]],NA())</f>
        <v>#N/A</v>
      </c>
      <c r="AB1148" s="144" t="e">
        <f>IF(AND(Play[[#This Row],[southeast]]&lt;&gt;0,Play[[#This Row],[Smoker]]=0),Play[[#This Row],[medical_insurance_charges]],NA())</f>
        <v>#N/A</v>
      </c>
      <c r="AC1148" s="144" t="e">
        <f>IF(AND(Play[[#This Row],[southwest]]&lt;&gt;0,Play[[#This Row],[Smoker]]=0),Play[[#This Row],[medical_insurance_charges]],NA())</f>
        <v>#N/A</v>
      </c>
      <c r="AD1148" s="144" t="e">
        <f>IF(AND(Play[[#This Row],[northwest]]&lt;&gt;0,Play[[#This Row],[Smoker]]=0),Play[[#This Row],[medical_insurance_charges]],NA())</f>
        <v>#N/A</v>
      </c>
      <c r="AE1148" s="144">
        <f>IF(AND(Play[[#This Row],[northeast]]&lt;&gt;0,Play[[#This Row],[Smoker]]=0),Play[[#This Row],[medical_insurance_charges]],NA())</f>
        <v>11938.255950000001</v>
      </c>
      <c r="AF1148" s="115" t="e">
        <f>IF(AND(Play[[#This Row],[Biological Marker]]=0,Play[[#This Row],[Smoker]]=0),Play[[#This Row],[medical_insurance_charges]],NA())</f>
        <v>#N/A</v>
      </c>
      <c r="AG1148" s="115">
        <f>IF(AND(Play[[#This Row],[Biological Marker]]=1,Play[[#This Row],[Smoker]]=0),Play[[#This Row],[medical_insurance_charges]],NA())</f>
        <v>11938.255950000001</v>
      </c>
    </row>
    <row r="1149" spans="1:33" x14ac:dyDescent="0.35">
      <c r="A1149" s="31">
        <v>60</v>
      </c>
      <c r="B1149" s="31">
        <v>36.954999999999998</v>
      </c>
      <c r="C1149" s="33">
        <v>0</v>
      </c>
      <c r="D1149" s="33">
        <v>1</v>
      </c>
      <c r="E1149" s="33">
        <v>0</v>
      </c>
      <c r="F1149" s="33">
        <v>0</v>
      </c>
      <c r="G1149" s="33">
        <v>1</v>
      </c>
      <c r="H1149">
        <v>0</v>
      </c>
      <c r="I1149">
        <v>0</v>
      </c>
      <c r="J1149">
        <v>0</v>
      </c>
      <c r="K1149">
        <v>0</v>
      </c>
      <c r="L1149">
        <v>1</v>
      </c>
      <c r="M1149">
        <v>0</v>
      </c>
      <c r="N1149">
        <v>0</v>
      </c>
      <c r="O1149">
        <v>0</v>
      </c>
      <c r="P1149">
        <v>1</v>
      </c>
      <c r="Q1149" s="32">
        <v>12741.167450000001</v>
      </c>
      <c r="R1149" s="110" t="e">
        <f>IF(Play[[#This Row],[southeast]]=1,Play[[#This Row],[medical_insurance_charges]],NA())</f>
        <v>#N/A</v>
      </c>
      <c r="S1149" s="110" t="e">
        <f>IF(Play[[#This Row],[southwest]]=1,Play[[#This Row],[medical_insurance_charges]],NA())</f>
        <v>#N/A</v>
      </c>
      <c r="T1149" s="111" t="e">
        <f>IF(Play[[#This Row],[northwest]]=1,Play[[#This Row],[medical_insurance_charges]],NA())</f>
        <v>#N/A</v>
      </c>
      <c r="U1149" s="110">
        <f>IF(Play[[#This Row],[northeast]]=1,Play[[#This Row],[medical_insurance_charges]],NA())</f>
        <v>12741.167450000001</v>
      </c>
      <c r="V1149" s="114" t="e">
        <f>IF(AND(Play[[#This Row],[southeast]]&lt;&gt;0,Play[[#This Row],[Smoker]]&lt;&gt;0),Play[[#This Row],[medical_insurance_charges]],NA())</f>
        <v>#N/A</v>
      </c>
      <c r="W1149" s="114" t="e">
        <f>IF(AND(Play[[#This Row],[southwest]]&lt;&gt;0,Play[[#This Row],[Smoker]]&lt;&gt;0),Play[[#This Row],[medical_insurance_charges]],NA())</f>
        <v>#N/A</v>
      </c>
      <c r="X1149" s="114" t="e">
        <f>IF(AND(Play[[#This Row],[northwest]]&lt;&gt;0,Play[[#This Row],[Smoker]]&lt;&gt;0),Play[[#This Row],[medical_insurance_charges]],NA())</f>
        <v>#N/A</v>
      </c>
      <c r="Y1149" s="114" t="e">
        <f>IF(AND(Play[[#This Row],[northeast]]&lt;&gt;0,Play[[#This Row],[Smoker]]&lt;&gt;0),Play[[#This Row],[medical_insurance_charges]],NA())</f>
        <v>#N/A</v>
      </c>
      <c r="Z1149" s="115" t="e">
        <f>IF(AND(Play[[#This Row],[Biological Marker]]=0,Play[[#This Row],[Smoker]]=1),Play[[#This Row],[medical_insurance_charges]],NA())</f>
        <v>#N/A</v>
      </c>
      <c r="AA1149" s="115" t="e">
        <f>IF(AND(Play[[#This Row],[Biological Marker]]=1,Play[[#This Row],[Smoker]]=1),Play[[#This Row],[medical_insurance_charges]],NA())</f>
        <v>#N/A</v>
      </c>
      <c r="AB1149" s="144" t="e">
        <f>IF(AND(Play[[#This Row],[southeast]]&lt;&gt;0,Play[[#This Row],[Smoker]]=0),Play[[#This Row],[medical_insurance_charges]],NA())</f>
        <v>#N/A</v>
      </c>
      <c r="AC1149" s="144" t="e">
        <f>IF(AND(Play[[#This Row],[southwest]]&lt;&gt;0,Play[[#This Row],[Smoker]]=0),Play[[#This Row],[medical_insurance_charges]],NA())</f>
        <v>#N/A</v>
      </c>
      <c r="AD1149" s="144" t="e">
        <f>IF(AND(Play[[#This Row],[northwest]]&lt;&gt;0,Play[[#This Row],[Smoker]]=0),Play[[#This Row],[medical_insurance_charges]],NA())</f>
        <v>#N/A</v>
      </c>
      <c r="AE1149" s="144">
        <f>IF(AND(Play[[#This Row],[northeast]]&lt;&gt;0,Play[[#This Row],[Smoker]]=0),Play[[#This Row],[medical_insurance_charges]],NA())</f>
        <v>12741.167450000001</v>
      </c>
      <c r="AF1149" s="115" t="e">
        <f>IF(AND(Play[[#This Row],[Biological Marker]]=0,Play[[#This Row],[Smoker]]=0),Play[[#This Row],[medical_insurance_charges]],NA())</f>
        <v>#N/A</v>
      </c>
      <c r="AG1149" s="115">
        <f>IF(AND(Play[[#This Row],[Biological Marker]]=1,Play[[#This Row],[Smoker]]=0),Play[[#This Row],[medical_insurance_charges]],NA())</f>
        <v>12741.167450000001</v>
      </c>
    </row>
    <row r="1150" spans="1:33" x14ac:dyDescent="0.35">
      <c r="A1150" s="31">
        <v>61</v>
      </c>
      <c r="B1150" s="31">
        <v>33.914999999999999</v>
      </c>
      <c r="C1150" s="33">
        <v>0</v>
      </c>
      <c r="D1150" s="33">
        <v>1</v>
      </c>
      <c r="E1150" s="33">
        <v>0</v>
      </c>
      <c r="F1150" s="33">
        <v>0</v>
      </c>
      <c r="G1150" s="33">
        <v>1</v>
      </c>
      <c r="H1150">
        <v>0</v>
      </c>
      <c r="I1150">
        <v>0</v>
      </c>
      <c r="J1150">
        <v>0</v>
      </c>
      <c r="K1150">
        <v>0</v>
      </c>
      <c r="L1150">
        <v>1</v>
      </c>
      <c r="M1150">
        <v>0</v>
      </c>
      <c r="N1150">
        <v>0</v>
      </c>
      <c r="O1150">
        <v>0</v>
      </c>
      <c r="P1150">
        <v>1</v>
      </c>
      <c r="Q1150" s="32">
        <v>13143.86485</v>
      </c>
      <c r="R1150" s="110" t="e">
        <f>IF(Play[[#This Row],[southeast]]=1,Play[[#This Row],[medical_insurance_charges]],NA())</f>
        <v>#N/A</v>
      </c>
      <c r="S1150" s="110" t="e">
        <f>IF(Play[[#This Row],[southwest]]=1,Play[[#This Row],[medical_insurance_charges]],NA())</f>
        <v>#N/A</v>
      </c>
      <c r="T1150" s="111" t="e">
        <f>IF(Play[[#This Row],[northwest]]=1,Play[[#This Row],[medical_insurance_charges]],NA())</f>
        <v>#N/A</v>
      </c>
      <c r="U1150" s="110">
        <f>IF(Play[[#This Row],[northeast]]=1,Play[[#This Row],[medical_insurance_charges]],NA())</f>
        <v>13143.86485</v>
      </c>
      <c r="V1150" s="114" t="e">
        <f>IF(AND(Play[[#This Row],[southeast]]&lt;&gt;0,Play[[#This Row],[Smoker]]&lt;&gt;0),Play[[#This Row],[medical_insurance_charges]],NA())</f>
        <v>#N/A</v>
      </c>
      <c r="W1150" s="114" t="e">
        <f>IF(AND(Play[[#This Row],[southwest]]&lt;&gt;0,Play[[#This Row],[Smoker]]&lt;&gt;0),Play[[#This Row],[medical_insurance_charges]],NA())</f>
        <v>#N/A</v>
      </c>
      <c r="X1150" s="114" t="e">
        <f>IF(AND(Play[[#This Row],[northwest]]&lt;&gt;0,Play[[#This Row],[Smoker]]&lt;&gt;0),Play[[#This Row],[medical_insurance_charges]],NA())</f>
        <v>#N/A</v>
      </c>
      <c r="Y1150" s="114" t="e">
        <f>IF(AND(Play[[#This Row],[northeast]]&lt;&gt;0,Play[[#This Row],[Smoker]]&lt;&gt;0),Play[[#This Row],[medical_insurance_charges]],NA())</f>
        <v>#N/A</v>
      </c>
      <c r="Z1150" s="115" t="e">
        <f>IF(AND(Play[[#This Row],[Biological Marker]]=0,Play[[#This Row],[Smoker]]=1),Play[[#This Row],[medical_insurance_charges]],NA())</f>
        <v>#N/A</v>
      </c>
      <c r="AA1150" s="115" t="e">
        <f>IF(AND(Play[[#This Row],[Biological Marker]]=1,Play[[#This Row],[Smoker]]=1),Play[[#This Row],[medical_insurance_charges]],NA())</f>
        <v>#N/A</v>
      </c>
      <c r="AB1150" s="144" t="e">
        <f>IF(AND(Play[[#This Row],[southeast]]&lt;&gt;0,Play[[#This Row],[Smoker]]=0),Play[[#This Row],[medical_insurance_charges]],NA())</f>
        <v>#N/A</v>
      </c>
      <c r="AC1150" s="144" t="e">
        <f>IF(AND(Play[[#This Row],[southwest]]&lt;&gt;0,Play[[#This Row],[Smoker]]=0),Play[[#This Row],[medical_insurance_charges]],NA())</f>
        <v>#N/A</v>
      </c>
      <c r="AD1150" s="144" t="e">
        <f>IF(AND(Play[[#This Row],[northwest]]&lt;&gt;0,Play[[#This Row],[Smoker]]=0),Play[[#This Row],[medical_insurance_charges]],NA())</f>
        <v>#N/A</v>
      </c>
      <c r="AE1150" s="144">
        <f>IF(AND(Play[[#This Row],[northeast]]&lt;&gt;0,Play[[#This Row],[Smoker]]=0),Play[[#This Row],[medical_insurance_charges]],NA())</f>
        <v>13143.86485</v>
      </c>
      <c r="AF1150" s="115" t="e">
        <f>IF(AND(Play[[#This Row],[Biological Marker]]=0,Play[[#This Row],[Smoker]]=0),Play[[#This Row],[medical_insurance_charges]],NA())</f>
        <v>#N/A</v>
      </c>
      <c r="AG1150" s="115">
        <f>IF(AND(Play[[#This Row],[Biological Marker]]=1,Play[[#This Row],[Smoker]]=0),Play[[#This Row],[medical_insurance_charges]],NA())</f>
        <v>13143.86485</v>
      </c>
    </row>
    <row r="1151" spans="1:33" x14ac:dyDescent="0.35">
      <c r="A1151" s="31">
        <v>61</v>
      </c>
      <c r="B1151" s="31">
        <v>32.299999999999997</v>
      </c>
      <c r="C1151" s="33">
        <v>0</v>
      </c>
      <c r="D1151" s="33">
        <v>1</v>
      </c>
      <c r="E1151" s="33">
        <v>0</v>
      </c>
      <c r="F1151" s="33">
        <v>0</v>
      </c>
      <c r="G1151" s="33">
        <v>1</v>
      </c>
      <c r="H1151">
        <v>0</v>
      </c>
      <c r="I1151">
        <v>0</v>
      </c>
      <c r="J1151">
        <v>0</v>
      </c>
      <c r="K1151">
        <v>1</v>
      </c>
      <c r="L1151">
        <v>0</v>
      </c>
      <c r="M1151">
        <v>0</v>
      </c>
      <c r="N1151">
        <v>0</v>
      </c>
      <c r="O1151">
        <v>0</v>
      </c>
      <c r="P1151">
        <v>1</v>
      </c>
      <c r="Q1151" s="32">
        <v>14119.62</v>
      </c>
      <c r="R1151" s="110" t="e">
        <f>IF(Play[[#This Row],[southeast]]=1,Play[[#This Row],[medical_insurance_charges]],NA())</f>
        <v>#N/A</v>
      </c>
      <c r="S1151" s="110" t="e">
        <f>IF(Play[[#This Row],[southwest]]=1,Play[[#This Row],[medical_insurance_charges]],NA())</f>
        <v>#N/A</v>
      </c>
      <c r="T1151" s="111">
        <f>IF(Play[[#This Row],[northwest]]=1,Play[[#This Row],[medical_insurance_charges]],NA())</f>
        <v>14119.62</v>
      </c>
      <c r="U1151" s="110" t="e">
        <f>IF(Play[[#This Row],[northeast]]=1,Play[[#This Row],[medical_insurance_charges]],NA())</f>
        <v>#N/A</v>
      </c>
      <c r="V1151" s="114" t="e">
        <f>IF(AND(Play[[#This Row],[southeast]]&lt;&gt;0,Play[[#This Row],[Smoker]]&lt;&gt;0),Play[[#This Row],[medical_insurance_charges]],NA())</f>
        <v>#N/A</v>
      </c>
      <c r="W1151" s="114" t="e">
        <f>IF(AND(Play[[#This Row],[southwest]]&lt;&gt;0,Play[[#This Row],[Smoker]]&lt;&gt;0),Play[[#This Row],[medical_insurance_charges]],NA())</f>
        <v>#N/A</v>
      </c>
      <c r="X1151" s="114" t="e">
        <f>IF(AND(Play[[#This Row],[northwest]]&lt;&gt;0,Play[[#This Row],[Smoker]]&lt;&gt;0),Play[[#This Row],[medical_insurance_charges]],NA())</f>
        <v>#N/A</v>
      </c>
      <c r="Y1151" s="114" t="e">
        <f>IF(AND(Play[[#This Row],[northeast]]&lt;&gt;0,Play[[#This Row],[Smoker]]&lt;&gt;0),Play[[#This Row],[medical_insurance_charges]],NA())</f>
        <v>#N/A</v>
      </c>
      <c r="Z1151" s="115" t="e">
        <f>IF(AND(Play[[#This Row],[Biological Marker]]=0,Play[[#This Row],[Smoker]]=1),Play[[#This Row],[medical_insurance_charges]],NA())</f>
        <v>#N/A</v>
      </c>
      <c r="AA1151" s="115" t="e">
        <f>IF(AND(Play[[#This Row],[Biological Marker]]=1,Play[[#This Row],[Smoker]]=1),Play[[#This Row],[medical_insurance_charges]],NA())</f>
        <v>#N/A</v>
      </c>
      <c r="AB1151" s="144" t="e">
        <f>IF(AND(Play[[#This Row],[southeast]]&lt;&gt;0,Play[[#This Row],[Smoker]]=0),Play[[#This Row],[medical_insurance_charges]],NA())</f>
        <v>#N/A</v>
      </c>
      <c r="AC1151" s="144" t="e">
        <f>IF(AND(Play[[#This Row],[southwest]]&lt;&gt;0,Play[[#This Row],[Smoker]]=0),Play[[#This Row],[medical_insurance_charges]],NA())</f>
        <v>#N/A</v>
      </c>
      <c r="AD1151" s="144">
        <f>IF(AND(Play[[#This Row],[northwest]]&lt;&gt;0,Play[[#This Row],[Smoker]]=0),Play[[#This Row],[medical_insurance_charges]],NA())</f>
        <v>14119.62</v>
      </c>
      <c r="AE1151" s="144" t="e">
        <f>IF(AND(Play[[#This Row],[northeast]]&lt;&gt;0,Play[[#This Row],[Smoker]]=0),Play[[#This Row],[medical_insurance_charges]],NA())</f>
        <v>#N/A</v>
      </c>
      <c r="AF1151" s="115" t="e">
        <f>IF(AND(Play[[#This Row],[Biological Marker]]=0,Play[[#This Row],[Smoker]]=0),Play[[#This Row],[medical_insurance_charges]],NA())</f>
        <v>#N/A</v>
      </c>
      <c r="AG1151" s="115">
        <f>IF(AND(Play[[#This Row],[Biological Marker]]=1,Play[[#This Row],[Smoker]]=0),Play[[#This Row],[medical_insurance_charges]],NA())</f>
        <v>14119.62</v>
      </c>
    </row>
    <row r="1152" spans="1:33" x14ac:dyDescent="0.35">
      <c r="A1152" s="31">
        <v>61</v>
      </c>
      <c r="B1152" s="31">
        <v>38.380000000000003</v>
      </c>
      <c r="C1152" s="33">
        <v>0</v>
      </c>
      <c r="D1152" s="33">
        <v>1</v>
      </c>
      <c r="E1152" s="33">
        <v>0</v>
      </c>
      <c r="F1152" s="33">
        <v>0</v>
      </c>
      <c r="G1152" s="33">
        <v>1</v>
      </c>
      <c r="H1152">
        <v>0</v>
      </c>
      <c r="I1152">
        <v>0</v>
      </c>
      <c r="J1152">
        <v>0</v>
      </c>
      <c r="K1152">
        <v>1</v>
      </c>
      <c r="L1152">
        <v>0</v>
      </c>
      <c r="M1152">
        <v>0</v>
      </c>
      <c r="N1152">
        <v>0</v>
      </c>
      <c r="O1152">
        <v>0</v>
      </c>
      <c r="P1152">
        <v>1</v>
      </c>
      <c r="Q1152" s="32">
        <v>12950.0712</v>
      </c>
      <c r="R1152" s="110" t="e">
        <f>IF(Play[[#This Row],[southeast]]=1,Play[[#This Row],[medical_insurance_charges]],NA())</f>
        <v>#N/A</v>
      </c>
      <c r="S1152" s="110" t="e">
        <f>IF(Play[[#This Row],[southwest]]=1,Play[[#This Row],[medical_insurance_charges]],NA())</f>
        <v>#N/A</v>
      </c>
      <c r="T1152" s="111">
        <f>IF(Play[[#This Row],[northwest]]=1,Play[[#This Row],[medical_insurance_charges]],NA())</f>
        <v>12950.0712</v>
      </c>
      <c r="U1152" s="110" t="e">
        <f>IF(Play[[#This Row],[northeast]]=1,Play[[#This Row],[medical_insurance_charges]],NA())</f>
        <v>#N/A</v>
      </c>
      <c r="V1152" s="114" t="e">
        <f>IF(AND(Play[[#This Row],[southeast]]&lt;&gt;0,Play[[#This Row],[Smoker]]&lt;&gt;0),Play[[#This Row],[medical_insurance_charges]],NA())</f>
        <v>#N/A</v>
      </c>
      <c r="W1152" s="114" t="e">
        <f>IF(AND(Play[[#This Row],[southwest]]&lt;&gt;0,Play[[#This Row],[Smoker]]&lt;&gt;0),Play[[#This Row],[medical_insurance_charges]],NA())</f>
        <v>#N/A</v>
      </c>
      <c r="X1152" s="114" t="e">
        <f>IF(AND(Play[[#This Row],[northwest]]&lt;&gt;0,Play[[#This Row],[Smoker]]&lt;&gt;0),Play[[#This Row],[medical_insurance_charges]],NA())</f>
        <v>#N/A</v>
      </c>
      <c r="Y1152" s="114" t="e">
        <f>IF(AND(Play[[#This Row],[northeast]]&lt;&gt;0,Play[[#This Row],[Smoker]]&lt;&gt;0),Play[[#This Row],[medical_insurance_charges]],NA())</f>
        <v>#N/A</v>
      </c>
      <c r="Z1152" s="115" t="e">
        <f>IF(AND(Play[[#This Row],[Biological Marker]]=0,Play[[#This Row],[Smoker]]=1),Play[[#This Row],[medical_insurance_charges]],NA())</f>
        <v>#N/A</v>
      </c>
      <c r="AA1152" s="115" t="e">
        <f>IF(AND(Play[[#This Row],[Biological Marker]]=1,Play[[#This Row],[Smoker]]=1),Play[[#This Row],[medical_insurance_charges]],NA())</f>
        <v>#N/A</v>
      </c>
      <c r="AB1152" s="144" t="e">
        <f>IF(AND(Play[[#This Row],[southeast]]&lt;&gt;0,Play[[#This Row],[Smoker]]=0),Play[[#This Row],[medical_insurance_charges]],NA())</f>
        <v>#N/A</v>
      </c>
      <c r="AC1152" s="144" t="e">
        <f>IF(AND(Play[[#This Row],[southwest]]&lt;&gt;0,Play[[#This Row],[Smoker]]=0),Play[[#This Row],[medical_insurance_charges]],NA())</f>
        <v>#N/A</v>
      </c>
      <c r="AD1152" s="144">
        <f>IF(AND(Play[[#This Row],[northwest]]&lt;&gt;0,Play[[#This Row],[Smoker]]=0),Play[[#This Row],[medical_insurance_charges]],NA())</f>
        <v>12950.0712</v>
      </c>
      <c r="AE1152" s="144" t="e">
        <f>IF(AND(Play[[#This Row],[northeast]]&lt;&gt;0,Play[[#This Row],[Smoker]]=0),Play[[#This Row],[medical_insurance_charges]],NA())</f>
        <v>#N/A</v>
      </c>
      <c r="AF1152" s="115" t="e">
        <f>IF(AND(Play[[#This Row],[Biological Marker]]=0,Play[[#This Row],[Smoker]]=0),Play[[#This Row],[medical_insurance_charges]],NA())</f>
        <v>#N/A</v>
      </c>
      <c r="AG1152" s="115">
        <f>IF(AND(Play[[#This Row],[Biological Marker]]=1,Play[[#This Row],[Smoker]]=0),Play[[#This Row],[medical_insurance_charges]],NA())</f>
        <v>12950.0712</v>
      </c>
    </row>
    <row r="1153" spans="1:33" x14ac:dyDescent="0.35">
      <c r="A1153" s="31">
        <v>61</v>
      </c>
      <c r="B1153" s="31">
        <v>33.534999999999997</v>
      </c>
      <c r="C1153" s="33">
        <v>0</v>
      </c>
      <c r="D1153" s="33">
        <v>1</v>
      </c>
      <c r="E1153" s="33">
        <v>0</v>
      </c>
      <c r="F1153" s="33">
        <v>0</v>
      </c>
      <c r="G1153" s="33">
        <v>1</v>
      </c>
      <c r="H1153">
        <v>0</v>
      </c>
      <c r="I1153">
        <v>0</v>
      </c>
      <c r="J1153">
        <v>0</v>
      </c>
      <c r="K1153">
        <v>0</v>
      </c>
      <c r="L1153">
        <v>1</v>
      </c>
      <c r="M1153">
        <v>0</v>
      </c>
      <c r="N1153">
        <v>0</v>
      </c>
      <c r="O1153">
        <v>0</v>
      </c>
      <c r="P1153">
        <v>1</v>
      </c>
      <c r="Q1153" s="32">
        <v>13143.336649999999</v>
      </c>
      <c r="R1153" s="110" t="e">
        <f>IF(Play[[#This Row],[southeast]]=1,Play[[#This Row],[medical_insurance_charges]],NA())</f>
        <v>#N/A</v>
      </c>
      <c r="S1153" s="110" t="e">
        <f>IF(Play[[#This Row],[southwest]]=1,Play[[#This Row],[medical_insurance_charges]],NA())</f>
        <v>#N/A</v>
      </c>
      <c r="T1153" s="111" t="e">
        <f>IF(Play[[#This Row],[northwest]]=1,Play[[#This Row],[medical_insurance_charges]],NA())</f>
        <v>#N/A</v>
      </c>
      <c r="U1153" s="110">
        <f>IF(Play[[#This Row],[northeast]]=1,Play[[#This Row],[medical_insurance_charges]],NA())</f>
        <v>13143.336649999999</v>
      </c>
      <c r="V1153" s="114" t="e">
        <f>IF(AND(Play[[#This Row],[southeast]]&lt;&gt;0,Play[[#This Row],[Smoker]]&lt;&gt;0),Play[[#This Row],[medical_insurance_charges]],NA())</f>
        <v>#N/A</v>
      </c>
      <c r="W1153" s="114" t="e">
        <f>IF(AND(Play[[#This Row],[southwest]]&lt;&gt;0,Play[[#This Row],[Smoker]]&lt;&gt;0),Play[[#This Row],[medical_insurance_charges]],NA())</f>
        <v>#N/A</v>
      </c>
      <c r="X1153" s="114" t="e">
        <f>IF(AND(Play[[#This Row],[northwest]]&lt;&gt;0,Play[[#This Row],[Smoker]]&lt;&gt;0),Play[[#This Row],[medical_insurance_charges]],NA())</f>
        <v>#N/A</v>
      </c>
      <c r="Y1153" s="114" t="e">
        <f>IF(AND(Play[[#This Row],[northeast]]&lt;&gt;0,Play[[#This Row],[Smoker]]&lt;&gt;0),Play[[#This Row],[medical_insurance_charges]],NA())</f>
        <v>#N/A</v>
      </c>
      <c r="Z1153" s="115" t="e">
        <f>IF(AND(Play[[#This Row],[Biological Marker]]=0,Play[[#This Row],[Smoker]]=1),Play[[#This Row],[medical_insurance_charges]],NA())</f>
        <v>#N/A</v>
      </c>
      <c r="AA1153" s="115" t="e">
        <f>IF(AND(Play[[#This Row],[Biological Marker]]=1,Play[[#This Row],[Smoker]]=1),Play[[#This Row],[medical_insurance_charges]],NA())</f>
        <v>#N/A</v>
      </c>
      <c r="AB1153" s="144" t="e">
        <f>IF(AND(Play[[#This Row],[southeast]]&lt;&gt;0,Play[[#This Row],[Smoker]]=0),Play[[#This Row],[medical_insurance_charges]],NA())</f>
        <v>#N/A</v>
      </c>
      <c r="AC1153" s="144" t="e">
        <f>IF(AND(Play[[#This Row],[southwest]]&lt;&gt;0,Play[[#This Row],[Smoker]]=0),Play[[#This Row],[medical_insurance_charges]],NA())</f>
        <v>#N/A</v>
      </c>
      <c r="AD1153" s="144" t="e">
        <f>IF(AND(Play[[#This Row],[northwest]]&lt;&gt;0,Play[[#This Row],[Smoker]]=0),Play[[#This Row],[medical_insurance_charges]],NA())</f>
        <v>#N/A</v>
      </c>
      <c r="AE1153" s="144">
        <f>IF(AND(Play[[#This Row],[northeast]]&lt;&gt;0,Play[[#This Row],[Smoker]]=0),Play[[#This Row],[medical_insurance_charges]],NA())</f>
        <v>13143.336649999999</v>
      </c>
      <c r="AF1153" s="115" t="e">
        <f>IF(AND(Play[[#This Row],[Biological Marker]]=0,Play[[#This Row],[Smoker]]=0),Play[[#This Row],[medical_insurance_charges]],NA())</f>
        <v>#N/A</v>
      </c>
      <c r="AG1153" s="115">
        <f>IF(AND(Play[[#This Row],[Biological Marker]]=1,Play[[#This Row],[Smoker]]=0),Play[[#This Row],[medical_insurance_charges]],NA())</f>
        <v>13143.336649999999</v>
      </c>
    </row>
    <row r="1154" spans="1:33" x14ac:dyDescent="0.35">
      <c r="A1154" s="31">
        <v>62</v>
      </c>
      <c r="B1154" s="31">
        <v>30.02</v>
      </c>
      <c r="C1154" s="33">
        <v>0</v>
      </c>
      <c r="D1154" s="33">
        <v>1</v>
      </c>
      <c r="E1154" s="33">
        <v>0</v>
      </c>
      <c r="F1154" s="33">
        <v>0</v>
      </c>
      <c r="G1154" s="33">
        <v>1</v>
      </c>
      <c r="H1154">
        <v>0</v>
      </c>
      <c r="I1154">
        <v>0</v>
      </c>
      <c r="J1154">
        <v>0</v>
      </c>
      <c r="K1154">
        <v>1</v>
      </c>
      <c r="L1154">
        <v>0</v>
      </c>
      <c r="M1154">
        <v>0</v>
      </c>
      <c r="N1154">
        <v>0</v>
      </c>
      <c r="O1154">
        <v>0</v>
      </c>
      <c r="P1154">
        <v>1</v>
      </c>
      <c r="Q1154" s="32">
        <v>13352.0998</v>
      </c>
      <c r="R1154" s="110" t="e">
        <f>IF(Play[[#This Row],[southeast]]=1,Play[[#This Row],[medical_insurance_charges]],NA())</f>
        <v>#N/A</v>
      </c>
      <c r="S1154" s="110" t="e">
        <f>IF(Play[[#This Row],[southwest]]=1,Play[[#This Row],[medical_insurance_charges]],NA())</f>
        <v>#N/A</v>
      </c>
      <c r="T1154" s="111">
        <f>IF(Play[[#This Row],[northwest]]=1,Play[[#This Row],[medical_insurance_charges]],NA())</f>
        <v>13352.0998</v>
      </c>
      <c r="U1154" s="110" t="e">
        <f>IF(Play[[#This Row],[northeast]]=1,Play[[#This Row],[medical_insurance_charges]],NA())</f>
        <v>#N/A</v>
      </c>
      <c r="V1154" s="114" t="e">
        <f>IF(AND(Play[[#This Row],[southeast]]&lt;&gt;0,Play[[#This Row],[Smoker]]&lt;&gt;0),Play[[#This Row],[medical_insurance_charges]],NA())</f>
        <v>#N/A</v>
      </c>
      <c r="W1154" s="114" t="e">
        <f>IF(AND(Play[[#This Row],[southwest]]&lt;&gt;0,Play[[#This Row],[Smoker]]&lt;&gt;0),Play[[#This Row],[medical_insurance_charges]],NA())</f>
        <v>#N/A</v>
      </c>
      <c r="X1154" s="114" t="e">
        <f>IF(AND(Play[[#This Row],[northwest]]&lt;&gt;0,Play[[#This Row],[Smoker]]&lt;&gt;0),Play[[#This Row],[medical_insurance_charges]],NA())</f>
        <v>#N/A</v>
      </c>
      <c r="Y1154" s="114" t="e">
        <f>IF(AND(Play[[#This Row],[northeast]]&lt;&gt;0,Play[[#This Row],[Smoker]]&lt;&gt;0),Play[[#This Row],[medical_insurance_charges]],NA())</f>
        <v>#N/A</v>
      </c>
      <c r="Z1154" s="115" t="e">
        <f>IF(AND(Play[[#This Row],[Biological Marker]]=0,Play[[#This Row],[Smoker]]=1),Play[[#This Row],[medical_insurance_charges]],NA())</f>
        <v>#N/A</v>
      </c>
      <c r="AA1154" s="115" t="e">
        <f>IF(AND(Play[[#This Row],[Biological Marker]]=1,Play[[#This Row],[Smoker]]=1),Play[[#This Row],[medical_insurance_charges]],NA())</f>
        <v>#N/A</v>
      </c>
      <c r="AB1154" s="144" t="e">
        <f>IF(AND(Play[[#This Row],[southeast]]&lt;&gt;0,Play[[#This Row],[Smoker]]=0),Play[[#This Row],[medical_insurance_charges]],NA())</f>
        <v>#N/A</v>
      </c>
      <c r="AC1154" s="144" t="e">
        <f>IF(AND(Play[[#This Row],[southwest]]&lt;&gt;0,Play[[#This Row],[Smoker]]=0),Play[[#This Row],[medical_insurance_charges]],NA())</f>
        <v>#N/A</v>
      </c>
      <c r="AD1154" s="144">
        <f>IF(AND(Play[[#This Row],[northwest]]&lt;&gt;0,Play[[#This Row],[Smoker]]=0),Play[[#This Row],[medical_insurance_charges]],NA())</f>
        <v>13352.0998</v>
      </c>
      <c r="AE1154" s="144" t="e">
        <f>IF(AND(Play[[#This Row],[northeast]]&lt;&gt;0,Play[[#This Row],[Smoker]]=0),Play[[#This Row],[medical_insurance_charges]],NA())</f>
        <v>#N/A</v>
      </c>
      <c r="AF1154" s="115" t="e">
        <f>IF(AND(Play[[#This Row],[Biological Marker]]=0,Play[[#This Row],[Smoker]]=0),Play[[#This Row],[medical_insurance_charges]],NA())</f>
        <v>#N/A</v>
      </c>
      <c r="AG1154" s="115">
        <f>IF(AND(Play[[#This Row],[Biological Marker]]=1,Play[[#This Row],[Smoker]]=0),Play[[#This Row],[medical_insurance_charges]],NA())</f>
        <v>13352.0998</v>
      </c>
    </row>
    <row r="1155" spans="1:33" x14ac:dyDescent="0.35">
      <c r="A1155" s="31">
        <v>62</v>
      </c>
      <c r="B1155" s="31">
        <v>32.11</v>
      </c>
      <c r="C1155" s="33">
        <v>0</v>
      </c>
      <c r="D1155" s="33">
        <v>1</v>
      </c>
      <c r="E1155" s="33">
        <v>0</v>
      </c>
      <c r="F1155" s="33">
        <v>0</v>
      </c>
      <c r="G1155" s="33">
        <v>1</v>
      </c>
      <c r="H1155">
        <v>0</v>
      </c>
      <c r="I1155">
        <v>0</v>
      </c>
      <c r="J1155">
        <v>0</v>
      </c>
      <c r="K1155">
        <v>0</v>
      </c>
      <c r="L1155">
        <v>1</v>
      </c>
      <c r="M1155">
        <v>0</v>
      </c>
      <c r="N1155">
        <v>0</v>
      </c>
      <c r="O1155">
        <v>0</v>
      </c>
      <c r="P1155">
        <v>1</v>
      </c>
      <c r="Q1155" s="32">
        <v>13555.0049</v>
      </c>
      <c r="R1155" s="110" t="e">
        <f>IF(Play[[#This Row],[southeast]]=1,Play[[#This Row],[medical_insurance_charges]],NA())</f>
        <v>#N/A</v>
      </c>
      <c r="S1155" s="110" t="e">
        <f>IF(Play[[#This Row],[southwest]]=1,Play[[#This Row],[medical_insurance_charges]],NA())</f>
        <v>#N/A</v>
      </c>
      <c r="T1155" s="111" t="e">
        <f>IF(Play[[#This Row],[northwest]]=1,Play[[#This Row],[medical_insurance_charges]],NA())</f>
        <v>#N/A</v>
      </c>
      <c r="U1155" s="110">
        <f>IF(Play[[#This Row],[northeast]]=1,Play[[#This Row],[medical_insurance_charges]],NA())</f>
        <v>13555.0049</v>
      </c>
      <c r="V1155" s="114" t="e">
        <f>IF(AND(Play[[#This Row],[southeast]]&lt;&gt;0,Play[[#This Row],[Smoker]]&lt;&gt;0),Play[[#This Row],[medical_insurance_charges]],NA())</f>
        <v>#N/A</v>
      </c>
      <c r="W1155" s="114" t="e">
        <f>IF(AND(Play[[#This Row],[southwest]]&lt;&gt;0,Play[[#This Row],[Smoker]]&lt;&gt;0),Play[[#This Row],[medical_insurance_charges]],NA())</f>
        <v>#N/A</v>
      </c>
      <c r="X1155" s="114" t="e">
        <f>IF(AND(Play[[#This Row],[northwest]]&lt;&gt;0,Play[[#This Row],[Smoker]]&lt;&gt;0),Play[[#This Row],[medical_insurance_charges]],NA())</f>
        <v>#N/A</v>
      </c>
      <c r="Y1155" s="114" t="e">
        <f>IF(AND(Play[[#This Row],[northeast]]&lt;&gt;0,Play[[#This Row],[Smoker]]&lt;&gt;0),Play[[#This Row],[medical_insurance_charges]],NA())</f>
        <v>#N/A</v>
      </c>
      <c r="Z1155" s="115" t="e">
        <f>IF(AND(Play[[#This Row],[Biological Marker]]=0,Play[[#This Row],[Smoker]]=1),Play[[#This Row],[medical_insurance_charges]],NA())</f>
        <v>#N/A</v>
      </c>
      <c r="AA1155" s="115" t="e">
        <f>IF(AND(Play[[#This Row],[Biological Marker]]=1,Play[[#This Row],[Smoker]]=1),Play[[#This Row],[medical_insurance_charges]],NA())</f>
        <v>#N/A</v>
      </c>
      <c r="AB1155" s="144" t="e">
        <f>IF(AND(Play[[#This Row],[southeast]]&lt;&gt;0,Play[[#This Row],[Smoker]]=0),Play[[#This Row],[medical_insurance_charges]],NA())</f>
        <v>#N/A</v>
      </c>
      <c r="AC1155" s="144" t="e">
        <f>IF(AND(Play[[#This Row],[southwest]]&lt;&gt;0,Play[[#This Row],[Smoker]]=0),Play[[#This Row],[medical_insurance_charges]],NA())</f>
        <v>#N/A</v>
      </c>
      <c r="AD1155" s="144" t="e">
        <f>IF(AND(Play[[#This Row],[northwest]]&lt;&gt;0,Play[[#This Row],[Smoker]]=0),Play[[#This Row],[medical_insurance_charges]],NA())</f>
        <v>#N/A</v>
      </c>
      <c r="AE1155" s="144">
        <f>IF(AND(Play[[#This Row],[northeast]]&lt;&gt;0,Play[[#This Row],[Smoker]]=0),Play[[#This Row],[medical_insurance_charges]],NA())</f>
        <v>13555.0049</v>
      </c>
      <c r="AF1155" s="115" t="e">
        <f>IF(AND(Play[[#This Row],[Biological Marker]]=0,Play[[#This Row],[Smoker]]=0),Play[[#This Row],[medical_insurance_charges]],NA())</f>
        <v>#N/A</v>
      </c>
      <c r="AG1155" s="115">
        <f>IF(AND(Play[[#This Row],[Biological Marker]]=1,Play[[#This Row],[Smoker]]=0),Play[[#This Row],[medical_insurance_charges]],NA())</f>
        <v>13555.0049</v>
      </c>
    </row>
    <row r="1156" spans="1:33" x14ac:dyDescent="0.35">
      <c r="A1156" s="31">
        <v>63</v>
      </c>
      <c r="B1156" s="31">
        <v>36.765000000000001</v>
      </c>
      <c r="C1156" s="33">
        <v>0</v>
      </c>
      <c r="D1156" s="33">
        <v>1</v>
      </c>
      <c r="E1156" s="33">
        <v>0</v>
      </c>
      <c r="F1156" s="33">
        <v>0</v>
      </c>
      <c r="G1156" s="33">
        <v>1</v>
      </c>
      <c r="H1156">
        <v>0</v>
      </c>
      <c r="I1156">
        <v>0</v>
      </c>
      <c r="J1156">
        <v>0</v>
      </c>
      <c r="K1156">
        <v>0</v>
      </c>
      <c r="L1156">
        <v>1</v>
      </c>
      <c r="M1156">
        <v>0</v>
      </c>
      <c r="N1156">
        <v>0</v>
      </c>
      <c r="O1156">
        <v>0</v>
      </c>
      <c r="P1156">
        <v>1</v>
      </c>
      <c r="Q1156" s="32">
        <v>13981.850350000001</v>
      </c>
      <c r="R1156" s="110" t="e">
        <f>IF(Play[[#This Row],[southeast]]=1,Play[[#This Row],[medical_insurance_charges]],NA())</f>
        <v>#N/A</v>
      </c>
      <c r="S1156" s="110" t="e">
        <f>IF(Play[[#This Row],[southwest]]=1,Play[[#This Row],[medical_insurance_charges]],NA())</f>
        <v>#N/A</v>
      </c>
      <c r="T1156" s="111" t="e">
        <f>IF(Play[[#This Row],[northwest]]=1,Play[[#This Row],[medical_insurance_charges]],NA())</f>
        <v>#N/A</v>
      </c>
      <c r="U1156" s="110">
        <f>IF(Play[[#This Row],[northeast]]=1,Play[[#This Row],[medical_insurance_charges]],NA())</f>
        <v>13981.850350000001</v>
      </c>
      <c r="V1156" s="114" t="e">
        <f>IF(AND(Play[[#This Row],[southeast]]&lt;&gt;0,Play[[#This Row],[Smoker]]&lt;&gt;0),Play[[#This Row],[medical_insurance_charges]],NA())</f>
        <v>#N/A</v>
      </c>
      <c r="W1156" s="114" t="e">
        <f>IF(AND(Play[[#This Row],[southwest]]&lt;&gt;0,Play[[#This Row],[Smoker]]&lt;&gt;0),Play[[#This Row],[medical_insurance_charges]],NA())</f>
        <v>#N/A</v>
      </c>
      <c r="X1156" s="114" t="e">
        <f>IF(AND(Play[[#This Row],[northwest]]&lt;&gt;0,Play[[#This Row],[Smoker]]&lt;&gt;0),Play[[#This Row],[medical_insurance_charges]],NA())</f>
        <v>#N/A</v>
      </c>
      <c r="Y1156" s="114" t="e">
        <f>IF(AND(Play[[#This Row],[northeast]]&lt;&gt;0,Play[[#This Row],[Smoker]]&lt;&gt;0),Play[[#This Row],[medical_insurance_charges]],NA())</f>
        <v>#N/A</v>
      </c>
      <c r="Z1156" s="115" t="e">
        <f>IF(AND(Play[[#This Row],[Biological Marker]]=0,Play[[#This Row],[Smoker]]=1),Play[[#This Row],[medical_insurance_charges]],NA())</f>
        <v>#N/A</v>
      </c>
      <c r="AA1156" s="115" t="e">
        <f>IF(AND(Play[[#This Row],[Biological Marker]]=1,Play[[#This Row],[Smoker]]=1),Play[[#This Row],[medical_insurance_charges]],NA())</f>
        <v>#N/A</v>
      </c>
      <c r="AB1156" s="144" t="e">
        <f>IF(AND(Play[[#This Row],[southeast]]&lt;&gt;0,Play[[#This Row],[Smoker]]=0),Play[[#This Row],[medical_insurance_charges]],NA())</f>
        <v>#N/A</v>
      </c>
      <c r="AC1156" s="144" t="e">
        <f>IF(AND(Play[[#This Row],[southwest]]&lt;&gt;0,Play[[#This Row],[Smoker]]=0),Play[[#This Row],[medical_insurance_charges]],NA())</f>
        <v>#N/A</v>
      </c>
      <c r="AD1156" s="144" t="e">
        <f>IF(AND(Play[[#This Row],[northwest]]&lt;&gt;0,Play[[#This Row],[Smoker]]=0),Play[[#This Row],[medical_insurance_charges]],NA())</f>
        <v>#N/A</v>
      </c>
      <c r="AE1156" s="144">
        <f>IF(AND(Play[[#This Row],[northeast]]&lt;&gt;0,Play[[#This Row],[Smoker]]=0),Play[[#This Row],[medical_insurance_charges]],NA())</f>
        <v>13981.850350000001</v>
      </c>
      <c r="AF1156" s="115" t="e">
        <f>IF(AND(Play[[#This Row],[Biological Marker]]=0,Play[[#This Row],[Smoker]]=0),Play[[#This Row],[medical_insurance_charges]],NA())</f>
        <v>#N/A</v>
      </c>
      <c r="AG1156" s="115">
        <f>IF(AND(Play[[#This Row],[Biological Marker]]=1,Play[[#This Row],[Smoker]]=0),Play[[#This Row],[medical_insurance_charges]],NA())</f>
        <v>13981.850350000001</v>
      </c>
    </row>
    <row r="1157" spans="1:33" x14ac:dyDescent="0.35">
      <c r="A1157" s="31">
        <v>63</v>
      </c>
      <c r="B1157" s="31">
        <v>41.325000000000003</v>
      </c>
      <c r="C1157" s="33">
        <v>0</v>
      </c>
      <c r="D1157" s="33">
        <v>1</v>
      </c>
      <c r="E1157" s="33">
        <v>0</v>
      </c>
      <c r="F1157" s="33">
        <v>0</v>
      </c>
      <c r="G1157" s="33">
        <v>1</v>
      </c>
      <c r="H1157">
        <v>0</v>
      </c>
      <c r="I1157">
        <v>0</v>
      </c>
      <c r="J1157">
        <v>0</v>
      </c>
      <c r="K1157">
        <v>1</v>
      </c>
      <c r="L1157">
        <v>0</v>
      </c>
      <c r="M1157">
        <v>0</v>
      </c>
      <c r="N1157">
        <v>0</v>
      </c>
      <c r="O1157">
        <v>0</v>
      </c>
      <c r="P1157">
        <v>1</v>
      </c>
      <c r="Q1157" s="32">
        <v>15555.188749999999</v>
      </c>
      <c r="R1157" s="110" t="e">
        <f>IF(Play[[#This Row],[southeast]]=1,Play[[#This Row],[medical_insurance_charges]],NA())</f>
        <v>#N/A</v>
      </c>
      <c r="S1157" s="110" t="e">
        <f>IF(Play[[#This Row],[southwest]]=1,Play[[#This Row],[medical_insurance_charges]],NA())</f>
        <v>#N/A</v>
      </c>
      <c r="T1157" s="111">
        <f>IF(Play[[#This Row],[northwest]]=1,Play[[#This Row],[medical_insurance_charges]],NA())</f>
        <v>15555.188749999999</v>
      </c>
      <c r="U1157" s="110" t="e">
        <f>IF(Play[[#This Row],[northeast]]=1,Play[[#This Row],[medical_insurance_charges]],NA())</f>
        <v>#N/A</v>
      </c>
      <c r="V1157" s="114" t="e">
        <f>IF(AND(Play[[#This Row],[southeast]]&lt;&gt;0,Play[[#This Row],[Smoker]]&lt;&gt;0),Play[[#This Row],[medical_insurance_charges]],NA())</f>
        <v>#N/A</v>
      </c>
      <c r="W1157" s="114" t="e">
        <f>IF(AND(Play[[#This Row],[southwest]]&lt;&gt;0,Play[[#This Row],[Smoker]]&lt;&gt;0),Play[[#This Row],[medical_insurance_charges]],NA())</f>
        <v>#N/A</v>
      </c>
      <c r="X1157" s="114" t="e">
        <f>IF(AND(Play[[#This Row],[northwest]]&lt;&gt;0,Play[[#This Row],[Smoker]]&lt;&gt;0),Play[[#This Row],[medical_insurance_charges]],NA())</f>
        <v>#N/A</v>
      </c>
      <c r="Y1157" s="114" t="e">
        <f>IF(AND(Play[[#This Row],[northeast]]&lt;&gt;0,Play[[#This Row],[Smoker]]&lt;&gt;0),Play[[#This Row],[medical_insurance_charges]],NA())</f>
        <v>#N/A</v>
      </c>
      <c r="Z1157" s="115" t="e">
        <f>IF(AND(Play[[#This Row],[Biological Marker]]=0,Play[[#This Row],[Smoker]]=1),Play[[#This Row],[medical_insurance_charges]],NA())</f>
        <v>#N/A</v>
      </c>
      <c r="AA1157" s="115" t="e">
        <f>IF(AND(Play[[#This Row],[Biological Marker]]=1,Play[[#This Row],[Smoker]]=1),Play[[#This Row],[medical_insurance_charges]],NA())</f>
        <v>#N/A</v>
      </c>
      <c r="AB1157" s="144" t="e">
        <f>IF(AND(Play[[#This Row],[southeast]]&lt;&gt;0,Play[[#This Row],[Smoker]]=0),Play[[#This Row],[medical_insurance_charges]],NA())</f>
        <v>#N/A</v>
      </c>
      <c r="AC1157" s="144" t="e">
        <f>IF(AND(Play[[#This Row],[southwest]]&lt;&gt;0,Play[[#This Row],[Smoker]]=0),Play[[#This Row],[medical_insurance_charges]],NA())</f>
        <v>#N/A</v>
      </c>
      <c r="AD1157" s="144">
        <f>IF(AND(Play[[#This Row],[northwest]]&lt;&gt;0,Play[[#This Row],[Smoker]]=0),Play[[#This Row],[medical_insurance_charges]],NA())</f>
        <v>15555.188749999999</v>
      </c>
      <c r="AE1157" s="144" t="e">
        <f>IF(AND(Play[[#This Row],[northeast]]&lt;&gt;0,Play[[#This Row],[Smoker]]=0),Play[[#This Row],[medical_insurance_charges]],NA())</f>
        <v>#N/A</v>
      </c>
      <c r="AF1157" s="115" t="e">
        <f>IF(AND(Play[[#This Row],[Biological Marker]]=0,Play[[#This Row],[Smoker]]=0),Play[[#This Row],[medical_insurance_charges]],NA())</f>
        <v>#N/A</v>
      </c>
      <c r="AG1157" s="115">
        <f>IF(AND(Play[[#This Row],[Biological Marker]]=1,Play[[#This Row],[Smoker]]=0),Play[[#This Row],[medical_insurance_charges]],NA())</f>
        <v>15555.188749999999</v>
      </c>
    </row>
    <row r="1158" spans="1:33" x14ac:dyDescent="0.35">
      <c r="A1158" s="31">
        <v>63</v>
      </c>
      <c r="B1158" s="31">
        <v>31.445</v>
      </c>
      <c r="C1158" s="33">
        <v>0</v>
      </c>
      <c r="D1158" s="33">
        <v>1</v>
      </c>
      <c r="E1158" s="33">
        <v>0</v>
      </c>
      <c r="F1158" s="33">
        <v>0</v>
      </c>
      <c r="G1158" s="33">
        <v>1</v>
      </c>
      <c r="H1158">
        <v>0</v>
      </c>
      <c r="I1158">
        <v>0</v>
      </c>
      <c r="J1158">
        <v>0</v>
      </c>
      <c r="K1158">
        <v>0</v>
      </c>
      <c r="L1158">
        <v>1</v>
      </c>
      <c r="M1158">
        <v>0</v>
      </c>
      <c r="N1158">
        <v>0</v>
      </c>
      <c r="O1158">
        <v>0</v>
      </c>
      <c r="P1158">
        <v>1</v>
      </c>
      <c r="Q1158" s="32">
        <v>13974.455550000001</v>
      </c>
      <c r="R1158" s="110" t="e">
        <f>IF(Play[[#This Row],[southeast]]=1,Play[[#This Row],[medical_insurance_charges]],NA())</f>
        <v>#N/A</v>
      </c>
      <c r="S1158" s="110" t="e">
        <f>IF(Play[[#This Row],[southwest]]=1,Play[[#This Row],[medical_insurance_charges]],NA())</f>
        <v>#N/A</v>
      </c>
      <c r="T1158" s="111" t="e">
        <f>IF(Play[[#This Row],[northwest]]=1,Play[[#This Row],[medical_insurance_charges]],NA())</f>
        <v>#N/A</v>
      </c>
      <c r="U1158" s="110">
        <f>IF(Play[[#This Row],[northeast]]=1,Play[[#This Row],[medical_insurance_charges]],NA())</f>
        <v>13974.455550000001</v>
      </c>
      <c r="V1158" s="114" t="e">
        <f>IF(AND(Play[[#This Row],[southeast]]&lt;&gt;0,Play[[#This Row],[Smoker]]&lt;&gt;0),Play[[#This Row],[medical_insurance_charges]],NA())</f>
        <v>#N/A</v>
      </c>
      <c r="W1158" s="114" t="e">
        <f>IF(AND(Play[[#This Row],[southwest]]&lt;&gt;0,Play[[#This Row],[Smoker]]&lt;&gt;0),Play[[#This Row],[medical_insurance_charges]],NA())</f>
        <v>#N/A</v>
      </c>
      <c r="X1158" s="114" t="e">
        <f>IF(AND(Play[[#This Row],[northwest]]&lt;&gt;0,Play[[#This Row],[Smoker]]&lt;&gt;0),Play[[#This Row],[medical_insurance_charges]],NA())</f>
        <v>#N/A</v>
      </c>
      <c r="Y1158" s="114" t="e">
        <f>IF(AND(Play[[#This Row],[northeast]]&lt;&gt;0,Play[[#This Row],[Smoker]]&lt;&gt;0),Play[[#This Row],[medical_insurance_charges]],NA())</f>
        <v>#N/A</v>
      </c>
      <c r="Z1158" s="115" t="e">
        <f>IF(AND(Play[[#This Row],[Biological Marker]]=0,Play[[#This Row],[Smoker]]=1),Play[[#This Row],[medical_insurance_charges]],NA())</f>
        <v>#N/A</v>
      </c>
      <c r="AA1158" s="115" t="e">
        <f>IF(AND(Play[[#This Row],[Biological Marker]]=1,Play[[#This Row],[Smoker]]=1),Play[[#This Row],[medical_insurance_charges]],NA())</f>
        <v>#N/A</v>
      </c>
      <c r="AB1158" s="144" t="e">
        <f>IF(AND(Play[[#This Row],[southeast]]&lt;&gt;0,Play[[#This Row],[Smoker]]=0),Play[[#This Row],[medical_insurance_charges]],NA())</f>
        <v>#N/A</v>
      </c>
      <c r="AC1158" s="144" t="e">
        <f>IF(AND(Play[[#This Row],[southwest]]&lt;&gt;0,Play[[#This Row],[Smoker]]=0),Play[[#This Row],[medical_insurance_charges]],NA())</f>
        <v>#N/A</v>
      </c>
      <c r="AD1158" s="144" t="e">
        <f>IF(AND(Play[[#This Row],[northwest]]&lt;&gt;0,Play[[#This Row],[Smoker]]=0),Play[[#This Row],[medical_insurance_charges]],NA())</f>
        <v>#N/A</v>
      </c>
      <c r="AE1158" s="144">
        <f>IF(AND(Play[[#This Row],[northeast]]&lt;&gt;0,Play[[#This Row],[Smoker]]=0),Play[[#This Row],[medical_insurance_charges]],NA())</f>
        <v>13974.455550000001</v>
      </c>
      <c r="AF1158" s="115" t="e">
        <f>IF(AND(Play[[#This Row],[Biological Marker]]=0,Play[[#This Row],[Smoker]]=0),Play[[#This Row],[medical_insurance_charges]],NA())</f>
        <v>#N/A</v>
      </c>
      <c r="AG1158" s="115">
        <f>IF(AND(Play[[#This Row],[Biological Marker]]=1,Play[[#This Row],[Smoker]]=0),Play[[#This Row],[medical_insurance_charges]],NA())</f>
        <v>13974.455550000001</v>
      </c>
    </row>
    <row r="1159" spans="1:33" x14ac:dyDescent="0.35">
      <c r="A1159" s="31">
        <v>64</v>
      </c>
      <c r="B1159" s="31">
        <v>38.19</v>
      </c>
      <c r="C1159" s="33">
        <v>0</v>
      </c>
      <c r="D1159" s="33">
        <v>1</v>
      </c>
      <c r="E1159" s="33">
        <v>0</v>
      </c>
      <c r="F1159" s="33">
        <v>0</v>
      </c>
      <c r="G1159" s="33">
        <v>1</v>
      </c>
      <c r="H1159">
        <v>0</v>
      </c>
      <c r="I1159">
        <v>0</v>
      </c>
      <c r="J1159">
        <v>0</v>
      </c>
      <c r="K1159">
        <v>0</v>
      </c>
      <c r="L1159">
        <v>1</v>
      </c>
      <c r="M1159">
        <v>0</v>
      </c>
      <c r="N1159">
        <v>0</v>
      </c>
      <c r="O1159">
        <v>0</v>
      </c>
      <c r="P1159">
        <v>1</v>
      </c>
      <c r="Q1159" s="32">
        <v>14410.9321</v>
      </c>
      <c r="R1159" s="110" t="e">
        <f>IF(Play[[#This Row],[southeast]]=1,Play[[#This Row],[medical_insurance_charges]],NA())</f>
        <v>#N/A</v>
      </c>
      <c r="S1159" s="110" t="e">
        <f>IF(Play[[#This Row],[southwest]]=1,Play[[#This Row],[medical_insurance_charges]],NA())</f>
        <v>#N/A</v>
      </c>
      <c r="T1159" s="111" t="e">
        <f>IF(Play[[#This Row],[northwest]]=1,Play[[#This Row],[medical_insurance_charges]],NA())</f>
        <v>#N/A</v>
      </c>
      <c r="U1159" s="110">
        <f>IF(Play[[#This Row],[northeast]]=1,Play[[#This Row],[medical_insurance_charges]],NA())</f>
        <v>14410.9321</v>
      </c>
      <c r="V1159" s="114" t="e">
        <f>IF(AND(Play[[#This Row],[southeast]]&lt;&gt;0,Play[[#This Row],[Smoker]]&lt;&gt;0),Play[[#This Row],[medical_insurance_charges]],NA())</f>
        <v>#N/A</v>
      </c>
      <c r="W1159" s="114" t="e">
        <f>IF(AND(Play[[#This Row],[southwest]]&lt;&gt;0,Play[[#This Row],[Smoker]]&lt;&gt;0),Play[[#This Row],[medical_insurance_charges]],NA())</f>
        <v>#N/A</v>
      </c>
      <c r="X1159" s="114" t="e">
        <f>IF(AND(Play[[#This Row],[northwest]]&lt;&gt;0,Play[[#This Row],[Smoker]]&lt;&gt;0),Play[[#This Row],[medical_insurance_charges]],NA())</f>
        <v>#N/A</v>
      </c>
      <c r="Y1159" s="114" t="e">
        <f>IF(AND(Play[[#This Row],[northeast]]&lt;&gt;0,Play[[#This Row],[Smoker]]&lt;&gt;0),Play[[#This Row],[medical_insurance_charges]],NA())</f>
        <v>#N/A</v>
      </c>
      <c r="Z1159" s="115" t="e">
        <f>IF(AND(Play[[#This Row],[Biological Marker]]=0,Play[[#This Row],[Smoker]]=1),Play[[#This Row],[medical_insurance_charges]],NA())</f>
        <v>#N/A</v>
      </c>
      <c r="AA1159" s="115" t="e">
        <f>IF(AND(Play[[#This Row],[Biological Marker]]=1,Play[[#This Row],[Smoker]]=1),Play[[#This Row],[medical_insurance_charges]],NA())</f>
        <v>#N/A</v>
      </c>
      <c r="AB1159" s="144" t="e">
        <f>IF(AND(Play[[#This Row],[southeast]]&lt;&gt;0,Play[[#This Row],[Smoker]]=0),Play[[#This Row],[medical_insurance_charges]],NA())</f>
        <v>#N/A</v>
      </c>
      <c r="AC1159" s="144" t="e">
        <f>IF(AND(Play[[#This Row],[southwest]]&lt;&gt;0,Play[[#This Row],[Smoker]]=0),Play[[#This Row],[medical_insurance_charges]],NA())</f>
        <v>#N/A</v>
      </c>
      <c r="AD1159" s="144" t="e">
        <f>IF(AND(Play[[#This Row],[northwest]]&lt;&gt;0,Play[[#This Row],[Smoker]]=0),Play[[#This Row],[medical_insurance_charges]],NA())</f>
        <v>#N/A</v>
      </c>
      <c r="AE1159" s="144">
        <f>IF(AND(Play[[#This Row],[northeast]]&lt;&gt;0,Play[[#This Row],[Smoker]]=0),Play[[#This Row],[medical_insurance_charges]],NA())</f>
        <v>14410.9321</v>
      </c>
      <c r="AF1159" s="115" t="e">
        <f>IF(AND(Play[[#This Row],[Biological Marker]]=0,Play[[#This Row],[Smoker]]=0),Play[[#This Row],[medical_insurance_charges]],NA())</f>
        <v>#N/A</v>
      </c>
      <c r="AG1159" s="115">
        <f>IF(AND(Play[[#This Row],[Biological Marker]]=1,Play[[#This Row],[Smoker]]=0),Play[[#This Row],[medical_insurance_charges]],NA())</f>
        <v>14410.9321</v>
      </c>
    </row>
    <row r="1160" spans="1:33" x14ac:dyDescent="0.35">
      <c r="A1160" s="31">
        <v>64</v>
      </c>
      <c r="B1160" s="31">
        <v>37.905000000000001</v>
      </c>
      <c r="C1160" s="33">
        <v>0</v>
      </c>
      <c r="D1160" s="33">
        <v>1</v>
      </c>
      <c r="E1160" s="33">
        <v>0</v>
      </c>
      <c r="F1160" s="33">
        <v>0</v>
      </c>
      <c r="G1160" s="33">
        <v>1</v>
      </c>
      <c r="H1160">
        <v>0</v>
      </c>
      <c r="I1160">
        <v>0</v>
      </c>
      <c r="J1160">
        <v>0</v>
      </c>
      <c r="K1160">
        <v>1</v>
      </c>
      <c r="L1160">
        <v>0</v>
      </c>
      <c r="M1160">
        <v>0</v>
      </c>
      <c r="N1160">
        <v>0</v>
      </c>
      <c r="O1160">
        <v>0</v>
      </c>
      <c r="P1160">
        <v>1</v>
      </c>
      <c r="Q1160" s="32">
        <v>14210.53595</v>
      </c>
      <c r="R1160" s="110" t="e">
        <f>IF(Play[[#This Row],[southeast]]=1,Play[[#This Row],[medical_insurance_charges]],NA())</f>
        <v>#N/A</v>
      </c>
      <c r="S1160" s="110" t="e">
        <f>IF(Play[[#This Row],[southwest]]=1,Play[[#This Row],[medical_insurance_charges]],NA())</f>
        <v>#N/A</v>
      </c>
      <c r="T1160" s="111">
        <f>IF(Play[[#This Row],[northwest]]=1,Play[[#This Row],[medical_insurance_charges]],NA())</f>
        <v>14210.53595</v>
      </c>
      <c r="U1160" s="110" t="e">
        <f>IF(Play[[#This Row],[northeast]]=1,Play[[#This Row],[medical_insurance_charges]],NA())</f>
        <v>#N/A</v>
      </c>
      <c r="V1160" s="114" t="e">
        <f>IF(AND(Play[[#This Row],[southeast]]&lt;&gt;0,Play[[#This Row],[Smoker]]&lt;&gt;0),Play[[#This Row],[medical_insurance_charges]],NA())</f>
        <v>#N/A</v>
      </c>
      <c r="W1160" s="114" t="e">
        <f>IF(AND(Play[[#This Row],[southwest]]&lt;&gt;0,Play[[#This Row],[Smoker]]&lt;&gt;0),Play[[#This Row],[medical_insurance_charges]],NA())</f>
        <v>#N/A</v>
      </c>
      <c r="X1160" s="114" t="e">
        <f>IF(AND(Play[[#This Row],[northwest]]&lt;&gt;0,Play[[#This Row],[Smoker]]&lt;&gt;0),Play[[#This Row],[medical_insurance_charges]],NA())</f>
        <v>#N/A</v>
      </c>
      <c r="Y1160" s="114" t="e">
        <f>IF(AND(Play[[#This Row],[northeast]]&lt;&gt;0,Play[[#This Row],[Smoker]]&lt;&gt;0),Play[[#This Row],[medical_insurance_charges]],NA())</f>
        <v>#N/A</v>
      </c>
      <c r="Z1160" s="115" t="e">
        <f>IF(AND(Play[[#This Row],[Biological Marker]]=0,Play[[#This Row],[Smoker]]=1),Play[[#This Row],[medical_insurance_charges]],NA())</f>
        <v>#N/A</v>
      </c>
      <c r="AA1160" s="115" t="e">
        <f>IF(AND(Play[[#This Row],[Biological Marker]]=1,Play[[#This Row],[Smoker]]=1),Play[[#This Row],[medical_insurance_charges]],NA())</f>
        <v>#N/A</v>
      </c>
      <c r="AB1160" s="144" t="e">
        <f>IF(AND(Play[[#This Row],[southeast]]&lt;&gt;0,Play[[#This Row],[Smoker]]=0),Play[[#This Row],[medical_insurance_charges]],NA())</f>
        <v>#N/A</v>
      </c>
      <c r="AC1160" s="144" t="e">
        <f>IF(AND(Play[[#This Row],[southwest]]&lt;&gt;0,Play[[#This Row],[Smoker]]=0),Play[[#This Row],[medical_insurance_charges]],NA())</f>
        <v>#N/A</v>
      </c>
      <c r="AD1160" s="144">
        <f>IF(AND(Play[[#This Row],[northwest]]&lt;&gt;0,Play[[#This Row],[Smoker]]=0),Play[[#This Row],[medical_insurance_charges]],NA())</f>
        <v>14210.53595</v>
      </c>
      <c r="AE1160" s="144" t="e">
        <f>IF(AND(Play[[#This Row],[northeast]]&lt;&gt;0,Play[[#This Row],[Smoker]]=0),Play[[#This Row],[medical_insurance_charges]],NA())</f>
        <v>#N/A</v>
      </c>
      <c r="AF1160" s="115" t="e">
        <f>IF(AND(Play[[#This Row],[Biological Marker]]=0,Play[[#This Row],[Smoker]]=0),Play[[#This Row],[medical_insurance_charges]],NA())</f>
        <v>#N/A</v>
      </c>
      <c r="AG1160" s="115">
        <f>IF(AND(Play[[#This Row],[Biological Marker]]=1,Play[[#This Row],[Smoker]]=0),Play[[#This Row],[medical_insurance_charges]],NA())</f>
        <v>14210.53595</v>
      </c>
    </row>
    <row r="1161" spans="1:33" x14ac:dyDescent="0.35">
      <c r="A1161" s="31">
        <v>18</v>
      </c>
      <c r="B1161" s="31">
        <v>26.315000000000001</v>
      </c>
      <c r="C1161" s="33">
        <v>0</v>
      </c>
      <c r="D1161" s="33">
        <v>0</v>
      </c>
      <c r="E1161" s="33">
        <v>1</v>
      </c>
      <c r="F1161" s="33">
        <v>0</v>
      </c>
      <c r="G1161" s="33">
        <v>0</v>
      </c>
      <c r="H1161">
        <v>0</v>
      </c>
      <c r="I1161">
        <v>0</v>
      </c>
      <c r="J1161">
        <v>0</v>
      </c>
      <c r="K1161">
        <v>0</v>
      </c>
      <c r="L1161">
        <v>1</v>
      </c>
      <c r="M1161">
        <v>1</v>
      </c>
      <c r="N1161">
        <v>0</v>
      </c>
      <c r="O1161">
        <v>0</v>
      </c>
      <c r="P1161">
        <v>0</v>
      </c>
      <c r="Q1161" s="32">
        <v>2198.1898500000002</v>
      </c>
      <c r="R1161" s="110" t="e">
        <f>IF(Play[[#This Row],[southeast]]=1,Play[[#This Row],[medical_insurance_charges]],NA())</f>
        <v>#N/A</v>
      </c>
      <c r="S1161" s="110" t="e">
        <f>IF(Play[[#This Row],[southwest]]=1,Play[[#This Row],[medical_insurance_charges]],NA())</f>
        <v>#N/A</v>
      </c>
      <c r="T1161" s="111" t="e">
        <f>IF(Play[[#This Row],[northwest]]=1,Play[[#This Row],[medical_insurance_charges]],NA())</f>
        <v>#N/A</v>
      </c>
      <c r="U1161" s="110">
        <f>IF(Play[[#This Row],[northeast]]=1,Play[[#This Row],[medical_insurance_charges]],NA())</f>
        <v>2198.1898500000002</v>
      </c>
      <c r="V1161" s="114" t="e">
        <f>IF(AND(Play[[#This Row],[southeast]]&lt;&gt;0,Play[[#This Row],[Smoker]]&lt;&gt;0),Play[[#This Row],[medical_insurance_charges]],NA())</f>
        <v>#N/A</v>
      </c>
      <c r="W1161" s="114" t="e">
        <f>IF(AND(Play[[#This Row],[southwest]]&lt;&gt;0,Play[[#This Row],[Smoker]]&lt;&gt;0),Play[[#This Row],[medical_insurance_charges]],NA())</f>
        <v>#N/A</v>
      </c>
      <c r="X1161" s="114" t="e">
        <f>IF(AND(Play[[#This Row],[northwest]]&lt;&gt;0,Play[[#This Row],[Smoker]]&lt;&gt;0),Play[[#This Row],[medical_insurance_charges]],NA())</f>
        <v>#N/A</v>
      </c>
      <c r="Y1161" s="114" t="e">
        <f>IF(AND(Play[[#This Row],[northeast]]&lt;&gt;0,Play[[#This Row],[Smoker]]&lt;&gt;0),Play[[#This Row],[medical_insurance_charges]],NA())</f>
        <v>#N/A</v>
      </c>
      <c r="Z1161" s="115" t="e">
        <f>IF(AND(Play[[#This Row],[Biological Marker]]=0,Play[[#This Row],[Smoker]]=1),Play[[#This Row],[medical_insurance_charges]],NA())</f>
        <v>#N/A</v>
      </c>
      <c r="AA1161" s="115" t="e">
        <f>IF(AND(Play[[#This Row],[Biological Marker]]=1,Play[[#This Row],[Smoker]]=1),Play[[#This Row],[medical_insurance_charges]],NA())</f>
        <v>#N/A</v>
      </c>
      <c r="AB1161" s="144" t="e">
        <f>IF(AND(Play[[#This Row],[southeast]]&lt;&gt;0,Play[[#This Row],[Smoker]]=0),Play[[#This Row],[medical_insurance_charges]],NA())</f>
        <v>#N/A</v>
      </c>
      <c r="AC1161" s="144" t="e">
        <f>IF(AND(Play[[#This Row],[southwest]]&lt;&gt;0,Play[[#This Row],[Smoker]]=0),Play[[#This Row],[medical_insurance_charges]],NA())</f>
        <v>#N/A</v>
      </c>
      <c r="AD1161" s="144" t="e">
        <f>IF(AND(Play[[#This Row],[northwest]]&lt;&gt;0,Play[[#This Row],[Smoker]]=0),Play[[#This Row],[medical_insurance_charges]],NA())</f>
        <v>#N/A</v>
      </c>
      <c r="AE1161" s="144">
        <f>IF(AND(Play[[#This Row],[northeast]]&lt;&gt;0,Play[[#This Row],[Smoker]]=0),Play[[#This Row],[medical_insurance_charges]],NA())</f>
        <v>2198.1898500000002</v>
      </c>
      <c r="AF1161" s="115">
        <f>IF(AND(Play[[#This Row],[Biological Marker]]=0,Play[[#This Row],[Smoker]]=0),Play[[#This Row],[medical_insurance_charges]],NA())</f>
        <v>2198.1898500000002</v>
      </c>
      <c r="AG1161" s="115" t="e">
        <f>IF(AND(Play[[#This Row],[Biological Marker]]=1,Play[[#This Row],[Smoker]]=0),Play[[#This Row],[medical_insurance_charges]],NA())</f>
        <v>#N/A</v>
      </c>
    </row>
    <row r="1162" spans="1:33" x14ac:dyDescent="0.35">
      <c r="A1162" s="31">
        <v>18</v>
      </c>
      <c r="B1162" s="31">
        <v>29.164999999999999</v>
      </c>
      <c r="C1162" s="33">
        <v>0</v>
      </c>
      <c r="D1162" s="33">
        <v>0</v>
      </c>
      <c r="E1162" s="33">
        <v>1</v>
      </c>
      <c r="F1162" s="33">
        <v>0</v>
      </c>
      <c r="G1162" s="33">
        <v>0</v>
      </c>
      <c r="H1162">
        <v>0</v>
      </c>
      <c r="I1162">
        <v>0</v>
      </c>
      <c r="J1162">
        <v>0</v>
      </c>
      <c r="K1162">
        <v>0</v>
      </c>
      <c r="L1162">
        <v>1</v>
      </c>
      <c r="M1162">
        <v>1</v>
      </c>
      <c r="N1162">
        <v>0</v>
      </c>
      <c r="O1162">
        <v>0</v>
      </c>
      <c r="P1162">
        <v>0</v>
      </c>
      <c r="Q1162" s="32">
        <v>7323.7348190000002</v>
      </c>
      <c r="R1162" s="110" t="e">
        <f>IF(Play[[#This Row],[southeast]]=1,Play[[#This Row],[medical_insurance_charges]],NA())</f>
        <v>#N/A</v>
      </c>
      <c r="S1162" s="110" t="e">
        <f>IF(Play[[#This Row],[southwest]]=1,Play[[#This Row],[medical_insurance_charges]],NA())</f>
        <v>#N/A</v>
      </c>
      <c r="T1162" s="111" t="e">
        <f>IF(Play[[#This Row],[northwest]]=1,Play[[#This Row],[medical_insurance_charges]],NA())</f>
        <v>#N/A</v>
      </c>
      <c r="U1162" s="110">
        <f>IF(Play[[#This Row],[northeast]]=1,Play[[#This Row],[medical_insurance_charges]],NA())</f>
        <v>7323.7348190000002</v>
      </c>
      <c r="V1162" s="114" t="e">
        <f>IF(AND(Play[[#This Row],[southeast]]&lt;&gt;0,Play[[#This Row],[Smoker]]&lt;&gt;0),Play[[#This Row],[medical_insurance_charges]],NA())</f>
        <v>#N/A</v>
      </c>
      <c r="W1162" s="114" t="e">
        <f>IF(AND(Play[[#This Row],[southwest]]&lt;&gt;0,Play[[#This Row],[Smoker]]&lt;&gt;0),Play[[#This Row],[medical_insurance_charges]],NA())</f>
        <v>#N/A</v>
      </c>
      <c r="X1162" s="114" t="e">
        <f>IF(AND(Play[[#This Row],[northwest]]&lt;&gt;0,Play[[#This Row],[Smoker]]&lt;&gt;0),Play[[#This Row],[medical_insurance_charges]],NA())</f>
        <v>#N/A</v>
      </c>
      <c r="Y1162" s="114" t="e">
        <f>IF(AND(Play[[#This Row],[northeast]]&lt;&gt;0,Play[[#This Row],[Smoker]]&lt;&gt;0),Play[[#This Row],[medical_insurance_charges]],NA())</f>
        <v>#N/A</v>
      </c>
      <c r="Z1162" s="115" t="e">
        <f>IF(AND(Play[[#This Row],[Biological Marker]]=0,Play[[#This Row],[Smoker]]=1),Play[[#This Row],[medical_insurance_charges]],NA())</f>
        <v>#N/A</v>
      </c>
      <c r="AA1162" s="115" t="e">
        <f>IF(AND(Play[[#This Row],[Biological Marker]]=1,Play[[#This Row],[Smoker]]=1),Play[[#This Row],[medical_insurance_charges]],NA())</f>
        <v>#N/A</v>
      </c>
      <c r="AB1162" s="144" t="e">
        <f>IF(AND(Play[[#This Row],[southeast]]&lt;&gt;0,Play[[#This Row],[Smoker]]=0),Play[[#This Row],[medical_insurance_charges]],NA())</f>
        <v>#N/A</v>
      </c>
      <c r="AC1162" s="144" t="e">
        <f>IF(AND(Play[[#This Row],[southwest]]&lt;&gt;0,Play[[#This Row],[Smoker]]=0),Play[[#This Row],[medical_insurance_charges]],NA())</f>
        <v>#N/A</v>
      </c>
      <c r="AD1162" s="144" t="e">
        <f>IF(AND(Play[[#This Row],[northwest]]&lt;&gt;0,Play[[#This Row],[Smoker]]=0),Play[[#This Row],[medical_insurance_charges]],NA())</f>
        <v>#N/A</v>
      </c>
      <c r="AE1162" s="144">
        <f>IF(AND(Play[[#This Row],[northeast]]&lt;&gt;0,Play[[#This Row],[Smoker]]=0),Play[[#This Row],[medical_insurance_charges]],NA())</f>
        <v>7323.7348190000002</v>
      </c>
      <c r="AF1162" s="115">
        <f>IF(AND(Play[[#This Row],[Biological Marker]]=0,Play[[#This Row],[Smoker]]=0),Play[[#This Row],[medical_insurance_charges]],NA())</f>
        <v>7323.7348190000002</v>
      </c>
      <c r="AG1162" s="115" t="e">
        <f>IF(AND(Play[[#This Row],[Biological Marker]]=1,Play[[#This Row],[Smoker]]=0),Play[[#This Row],[medical_insurance_charges]],NA())</f>
        <v>#N/A</v>
      </c>
    </row>
    <row r="1163" spans="1:33" x14ac:dyDescent="0.35">
      <c r="A1163" s="31">
        <v>18</v>
      </c>
      <c r="B1163" s="31">
        <v>25.08</v>
      </c>
      <c r="C1163" s="33">
        <v>0</v>
      </c>
      <c r="D1163" s="33">
        <v>0</v>
      </c>
      <c r="E1163" s="33">
        <v>1</v>
      </c>
      <c r="F1163" s="33">
        <v>0</v>
      </c>
      <c r="G1163" s="33">
        <v>0</v>
      </c>
      <c r="H1163">
        <v>0</v>
      </c>
      <c r="I1163">
        <v>0</v>
      </c>
      <c r="J1163">
        <v>0</v>
      </c>
      <c r="K1163">
        <v>0</v>
      </c>
      <c r="L1163">
        <v>1</v>
      </c>
      <c r="M1163">
        <v>1</v>
      </c>
      <c r="N1163">
        <v>0</v>
      </c>
      <c r="O1163">
        <v>0</v>
      </c>
      <c r="P1163">
        <v>0</v>
      </c>
      <c r="Q1163" s="32">
        <v>2196.4731999999999</v>
      </c>
      <c r="R1163" s="110" t="e">
        <f>IF(Play[[#This Row],[southeast]]=1,Play[[#This Row],[medical_insurance_charges]],NA())</f>
        <v>#N/A</v>
      </c>
      <c r="S1163" s="110" t="e">
        <f>IF(Play[[#This Row],[southwest]]=1,Play[[#This Row],[medical_insurance_charges]],NA())</f>
        <v>#N/A</v>
      </c>
      <c r="T1163" s="111" t="e">
        <f>IF(Play[[#This Row],[northwest]]=1,Play[[#This Row],[medical_insurance_charges]],NA())</f>
        <v>#N/A</v>
      </c>
      <c r="U1163" s="110">
        <f>IF(Play[[#This Row],[northeast]]=1,Play[[#This Row],[medical_insurance_charges]],NA())</f>
        <v>2196.4731999999999</v>
      </c>
      <c r="V1163" s="114" t="e">
        <f>IF(AND(Play[[#This Row],[southeast]]&lt;&gt;0,Play[[#This Row],[Smoker]]&lt;&gt;0),Play[[#This Row],[medical_insurance_charges]],NA())</f>
        <v>#N/A</v>
      </c>
      <c r="W1163" s="114" t="e">
        <f>IF(AND(Play[[#This Row],[southwest]]&lt;&gt;0,Play[[#This Row],[Smoker]]&lt;&gt;0),Play[[#This Row],[medical_insurance_charges]],NA())</f>
        <v>#N/A</v>
      </c>
      <c r="X1163" s="114" t="e">
        <f>IF(AND(Play[[#This Row],[northwest]]&lt;&gt;0,Play[[#This Row],[Smoker]]&lt;&gt;0),Play[[#This Row],[medical_insurance_charges]],NA())</f>
        <v>#N/A</v>
      </c>
      <c r="Y1163" s="114" t="e">
        <f>IF(AND(Play[[#This Row],[northeast]]&lt;&gt;0,Play[[#This Row],[Smoker]]&lt;&gt;0),Play[[#This Row],[medical_insurance_charges]],NA())</f>
        <v>#N/A</v>
      </c>
      <c r="Z1163" s="115" t="e">
        <f>IF(AND(Play[[#This Row],[Biological Marker]]=0,Play[[#This Row],[Smoker]]=1),Play[[#This Row],[medical_insurance_charges]],NA())</f>
        <v>#N/A</v>
      </c>
      <c r="AA1163" s="115" t="e">
        <f>IF(AND(Play[[#This Row],[Biological Marker]]=1,Play[[#This Row],[Smoker]]=1),Play[[#This Row],[medical_insurance_charges]],NA())</f>
        <v>#N/A</v>
      </c>
      <c r="AB1163" s="144" t="e">
        <f>IF(AND(Play[[#This Row],[southeast]]&lt;&gt;0,Play[[#This Row],[Smoker]]=0),Play[[#This Row],[medical_insurance_charges]],NA())</f>
        <v>#N/A</v>
      </c>
      <c r="AC1163" s="144" t="e">
        <f>IF(AND(Play[[#This Row],[southwest]]&lt;&gt;0,Play[[#This Row],[Smoker]]=0),Play[[#This Row],[medical_insurance_charges]],NA())</f>
        <v>#N/A</v>
      </c>
      <c r="AD1163" s="144" t="e">
        <f>IF(AND(Play[[#This Row],[northwest]]&lt;&gt;0,Play[[#This Row],[Smoker]]=0),Play[[#This Row],[medical_insurance_charges]],NA())</f>
        <v>#N/A</v>
      </c>
      <c r="AE1163" s="144">
        <f>IF(AND(Play[[#This Row],[northeast]]&lt;&gt;0,Play[[#This Row],[Smoker]]=0),Play[[#This Row],[medical_insurance_charges]],NA())</f>
        <v>2196.4731999999999</v>
      </c>
      <c r="AF1163" s="115">
        <f>IF(AND(Play[[#This Row],[Biological Marker]]=0,Play[[#This Row],[Smoker]]=0),Play[[#This Row],[medical_insurance_charges]],NA())</f>
        <v>2196.4731999999999</v>
      </c>
      <c r="AG1163" s="115" t="e">
        <f>IF(AND(Play[[#This Row],[Biological Marker]]=1,Play[[#This Row],[Smoker]]=0),Play[[#This Row],[medical_insurance_charges]],NA())</f>
        <v>#N/A</v>
      </c>
    </row>
    <row r="1164" spans="1:33" x14ac:dyDescent="0.35">
      <c r="A1164" s="31">
        <v>18</v>
      </c>
      <c r="B1164" s="31">
        <v>28.215</v>
      </c>
      <c r="C1164" s="33">
        <v>0</v>
      </c>
      <c r="D1164" s="33">
        <v>0</v>
      </c>
      <c r="E1164" s="33">
        <v>1</v>
      </c>
      <c r="F1164" s="33">
        <v>0</v>
      </c>
      <c r="G1164" s="33">
        <v>0</v>
      </c>
      <c r="H1164">
        <v>0</v>
      </c>
      <c r="I1164">
        <v>0</v>
      </c>
      <c r="J1164">
        <v>0</v>
      </c>
      <c r="K1164">
        <v>0</v>
      </c>
      <c r="L1164">
        <v>1</v>
      </c>
      <c r="M1164">
        <v>1</v>
      </c>
      <c r="N1164">
        <v>0</v>
      </c>
      <c r="O1164">
        <v>0</v>
      </c>
      <c r="P1164">
        <v>0</v>
      </c>
      <c r="Q1164" s="32">
        <v>2200.8308499999998</v>
      </c>
      <c r="R1164" s="110" t="e">
        <f>IF(Play[[#This Row],[southeast]]=1,Play[[#This Row],[medical_insurance_charges]],NA())</f>
        <v>#N/A</v>
      </c>
      <c r="S1164" s="110" t="e">
        <f>IF(Play[[#This Row],[southwest]]=1,Play[[#This Row],[medical_insurance_charges]],NA())</f>
        <v>#N/A</v>
      </c>
      <c r="T1164" s="111" t="e">
        <f>IF(Play[[#This Row],[northwest]]=1,Play[[#This Row],[medical_insurance_charges]],NA())</f>
        <v>#N/A</v>
      </c>
      <c r="U1164" s="110">
        <f>IF(Play[[#This Row],[northeast]]=1,Play[[#This Row],[medical_insurance_charges]],NA())</f>
        <v>2200.8308499999998</v>
      </c>
      <c r="V1164" s="114" t="e">
        <f>IF(AND(Play[[#This Row],[southeast]]&lt;&gt;0,Play[[#This Row],[Smoker]]&lt;&gt;0),Play[[#This Row],[medical_insurance_charges]],NA())</f>
        <v>#N/A</v>
      </c>
      <c r="W1164" s="114" t="e">
        <f>IF(AND(Play[[#This Row],[southwest]]&lt;&gt;0,Play[[#This Row],[Smoker]]&lt;&gt;0),Play[[#This Row],[medical_insurance_charges]],NA())</f>
        <v>#N/A</v>
      </c>
      <c r="X1164" s="114" t="e">
        <f>IF(AND(Play[[#This Row],[northwest]]&lt;&gt;0,Play[[#This Row],[Smoker]]&lt;&gt;0),Play[[#This Row],[medical_insurance_charges]],NA())</f>
        <v>#N/A</v>
      </c>
      <c r="Y1164" s="114" t="e">
        <f>IF(AND(Play[[#This Row],[northeast]]&lt;&gt;0,Play[[#This Row],[Smoker]]&lt;&gt;0),Play[[#This Row],[medical_insurance_charges]],NA())</f>
        <v>#N/A</v>
      </c>
      <c r="Z1164" s="115" t="e">
        <f>IF(AND(Play[[#This Row],[Biological Marker]]=0,Play[[#This Row],[Smoker]]=1),Play[[#This Row],[medical_insurance_charges]],NA())</f>
        <v>#N/A</v>
      </c>
      <c r="AA1164" s="115" t="e">
        <f>IF(AND(Play[[#This Row],[Biological Marker]]=1,Play[[#This Row],[Smoker]]=1),Play[[#This Row],[medical_insurance_charges]],NA())</f>
        <v>#N/A</v>
      </c>
      <c r="AB1164" s="144" t="e">
        <f>IF(AND(Play[[#This Row],[southeast]]&lt;&gt;0,Play[[#This Row],[Smoker]]=0),Play[[#This Row],[medical_insurance_charges]],NA())</f>
        <v>#N/A</v>
      </c>
      <c r="AC1164" s="144" t="e">
        <f>IF(AND(Play[[#This Row],[southwest]]&lt;&gt;0,Play[[#This Row],[Smoker]]=0),Play[[#This Row],[medical_insurance_charges]],NA())</f>
        <v>#N/A</v>
      </c>
      <c r="AD1164" s="144" t="e">
        <f>IF(AND(Play[[#This Row],[northwest]]&lt;&gt;0,Play[[#This Row],[Smoker]]=0),Play[[#This Row],[medical_insurance_charges]],NA())</f>
        <v>#N/A</v>
      </c>
      <c r="AE1164" s="144">
        <f>IF(AND(Play[[#This Row],[northeast]]&lt;&gt;0,Play[[#This Row],[Smoker]]=0),Play[[#This Row],[medical_insurance_charges]],NA())</f>
        <v>2200.8308499999998</v>
      </c>
      <c r="AF1164" s="115">
        <f>IF(AND(Play[[#This Row],[Biological Marker]]=0,Play[[#This Row],[Smoker]]=0),Play[[#This Row],[medical_insurance_charges]],NA())</f>
        <v>2200.8308499999998</v>
      </c>
      <c r="AG1164" s="115" t="e">
        <f>IF(AND(Play[[#This Row],[Biological Marker]]=1,Play[[#This Row],[Smoker]]=0),Play[[#This Row],[medical_insurance_charges]],NA())</f>
        <v>#N/A</v>
      </c>
    </row>
    <row r="1165" spans="1:33" x14ac:dyDescent="0.35">
      <c r="A1165" s="31">
        <v>19</v>
      </c>
      <c r="B1165" s="31">
        <v>27.93</v>
      </c>
      <c r="C1165" s="33">
        <v>0</v>
      </c>
      <c r="D1165" s="33">
        <v>0</v>
      </c>
      <c r="E1165" s="33">
        <v>1</v>
      </c>
      <c r="F1165" s="33">
        <v>0</v>
      </c>
      <c r="G1165" s="33">
        <v>0</v>
      </c>
      <c r="H1165">
        <v>0</v>
      </c>
      <c r="I1165">
        <v>0</v>
      </c>
      <c r="J1165">
        <v>0</v>
      </c>
      <c r="K1165">
        <v>1</v>
      </c>
      <c r="L1165">
        <v>0</v>
      </c>
      <c r="M1165">
        <v>1</v>
      </c>
      <c r="N1165">
        <v>0</v>
      </c>
      <c r="O1165">
        <v>0</v>
      </c>
      <c r="P1165">
        <v>0</v>
      </c>
      <c r="Q1165" s="32">
        <v>18838.703659999999</v>
      </c>
      <c r="R1165" s="110" t="e">
        <f>IF(Play[[#This Row],[southeast]]=1,Play[[#This Row],[medical_insurance_charges]],NA())</f>
        <v>#N/A</v>
      </c>
      <c r="S1165" s="110" t="e">
        <f>IF(Play[[#This Row],[southwest]]=1,Play[[#This Row],[medical_insurance_charges]],NA())</f>
        <v>#N/A</v>
      </c>
      <c r="T1165" s="111">
        <f>IF(Play[[#This Row],[northwest]]=1,Play[[#This Row],[medical_insurance_charges]],NA())</f>
        <v>18838.703659999999</v>
      </c>
      <c r="U1165" s="110" t="e">
        <f>IF(Play[[#This Row],[northeast]]=1,Play[[#This Row],[medical_insurance_charges]],NA())</f>
        <v>#N/A</v>
      </c>
      <c r="V1165" s="114" t="e">
        <f>IF(AND(Play[[#This Row],[southeast]]&lt;&gt;0,Play[[#This Row],[Smoker]]&lt;&gt;0),Play[[#This Row],[medical_insurance_charges]],NA())</f>
        <v>#N/A</v>
      </c>
      <c r="W1165" s="114" t="e">
        <f>IF(AND(Play[[#This Row],[southwest]]&lt;&gt;0,Play[[#This Row],[Smoker]]&lt;&gt;0),Play[[#This Row],[medical_insurance_charges]],NA())</f>
        <v>#N/A</v>
      </c>
      <c r="X1165" s="114" t="e">
        <f>IF(AND(Play[[#This Row],[northwest]]&lt;&gt;0,Play[[#This Row],[Smoker]]&lt;&gt;0),Play[[#This Row],[medical_insurance_charges]],NA())</f>
        <v>#N/A</v>
      </c>
      <c r="Y1165" s="114" t="e">
        <f>IF(AND(Play[[#This Row],[northeast]]&lt;&gt;0,Play[[#This Row],[Smoker]]&lt;&gt;0),Play[[#This Row],[medical_insurance_charges]],NA())</f>
        <v>#N/A</v>
      </c>
      <c r="Z1165" s="115" t="e">
        <f>IF(AND(Play[[#This Row],[Biological Marker]]=0,Play[[#This Row],[Smoker]]=1),Play[[#This Row],[medical_insurance_charges]],NA())</f>
        <v>#N/A</v>
      </c>
      <c r="AA1165" s="115" t="e">
        <f>IF(AND(Play[[#This Row],[Biological Marker]]=1,Play[[#This Row],[Smoker]]=1),Play[[#This Row],[medical_insurance_charges]],NA())</f>
        <v>#N/A</v>
      </c>
      <c r="AB1165" s="144" t="e">
        <f>IF(AND(Play[[#This Row],[southeast]]&lt;&gt;0,Play[[#This Row],[Smoker]]=0),Play[[#This Row],[medical_insurance_charges]],NA())</f>
        <v>#N/A</v>
      </c>
      <c r="AC1165" s="144" t="e">
        <f>IF(AND(Play[[#This Row],[southwest]]&lt;&gt;0,Play[[#This Row],[Smoker]]=0),Play[[#This Row],[medical_insurance_charges]],NA())</f>
        <v>#N/A</v>
      </c>
      <c r="AD1165" s="144">
        <f>IF(AND(Play[[#This Row],[northwest]]&lt;&gt;0,Play[[#This Row],[Smoker]]=0),Play[[#This Row],[medical_insurance_charges]],NA())</f>
        <v>18838.703659999999</v>
      </c>
      <c r="AE1165" s="144" t="e">
        <f>IF(AND(Play[[#This Row],[northeast]]&lt;&gt;0,Play[[#This Row],[Smoker]]=0),Play[[#This Row],[medical_insurance_charges]],NA())</f>
        <v>#N/A</v>
      </c>
      <c r="AF1165" s="115">
        <f>IF(AND(Play[[#This Row],[Biological Marker]]=0,Play[[#This Row],[Smoker]]=0),Play[[#This Row],[medical_insurance_charges]],NA())</f>
        <v>18838.703659999999</v>
      </c>
      <c r="AG1165" s="115" t="e">
        <f>IF(AND(Play[[#This Row],[Biological Marker]]=1,Play[[#This Row],[Smoker]]=0),Play[[#This Row],[medical_insurance_charges]],NA())</f>
        <v>#N/A</v>
      </c>
    </row>
    <row r="1166" spans="1:33" x14ac:dyDescent="0.35">
      <c r="A1166" s="31">
        <v>19</v>
      </c>
      <c r="B1166" s="31">
        <v>25.745000000000001</v>
      </c>
      <c r="C1166" s="33">
        <v>0</v>
      </c>
      <c r="D1166" s="33">
        <v>0</v>
      </c>
      <c r="E1166" s="33">
        <v>1</v>
      </c>
      <c r="F1166" s="33">
        <v>0</v>
      </c>
      <c r="G1166" s="33">
        <v>0</v>
      </c>
      <c r="H1166">
        <v>0</v>
      </c>
      <c r="I1166">
        <v>0</v>
      </c>
      <c r="J1166">
        <v>0</v>
      </c>
      <c r="K1166">
        <v>1</v>
      </c>
      <c r="L1166">
        <v>0</v>
      </c>
      <c r="M1166">
        <v>1</v>
      </c>
      <c r="N1166">
        <v>0</v>
      </c>
      <c r="O1166">
        <v>0</v>
      </c>
      <c r="P1166">
        <v>0</v>
      </c>
      <c r="Q1166" s="32">
        <v>2710.8285500000002</v>
      </c>
      <c r="R1166" s="110" t="e">
        <f>IF(Play[[#This Row],[southeast]]=1,Play[[#This Row],[medical_insurance_charges]],NA())</f>
        <v>#N/A</v>
      </c>
      <c r="S1166" s="110" t="e">
        <f>IF(Play[[#This Row],[southwest]]=1,Play[[#This Row],[medical_insurance_charges]],NA())</f>
        <v>#N/A</v>
      </c>
      <c r="T1166" s="111">
        <f>IF(Play[[#This Row],[northwest]]=1,Play[[#This Row],[medical_insurance_charges]],NA())</f>
        <v>2710.8285500000002</v>
      </c>
      <c r="U1166" s="110" t="e">
        <f>IF(Play[[#This Row],[northeast]]=1,Play[[#This Row],[medical_insurance_charges]],NA())</f>
        <v>#N/A</v>
      </c>
      <c r="V1166" s="114" t="e">
        <f>IF(AND(Play[[#This Row],[southeast]]&lt;&gt;0,Play[[#This Row],[Smoker]]&lt;&gt;0),Play[[#This Row],[medical_insurance_charges]],NA())</f>
        <v>#N/A</v>
      </c>
      <c r="W1166" s="114" t="e">
        <f>IF(AND(Play[[#This Row],[southwest]]&lt;&gt;0,Play[[#This Row],[Smoker]]&lt;&gt;0),Play[[#This Row],[medical_insurance_charges]],NA())</f>
        <v>#N/A</v>
      </c>
      <c r="X1166" s="114" t="e">
        <f>IF(AND(Play[[#This Row],[northwest]]&lt;&gt;0,Play[[#This Row],[Smoker]]&lt;&gt;0),Play[[#This Row],[medical_insurance_charges]],NA())</f>
        <v>#N/A</v>
      </c>
      <c r="Y1166" s="114" t="e">
        <f>IF(AND(Play[[#This Row],[northeast]]&lt;&gt;0,Play[[#This Row],[Smoker]]&lt;&gt;0),Play[[#This Row],[medical_insurance_charges]],NA())</f>
        <v>#N/A</v>
      </c>
      <c r="Z1166" s="115" t="e">
        <f>IF(AND(Play[[#This Row],[Biological Marker]]=0,Play[[#This Row],[Smoker]]=1),Play[[#This Row],[medical_insurance_charges]],NA())</f>
        <v>#N/A</v>
      </c>
      <c r="AA1166" s="115" t="e">
        <f>IF(AND(Play[[#This Row],[Biological Marker]]=1,Play[[#This Row],[Smoker]]=1),Play[[#This Row],[medical_insurance_charges]],NA())</f>
        <v>#N/A</v>
      </c>
      <c r="AB1166" s="144" t="e">
        <f>IF(AND(Play[[#This Row],[southeast]]&lt;&gt;0,Play[[#This Row],[Smoker]]=0),Play[[#This Row],[medical_insurance_charges]],NA())</f>
        <v>#N/A</v>
      </c>
      <c r="AC1166" s="144" t="e">
        <f>IF(AND(Play[[#This Row],[southwest]]&lt;&gt;0,Play[[#This Row],[Smoker]]=0),Play[[#This Row],[medical_insurance_charges]],NA())</f>
        <v>#N/A</v>
      </c>
      <c r="AD1166" s="144">
        <f>IF(AND(Play[[#This Row],[northwest]]&lt;&gt;0,Play[[#This Row],[Smoker]]=0),Play[[#This Row],[medical_insurance_charges]],NA())</f>
        <v>2710.8285500000002</v>
      </c>
      <c r="AE1166" s="144" t="e">
        <f>IF(AND(Play[[#This Row],[northeast]]&lt;&gt;0,Play[[#This Row],[Smoker]]=0),Play[[#This Row],[medical_insurance_charges]],NA())</f>
        <v>#N/A</v>
      </c>
      <c r="AF1166" s="115">
        <f>IF(AND(Play[[#This Row],[Biological Marker]]=0,Play[[#This Row],[Smoker]]=0),Play[[#This Row],[medical_insurance_charges]],NA())</f>
        <v>2710.8285500000002</v>
      </c>
      <c r="AG1166" s="115" t="e">
        <f>IF(AND(Play[[#This Row],[Biological Marker]]=1,Play[[#This Row],[Smoker]]=0),Play[[#This Row],[medical_insurance_charges]],NA())</f>
        <v>#N/A</v>
      </c>
    </row>
    <row r="1167" spans="1:33" x14ac:dyDescent="0.35">
      <c r="A1167" s="31">
        <v>20</v>
      </c>
      <c r="B1167" s="31">
        <v>28.975000000000001</v>
      </c>
      <c r="C1167" s="33">
        <v>0</v>
      </c>
      <c r="D1167" s="33">
        <v>0</v>
      </c>
      <c r="E1167" s="33">
        <v>1</v>
      </c>
      <c r="F1167" s="33">
        <v>0</v>
      </c>
      <c r="G1167" s="33">
        <v>0</v>
      </c>
      <c r="H1167">
        <v>0</v>
      </c>
      <c r="I1167">
        <v>0</v>
      </c>
      <c r="J1167">
        <v>0</v>
      </c>
      <c r="K1167">
        <v>1</v>
      </c>
      <c r="L1167">
        <v>0</v>
      </c>
      <c r="M1167">
        <v>1</v>
      </c>
      <c r="N1167">
        <v>0</v>
      </c>
      <c r="O1167">
        <v>0</v>
      </c>
      <c r="P1167">
        <v>0</v>
      </c>
      <c r="Q1167" s="32">
        <v>2257.47525</v>
      </c>
      <c r="R1167" s="110" t="e">
        <f>IF(Play[[#This Row],[southeast]]=1,Play[[#This Row],[medical_insurance_charges]],NA())</f>
        <v>#N/A</v>
      </c>
      <c r="S1167" s="110" t="e">
        <f>IF(Play[[#This Row],[southwest]]=1,Play[[#This Row],[medical_insurance_charges]],NA())</f>
        <v>#N/A</v>
      </c>
      <c r="T1167" s="111">
        <f>IF(Play[[#This Row],[northwest]]=1,Play[[#This Row],[medical_insurance_charges]],NA())</f>
        <v>2257.47525</v>
      </c>
      <c r="U1167" s="110" t="e">
        <f>IF(Play[[#This Row],[northeast]]=1,Play[[#This Row],[medical_insurance_charges]],NA())</f>
        <v>#N/A</v>
      </c>
      <c r="V1167" s="114" t="e">
        <f>IF(AND(Play[[#This Row],[southeast]]&lt;&gt;0,Play[[#This Row],[Smoker]]&lt;&gt;0),Play[[#This Row],[medical_insurance_charges]],NA())</f>
        <v>#N/A</v>
      </c>
      <c r="W1167" s="114" t="e">
        <f>IF(AND(Play[[#This Row],[southwest]]&lt;&gt;0,Play[[#This Row],[Smoker]]&lt;&gt;0),Play[[#This Row],[medical_insurance_charges]],NA())</f>
        <v>#N/A</v>
      </c>
      <c r="X1167" s="114" t="e">
        <f>IF(AND(Play[[#This Row],[northwest]]&lt;&gt;0,Play[[#This Row],[Smoker]]&lt;&gt;0),Play[[#This Row],[medical_insurance_charges]],NA())</f>
        <v>#N/A</v>
      </c>
      <c r="Y1167" s="114" t="e">
        <f>IF(AND(Play[[#This Row],[northeast]]&lt;&gt;0,Play[[#This Row],[Smoker]]&lt;&gt;0),Play[[#This Row],[medical_insurance_charges]],NA())</f>
        <v>#N/A</v>
      </c>
      <c r="Z1167" s="115" t="e">
        <f>IF(AND(Play[[#This Row],[Biological Marker]]=0,Play[[#This Row],[Smoker]]=1),Play[[#This Row],[medical_insurance_charges]],NA())</f>
        <v>#N/A</v>
      </c>
      <c r="AA1167" s="115" t="e">
        <f>IF(AND(Play[[#This Row],[Biological Marker]]=1,Play[[#This Row],[Smoker]]=1),Play[[#This Row],[medical_insurance_charges]],NA())</f>
        <v>#N/A</v>
      </c>
      <c r="AB1167" s="144" t="e">
        <f>IF(AND(Play[[#This Row],[southeast]]&lt;&gt;0,Play[[#This Row],[Smoker]]=0),Play[[#This Row],[medical_insurance_charges]],NA())</f>
        <v>#N/A</v>
      </c>
      <c r="AC1167" s="144" t="e">
        <f>IF(AND(Play[[#This Row],[southwest]]&lt;&gt;0,Play[[#This Row],[Smoker]]=0),Play[[#This Row],[medical_insurance_charges]],NA())</f>
        <v>#N/A</v>
      </c>
      <c r="AD1167" s="144">
        <f>IF(AND(Play[[#This Row],[northwest]]&lt;&gt;0,Play[[#This Row],[Smoker]]=0),Play[[#This Row],[medical_insurance_charges]],NA())</f>
        <v>2257.47525</v>
      </c>
      <c r="AE1167" s="144" t="e">
        <f>IF(AND(Play[[#This Row],[northeast]]&lt;&gt;0,Play[[#This Row],[Smoker]]=0),Play[[#This Row],[medical_insurance_charges]],NA())</f>
        <v>#N/A</v>
      </c>
      <c r="AF1167" s="115">
        <f>IF(AND(Play[[#This Row],[Biological Marker]]=0,Play[[#This Row],[Smoker]]=0),Play[[#This Row],[medical_insurance_charges]],NA())</f>
        <v>2257.47525</v>
      </c>
      <c r="AG1167" s="115" t="e">
        <f>IF(AND(Play[[#This Row],[Biological Marker]]=1,Play[[#This Row],[Smoker]]=0),Play[[#This Row],[medical_insurance_charges]],NA())</f>
        <v>#N/A</v>
      </c>
    </row>
    <row r="1168" spans="1:33" x14ac:dyDescent="0.35">
      <c r="A1168" s="31">
        <v>20</v>
      </c>
      <c r="B1168" s="31">
        <v>28.785</v>
      </c>
      <c r="C1168" s="33">
        <v>0</v>
      </c>
      <c r="D1168" s="33">
        <v>0</v>
      </c>
      <c r="E1168" s="33">
        <v>1</v>
      </c>
      <c r="F1168" s="33">
        <v>0</v>
      </c>
      <c r="G1168" s="33">
        <v>0</v>
      </c>
      <c r="H1168">
        <v>0</v>
      </c>
      <c r="I1168">
        <v>0</v>
      </c>
      <c r="J1168">
        <v>0</v>
      </c>
      <c r="K1168">
        <v>0</v>
      </c>
      <c r="L1168">
        <v>1</v>
      </c>
      <c r="M1168">
        <v>1</v>
      </c>
      <c r="N1168">
        <v>0</v>
      </c>
      <c r="O1168">
        <v>0</v>
      </c>
      <c r="P1168">
        <v>0</v>
      </c>
      <c r="Q1168" s="32">
        <v>2457.2111500000001</v>
      </c>
      <c r="R1168" s="110" t="e">
        <f>IF(Play[[#This Row],[southeast]]=1,Play[[#This Row],[medical_insurance_charges]],NA())</f>
        <v>#N/A</v>
      </c>
      <c r="S1168" s="110" t="e">
        <f>IF(Play[[#This Row],[southwest]]=1,Play[[#This Row],[medical_insurance_charges]],NA())</f>
        <v>#N/A</v>
      </c>
      <c r="T1168" s="111" t="e">
        <f>IF(Play[[#This Row],[northwest]]=1,Play[[#This Row],[medical_insurance_charges]],NA())</f>
        <v>#N/A</v>
      </c>
      <c r="U1168" s="110">
        <f>IF(Play[[#This Row],[northeast]]=1,Play[[#This Row],[medical_insurance_charges]],NA())</f>
        <v>2457.2111500000001</v>
      </c>
      <c r="V1168" s="114" t="e">
        <f>IF(AND(Play[[#This Row],[southeast]]&lt;&gt;0,Play[[#This Row],[Smoker]]&lt;&gt;0),Play[[#This Row],[medical_insurance_charges]],NA())</f>
        <v>#N/A</v>
      </c>
      <c r="W1168" s="114" t="e">
        <f>IF(AND(Play[[#This Row],[southwest]]&lt;&gt;0,Play[[#This Row],[Smoker]]&lt;&gt;0),Play[[#This Row],[medical_insurance_charges]],NA())</f>
        <v>#N/A</v>
      </c>
      <c r="X1168" s="114" t="e">
        <f>IF(AND(Play[[#This Row],[northwest]]&lt;&gt;0,Play[[#This Row],[Smoker]]&lt;&gt;0),Play[[#This Row],[medical_insurance_charges]],NA())</f>
        <v>#N/A</v>
      </c>
      <c r="Y1168" s="114" t="e">
        <f>IF(AND(Play[[#This Row],[northeast]]&lt;&gt;0,Play[[#This Row],[Smoker]]&lt;&gt;0),Play[[#This Row],[medical_insurance_charges]],NA())</f>
        <v>#N/A</v>
      </c>
      <c r="Z1168" s="115" t="e">
        <f>IF(AND(Play[[#This Row],[Biological Marker]]=0,Play[[#This Row],[Smoker]]=1),Play[[#This Row],[medical_insurance_charges]],NA())</f>
        <v>#N/A</v>
      </c>
      <c r="AA1168" s="115" t="e">
        <f>IF(AND(Play[[#This Row],[Biological Marker]]=1,Play[[#This Row],[Smoker]]=1),Play[[#This Row],[medical_insurance_charges]],NA())</f>
        <v>#N/A</v>
      </c>
      <c r="AB1168" s="144" t="e">
        <f>IF(AND(Play[[#This Row],[southeast]]&lt;&gt;0,Play[[#This Row],[Smoker]]=0),Play[[#This Row],[medical_insurance_charges]],NA())</f>
        <v>#N/A</v>
      </c>
      <c r="AC1168" s="144" t="e">
        <f>IF(AND(Play[[#This Row],[southwest]]&lt;&gt;0,Play[[#This Row],[Smoker]]=0),Play[[#This Row],[medical_insurance_charges]],NA())</f>
        <v>#N/A</v>
      </c>
      <c r="AD1168" s="144" t="e">
        <f>IF(AND(Play[[#This Row],[northwest]]&lt;&gt;0,Play[[#This Row],[Smoker]]=0),Play[[#This Row],[medical_insurance_charges]],NA())</f>
        <v>#N/A</v>
      </c>
      <c r="AE1168" s="144">
        <f>IF(AND(Play[[#This Row],[northeast]]&lt;&gt;0,Play[[#This Row],[Smoker]]=0),Play[[#This Row],[medical_insurance_charges]],NA())</f>
        <v>2457.2111500000001</v>
      </c>
      <c r="AF1168" s="115">
        <f>IF(AND(Play[[#This Row],[Biological Marker]]=0,Play[[#This Row],[Smoker]]=0),Play[[#This Row],[medical_insurance_charges]],NA())</f>
        <v>2457.2111500000001</v>
      </c>
      <c r="AG1168" s="115" t="e">
        <f>IF(AND(Play[[#This Row],[Biological Marker]]=1,Play[[#This Row],[Smoker]]=0),Play[[#This Row],[medical_insurance_charges]],NA())</f>
        <v>#N/A</v>
      </c>
    </row>
    <row r="1169" spans="1:33" x14ac:dyDescent="0.35">
      <c r="A1169" s="31">
        <v>23</v>
      </c>
      <c r="B1169" s="31">
        <v>28.12</v>
      </c>
      <c r="C1169" s="33">
        <v>0</v>
      </c>
      <c r="D1169" s="33">
        <v>0</v>
      </c>
      <c r="E1169" s="33">
        <v>1</v>
      </c>
      <c r="F1169" s="33">
        <v>0</v>
      </c>
      <c r="G1169" s="33">
        <v>0</v>
      </c>
      <c r="H1169">
        <v>0</v>
      </c>
      <c r="I1169">
        <v>0</v>
      </c>
      <c r="J1169">
        <v>0</v>
      </c>
      <c r="K1169">
        <v>1</v>
      </c>
      <c r="L1169">
        <v>0</v>
      </c>
      <c r="M1169">
        <v>1</v>
      </c>
      <c r="N1169">
        <v>0</v>
      </c>
      <c r="O1169">
        <v>0</v>
      </c>
      <c r="P1169">
        <v>0</v>
      </c>
      <c r="Q1169" s="32">
        <v>2690.1138000000001</v>
      </c>
      <c r="R1169" s="110" t="e">
        <f>IF(Play[[#This Row],[southeast]]=1,Play[[#This Row],[medical_insurance_charges]],NA())</f>
        <v>#N/A</v>
      </c>
      <c r="S1169" s="110" t="e">
        <f>IF(Play[[#This Row],[southwest]]=1,Play[[#This Row],[medical_insurance_charges]],NA())</f>
        <v>#N/A</v>
      </c>
      <c r="T1169" s="111">
        <f>IF(Play[[#This Row],[northwest]]=1,Play[[#This Row],[medical_insurance_charges]],NA())</f>
        <v>2690.1138000000001</v>
      </c>
      <c r="U1169" s="110" t="e">
        <f>IF(Play[[#This Row],[northeast]]=1,Play[[#This Row],[medical_insurance_charges]],NA())</f>
        <v>#N/A</v>
      </c>
      <c r="V1169" s="114" t="e">
        <f>IF(AND(Play[[#This Row],[southeast]]&lt;&gt;0,Play[[#This Row],[Smoker]]&lt;&gt;0),Play[[#This Row],[medical_insurance_charges]],NA())</f>
        <v>#N/A</v>
      </c>
      <c r="W1169" s="114" t="e">
        <f>IF(AND(Play[[#This Row],[southwest]]&lt;&gt;0,Play[[#This Row],[Smoker]]&lt;&gt;0),Play[[#This Row],[medical_insurance_charges]],NA())</f>
        <v>#N/A</v>
      </c>
      <c r="X1169" s="114" t="e">
        <f>IF(AND(Play[[#This Row],[northwest]]&lt;&gt;0,Play[[#This Row],[Smoker]]&lt;&gt;0),Play[[#This Row],[medical_insurance_charges]],NA())</f>
        <v>#N/A</v>
      </c>
      <c r="Y1169" s="114" t="e">
        <f>IF(AND(Play[[#This Row],[northeast]]&lt;&gt;0,Play[[#This Row],[Smoker]]&lt;&gt;0),Play[[#This Row],[medical_insurance_charges]],NA())</f>
        <v>#N/A</v>
      </c>
      <c r="Z1169" s="115" t="e">
        <f>IF(AND(Play[[#This Row],[Biological Marker]]=0,Play[[#This Row],[Smoker]]=1),Play[[#This Row],[medical_insurance_charges]],NA())</f>
        <v>#N/A</v>
      </c>
      <c r="AA1169" s="115" t="e">
        <f>IF(AND(Play[[#This Row],[Biological Marker]]=1,Play[[#This Row],[Smoker]]=1),Play[[#This Row],[medical_insurance_charges]],NA())</f>
        <v>#N/A</v>
      </c>
      <c r="AB1169" s="144" t="e">
        <f>IF(AND(Play[[#This Row],[southeast]]&lt;&gt;0,Play[[#This Row],[Smoker]]=0),Play[[#This Row],[medical_insurance_charges]],NA())</f>
        <v>#N/A</v>
      </c>
      <c r="AC1169" s="144" t="e">
        <f>IF(AND(Play[[#This Row],[southwest]]&lt;&gt;0,Play[[#This Row],[Smoker]]=0),Play[[#This Row],[medical_insurance_charges]],NA())</f>
        <v>#N/A</v>
      </c>
      <c r="AD1169" s="144">
        <f>IF(AND(Play[[#This Row],[northwest]]&lt;&gt;0,Play[[#This Row],[Smoker]]=0),Play[[#This Row],[medical_insurance_charges]],NA())</f>
        <v>2690.1138000000001</v>
      </c>
      <c r="AE1169" s="144" t="e">
        <f>IF(AND(Play[[#This Row],[northeast]]&lt;&gt;0,Play[[#This Row],[Smoker]]=0),Play[[#This Row],[medical_insurance_charges]],NA())</f>
        <v>#N/A</v>
      </c>
      <c r="AF1169" s="115">
        <f>IF(AND(Play[[#This Row],[Biological Marker]]=0,Play[[#This Row],[Smoker]]=0),Play[[#This Row],[medical_insurance_charges]],NA())</f>
        <v>2690.1138000000001</v>
      </c>
      <c r="AG1169" s="115" t="e">
        <f>IF(AND(Play[[#This Row],[Biological Marker]]=1,Play[[#This Row],[Smoker]]=0),Play[[#This Row],[medical_insurance_charges]],NA())</f>
        <v>#N/A</v>
      </c>
    </row>
    <row r="1170" spans="1:33" x14ac:dyDescent="0.35">
      <c r="A1170" s="31">
        <v>24</v>
      </c>
      <c r="B1170" s="31">
        <v>26.6</v>
      </c>
      <c r="C1170" s="33">
        <v>0</v>
      </c>
      <c r="D1170" s="33">
        <v>0</v>
      </c>
      <c r="E1170" s="33">
        <v>1</v>
      </c>
      <c r="F1170" s="33">
        <v>0</v>
      </c>
      <c r="G1170" s="33">
        <v>0</v>
      </c>
      <c r="H1170">
        <v>0</v>
      </c>
      <c r="I1170">
        <v>0</v>
      </c>
      <c r="J1170">
        <v>0</v>
      </c>
      <c r="K1170">
        <v>0</v>
      </c>
      <c r="L1170">
        <v>1</v>
      </c>
      <c r="M1170">
        <v>1</v>
      </c>
      <c r="N1170">
        <v>0</v>
      </c>
      <c r="O1170">
        <v>0</v>
      </c>
      <c r="P1170">
        <v>0</v>
      </c>
      <c r="Q1170" s="32">
        <v>3046.0619999999999</v>
      </c>
      <c r="R1170" s="110" t="e">
        <f>IF(Play[[#This Row],[southeast]]=1,Play[[#This Row],[medical_insurance_charges]],NA())</f>
        <v>#N/A</v>
      </c>
      <c r="S1170" s="110" t="e">
        <f>IF(Play[[#This Row],[southwest]]=1,Play[[#This Row],[medical_insurance_charges]],NA())</f>
        <v>#N/A</v>
      </c>
      <c r="T1170" s="111" t="e">
        <f>IF(Play[[#This Row],[northwest]]=1,Play[[#This Row],[medical_insurance_charges]],NA())</f>
        <v>#N/A</v>
      </c>
      <c r="U1170" s="110">
        <f>IF(Play[[#This Row],[northeast]]=1,Play[[#This Row],[medical_insurance_charges]],NA())</f>
        <v>3046.0619999999999</v>
      </c>
      <c r="V1170" s="114" t="e">
        <f>IF(AND(Play[[#This Row],[southeast]]&lt;&gt;0,Play[[#This Row],[Smoker]]&lt;&gt;0),Play[[#This Row],[medical_insurance_charges]],NA())</f>
        <v>#N/A</v>
      </c>
      <c r="W1170" s="114" t="e">
        <f>IF(AND(Play[[#This Row],[southwest]]&lt;&gt;0,Play[[#This Row],[Smoker]]&lt;&gt;0),Play[[#This Row],[medical_insurance_charges]],NA())</f>
        <v>#N/A</v>
      </c>
      <c r="X1170" s="114" t="e">
        <f>IF(AND(Play[[#This Row],[northwest]]&lt;&gt;0,Play[[#This Row],[Smoker]]&lt;&gt;0),Play[[#This Row],[medical_insurance_charges]],NA())</f>
        <v>#N/A</v>
      </c>
      <c r="Y1170" s="114" t="e">
        <f>IF(AND(Play[[#This Row],[northeast]]&lt;&gt;0,Play[[#This Row],[Smoker]]&lt;&gt;0),Play[[#This Row],[medical_insurance_charges]],NA())</f>
        <v>#N/A</v>
      </c>
      <c r="Z1170" s="115" t="e">
        <f>IF(AND(Play[[#This Row],[Biological Marker]]=0,Play[[#This Row],[Smoker]]=1),Play[[#This Row],[medical_insurance_charges]],NA())</f>
        <v>#N/A</v>
      </c>
      <c r="AA1170" s="115" t="e">
        <f>IF(AND(Play[[#This Row],[Biological Marker]]=1,Play[[#This Row],[Smoker]]=1),Play[[#This Row],[medical_insurance_charges]],NA())</f>
        <v>#N/A</v>
      </c>
      <c r="AB1170" s="144" t="e">
        <f>IF(AND(Play[[#This Row],[southeast]]&lt;&gt;0,Play[[#This Row],[Smoker]]=0),Play[[#This Row],[medical_insurance_charges]],NA())</f>
        <v>#N/A</v>
      </c>
      <c r="AC1170" s="144" t="e">
        <f>IF(AND(Play[[#This Row],[southwest]]&lt;&gt;0,Play[[#This Row],[Smoker]]=0),Play[[#This Row],[medical_insurance_charges]],NA())</f>
        <v>#N/A</v>
      </c>
      <c r="AD1170" s="144" t="e">
        <f>IF(AND(Play[[#This Row],[northwest]]&lt;&gt;0,Play[[#This Row],[Smoker]]=0),Play[[#This Row],[medical_insurance_charges]],NA())</f>
        <v>#N/A</v>
      </c>
      <c r="AE1170" s="144">
        <f>IF(AND(Play[[#This Row],[northeast]]&lt;&gt;0,Play[[#This Row],[Smoker]]=0),Play[[#This Row],[medical_insurance_charges]],NA())</f>
        <v>3046.0619999999999</v>
      </c>
      <c r="AF1170" s="115">
        <f>IF(AND(Play[[#This Row],[Biological Marker]]=0,Play[[#This Row],[Smoker]]=0),Play[[#This Row],[medical_insurance_charges]],NA())</f>
        <v>3046.0619999999999</v>
      </c>
      <c r="AG1170" s="115" t="e">
        <f>IF(AND(Play[[#This Row],[Biological Marker]]=1,Play[[#This Row],[Smoker]]=0),Play[[#This Row],[medical_insurance_charges]],NA())</f>
        <v>#N/A</v>
      </c>
    </row>
    <row r="1171" spans="1:33" x14ac:dyDescent="0.35">
      <c r="A1171" s="31">
        <v>24</v>
      </c>
      <c r="B1171" s="31">
        <v>25.27</v>
      </c>
      <c r="C1171" s="33">
        <v>0</v>
      </c>
      <c r="D1171" s="33">
        <v>0</v>
      </c>
      <c r="E1171" s="33">
        <v>1</v>
      </c>
      <c r="F1171" s="33">
        <v>0</v>
      </c>
      <c r="G1171" s="33">
        <v>0</v>
      </c>
      <c r="H1171">
        <v>0</v>
      </c>
      <c r="I1171">
        <v>0</v>
      </c>
      <c r="J1171">
        <v>0</v>
      </c>
      <c r="K1171">
        <v>0</v>
      </c>
      <c r="L1171">
        <v>1</v>
      </c>
      <c r="M1171">
        <v>1</v>
      </c>
      <c r="N1171">
        <v>0</v>
      </c>
      <c r="O1171">
        <v>0</v>
      </c>
      <c r="P1171">
        <v>0</v>
      </c>
      <c r="Q1171" s="32">
        <v>3044.2132999999999</v>
      </c>
      <c r="R1171" s="110" t="e">
        <f>IF(Play[[#This Row],[southeast]]=1,Play[[#This Row],[medical_insurance_charges]],NA())</f>
        <v>#N/A</v>
      </c>
      <c r="S1171" s="110" t="e">
        <f>IF(Play[[#This Row],[southwest]]=1,Play[[#This Row],[medical_insurance_charges]],NA())</f>
        <v>#N/A</v>
      </c>
      <c r="T1171" s="111" t="e">
        <f>IF(Play[[#This Row],[northwest]]=1,Play[[#This Row],[medical_insurance_charges]],NA())</f>
        <v>#N/A</v>
      </c>
      <c r="U1171" s="110">
        <f>IF(Play[[#This Row],[northeast]]=1,Play[[#This Row],[medical_insurance_charges]],NA())</f>
        <v>3044.2132999999999</v>
      </c>
      <c r="V1171" s="114" t="e">
        <f>IF(AND(Play[[#This Row],[southeast]]&lt;&gt;0,Play[[#This Row],[Smoker]]&lt;&gt;0),Play[[#This Row],[medical_insurance_charges]],NA())</f>
        <v>#N/A</v>
      </c>
      <c r="W1171" s="114" t="e">
        <f>IF(AND(Play[[#This Row],[southwest]]&lt;&gt;0,Play[[#This Row],[Smoker]]&lt;&gt;0),Play[[#This Row],[medical_insurance_charges]],NA())</f>
        <v>#N/A</v>
      </c>
      <c r="X1171" s="114" t="e">
        <f>IF(AND(Play[[#This Row],[northwest]]&lt;&gt;0,Play[[#This Row],[Smoker]]&lt;&gt;0),Play[[#This Row],[medical_insurance_charges]],NA())</f>
        <v>#N/A</v>
      </c>
      <c r="Y1171" s="114" t="e">
        <f>IF(AND(Play[[#This Row],[northeast]]&lt;&gt;0,Play[[#This Row],[Smoker]]&lt;&gt;0),Play[[#This Row],[medical_insurance_charges]],NA())</f>
        <v>#N/A</v>
      </c>
      <c r="Z1171" s="115" t="e">
        <f>IF(AND(Play[[#This Row],[Biological Marker]]=0,Play[[#This Row],[Smoker]]=1),Play[[#This Row],[medical_insurance_charges]],NA())</f>
        <v>#N/A</v>
      </c>
      <c r="AA1171" s="115" t="e">
        <f>IF(AND(Play[[#This Row],[Biological Marker]]=1,Play[[#This Row],[Smoker]]=1),Play[[#This Row],[medical_insurance_charges]],NA())</f>
        <v>#N/A</v>
      </c>
      <c r="AB1171" s="144" t="e">
        <f>IF(AND(Play[[#This Row],[southeast]]&lt;&gt;0,Play[[#This Row],[Smoker]]=0),Play[[#This Row],[medical_insurance_charges]],NA())</f>
        <v>#N/A</v>
      </c>
      <c r="AC1171" s="144" t="e">
        <f>IF(AND(Play[[#This Row],[southwest]]&lt;&gt;0,Play[[#This Row],[Smoker]]=0),Play[[#This Row],[medical_insurance_charges]],NA())</f>
        <v>#N/A</v>
      </c>
      <c r="AD1171" s="144" t="e">
        <f>IF(AND(Play[[#This Row],[northwest]]&lt;&gt;0,Play[[#This Row],[Smoker]]=0),Play[[#This Row],[medical_insurance_charges]],NA())</f>
        <v>#N/A</v>
      </c>
      <c r="AE1171" s="144">
        <f>IF(AND(Play[[#This Row],[northeast]]&lt;&gt;0,Play[[#This Row],[Smoker]]=0),Play[[#This Row],[medical_insurance_charges]],NA())</f>
        <v>3044.2132999999999</v>
      </c>
      <c r="AF1171" s="115">
        <f>IF(AND(Play[[#This Row],[Biological Marker]]=0,Play[[#This Row],[Smoker]]=0),Play[[#This Row],[medical_insurance_charges]],NA())</f>
        <v>3044.2132999999999</v>
      </c>
      <c r="AG1171" s="115" t="e">
        <f>IF(AND(Play[[#This Row],[Biological Marker]]=1,Play[[#This Row],[Smoker]]=0),Play[[#This Row],[medical_insurance_charges]],NA())</f>
        <v>#N/A</v>
      </c>
    </row>
    <row r="1172" spans="1:33" x14ac:dyDescent="0.35">
      <c r="A1172" s="31">
        <v>25</v>
      </c>
      <c r="B1172" s="31">
        <v>28.594999999999999</v>
      </c>
      <c r="C1172" s="33">
        <v>0</v>
      </c>
      <c r="D1172" s="33">
        <v>0</v>
      </c>
      <c r="E1172" s="33">
        <v>1</v>
      </c>
      <c r="F1172" s="33">
        <v>0</v>
      </c>
      <c r="G1172" s="33">
        <v>0</v>
      </c>
      <c r="H1172">
        <v>0</v>
      </c>
      <c r="I1172">
        <v>0</v>
      </c>
      <c r="J1172">
        <v>0</v>
      </c>
      <c r="K1172">
        <v>0</v>
      </c>
      <c r="L1172">
        <v>1</v>
      </c>
      <c r="M1172">
        <v>1</v>
      </c>
      <c r="N1172">
        <v>0</v>
      </c>
      <c r="O1172">
        <v>0</v>
      </c>
      <c r="P1172">
        <v>0</v>
      </c>
      <c r="Q1172" s="32">
        <v>3213.6220499999999</v>
      </c>
      <c r="R1172" s="110" t="e">
        <f>IF(Play[[#This Row],[southeast]]=1,Play[[#This Row],[medical_insurance_charges]],NA())</f>
        <v>#N/A</v>
      </c>
      <c r="S1172" s="110" t="e">
        <f>IF(Play[[#This Row],[southwest]]=1,Play[[#This Row],[medical_insurance_charges]],NA())</f>
        <v>#N/A</v>
      </c>
      <c r="T1172" s="111" t="e">
        <f>IF(Play[[#This Row],[northwest]]=1,Play[[#This Row],[medical_insurance_charges]],NA())</f>
        <v>#N/A</v>
      </c>
      <c r="U1172" s="110">
        <f>IF(Play[[#This Row],[northeast]]=1,Play[[#This Row],[medical_insurance_charges]],NA())</f>
        <v>3213.6220499999999</v>
      </c>
      <c r="V1172" s="114" t="e">
        <f>IF(AND(Play[[#This Row],[southeast]]&lt;&gt;0,Play[[#This Row],[Smoker]]&lt;&gt;0),Play[[#This Row],[medical_insurance_charges]],NA())</f>
        <v>#N/A</v>
      </c>
      <c r="W1172" s="114" t="e">
        <f>IF(AND(Play[[#This Row],[southwest]]&lt;&gt;0,Play[[#This Row],[Smoker]]&lt;&gt;0),Play[[#This Row],[medical_insurance_charges]],NA())</f>
        <v>#N/A</v>
      </c>
      <c r="X1172" s="114" t="e">
        <f>IF(AND(Play[[#This Row],[northwest]]&lt;&gt;0,Play[[#This Row],[Smoker]]&lt;&gt;0),Play[[#This Row],[medical_insurance_charges]],NA())</f>
        <v>#N/A</v>
      </c>
      <c r="Y1172" s="114" t="e">
        <f>IF(AND(Play[[#This Row],[northeast]]&lt;&gt;0,Play[[#This Row],[Smoker]]&lt;&gt;0),Play[[#This Row],[medical_insurance_charges]],NA())</f>
        <v>#N/A</v>
      </c>
      <c r="Z1172" s="115" t="e">
        <f>IF(AND(Play[[#This Row],[Biological Marker]]=0,Play[[#This Row],[Smoker]]=1),Play[[#This Row],[medical_insurance_charges]],NA())</f>
        <v>#N/A</v>
      </c>
      <c r="AA1172" s="115" t="e">
        <f>IF(AND(Play[[#This Row],[Biological Marker]]=1,Play[[#This Row],[Smoker]]=1),Play[[#This Row],[medical_insurance_charges]],NA())</f>
        <v>#N/A</v>
      </c>
      <c r="AB1172" s="144" t="e">
        <f>IF(AND(Play[[#This Row],[southeast]]&lt;&gt;0,Play[[#This Row],[Smoker]]=0),Play[[#This Row],[medical_insurance_charges]],NA())</f>
        <v>#N/A</v>
      </c>
      <c r="AC1172" s="144" t="e">
        <f>IF(AND(Play[[#This Row],[southwest]]&lt;&gt;0,Play[[#This Row],[Smoker]]=0),Play[[#This Row],[medical_insurance_charges]],NA())</f>
        <v>#N/A</v>
      </c>
      <c r="AD1172" s="144" t="e">
        <f>IF(AND(Play[[#This Row],[northwest]]&lt;&gt;0,Play[[#This Row],[Smoker]]=0),Play[[#This Row],[medical_insurance_charges]],NA())</f>
        <v>#N/A</v>
      </c>
      <c r="AE1172" s="144">
        <f>IF(AND(Play[[#This Row],[northeast]]&lt;&gt;0,Play[[#This Row],[Smoker]]=0),Play[[#This Row],[medical_insurance_charges]],NA())</f>
        <v>3213.6220499999999</v>
      </c>
      <c r="AF1172" s="115">
        <f>IF(AND(Play[[#This Row],[Biological Marker]]=0,Play[[#This Row],[Smoker]]=0),Play[[#This Row],[medical_insurance_charges]],NA())</f>
        <v>3213.6220499999999</v>
      </c>
      <c r="AG1172" s="115" t="e">
        <f>IF(AND(Play[[#This Row],[Biological Marker]]=1,Play[[#This Row],[Smoker]]=0),Play[[#This Row],[medical_insurance_charges]],NA())</f>
        <v>#N/A</v>
      </c>
    </row>
    <row r="1173" spans="1:33" x14ac:dyDescent="0.35">
      <c r="A1173" s="31">
        <v>25</v>
      </c>
      <c r="B1173" s="31">
        <v>26.79</v>
      </c>
      <c r="C1173" s="33">
        <v>0</v>
      </c>
      <c r="D1173" s="33">
        <v>0</v>
      </c>
      <c r="E1173" s="33">
        <v>1</v>
      </c>
      <c r="F1173" s="33">
        <v>0</v>
      </c>
      <c r="G1173" s="33">
        <v>0</v>
      </c>
      <c r="H1173">
        <v>0</v>
      </c>
      <c r="I1173">
        <v>0</v>
      </c>
      <c r="J1173">
        <v>0</v>
      </c>
      <c r="K1173">
        <v>1</v>
      </c>
      <c r="L1173">
        <v>0</v>
      </c>
      <c r="M1173">
        <v>1</v>
      </c>
      <c r="N1173">
        <v>0</v>
      </c>
      <c r="O1173">
        <v>0</v>
      </c>
      <c r="P1173">
        <v>0</v>
      </c>
      <c r="Q1173" s="32">
        <v>4189.1130999999996</v>
      </c>
      <c r="R1173" s="110" t="e">
        <f>IF(Play[[#This Row],[southeast]]=1,Play[[#This Row],[medical_insurance_charges]],NA())</f>
        <v>#N/A</v>
      </c>
      <c r="S1173" s="110" t="e">
        <f>IF(Play[[#This Row],[southwest]]=1,Play[[#This Row],[medical_insurance_charges]],NA())</f>
        <v>#N/A</v>
      </c>
      <c r="T1173" s="111">
        <f>IF(Play[[#This Row],[northwest]]=1,Play[[#This Row],[medical_insurance_charges]],NA())</f>
        <v>4189.1130999999996</v>
      </c>
      <c r="U1173" s="110" t="e">
        <f>IF(Play[[#This Row],[northeast]]=1,Play[[#This Row],[medical_insurance_charges]],NA())</f>
        <v>#N/A</v>
      </c>
      <c r="V1173" s="114" t="e">
        <f>IF(AND(Play[[#This Row],[southeast]]&lt;&gt;0,Play[[#This Row],[Smoker]]&lt;&gt;0),Play[[#This Row],[medical_insurance_charges]],NA())</f>
        <v>#N/A</v>
      </c>
      <c r="W1173" s="114" t="e">
        <f>IF(AND(Play[[#This Row],[southwest]]&lt;&gt;0,Play[[#This Row],[Smoker]]&lt;&gt;0),Play[[#This Row],[medical_insurance_charges]],NA())</f>
        <v>#N/A</v>
      </c>
      <c r="X1173" s="114" t="e">
        <f>IF(AND(Play[[#This Row],[northwest]]&lt;&gt;0,Play[[#This Row],[Smoker]]&lt;&gt;0),Play[[#This Row],[medical_insurance_charges]],NA())</f>
        <v>#N/A</v>
      </c>
      <c r="Y1173" s="114" t="e">
        <f>IF(AND(Play[[#This Row],[northeast]]&lt;&gt;0,Play[[#This Row],[Smoker]]&lt;&gt;0),Play[[#This Row],[medical_insurance_charges]],NA())</f>
        <v>#N/A</v>
      </c>
      <c r="Z1173" s="115" t="e">
        <f>IF(AND(Play[[#This Row],[Biological Marker]]=0,Play[[#This Row],[Smoker]]=1),Play[[#This Row],[medical_insurance_charges]],NA())</f>
        <v>#N/A</v>
      </c>
      <c r="AA1173" s="115" t="e">
        <f>IF(AND(Play[[#This Row],[Biological Marker]]=1,Play[[#This Row],[Smoker]]=1),Play[[#This Row],[medical_insurance_charges]],NA())</f>
        <v>#N/A</v>
      </c>
      <c r="AB1173" s="144" t="e">
        <f>IF(AND(Play[[#This Row],[southeast]]&lt;&gt;0,Play[[#This Row],[Smoker]]=0),Play[[#This Row],[medical_insurance_charges]],NA())</f>
        <v>#N/A</v>
      </c>
      <c r="AC1173" s="144" t="e">
        <f>IF(AND(Play[[#This Row],[southwest]]&lt;&gt;0,Play[[#This Row],[Smoker]]=0),Play[[#This Row],[medical_insurance_charges]],NA())</f>
        <v>#N/A</v>
      </c>
      <c r="AD1173" s="144">
        <f>IF(AND(Play[[#This Row],[northwest]]&lt;&gt;0,Play[[#This Row],[Smoker]]=0),Play[[#This Row],[medical_insurance_charges]],NA())</f>
        <v>4189.1130999999996</v>
      </c>
      <c r="AE1173" s="144" t="e">
        <f>IF(AND(Play[[#This Row],[northeast]]&lt;&gt;0,Play[[#This Row],[Smoker]]=0),Play[[#This Row],[medical_insurance_charges]],NA())</f>
        <v>#N/A</v>
      </c>
      <c r="AF1173" s="115">
        <f>IF(AND(Play[[#This Row],[Biological Marker]]=0,Play[[#This Row],[Smoker]]=0),Play[[#This Row],[medical_insurance_charges]],NA())</f>
        <v>4189.1130999999996</v>
      </c>
      <c r="AG1173" s="115" t="e">
        <f>IF(AND(Play[[#This Row],[Biological Marker]]=1,Play[[#This Row],[Smoker]]=0),Play[[#This Row],[medical_insurance_charges]],NA())</f>
        <v>#N/A</v>
      </c>
    </row>
    <row r="1174" spans="1:33" x14ac:dyDescent="0.35">
      <c r="A1174" s="31">
        <v>26</v>
      </c>
      <c r="B1174" s="31">
        <v>28.785</v>
      </c>
      <c r="C1174" s="33">
        <v>0</v>
      </c>
      <c r="D1174" s="33">
        <v>0</v>
      </c>
      <c r="E1174" s="33">
        <v>1</v>
      </c>
      <c r="F1174" s="33">
        <v>0</v>
      </c>
      <c r="G1174" s="33">
        <v>0</v>
      </c>
      <c r="H1174">
        <v>0</v>
      </c>
      <c r="I1174">
        <v>0</v>
      </c>
      <c r="J1174">
        <v>0</v>
      </c>
      <c r="K1174">
        <v>0</v>
      </c>
      <c r="L1174">
        <v>1</v>
      </c>
      <c r="M1174">
        <v>0</v>
      </c>
      <c r="N1174">
        <v>1</v>
      </c>
      <c r="O1174">
        <v>0</v>
      </c>
      <c r="P1174">
        <v>0</v>
      </c>
      <c r="Q1174" s="32">
        <v>3385.3991500000002</v>
      </c>
      <c r="R1174" s="110" t="e">
        <f>IF(Play[[#This Row],[southeast]]=1,Play[[#This Row],[medical_insurance_charges]],NA())</f>
        <v>#N/A</v>
      </c>
      <c r="S1174" s="110" t="e">
        <f>IF(Play[[#This Row],[southwest]]=1,Play[[#This Row],[medical_insurance_charges]],NA())</f>
        <v>#N/A</v>
      </c>
      <c r="T1174" s="111" t="e">
        <f>IF(Play[[#This Row],[northwest]]=1,Play[[#This Row],[medical_insurance_charges]],NA())</f>
        <v>#N/A</v>
      </c>
      <c r="U1174" s="110">
        <f>IF(Play[[#This Row],[northeast]]=1,Play[[#This Row],[medical_insurance_charges]],NA())</f>
        <v>3385.3991500000002</v>
      </c>
      <c r="V1174" s="114" t="e">
        <f>IF(AND(Play[[#This Row],[southeast]]&lt;&gt;0,Play[[#This Row],[Smoker]]&lt;&gt;0),Play[[#This Row],[medical_insurance_charges]],NA())</f>
        <v>#N/A</v>
      </c>
      <c r="W1174" s="114" t="e">
        <f>IF(AND(Play[[#This Row],[southwest]]&lt;&gt;0,Play[[#This Row],[Smoker]]&lt;&gt;0),Play[[#This Row],[medical_insurance_charges]],NA())</f>
        <v>#N/A</v>
      </c>
      <c r="X1174" s="114" t="e">
        <f>IF(AND(Play[[#This Row],[northwest]]&lt;&gt;0,Play[[#This Row],[Smoker]]&lt;&gt;0),Play[[#This Row],[medical_insurance_charges]],NA())</f>
        <v>#N/A</v>
      </c>
      <c r="Y1174" s="114" t="e">
        <f>IF(AND(Play[[#This Row],[northeast]]&lt;&gt;0,Play[[#This Row],[Smoker]]&lt;&gt;0),Play[[#This Row],[medical_insurance_charges]],NA())</f>
        <v>#N/A</v>
      </c>
      <c r="Z1174" s="115" t="e">
        <f>IF(AND(Play[[#This Row],[Biological Marker]]=0,Play[[#This Row],[Smoker]]=1),Play[[#This Row],[medical_insurance_charges]],NA())</f>
        <v>#N/A</v>
      </c>
      <c r="AA1174" s="115" t="e">
        <f>IF(AND(Play[[#This Row],[Biological Marker]]=1,Play[[#This Row],[Smoker]]=1),Play[[#This Row],[medical_insurance_charges]],NA())</f>
        <v>#N/A</v>
      </c>
      <c r="AB1174" s="144" t="e">
        <f>IF(AND(Play[[#This Row],[southeast]]&lt;&gt;0,Play[[#This Row],[Smoker]]=0),Play[[#This Row],[medical_insurance_charges]],NA())</f>
        <v>#N/A</v>
      </c>
      <c r="AC1174" s="144" t="e">
        <f>IF(AND(Play[[#This Row],[southwest]]&lt;&gt;0,Play[[#This Row],[Smoker]]=0),Play[[#This Row],[medical_insurance_charges]],NA())</f>
        <v>#N/A</v>
      </c>
      <c r="AD1174" s="144" t="e">
        <f>IF(AND(Play[[#This Row],[northwest]]&lt;&gt;0,Play[[#This Row],[Smoker]]=0),Play[[#This Row],[medical_insurance_charges]],NA())</f>
        <v>#N/A</v>
      </c>
      <c r="AE1174" s="144">
        <f>IF(AND(Play[[#This Row],[northeast]]&lt;&gt;0,Play[[#This Row],[Smoker]]=0),Play[[#This Row],[medical_insurance_charges]],NA())</f>
        <v>3385.3991500000002</v>
      </c>
      <c r="AF1174" s="115">
        <f>IF(AND(Play[[#This Row],[Biological Marker]]=0,Play[[#This Row],[Smoker]]=0),Play[[#This Row],[medical_insurance_charges]],NA())</f>
        <v>3385.3991500000002</v>
      </c>
      <c r="AG1174" s="115" t="e">
        <f>IF(AND(Play[[#This Row],[Biological Marker]]=1,Play[[#This Row],[Smoker]]=0),Play[[#This Row],[medical_insurance_charges]],NA())</f>
        <v>#N/A</v>
      </c>
    </row>
    <row r="1175" spans="1:33" x14ac:dyDescent="0.35">
      <c r="A1175" s="31">
        <v>26</v>
      </c>
      <c r="B1175" s="31">
        <v>29.64</v>
      </c>
      <c r="C1175" s="33">
        <v>0</v>
      </c>
      <c r="D1175" s="33">
        <v>0</v>
      </c>
      <c r="E1175" s="33">
        <v>1</v>
      </c>
      <c r="F1175" s="33">
        <v>0</v>
      </c>
      <c r="G1175" s="33">
        <v>0</v>
      </c>
      <c r="H1175">
        <v>0</v>
      </c>
      <c r="I1175">
        <v>0</v>
      </c>
      <c r="J1175">
        <v>0</v>
      </c>
      <c r="K1175">
        <v>0</v>
      </c>
      <c r="L1175">
        <v>1</v>
      </c>
      <c r="M1175">
        <v>0</v>
      </c>
      <c r="N1175">
        <v>1</v>
      </c>
      <c r="O1175">
        <v>0</v>
      </c>
      <c r="P1175">
        <v>0</v>
      </c>
      <c r="Q1175" s="32">
        <v>24671.663339999999</v>
      </c>
      <c r="R1175" s="110" t="e">
        <f>IF(Play[[#This Row],[southeast]]=1,Play[[#This Row],[medical_insurance_charges]],NA())</f>
        <v>#N/A</v>
      </c>
      <c r="S1175" s="110" t="e">
        <f>IF(Play[[#This Row],[southwest]]=1,Play[[#This Row],[medical_insurance_charges]],NA())</f>
        <v>#N/A</v>
      </c>
      <c r="T1175" s="111" t="e">
        <f>IF(Play[[#This Row],[northwest]]=1,Play[[#This Row],[medical_insurance_charges]],NA())</f>
        <v>#N/A</v>
      </c>
      <c r="U1175" s="110">
        <f>IF(Play[[#This Row],[northeast]]=1,Play[[#This Row],[medical_insurance_charges]],NA())</f>
        <v>24671.663339999999</v>
      </c>
      <c r="V1175" s="114" t="e">
        <f>IF(AND(Play[[#This Row],[southeast]]&lt;&gt;0,Play[[#This Row],[Smoker]]&lt;&gt;0),Play[[#This Row],[medical_insurance_charges]],NA())</f>
        <v>#N/A</v>
      </c>
      <c r="W1175" s="114" t="e">
        <f>IF(AND(Play[[#This Row],[southwest]]&lt;&gt;0,Play[[#This Row],[Smoker]]&lt;&gt;0),Play[[#This Row],[medical_insurance_charges]],NA())</f>
        <v>#N/A</v>
      </c>
      <c r="X1175" s="114" t="e">
        <f>IF(AND(Play[[#This Row],[northwest]]&lt;&gt;0,Play[[#This Row],[Smoker]]&lt;&gt;0),Play[[#This Row],[medical_insurance_charges]],NA())</f>
        <v>#N/A</v>
      </c>
      <c r="Y1175" s="114" t="e">
        <f>IF(AND(Play[[#This Row],[northeast]]&lt;&gt;0,Play[[#This Row],[Smoker]]&lt;&gt;0),Play[[#This Row],[medical_insurance_charges]],NA())</f>
        <v>#N/A</v>
      </c>
      <c r="Z1175" s="115" t="e">
        <f>IF(AND(Play[[#This Row],[Biological Marker]]=0,Play[[#This Row],[Smoker]]=1),Play[[#This Row],[medical_insurance_charges]],NA())</f>
        <v>#N/A</v>
      </c>
      <c r="AA1175" s="115" t="e">
        <f>IF(AND(Play[[#This Row],[Biological Marker]]=1,Play[[#This Row],[Smoker]]=1),Play[[#This Row],[medical_insurance_charges]],NA())</f>
        <v>#N/A</v>
      </c>
      <c r="AB1175" s="144" t="e">
        <f>IF(AND(Play[[#This Row],[southeast]]&lt;&gt;0,Play[[#This Row],[Smoker]]=0),Play[[#This Row],[medical_insurance_charges]],NA())</f>
        <v>#N/A</v>
      </c>
      <c r="AC1175" s="144" t="e">
        <f>IF(AND(Play[[#This Row],[southwest]]&lt;&gt;0,Play[[#This Row],[Smoker]]=0),Play[[#This Row],[medical_insurance_charges]],NA())</f>
        <v>#N/A</v>
      </c>
      <c r="AD1175" s="144" t="e">
        <f>IF(AND(Play[[#This Row],[northwest]]&lt;&gt;0,Play[[#This Row],[Smoker]]=0),Play[[#This Row],[medical_insurance_charges]],NA())</f>
        <v>#N/A</v>
      </c>
      <c r="AE1175" s="144">
        <f>IF(AND(Play[[#This Row],[northeast]]&lt;&gt;0,Play[[#This Row],[Smoker]]=0),Play[[#This Row],[medical_insurance_charges]],NA())</f>
        <v>24671.663339999999</v>
      </c>
      <c r="AF1175" s="115">
        <f>IF(AND(Play[[#This Row],[Biological Marker]]=0,Play[[#This Row],[Smoker]]=0),Play[[#This Row],[medical_insurance_charges]],NA())</f>
        <v>24671.663339999999</v>
      </c>
      <c r="AG1175" s="115" t="e">
        <f>IF(AND(Play[[#This Row],[Biological Marker]]=1,Play[[#This Row],[Smoker]]=0),Play[[#This Row],[medical_insurance_charges]],NA())</f>
        <v>#N/A</v>
      </c>
    </row>
    <row r="1176" spans="1:33" x14ac:dyDescent="0.35">
      <c r="A1176" s="31">
        <v>26</v>
      </c>
      <c r="B1176" s="31">
        <v>29.355</v>
      </c>
      <c r="C1176" s="33">
        <v>0</v>
      </c>
      <c r="D1176" s="33">
        <v>0</v>
      </c>
      <c r="E1176" s="33">
        <v>1</v>
      </c>
      <c r="F1176" s="33">
        <v>0</v>
      </c>
      <c r="G1176" s="33">
        <v>0</v>
      </c>
      <c r="H1176">
        <v>0</v>
      </c>
      <c r="I1176">
        <v>0</v>
      </c>
      <c r="J1176">
        <v>0</v>
      </c>
      <c r="K1176">
        <v>0</v>
      </c>
      <c r="L1176">
        <v>1</v>
      </c>
      <c r="M1176">
        <v>0</v>
      </c>
      <c r="N1176">
        <v>1</v>
      </c>
      <c r="O1176">
        <v>0</v>
      </c>
      <c r="P1176">
        <v>0</v>
      </c>
      <c r="Q1176" s="32">
        <v>4564.1914500000003</v>
      </c>
      <c r="R1176" s="110" t="e">
        <f>IF(Play[[#This Row],[southeast]]=1,Play[[#This Row],[medical_insurance_charges]],NA())</f>
        <v>#N/A</v>
      </c>
      <c r="S1176" s="110" t="e">
        <f>IF(Play[[#This Row],[southwest]]=1,Play[[#This Row],[medical_insurance_charges]],NA())</f>
        <v>#N/A</v>
      </c>
      <c r="T1176" s="111" t="e">
        <f>IF(Play[[#This Row],[northwest]]=1,Play[[#This Row],[medical_insurance_charges]],NA())</f>
        <v>#N/A</v>
      </c>
      <c r="U1176" s="110">
        <f>IF(Play[[#This Row],[northeast]]=1,Play[[#This Row],[medical_insurance_charges]],NA())</f>
        <v>4564.1914500000003</v>
      </c>
      <c r="V1176" s="114" t="e">
        <f>IF(AND(Play[[#This Row],[southeast]]&lt;&gt;0,Play[[#This Row],[Smoker]]&lt;&gt;0),Play[[#This Row],[medical_insurance_charges]],NA())</f>
        <v>#N/A</v>
      </c>
      <c r="W1176" s="114" t="e">
        <f>IF(AND(Play[[#This Row],[southwest]]&lt;&gt;0,Play[[#This Row],[Smoker]]&lt;&gt;0),Play[[#This Row],[medical_insurance_charges]],NA())</f>
        <v>#N/A</v>
      </c>
      <c r="X1176" s="114" t="e">
        <f>IF(AND(Play[[#This Row],[northwest]]&lt;&gt;0,Play[[#This Row],[Smoker]]&lt;&gt;0),Play[[#This Row],[medical_insurance_charges]],NA())</f>
        <v>#N/A</v>
      </c>
      <c r="Y1176" s="114" t="e">
        <f>IF(AND(Play[[#This Row],[northeast]]&lt;&gt;0,Play[[#This Row],[Smoker]]&lt;&gt;0),Play[[#This Row],[medical_insurance_charges]],NA())</f>
        <v>#N/A</v>
      </c>
      <c r="Z1176" s="115" t="e">
        <f>IF(AND(Play[[#This Row],[Biological Marker]]=0,Play[[#This Row],[Smoker]]=1),Play[[#This Row],[medical_insurance_charges]],NA())</f>
        <v>#N/A</v>
      </c>
      <c r="AA1176" s="115" t="e">
        <f>IF(AND(Play[[#This Row],[Biological Marker]]=1,Play[[#This Row],[Smoker]]=1),Play[[#This Row],[medical_insurance_charges]],NA())</f>
        <v>#N/A</v>
      </c>
      <c r="AB1176" s="144" t="e">
        <f>IF(AND(Play[[#This Row],[southeast]]&lt;&gt;0,Play[[#This Row],[Smoker]]=0),Play[[#This Row],[medical_insurance_charges]],NA())</f>
        <v>#N/A</v>
      </c>
      <c r="AC1176" s="144" t="e">
        <f>IF(AND(Play[[#This Row],[southwest]]&lt;&gt;0,Play[[#This Row],[Smoker]]=0),Play[[#This Row],[medical_insurance_charges]],NA())</f>
        <v>#N/A</v>
      </c>
      <c r="AD1176" s="144" t="e">
        <f>IF(AND(Play[[#This Row],[northwest]]&lt;&gt;0,Play[[#This Row],[Smoker]]=0),Play[[#This Row],[medical_insurance_charges]],NA())</f>
        <v>#N/A</v>
      </c>
      <c r="AE1176" s="144">
        <f>IF(AND(Play[[#This Row],[northeast]]&lt;&gt;0,Play[[#This Row],[Smoker]]=0),Play[[#This Row],[medical_insurance_charges]],NA())</f>
        <v>4564.1914500000003</v>
      </c>
      <c r="AF1176" s="115">
        <f>IF(AND(Play[[#This Row],[Biological Marker]]=0,Play[[#This Row],[Smoker]]=0),Play[[#This Row],[medical_insurance_charges]],NA())</f>
        <v>4564.1914500000003</v>
      </c>
      <c r="AG1176" s="115" t="e">
        <f>IF(AND(Play[[#This Row],[Biological Marker]]=1,Play[[#This Row],[Smoker]]=0),Play[[#This Row],[medical_insurance_charges]],NA())</f>
        <v>#N/A</v>
      </c>
    </row>
    <row r="1177" spans="1:33" x14ac:dyDescent="0.35">
      <c r="A1177" s="31">
        <v>27</v>
      </c>
      <c r="B1177" s="31">
        <v>25.175000000000001</v>
      </c>
      <c r="C1177" s="33">
        <v>0</v>
      </c>
      <c r="D1177" s="33">
        <v>0</v>
      </c>
      <c r="E1177" s="33">
        <v>1</v>
      </c>
      <c r="F1177" s="33">
        <v>0</v>
      </c>
      <c r="G1177" s="33">
        <v>0</v>
      </c>
      <c r="H1177">
        <v>0</v>
      </c>
      <c r="I1177">
        <v>0</v>
      </c>
      <c r="J1177">
        <v>0</v>
      </c>
      <c r="K1177">
        <v>0</v>
      </c>
      <c r="L1177">
        <v>1</v>
      </c>
      <c r="M1177">
        <v>0</v>
      </c>
      <c r="N1177">
        <v>1</v>
      </c>
      <c r="O1177">
        <v>0</v>
      </c>
      <c r="P1177">
        <v>0</v>
      </c>
      <c r="Q1177" s="32">
        <v>3558.6202499999999</v>
      </c>
      <c r="R1177" s="110" t="e">
        <f>IF(Play[[#This Row],[southeast]]=1,Play[[#This Row],[medical_insurance_charges]],NA())</f>
        <v>#N/A</v>
      </c>
      <c r="S1177" s="110" t="e">
        <f>IF(Play[[#This Row],[southwest]]=1,Play[[#This Row],[medical_insurance_charges]],NA())</f>
        <v>#N/A</v>
      </c>
      <c r="T1177" s="111" t="e">
        <f>IF(Play[[#This Row],[northwest]]=1,Play[[#This Row],[medical_insurance_charges]],NA())</f>
        <v>#N/A</v>
      </c>
      <c r="U1177" s="110">
        <f>IF(Play[[#This Row],[northeast]]=1,Play[[#This Row],[medical_insurance_charges]],NA())</f>
        <v>3558.6202499999999</v>
      </c>
      <c r="V1177" s="114" t="e">
        <f>IF(AND(Play[[#This Row],[southeast]]&lt;&gt;0,Play[[#This Row],[Smoker]]&lt;&gt;0),Play[[#This Row],[medical_insurance_charges]],NA())</f>
        <v>#N/A</v>
      </c>
      <c r="W1177" s="114" t="e">
        <f>IF(AND(Play[[#This Row],[southwest]]&lt;&gt;0,Play[[#This Row],[Smoker]]&lt;&gt;0),Play[[#This Row],[medical_insurance_charges]],NA())</f>
        <v>#N/A</v>
      </c>
      <c r="X1177" s="114" t="e">
        <f>IF(AND(Play[[#This Row],[northwest]]&lt;&gt;0,Play[[#This Row],[Smoker]]&lt;&gt;0),Play[[#This Row],[medical_insurance_charges]],NA())</f>
        <v>#N/A</v>
      </c>
      <c r="Y1177" s="114" t="e">
        <f>IF(AND(Play[[#This Row],[northeast]]&lt;&gt;0,Play[[#This Row],[Smoker]]&lt;&gt;0),Play[[#This Row],[medical_insurance_charges]],NA())</f>
        <v>#N/A</v>
      </c>
      <c r="Z1177" s="115" t="e">
        <f>IF(AND(Play[[#This Row],[Biological Marker]]=0,Play[[#This Row],[Smoker]]=1),Play[[#This Row],[medical_insurance_charges]],NA())</f>
        <v>#N/A</v>
      </c>
      <c r="AA1177" s="115" t="e">
        <f>IF(AND(Play[[#This Row],[Biological Marker]]=1,Play[[#This Row],[Smoker]]=1),Play[[#This Row],[medical_insurance_charges]],NA())</f>
        <v>#N/A</v>
      </c>
      <c r="AB1177" s="144" t="e">
        <f>IF(AND(Play[[#This Row],[southeast]]&lt;&gt;0,Play[[#This Row],[Smoker]]=0),Play[[#This Row],[medical_insurance_charges]],NA())</f>
        <v>#N/A</v>
      </c>
      <c r="AC1177" s="144" t="e">
        <f>IF(AND(Play[[#This Row],[southwest]]&lt;&gt;0,Play[[#This Row],[Smoker]]=0),Play[[#This Row],[medical_insurance_charges]],NA())</f>
        <v>#N/A</v>
      </c>
      <c r="AD1177" s="144" t="e">
        <f>IF(AND(Play[[#This Row],[northwest]]&lt;&gt;0,Play[[#This Row],[Smoker]]=0),Play[[#This Row],[medical_insurance_charges]],NA())</f>
        <v>#N/A</v>
      </c>
      <c r="AE1177" s="144">
        <f>IF(AND(Play[[#This Row],[northeast]]&lt;&gt;0,Play[[#This Row],[Smoker]]=0),Play[[#This Row],[medical_insurance_charges]],NA())</f>
        <v>3558.6202499999999</v>
      </c>
      <c r="AF1177" s="115">
        <f>IF(AND(Play[[#This Row],[Biological Marker]]=0,Play[[#This Row],[Smoker]]=0),Play[[#This Row],[medical_insurance_charges]],NA())</f>
        <v>3558.6202499999999</v>
      </c>
      <c r="AG1177" s="115" t="e">
        <f>IF(AND(Play[[#This Row],[Biological Marker]]=1,Play[[#This Row],[Smoker]]=0),Play[[#This Row],[medical_insurance_charges]],NA())</f>
        <v>#N/A</v>
      </c>
    </row>
    <row r="1178" spans="1:33" x14ac:dyDescent="0.35">
      <c r="A1178" s="31">
        <v>28</v>
      </c>
      <c r="B1178" s="31">
        <v>25.934999999999999</v>
      </c>
      <c r="C1178" s="33">
        <v>0</v>
      </c>
      <c r="D1178" s="33">
        <v>0</v>
      </c>
      <c r="E1178" s="33">
        <v>1</v>
      </c>
      <c r="F1178" s="33">
        <v>0</v>
      </c>
      <c r="G1178" s="33">
        <v>0</v>
      </c>
      <c r="H1178">
        <v>0</v>
      </c>
      <c r="I1178">
        <v>0</v>
      </c>
      <c r="J1178">
        <v>0</v>
      </c>
      <c r="K1178">
        <v>1</v>
      </c>
      <c r="L1178">
        <v>0</v>
      </c>
      <c r="M1178">
        <v>0</v>
      </c>
      <c r="N1178">
        <v>1</v>
      </c>
      <c r="O1178">
        <v>0</v>
      </c>
      <c r="P1178">
        <v>0</v>
      </c>
      <c r="Q1178" s="32">
        <v>4133.6416499999996</v>
      </c>
      <c r="R1178" s="110" t="e">
        <f>IF(Play[[#This Row],[southeast]]=1,Play[[#This Row],[medical_insurance_charges]],NA())</f>
        <v>#N/A</v>
      </c>
      <c r="S1178" s="110" t="e">
        <f>IF(Play[[#This Row],[southwest]]=1,Play[[#This Row],[medical_insurance_charges]],NA())</f>
        <v>#N/A</v>
      </c>
      <c r="T1178" s="111">
        <f>IF(Play[[#This Row],[northwest]]=1,Play[[#This Row],[medical_insurance_charges]],NA())</f>
        <v>4133.6416499999996</v>
      </c>
      <c r="U1178" s="110" t="e">
        <f>IF(Play[[#This Row],[northeast]]=1,Play[[#This Row],[medical_insurance_charges]],NA())</f>
        <v>#N/A</v>
      </c>
      <c r="V1178" s="114" t="e">
        <f>IF(AND(Play[[#This Row],[southeast]]&lt;&gt;0,Play[[#This Row],[Smoker]]&lt;&gt;0),Play[[#This Row],[medical_insurance_charges]],NA())</f>
        <v>#N/A</v>
      </c>
      <c r="W1178" s="114" t="e">
        <f>IF(AND(Play[[#This Row],[southwest]]&lt;&gt;0,Play[[#This Row],[Smoker]]&lt;&gt;0),Play[[#This Row],[medical_insurance_charges]],NA())</f>
        <v>#N/A</v>
      </c>
      <c r="X1178" s="114" t="e">
        <f>IF(AND(Play[[#This Row],[northwest]]&lt;&gt;0,Play[[#This Row],[Smoker]]&lt;&gt;0),Play[[#This Row],[medical_insurance_charges]],NA())</f>
        <v>#N/A</v>
      </c>
      <c r="Y1178" s="114" t="e">
        <f>IF(AND(Play[[#This Row],[northeast]]&lt;&gt;0,Play[[#This Row],[Smoker]]&lt;&gt;0),Play[[#This Row],[medical_insurance_charges]],NA())</f>
        <v>#N/A</v>
      </c>
      <c r="Z1178" s="115" t="e">
        <f>IF(AND(Play[[#This Row],[Biological Marker]]=0,Play[[#This Row],[Smoker]]=1),Play[[#This Row],[medical_insurance_charges]],NA())</f>
        <v>#N/A</v>
      </c>
      <c r="AA1178" s="115" t="e">
        <f>IF(AND(Play[[#This Row],[Biological Marker]]=1,Play[[#This Row],[Smoker]]=1),Play[[#This Row],[medical_insurance_charges]],NA())</f>
        <v>#N/A</v>
      </c>
      <c r="AB1178" s="144" t="e">
        <f>IF(AND(Play[[#This Row],[southeast]]&lt;&gt;0,Play[[#This Row],[Smoker]]=0),Play[[#This Row],[medical_insurance_charges]],NA())</f>
        <v>#N/A</v>
      </c>
      <c r="AC1178" s="144" t="e">
        <f>IF(AND(Play[[#This Row],[southwest]]&lt;&gt;0,Play[[#This Row],[Smoker]]=0),Play[[#This Row],[medical_insurance_charges]],NA())</f>
        <v>#N/A</v>
      </c>
      <c r="AD1178" s="144">
        <f>IF(AND(Play[[#This Row],[northwest]]&lt;&gt;0,Play[[#This Row],[Smoker]]=0),Play[[#This Row],[medical_insurance_charges]],NA())</f>
        <v>4133.6416499999996</v>
      </c>
      <c r="AE1178" s="144" t="e">
        <f>IF(AND(Play[[#This Row],[northeast]]&lt;&gt;0,Play[[#This Row],[Smoker]]=0),Play[[#This Row],[medical_insurance_charges]],NA())</f>
        <v>#N/A</v>
      </c>
      <c r="AF1178" s="115">
        <f>IF(AND(Play[[#This Row],[Biological Marker]]=0,Play[[#This Row],[Smoker]]=0),Play[[#This Row],[medical_insurance_charges]],NA())</f>
        <v>4133.6416499999996</v>
      </c>
      <c r="AG1178" s="115" t="e">
        <f>IF(AND(Play[[#This Row],[Biological Marker]]=1,Play[[#This Row],[Smoker]]=0),Play[[#This Row],[medical_insurance_charges]],NA())</f>
        <v>#N/A</v>
      </c>
    </row>
    <row r="1179" spans="1:33" x14ac:dyDescent="0.35">
      <c r="A1179" s="31">
        <v>28</v>
      </c>
      <c r="B1179" s="31">
        <v>28.88</v>
      </c>
      <c r="C1179" s="33">
        <v>0</v>
      </c>
      <c r="D1179" s="33">
        <v>0</v>
      </c>
      <c r="E1179" s="33">
        <v>1</v>
      </c>
      <c r="F1179" s="33">
        <v>0</v>
      </c>
      <c r="G1179" s="33">
        <v>0</v>
      </c>
      <c r="H1179">
        <v>0</v>
      </c>
      <c r="I1179">
        <v>0</v>
      </c>
      <c r="J1179">
        <v>0</v>
      </c>
      <c r="K1179">
        <v>0</v>
      </c>
      <c r="L1179">
        <v>1</v>
      </c>
      <c r="M1179">
        <v>0</v>
      </c>
      <c r="N1179">
        <v>1</v>
      </c>
      <c r="O1179">
        <v>0</v>
      </c>
      <c r="P1179">
        <v>0</v>
      </c>
      <c r="Q1179" s="32">
        <v>4337.7352000000001</v>
      </c>
      <c r="R1179" s="110" t="e">
        <f>IF(Play[[#This Row],[southeast]]=1,Play[[#This Row],[medical_insurance_charges]],NA())</f>
        <v>#N/A</v>
      </c>
      <c r="S1179" s="110" t="e">
        <f>IF(Play[[#This Row],[southwest]]=1,Play[[#This Row],[medical_insurance_charges]],NA())</f>
        <v>#N/A</v>
      </c>
      <c r="T1179" s="111" t="e">
        <f>IF(Play[[#This Row],[northwest]]=1,Play[[#This Row],[medical_insurance_charges]],NA())</f>
        <v>#N/A</v>
      </c>
      <c r="U1179" s="110">
        <f>IF(Play[[#This Row],[northeast]]=1,Play[[#This Row],[medical_insurance_charges]],NA())</f>
        <v>4337.7352000000001</v>
      </c>
      <c r="V1179" s="114" t="e">
        <f>IF(AND(Play[[#This Row],[southeast]]&lt;&gt;0,Play[[#This Row],[Smoker]]&lt;&gt;0),Play[[#This Row],[medical_insurance_charges]],NA())</f>
        <v>#N/A</v>
      </c>
      <c r="W1179" s="114" t="e">
        <f>IF(AND(Play[[#This Row],[southwest]]&lt;&gt;0,Play[[#This Row],[Smoker]]&lt;&gt;0),Play[[#This Row],[medical_insurance_charges]],NA())</f>
        <v>#N/A</v>
      </c>
      <c r="X1179" s="114" t="e">
        <f>IF(AND(Play[[#This Row],[northwest]]&lt;&gt;0,Play[[#This Row],[Smoker]]&lt;&gt;0),Play[[#This Row],[medical_insurance_charges]],NA())</f>
        <v>#N/A</v>
      </c>
      <c r="Y1179" s="114" t="e">
        <f>IF(AND(Play[[#This Row],[northeast]]&lt;&gt;0,Play[[#This Row],[Smoker]]&lt;&gt;0),Play[[#This Row],[medical_insurance_charges]],NA())</f>
        <v>#N/A</v>
      </c>
      <c r="Z1179" s="115" t="e">
        <f>IF(AND(Play[[#This Row],[Biological Marker]]=0,Play[[#This Row],[Smoker]]=1),Play[[#This Row],[medical_insurance_charges]],NA())</f>
        <v>#N/A</v>
      </c>
      <c r="AA1179" s="115" t="e">
        <f>IF(AND(Play[[#This Row],[Biological Marker]]=1,Play[[#This Row],[Smoker]]=1),Play[[#This Row],[medical_insurance_charges]],NA())</f>
        <v>#N/A</v>
      </c>
      <c r="AB1179" s="144" t="e">
        <f>IF(AND(Play[[#This Row],[southeast]]&lt;&gt;0,Play[[#This Row],[Smoker]]=0),Play[[#This Row],[medical_insurance_charges]],NA())</f>
        <v>#N/A</v>
      </c>
      <c r="AC1179" s="144" t="e">
        <f>IF(AND(Play[[#This Row],[southwest]]&lt;&gt;0,Play[[#This Row],[Smoker]]=0),Play[[#This Row],[medical_insurance_charges]],NA())</f>
        <v>#N/A</v>
      </c>
      <c r="AD1179" s="144" t="e">
        <f>IF(AND(Play[[#This Row],[northwest]]&lt;&gt;0,Play[[#This Row],[Smoker]]=0),Play[[#This Row],[medical_insurance_charges]],NA())</f>
        <v>#N/A</v>
      </c>
      <c r="AE1179" s="144">
        <f>IF(AND(Play[[#This Row],[northeast]]&lt;&gt;0,Play[[#This Row],[Smoker]]=0),Play[[#This Row],[medical_insurance_charges]],NA())</f>
        <v>4337.7352000000001</v>
      </c>
      <c r="AF1179" s="115">
        <f>IF(AND(Play[[#This Row],[Biological Marker]]=0,Play[[#This Row],[Smoker]]=0),Play[[#This Row],[medical_insurance_charges]],NA())</f>
        <v>4337.7352000000001</v>
      </c>
      <c r="AG1179" s="115" t="e">
        <f>IF(AND(Play[[#This Row],[Biological Marker]]=1,Play[[#This Row],[Smoker]]=0),Play[[#This Row],[medical_insurance_charges]],NA())</f>
        <v>#N/A</v>
      </c>
    </row>
    <row r="1180" spans="1:33" x14ac:dyDescent="0.35">
      <c r="A1180" s="31">
        <v>28</v>
      </c>
      <c r="B1180" s="31">
        <v>26.315000000000001</v>
      </c>
      <c r="C1180" s="33">
        <v>0</v>
      </c>
      <c r="D1180" s="33">
        <v>0</v>
      </c>
      <c r="E1180" s="33">
        <v>1</v>
      </c>
      <c r="F1180" s="33">
        <v>0</v>
      </c>
      <c r="G1180" s="33">
        <v>0</v>
      </c>
      <c r="H1180">
        <v>0</v>
      </c>
      <c r="I1180">
        <v>0</v>
      </c>
      <c r="J1180">
        <v>0</v>
      </c>
      <c r="K1180">
        <v>1</v>
      </c>
      <c r="L1180">
        <v>0</v>
      </c>
      <c r="M1180">
        <v>0</v>
      </c>
      <c r="N1180">
        <v>1</v>
      </c>
      <c r="O1180">
        <v>0</v>
      </c>
      <c r="P1180">
        <v>0</v>
      </c>
      <c r="Q1180" s="32">
        <v>5312.1698500000002</v>
      </c>
      <c r="R1180" s="110" t="e">
        <f>IF(Play[[#This Row],[southeast]]=1,Play[[#This Row],[medical_insurance_charges]],NA())</f>
        <v>#N/A</v>
      </c>
      <c r="S1180" s="110" t="e">
        <f>IF(Play[[#This Row],[southwest]]=1,Play[[#This Row],[medical_insurance_charges]],NA())</f>
        <v>#N/A</v>
      </c>
      <c r="T1180" s="111">
        <f>IF(Play[[#This Row],[northwest]]=1,Play[[#This Row],[medical_insurance_charges]],NA())</f>
        <v>5312.1698500000002</v>
      </c>
      <c r="U1180" s="110" t="e">
        <f>IF(Play[[#This Row],[northeast]]=1,Play[[#This Row],[medical_insurance_charges]],NA())</f>
        <v>#N/A</v>
      </c>
      <c r="V1180" s="114" t="e">
        <f>IF(AND(Play[[#This Row],[southeast]]&lt;&gt;0,Play[[#This Row],[Smoker]]&lt;&gt;0),Play[[#This Row],[medical_insurance_charges]],NA())</f>
        <v>#N/A</v>
      </c>
      <c r="W1180" s="114" t="e">
        <f>IF(AND(Play[[#This Row],[southwest]]&lt;&gt;0,Play[[#This Row],[Smoker]]&lt;&gt;0),Play[[#This Row],[medical_insurance_charges]],NA())</f>
        <v>#N/A</v>
      </c>
      <c r="X1180" s="114" t="e">
        <f>IF(AND(Play[[#This Row],[northwest]]&lt;&gt;0,Play[[#This Row],[Smoker]]&lt;&gt;0),Play[[#This Row],[medical_insurance_charges]],NA())</f>
        <v>#N/A</v>
      </c>
      <c r="Y1180" s="114" t="e">
        <f>IF(AND(Play[[#This Row],[northeast]]&lt;&gt;0,Play[[#This Row],[Smoker]]&lt;&gt;0),Play[[#This Row],[medical_insurance_charges]],NA())</f>
        <v>#N/A</v>
      </c>
      <c r="Z1180" s="115" t="e">
        <f>IF(AND(Play[[#This Row],[Biological Marker]]=0,Play[[#This Row],[Smoker]]=1),Play[[#This Row],[medical_insurance_charges]],NA())</f>
        <v>#N/A</v>
      </c>
      <c r="AA1180" s="115" t="e">
        <f>IF(AND(Play[[#This Row],[Biological Marker]]=1,Play[[#This Row],[Smoker]]=1),Play[[#This Row],[medical_insurance_charges]],NA())</f>
        <v>#N/A</v>
      </c>
      <c r="AB1180" s="144" t="e">
        <f>IF(AND(Play[[#This Row],[southeast]]&lt;&gt;0,Play[[#This Row],[Smoker]]=0),Play[[#This Row],[medical_insurance_charges]],NA())</f>
        <v>#N/A</v>
      </c>
      <c r="AC1180" s="144" t="e">
        <f>IF(AND(Play[[#This Row],[southwest]]&lt;&gt;0,Play[[#This Row],[Smoker]]=0),Play[[#This Row],[medical_insurance_charges]],NA())</f>
        <v>#N/A</v>
      </c>
      <c r="AD1180" s="144">
        <f>IF(AND(Play[[#This Row],[northwest]]&lt;&gt;0,Play[[#This Row],[Smoker]]=0),Play[[#This Row],[medical_insurance_charges]],NA())</f>
        <v>5312.1698500000002</v>
      </c>
      <c r="AE1180" s="144" t="e">
        <f>IF(AND(Play[[#This Row],[northeast]]&lt;&gt;0,Play[[#This Row],[Smoker]]=0),Play[[#This Row],[medical_insurance_charges]],NA())</f>
        <v>#N/A</v>
      </c>
      <c r="AF1180" s="115">
        <f>IF(AND(Play[[#This Row],[Biological Marker]]=0,Play[[#This Row],[Smoker]]=0),Play[[#This Row],[medical_insurance_charges]],NA())</f>
        <v>5312.1698500000002</v>
      </c>
      <c r="AG1180" s="115" t="e">
        <f>IF(AND(Play[[#This Row],[Biological Marker]]=1,Play[[#This Row],[Smoker]]=0),Play[[#This Row],[medical_insurance_charges]],NA())</f>
        <v>#N/A</v>
      </c>
    </row>
    <row r="1181" spans="1:33" x14ac:dyDescent="0.35">
      <c r="A1181" s="31">
        <v>29</v>
      </c>
      <c r="B1181" s="31">
        <v>26.03</v>
      </c>
      <c r="C1181" s="33">
        <v>0</v>
      </c>
      <c r="D1181" s="33">
        <v>0</v>
      </c>
      <c r="E1181" s="33">
        <v>1</v>
      </c>
      <c r="F1181" s="33">
        <v>0</v>
      </c>
      <c r="G1181" s="33">
        <v>0</v>
      </c>
      <c r="H1181">
        <v>0</v>
      </c>
      <c r="I1181">
        <v>0</v>
      </c>
      <c r="J1181">
        <v>0</v>
      </c>
      <c r="K1181">
        <v>1</v>
      </c>
      <c r="L1181">
        <v>0</v>
      </c>
      <c r="M1181">
        <v>0</v>
      </c>
      <c r="N1181">
        <v>1</v>
      </c>
      <c r="O1181">
        <v>0</v>
      </c>
      <c r="P1181">
        <v>0</v>
      </c>
      <c r="Q1181" s="32">
        <v>3736.4647</v>
      </c>
      <c r="R1181" s="110" t="e">
        <f>IF(Play[[#This Row],[southeast]]=1,Play[[#This Row],[medical_insurance_charges]],NA())</f>
        <v>#N/A</v>
      </c>
      <c r="S1181" s="110" t="e">
        <f>IF(Play[[#This Row],[southwest]]=1,Play[[#This Row],[medical_insurance_charges]],NA())</f>
        <v>#N/A</v>
      </c>
      <c r="T1181" s="111">
        <f>IF(Play[[#This Row],[northwest]]=1,Play[[#This Row],[medical_insurance_charges]],NA())</f>
        <v>3736.4647</v>
      </c>
      <c r="U1181" s="110" t="e">
        <f>IF(Play[[#This Row],[northeast]]=1,Play[[#This Row],[medical_insurance_charges]],NA())</f>
        <v>#N/A</v>
      </c>
      <c r="V1181" s="114" t="e">
        <f>IF(AND(Play[[#This Row],[southeast]]&lt;&gt;0,Play[[#This Row],[Smoker]]&lt;&gt;0),Play[[#This Row],[medical_insurance_charges]],NA())</f>
        <v>#N/A</v>
      </c>
      <c r="W1181" s="114" t="e">
        <f>IF(AND(Play[[#This Row],[southwest]]&lt;&gt;0,Play[[#This Row],[Smoker]]&lt;&gt;0),Play[[#This Row],[medical_insurance_charges]],NA())</f>
        <v>#N/A</v>
      </c>
      <c r="X1181" s="114" t="e">
        <f>IF(AND(Play[[#This Row],[northwest]]&lt;&gt;0,Play[[#This Row],[Smoker]]&lt;&gt;0),Play[[#This Row],[medical_insurance_charges]],NA())</f>
        <v>#N/A</v>
      </c>
      <c r="Y1181" s="114" t="e">
        <f>IF(AND(Play[[#This Row],[northeast]]&lt;&gt;0,Play[[#This Row],[Smoker]]&lt;&gt;0),Play[[#This Row],[medical_insurance_charges]],NA())</f>
        <v>#N/A</v>
      </c>
      <c r="Z1181" s="115" t="e">
        <f>IF(AND(Play[[#This Row],[Biological Marker]]=0,Play[[#This Row],[Smoker]]=1),Play[[#This Row],[medical_insurance_charges]],NA())</f>
        <v>#N/A</v>
      </c>
      <c r="AA1181" s="115" t="e">
        <f>IF(AND(Play[[#This Row],[Biological Marker]]=1,Play[[#This Row],[Smoker]]=1),Play[[#This Row],[medical_insurance_charges]],NA())</f>
        <v>#N/A</v>
      </c>
      <c r="AB1181" s="144" t="e">
        <f>IF(AND(Play[[#This Row],[southeast]]&lt;&gt;0,Play[[#This Row],[Smoker]]=0),Play[[#This Row],[medical_insurance_charges]],NA())</f>
        <v>#N/A</v>
      </c>
      <c r="AC1181" s="144" t="e">
        <f>IF(AND(Play[[#This Row],[southwest]]&lt;&gt;0,Play[[#This Row],[Smoker]]=0),Play[[#This Row],[medical_insurance_charges]],NA())</f>
        <v>#N/A</v>
      </c>
      <c r="AD1181" s="144">
        <f>IF(AND(Play[[#This Row],[northwest]]&lt;&gt;0,Play[[#This Row],[Smoker]]=0),Play[[#This Row],[medical_insurance_charges]],NA())</f>
        <v>3736.4647</v>
      </c>
      <c r="AE1181" s="144" t="e">
        <f>IF(AND(Play[[#This Row],[northeast]]&lt;&gt;0,Play[[#This Row],[Smoker]]=0),Play[[#This Row],[medical_insurance_charges]],NA())</f>
        <v>#N/A</v>
      </c>
      <c r="AF1181" s="115">
        <f>IF(AND(Play[[#This Row],[Biological Marker]]=0,Play[[#This Row],[Smoker]]=0),Play[[#This Row],[medical_insurance_charges]],NA())</f>
        <v>3736.4647</v>
      </c>
      <c r="AG1181" s="115" t="e">
        <f>IF(AND(Play[[#This Row],[Biological Marker]]=1,Play[[#This Row],[Smoker]]=0),Play[[#This Row],[medical_insurance_charges]],NA())</f>
        <v>#N/A</v>
      </c>
    </row>
    <row r="1182" spans="1:33" x14ac:dyDescent="0.35">
      <c r="A1182" s="31">
        <v>30</v>
      </c>
      <c r="B1182" s="31">
        <v>28.405000000000001</v>
      </c>
      <c r="C1182" s="33">
        <v>0</v>
      </c>
      <c r="D1182" s="33">
        <v>0</v>
      </c>
      <c r="E1182" s="33">
        <v>1</v>
      </c>
      <c r="F1182" s="33">
        <v>0</v>
      </c>
      <c r="G1182" s="33">
        <v>0</v>
      </c>
      <c r="H1182">
        <v>0</v>
      </c>
      <c r="I1182">
        <v>0</v>
      </c>
      <c r="J1182">
        <v>0</v>
      </c>
      <c r="K1182">
        <v>1</v>
      </c>
      <c r="L1182">
        <v>0</v>
      </c>
      <c r="M1182">
        <v>0</v>
      </c>
      <c r="N1182">
        <v>1</v>
      </c>
      <c r="O1182">
        <v>0</v>
      </c>
      <c r="P1182">
        <v>0</v>
      </c>
      <c r="Q1182" s="32">
        <v>4527.1829500000003</v>
      </c>
      <c r="R1182" s="110" t="e">
        <f>IF(Play[[#This Row],[southeast]]=1,Play[[#This Row],[medical_insurance_charges]],NA())</f>
        <v>#N/A</v>
      </c>
      <c r="S1182" s="110" t="e">
        <f>IF(Play[[#This Row],[southwest]]=1,Play[[#This Row],[medical_insurance_charges]],NA())</f>
        <v>#N/A</v>
      </c>
      <c r="T1182" s="111">
        <f>IF(Play[[#This Row],[northwest]]=1,Play[[#This Row],[medical_insurance_charges]],NA())</f>
        <v>4527.1829500000003</v>
      </c>
      <c r="U1182" s="110" t="e">
        <f>IF(Play[[#This Row],[northeast]]=1,Play[[#This Row],[medical_insurance_charges]],NA())</f>
        <v>#N/A</v>
      </c>
      <c r="V1182" s="114" t="e">
        <f>IF(AND(Play[[#This Row],[southeast]]&lt;&gt;0,Play[[#This Row],[Smoker]]&lt;&gt;0),Play[[#This Row],[medical_insurance_charges]],NA())</f>
        <v>#N/A</v>
      </c>
      <c r="W1182" s="114" t="e">
        <f>IF(AND(Play[[#This Row],[southwest]]&lt;&gt;0,Play[[#This Row],[Smoker]]&lt;&gt;0),Play[[#This Row],[medical_insurance_charges]],NA())</f>
        <v>#N/A</v>
      </c>
      <c r="X1182" s="114" t="e">
        <f>IF(AND(Play[[#This Row],[northwest]]&lt;&gt;0,Play[[#This Row],[Smoker]]&lt;&gt;0),Play[[#This Row],[medical_insurance_charges]],NA())</f>
        <v>#N/A</v>
      </c>
      <c r="Y1182" s="114" t="e">
        <f>IF(AND(Play[[#This Row],[northeast]]&lt;&gt;0,Play[[#This Row],[Smoker]]&lt;&gt;0),Play[[#This Row],[medical_insurance_charges]],NA())</f>
        <v>#N/A</v>
      </c>
      <c r="Z1182" s="115" t="e">
        <f>IF(AND(Play[[#This Row],[Biological Marker]]=0,Play[[#This Row],[Smoker]]=1),Play[[#This Row],[medical_insurance_charges]],NA())</f>
        <v>#N/A</v>
      </c>
      <c r="AA1182" s="115" t="e">
        <f>IF(AND(Play[[#This Row],[Biological Marker]]=1,Play[[#This Row],[Smoker]]=1),Play[[#This Row],[medical_insurance_charges]],NA())</f>
        <v>#N/A</v>
      </c>
      <c r="AB1182" s="144" t="e">
        <f>IF(AND(Play[[#This Row],[southeast]]&lt;&gt;0,Play[[#This Row],[Smoker]]=0),Play[[#This Row],[medical_insurance_charges]],NA())</f>
        <v>#N/A</v>
      </c>
      <c r="AC1182" s="144" t="e">
        <f>IF(AND(Play[[#This Row],[southwest]]&lt;&gt;0,Play[[#This Row],[Smoker]]=0),Play[[#This Row],[medical_insurance_charges]],NA())</f>
        <v>#N/A</v>
      </c>
      <c r="AD1182" s="144">
        <f>IF(AND(Play[[#This Row],[northwest]]&lt;&gt;0,Play[[#This Row],[Smoker]]=0),Play[[#This Row],[medical_insurance_charges]],NA())</f>
        <v>4527.1829500000003</v>
      </c>
      <c r="AE1182" s="144" t="e">
        <f>IF(AND(Play[[#This Row],[northeast]]&lt;&gt;0,Play[[#This Row],[Smoker]]=0),Play[[#This Row],[medical_insurance_charges]],NA())</f>
        <v>#N/A</v>
      </c>
      <c r="AF1182" s="115">
        <f>IF(AND(Play[[#This Row],[Biological Marker]]=0,Play[[#This Row],[Smoker]]=0),Play[[#This Row],[medical_insurance_charges]],NA())</f>
        <v>4527.1829500000003</v>
      </c>
      <c r="AG1182" s="115" t="e">
        <f>IF(AND(Play[[#This Row],[Biological Marker]]=1,Play[[#This Row],[Smoker]]=0),Play[[#This Row],[medical_insurance_charges]],NA())</f>
        <v>#N/A</v>
      </c>
    </row>
    <row r="1183" spans="1:33" x14ac:dyDescent="0.35">
      <c r="A1183" s="31">
        <v>30</v>
      </c>
      <c r="B1183" s="31">
        <v>27.93</v>
      </c>
      <c r="C1183" s="33">
        <v>0</v>
      </c>
      <c r="D1183" s="33">
        <v>0</v>
      </c>
      <c r="E1183" s="33">
        <v>1</v>
      </c>
      <c r="F1183" s="33">
        <v>0</v>
      </c>
      <c r="G1183" s="33">
        <v>0</v>
      </c>
      <c r="H1183">
        <v>0</v>
      </c>
      <c r="I1183">
        <v>0</v>
      </c>
      <c r="J1183">
        <v>0</v>
      </c>
      <c r="K1183">
        <v>0</v>
      </c>
      <c r="L1183">
        <v>1</v>
      </c>
      <c r="M1183">
        <v>0</v>
      </c>
      <c r="N1183">
        <v>1</v>
      </c>
      <c r="O1183">
        <v>0</v>
      </c>
      <c r="P1183">
        <v>0</v>
      </c>
      <c r="Q1183" s="32">
        <v>4137.5227000000004</v>
      </c>
      <c r="R1183" s="110" t="e">
        <f>IF(Play[[#This Row],[southeast]]=1,Play[[#This Row],[medical_insurance_charges]],NA())</f>
        <v>#N/A</v>
      </c>
      <c r="S1183" s="110" t="e">
        <f>IF(Play[[#This Row],[southwest]]=1,Play[[#This Row],[medical_insurance_charges]],NA())</f>
        <v>#N/A</v>
      </c>
      <c r="T1183" s="111" t="e">
        <f>IF(Play[[#This Row],[northwest]]=1,Play[[#This Row],[medical_insurance_charges]],NA())</f>
        <v>#N/A</v>
      </c>
      <c r="U1183" s="110">
        <f>IF(Play[[#This Row],[northeast]]=1,Play[[#This Row],[medical_insurance_charges]],NA())</f>
        <v>4137.5227000000004</v>
      </c>
      <c r="V1183" s="114" t="e">
        <f>IF(AND(Play[[#This Row],[southeast]]&lt;&gt;0,Play[[#This Row],[Smoker]]&lt;&gt;0),Play[[#This Row],[medical_insurance_charges]],NA())</f>
        <v>#N/A</v>
      </c>
      <c r="W1183" s="114" t="e">
        <f>IF(AND(Play[[#This Row],[southwest]]&lt;&gt;0,Play[[#This Row],[Smoker]]&lt;&gt;0),Play[[#This Row],[medical_insurance_charges]],NA())</f>
        <v>#N/A</v>
      </c>
      <c r="X1183" s="114" t="e">
        <f>IF(AND(Play[[#This Row],[northwest]]&lt;&gt;0,Play[[#This Row],[Smoker]]&lt;&gt;0),Play[[#This Row],[medical_insurance_charges]],NA())</f>
        <v>#N/A</v>
      </c>
      <c r="Y1183" s="114" t="e">
        <f>IF(AND(Play[[#This Row],[northeast]]&lt;&gt;0,Play[[#This Row],[Smoker]]&lt;&gt;0),Play[[#This Row],[medical_insurance_charges]],NA())</f>
        <v>#N/A</v>
      </c>
      <c r="Z1183" s="115" t="e">
        <f>IF(AND(Play[[#This Row],[Biological Marker]]=0,Play[[#This Row],[Smoker]]=1),Play[[#This Row],[medical_insurance_charges]],NA())</f>
        <v>#N/A</v>
      </c>
      <c r="AA1183" s="115" t="e">
        <f>IF(AND(Play[[#This Row],[Biological Marker]]=1,Play[[#This Row],[Smoker]]=1),Play[[#This Row],[medical_insurance_charges]],NA())</f>
        <v>#N/A</v>
      </c>
      <c r="AB1183" s="144" t="e">
        <f>IF(AND(Play[[#This Row],[southeast]]&lt;&gt;0,Play[[#This Row],[Smoker]]=0),Play[[#This Row],[medical_insurance_charges]],NA())</f>
        <v>#N/A</v>
      </c>
      <c r="AC1183" s="144" t="e">
        <f>IF(AND(Play[[#This Row],[southwest]]&lt;&gt;0,Play[[#This Row],[Smoker]]=0),Play[[#This Row],[medical_insurance_charges]],NA())</f>
        <v>#N/A</v>
      </c>
      <c r="AD1183" s="144" t="e">
        <f>IF(AND(Play[[#This Row],[northwest]]&lt;&gt;0,Play[[#This Row],[Smoker]]=0),Play[[#This Row],[medical_insurance_charges]],NA())</f>
        <v>#N/A</v>
      </c>
      <c r="AE1183" s="144">
        <f>IF(AND(Play[[#This Row],[northeast]]&lt;&gt;0,Play[[#This Row],[Smoker]]=0),Play[[#This Row],[medical_insurance_charges]],NA())</f>
        <v>4137.5227000000004</v>
      </c>
      <c r="AF1183" s="115">
        <f>IF(AND(Play[[#This Row],[Biological Marker]]=0,Play[[#This Row],[Smoker]]=0),Play[[#This Row],[medical_insurance_charges]],NA())</f>
        <v>4137.5227000000004</v>
      </c>
      <c r="AG1183" s="115" t="e">
        <f>IF(AND(Play[[#This Row],[Biological Marker]]=1,Play[[#This Row],[Smoker]]=0),Play[[#This Row],[medical_insurance_charges]],NA())</f>
        <v>#N/A</v>
      </c>
    </row>
    <row r="1184" spans="1:33" x14ac:dyDescent="0.35">
      <c r="A1184" s="31">
        <v>32</v>
      </c>
      <c r="B1184" s="31">
        <v>29.734999999999999</v>
      </c>
      <c r="C1184" s="33">
        <v>0</v>
      </c>
      <c r="D1184" s="33">
        <v>0</v>
      </c>
      <c r="E1184" s="33">
        <v>1</v>
      </c>
      <c r="F1184" s="33">
        <v>0</v>
      </c>
      <c r="G1184" s="33">
        <v>0</v>
      </c>
      <c r="H1184">
        <v>0</v>
      </c>
      <c r="I1184">
        <v>0</v>
      </c>
      <c r="J1184">
        <v>0</v>
      </c>
      <c r="K1184">
        <v>1</v>
      </c>
      <c r="L1184">
        <v>0</v>
      </c>
      <c r="M1184">
        <v>0</v>
      </c>
      <c r="N1184">
        <v>1</v>
      </c>
      <c r="O1184">
        <v>0</v>
      </c>
      <c r="P1184">
        <v>0</v>
      </c>
      <c r="Q1184" s="32">
        <v>4357.0436499999996</v>
      </c>
      <c r="R1184" s="110" t="e">
        <f>IF(Play[[#This Row],[southeast]]=1,Play[[#This Row],[medical_insurance_charges]],NA())</f>
        <v>#N/A</v>
      </c>
      <c r="S1184" s="110" t="e">
        <f>IF(Play[[#This Row],[southwest]]=1,Play[[#This Row],[medical_insurance_charges]],NA())</f>
        <v>#N/A</v>
      </c>
      <c r="T1184" s="111">
        <f>IF(Play[[#This Row],[northwest]]=1,Play[[#This Row],[medical_insurance_charges]],NA())</f>
        <v>4357.0436499999996</v>
      </c>
      <c r="U1184" s="110" t="e">
        <f>IF(Play[[#This Row],[northeast]]=1,Play[[#This Row],[medical_insurance_charges]],NA())</f>
        <v>#N/A</v>
      </c>
      <c r="V1184" s="114" t="e">
        <f>IF(AND(Play[[#This Row],[southeast]]&lt;&gt;0,Play[[#This Row],[Smoker]]&lt;&gt;0),Play[[#This Row],[medical_insurance_charges]],NA())</f>
        <v>#N/A</v>
      </c>
      <c r="W1184" s="114" t="e">
        <f>IF(AND(Play[[#This Row],[southwest]]&lt;&gt;0,Play[[#This Row],[Smoker]]&lt;&gt;0),Play[[#This Row],[medical_insurance_charges]],NA())</f>
        <v>#N/A</v>
      </c>
      <c r="X1184" s="114" t="e">
        <f>IF(AND(Play[[#This Row],[northwest]]&lt;&gt;0,Play[[#This Row],[Smoker]]&lt;&gt;0),Play[[#This Row],[medical_insurance_charges]],NA())</f>
        <v>#N/A</v>
      </c>
      <c r="Y1184" s="114" t="e">
        <f>IF(AND(Play[[#This Row],[northeast]]&lt;&gt;0,Play[[#This Row],[Smoker]]&lt;&gt;0),Play[[#This Row],[medical_insurance_charges]],NA())</f>
        <v>#N/A</v>
      </c>
      <c r="Z1184" s="115" t="e">
        <f>IF(AND(Play[[#This Row],[Biological Marker]]=0,Play[[#This Row],[Smoker]]=1),Play[[#This Row],[medical_insurance_charges]],NA())</f>
        <v>#N/A</v>
      </c>
      <c r="AA1184" s="115" t="e">
        <f>IF(AND(Play[[#This Row],[Biological Marker]]=1,Play[[#This Row],[Smoker]]=1),Play[[#This Row],[medical_insurance_charges]],NA())</f>
        <v>#N/A</v>
      </c>
      <c r="AB1184" s="144" t="e">
        <f>IF(AND(Play[[#This Row],[southeast]]&lt;&gt;0,Play[[#This Row],[Smoker]]=0),Play[[#This Row],[medical_insurance_charges]],NA())</f>
        <v>#N/A</v>
      </c>
      <c r="AC1184" s="144" t="e">
        <f>IF(AND(Play[[#This Row],[southwest]]&lt;&gt;0,Play[[#This Row],[Smoker]]=0),Play[[#This Row],[medical_insurance_charges]],NA())</f>
        <v>#N/A</v>
      </c>
      <c r="AD1184" s="144">
        <f>IF(AND(Play[[#This Row],[northwest]]&lt;&gt;0,Play[[#This Row],[Smoker]]=0),Play[[#This Row],[medical_insurance_charges]],NA())</f>
        <v>4357.0436499999996</v>
      </c>
      <c r="AE1184" s="144" t="e">
        <f>IF(AND(Play[[#This Row],[northeast]]&lt;&gt;0,Play[[#This Row],[Smoker]]=0),Play[[#This Row],[medical_insurance_charges]],NA())</f>
        <v>#N/A</v>
      </c>
      <c r="AF1184" s="115">
        <f>IF(AND(Play[[#This Row],[Biological Marker]]=0,Play[[#This Row],[Smoker]]=0),Play[[#This Row],[medical_insurance_charges]],NA())</f>
        <v>4357.0436499999996</v>
      </c>
      <c r="AG1184" s="115" t="e">
        <f>IF(AND(Play[[#This Row],[Biological Marker]]=1,Play[[#This Row],[Smoker]]=0),Play[[#This Row],[medical_insurance_charges]],NA())</f>
        <v>#N/A</v>
      </c>
    </row>
    <row r="1185" spans="1:33" x14ac:dyDescent="0.35">
      <c r="A1185" s="31">
        <v>33</v>
      </c>
      <c r="B1185" s="31">
        <v>26.695</v>
      </c>
      <c r="C1185" s="33">
        <v>0</v>
      </c>
      <c r="D1185" s="33">
        <v>0</v>
      </c>
      <c r="E1185" s="33">
        <v>1</v>
      </c>
      <c r="F1185" s="33">
        <v>0</v>
      </c>
      <c r="G1185" s="33">
        <v>0</v>
      </c>
      <c r="H1185">
        <v>0</v>
      </c>
      <c r="I1185">
        <v>0</v>
      </c>
      <c r="J1185">
        <v>0</v>
      </c>
      <c r="K1185">
        <v>1</v>
      </c>
      <c r="L1185">
        <v>0</v>
      </c>
      <c r="M1185">
        <v>0</v>
      </c>
      <c r="N1185">
        <v>1</v>
      </c>
      <c r="O1185">
        <v>0</v>
      </c>
      <c r="P1185">
        <v>0</v>
      </c>
      <c r="Q1185" s="32">
        <v>4571.4130500000001</v>
      </c>
      <c r="R1185" s="110" t="e">
        <f>IF(Play[[#This Row],[southeast]]=1,Play[[#This Row],[medical_insurance_charges]],NA())</f>
        <v>#N/A</v>
      </c>
      <c r="S1185" s="110" t="e">
        <f>IF(Play[[#This Row],[southwest]]=1,Play[[#This Row],[medical_insurance_charges]],NA())</f>
        <v>#N/A</v>
      </c>
      <c r="T1185" s="111">
        <f>IF(Play[[#This Row],[northwest]]=1,Play[[#This Row],[medical_insurance_charges]],NA())</f>
        <v>4571.4130500000001</v>
      </c>
      <c r="U1185" s="110" t="e">
        <f>IF(Play[[#This Row],[northeast]]=1,Play[[#This Row],[medical_insurance_charges]],NA())</f>
        <v>#N/A</v>
      </c>
      <c r="V1185" s="114" t="e">
        <f>IF(AND(Play[[#This Row],[southeast]]&lt;&gt;0,Play[[#This Row],[Smoker]]&lt;&gt;0),Play[[#This Row],[medical_insurance_charges]],NA())</f>
        <v>#N/A</v>
      </c>
      <c r="W1185" s="114" t="e">
        <f>IF(AND(Play[[#This Row],[southwest]]&lt;&gt;0,Play[[#This Row],[Smoker]]&lt;&gt;0),Play[[#This Row],[medical_insurance_charges]],NA())</f>
        <v>#N/A</v>
      </c>
      <c r="X1185" s="114" t="e">
        <f>IF(AND(Play[[#This Row],[northwest]]&lt;&gt;0,Play[[#This Row],[Smoker]]&lt;&gt;0),Play[[#This Row],[medical_insurance_charges]],NA())</f>
        <v>#N/A</v>
      </c>
      <c r="Y1185" s="114" t="e">
        <f>IF(AND(Play[[#This Row],[northeast]]&lt;&gt;0,Play[[#This Row],[Smoker]]&lt;&gt;0),Play[[#This Row],[medical_insurance_charges]],NA())</f>
        <v>#N/A</v>
      </c>
      <c r="Z1185" s="115" t="e">
        <f>IF(AND(Play[[#This Row],[Biological Marker]]=0,Play[[#This Row],[Smoker]]=1),Play[[#This Row],[medical_insurance_charges]],NA())</f>
        <v>#N/A</v>
      </c>
      <c r="AA1185" s="115" t="e">
        <f>IF(AND(Play[[#This Row],[Biological Marker]]=1,Play[[#This Row],[Smoker]]=1),Play[[#This Row],[medical_insurance_charges]],NA())</f>
        <v>#N/A</v>
      </c>
      <c r="AB1185" s="144" t="e">
        <f>IF(AND(Play[[#This Row],[southeast]]&lt;&gt;0,Play[[#This Row],[Smoker]]=0),Play[[#This Row],[medical_insurance_charges]],NA())</f>
        <v>#N/A</v>
      </c>
      <c r="AC1185" s="144" t="e">
        <f>IF(AND(Play[[#This Row],[southwest]]&lt;&gt;0,Play[[#This Row],[Smoker]]=0),Play[[#This Row],[medical_insurance_charges]],NA())</f>
        <v>#N/A</v>
      </c>
      <c r="AD1185" s="144">
        <f>IF(AND(Play[[#This Row],[northwest]]&lt;&gt;0,Play[[#This Row],[Smoker]]=0),Play[[#This Row],[medical_insurance_charges]],NA())</f>
        <v>4571.4130500000001</v>
      </c>
      <c r="AE1185" s="144" t="e">
        <f>IF(AND(Play[[#This Row],[northeast]]&lt;&gt;0,Play[[#This Row],[Smoker]]=0),Play[[#This Row],[medical_insurance_charges]],NA())</f>
        <v>#N/A</v>
      </c>
      <c r="AF1185" s="115">
        <f>IF(AND(Play[[#This Row],[Biological Marker]]=0,Play[[#This Row],[Smoker]]=0),Play[[#This Row],[medical_insurance_charges]],NA())</f>
        <v>4571.4130500000001</v>
      </c>
      <c r="AG1185" s="115" t="e">
        <f>IF(AND(Play[[#This Row],[Biological Marker]]=1,Play[[#This Row],[Smoker]]=0),Play[[#This Row],[medical_insurance_charges]],NA())</f>
        <v>#N/A</v>
      </c>
    </row>
    <row r="1186" spans="1:33" x14ac:dyDescent="0.35">
      <c r="A1186" s="31">
        <v>34</v>
      </c>
      <c r="B1186" s="31">
        <v>26.41</v>
      </c>
      <c r="C1186" s="33">
        <v>0</v>
      </c>
      <c r="D1186" s="33">
        <v>0</v>
      </c>
      <c r="E1186" s="33">
        <v>1</v>
      </c>
      <c r="F1186" s="33">
        <v>0</v>
      </c>
      <c r="G1186" s="33">
        <v>0</v>
      </c>
      <c r="H1186">
        <v>0</v>
      </c>
      <c r="I1186">
        <v>0</v>
      </c>
      <c r="J1186">
        <v>0</v>
      </c>
      <c r="K1186">
        <v>1</v>
      </c>
      <c r="L1186">
        <v>0</v>
      </c>
      <c r="M1186">
        <v>0</v>
      </c>
      <c r="N1186">
        <v>1</v>
      </c>
      <c r="O1186">
        <v>0</v>
      </c>
      <c r="P1186">
        <v>0</v>
      </c>
      <c r="Q1186" s="32">
        <v>5385.3379000000004</v>
      </c>
      <c r="R1186" s="110" t="e">
        <f>IF(Play[[#This Row],[southeast]]=1,Play[[#This Row],[medical_insurance_charges]],NA())</f>
        <v>#N/A</v>
      </c>
      <c r="S1186" s="110" t="e">
        <f>IF(Play[[#This Row],[southwest]]=1,Play[[#This Row],[medical_insurance_charges]],NA())</f>
        <v>#N/A</v>
      </c>
      <c r="T1186" s="111">
        <f>IF(Play[[#This Row],[northwest]]=1,Play[[#This Row],[medical_insurance_charges]],NA())</f>
        <v>5385.3379000000004</v>
      </c>
      <c r="U1186" s="110" t="e">
        <f>IF(Play[[#This Row],[northeast]]=1,Play[[#This Row],[medical_insurance_charges]],NA())</f>
        <v>#N/A</v>
      </c>
      <c r="V1186" s="114" t="e">
        <f>IF(AND(Play[[#This Row],[southeast]]&lt;&gt;0,Play[[#This Row],[Smoker]]&lt;&gt;0),Play[[#This Row],[medical_insurance_charges]],NA())</f>
        <v>#N/A</v>
      </c>
      <c r="W1186" s="114" t="e">
        <f>IF(AND(Play[[#This Row],[southwest]]&lt;&gt;0,Play[[#This Row],[Smoker]]&lt;&gt;0),Play[[#This Row],[medical_insurance_charges]],NA())</f>
        <v>#N/A</v>
      </c>
      <c r="X1186" s="114" t="e">
        <f>IF(AND(Play[[#This Row],[northwest]]&lt;&gt;0,Play[[#This Row],[Smoker]]&lt;&gt;0),Play[[#This Row],[medical_insurance_charges]],NA())</f>
        <v>#N/A</v>
      </c>
      <c r="Y1186" s="114" t="e">
        <f>IF(AND(Play[[#This Row],[northeast]]&lt;&gt;0,Play[[#This Row],[Smoker]]&lt;&gt;0),Play[[#This Row],[medical_insurance_charges]],NA())</f>
        <v>#N/A</v>
      </c>
      <c r="Z1186" s="115" t="e">
        <f>IF(AND(Play[[#This Row],[Biological Marker]]=0,Play[[#This Row],[Smoker]]=1),Play[[#This Row],[medical_insurance_charges]],NA())</f>
        <v>#N/A</v>
      </c>
      <c r="AA1186" s="115" t="e">
        <f>IF(AND(Play[[#This Row],[Biological Marker]]=1,Play[[#This Row],[Smoker]]=1),Play[[#This Row],[medical_insurance_charges]],NA())</f>
        <v>#N/A</v>
      </c>
      <c r="AB1186" s="144" t="e">
        <f>IF(AND(Play[[#This Row],[southeast]]&lt;&gt;0,Play[[#This Row],[Smoker]]=0),Play[[#This Row],[medical_insurance_charges]],NA())</f>
        <v>#N/A</v>
      </c>
      <c r="AC1186" s="144" t="e">
        <f>IF(AND(Play[[#This Row],[southwest]]&lt;&gt;0,Play[[#This Row],[Smoker]]=0),Play[[#This Row],[medical_insurance_charges]],NA())</f>
        <v>#N/A</v>
      </c>
      <c r="AD1186" s="144">
        <f>IF(AND(Play[[#This Row],[northwest]]&lt;&gt;0,Play[[#This Row],[Smoker]]=0),Play[[#This Row],[medical_insurance_charges]],NA())</f>
        <v>5385.3379000000004</v>
      </c>
      <c r="AE1186" s="144" t="e">
        <f>IF(AND(Play[[#This Row],[northeast]]&lt;&gt;0,Play[[#This Row],[Smoker]]=0),Play[[#This Row],[medical_insurance_charges]],NA())</f>
        <v>#N/A</v>
      </c>
      <c r="AF1186" s="115">
        <f>IF(AND(Play[[#This Row],[Biological Marker]]=0,Play[[#This Row],[Smoker]]=0),Play[[#This Row],[medical_insurance_charges]],NA())</f>
        <v>5385.3379000000004</v>
      </c>
      <c r="AG1186" s="115" t="e">
        <f>IF(AND(Play[[#This Row],[Biological Marker]]=1,Play[[#This Row],[Smoker]]=0),Play[[#This Row],[medical_insurance_charges]],NA())</f>
        <v>#N/A</v>
      </c>
    </row>
    <row r="1187" spans="1:33" x14ac:dyDescent="0.35">
      <c r="A1187" s="31">
        <v>35</v>
      </c>
      <c r="B1187" s="31">
        <v>26.125</v>
      </c>
      <c r="C1187" s="33">
        <v>0</v>
      </c>
      <c r="D1187" s="33">
        <v>0</v>
      </c>
      <c r="E1187" s="33">
        <v>1</v>
      </c>
      <c r="F1187" s="33">
        <v>0</v>
      </c>
      <c r="G1187" s="33">
        <v>0</v>
      </c>
      <c r="H1187">
        <v>0</v>
      </c>
      <c r="I1187">
        <v>0</v>
      </c>
      <c r="J1187">
        <v>0</v>
      </c>
      <c r="K1187">
        <v>0</v>
      </c>
      <c r="L1187">
        <v>1</v>
      </c>
      <c r="M1187">
        <v>0</v>
      </c>
      <c r="N1187">
        <v>1</v>
      </c>
      <c r="O1187">
        <v>0</v>
      </c>
      <c r="P1187">
        <v>0</v>
      </c>
      <c r="Q1187" s="32">
        <v>5227.9887500000004</v>
      </c>
      <c r="R1187" s="110" t="e">
        <f>IF(Play[[#This Row],[southeast]]=1,Play[[#This Row],[medical_insurance_charges]],NA())</f>
        <v>#N/A</v>
      </c>
      <c r="S1187" s="110" t="e">
        <f>IF(Play[[#This Row],[southwest]]=1,Play[[#This Row],[medical_insurance_charges]],NA())</f>
        <v>#N/A</v>
      </c>
      <c r="T1187" s="111" t="e">
        <f>IF(Play[[#This Row],[northwest]]=1,Play[[#This Row],[medical_insurance_charges]],NA())</f>
        <v>#N/A</v>
      </c>
      <c r="U1187" s="110">
        <f>IF(Play[[#This Row],[northeast]]=1,Play[[#This Row],[medical_insurance_charges]],NA())</f>
        <v>5227.9887500000004</v>
      </c>
      <c r="V1187" s="114" t="e">
        <f>IF(AND(Play[[#This Row],[southeast]]&lt;&gt;0,Play[[#This Row],[Smoker]]&lt;&gt;0),Play[[#This Row],[medical_insurance_charges]],NA())</f>
        <v>#N/A</v>
      </c>
      <c r="W1187" s="114" t="e">
        <f>IF(AND(Play[[#This Row],[southwest]]&lt;&gt;0,Play[[#This Row],[Smoker]]&lt;&gt;0),Play[[#This Row],[medical_insurance_charges]],NA())</f>
        <v>#N/A</v>
      </c>
      <c r="X1187" s="114" t="e">
        <f>IF(AND(Play[[#This Row],[northwest]]&lt;&gt;0,Play[[#This Row],[Smoker]]&lt;&gt;0),Play[[#This Row],[medical_insurance_charges]],NA())</f>
        <v>#N/A</v>
      </c>
      <c r="Y1187" s="114" t="e">
        <f>IF(AND(Play[[#This Row],[northeast]]&lt;&gt;0,Play[[#This Row],[Smoker]]&lt;&gt;0),Play[[#This Row],[medical_insurance_charges]],NA())</f>
        <v>#N/A</v>
      </c>
      <c r="Z1187" s="115" t="e">
        <f>IF(AND(Play[[#This Row],[Biological Marker]]=0,Play[[#This Row],[Smoker]]=1),Play[[#This Row],[medical_insurance_charges]],NA())</f>
        <v>#N/A</v>
      </c>
      <c r="AA1187" s="115" t="e">
        <f>IF(AND(Play[[#This Row],[Biological Marker]]=1,Play[[#This Row],[Smoker]]=1),Play[[#This Row],[medical_insurance_charges]],NA())</f>
        <v>#N/A</v>
      </c>
      <c r="AB1187" s="144" t="e">
        <f>IF(AND(Play[[#This Row],[southeast]]&lt;&gt;0,Play[[#This Row],[Smoker]]=0),Play[[#This Row],[medical_insurance_charges]],NA())</f>
        <v>#N/A</v>
      </c>
      <c r="AC1187" s="144" t="e">
        <f>IF(AND(Play[[#This Row],[southwest]]&lt;&gt;0,Play[[#This Row],[Smoker]]=0),Play[[#This Row],[medical_insurance_charges]],NA())</f>
        <v>#N/A</v>
      </c>
      <c r="AD1187" s="144" t="e">
        <f>IF(AND(Play[[#This Row],[northwest]]&lt;&gt;0,Play[[#This Row],[Smoker]]=0),Play[[#This Row],[medical_insurance_charges]],NA())</f>
        <v>#N/A</v>
      </c>
      <c r="AE1187" s="144">
        <f>IF(AND(Play[[#This Row],[northeast]]&lt;&gt;0,Play[[#This Row],[Smoker]]=0),Play[[#This Row],[medical_insurance_charges]],NA())</f>
        <v>5227.9887500000004</v>
      </c>
      <c r="AF1187" s="115">
        <f>IF(AND(Play[[#This Row],[Biological Marker]]=0,Play[[#This Row],[Smoker]]=0),Play[[#This Row],[medical_insurance_charges]],NA())</f>
        <v>5227.9887500000004</v>
      </c>
      <c r="AG1187" s="115" t="e">
        <f>IF(AND(Play[[#This Row],[Biological Marker]]=1,Play[[#This Row],[Smoker]]=0),Play[[#This Row],[medical_insurance_charges]],NA())</f>
        <v>#N/A</v>
      </c>
    </row>
    <row r="1188" spans="1:33" x14ac:dyDescent="0.35">
      <c r="A1188" s="31">
        <v>36</v>
      </c>
      <c r="B1188" s="31">
        <v>27.74</v>
      </c>
      <c r="C1188" s="33">
        <v>0</v>
      </c>
      <c r="D1188" s="33">
        <v>0</v>
      </c>
      <c r="E1188" s="33">
        <v>1</v>
      </c>
      <c r="F1188" s="33">
        <v>0</v>
      </c>
      <c r="G1188" s="33">
        <v>0</v>
      </c>
      <c r="H1188">
        <v>0</v>
      </c>
      <c r="I1188">
        <v>0</v>
      </c>
      <c r="J1188">
        <v>0</v>
      </c>
      <c r="K1188">
        <v>0</v>
      </c>
      <c r="L1188">
        <v>1</v>
      </c>
      <c r="M1188">
        <v>0</v>
      </c>
      <c r="N1188">
        <v>0</v>
      </c>
      <c r="O1188">
        <v>1</v>
      </c>
      <c r="P1188">
        <v>0</v>
      </c>
      <c r="Q1188" s="32">
        <v>5469.0065999999997</v>
      </c>
      <c r="R1188" s="110" t="e">
        <f>IF(Play[[#This Row],[southeast]]=1,Play[[#This Row],[medical_insurance_charges]],NA())</f>
        <v>#N/A</v>
      </c>
      <c r="S1188" s="110" t="e">
        <f>IF(Play[[#This Row],[southwest]]=1,Play[[#This Row],[medical_insurance_charges]],NA())</f>
        <v>#N/A</v>
      </c>
      <c r="T1188" s="111" t="e">
        <f>IF(Play[[#This Row],[northwest]]=1,Play[[#This Row],[medical_insurance_charges]],NA())</f>
        <v>#N/A</v>
      </c>
      <c r="U1188" s="110">
        <f>IF(Play[[#This Row],[northeast]]=1,Play[[#This Row],[medical_insurance_charges]],NA())</f>
        <v>5469.0065999999997</v>
      </c>
      <c r="V1188" s="114" t="e">
        <f>IF(AND(Play[[#This Row],[southeast]]&lt;&gt;0,Play[[#This Row],[Smoker]]&lt;&gt;0),Play[[#This Row],[medical_insurance_charges]],NA())</f>
        <v>#N/A</v>
      </c>
      <c r="W1188" s="114" t="e">
        <f>IF(AND(Play[[#This Row],[southwest]]&lt;&gt;0,Play[[#This Row],[Smoker]]&lt;&gt;0),Play[[#This Row],[medical_insurance_charges]],NA())</f>
        <v>#N/A</v>
      </c>
      <c r="X1188" s="114" t="e">
        <f>IF(AND(Play[[#This Row],[northwest]]&lt;&gt;0,Play[[#This Row],[Smoker]]&lt;&gt;0),Play[[#This Row],[medical_insurance_charges]],NA())</f>
        <v>#N/A</v>
      </c>
      <c r="Y1188" s="114" t="e">
        <f>IF(AND(Play[[#This Row],[northeast]]&lt;&gt;0,Play[[#This Row],[Smoker]]&lt;&gt;0),Play[[#This Row],[medical_insurance_charges]],NA())</f>
        <v>#N/A</v>
      </c>
      <c r="Z1188" s="115" t="e">
        <f>IF(AND(Play[[#This Row],[Biological Marker]]=0,Play[[#This Row],[Smoker]]=1),Play[[#This Row],[medical_insurance_charges]],NA())</f>
        <v>#N/A</v>
      </c>
      <c r="AA1188" s="115" t="e">
        <f>IF(AND(Play[[#This Row],[Biological Marker]]=1,Play[[#This Row],[Smoker]]=1),Play[[#This Row],[medical_insurance_charges]],NA())</f>
        <v>#N/A</v>
      </c>
      <c r="AB1188" s="144" t="e">
        <f>IF(AND(Play[[#This Row],[southeast]]&lt;&gt;0,Play[[#This Row],[Smoker]]=0),Play[[#This Row],[medical_insurance_charges]],NA())</f>
        <v>#N/A</v>
      </c>
      <c r="AC1188" s="144" t="e">
        <f>IF(AND(Play[[#This Row],[southwest]]&lt;&gt;0,Play[[#This Row],[Smoker]]=0),Play[[#This Row],[medical_insurance_charges]],NA())</f>
        <v>#N/A</v>
      </c>
      <c r="AD1188" s="144" t="e">
        <f>IF(AND(Play[[#This Row],[northwest]]&lt;&gt;0,Play[[#This Row],[Smoker]]=0),Play[[#This Row],[medical_insurance_charges]],NA())</f>
        <v>#N/A</v>
      </c>
      <c r="AE1188" s="144">
        <f>IF(AND(Play[[#This Row],[northeast]]&lt;&gt;0,Play[[#This Row],[Smoker]]=0),Play[[#This Row],[medical_insurance_charges]],NA())</f>
        <v>5469.0065999999997</v>
      </c>
      <c r="AF1188" s="115">
        <f>IF(AND(Play[[#This Row],[Biological Marker]]=0,Play[[#This Row],[Smoker]]=0),Play[[#This Row],[medical_insurance_charges]],NA())</f>
        <v>5469.0065999999997</v>
      </c>
      <c r="AG1188" s="115" t="e">
        <f>IF(AND(Play[[#This Row],[Biological Marker]]=1,Play[[#This Row],[Smoker]]=0),Play[[#This Row],[medical_insurance_charges]],NA())</f>
        <v>#N/A</v>
      </c>
    </row>
    <row r="1189" spans="1:33" x14ac:dyDescent="0.35">
      <c r="A1189" s="31">
        <v>36</v>
      </c>
      <c r="B1189" s="31">
        <v>25.84</v>
      </c>
      <c r="C1189" s="33">
        <v>0</v>
      </c>
      <c r="D1189" s="33">
        <v>0</v>
      </c>
      <c r="E1189" s="33">
        <v>1</v>
      </c>
      <c r="F1189" s="33">
        <v>0</v>
      </c>
      <c r="G1189" s="33">
        <v>0</v>
      </c>
      <c r="H1189">
        <v>0</v>
      </c>
      <c r="I1189">
        <v>0</v>
      </c>
      <c r="J1189">
        <v>0</v>
      </c>
      <c r="K1189">
        <v>1</v>
      </c>
      <c r="L1189">
        <v>0</v>
      </c>
      <c r="M1189">
        <v>0</v>
      </c>
      <c r="N1189">
        <v>0</v>
      </c>
      <c r="O1189">
        <v>1</v>
      </c>
      <c r="P1189">
        <v>0</v>
      </c>
      <c r="Q1189" s="32">
        <v>5266.3656000000001</v>
      </c>
      <c r="R1189" s="110" t="e">
        <f>IF(Play[[#This Row],[southeast]]=1,Play[[#This Row],[medical_insurance_charges]],NA())</f>
        <v>#N/A</v>
      </c>
      <c r="S1189" s="110" t="e">
        <f>IF(Play[[#This Row],[southwest]]=1,Play[[#This Row],[medical_insurance_charges]],NA())</f>
        <v>#N/A</v>
      </c>
      <c r="T1189" s="111">
        <f>IF(Play[[#This Row],[northwest]]=1,Play[[#This Row],[medical_insurance_charges]],NA())</f>
        <v>5266.3656000000001</v>
      </c>
      <c r="U1189" s="110" t="e">
        <f>IF(Play[[#This Row],[northeast]]=1,Play[[#This Row],[medical_insurance_charges]],NA())</f>
        <v>#N/A</v>
      </c>
      <c r="V1189" s="114" t="e">
        <f>IF(AND(Play[[#This Row],[southeast]]&lt;&gt;0,Play[[#This Row],[Smoker]]&lt;&gt;0),Play[[#This Row],[medical_insurance_charges]],NA())</f>
        <v>#N/A</v>
      </c>
      <c r="W1189" s="114" t="e">
        <f>IF(AND(Play[[#This Row],[southwest]]&lt;&gt;0,Play[[#This Row],[Smoker]]&lt;&gt;0),Play[[#This Row],[medical_insurance_charges]],NA())</f>
        <v>#N/A</v>
      </c>
      <c r="X1189" s="114" t="e">
        <f>IF(AND(Play[[#This Row],[northwest]]&lt;&gt;0,Play[[#This Row],[Smoker]]&lt;&gt;0),Play[[#This Row],[medical_insurance_charges]],NA())</f>
        <v>#N/A</v>
      </c>
      <c r="Y1189" s="114" t="e">
        <f>IF(AND(Play[[#This Row],[northeast]]&lt;&gt;0,Play[[#This Row],[Smoker]]&lt;&gt;0),Play[[#This Row],[medical_insurance_charges]],NA())</f>
        <v>#N/A</v>
      </c>
      <c r="Z1189" s="115" t="e">
        <f>IF(AND(Play[[#This Row],[Biological Marker]]=0,Play[[#This Row],[Smoker]]=1),Play[[#This Row],[medical_insurance_charges]],NA())</f>
        <v>#N/A</v>
      </c>
      <c r="AA1189" s="115" t="e">
        <f>IF(AND(Play[[#This Row],[Biological Marker]]=1,Play[[#This Row],[Smoker]]=1),Play[[#This Row],[medical_insurance_charges]],NA())</f>
        <v>#N/A</v>
      </c>
      <c r="AB1189" s="144" t="e">
        <f>IF(AND(Play[[#This Row],[southeast]]&lt;&gt;0,Play[[#This Row],[Smoker]]=0),Play[[#This Row],[medical_insurance_charges]],NA())</f>
        <v>#N/A</v>
      </c>
      <c r="AC1189" s="144" t="e">
        <f>IF(AND(Play[[#This Row],[southwest]]&lt;&gt;0,Play[[#This Row],[Smoker]]=0),Play[[#This Row],[medical_insurance_charges]],NA())</f>
        <v>#N/A</v>
      </c>
      <c r="AD1189" s="144">
        <f>IF(AND(Play[[#This Row],[northwest]]&lt;&gt;0,Play[[#This Row],[Smoker]]=0),Play[[#This Row],[medical_insurance_charges]],NA())</f>
        <v>5266.3656000000001</v>
      </c>
      <c r="AE1189" s="144" t="e">
        <f>IF(AND(Play[[#This Row],[northeast]]&lt;&gt;0,Play[[#This Row],[Smoker]]=0),Play[[#This Row],[medical_insurance_charges]],NA())</f>
        <v>#N/A</v>
      </c>
      <c r="AF1189" s="115">
        <f>IF(AND(Play[[#This Row],[Biological Marker]]=0,Play[[#This Row],[Smoker]]=0),Play[[#This Row],[medical_insurance_charges]],NA())</f>
        <v>5266.3656000000001</v>
      </c>
      <c r="AG1189" s="115" t="e">
        <f>IF(AND(Play[[#This Row],[Biological Marker]]=1,Play[[#This Row],[Smoker]]=0),Play[[#This Row],[medical_insurance_charges]],NA())</f>
        <v>#N/A</v>
      </c>
    </row>
    <row r="1190" spans="1:33" x14ac:dyDescent="0.35">
      <c r="A1190" s="31">
        <v>36</v>
      </c>
      <c r="B1190" s="31">
        <v>26.885000000000002</v>
      </c>
      <c r="C1190" s="33">
        <v>0</v>
      </c>
      <c r="D1190" s="33">
        <v>0</v>
      </c>
      <c r="E1190" s="33">
        <v>1</v>
      </c>
      <c r="F1190" s="33">
        <v>0</v>
      </c>
      <c r="G1190" s="33">
        <v>0</v>
      </c>
      <c r="H1190">
        <v>0</v>
      </c>
      <c r="I1190">
        <v>0</v>
      </c>
      <c r="J1190">
        <v>0</v>
      </c>
      <c r="K1190">
        <v>1</v>
      </c>
      <c r="L1190">
        <v>0</v>
      </c>
      <c r="M1190">
        <v>0</v>
      </c>
      <c r="N1190">
        <v>0</v>
      </c>
      <c r="O1190">
        <v>1</v>
      </c>
      <c r="P1190">
        <v>0</v>
      </c>
      <c r="Q1190" s="32">
        <v>5267.8181500000001</v>
      </c>
      <c r="R1190" s="110" t="e">
        <f>IF(Play[[#This Row],[southeast]]=1,Play[[#This Row],[medical_insurance_charges]],NA())</f>
        <v>#N/A</v>
      </c>
      <c r="S1190" s="110" t="e">
        <f>IF(Play[[#This Row],[southwest]]=1,Play[[#This Row],[medical_insurance_charges]],NA())</f>
        <v>#N/A</v>
      </c>
      <c r="T1190" s="111">
        <f>IF(Play[[#This Row],[northwest]]=1,Play[[#This Row],[medical_insurance_charges]],NA())</f>
        <v>5267.8181500000001</v>
      </c>
      <c r="U1190" s="110" t="e">
        <f>IF(Play[[#This Row],[northeast]]=1,Play[[#This Row],[medical_insurance_charges]],NA())</f>
        <v>#N/A</v>
      </c>
      <c r="V1190" s="114" t="e">
        <f>IF(AND(Play[[#This Row],[southeast]]&lt;&gt;0,Play[[#This Row],[Smoker]]&lt;&gt;0),Play[[#This Row],[medical_insurance_charges]],NA())</f>
        <v>#N/A</v>
      </c>
      <c r="W1190" s="114" t="e">
        <f>IF(AND(Play[[#This Row],[southwest]]&lt;&gt;0,Play[[#This Row],[Smoker]]&lt;&gt;0),Play[[#This Row],[medical_insurance_charges]],NA())</f>
        <v>#N/A</v>
      </c>
      <c r="X1190" s="114" t="e">
        <f>IF(AND(Play[[#This Row],[northwest]]&lt;&gt;0,Play[[#This Row],[Smoker]]&lt;&gt;0),Play[[#This Row],[medical_insurance_charges]],NA())</f>
        <v>#N/A</v>
      </c>
      <c r="Y1190" s="114" t="e">
        <f>IF(AND(Play[[#This Row],[northeast]]&lt;&gt;0,Play[[#This Row],[Smoker]]&lt;&gt;0),Play[[#This Row],[medical_insurance_charges]],NA())</f>
        <v>#N/A</v>
      </c>
      <c r="Z1190" s="115" t="e">
        <f>IF(AND(Play[[#This Row],[Biological Marker]]=0,Play[[#This Row],[Smoker]]=1),Play[[#This Row],[medical_insurance_charges]],NA())</f>
        <v>#N/A</v>
      </c>
      <c r="AA1190" s="115" t="e">
        <f>IF(AND(Play[[#This Row],[Biological Marker]]=1,Play[[#This Row],[Smoker]]=1),Play[[#This Row],[medical_insurance_charges]],NA())</f>
        <v>#N/A</v>
      </c>
      <c r="AB1190" s="144" t="e">
        <f>IF(AND(Play[[#This Row],[southeast]]&lt;&gt;0,Play[[#This Row],[Smoker]]=0),Play[[#This Row],[medical_insurance_charges]],NA())</f>
        <v>#N/A</v>
      </c>
      <c r="AC1190" s="144" t="e">
        <f>IF(AND(Play[[#This Row],[southwest]]&lt;&gt;0,Play[[#This Row],[Smoker]]=0),Play[[#This Row],[medical_insurance_charges]],NA())</f>
        <v>#N/A</v>
      </c>
      <c r="AD1190" s="144">
        <f>IF(AND(Play[[#This Row],[northwest]]&lt;&gt;0,Play[[#This Row],[Smoker]]=0),Play[[#This Row],[medical_insurance_charges]],NA())</f>
        <v>5267.8181500000001</v>
      </c>
      <c r="AE1190" s="144" t="e">
        <f>IF(AND(Play[[#This Row],[northeast]]&lt;&gt;0,Play[[#This Row],[Smoker]]=0),Play[[#This Row],[medical_insurance_charges]],NA())</f>
        <v>#N/A</v>
      </c>
      <c r="AF1190" s="115">
        <f>IF(AND(Play[[#This Row],[Biological Marker]]=0,Play[[#This Row],[Smoker]]=0),Play[[#This Row],[medical_insurance_charges]],NA())</f>
        <v>5267.8181500000001</v>
      </c>
      <c r="AG1190" s="115" t="e">
        <f>IF(AND(Play[[#This Row],[Biological Marker]]=1,Play[[#This Row],[Smoker]]=0),Play[[#This Row],[medical_insurance_charges]],NA())</f>
        <v>#N/A</v>
      </c>
    </row>
    <row r="1191" spans="1:33" x14ac:dyDescent="0.35">
      <c r="A1191" s="31">
        <v>37</v>
      </c>
      <c r="B1191" s="31">
        <v>27.74</v>
      </c>
      <c r="C1191" s="33">
        <v>0</v>
      </c>
      <c r="D1191" s="33">
        <v>0</v>
      </c>
      <c r="E1191" s="33">
        <v>1</v>
      </c>
      <c r="F1191" s="33">
        <v>0</v>
      </c>
      <c r="G1191" s="33">
        <v>0</v>
      </c>
      <c r="H1191">
        <v>0</v>
      </c>
      <c r="I1191">
        <v>0</v>
      </c>
      <c r="J1191">
        <v>0</v>
      </c>
      <c r="K1191">
        <v>1</v>
      </c>
      <c r="L1191">
        <v>0</v>
      </c>
      <c r="M1191">
        <v>0</v>
      </c>
      <c r="N1191">
        <v>0</v>
      </c>
      <c r="O1191">
        <v>1</v>
      </c>
      <c r="P1191">
        <v>0</v>
      </c>
      <c r="Q1191" s="32">
        <v>7281.5056000000004</v>
      </c>
      <c r="R1191" s="110" t="e">
        <f>IF(Play[[#This Row],[southeast]]=1,Play[[#This Row],[medical_insurance_charges]],NA())</f>
        <v>#N/A</v>
      </c>
      <c r="S1191" s="110" t="e">
        <f>IF(Play[[#This Row],[southwest]]=1,Play[[#This Row],[medical_insurance_charges]],NA())</f>
        <v>#N/A</v>
      </c>
      <c r="T1191" s="111">
        <f>IF(Play[[#This Row],[northwest]]=1,Play[[#This Row],[medical_insurance_charges]],NA())</f>
        <v>7281.5056000000004</v>
      </c>
      <c r="U1191" s="110" t="e">
        <f>IF(Play[[#This Row],[northeast]]=1,Play[[#This Row],[medical_insurance_charges]],NA())</f>
        <v>#N/A</v>
      </c>
      <c r="V1191" s="114" t="e">
        <f>IF(AND(Play[[#This Row],[southeast]]&lt;&gt;0,Play[[#This Row],[Smoker]]&lt;&gt;0),Play[[#This Row],[medical_insurance_charges]],NA())</f>
        <v>#N/A</v>
      </c>
      <c r="W1191" s="114" t="e">
        <f>IF(AND(Play[[#This Row],[southwest]]&lt;&gt;0,Play[[#This Row],[Smoker]]&lt;&gt;0),Play[[#This Row],[medical_insurance_charges]],NA())</f>
        <v>#N/A</v>
      </c>
      <c r="X1191" s="114" t="e">
        <f>IF(AND(Play[[#This Row],[northwest]]&lt;&gt;0,Play[[#This Row],[Smoker]]&lt;&gt;0),Play[[#This Row],[medical_insurance_charges]],NA())</f>
        <v>#N/A</v>
      </c>
      <c r="Y1191" s="114" t="e">
        <f>IF(AND(Play[[#This Row],[northeast]]&lt;&gt;0,Play[[#This Row],[Smoker]]&lt;&gt;0),Play[[#This Row],[medical_insurance_charges]],NA())</f>
        <v>#N/A</v>
      </c>
      <c r="Z1191" s="115" t="e">
        <f>IF(AND(Play[[#This Row],[Biological Marker]]=0,Play[[#This Row],[Smoker]]=1),Play[[#This Row],[medical_insurance_charges]],NA())</f>
        <v>#N/A</v>
      </c>
      <c r="AA1191" s="115" t="e">
        <f>IF(AND(Play[[#This Row],[Biological Marker]]=1,Play[[#This Row],[Smoker]]=1),Play[[#This Row],[medical_insurance_charges]],NA())</f>
        <v>#N/A</v>
      </c>
      <c r="AB1191" s="144" t="e">
        <f>IF(AND(Play[[#This Row],[southeast]]&lt;&gt;0,Play[[#This Row],[Smoker]]=0),Play[[#This Row],[medical_insurance_charges]],NA())</f>
        <v>#N/A</v>
      </c>
      <c r="AC1191" s="144" t="e">
        <f>IF(AND(Play[[#This Row],[southwest]]&lt;&gt;0,Play[[#This Row],[Smoker]]=0),Play[[#This Row],[medical_insurance_charges]],NA())</f>
        <v>#N/A</v>
      </c>
      <c r="AD1191" s="144">
        <f>IF(AND(Play[[#This Row],[northwest]]&lt;&gt;0,Play[[#This Row],[Smoker]]=0),Play[[#This Row],[medical_insurance_charges]],NA())</f>
        <v>7281.5056000000004</v>
      </c>
      <c r="AE1191" s="144" t="e">
        <f>IF(AND(Play[[#This Row],[northeast]]&lt;&gt;0,Play[[#This Row],[Smoker]]=0),Play[[#This Row],[medical_insurance_charges]],NA())</f>
        <v>#N/A</v>
      </c>
      <c r="AF1191" s="115">
        <f>IF(AND(Play[[#This Row],[Biological Marker]]=0,Play[[#This Row],[Smoker]]=0),Play[[#This Row],[medical_insurance_charges]],NA())</f>
        <v>7281.5056000000004</v>
      </c>
      <c r="AG1191" s="115" t="e">
        <f>IF(AND(Play[[#This Row],[Biological Marker]]=1,Play[[#This Row],[Smoker]]=0),Play[[#This Row],[medical_insurance_charges]],NA())</f>
        <v>#N/A</v>
      </c>
    </row>
    <row r="1192" spans="1:33" x14ac:dyDescent="0.35">
      <c r="A1192" s="31">
        <v>38</v>
      </c>
      <c r="B1192" s="31">
        <v>27.265000000000001</v>
      </c>
      <c r="C1192" s="33">
        <v>0</v>
      </c>
      <c r="D1192" s="33">
        <v>0</v>
      </c>
      <c r="E1192" s="33">
        <v>1</v>
      </c>
      <c r="F1192" s="33">
        <v>0</v>
      </c>
      <c r="G1192" s="33">
        <v>0</v>
      </c>
      <c r="H1192">
        <v>0</v>
      </c>
      <c r="I1192">
        <v>0</v>
      </c>
      <c r="J1192">
        <v>0</v>
      </c>
      <c r="K1192">
        <v>0</v>
      </c>
      <c r="L1192">
        <v>1</v>
      </c>
      <c r="M1192">
        <v>0</v>
      </c>
      <c r="N1192">
        <v>0</v>
      </c>
      <c r="O1192">
        <v>1</v>
      </c>
      <c r="P1192">
        <v>0</v>
      </c>
      <c r="Q1192" s="32">
        <v>6555.07035</v>
      </c>
      <c r="R1192" s="110" t="e">
        <f>IF(Play[[#This Row],[southeast]]=1,Play[[#This Row],[medical_insurance_charges]],NA())</f>
        <v>#N/A</v>
      </c>
      <c r="S1192" s="110" t="e">
        <f>IF(Play[[#This Row],[southwest]]=1,Play[[#This Row],[medical_insurance_charges]],NA())</f>
        <v>#N/A</v>
      </c>
      <c r="T1192" s="111" t="e">
        <f>IF(Play[[#This Row],[northwest]]=1,Play[[#This Row],[medical_insurance_charges]],NA())</f>
        <v>#N/A</v>
      </c>
      <c r="U1192" s="110">
        <f>IF(Play[[#This Row],[northeast]]=1,Play[[#This Row],[medical_insurance_charges]],NA())</f>
        <v>6555.07035</v>
      </c>
      <c r="V1192" s="114" t="e">
        <f>IF(AND(Play[[#This Row],[southeast]]&lt;&gt;0,Play[[#This Row],[Smoker]]&lt;&gt;0),Play[[#This Row],[medical_insurance_charges]],NA())</f>
        <v>#N/A</v>
      </c>
      <c r="W1192" s="114" t="e">
        <f>IF(AND(Play[[#This Row],[southwest]]&lt;&gt;0,Play[[#This Row],[Smoker]]&lt;&gt;0),Play[[#This Row],[medical_insurance_charges]],NA())</f>
        <v>#N/A</v>
      </c>
      <c r="X1192" s="114" t="e">
        <f>IF(AND(Play[[#This Row],[northwest]]&lt;&gt;0,Play[[#This Row],[Smoker]]&lt;&gt;0),Play[[#This Row],[medical_insurance_charges]],NA())</f>
        <v>#N/A</v>
      </c>
      <c r="Y1192" s="114" t="e">
        <f>IF(AND(Play[[#This Row],[northeast]]&lt;&gt;0,Play[[#This Row],[Smoker]]&lt;&gt;0),Play[[#This Row],[medical_insurance_charges]],NA())</f>
        <v>#N/A</v>
      </c>
      <c r="Z1192" s="115" t="e">
        <f>IF(AND(Play[[#This Row],[Biological Marker]]=0,Play[[#This Row],[Smoker]]=1),Play[[#This Row],[medical_insurance_charges]],NA())</f>
        <v>#N/A</v>
      </c>
      <c r="AA1192" s="115" t="e">
        <f>IF(AND(Play[[#This Row],[Biological Marker]]=1,Play[[#This Row],[Smoker]]=1),Play[[#This Row],[medical_insurance_charges]],NA())</f>
        <v>#N/A</v>
      </c>
      <c r="AB1192" s="144" t="e">
        <f>IF(AND(Play[[#This Row],[southeast]]&lt;&gt;0,Play[[#This Row],[Smoker]]=0),Play[[#This Row],[medical_insurance_charges]],NA())</f>
        <v>#N/A</v>
      </c>
      <c r="AC1192" s="144" t="e">
        <f>IF(AND(Play[[#This Row],[southwest]]&lt;&gt;0,Play[[#This Row],[Smoker]]=0),Play[[#This Row],[medical_insurance_charges]],NA())</f>
        <v>#N/A</v>
      </c>
      <c r="AD1192" s="144" t="e">
        <f>IF(AND(Play[[#This Row],[northwest]]&lt;&gt;0,Play[[#This Row],[Smoker]]=0),Play[[#This Row],[medical_insurance_charges]],NA())</f>
        <v>#N/A</v>
      </c>
      <c r="AE1192" s="144">
        <f>IF(AND(Play[[#This Row],[northeast]]&lt;&gt;0,Play[[#This Row],[Smoker]]=0),Play[[#This Row],[medical_insurance_charges]],NA())</f>
        <v>6555.07035</v>
      </c>
      <c r="AF1192" s="115">
        <f>IF(AND(Play[[#This Row],[Biological Marker]]=0,Play[[#This Row],[Smoker]]=0),Play[[#This Row],[medical_insurance_charges]],NA())</f>
        <v>6555.07035</v>
      </c>
      <c r="AG1192" s="115" t="e">
        <f>IF(AND(Play[[#This Row],[Biological Marker]]=1,Play[[#This Row],[Smoker]]=0),Play[[#This Row],[medical_insurance_charges]],NA())</f>
        <v>#N/A</v>
      </c>
    </row>
    <row r="1193" spans="1:33" x14ac:dyDescent="0.35">
      <c r="A1193" s="31">
        <v>38</v>
      </c>
      <c r="B1193" s="31">
        <v>27.835000000000001</v>
      </c>
      <c r="C1193" s="33">
        <v>0</v>
      </c>
      <c r="D1193" s="33">
        <v>0</v>
      </c>
      <c r="E1193" s="33">
        <v>1</v>
      </c>
      <c r="F1193" s="33">
        <v>0</v>
      </c>
      <c r="G1193" s="33">
        <v>0</v>
      </c>
      <c r="H1193">
        <v>0</v>
      </c>
      <c r="I1193">
        <v>0</v>
      </c>
      <c r="J1193">
        <v>0</v>
      </c>
      <c r="K1193">
        <v>0</v>
      </c>
      <c r="L1193">
        <v>1</v>
      </c>
      <c r="M1193">
        <v>0</v>
      </c>
      <c r="N1193">
        <v>0</v>
      </c>
      <c r="O1193">
        <v>1</v>
      </c>
      <c r="P1193">
        <v>0</v>
      </c>
      <c r="Q1193" s="32">
        <v>7144.86265</v>
      </c>
      <c r="R1193" s="110" t="e">
        <f>IF(Play[[#This Row],[southeast]]=1,Play[[#This Row],[medical_insurance_charges]],NA())</f>
        <v>#N/A</v>
      </c>
      <c r="S1193" s="110" t="e">
        <f>IF(Play[[#This Row],[southwest]]=1,Play[[#This Row],[medical_insurance_charges]],NA())</f>
        <v>#N/A</v>
      </c>
      <c r="T1193" s="111" t="e">
        <f>IF(Play[[#This Row],[northwest]]=1,Play[[#This Row],[medical_insurance_charges]],NA())</f>
        <v>#N/A</v>
      </c>
      <c r="U1193" s="110">
        <f>IF(Play[[#This Row],[northeast]]=1,Play[[#This Row],[medical_insurance_charges]],NA())</f>
        <v>7144.86265</v>
      </c>
      <c r="V1193" s="114" t="e">
        <f>IF(AND(Play[[#This Row],[southeast]]&lt;&gt;0,Play[[#This Row],[Smoker]]&lt;&gt;0),Play[[#This Row],[medical_insurance_charges]],NA())</f>
        <v>#N/A</v>
      </c>
      <c r="W1193" s="114" t="e">
        <f>IF(AND(Play[[#This Row],[southwest]]&lt;&gt;0,Play[[#This Row],[Smoker]]&lt;&gt;0),Play[[#This Row],[medical_insurance_charges]],NA())</f>
        <v>#N/A</v>
      </c>
      <c r="X1193" s="114" t="e">
        <f>IF(AND(Play[[#This Row],[northwest]]&lt;&gt;0,Play[[#This Row],[Smoker]]&lt;&gt;0),Play[[#This Row],[medical_insurance_charges]],NA())</f>
        <v>#N/A</v>
      </c>
      <c r="Y1193" s="114" t="e">
        <f>IF(AND(Play[[#This Row],[northeast]]&lt;&gt;0,Play[[#This Row],[Smoker]]&lt;&gt;0),Play[[#This Row],[medical_insurance_charges]],NA())</f>
        <v>#N/A</v>
      </c>
      <c r="Z1193" s="115" t="e">
        <f>IF(AND(Play[[#This Row],[Biological Marker]]=0,Play[[#This Row],[Smoker]]=1),Play[[#This Row],[medical_insurance_charges]],NA())</f>
        <v>#N/A</v>
      </c>
      <c r="AA1193" s="115" t="e">
        <f>IF(AND(Play[[#This Row],[Biological Marker]]=1,Play[[#This Row],[Smoker]]=1),Play[[#This Row],[medical_insurance_charges]],NA())</f>
        <v>#N/A</v>
      </c>
      <c r="AB1193" s="144" t="e">
        <f>IF(AND(Play[[#This Row],[southeast]]&lt;&gt;0,Play[[#This Row],[Smoker]]=0),Play[[#This Row],[medical_insurance_charges]],NA())</f>
        <v>#N/A</v>
      </c>
      <c r="AC1193" s="144" t="e">
        <f>IF(AND(Play[[#This Row],[southwest]]&lt;&gt;0,Play[[#This Row],[Smoker]]=0),Play[[#This Row],[medical_insurance_charges]],NA())</f>
        <v>#N/A</v>
      </c>
      <c r="AD1193" s="144" t="e">
        <f>IF(AND(Play[[#This Row],[northwest]]&lt;&gt;0,Play[[#This Row],[Smoker]]=0),Play[[#This Row],[medical_insurance_charges]],NA())</f>
        <v>#N/A</v>
      </c>
      <c r="AE1193" s="144">
        <f>IF(AND(Play[[#This Row],[northeast]]&lt;&gt;0,Play[[#This Row],[Smoker]]=0),Play[[#This Row],[medical_insurance_charges]],NA())</f>
        <v>7144.86265</v>
      </c>
      <c r="AF1193" s="115">
        <f>IF(AND(Play[[#This Row],[Biological Marker]]=0,Play[[#This Row],[Smoker]]=0),Play[[#This Row],[medical_insurance_charges]],NA())</f>
        <v>7144.86265</v>
      </c>
      <c r="AG1193" s="115" t="e">
        <f>IF(AND(Play[[#This Row],[Biological Marker]]=1,Play[[#This Row],[Smoker]]=0),Play[[#This Row],[medical_insurance_charges]],NA())</f>
        <v>#N/A</v>
      </c>
    </row>
    <row r="1194" spans="1:33" x14ac:dyDescent="0.35">
      <c r="A1194" s="31">
        <v>39</v>
      </c>
      <c r="B1194" s="31">
        <v>26.315000000000001</v>
      </c>
      <c r="C1194" s="33">
        <v>0</v>
      </c>
      <c r="D1194" s="33">
        <v>0</v>
      </c>
      <c r="E1194" s="33">
        <v>1</v>
      </c>
      <c r="F1194" s="33">
        <v>0</v>
      </c>
      <c r="G1194" s="33">
        <v>0</v>
      </c>
      <c r="H1194">
        <v>0</v>
      </c>
      <c r="I1194">
        <v>0</v>
      </c>
      <c r="J1194">
        <v>0</v>
      </c>
      <c r="K1194">
        <v>1</v>
      </c>
      <c r="L1194">
        <v>0</v>
      </c>
      <c r="M1194">
        <v>0</v>
      </c>
      <c r="N1194">
        <v>0</v>
      </c>
      <c r="O1194">
        <v>1</v>
      </c>
      <c r="P1194">
        <v>0</v>
      </c>
      <c r="Q1194" s="32">
        <v>7201.7008500000002</v>
      </c>
      <c r="R1194" s="110" t="e">
        <f>IF(Play[[#This Row],[southeast]]=1,Play[[#This Row],[medical_insurance_charges]],NA())</f>
        <v>#N/A</v>
      </c>
      <c r="S1194" s="110" t="e">
        <f>IF(Play[[#This Row],[southwest]]=1,Play[[#This Row],[medical_insurance_charges]],NA())</f>
        <v>#N/A</v>
      </c>
      <c r="T1194" s="111">
        <f>IF(Play[[#This Row],[northwest]]=1,Play[[#This Row],[medical_insurance_charges]],NA())</f>
        <v>7201.7008500000002</v>
      </c>
      <c r="U1194" s="110" t="e">
        <f>IF(Play[[#This Row],[northeast]]=1,Play[[#This Row],[medical_insurance_charges]],NA())</f>
        <v>#N/A</v>
      </c>
      <c r="V1194" s="114" t="e">
        <f>IF(AND(Play[[#This Row],[southeast]]&lt;&gt;0,Play[[#This Row],[Smoker]]&lt;&gt;0),Play[[#This Row],[medical_insurance_charges]],NA())</f>
        <v>#N/A</v>
      </c>
      <c r="W1194" s="114" t="e">
        <f>IF(AND(Play[[#This Row],[southwest]]&lt;&gt;0,Play[[#This Row],[Smoker]]&lt;&gt;0),Play[[#This Row],[medical_insurance_charges]],NA())</f>
        <v>#N/A</v>
      </c>
      <c r="X1194" s="114" t="e">
        <f>IF(AND(Play[[#This Row],[northwest]]&lt;&gt;0,Play[[#This Row],[Smoker]]&lt;&gt;0),Play[[#This Row],[medical_insurance_charges]],NA())</f>
        <v>#N/A</v>
      </c>
      <c r="Y1194" s="114" t="e">
        <f>IF(AND(Play[[#This Row],[northeast]]&lt;&gt;0,Play[[#This Row],[Smoker]]&lt;&gt;0),Play[[#This Row],[medical_insurance_charges]],NA())</f>
        <v>#N/A</v>
      </c>
      <c r="Z1194" s="115" t="e">
        <f>IF(AND(Play[[#This Row],[Biological Marker]]=0,Play[[#This Row],[Smoker]]=1),Play[[#This Row],[medical_insurance_charges]],NA())</f>
        <v>#N/A</v>
      </c>
      <c r="AA1194" s="115" t="e">
        <f>IF(AND(Play[[#This Row],[Biological Marker]]=1,Play[[#This Row],[Smoker]]=1),Play[[#This Row],[medical_insurance_charges]],NA())</f>
        <v>#N/A</v>
      </c>
      <c r="AB1194" s="144" t="e">
        <f>IF(AND(Play[[#This Row],[southeast]]&lt;&gt;0,Play[[#This Row],[Smoker]]=0),Play[[#This Row],[medical_insurance_charges]],NA())</f>
        <v>#N/A</v>
      </c>
      <c r="AC1194" s="144" t="e">
        <f>IF(AND(Play[[#This Row],[southwest]]&lt;&gt;0,Play[[#This Row],[Smoker]]=0),Play[[#This Row],[medical_insurance_charges]],NA())</f>
        <v>#N/A</v>
      </c>
      <c r="AD1194" s="144">
        <f>IF(AND(Play[[#This Row],[northwest]]&lt;&gt;0,Play[[#This Row],[Smoker]]=0),Play[[#This Row],[medical_insurance_charges]],NA())</f>
        <v>7201.7008500000002</v>
      </c>
      <c r="AE1194" s="144" t="e">
        <f>IF(AND(Play[[#This Row],[northeast]]&lt;&gt;0,Play[[#This Row],[Smoker]]=0),Play[[#This Row],[medical_insurance_charges]],NA())</f>
        <v>#N/A</v>
      </c>
      <c r="AF1194" s="115">
        <f>IF(AND(Play[[#This Row],[Biological Marker]]=0,Play[[#This Row],[Smoker]]=0),Play[[#This Row],[medical_insurance_charges]],NA())</f>
        <v>7201.7008500000002</v>
      </c>
      <c r="AG1194" s="115" t="e">
        <f>IF(AND(Play[[#This Row],[Biological Marker]]=1,Play[[#This Row],[Smoker]]=0),Play[[#This Row],[medical_insurance_charges]],NA())</f>
        <v>#N/A</v>
      </c>
    </row>
    <row r="1195" spans="1:33" x14ac:dyDescent="0.35">
      <c r="A1195" s="31">
        <v>40</v>
      </c>
      <c r="B1195" s="31">
        <v>28.69</v>
      </c>
      <c r="C1195" s="33">
        <v>0</v>
      </c>
      <c r="D1195" s="33">
        <v>0</v>
      </c>
      <c r="E1195" s="33">
        <v>1</v>
      </c>
      <c r="F1195" s="33">
        <v>0</v>
      </c>
      <c r="G1195" s="33">
        <v>0</v>
      </c>
      <c r="H1195">
        <v>0</v>
      </c>
      <c r="I1195">
        <v>0</v>
      </c>
      <c r="J1195">
        <v>0</v>
      </c>
      <c r="K1195">
        <v>1</v>
      </c>
      <c r="L1195">
        <v>0</v>
      </c>
      <c r="M1195">
        <v>0</v>
      </c>
      <c r="N1195">
        <v>0</v>
      </c>
      <c r="O1195">
        <v>1</v>
      </c>
      <c r="P1195">
        <v>0</v>
      </c>
      <c r="Q1195" s="32">
        <v>8059.6791000000003</v>
      </c>
      <c r="R1195" s="110" t="e">
        <f>IF(Play[[#This Row],[southeast]]=1,Play[[#This Row],[medical_insurance_charges]],NA())</f>
        <v>#N/A</v>
      </c>
      <c r="S1195" s="110" t="e">
        <f>IF(Play[[#This Row],[southwest]]=1,Play[[#This Row],[medical_insurance_charges]],NA())</f>
        <v>#N/A</v>
      </c>
      <c r="T1195" s="111">
        <f>IF(Play[[#This Row],[northwest]]=1,Play[[#This Row],[medical_insurance_charges]],NA())</f>
        <v>8059.6791000000003</v>
      </c>
      <c r="U1195" s="110" t="e">
        <f>IF(Play[[#This Row],[northeast]]=1,Play[[#This Row],[medical_insurance_charges]],NA())</f>
        <v>#N/A</v>
      </c>
      <c r="V1195" s="114" t="e">
        <f>IF(AND(Play[[#This Row],[southeast]]&lt;&gt;0,Play[[#This Row],[Smoker]]&lt;&gt;0),Play[[#This Row],[medical_insurance_charges]],NA())</f>
        <v>#N/A</v>
      </c>
      <c r="W1195" s="114" t="e">
        <f>IF(AND(Play[[#This Row],[southwest]]&lt;&gt;0,Play[[#This Row],[Smoker]]&lt;&gt;0),Play[[#This Row],[medical_insurance_charges]],NA())</f>
        <v>#N/A</v>
      </c>
      <c r="X1195" s="114" t="e">
        <f>IF(AND(Play[[#This Row],[northwest]]&lt;&gt;0,Play[[#This Row],[Smoker]]&lt;&gt;0),Play[[#This Row],[medical_insurance_charges]],NA())</f>
        <v>#N/A</v>
      </c>
      <c r="Y1195" s="114" t="e">
        <f>IF(AND(Play[[#This Row],[northeast]]&lt;&gt;0,Play[[#This Row],[Smoker]]&lt;&gt;0),Play[[#This Row],[medical_insurance_charges]],NA())</f>
        <v>#N/A</v>
      </c>
      <c r="Z1195" s="115" t="e">
        <f>IF(AND(Play[[#This Row],[Biological Marker]]=0,Play[[#This Row],[Smoker]]=1),Play[[#This Row],[medical_insurance_charges]],NA())</f>
        <v>#N/A</v>
      </c>
      <c r="AA1195" s="115" t="e">
        <f>IF(AND(Play[[#This Row],[Biological Marker]]=1,Play[[#This Row],[Smoker]]=1),Play[[#This Row],[medical_insurance_charges]],NA())</f>
        <v>#N/A</v>
      </c>
      <c r="AB1195" s="144" t="e">
        <f>IF(AND(Play[[#This Row],[southeast]]&lt;&gt;0,Play[[#This Row],[Smoker]]=0),Play[[#This Row],[medical_insurance_charges]],NA())</f>
        <v>#N/A</v>
      </c>
      <c r="AC1195" s="144" t="e">
        <f>IF(AND(Play[[#This Row],[southwest]]&lt;&gt;0,Play[[#This Row],[Smoker]]=0),Play[[#This Row],[medical_insurance_charges]],NA())</f>
        <v>#N/A</v>
      </c>
      <c r="AD1195" s="144">
        <f>IF(AND(Play[[#This Row],[northwest]]&lt;&gt;0,Play[[#This Row],[Smoker]]=0),Play[[#This Row],[medical_insurance_charges]],NA())</f>
        <v>8059.6791000000003</v>
      </c>
      <c r="AE1195" s="144" t="e">
        <f>IF(AND(Play[[#This Row],[northeast]]&lt;&gt;0,Play[[#This Row],[Smoker]]=0),Play[[#This Row],[medical_insurance_charges]],NA())</f>
        <v>#N/A</v>
      </c>
      <c r="AF1195" s="115">
        <f>IF(AND(Play[[#This Row],[Biological Marker]]=0,Play[[#This Row],[Smoker]]=0),Play[[#This Row],[medical_insurance_charges]],NA())</f>
        <v>8059.6791000000003</v>
      </c>
      <c r="AG1195" s="115" t="e">
        <f>IF(AND(Play[[#This Row],[Biological Marker]]=1,Play[[#This Row],[Smoker]]=0),Play[[#This Row],[medical_insurance_charges]],NA())</f>
        <v>#N/A</v>
      </c>
    </row>
    <row r="1196" spans="1:33" x14ac:dyDescent="0.35">
      <c r="A1196" s="31">
        <v>40</v>
      </c>
      <c r="B1196" s="31">
        <v>25.46</v>
      </c>
      <c r="C1196" s="33">
        <v>0</v>
      </c>
      <c r="D1196" s="33">
        <v>0</v>
      </c>
      <c r="E1196" s="33">
        <v>1</v>
      </c>
      <c r="F1196" s="33">
        <v>0</v>
      </c>
      <c r="G1196" s="33">
        <v>0</v>
      </c>
      <c r="H1196">
        <v>0</v>
      </c>
      <c r="I1196">
        <v>0</v>
      </c>
      <c r="J1196">
        <v>0</v>
      </c>
      <c r="K1196">
        <v>0</v>
      </c>
      <c r="L1196">
        <v>1</v>
      </c>
      <c r="M1196">
        <v>0</v>
      </c>
      <c r="N1196">
        <v>0</v>
      </c>
      <c r="O1196">
        <v>1</v>
      </c>
      <c r="P1196">
        <v>0</v>
      </c>
      <c r="Q1196" s="32">
        <v>7077.1894000000002</v>
      </c>
      <c r="R1196" s="110" t="e">
        <f>IF(Play[[#This Row],[southeast]]=1,Play[[#This Row],[medical_insurance_charges]],NA())</f>
        <v>#N/A</v>
      </c>
      <c r="S1196" s="110" t="e">
        <f>IF(Play[[#This Row],[southwest]]=1,Play[[#This Row],[medical_insurance_charges]],NA())</f>
        <v>#N/A</v>
      </c>
      <c r="T1196" s="111" t="e">
        <f>IF(Play[[#This Row],[northwest]]=1,Play[[#This Row],[medical_insurance_charges]],NA())</f>
        <v>#N/A</v>
      </c>
      <c r="U1196" s="110">
        <f>IF(Play[[#This Row],[northeast]]=1,Play[[#This Row],[medical_insurance_charges]],NA())</f>
        <v>7077.1894000000002</v>
      </c>
      <c r="V1196" s="114" t="e">
        <f>IF(AND(Play[[#This Row],[southeast]]&lt;&gt;0,Play[[#This Row],[Smoker]]&lt;&gt;0),Play[[#This Row],[medical_insurance_charges]],NA())</f>
        <v>#N/A</v>
      </c>
      <c r="W1196" s="114" t="e">
        <f>IF(AND(Play[[#This Row],[southwest]]&lt;&gt;0,Play[[#This Row],[Smoker]]&lt;&gt;0),Play[[#This Row],[medical_insurance_charges]],NA())</f>
        <v>#N/A</v>
      </c>
      <c r="X1196" s="114" t="e">
        <f>IF(AND(Play[[#This Row],[northwest]]&lt;&gt;0,Play[[#This Row],[Smoker]]&lt;&gt;0),Play[[#This Row],[medical_insurance_charges]],NA())</f>
        <v>#N/A</v>
      </c>
      <c r="Y1196" s="114" t="e">
        <f>IF(AND(Play[[#This Row],[northeast]]&lt;&gt;0,Play[[#This Row],[Smoker]]&lt;&gt;0),Play[[#This Row],[medical_insurance_charges]],NA())</f>
        <v>#N/A</v>
      </c>
      <c r="Z1196" s="115" t="e">
        <f>IF(AND(Play[[#This Row],[Biological Marker]]=0,Play[[#This Row],[Smoker]]=1),Play[[#This Row],[medical_insurance_charges]],NA())</f>
        <v>#N/A</v>
      </c>
      <c r="AA1196" s="115" t="e">
        <f>IF(AND(Play[[#This Row],[Biological Marker]]=1,Play[[#This Row],[Smoker]]=1),Play[[#This Row],[medical_insurance_charges]],NA())</f>
        <v>#N/A</v>
      </c>
      <c r="AB1196" s="144" t="e">
        <f>IF(AND(Play[[#This Row],[southeast]]&lt;&gt;0,Play[[#This Row],[Smoker]]=0),Play[[#This Row],[medical_insurance_charges]],NA())</f>
        <v>#N/A</v>
      </c>
      <c r="AC1196" s="144" t="e">
        <f>IF(AND(Play[[#This Row],[southwest]]&lt;&gt;0,Play[[#This Row],[Smoker]]=0),Play[[#This Row],[medical_insurance_charges]],NA())</f>
        <v>#N/A</v>
      </c>
      <c r="AD1196" s="144" t="e">
        <f>IF(AND(Play[[#This Row],[northwest]]&lt;&gt;0,Play[[#This Row],[Smoker]]=0),Play[[#This Row],[medical_insurance_charges]],NA())</f>
        <v>#N/A</v>
      </c>
      <c r="AE1196" s="144">
        <f>IF(AND(Play[[#This Row],[northeast]]&lt;&gt;0,Play[[#This Row],[Smoker]]=0),Play[[#This Row],[medical_insurance_charges]],NA())</f>
        <v>7077.1894000000002</v>
      </c>
      <c r="AF1196" s="115">
        <f>IF(AND(Play[[#This Row],[Biological Marker]]=0,Play[[#This Row],[Smoker]]=0),Play[[#This Row],[medical_insurance_charges]],NA())</f>
        <v>7077.1894000000002</v>
      </c>
      <c r="AG1196" s="115" t="e">
        <f>IF(AND(Play[[#This Row],[Biological Marker]]=1,Play[[#This Row],[Smoker]]=0),Play[[#This Row],[medical_insurance_charges]],NA())</f>
        <v>#N/A</v>
      </c>
    </row>
    <row r="1197" spans="1:33" x14ac:dyDescent="0.35">
      <c r="A1197" s="31">
        <v>41</v>
      </c>
      <c r="B1197" s="31">
        <v>28.31</v>
      </c>
      <c r="C1197" s="33">
        <v>0</v>
      </c>
      <c r="D1197" s="33">
        <v>0</v>
      </c>
      <c r="E1197" s="33">
        <v>1</v>
      </c>
      <c r="F1197" s="33">
        <v>0</v>
      </c>
      <c r="G1197" s="33">
        <v>0</v>
      </c>
      <c r="H1197">
        <v>0</v>
      </c>
      <c r="I1197">
        <v>0</v>
      </c>
      <c r="J1197">
        <v>0</v>
      </c>
      <c r="K1197">
        <v>1</v>
      </c>
      <c r="L1197">
        <v>0</v>
      </c>
      <c r="M1197">
        <v>0</v>
      </c>
      <c r="N1197">
        <v>0</v>
      </c>
      <c r="O1197">
        <v>1</v>
      </c>
      <c r="P1197">
        <v>0</v>
      </c>
      <c r="Q1197" s="32">
        <v>7153.5538999999999</v>
      </c>
      <c r="R1197" s="110" t="e">
        <f>IF(Play[[#This Row],[southeast]]=1,Play[[#This Row],[medical_insurance_charges]],NA())</f>
        <v>#N/A</v>
      </c>
      <c r="S1197" s="110" t="e">
        <f>IF(Play[[#This Row],[southwest]]=1,Play[[#This Row],[medical_insurance_charges]],NA())</f>
        <v>#N/A</v>
      </c>
      <c r="T1197" s="111">
        <f>IF(Play[[#This Row],[northwest]]=1,Play[[#This Row],[medical_insurance_charges]],NA())</f>
        <v>7153.5538999999999</v>
      </c>
      <c r="U1197" s="110" t="e">
        <f>IF(Play[[#This Row],[northeast]]=1,Play[[#This Row],[medical_insurance_charges]],NA())</f>
        <v>#N/A</v>
      </c>
      <c r="V1197" s="114" t="e">
        <f>IF(AND(Play[[#This Row],[southeast]]&lt;&gt;0,Play[[#This Row],[Smoker]]&lt;&gt;0),Play[[#This Row],[medical_insurance_charges]],NA())</f>
        <v>#N/A</v>
      </c>
      <c r="W1197" s="114" t="e">
        <f>IF(AND(Play[[#This Row],[southwest]]&lt;&gt;0,Play[[#This Row],[Smoker]]&lt;&gt;0),Play[[#This Row],[medical_insurance_charges]],NA())</f>
        <v>#N/A</v>
      </c>
      <c r="X1197" s="114" t="e">
        <f>IF(AND(Play[[#This Row],[northwest]]&lt;&gt;0,Play[[#This Row],[Smoker]]&lt;&gt;0),Play[[#This Row],[medical_insurance_charges]],NA())</f>
        <v>#N/A</v>
      </c>
      <c r="Y1197" s="114" t="e">
        <f>IF(AND(Play[[#This Row],[northeast]]&lt;&gt;0,Play[[#This Row],[Smoker]]&lt;&gt;0),Play[[#This Row],[medical_insurance_charges]],NA())</f>
        <v>#N/A</v>
      </c>
      <c r="Z1197" s="115" t="e">
        <f>IF(AND(Play[[#This Row],[Biological Marker]]=0,Play[[#This Row],[Smoker]]=1),Play[[#This Row],[medical_insurance_charges]],NA())</f>
        <v>#N/A</v>
      </c>
      <c r="AA1197" s="115" t="e">
        <f>IF(AND(Play[[#This Row],[Biological Marker]]=1,Play[[#This Row],[Smoker]]=1),Play[[#This Row],[medical_insurance_charges]],NA())</f>
        <v>#N/A</v>
      </c>
      <c r="AB1197" s="144" t="e">
        <f>IF(AND(Play[[#This Row],[southeast]]&lt;&gt;0,Play[[#This Row],[Smoker]]=0),Play[[#This Row],[medical_insurance_charges]],NA())</f>
        <v>#N/A</v>
      </c>
      <c r="AC1197" s="144" t="e">
        <f>IF(AND(Play[[#This Row],[southwest]]&lt;&gt;0,Play[[#This Row],[Smoker]]=0),Play[[#This Row],[medical_insurance_charges]],NA())</f>
        <v>#N/A</v>
      </c>
      <c r="AD1197" s="144">
        <f>IF(AND(Play[[#This Row],[northwest]]&lt;&gt;0,Play[[#This Row],[Smoker]]=0),Play[[#This Row],[medical_insurance_charges]],NA())</f>
        <v>7153.5538999999999</v>
      </c>
      <c r="AE1197" s="144" t="e">
        <f>IF(AND(Play[[#This Row],[northeast]]&lt;&gt;0,Play[[#This Row],[Smoker]]=0),Play[[#This Row],[medical_insurance_charges]],NA())</f>
        <v>#N/A</v>
      </c>
      <c r="AF1197" s="115">
        <f>IF(AND(Play[[#This Row],[Biological Marker]]=0,Play[[#This Row],[Smoker]]=0),Play[[#This Row],[medical_insurance_charges]],NA())</f>
        <v>7153.5538999999999</v>
      </c>
      <c r="AG1197" s="115" t="e">
        <f>IF(AND(Play[[#This Row],[Biological Marker]]=1,Play[[#This Row],[Smoker]]=0),Play[[#This Row],[medical_insurance_charges]],NA())</f>
        <v>#N/A</v>
      </c>
    </row>
    <row r="1198" spans="1:33" x14ac:dyDescent="0.35">
      <c r="A1198" s="31">
        <v>42</v>
      </c>
      <c r="B1198" s="31">
        <v>24.984999999999999</v>
      </c>
      <c r="C1198" s="33">
        <v>0</v>
      </c>
      <c r="D1198" s="33">
        <v>0</v>
      </c>
      <c r="E1198" s="33">
        <v>1</v>
      </c>
      <c r="F1198" s="33">
        <v>0</v>
      </c>
      <c r="G1198" s="33">
        <v>0</v>
      </c>
      <c r="H1198">
        <v>0</v>
      </c>
      <c r="I1198">
        <v>0</v>
      </c>
      <c r="J1198">
        <v>0</v>
      </c>
      <c r="K1198">
        <v>1</v>
      </c>
      <c r="L1198">
        <v>0</v>
      </c>
      <c r="M1198">
        <v>0</v>
      </c>
      <c r="N1198">
        <v>0</v>
      </c>
      <c r="O1198">
        <v>1</v>
      </c>
      <c r="P1198">
        <v>0</v>
      </c>
      <c r="Q1198" s="32">
        <v>8017.0611500000005</v>
      </c>
      <c r="R1198" s="110" t="e">
        <f>IF(Play[[#This Row],[southeast]]=1,Play[[#This Row],[medical_insurance_charges]],NA())</f>
        <v>#N/A</v>
      </c>
      <c r="S1198" s="110" t="e">
        <f>IF(Play[[#This Row],[southwest]]=1,Play[[#This Row],[medical_insurance_charges]],NA())</f>
        <v>#N/A</v>
      </c>
      <c r="T1198" s="111">
        <f>IF(Play[[#This Row],[northwest]]=1,Play[[#This Row],[medical_insurance_charges]],NA())</f>
        <v>8017.0611500000005</v>
      </c>
      <c r="U1198" s="110" t="e">
        <f>IF(Play[[#This Row],[northeast]]=1,Play[[#This Row],[medical_insurance_charges]],NA())</f>
        <v>#N/A</v>
      </c>
      <c r="V1198" s="114" t="e">
        <f>IF(AND(Play[[#This Row],[southeast]]&lt;&gt;0,Play[[#This Row],[Smoker]]&lt;&gt;0),Play[[#This Row],[medical_insurance_charges]],NA())</f>
        <v>#N/A</v>
      </c>
      <c r="W1198" s="114" t="e">
        <f>IF(AND(Play[[#This Row],[southwest]]&lt;&gt;0,Play[[#This Row],[Smoker]]&lt;&gt;0),Play[[#This Row],[medical_insurance_charges]],NA())</f>
        <v>#N/A</v>
      </c>
      <c r="X1198" s="114" t="e">
        <f>IF(AND(Play[[#This Row],[northwest]]&lt;&gt;0,Play[[#This Row],[Smoker]]&lt;&gt;0),Play[[#This Row],[medical_insurance_charges]],NA())</f>
        <v>#N/A</v>
      </c>
      <c r="Y1198" s="114" t="e">
        <f>IF(AND(Play[[#This Row],[northeast]]&lt;&gt;0,Play[[#This Row],[Smoker]]&lt;&gt;0),Play[[#This Row],[medical_insurance_charges]],NA())</f>
        <v>#N/A</v>
      </c>
      <c r="Z1198" s="115" t="e">
        <f>IF(AND(Play[[#This Row],[Biological Marker]]=0,Play[[#This Row],[Smoker]]=1),Play[[#This Row],[medical_insurance_charges]],NA())</f>
        <v>#N/A</v>
      </c>
      <c r="AA1198" s="115" t="e">
        <f>IF(AND(Play[[#This Row],[Biological Marker]]=1,Play[[#This Row],[Smoker]]=1),Play[[#This Row],[medical_insurance_charges]],NA())</f>
        <v>#N/A</v>
      </c>
      <c r="AB1198" s="144" t="e">
        <f>IF(AND(Play[[#This Row],[southeast]]&lt;&gt;0,Play[[#This Row],[Smoker]]=0),Play[[#This Row],[medical_insurance_charges]],NA())</f>
        <v>#N/A</v>
      </c>
      <c r="AC1198" s="144" t="e">
        <f>IF(AND(Play[[#This Row],[southwest]]&lt;&gt;0,Play[[#This Row],[Smoker]]=0),Play[[#This Row],[medical_insurance_charges]],NA())</f>
        <v>#N/A</v>
      </c>
      <c r="AD1198" s="144">
        <f>IF(AND(Play[[#This Row],[northwest]]&lt;&gt;0,Play[[#This Row],[Smoker]]=0),Play[[#This Row],[medical_insurance_charges]],NA())</f>
        <v>8017.0611500000005</v>
      </c>
      <c r="AE1198" s="144" t="e">
        <f>IF(AND(Play[[#This Row],[northeast]]&lt;&gt;0,Play[[#This Row],[Smoker]]=0),Play[[#This Row],[medical_insurance_charges]],NA())</f>
        <v>#N/A</v>
      </c>
      <c r="AF1198" s="115">
        <f>IF(AND(Play[[#This Row],[Biological Marker]]=0,Play[[#This Row],[Smoker]]=0),Play[[#This Row],[medical_insurance_charges]],NA())</f>
        <v>8017.0611500000005</v>
      </c>
      <c r="AG1198" s="115" t="e">
        <f>IF(AND(Play[[#This Row],[Biological Marker]]=1,Play[[#This Row],[Smoker]]=0),Play[[#This Row],[medical_insurance_charges]],NA())</f>
        <v>#N/A</v>
      </c>
    </row>
    <row r="1199" spans="1:33" x14ac:dyDescent="0.35">
      <c r="A1199" s="31">
        <v>43</v>
      </c>
      <c r="B1199" s="31">
        <v>25.08</v>
      </c>
      <c r="C1199" s="33">
        <v>0</v>
      </c>
      <c r="D1199" s="33">
        <v>0</v>
      </c>
      <c r="E1199" s="33">
        <v>1</v>
      </c>
      <c r="F1199" s="33">
        <v>0</v>
      </c>
      <c r="G1199" s="33">
        <v>0</v>
      </c>
      <c r="H1199">
        <v>0</v>
      </c>
      <c r="I1199">
        <v>0</v>
      </c>
      <c r="J1199">
        <v>0</v>
      </c>
      <c r="K1199">
        <v>0</v>
      </c>
      <c r="L1199">
        <v>1</v>
      </c>
      <c r="M1199">
        <v>0</v>
      </c>
      <c r="N1199">
        <v>0</v>
      </c>
      <c r="O1199">
        <v>1</v>
      </c>
      <c r="P1199">
        <v>0</v>
      </c>
      <c r="Q1199" s="32">
        <v>7325.0482000000002</v>
      </c>
      <c r="R1199" s="110" t="e">
        <f>IF(Play[[#This Row],[southeast]]=1,Play[[#This Row],[medical_insurance_charges]],NA())</f>
        <v>#N/A</v>
      </c>
      <c r="S1199" s="110" t="e">
        <f>IF(Play[[#This Row],[southwest]]=1,Play[[#This Row],[medical_insurance_charges]],NA())</f>
        <v>#N/A</v>
      </c>
      <c r="T1199" s="111" t="e">
        <f>IF(Play[[#This Row],[northwest]]=1,Play[[#This Row],[medical_insurance_charges]],NA())</f>
        <v>#N/A</v>
      </c>
      <c r="U1199" s="110">
        <f>IF(Play[[#This Row],[northeast]]=1,Play[[#This Row],[medical_insurance_charges]],NA())</f>
        <v>7325.0482000000002</v>
      </c>
      <c r="V1199" s="114" t="e">
        <f>IF(AND(Play[[#This Row],[southeast]]&lt;&gt;0,Play[[#This Row],[Smoker]]&lt;&gt;0),Play[[#This Row],[medical_insurance_charges]],NA())</f>
        <v>#N/A</v>
      </c>
      <c r="W1199" s="114" t="e">
        <f>IF(AND(Play[[#This Row],[southwest]]&lt;&gt;0,Play[[#This Row],[Smoker]]&lt;&gt;0),Play[[#This Row],[medical_insurance_charges]],NA())</f>
        <v>#N/A</v>
      </c>
      <c r="X1199" s="114" t="e">
        <f>IF(AND(Play[[#This Row],[northwest]]&lt;&gt;0,Play[[#This Row],[Smoker]]&lt;&gt;0),Play[[#This Row],[medical_insurance_charges]],NA())</f>
        <v>#N/A</v>
      </c>
      <c r="Y1199" s="114" t="e">
        <f>IF(AND(Play[[#This Row],[northeast]]&lt;&gt;0,Play[[#This Row],[Smoker]]&lt;&gt;0),Play[[#This Row],[medical_insurance_charges]],NA())</f>
        <v>#N/A</v>
      </c>
      <c r="Z1199" s="115" t="e">
        <f>IF(AND(Play[[#This Row],[Biological Marker]]=0,Play[[#This Row],[Smoker]]=1),Play[[#This Row],[medical_insurance_charges]],NA())</f>
        <v>#N/A</v>
      </c>
      <c r="AA1199" s="115" t="e">
        <f>IF(AND(Play[[#This Row],[Biological Marker]]=1,Play[[#This Row],[Smoker]]=1),Play[[#This Row],[medical_insurance_charges]],NA())</f>
        <v>#N/A</v>
      </c>
      <c r="AB1199" s="144" t="e">
        <f>IF(AND(Play[[#This Row],[southeast]]&lt;&gt;0,Play[[#This Row],[Smoker]]=0),Play[[#This Row],[medical_insurance_charges]],NA())</f>
        <v>#N/A</v>
      </c>
      <c r="AC1199" s="144" t="e">
        <f>IF(AND(Play[[#This Row],[southwest]]&lt;&gt;0,Play[[#This Row],[Smoker]]=0),Play[[#This Row],[medical_insurance_charges]],NA())</f>
        <v>#N/A</v>
      </c>
      <c r="AD1199" s="144" t="e">
        <f>IF(AND(Play[[#This Row],[northwest]]&lt;&gt;0,Play[[#This Row],[Smoker]]=0),Play[[#This Row],[medical_insurance_charges]],NA())</f>
        <v>#N/A</v>
      </c>
      <c r="AE1199" s="144">
        <f>IF(AND(Play[[#This Row],[northeast]]&lt;&gt;0,Play[[#This Row],[Smoker]]=0),Play[[#This Row],[medical_insurance_charges]],NA())</f>
        <v>7325.0482000000002</v>
      </c>
      <c r="AF1199" s="115">
        <f>IF(AND(Play[[#This Row],[Biological Marker]]=0,Play[[#This Row],[Smoker]]=0),Play[[#This Row],[medical_insurance_charges]],NA())</f>
        <v>7325.0482000000002</v>
      </c>
      <c r="AG1199" s="115" t="e">
        <f>IF(AND(Play[[#This Row],[Biological Marker]]=1,Play[[#This Row],[Smoker]]=0),Play[[#This Row],[medical_insurance_charges]],NA())</f>
        <v>#N/A</v>
      </c>
    </row>
    <row r="1200" spans="1:33" x14ac:dyDescent="0.35">
      <c r="A1200" s="31">
        <v>44</v>
      </c>
      <c r="B1200" s="31">
        <v>26.41</v>
      </c>
      <c r="C1200" s="33">
        <v>0</v>
      </c>
      <c r="D1200" s="33">
        <v>0</v>
      </c>
      <c r="E1200" s="33">
        <v>1</v>
      </c>
      <c r="F1200" s="33">
        <v>0</v>
      </c>
      <c r="G1200" s="33">
        <v>0</v>
      </c>
      <c r="H1200">
        <v>0</v>
      </c>
      <c r="I1200">
        <v>0</v>
      </c>
      <c r="J1200">
        <v>0</v>
      </c>
      <c r="K1200">
        <v>1</v>
      </c>
      <c r="L1200">
        <v>0</v>
      </c>
      <c r="M1200">
        <v>0</v>
      </c>
      <c r="N1200">
        <v>0</v>
      </c>
      <c r="O1200">
        <v>1</v>
      </c>
      <c r="P1200">
        <v>0</v>
      </c>
      <c r="Q1200" s="32">
        <v>7419.4778999999999</v>
      </c>
      <c r="R1200" s="110" t="e">
        <f>IF(Play[[#This Row],[southeast]]=1,Play[[#This Row],[medical_insurance_charges]],NA())</f>
        <v>#N/A</v>
      </c>
      <c r="S1200" s="110" t="e">
        <f>IF(Play[[#This Row],[southwest]]=1,Play[[#This Row],[medical_insurance_charges]],NA())</f>
        <v>#N/A</v>
      </c>
      <c r="T1200" s="111">
        <f>IF(Play[[#This Row],[northwest]]=1,Play[[#This Row],[medical_insurance_charges]],NA())</f>
        <v>7419.4778999999999</v>
      </c>
      <c r="U1200" s="110" t="e">
        <f>IF(Play[[#This Row],[northeast]]=1,Play[[#This Row],[medical_insurance_charges]],NA())</f>
        <v>#N/A</v>
      </c>
      <c r="V1200" s="114" t="e">
        <f>IF(AND(Play[[#This Row],[southeast]]&lt;&gt;0,Play[[#This Row],[Smoker]]&lt;&gt;0),Play[[#This Row],[medical_insurance_charges]],NA())</f>
        <v>#N/A</v>
      </c>
      <c r="W1200" s="114" t="e">
        <f>IF(AND(Play[[#This Row],[southwest]]&lt;&gt;0,Play[[#This Row],[Smoker]]&lt;&gt;0),Play[[#This Row],[medical_insurance_charges]],NA())</f>
        <v>#N/A</v>
      </c>
      <c r="X1200" s="114" t="e">
        <f>IF(AND(Play[[#This Row],[northwest]]&lt;&gt;0,Play[[#This Row],[Smoker]]&lt;&gt;0),Play[[#This Row],[medical_insurance_charges]],NA())</f>
        <v>#N/A</v>
      </c>
      <c r="Y1200" s="114" t="e">
        <f>IF(AND(Play[[#This Row],[northeast]]&lt;&gt;0,Play[[#This Row],[Smoker]]&lt;&gt;0),Play[[#This Row],[medical_insurance_charges]],NA())</f>
        <v>#N/A</v>
      </c>
      <c r="Z1200" s="115" t="e">
        <f>IF(AND(Play[[#This Row],[Biological Marker]]=0,Play[[#This Row],[Smoker]]=1),Play[[#This Row],[medical_insurance_charges]],NA())</f>
        <v>#N/A</v>
      </c>
      <c r="AA1200" s="115" t="e">
        <f>IF(AND(Play[[#This Row],[Biological Marker]]=1,Play[[#This Row],[Smoker]]=1),Play[[#This Row],[medical_insurance_charges]],NA())</f>
        <v>#N/A</v>
      </c>
      <c r="AB1200" s="144" t="e">
        <f>IF(AND(Play[[#This Row],[southeast]]&lt;&gt;0,Play[[#This Row],[Smoker]]=0),Play[[#This Row],[medical_insurance_charges]],NA())</f>
        <v>#N/A</v>
      </c>
      <c r="AC1200" s="144" t="e">
        <f>IF(AND(Play[[#This Row],[southwest]]&lt;&gt;0,Play[[#This Row],[Smoker]]=0),Play[[#This Row],[medical_insurance_charges]],NA())</f>
        <v>#N/A</v>
      </c>
      <c r="AD1200" s="144">
        <f>IF(AND(Play[[#This Row],[northwest]]&lt;&gt;0,Play[[#This Row],[Smoker]]=0),Play[[#This Row],[medical_insurance_charges]],NA())</f>
        <v>7419.4778999999999</v>
      </c>
      <c r="AE1200" s="144" t="e">
        <f>IF(AND(Play[[#This Row],[northeast]]&lt;&gt;0,Play[[#This Row],[Smoker]]=0),Play[[#This Row],[medical_insurance_charges]],NA())</f>
        <v>#N/A</v>
      </c>
      <c r="AF1200" s="115">
        <f>IF(AND(Play[[#This Row],[Biological Marker]]=0,Play[[#This Row],[Smoker]]=0),Play[[#This Row],[medical_insurance_charges]],NA())</f>
        <v>7419.4778999999999</v>
      </c>
      <c r="AG1200" s="115" t="e">
        <f>IF(AND(Play[[#This Row],[Biological Marker]]=1,Play[[#This Row],[Smoker]]=0),Play[[#This Row],[medical_insurance_charges]],NA())</f>
        <v>#N/A</v>
      </c>
    </row>
    <row r="1201" spans="1:33" x14ac:dyDescent="0.35">
      <c r="A1201" s="31">
        <v>44</v>
      </c>
      <c r="B1201" s="31">
        <v>27.645</v>
      </c>
      <c r="C1201" s="33">
        <v>0</v>
      </c>
      <c r="D1201" s="33">
        <v>0</v>
      </c>
      <c r="E1201" s="33">
        <v>1</v>
      </c>
      <c r="F1201" s="33">
        <v>0</v>
      </c>
      <c r="G1201" s="33">
        <v>0</v>
      </c>
      <c r="H1201">
        <v>0</v>
      </c>
      <c r="I1201">
        <v>0</v>
      </c>
      <c r="J1201">
        <v>0</v>
      </c>
      <c r="K1201">
        <v>1</v>
      </c>
      <c r="L1201">
        <v>0</v>
      </c>
      <c r="M1201">
        <v>0</v>
      </c>
      <c r="N1201">
        <v>0</v>
      </c>
      <c r="O1201">
        <v>1</v>
      </c>
      <c r="P1201">
        <v>0</v>
      </c>
      <c r="Q1201" s="32">
        <v>7421.1945500000002</v>
      </c>
      <c r="R1201" s="110" t="e">
        <f>IF(Play[[#This Row],[southeast]]=1,Play[[#This Row],[medical_insurance_charges]],NA())</f>
        <v>#N/A</v>
      </c>
      <c r="S1201" s="110" t="e">
        <f>IF(Play[[#This Row],[southwest]]=1,Play[[#This Row],[medical_insurance_charges]],NA())</f>
        <v>#N/A</v>
      </c>
      <c r="T1201" s="111">
        <f>IF(Play[[#This Row],[northwest]]=1,Play[[#This Row],[medical_insurance_charges]],NA())</f>
        <v>7421.1945500000002</v>
      </c>
      <c r="U1201" s="110" t="e">
        <f>IF(Play[[#This Row],[northeast]]=1,Play[[#This Row],[medical_insurance_charges]],NA())</f>
        <v>#N/A</v>
      </c>
      <c r="V1201" s="114" t="e">
        <f>IF(AND(Play[[#This Row],[southeast]]&lt;&gt;0,Play[[#This Row],[Smoker]]&lt;&gt;0),Play[[#This Row],[medical_insurance_charges]],NA())</f>
        <v>#N/A</v>
      </c>
      <c r="W1201" s="114" t="e">
        <f>IF(AND(Play[[#This Row],[southwest]]&lt;&gt;0,Play[[#This Row],[Smoker]]&lt;&gt;0),Play[[#This Row],[medical_insurance_charges]],NA())</f>
        <v>#N/A</v>
      </c>
      <c r="X1201" s="114" t="e">
        <f>IF(AND(Play[[#This Row],[northwest]]&lt;&gt;0,Play[[#This Row],[Smoker]]&lt;&gt;0),Play[[#This Row],[medical_insurance_charges]],NA())</f>
        <v>#N/A</v>
      </c>
      <c r="Y1201" s="114" t="e">
        <f>IF(AND(Play[[#This Row],[northeast]]&lt;&gt;0,Play[[#This Row],[Smoker]]&lt;&gt;0),Play[[#This Row],[medical_insurance_charges]],NA())</f>
        <v>#N/A</v>
      </c>
      <c r="Z1201" s="115" t="e">
        <f>IF(AND(Play[[#This Row],[Biological Marker]]=0,Play[[#This Row],[Smoker]]=1),Play[[#This Row],[medical_insurance_charges]],NA())</f>
        <v>#N/A</v>
      </c>
      <c r="AA1201" s="115" t="e">
        <f>IF(AND(Play[[#This Row],[Biological Marker]]=1,Play[[#This Row],[Smoker]]=1),Play[[#This Row],[medical_insurance_charges]],NA())</f>
        <v>#N/A</v>
      </c>
      <c r="AB1201" s="144" t="e">
        <f>IF(AND(Play[[#This Row],[southeast]]&lt;&gt;0,Play[[#This Row],[Smoker]]=0),Play[[#This Row],[medical_insurance_charges]],NA())</f>
        <v>#N/A</v>
      </c>
      <c r="AC1201" s="144" t="e">
        <f>IF(AND(Play[[#This Row],[southwest]]&lt;&gt;0,Play[[#This Row],[Smoker]]=0),Play[[#This Row],[medical_insurance_charges]],NA())</f>
        <v>#N/A</v>
      </c>
      <c r="AD1201" s="144">
        <f>IF(AND(Play[[#This Row],[northwest]]&lt;&gt;0,Play[[#This Row],[Smoker]]=0),Play[[#This Row],[medical_insurance_charges]],NA())</f>
        <v>7421.1945500000002</v>
      </c>
      <c r="AE1201" s="144" t="e">
        <f>IF(AND(Play[[#This Row],[northeast]]&lt;&gt;0,Play[[#This Row],[Smoker]]=0),Play[[#This Row],[medical_insurance_charges]],NA())</f>
        <v>#N/A</v>
      </c>
      <c r="AF1201" s="115">
        <f>IF(AND(Play[[#This Row],[Biological Marker]]=0,Play[[#This Row],[Smoker]]=0),Play[[#This Row],[medical_insurance_charges]],NA())</f>
        <v>7421.1945500000002</v>
      </c>
      <c r="AG1201" s="115" t="e">
        <f>IF(AND(Play[[#This Row],[Biological Marker]]=1,Play[[#This Row],[Smoker]]=0),Play[[#This Row],[medical_insurance_charges]],NA())</f>
        <v>#N/A</v>
      </c>
    </row>
    <row r="1202" spans="1:33" x14ac:dyDescent="0.35">
      <c r="A1202" s="31">
        <v>45</v>
      </c>
      <c r="B1202" s="31">
        <v>25.175000000000001</v>
      </c>
      <c r="C1202" s="33">
        <v>0</v>
      </c>
      <c r="D1202" s="33">
        <v>0</v>
      </c>
      <c r="E1202" s="33">
        <v>1</v>
      </c>
      <c r="F1202" s="33">
        <v>0</v>
      </c>
      <c r="G1202" s="33">
        <v>0</v>
      </c>
      <c r="H1202">
        <v>0</v>
      </c>
      <c r="I1202">
        <v>0</v>
      </c>
      <c r="J1202">
        <v>0</v>
      </c>
      <c r="K1202">
        <v>0</v>
      </c>
      <c r="L1202">
        <v>1</v>
      </c>
      <c r="M1202">
        <v>0</v>
      </c>
      <c r="N1202">
        <v>0</v>
      </c>
      <c r="O1202">
        <v>1</v>
      </c>
      <c r="P1202">
        <v>0</v>
      </c>
      <c r="Q1202" s="32">
        <v>9095.0682500000003</v>
      </c>
      <c r="R1202" s="110" t="e">
        <f>IF(Play[[#This Row],[southeast]]=1,Play[[#This Row],[medical_insurance_charges]],NA())</f>
        <v>#N/A</v>
      </c>
      <c r="S1202" s="110" t="e">
        <f>IF(Play[[#This Row],[southwest]]=1,Play[[#This Row],[medical_insurance_charges]],NA())</f>
        <v>#N/A</v>
      </c>
      <c r="T1202" s="111" t="e">
        <f>IF(Play[[#This Row],[northwest]]=1,Play[[#This Row],[medical_insurance_charges]],NA())</f>
        <v>#N/A</v>
      </c>
      <c r="U1202" s="110">
        <f>IF(Play[[#This Row],[northeast]]=1,Play[[#This Row],[medical_insurance_charges]],NA())</f>
        <v>9095.0682500000003</v>
      </c>
      <c r="V1202" s="114" t="e">
        <f>IF(AND(Play[[#This Row],[southeast]]&lt;&gt;0,Play[[#This Row],[Smoker]]&lt;&gt;0),Play[[#This Row],[medical_insurance_charges]],NA())</f>
        <v>#N/A</v>
      </c>
      <c r="W1202" s="114" t="e">
        <f>IF(AND(Play[[#This Row],[southwest]]&lt;&gt;0,Play[[#This Row],[Smoker]]&lt;&gt;0),Play[[#This Row],[medical_insurance_charges]],NA())</f>
        <v>#N/A</v>
      </c>
      <c r="X1202" s="114" t="e">
        <f>IF(AND(Play[[#This Row],[northwest]]&lt;&gt;0,Play[[#This Row],[Smoker]]&lt;&gt;0),Play[[#This Row],[medical_insurance_charges]],NA())</f>
        <v>#N/A</v>
      </c>
      <c r="Y1202" s="114" t="e">
        <f>IF(AND(Play[[#This Row],[northeast]]&lt;&gt;0,Play[[#This Row],[Smoker]]&lt;&gt;0),Play[[#This Row],[medical_insurance_charges]],NA())</f>
        <v>#N/A</v>
      </c>
      <c r="Z1202" s="115" t="e">
        <f>IF(AND(Play[[#This Row],[Biological Marker]]=0,Play[[#This Row],[Smoker]]=1),Play[[#This Row],[medical_insurance_charges]],NA())</f>
        <v>#N/A</v>
      </c>
      <c r="AA1202" s="115" t="e">
        <f>IF(AND(Play[[#This Row],[Biological Marker]]=1,Play[[#This Row],[Smoker]]=1),Play[[#This Row],[medical_insurance_charges]],NA())</f>
        <v>#N/A</v>
      </c>
      <c r="AB1202" s="144" t="e">
        <f>IF(AND(Play[[#This Row],[southeast]]&lt;&gt;0,Play[[#This Row],[Smoker]]=0),Play[[#This Row],[medical_insurance_charges]],NA())</f>
        <v>#N/A</v>
      </c>
      <c r="AC1202" s="144" t="e">
        <f>IF(AND(Play[[#This Row],[southwest]]&lt;&gt;0,Play[[#This Row],[Smoker]]=0),Play[[#This Row],[medical_insurance_charges]],NA())</f>
        <v>#N/A</v>
      </c>
      <c r="AD1202" s="144" t="e">
        <f>IF(AND(Play[[#This Row],[northwest]]&lt;&gt;0,Play[[#This Row],[Smoker]]=0),Play[[#This Row],[medical_insurance_charges]],NA())</f>
        <v>#N/A</v>
      </c>
      <c r="AE1202" s="144">
        <f>IF(AND(Play[[#This Row],[northeast]]&lt;&gt;0,Play[[#This Row],[Smoker]]=0),Play[[#This Row],[medical_insurance_charges]],NA())</f>
        <v>9095.0682500000003</v>
      </c>
      <c r="AF1202" s="115">
        <f>IF(AND(Play[[#This Row],[Biological Marker]]=0,Play[[#This Row],[Smoker]]=0),Play[[#This Row],[medical_insurance_charges]],NA())</f>
        <v>9095.0682500000003</v>
      </c>
      <c r="AG1202" s="115" t="e">
        <f>IF(AND(Play[[#This Row],[Biological Marker]]=1,Play[[#This Row],[Smoker]]=0),Play[[#This Row],[medical_insurance_charges]],NA())</f>
        <v>#N/A</v>
      </c>
    </row>
    <row r="1203" spans="1:33" x14ac:dyDescent="0.35">
      <c r="A1203" s="31">
        <v>45</v>
      </c>
      <c r="B1203" s="31">
        <v>27.645</v>
      </c>
      <c r="C1203" s="33">
        <v>0</v>
      </c>
      <c r="D1203" s="33">
        <v>0</v>
      </c>
      <c r="E1203" s="33">
        <v>1</v>
      </c>
      <c r="F1203" s="33">
        <v>0</v>
      </c>
      <c r="G1203" s="33">
        <v>0</v>
      </c>
      <c r="H1203">
        <v>0</v>
      </c>
      <c r="I1203">
        <v>0</v>
      </c>
      <c r="J1203">
        <v>0</v>
      </c>
      <c r="K1203">
        <v>1</v>
      </c>
      <c r="L1203">
        <v>0</v>
      </c>
      <c r="M1203">
        <v>0</v>
      </c>
      <c r="N1203">
        <v>0</v>
      </c>
      <c r="O1203">
        <v>1</v>
      </c>
      <c r="P1203">
        <v>0</v>
      </c>
      <c r="Q1203" s="32">
        <v>28340.188849999999</v>
      </c>
      <c r="R1203" s="110" t="e">
        <f>IF(Play[[#This Row],[southeast]]=1,Play[[#This Row],[medical_insurance_charges]],NA())</f>
        <v>#N/A</v>
      </c>
      <c r="S1203" s="110" t="e">
        <f>IF(Play[[#This Row],[southwest]]=1,Play[[#This Row],[medical_insurance_charges]],NA())</f>
        <v>#N/A</v>
      </c>
      <c r="T1203" s="111">
        <f>IF(Play[[#This Row],[northwest]]=1,Play[[#This Row],[medical_insurance_charges]],NA())</f>
        <v>28340.188849999999</v>
      </c>
      <c r="U1203" s="110" t="e">
        <f>IF(Play[[#This Row],[northeast]]=1,Play[[#This Row],[medical_insurance_charges]],NA())</f>
        <v>#N/A</v>
      </c>
      <c r="V1203" s="114" t="e">
        <f>IF(AND(Play[[#This Row],[southeast]]&lt;&gt;0,Play[[#This Row],[Smoker]]&lt;&gt;0),Play[[#This Row],[medical_insurance_charges]],NA())</f>
        <v>#N/A</v>
      </c>
      <c r="W1203" s="114" t="e">
        <f>IF(AND(Play[[#This Row],[southwest]]&lt;&gt;0,Play[[#This Row],[Smoker]]&lt;&gt;0),Play[[#This Row],[medical_insurance_charges]],NA())</f>
        <v>#N/A</v>
      </c>
      <c r="X1203" s="114" t="e">
        <f>IF(AND(Play[[#This Row],[northwest]]&lt;&gt;0,Play[[#This Row],[Smoker]]&lt;&gt;0),Play[[#This Row],[medical_insurance_charges]],NA())</f>
        <v>#N/A</v>
      </c>
      <c r="Y1203" s="114" t="e">
        <f>IF(AND(Play[[#This Row],[northeast]]&lt;&gt;0,Play[[#This Row],[Smoker]]&lt;&gt;0),Play[[#This Row],[medical_insurance_charges]],NA())</f>
        <v>#N/A</v>
      </c>
      <c r="Z1203" s="115" t="e">
        <f>IF(AND(Play[[#This Row],[Biological Marker]]=0,Play[[#This Row],[Smoker]]=1),Play[[#This Row],[medical_insurance_charges]],NA())</f>
        <v>#N/A</v>
      </c>
      <c r="AA1203" s="115" t="e">
        <f>IF(AND(Play[[#This Row],[Biological Marker]]=1,Play[[#This Row],[Smoker]]=1),Play[[#This Row],[medical_insurance_charges]],NA())</f>
        <v>#N/A</v>
      </c>
      <c r="AB1203" s="144" t="e">
        <f>IF(AND(Play[[#This Row],[southeast]]&lt;&gt;0,Play[[#This Row],[Smoker]]=0),Play[[#This Row],[medical_insurance_charges]],NA())</f>
        <v>#N/A</v>
      </c>
      <c r="AC1203" s="144" t="e">
        <f>IF(AND(Play[[#This Row],[southwest]]&lt;&gt;0,Play[[#This Row],[Smoker]]=0),Play[[#This Row],[medical_insurance_charges]],NA())</f>
        <v>#N/A</v>
      </c>
      <c r="AD1203" s="144">
        <f>IF(AND(Play[[#This Row],[northwest]]&lt;&gt;0,Play[[#This Row],[Smoker]]=0),Play[[#This Row],[medical_insurance_charges]],NA())</f>
        <v>28340.188849999999</v>
      </c>
      <c r="AE1203" s="144" t="e">
        <f>IF(AND(Play[[#This Row],[northeast]]&lt;&gt;0,Play[[#This Row],[Smoker]]=0),Play[[#This Row],[medical_insurance_charges]],NA())</f>
        <v>#N/A</v>
      </c>
      <c r="AF1203" s="115">
        <f>IF(AND(Play[[#This Row],[Biological Marker]]=0,Play[[#This Row],[Smoker]]=0),Play[[#This Row],[medical_insurance_charges]],NA())</f>
        <v>28340.188849999999</v>
      </c>
      <c r="AG1203" s="115" t="e">
        <f>IF(AND(Play[[#This Row],[Biological Marker]]=1,Play[[#This Row],[Smoker]]=0),Play[[#This Row],[medical_insurance_charges]],NA())</f>
        <v>#N/A</v>
      </c>
    </row>
    <row r="1204" spans="1:33" x14ac:dyDescent="0.35">
      <c r="A1204" s="31">
        <v>46</v>
      </c>
      <c r="B1204" s="31">
        <v>27.74</v>
      </c>
      <c r="C1204" s="33">
        <v>0</v>
      </c>
      <c r="D1204" s="33">
        <v>0</v>
      </c>
      <c r="E1204" s="33">
        <v>1</v>
      </c>
      <c r="F1204" s="33">
        <v>0</v>
      </c>
      <c r="G1204" s="33">
        <v>0</v>
      </c>
      <c r="H1204">
        <v>0</v>
      </c>
      <c r="I1204">
        <v>0</v>
      </c>
      <c r="J1204">
        <v>0</v>
      </c>
      <c r="K1204">
        <v>1</v>
      </c>
      <c r="L1204">
        <v>0</v>
      </c>
      <c r="M1204">
        <v>0</v>
      </c>
      <c r="N1204">
        <v>0</v>
      </c>
      <c r="O1204">
        <v>1</v>
      </c>
      <c r="P1204">
        <v>0</v>
      </c>
      <c r="Q1204" s="32">
        <v>8026.6665999999996</v>
      </c>
      <c r="R1204" s="110" t="e">
        <f>IF(Play[[#This Row],[southeast]]=1,Play[[#This Row],[medical_insurance_charges]],NA())</f>
        <v>#N/A</v>
      </c>
      <c r="S1204" s="110" t="e">
        <f>IF(Play[[#This Row],[southwest]]=1,Play[[#This Row],[medical_insurance_charges]],NA())</f>
        <v>#N/A</v>
      </c>
      <c r="T1204" s="111">
        <f>IF(Play[[#This Row],[northwest]]=1,Play[[#This Row],[medical_insurance_charges]],NA())</f>
        <v>8026.6665999999996</v>
      </c>
      <c r="U1204" s="110" t="e">
        <f>IF(Play[[#This Row],[northeast]]=1,Play[[#This Row],[medical_insurance_charges]],NA())</f>
        <v>#N/A</v>
      </c>
      <c r="V1204" s="114" t="e">
        <f>IF(AND(Play[[#This Row],[southeast]]&lt;&gt;0,Play[[#This Row],[Smoker]]&lt;&gt;0),Play[[#This Row],[medical_insurance_charges]],NA())</f>
        <v>#N/A</v>
      </c>
      <c r="W1204" s="114" t="e">
        <f>IF(AND(Play[[#This Row],[southwest]]&lt;&gt;0,Play[[#This Row],[Smoker]]&lt;&gt;0),Play[[#This Row],[medical_insurance_charges]],NA())</f>
        <v>#N/A</v>
      </c>
      <c r="X1204" s="114" t="e">
        <f>IF(AND(Play[[#This Row],[northwest]]&lt;&gt;0,Play[[#This Row],[Smoker]]&lt;&gt;0),Play[[#This Row],[medical_insurance_charges]],NA())</f>
        <v>#N/A</v>
      </c>
      <c r="Y1204" s="114" t="e">
        <f>IF(AND(Play[[#This Row],[northeast]]&lt;&gt;0,Play[[#This Row],[Smoker]]&lt;&gt;0),Play[[#This Row],[medical_insurance_charges]],NA())</f>
        <v>#N/A</v>
      </c>
      <c r="Z1204" s="115" t="e">
        <f>IF(AND(Play[[#This Row],[Biological Marker]]=0,Play[[#This Row],[Smoker]]=1),Play[[#This Row],[medical_insurance_charges]],NA())</f>
        <v>#N/A</v>
      </c>
      <c r="AA1204" s="115" t="e">
        <f>IF(AND(Play[[#This Row],[Biological Marker]]=1,Play[[#This Row],[Smoker]]=1),Play[[#This Row],[medical_insurance_charges]],NA())</f>
        <v>#N/A</v>
      </c>
      <c r="AB1204" s="144" t="e">
        <f>IF(AND(Play[[#This Row],[southeast]]&lt;&gt;0,Play[[#This Row],[Smoker]]=0),Play[[#This Row],[medical_insurance_charges]],NA())</f>
        <v>#N/A</v>
      </c>
      <c r="AC1204" s="144" t="e">
        <f>IF(AND(Play[[#This Row],[southwest]]&lt;&gt;0,Play[[#This Row],[Smoker]]=0),Play[[#This Row],[medical_insurance_charges]],NA())</f>
        <v>#N/A</v>
      </c>
      <c r="AD1204" s="144">
        <f>IF(AND(Play[[#This Row],[northwest]]&lt;&gt;0,Play[[#This Row],[Smoker]]=0),Play[[#This Row],[medical_insurance_charges]],NA())</f>
        <v>8026.6665999999996</v>
      </c>
      <c r="AE1204" s="144" t="e">
        <f>IF(AND(Play[[#This Row],[northeast]]&lt;&gt;0,Play[[#This Row],[Smoker]]=0),Play[[#This Row],[medical_insurance_charges]],NA())</f>
        <v>#N/A</v>
      </c>
      <c r="AF1204" s="115">
        <f>IF(AND(Play[[#This Row],[Biological Marker]]=0,Play[[#This Row],[Smoker]]=0),Play[[#This Row],[medical_insurance_charges]],NA())</f>
        <v>8026.6665999999996</v>
      </c>
      <c r="AG1204" s="115" t="e">
        <f>IF(AND(Play[[#This Row],[Biological Marker]]=1,Play[[#This Row],[Smoker]]=0),Play[[#This Row],[medical_insurance_charges]],NA())</f>
        <v>#N/A</v>
      </c>
    </row>
    <row r="1205" spans="1:33" x14ac:dyDescent="0.35">
      <c r="A1205" s="31">
        <v>47</v>
      </c>
      <c r="B1205" s="31">
        <v>26.6</v>
      </c>
      <c r="C1205" s="33">
        <v>0</v>
      </c>
      <c r="D1205" s="33">
        <v>0</v>
      </c>
      <c r="E1205" s="33">
        <v>1</v>
      </c>
      <c r="F1205" s="33">
        <v>0</v>
      </c>
      <c r="G1205" s="33">
        <v>0</v>
      </c>
      <c r="H1205">
        <v>0</v>
      </c>
      <c r="I1205">
        <v>0</v>
      </c>
      <c r="J1205">
        <v>0</v>
      </c>
      <c r="K1205">
        <v>0</v>
      </c>
      <c r="L1205">
        <v>1</v>
      </c>
      <c r="M1205">
        <v>0</v>
      </c>
      <c r="N1205">
        <v>0</v>
      </c>
      <c r="O1205">
        <v>1</v>
      </c>
      <c r="P1205">
        <v>0</v>
      </c>
      <c r="Q1205" s="32">
        <v>9715.8410000000003</v>
      </c>
      <c r="R1205" s="110" t="e">
        <f>IF(Play[[#This Row],[southeast]]=1,Play[[#This Row],[medical_insurance_charges]],NA())</f>
        <v>#N/A</v>
      </c>
      <c r="S1205" s="110" t="e">
        <f>IF(Play[[#This Row],[southwest]]=1,Play[[#This Row],[medical_insurance_charges]],NA())</f>
        <v>#N/A</v>
      </c>
      <c r="T1205" s="111" t="e">
        <f>IF(Play[[#This Row],[northwest]]=1,Play[[#This Row],[medical_insurance_charges]],NA())</f>
        <v>#N/A</v>
      </c>
      <c r="U1205" s="110">
        <f>IF(Play[[#This Row],[northeast]]=1,Play[[#This Row],[medical_insurance_charges]],NA())</f>
        <v>9715.8410000000003</v>
      </c>
      <c r="V1205" s="114" t="e">
        <f>IF(AND(Play[[#This Row],[southeast]]&lt;&gt;0,Play[[#This Row],[Smoker]]&lt;&gt;0),Play[[#This Row],[medical_insurance_charges]],NA())</f>
        <v>#N/A</v>
      </c>
      <c r="W1205" s="114" t="e">
        <f>IF(AND(Play[[#This Row],[southwest]]&lt;&gt;0,Play[[#This Row],[Smoker]]&lt;&gt;0),Play[[#This Row],[medical_insurance_charges]],NA())</f>
        <v>#N/A</v>
      </c>
      <c r="X1205" s="114" t="e">
        <f>IF(AND(Play[[#This Row],[northwest]]&lt;&gt;0,Play[[#This Row],[Smoker]]&lt;&gt;0),Play[[#This Row],[medical_insurance_charges]],NA())</f>
        <v>#N/A</v>
      </c>
      <c r="Y1205" s="114" t="e">
        <f>IF(AND(Play[[#This Row],[northeast]]&lt;&gt;0,Play[[#This Row],[Smoker]]&lt;&gt;0),Play[[#This Row],[medical_insurance_charges]],NA())</f>
        <v>#N/A</v>
      </c>
      <c r="Z1205" s="115" t="e">
        <f>IF(AND(Play[[#This Row],[Biological Marker]]=0,Play[[#This Row],[Smoker]]=1),Play[[#This Row],[medical_insurance_charges]],NA())</f>
        <v>#N/A</v>
      </c>
      <c r="AA1205" s="115" t="e">
        <f>IF(AND(Play[[#This Row],[Biological Marker]]=1,Play[[#This Row],[Smoker]]=1),Play[[#This Row],[medical_insurance_charges]],NA())</f>
        <v>#N/A</v>
      </c>
      <c r="AB1205" s="144" t="e">
        <f>IF(AND(Play[[#This Row],[southeast]]&lt;&gt;0,Play[[#This Row],[Smoker]]=0),Play[[#This Row],[medical_insurance_charges]],NA())</f>
        <v>#N/A</v>
      </c>
      <c r="AC1205" s="144" t="e">
        <f>IF(AND(Play[[#This Row],[southwest]]&lt;&gt;0,Play[[#This Row],[Smoker]]=0),Play[[#This Row],[medical_insurance_charges]],NA())</f>
        <v>#N/A</v>
      </c>
      <c r="AD1205" s="144" t="e">
        <f>IF(AND(Play[[#This Row],[northwest]]&lt;&gt;0,Play[[#This Row],[Smoker]]=0),Play[[#This Row],[medical_insurance_charges]],NA())</f>
        <v>#N/A</v>
      </c>
      <c r="AE1205" s="144">
        <f>IF(AND(Play[[#This Row],[northeast]]&lt;&gt;0,Play[[#This Row],[Smoker]]=0),Play[[#This Row],[medical_insurance_charges]],NA())</f>
        <v>9715.8410000000003</v>
      </c>
      <c r="AF1205" s="115">
        <f>IF(AND(Play[[#This Row],[Biological Marker]]=0,Play[[#This Row],[Smoker]]=0),Play[[#This Row],[medical_insurance_charges]],NA())</f>
        <v>9715.8410000000003</v>
      </c>
      <c r="AG1205" s="115" t="e">
        <f>IF(AND(Play[[#This Row],[Biological Marker]]=1,Play[[#This Row],[Smoker]]=0),Play[[#This Row],[medical_insurance_charges]],NA())</f>
        <v>#N/A</v>
      </c>
    </row>
    <row r="1206" spans="1:33" x14ac:dyDescent="0.35">
      <c r="A1206" s="31">
        <v>47</v>
      </c>
      <c r="B1206" s="31">
        <v>29.545000000000002</v>
      </c>
      <c r="C1206" s="33">
        <v>0</v>
      </c>
      <c r="D1206" s="33">
        <v>0</v>
      </c>
      <c r="E1206" s="33">
        <v>1</v>
      </c>
      <c r="F1206" s="33">
        <v>0</v>
      </c>
      <c r="G1206" s="33">
        <v>0</v>
      </c>
      <c r="H1206">
        <v>0</v>
      </c>
      <c r="I1206">
        <v>0</v>
      </c>
      <c r="J1206">
        <v>0</v>
      </c>
      <c r="K1206">
        <v>1</v>
      </c>
      <c r="L1206">
        <v>0</v>
      </c>
      <c r="M1206">
        <v>0</v>
      </c>
      <c r="N1206">
        <v>0</v>
      </c>
      <c r="O1206">
        <v>1</v>
      </c>
      <c r="P1206">
        <v>0</v>
      </c>
      <c r="Q1206" s="32">
        <v>8930.9345499999999</v>
      </c>
      <c r="R1206" s="110" t="e">
        <f>IF(Play[[#This Row],[southeast]]=1,Play[[#This Row],[medical_insurance_charges]],NA())</f>
        <v>#N/A</v>
      </c>
      <c r="S1206" s="110" t="e">
        <f>IF(Play[[#This Row],[southwest]]=1,Play[[#This Row],[medical_insurance_charges]],NA())</f>
        <v>#N/A</v>
      </c>
      <c r="T1206" s="111">
        <f>IF(Play[[#This Row],[northwest]]=1,Play[[#This Row],[medical_insurance_charges]],NA())</f>
        <v>8930.9345499999999</v>
      </c>
      <c r="U1206" s="110" t="e">
        <f>IF(Play[[#This Row],[northeast]]=1,Play[[#This Row],[medical_insurance_charges]],NA())</f>
        <v>#N/A</v>
      </c>
      <c r="V1206" s="114" t="e">
        <f>IF(AND(Play[[#This Row],[southeast]]&lt;&gt;0,Play[[#This Row],[Smoker]]&lt;&gt;0),Play[[#This Row],[medical_insurance_charges]],NA())</f>
        <v>#N/A</v>
      </c>
      <c r="W1206" s="114" t="e">
        <f>IF(AND(Play[[#This Row],[southwest]]&lt;&gt;0,Play[[#This Row],[Smoker]]&lt;&gt;0),Play[[#This Row],[medical_insurance_charges]],NA())</f>
        <v>#N/A</v>
      </c>
      <c r="X1206" s="114" t="e">
        <f>IF(AND(Play[[#This Row],[northwest]]&lt;&gt;0,Play[[#This Row],[Smoker]]&lt;&gt;0),Play[[#This Row],[medical_insurance_charges]],NA())</f>
        <v>#N/A</v>
      </c>
      <c r="Y1206" s="114" t="e">
        <f>IF(AND(Play[[#This Row],[northeast]]&lt;&gt;0,Play[[#This Row],[Smoker]]&lt;&gt;0),Play[[#This Row],[medical_insurance_charges]],NA())</f>
        <v>#N/A</v>
      </c>
      <c r="Z1206" s="115" t="e">
        <f>IF(AND(Play[[#This Row],[Biological Marker]]=0,Play[[#This Row],[Smoker]]=1),Play[[#This Row],[medical_insurance_charges]],NA())</f>
        <v>#N/A</v>
      </c>
      <c r="AA1206" s="115" t="e">
        <f>IF(AND(Play[[#This Row],[Biological Marker]]=1,Play[[#This Row],[Smoker]]=1),Play[[#This Row],[medical_insurance_charges]],NA())</f>
        <v>#N/A</v>
      </c>
      <c r="AB1206" s="144" t="e">
        <f>IF(AND(Play[[#This Row],[southeast]]&lt;&gt;0,Play[[#This Row],[Smoker]]=0),Play[[#This Row],[medical_insurance_charges]],NA())</f>
        <v>#N/A</v>
      </c>
      <c r="AC1206" s="144" t="e">
        <f>IF(AND(Play[[#This Row],[southwest]]&lt;&gt;0,Play[[#This Row],[Smoker]]=0),Play[[#This Row],[medical_insurance_charges]],NA())</f>
        <v>#N/A</v>
      </c>
      <c r="AD1206" s="144">
        <f>IF(AND(Play[[#This Row],[northwest]]&lt;&gt;0,Play[[#This Row],[Smoker]]=0),Play[[#This Row],[medical_insurance_charges]],NA())</f>
        <v>8930.9345499999999</v>
      </c>
      <c r="AE1206" s="144" t="e">
        <f>IF(AND(Play[[#This Row],[northeast]]&lt;&gt;0,Play[[#This Row],[Smoker]]=0),Play[[#This Row],[medical_insurance_charges]],NA())</f>
        <v>#N/A</v>
      </c>
      <c r="AF1206" s="115">
        <f>IF(AND(Play[[#This Row],[Biological Marker]]=0,Play[[#This Row],[Smoker]]=0),Play[[#This Row],[medical_insurance_charges]],NA())</f>
        <v>8930.9345499999999</v>
      </c>
      <c r="AG1206" s="115" t="e">
        <f>IF(AND(Play[[#This Row],[Biological Marker]]=1,Play[[#This Row],[Smoker]]=0),Play[[#This Row],[medical_insurance_charges]],NA())</f>
        <v>#N/A</v>
      </c>
    </row>
    <row r="1207" spans="1:33" x14ac:dyDescent="0.35">
      <c r="A1207" s="31">
        <v>48</v>
      </c>
      <c r="B1207" s="31">
        <v>28.88</v>
      </c>
      <c r="C1207" s="33">
        <v>0</v>
      </c>
      <c r="D1207" s="33">
        <v>0</v>
      </c>
      <c r="E1207" s="33">
        <v>1</v>
      </c>
      <c r="F1207" s="33">
        <v>0</v>
      </c>
      <c r="G1207" s="33">
        <v>0</v>
      </c>
      <c r="H1207">
        <v>0</v>
      </c>
      <c r="I1207">
        <v>0</v>
      </c>
      <c r="J1207">
        <v>0</v>
      </c>
      <c r="K1207">
        <v>1</v>
      </c>
      <c r="L1207">
        <v>0</v>
      </c>
      <c r="M1207">
        <v>0</v>
      </c>
      <c r="N1207">
        <v>0</v>
      </c>
      <c r="O1207">
        <v>1</v>
      </c>
      <c r="P1207">
        <v>0</v>
      </c>
      <c r="Q1207" s="32">
        <v>9249.4951999999994</v>
      </c>
      <c r="R1207" s="110" t="e">
        <f>IF(Play[[#This Row],[southeast]]=1,Play[[#This Row],[medical_insurance_charges]],NA())</f>
        <v>#N/A</v>
      </c>
      <c r="S1207" s="110" t="e">
        <f>IF(Play[[#This Row],[southwest]]=1,Play[[#This Row],[medical_insurance_charges]],NA())</f>
        <v>#N/A</v>
      </c>
      <c r="T1207" s="111">
        <f>IF(Play[[#This Row],[northwest]]=1,Play[[#This Row],[medical_insurance_charges]],NA())</f>
        <v>9249.4951999999994</v>
      </c>
      <c r="U1207" s="110" t="e">
        <f>IF(Play[[#This Row],[northeast]]=1,Play[[#This Row],[medical_insurance_charges]],NA())</f>
        <v>#N/A</v>
      </c>
      <c r="V1207" s="114" t="e">
        <f>IF(AND(Play[[#This Row],[southeast]]&lt;&gt;0,Play[[#This Row],[Smoker]]&lt;&gt;0),Play[[#This Row],[medical_insurance_charges]],NA())</f>
        <v>#N/A</v>
      </c>
      <c r="W1207" s="114" t="e">
        <f>IF(AND(Play[[#This Row],[southwest]]&lt;&gt;0,Play[[#This Row],[Smoker]]&lt;&gt;0),Play[[#This Row],[medical_insurance_charges]],NA())</f>
        <v>#N/A</v>
      </c>
      <c r="X1207" s="114" t="e">
        <f>IF(AND(Play[[#This Row],[northwest]]&lt;&gt;0,Play[[#This Row],[Smoker]]&lt;&gt;0),Play[[#This Row],[medical_insurance_charges]],NA())</f>
        <v>#N/A</v>
      </c>
      <c r="Y1207" s="114" t="e">
        <f>IF(AND(Play[[#This Row],[northeast]]&lt;&gt;0,Play[[#This Row],[Smoker]]&lt;&gt;0),Play[[#This Row],[medical_insurance_charges]],NA())</f>
        <v>#N/A</v>
      </c>
      <c r="Z1207" s="115" t="e">
        <f>IF(AND(Play[[#This Row],[Biological Marker]]=0,Play[[#This Row],[Smoker]]=1),Play[[#This Row],[medical_insurance_charges]],NA())</f>
        <v>#N/A</v>
      </c>
      <c r="AA1207" s="115" t="e">
        <f>IF(AND(Play[[#This Row],[Biological Marker]]=1,Play[[#This Row],[Smoker]]=1),Play[[#This Row],[medical_insurance_charges]],NA())</f>
        <v>#N/A</v>
      </c>
      <c r="AB1207" s="144" t="e">
        <f>IF(AND(Play[[#This Row],[southeast]]&lt;&gt;0,Play[[#This Row],[Smoker]]=0),Play[[#This Row],[medical_insurance_charges]],NA())</f>
        <v>#N/A</v>
      </c>
      <c r="AC1207" s="144" t="e">
        <f>IF(AND(Play[[#This Row],[southwest]]&lt;&gt;0,Play[[#This Row],[Smoker]]=0),Play[[#This Row],[medical_insurance_charges]],NA())</f>
        <v>#N/A</v>
      </c>
      <c r="AD1207" s="144">
        <f>IF(AND(Play[[#This Row],[northwest]]&lt;&gt;0,Play[[#This Row],[Smoker]]=0),Play[[#This Row],[medical_insurance_charges]],NA())</f>
        <v>9249.4951999999994</v>
      </c>
      <c r="AE1207" s="144" t="e">
        <f>IF(AND(Play[[#This Row],[northeast]]&lt;&gt;0,Play[[#This Row],[Smoker]]=0),Play[[#This Row],[medical_insurance_charges]],NA())</f>
        <v>#N/A</v>
      </c>
      <c r="AF1207" s="115">
        <f>IF(AND(Play[[#This Row],[Biological Marker]]=0,Play[[#This Row],[Smoker]]=0),Play[[#This Row],[medical_insurance_charges]],NA())</f>
        <v>9249.4951999999994</v>
      </c>
      <c r="AG1207" s="115" t="e">
        <f>IF(AND(Play[[#This Row],[Biological Marker]]=1,Play[[#This Row],[Smoker]]=0),Play[[#This Row],[medical_insurance_charges]],NA())</f>
        <v>#N/A</v>
      </c>
    </row>
    <row r="1208" spans="1:33" x14ac:dyDescent="0.35">
      <c r="A1208" s="31">
        <v>48</v>
      </c>
      <c r="B1208" s="31">
        <v>27.265000000000001</v>
      </c>
      <c r="C1208" s="33">
        <v>0</v>
      </c>
      <c r="D1208" s="33">
        <v>0</v>
      </c>
      <c r="E1208" s="33">
        <v>1</v>
      </c>
      <c r="F1208" s="33">
        <v>0</v>
      </c>
      <c r="G1208" s="33">
        <v>0</v>
      </c>
      <c r="H1208">
        <v>0</v>
      </c>
      <c r="I1208">
        <v>0</v>
      </c>
      <c r="J1208">
        <v>0</v>
      </c>
      <c r="K1208">
        <v>0</v>
      </c>
      <c r="L1208">
        <v>1</v>
      </c>
      <c r="M1208">
        <v>0</v>
      </c>
      <c r="N1208">
        <v>0</v>
      </c>
      <c r="O1208">
        <v>1</v>
      </c>
      <c r="P1208">
        <v>0</v>
      </c>
      <c r="Q1208" s="32">
        <v>9447.2503500000003</v>
      </c>
      <c r="R1208" s="110" t="e">
        <f>IF(Play[[#This Row],[southeast]]=1,Play[[#This Row],[medical_insurance_charges]],NA())</f>
        <v>#N/A</v>
      </c>
      <c r="S1208" s="110" t="e">
        <f>IF(Play[[#This Row],[southwest]]=1,Play[[#This Row],[medical_insurance_charges]],NA())</f>
        <v>#N/A</v>
      </c>
      <c r="T1208" s="111" t="e">
        <f>IF(Play[[#This Row],[northwest]]=1,Play[[#This Row],[medical_insurance_charges]],NA())</f>
        <v>#N/A</v>
      </c>
      <c r="U1208" s="110">
        <f>IF(Play[[#This Row],[northeast]]=1,Play[[#This Row],[medical_insurance_charges]],NA())</f>
        <v>9447.2503500000003</v>
      </c>
      <c r="V1208" s="114" t="e">
        <f>IF(AND(Play[[#This Row],[southeast]]&lt;&gt;0,Play[[#This Row],[Smoker]]&lt;&gt;0),Play[[#This Row],[medical_insurance_charges]],NA())</f>
        <v>#N/A</v>
      </c>
      <c r="W1208" s="114" t="e">
        <f>IF(AND(Play[[#This Row],[southwest]]&lt;&gt;0,Play[[#This Row],[Smoker]]&lt;&gt;0),Play[[#This Row],[medical_insurance_charges]],NA())</f>
        <v>#N/A</v>
      </c>
      <c r="X1208" s="114" t="e">
        <f>IF(AND(Play[[#This Row],[northwest]]&lt;&gt;0,Play[[#This Row],[Smoker]]&lt;&gt;0),Play[[#This Row],[medical_insurance_charges]],NA())</f>
        <v>#N/A</v>
      </c>
      <c r="Y1208" s="114" t="e">
        <f>IF(AND(Play[[#This Row],[northeast]]&lt;&gt;0,Play[[#This Row],[Smoker]]&lt;&gt;0),Play[[#This Row],[medical_insurance_charges]],NA())</f>
        <v>#N/A</v>
      </c>
      <c r="Z1208" s="115" t="e">
        <f>IF(AND(Play[[#This Row],[Biological Marker]]=0,Play[[#This Row],[Smoker]]=1),Play[[#This Row],[medical_insurance_charges]],NA())</f>
        <v>#N/A</v>
      </c>
      <c r="AA1208" s="115" t="e">
        <f>IF(AND(Play[[#This Row],[Biological Marker]]=1,Play[[#This Row],[Smoker]]=1),Play[[#This Row],[medical_insurance_charges]],NA())</f>
        <v>#N/A</v>
      </c>
      <c r="AB1208" s="144" t="e">
        <f>IF(AND(Play[[#This Row],[southeast]]&lt;&gt;0,Play[[#This Row],[Smoker]]=0),Play[[#This Row],[medical_insurance_charges]],NA())</f>
        <v>#N/A</v>
      </c>
      <c r="AC1208" s="144" t="e">
        <f>IF(AND(Play[[#This Row],[southwest]]&lt;&gt;0,Play[[#This Row],[Smoker]]=0),Play[[#This Row],[medical_insurance_charges]],NA())</f>
        <v>#N/A</v>
      </c>
      <c r="AD1208" s="144" t="e">
        <f>IF(AND(Play[[#This Row],[northwest]]&lt;&gt;0,Play[[#This Row],[Smoker]]=0),Play[[#This Row],[medical_insurance_charges]],NA())</f>
        <v>#N/A</v>
      </c>
      <c r="AE1208" s="144">
        <f>IF(AND(Play[[#This Row],[northeast]]&lt;&gt;0,Play[[#This Row],[Smoker]]=0),Play[[#This Row],[medical_insurance_charges]],NA())</f>
        <v>9447.2503500000003</v>
      </c>
      <c r="AF1208" s="115">
        <f>IF(AND(Play[[#This Row],[Biological Marker]]=0,Play[[#This Row],[Smoker]]=0),Play[[#This Row],[medical_insurance_charges]],NA())</f>
        <v>9447.2503500000003</v>
      </c>
      <c r="AG1208" s="115" t="e">
        <f>IF(AND(Play[[#This Row],[Biological Marker]]=1,Play[[#This Row],[Smoker]]=0),Play[[#This Row],[medical_insurance_charges]],NA())</f>
        <v>#N/A</v>
      </c>
    </row>
    <row r="1209" spans="1:33" x14ac:dyDescent="0.35">
      <c r="A1209" s="31">
        <v>48</v>
      </c>
      <c r="B1209" s="31">
        <v>27.93</v>
      </c>
      <c r="C1209" s="33">
        <v>0</v>
      </c>
      <c r="D1209" s="33">
        <v>0</v>
      </c>
      <c r="E1209" s="33">
        <v>1</v>
      </c>
      <c r="F1209" s="33">
        <v>0</v>
      </c>
      <c r="G1209" s="33">
        <v>0</v>
      </c>
      <c r="H1209">
        <v>0</v>
      </c>
      <c r="I1209">
        <v>0</v>
      </c>
      <c r="J1209">
        <v>0</v>
      </c>
      <c r="K1209">
        <v>1</v>
      </c>
      <c r="L1209">
        <v>0</v>
      </c>
      <c r="M1209">
        <v>0</v>
      </c>
      <c r="N1209">
        <v>0</v>
      </c>
      <c r="O1209">
        <v>1</v>
      </c>
      <c r="P1209">
        <v>0</v>
      </c>
      <c r="Q1209" s="32">
        <v>11015.1747</v>
      </c>
      <c r="R1209" s="110" t="e">
        <f>IF(Play[[#This Row],[southeast]]=1,Play[[#This Row],[medical_insurance_charges]],NA())</f>
        <v>#N/A</v>
      </c>
      <c r="S1209" s="110" t="e">
        <f>IF(Play[[#This Row],[southwest]]=1,Play[[#This Row],[medical_insurance_charges]],NA())</f>
        <v>#N/A</v>
      </c>
      <c r="T1209" s="111">
        <f>IF(Play[[#This Row],[northwest]]=1,Play[[#This Row],[medical_insurance_charges]],NA())</f>
        <v>11015.1747</v>
      </c>
      <c r="U1209" s="110" t="e">
        <f>IF(Play[[#This Row],[northeast]]=1,Play[[#This Row],[medical_insurance_charges]],NA())</f>
        <v>#N/A</v>
      </c>
      <c r="V1209" s="114" t="e">
        <f>IF(AND(Play[[#This Row],[southeast]]&lt;&gt;0,Play[[#This Row],[Smoker]]&lt;&gt;0),Play[[#This Row],[medical_insurance_charges]],NA())</f>
        <v>#N/A</v>
      </c>
      <c r="W1209" s="114" t="e">
        <f>IF(AND(Play[[#This Row],[southwest]]&lt;&gt;0,Play[[#This Row],[Smoker]]&lt;&gt;0),Play[[#This Row],[medical_insurance_charges]],NA())</f>
        <v>#N/A</v>
      </c>
      <c r="X1209" s="114" t="e">
        <f>IF(AND(Play[[#This Row],[northwest]]&lt;&gt;0,Play[[#This Row],[Smoker]]&lt;&gt;0),Play[[#This Row],[medical_insurance_charges]],NA())</f>
        <v>#N/A</v>
      </c>
      <c r="Y1209" s="114" t="e">
        <f>IF(AND(Play[[#This Row],[northeast]]&lt;&gt;0,Play[[#This Row],[Smoker]]&lt;&gt;0),Play[[#This Row],[medical_insurance_charges]],NA())</f>
        <v>#N/A</v>
      </c>
      <c r="Z1209" s="115" t="e">
        <f>IF(AND(Play[[#This Row],[Biological Marker]]=0,Play[[#This Row],[Smoker]]=1),Play[[#This Row],[medical_insurance_charges]],NA())</f>
        <v>#N/A</v>
      </c>
      <c r="AA1209" s="115" t="e">
        <f>IF(AND(Play[[#This Row],[Biological Marker]]=1,Play[[#This Row],[Smoker]]=1),Play[[#This Row],[medical_insurance_charges]],NA())</f>
        <v>#N/A</v>
      </c>
      <c r="AB1209" s="144" t="e">
        <f>IF(AND(Play[[#This Row],[southeast]]&lt;&gt;0,Play[[#This Row],[Smoker]]=0),Play[[#This Row],[medical_insurance_charges]],NA())</f>
        <v>#N/A</v>
      </c>
      <c r="AC1209" s="144" t="e">
        <f>IF(AND(Play[[#This Row],[southwest]]&lt;&gt;0,Play[[#This Row],[Smoker]]=0),Play[[#This Row],[medical_insurance_charges]],NA())</f>
        <v>#N/A</v>
      </c>
      <c r="AD1209" s="144">
        <f>IF(AND(Play[[#This Row],[northwest]]&lt;&gt;0,Play[[#This Row],[Smoker]]=0),Play[[#This Row],[medical_insurance_charges]],NA())</f>
        <v>11015.1747</v>
      </c>
      <c r="AE1209" s="144" t="e">
        <f>IF(AND(Play[[#This Row],[northeast]]&lt;&gt;0,Play[[#This Row],[Smoker]]=0),Play[[#This Row],[medical_insurance_charges]],NA())</f>
        <v>#N/A</v>
      </c>
      <c r="AF1209" s="115">
        <f>IF(AND(Play[[#This Row],[Biological Marker]]=0,Play[[#This Row],[Smoker]]=0),Play[[#This Row],[medical_insurance_charges]],NA())</f>
        <v>11015.1747</v>
      </c>
      <c r="AG1209" s="115" t="e">
        <f>IF(AND(Play[[#This Row],[Biological Marker]]=1,Play[[#This Row],[Smoker]]=0),Play[[#This Row],[medical_insurance_charges]],NA())</f>
        <v>#N/A</v>
      </c>
    </row>
    <row r="1210" spans="1:33" x14ac:dyDescent="0.35">
      <c r="A1210" s="31">
        <v>48</v>
      </c>
      <c r="B1210" s="31">
        <v>27.36</v>
      </c>
      <c r="C1210" s="33">
        <v>0</v>
      </c>
      <c r="D1210" s="33">
        <v>0</v>
      </c>
      <c r="E1210" s="33">
        <v>1</v>
      </c>
      <c r="F1210" s="33">
        <v>0</v>
      </c>
      <c r="G1210" s="33">
        <v>0</v>
      </c>
      <c r="H1210">
        <v>0</v>
      </c>
      <c r="I1210">
        <v>0</v>
      </c>
      <c r="J1210">
        <v>0</v>
      </c>
      <c r="K1210">
        <v>0</v>
      </c>
      <c r="L1210">
        <v>1</v>
      </c>
      <c r="M1210">
        <v>0</v>
      </c>
      <c r="N1210">
        <v>0</v>
      </c>
      <c r="O1210">
        <v>1</v>
      </c>
      <c r="P1210">
        <v>0</v>
      </c>
      <c r="Q1210" s="32">
        <v>9447.3824000000004</v>
      </c>
      <c r="R1210" s="110" t="e">
        <f>IF(Play[[#This Row],[southeast]]=1,Play[[#This Row],[medical_insurance_charges]],NA())</f>
        <v>#N/A</v>
      </c>
      <c r="S1210" s="110" t="e">
        <f>IF(Play[[#This Row],[southwest]]=1,Play[[#This Row],[medical_insurance_charges]],NA())</f>
        <v>#N/A</v>
      </c>
      <c r="T1210" s="111" t="e">
        <f>IF(Play[[#This Row],[northwest]]=1,Play[[#This Row],[medical_insurance_charges]],NA())</f>
        <v>#N/A</v>
      </c>
      <c r="U1210" s="110">
        <f>IF(Play[[#This Row],[northeast]]=1,Play[[#This Row],[medical_insurance_charges]],NA())</f>
        <v>9447.3824000000004</v>
      </c>
      <c r="V1210" s="114" t="e">
        <f>IF(AND(Play[[#This Row],[southeast]]&lt;&gt;0,Play[[#This Row],[Smoker]]&lt;&gt;0),Play[[#This Row],[medical_insurance_charges]],NA())</f>
        <v>#N/A</v>
      </c>
      <c r="W1210" s="114" t="e">
        <f>IF(AND(Play[[#This Row],[southwest]]&lt;&gt;0,Play[[#This Row],[Smoker]]&lt;&gt;0),Play[[#This Row],[medical_insurance_charges]],NA())</f>
        <v>#N/A</v>
      </c>
      <c r="X1210" s="114" t="e">
        <f>IF(AND(Play[[#This Row],[northwest]]&lt;&gt;0,Play[[#This Row],[Smoker]]&lt;&gt;0),Play[[#This Row],[medical_insurance_charges]],NA())</f>
        <v>#N/A</v>
      </c>
      <c r="Y1210" s="114" t="e">
        <f>IF(AND(Play[[#This Row],[northeast]]&lt;&gt;0,Play[[#This Row],[Smoker]]&lt;&gt;0),Play[[#This Row],[medical_insurance_charges]],NA())</f>
        <v>#N/A</v>
      </c>
      <c r="Z1210" s="115" t="e">
        <f>IF(AND(Play[[#This Row],[Biological Marker]]=0,Play[[#This Row],[Smoker]]=1),Play[[#This Row],[medical_insurance_charges]],NA())</f>
        <v>#N/A</v>
      </c>
      <c r="AA1210" s="115" t="e">
        <f>IF(AND(Play[[#This Row],[Biological Marker]]=1,Play[[#This Row],[Smoker]]=1),Play[[#This Row],[medical_insurance_charges]],NA())</f>
        <v>#N/A</v>
      </c>
      <c r="AB1210" s="144" t="e">
        <f>IF(AND(Play[[#This Row],[southeast]]&lt;&gt;0,Play[[#This Row],[Smoker]]=0),Play[[#This Row],[medical_insurance_charges]],NA())</f>
        <v>#N/A</v>
      </c>
      <c r="AC1210" s="144" t="e">
        <f>IF(AND(Play[[#This Row],[southwest]]&lt;&gt;0,Play[[#This Row],[Smoker]]=0),Play[[#This Row],[medical_insurance_charges]],NA())</f>
        <v>#N/A</v>
      </c>
      <c r="AD1210" s="144" t="e">
        <f>IF(AND(Play[[#This Row],[northwest]]&lt;&gt;0,Play[[#This Row],[Smoker]]=0),Play[[#This Row],[medical_insurance_charges]],NA())</f>
        <v>#N/A</v>
      </c>
      <c r="AE1210" s="144">
        <f>IF(AND(Play[[#This Row],[northeast]]&lt;&gt;0,Play[[#This Row],[Smoker]]=0),Play[[#This Row],[medical_insurance_charges]],NA())</f>
        <v>9447.3824000000004</v>
      </c>
      <c r="AF1210" s="115">
        <f>IF(AND(Play[[#This Row],[Biological Marker]]=0,Play[[#This Row],[Smoker]]=0),Play[[#This Row],[medical_insurance_charges]],NA())</f>
        <v>9447.3824000000004</v>
      </c>
      <c r="AG1210" s="115" t="e">
        <f>IF(AND(Play[[#This Row],[Biological Marker]]=1,Play[[#This Row],[Smoker]]=0),Play[[#This Row],[medical_insurance_charges]],NA())</f>
        <v>#N/A</v>
      </c>
    </row>
    <row r="1211" spans="1:33" x14ac:dyDescent="0.35">
      <c r="A1211" s="31">
        <v>50</v>
      </c>
      <c r="B1211" s="31">
        <v>27.36</v>
      </c>
      <c r="C1211" s="33">
        <v>0</v>
      </c>
      <c r="D1211" s="33">
        <v>0</v>
      </c>
      <c r="E1211" s="33">
        <v>1</v>
      </c>
      <c r="F1211" s="33">
        <v>0</v>
      </c>
      <c r="G1211" s="33">
        <v>0</v>
      </c>
      <c r="H1211">
        <v>0</v>
      </c>
      <c r="I1211">
        <v>0</v>
      </c>
      <c r="J1211">
        <v>0</v>
      </c>
      <c r="K1211">
        <v>0</v>
      </c>
      <c r="L1211">
        <v>1</v>
      </c>
      <c r="M1211">
        <v>0</v>
      </c>
      <c r="N1211">
        <v>0</v>
      </c>
      <c r="O1211">
        <v>1</v>
      </c>
      <c r="P1211">
        <v>0</v>
      </c>
      <c r="Q1211" s="32">
        <v>25656.575260000001</v>
      </c>
      <c r="R1211" s="110" t="e">
        <f>IF(Play[[#This Row],[southeast]]=1,Play[[#This Row],[medical_insurance_charges]],NA())</f>
        <v>#N/A</v>
      </c>
      <c r="S1211" s="110" t="e">
        <f>IF(Play[[#This Row],[southwest]]=1,Play[[#This Row],[medical_insurance_charges]],NA())</f>
        <v>#N/A</v>
      </c>
      <c r="T1211" s="111" t="e">
        <f>IF(Play[[#This Row],[northwest]]=1,Play[[#This Row],[medical_insurance_charges]],NA())</f>
        <v>#N/A</v>
      </c>
      <c r="U1211" s="110">
        <f>IF(Play[[#This Row],[northeast]]=1,Play[[#This Row],[medical_insurance_charges]],NA())</f>
        <v>25656.575260000001</v>
      </c>
      <c r="V1211" s="114" t="e">
        <f>IF(AND(Play[[#This Row],[southeast]]&lt;&gt;0,Play[[#This Row],[Smoker]]&lt;&gt;0),Play[[#This Row],[medical_insurance_charges]],NA())</f>
        <v>#N/A</v>
      </c>
      <c r="W1211" s="114" t="e">
        <f>IF(AND(Play[[#This Row],[southwest]]&lt;&gt;0,Play[[#This Row],[Smoker]]&lt;&gt;0),Play[[#This Row],[medical_insurance_charges]],NA())</f>
        <v>#N/A</v>
      </c>
      <c r="X1211" s="114" t="e">
        <f>IF(AND(Play[[#This Row],[northwest]]&lt;&gt;0,Play[[#This Row],[Smoker]]&lt;&gt;0),Play[[#This Row],[medical_insurance_charges]],NA())</f>
        <v>#N/A</v>
      </c>
      <c r="Y1211" s="114" t="e">
        <f>IF(AND(Play[[#This Row],[northeast]]&lt;&gt;0,Play[[#This Row],[Smoker]]&lt;&gt;0),Play[[#This Row],[medical_insurance_charges]],NA())</f>
        <v>#N/A</v>
      </c>
      <c r="Z1211" s="115" t="e">
        <f>IF(AND(Play[[#This Row],[Biological Marker]]=0,Play[[#This Row],[Smoker]]=1),Play[[#This Row],[medical_insurance_charges]],NA())</f>
        <v>#N/A</v>
      </c>
      <c r="AA1211" s="115" t="e">
        <f>IF(AND(Play[[#This Row],[Biological Marker]]=1,Play[[#This Row],[Smoker]]=1),Play[[#This Row],[medical_insurance_charges]],NA())</f>
        <v>#N/A</v>
      </c>
      <c r="AB1211" s="144" t="e">
        <f>IF(AND(Play[[#This Row],[southeast]]&lt;&gt;0,Play[[#This Row],[Smoker]]=0),Play[[#This Row],[medical_insurance_charges]],NA())</f>
        <v>#N/A</v>
      </c>
      <c r="AC1211" s="144" t="e">
        <f>IF(AND(Play[[#This Row],[southwest]]&lt;&gt;0,Play[[#This Row],[Smoker]]=0),Play[[#This Row],[medical_insurance_charges]],NA())</f>
        <v>#N/A</v>
      </c>
      <c r="AD1211" s="144" t="e">
        <f>IF(AND(Play[[#This Row],[northwest]]&lt;&gt;0,Play[[#This Row],[Smoker]]=0),Play[[#This Row],[medical_insurance_charges]],NA())</f>
        <v>#N/A</v>
      </c>
      <c r="AE1211" s="144">
        <f>IF(AND(Play[[#This Row],[northeast]]&lt;&gt;0,Play[[#This Row],[Smoker]]=0),Play[[#This Row],[medical_insurance_charges]],NA())</f>
        <v>25656.575260000001</v>
      </c>
      <c r="AF1211" s="115">
        <f>IF(AND(Play[[#This Row],[Biological Marker]]=0,Play[[#This Row],[Smoker]]=0),Play[[#This Row],[medical_insurance_charges]],NA())</f>
        <v>25656.575260000001</v>
      </c>
      <c r="AG1211" s="115" t="e">
        <f>IF(AND(Play[[#This Row],[Biological Marker]]=1,Play[[#This Row],[Smoker]]=0),Play[[#This Row],[medical_insurance_charges]],NA())</f>
        <v>#N/A</v>
      </c>
    </row>
    <row r="1212" spans="1:33" x14ac:dyDescent="0.35">
      <c r="A1212" s="31">
        <v>50</v>
      </c>
      <c r="B1212" s="31">
        <v>27.074999999999999</v>
      </c>
      <c r="C1212" s="33">
        <v>0</v>
      </c>
      <c r="D1212" s="33">
        <v>0</v>
      </c>
      <c r="E1212" s="33">
        <v>1</v>
      </c>
      <c r="F1212" s="33">
        <v>0</v>
      </c>
      <c r="G1212" s="33">
        <v>0</v>
      </c>
      <c r="H1212">
        <v>0</v>
      </c>
      <c r="I1212">
        <v>0</v>
      </c>
      <c r="J1212">
        <v>0</v>
      </c>
      <c r="K1212">
        <v>0</v>
      </c>
      <c r="L1212">
        <v>1</v>
      </c>
      <c r="M1212">
        <v>0</v>
      </c>
      <c r="N1212">
        <v>0</v>
      </c>
      <c r="O1212">
        <v>1</v>
      </c>
      <c r="P1212">
        <v>0</v>
      </c>
      <c r="Q1212" s="32">
        <v>10106.134249999999</v>
      </c>
      <c r="R1212" s="110" t="e">
        <f>IF(Play[[#This Row],[southeast]]=1,Play[[#This Row],[medical_insurance_charges]],NA())</f>
        <v>#N/A</v>
      </c>
      <c r="S1212" s="110" t="e">
        <f>IF(Play[[#This Row],[southwest]]=1,Play[[#This Row],[medical_insurance_charges]],NA())</f>
        <v>#N/A</v>
      </c>
      <c r="T1212" s="111" t="e">
        <f>IF(Play[[#This Row],[northwest]]=1,Play[[#This Row],[medical_insurance_charges]],NA())</f>
        <v>#N/A</v>
      </c>
      <c r="U1212" s="110">
        <f>IF(Play[[#This Row],[northeast]]=1,Play[[#This Row],[medical_insurance_charges]],NA())</f>
        <v>10106.134249999999</v>
      </c>
      <c r="V1212" s="114" t="e">
        <f>IF(AND(Play[[#This Row],[southeast]]&lt;&gt;0,Play[[#This Row],[Smoker]]&lt;&gt;0),Play[[#This Row],[medical_insurance_charges]],NA())</f>
        <v>#N/A</v>
      </c>
      <c r="W1212" s="114" t="e">
        <f>IF(AND(Play[[#This Row],[southwest]]&lt;&gt;0,Play[[#This Row],[Smoker]]&lt;&gt;0),Play[[#This Row],[medical_insurance_charges]],NA())</f>
        <v>#N/A</v>
      </c>
      <c r="X1212" s="114" t="e">
        <f>IF(AND(Play[[#This Row],[northwest]]&lt;&gt;0,Play[[#This Row],[Smoker]]&lt;&gt;0),Play[[#This Row],[medical_insurance_charges]],NA())</f>
        <v>#N/A</v>
      </c>
      <c r="Y1212" s="114" t="e">
        <f>IF(AND(Play[[#This Row],[northeast]]&lt;&gt;0,Play[[#This Row],[Smoker]]&lt;&gt;0),Play[[#This Row],[medical_insurance_charges]],NA())</f>
        <v>#N/A</v>
      </c>
      <c r="Z1212" s="115" t="e">
        <f>IF(AND(Play[[#This Row],[Biological Marker]]=0,Play[[#This Row],[Smoker]]=1),Play[[#This Row],[medical_insurance_charges]],NA())</f>
        <v>#N/A</v>
      </c>
      <c r="AA1212" s="115" t="e">
        <f>IF(AND(Play[[#This Row],[Biological Marker]]=1,Play[[#This Row],[Smoker]]=1),Play[[#This Row],[medical_insurance_charges]],NA())</f>
        <v>#N/A</v>
      </c>
      <c r="AB1212" s="144" t="e">
        <f>IF(AND(Play[[#This Row],[southeast]]&lt;&gt;0,Play[[#This Row],[Smoker]]=0),Play[[#This Row],[medical_insurance_charges]],NA())</f>
        <v>#N/A</v>
      </c>
      <c r="AC1212" s="144" t="e">
        <f>IF(AND(Play[[#This Row],[southwest]]&lt;&gt;0,Play[[#This Row],[Smoker]]=0),Play[[#This Row],[medical_insurance_charges]],NA())</f>
        <v>#N/A</v>
      </c>
      <c r="AD1212" s="144" t="e">
        <f>IF(AND(Play[[#This Row],[northwest]]&lt;&gt;0,Play[[#This Row],[Smoker]]=0),Play[[#This Row],[medical_insurance_charges]],NA())</f>
        <v>#N/A</v>
      </c>
      <c r="AE1212" s="144">
        <f>IF(AND(Play[[#This Row],[northeast]]&lt;&gt;0,Play[[#This Row],[Smoker]]=0),Play[[#This Row],[medical_insurance_charges]],NA())</f>
        <v>10106.134249999999</v>
      </c>
      <c r="AF1212" s="115">
        <f>IF(AND(Play[[#This Row],[Biological Marker]]=0,Play[[#This Row],[Smoker]]=0),Play[[#This Row],[medical_insurance_charges]],NA())</f>
        <v>10106.134249999999</v>
      </c>
      <c r="AG1212" s="115" t="e">
        <f>IF(AND(Play[[#This Row],[Biological Marker]]=1,Play[[#This Row],[Smoker]]=0),Play[[#This Row],[medical_insurance_charges]],NA())</f>
        <v>#N/A</v>
      </c>
    </row>
    <row r="1213" spans="1:33" x14ac:dyDescent="0.35">
      <c r="A1213" s="31">
        <v>50</v>
      </c>
      <c r="B1213" s="31">
        <v>26.22</v>
      </c>
      <c r="C1213" s="33">
        <v>0</v>
      </c>
      <c r="D1213" s="33">
        <v>0</v>
      </c>
      <c r="E1213" s="33">
        <v>1</v>
      </c>
      <c r="F1213" s="33">
        <v>0</v>
      </c>
      <c r="G1213" s="33">
        <v>0</v>
      </c>
      <c r="H1213">
        <v>0</v>
      </c>
      <c r="I1213">
        <v>0</v>
      </c>
      <c r="J1213">
        <v>0</v>
      </c>
      <c r="K1213">
        <v>1</v>
      </c>
      <c r="L1213">
        <v>0</v>
      </c>
      <c r="M1213">
        <v>0</v>
      </c>
      <c r="N1213">
        <v>0</v>
      </c>
      <c r="O1213">
        <v>1</v>
      </c>
      <c r="P1213">
        <v>0</v>
      </c>
      <c r="Q1213" s="32">
        <v>10493.9458</v>
      </c>
      <c r="R1213" s="110" t="e">
        <f>IF(Play[[#This Row],[southeast]]=1,Play[[#This Row],[medical_insurance_charges]],NA())</f>
        <v>#N/A</v>
      </c>
      <c r="S1213" s="110" t="e">
        <f>IF(Play[[#This Row],[southwest]]=1,Play[[#This Row],[medical_insurance_charges]],NA())</f>
        <v>#N/A</v>
      </c>
      <c r="T1213" s="111">
        <f>IF(Play[[#This Row],[northwest]]=1,Play[[#This Row],[medical_insurance_charges]],NA())</f>
        <v>10493.9458</v>
      </c>
      <c r="U1213" s="110" t="e">
        <f>IF(Play[[#This Row],[northeast]]=1,Play[[#This Row],[medical_insurance_charges]],NA())</f>
        <v>#N/A</v>
      </c>
      <c r="V1213" s="114" t="e">
        <f>IF(AND(Play[[#This Row],[southeast]]&lt;&gt;0,Play[[#This Row],[Smoker]]&lt;&gt;0),Play[[#This Row],[medical_insurance_charges]],NA())</f>
        <v>#N/A</v>
      </c>
      <c r="W1213" s="114" t="e">
        <f>IF(AND(Play[[#This Row],[southwest]]&lt;&gt;0,Play[[#This Row],[Smoker]]&lt;&gt;0),Play[[#This Row],[medical_insurance_charges]],NA())</f>
        <v>#N/A</v>
      </c>
      <c r="X1213" s="114" t="e">
        <f>IF(AND(Play[[#This Row],[northwest]]&lt;&gt;0,Play[[#This Row],[Smoker]]&lt;&gt;0),Play[[#This Row],[medical_insurance_charges]],NA())</f>
        <v>#N/A</v>
      </c>
      <c r="Y1213" s="114" t="e">
        <f>IF(AND(Play[[#This Row],[northeast]]&lt;&gt;0,Play[[#This Row],[Smoker]]&lt;&gt;0),Play[[#This Row],[medical_insurance_charges]],NA())</f>
        <v>#N/A</v>
      </c>
      <c r="Z1213" s="115" t="e">
        <f>IF(AND(Play[[#This Row],[Biological Marker]]=0,Play[[#This Row],[Smoker]]=1),Play[[#This Row],[medical_insurance_charges]],NA())</f>
        <v>#N/A</v>
      </c>
      <c r="AA1213" s="115" t="e">
        <f>IF(AND(Play[[#This Row],[Biological Marker]]=1,Play[[#This Row],[Smoker]]=1),Play[[#This Row],[medical_insurance_charges]],NA())</f>
        <v>#N/A</v>
      </c>
      <c r="AB1213" s="144" t="e">
        <f>IF(AND(Play[[#This Row],[southeast]]&lt;&gt;0,Play[[#This Row],[Smoker]]=0),Play[[#This Row],[medical_insurance_charges]],NA())</f>
        <v>#N/A</v>
      </c>
      <c r="AC1213" s="144" t="e">
        <f>IF(AND(Play[[#This Row],[southwest]]&lt;&gt;0,Play[[#This Row],[Smoker]]=0),Play[[#This Row],[medical_insurance_charges]],NA())</f>
        <v>#N/A</v>
      </c>
      <c r="AD1213" s="144">
        <f>IF(AND(Play[[#This Row],[northwest]]&lt;&gt;0,Play[[#This Row],[Smoker]]=0),Play[[#This Row],[medical_insurance_charges]],NA())</f>
        <v>10493.9458</v>
      </c>
      <c r="AE1213" s="144" t="e">
        <f>IF(AND(Play[[#This Row],[northeast]]&lt;&gt;0,Play[[#This Row],[Smoker]]=0),Play[[#This Row],[medical_insurance_charges]],NA())</f>
        <v>#N/A</v>
      </c>
      <c r="AF1213" s="115">
        <f>IF(AND(Play[[#This Row],[Biological Marker]]=0,Play[[#This Row],[Smoker]]=0),Play[[#This Row],[medical_insurance_charges]],NA())</f>
        <v>10493.9458</v>
      </c>
      <c r="AG1213" s="115" t="e">
        <f>IF(AND(Play[[#This Row],[Biological Marker]]=1,Play[[#This Row],[Smoker]]=0),Play[[#This Row],[medical_insurance_charges]],NA())</f>
        <v>#N/A</v>
      </c>
    </row>
    <row r="1214" spans="1:33" x14ac:dyDescent="0.35">
      <c r="A1214" s="31">
        <v>50</v>
      </c>
      <c r="B1214" s="31">
        <v>28.12</v>
      </c>
      <c r="C1214" s="33">
        <v>0</v>
      </c>
      <c r="D1214" s="33">
        <v>0</v>
      </c>
      <c r="E1214" s="33">
        <v>1</v>
      </c>
      <c r="F1214" s="33">
        <v>0</v>
      </c>
      <c r="G1214" s="33">
        <v>0</v>
      </c>
      <c r="H1214">
        <v>0</v>
      </c>
      <c r="I1214">
        <v>0</v>
      </c>
      <c r="J1214">
        <v>0</v>
      </c>
      <c r="K1214">
        <v>1</v>
      </c>
      <c r="L1214">
        <v>0</v>
      </c>
      <c r="M1214">
        <v>0</v>
      </c>
      <c r="N1214">
        <v>0</v>
      </c>
      <c r="O1214">
        <v>1</v>
      </c>
      <c r="P1214">
        <v>0</v>
      </c>
      <c r="Q1214" s="32">
        <v>11085.586799999999</v>
      </c>
      <c r="R1214" s="110" t="e">
        <f>IF(Play[[#This Row],[southeast]]=1,Play[[#This Row],[medical_insurance_charges]],NA())</f>
        <v>#N/A</v>
      </c>
      <c r="S1214" s="110" t="e">
        <f>IF(Play[[#This Row],[southwest]]=1,Play[[#This Row],[medical_insurance_charges]],NA())</f>
        <v>#N/A</v>
      </c>
      <c r="T1214" s="111">
        <f>IF(Play[[#This Row],[northwest]]=1,Play[[#This Row],[medical_insurance_charges]],NA())</f>
        <v>11085.586799999999</v>
      </c>
      <c r="U1214" s="110" t="e">
        <f>IF(Play[[#This Row],[northeast]]=1,Play[[#This Row],[medical_insurance_charges]],NA())</f>
        <v>#N/A</v>
      </c>
      <c r="V1214" s="114" t="e">
        <f>IF(AND(Play[[#This Row],[southeast]]&lt;&gt;0,Play[[#This Row],[Smoker]]&lt;&gt;0),Play[[#This Row],[medical_insurance_charges]],NA())</f>
        <v>#N/A</v>
      </c>
      <c r="W1214" s="114" t="e">
        <f>IF(AND(Play[[#This Row],[southwest]]&lt;&gt;0,Play[[#This Row],[Smoker]]&lt;&gt;0),Play[[#This Row],[medical_insurance_charges]],NA())</f>
        <v>#N/A</v>
      </c>
      <c r="X1214" s="114" t="e">
        <f>IF(AND(Play[[#This Row],[northwest]]&lt;&gt;0,Play[[#This Row],[Smoker]]&lt;&gt;0),Play[[#This Row],[medical_insurance_charges]],NA())</f>
        <v>#N/A</v>
      </c>
      <c r="Y1214" s="114" t="e">
        <f>IF(AND(Play[[#This Row],[northeast]]&lt;&gt;0,Play[[#This Row],[Smoker]]&lt;&gt;0),Play[[#This Row],[medical_insurance_charges]],NA())</f>
        <v>#N/A</v>
      </c>
      <c r="Z1214" s="115" t="e">
        <f>IF(AND(Play[[#This Row],[Biological Marker]]=0,Play[[#This Row],[Smoker]]=1),Play[[#This Row],[medical_insurance_charges]],NA())</f>
        <v>#N/A</v>
      </c>
      <c r="AA1214" s="115" t="e">
        <f>IF(AND(Play[[#This Row],[Biological Marker]]=1,Play[[#This Row],[Smoker]]=1),Play[[#This Row],[medical_insurance_charges]],NA())</f>
        <v>#N/A</v>
      </c>
      <c r="AB1214" s="144" t="e">
        <f>IF(AND(Play[[#This Row],[southeast]]&lt;&gt;0,Play[[#This Row],[Smoker]]=0),Play[[#This Row],[medical_insurance_charges]],NA())</f>
        <v>#N/A</v>
      </c>
      <c r="AC1214" s="144" t="e">
        <f>IF(AND(Play[[#This Row],[southwest]]&lt;&gt;0,Play[[#This Row],[Smoker]]=0),Play[[#This Row],[medical_insurance_charges]],NA())</f>
        <v>#N/A</v>
      </c>
      <c r="AD1214" s="144">
        <f>IF(AND(Play[[#This Row],[northwest]]&lt;&gt;0,Play[[#This Row],[Smoker]]=0),Play[[#This Row],[medical_insurance_charges]],NA())</f>
        <v>11085.586799999999</v>
      </c>
      <c r="AE1214" s="144" t="e">
        <f>IF(AND(Play[[#This Row],[northeast]]&lt;&gt;0,Play[[#This Row],[Smoker]]=0),Play[[#This Row],[medical_insurance_charges]],NA())</f>
        <v>#N/A</v>
      </c>
      <c r="AF1214" s="115">
        <f>IF(AND(Play[[#This Row],[Biological Marker]]=0,Play[[#This Row],[Smoker]]=0),Play[[#This Row],[medical_insurance_charges]],NA())</f>
        <v>11085.586799999999</v>
      </c>
      <c r="AG1214" s="115" t="e">
        <f>IF(AND(Play[[#This Row],[Biological Marker]]=1,Play[[#This Row],[Smoker]]=0),Play[[#This Row],[medical_insurance_charges]],NA())</f>
        <v>#N/A</v>
      </c>
    </row>
    <row r="1215" spans="1:33" x14ac:dyDescent="0.35">
      <c r="A1215" s="31">
        <v>53</v>
      </c>
      <c r="B1215" s="31">
        <v>26.6</v>
      </c>
      <c r="C1215" s="33">
        <v>0</v>
      </c>
      <c r="D1215" s="33">
        <v>0</v>
      </c>
      <c r="E1215" s="33">
        <v>1</v>
      </c>
      <c r="F1215" s="33">
        <v>0</v>
      </c>
      <c r="G1215" s="33">
        <v>0</v>
      </c>
      <c r="H1215">
        <v>0</v>
      </c>
      <c r="I1215">
        <v>0</v>
      </c>
      <c r="J1215">
        <v>0</v>
      </c>
      <c r="K1215">
        <v>1</v>
      </c>
      <c r="L1215">
        <v>0</v>
      </c>
      <c r="M1215">
        <v>0</v>
      </c>
      <c r="N1215">
        <v>0</v>
      </c>
      <c r="O1215">
        <v>1</v>
      </c>
      <c r="P1215">
        <v>0</v>
      </c>
      <c r="Q1215" s="32">
        <v>10355.641</v>
      </c>
      <c r="R1215" s="110" t="e">
        <f>IF(Play[[#This Row],[southeast]]=1,Play[[#This Row],[medical_insurance_charges]],NA())</f>
        <v>#N/A</v>
      </c>
      <c r="S1215" s="110" t="e">
        <f>IF(Play[[#This Row],[southwest]]=1,Play[[#This Row],[medical_insurance_charges]],NA())</f>
        <v>#N/A</v>
      </c>
      <c r="T1215" s="111">
        <f>IF(Play[[#This Row],[northwest]]=1,Play[[#This Row],[medical_insurance_charges]],NA())</f>
        <v>10355.641</v>
      </c>
      <c r="U1215" s="110" t="e">
        <f>IF(Play[[#This Row],[northeast]]=1,Play[[#This Row],[medical_insurance_charges]],NA())</f>
        <v>#N/A</v>
      </c>
      <c r="V1215" s="114" t="e">
        <f>IF(AND(Play[[#This Row],[southeast]]&lt;&gt;0,Play[[#This Row],[Smoker]]&lt;&gt;0),Play[[#This Row],[medical_insurance_charges]],NA())</f>
        <v>#N/A</v>
      </c>
      <c r="W1215" s="114" t="e">
        <f>IF(AND(Play[[#This Row],[southwest]]&lt;&gt;0,Play[[#This Row],[Smoker]]&lt;&gt;0),Play[[#This Row],[medical_insurance_charges]],NA())</f>
        <v>#N/A</v>
      </c>
      <c r="X1215" s="114" t="e">
        <f>IF(AND(Play[[#This Row],[northwest]]&lt;&gt;0,Play[[#This Row],[Smoker]]&lt;&gt;0),Play[[#This Row],[medical_insurance_charges]],NA())</f>
        <v>#N/A</v>
      </c>
      <c r="Y1215" s="114" t="e">
        <f>IF(AND(Play[[#This Row],[northeast]]&lt;&gt;0,Play[[#This Row],[Smoker]]&lt;&gt;0),Play[[#This Row],[medical_insurance_charges]],NA())</f>
        <v>#N/A</v>
      </c>
      <c r="Z1215" s="115" t="e">
        <f>IF(AND(Play[[#This Row],[Biological Marker]]=0,Play[[#This Row],[Smoker]]=1),Play[[#This Row],[medical_insurance_charges]],NA())</f>
        <v>#N/A</v>
      </c>
      <c r="AA1215" s="115" t="e">
        <f>IF(AND(Play[[#This Row],[Biological Marker]]=1,Play[[#This Row],[Smoker]]=1),Play[[#This Row],[medical_insurance_charges]],NA())</f>
        <v>#N/A</v>
      </c>
      <c r="AB1215" s="144" t="e">
        <f>IF(AND(Play[[#This Row],[southeast]]&lt;&gt;0,Play[[#This Row],[Smoker]]=0),Play[[#This Row],[medical_insurance_charges]],NA())</f>
        <v>#N/A</v>
      </c>
      <c r="AC1215" s="144" t="e">
        <f>IF(AND(Play[[#This Row],[southwest]]&lt;&gt;0,Play[[#This Row],[Smoker]]=0),Play[[#This Row],[medical_insurance_charges]],NA())</f>
        <v>#N/A</v>
      </c>
      <c r="AD1215" s="144">
        <f>IF(AND(Play[[#This Row],[northwest]]&lt;&gt;0,Play[[#This Row],[Smoker]]=0),Play[[#This Row],[medical_insurance_charges]],NA())</f>
        <v>10355.641</v>
      </c>
      <c r="AE1215" s="144" t="e">
        <f>IF(AND(Play[[#This Row],[northeast]]&lt;&gt;0,Play[[#This Row],[Smoker]]=0),Play[[#This Row],[medical_insurance_charges]],NA())</f>
        <v>#N/A</v>
      </c>
      <c r="AF1215" s="115">
        <f>IF(AND(Play[[#This Row],[Biological Marker]]=0,Play[[#This Row],[Smoker]]=0),Play[[#This Row],[medical_insurance_charges]],NA())</f>
        <v>10355.641</v>
      </c>
      <c r="AG1215" s="115" t="e">
        <f>IF(AND(Play[[#This Row],[Biological Marker]]=1,Play[[#This Row],[Smoker]]=0),Play[[#This Row],[medical_insurance_charges]],NA())</f>
        <v>#N/A</v>
      </c>
    </row>
    <row r="1216" spans="1:33" x14ac:dyDescent="0.35">
      <c r="A1216" s="31">
        <v>54</v>
      </c>
      <c r="B1216" s="31">
        <v>28.88</v>
      </c>
      <c r="C1216" s="33">
        <v>0</v>
      </c>
      <c r="D1216" s="33">
        <v>0</v>
      </c>
      <c r="E1216" s="33">
        <v>1</v>
      </c>
      <c r="F1216" s="33">
        <v>0</v>
      </c>
      <c r="G1216" s="33">
        <v>0</v>
      </c>
      <c r="H1216">
        <v>0</v>
      </c>
      <c r="I1216">
        <v>0</v>
      </c>
      <c r="J1216">
        <v>0</v>
      </c>
      <c r="K1216">
        <v>0</v>
      </c>
      <c r="L1216">
        <v>1</v>
      </c>
      <c r="M1216">
        <v>0</v>
      </c>
      <c r="N1216">
        <v>0</v>
      </c>
      <c r="O1216">
        <v>1</v>
      </c>
      <c r="P1216">
        <v>0</v>
      </c>
      <c r="Q1216" s="32">
        <v>12096.6512</v>
      </c>
      <c r="R1216" s="110" t="e">
        <f>IF(Play[[#This Row],[southeast]]=1,Play[[#This Row],[medical_insurance_charges]],NA())</f>
        <v>#N/A</v>
      </c>
      <c r="S1216" s="110" t="e">
        <f>IF(Play[[#This Row],[southwest]]=1,Play[[#This Row],[medical_insurance_charges]],NA())</f>
        <v>#N/A</v>
      </c>
      <c r="T1216" s="111" t="e">
        <f>IF(Play[[#This Row],[northwest]]=1,Play[[#This Row],[medical_insurance_charges]],NA())</f>
        <v>#N/A</v>
      </c>
      <c r="U1216" s="110">
        <f>IF(Play[[#This Row],[northeast]]=1,Play[[#This Row],[medical_insurance_charges]],NA())</f>
        <v>12096.6512</v>
      </c>
      <c r="V1216" s="114" t="e">
        <f>IF(AND(Play[[#This Row],[southeast]]&lt;&gt;0,Play[[#This Row],[Smoker]]&lt;&gt;0),Play[[#This Row],[medical_insurance_charges]],NA())</f>
        <v>#N/A</v>
      </c>
      <c r="W1216" s="114" t="e">
        <f>IF(AND(Play[[#This Row],[southwest]]&lt;&gt;0,Play[[#This Row],[Smoker]]&lt;&gt;0),Play[[#This Row],[medical_insurance_charges]],NA())</f>
        <v>#N/A</v>
      </c>
      <c r="X1216" s="114" t="e">
        <f>IF(AND(Play[[#This Row],[northwest]]&lt;&gt;0,Play[[#This Row],[Smoker]]&lt;&gt;0),Play[[#This Row],[medical_insurance_charges]],NA())</f>
        <v>#N/A</v>
      </c>
      <c r="Y1216" s="114" t="e">
        <f>IF(AND(Play[[#This Row],[northeast]]&lt;&gt;0,Play[[#This Row],[Smoker]]&lt;&gt;0),Play[[#This Row],[medical_insurance_charges]],NA())</f>
        <v>#N/A</v>
      </c>
      <c r="Z1216" s="115" t="e">
        <f>IF(AND(Play[[#This Row],[Biological Marker]]=0,Play[[#This Row],[Smoker]]=1),Play[[#This Row],[medical_insurance_charges]],NA())</f>
        <v>#N/A</v>
      </c>
      <c r="AA1216" s="115" t="e">
        <f>IF(AND(Play[[#This Row],[Biological Marker]]=1,Play[[#This Row],[Smoker]]=1),Play[[#This Row],[medical_insurance_charges]],NA())</f>
        <v>#N/A</v>
      </c>
      <c r="AB1216" s="144" t="e">
        <f>IF(AND(Play[[#This Row],[southeast]]&lt;&gt;0,Play[[#This Row],[Smoker]]=0),Play[[#This Row],[medical_insurance_charges]],NA())</f>
        <v>#N/A</v>
      </c>
      <c r="AC1216" s="144" t="e">
        <f>IF(AND(Play[[#This Row],[southwest]]&lt;&gt;0,Play[[#This Row],[Smoker]]=0),Play[[#This Row],[medical_insurance_charges]],NA())</f>
        <v>#N/A</v>
      </c>
      <c r="AD1216" s="144" t="e">
        <f>IF(AND(Play[[#This Row],[northwest]]&lt;&gt;0,Play[[#This Row],[Smoker]]=0),Play[[#This Row],[medical_insurance_charges]],NA())</f>
        <v>#N/A</v>
      </c>
      <c r="AE1216" s="144">
        <f>IF(AND(Play[[#This Row],[northeast]]&lt;&gt;0,Play[[#This Row],[Smoker]]=0),Play[[#This Row],[medical_insurance_charges]],NA())</f>
        <v>12096.6512</v>
      </c>
      <c r="AF1216" s="115">
        <f>IF(AND(Play[[#This Row],[Biological Marker]]=0,Play[[#This Row],[Smoker]]=0),Play[[#This Row],[medical_insurance_charges]],NA())</f>
        <v>12096.6512</v>
      </c>
      <c r="AG1216" s="115" t="e">
        <f>IF(AND(Play[[#This Row],[Biological Marker]]=1,Play[[#This Row],[Smoker]]=0),Play[[#This Row],[medical_insurance_charges]],NA())</f>
        <v>#N/A</v>
      </c>
    </row>
    <row r="1217" spans="1:33" x14ac:dyDescent="0.35">
      <c r="A1217" s="31">
        <v>54</v>
      </c>
      <c r="B1217" s="31">
        <v>27.645</v>
      </c>
      <c r="C1217" s="33">
        <v>0</v>
      </c>
      <c r="D1217" s="33">
        <v>0</v>
      </c>
      <c r="E1217" s="33">
        <v>1</v>
      </c>
      <c r="F1217" s="33">
        <v>0</v>
      </c>
      <c r="G1217" s="33">
        <v>0</v>
      </c>
      <c r="H1217">
        <v>0</v>
      </c>
      <c r="I1217">
        <v>0</v>
      </c>
      <c r="J1217">
        <v>0</v>
      </c>
      <c r="K1217">
        <v>1</v>
      </c>
      <c r="L1217">
        <v>0</v>
      </c>
      <c r="M1217">
        <v>0</v>
      </c>
      <c r="N1217">
        <v>0</v>
      </c>
      <c r="O1217">
        <v>1</v>
      </c>
      <c r="P1217">
        <v>0</v>
      </c>
      <c r="Q1217" s="32">
        <v>11305.93455</v>
      </c>
      <c r="R1217" s="110" t="e">
        <f>IF(Play[[#This Row],[southeast]]=1,Play[[#This Row],[medical_insurance_charges]],NA())</f>
        <v>#N/A</v>
      </c>
      <c r="S1217" s="110" t="e">
        <f>IF(Play[[#This Row],[southwest]]=1,Play[[#This Row],[medical_insurance_charges]],NA())</f>
        <v>#N/A</v>
      </c>
      <c r="T1217" s="111">
        <f>IF(Play[[#This Row],[northwest]]=1,Play[[#This Row],[medical_insurance_charges]],NA())</f>
        <v>11305.93455</v>
      </c>
      <c r="U1217" s="110" t="e">
        <f>IF(Play[[#This Row],[northeast]]=1,Play[[#This Row],[medical_insurance_charges]],NA())</f>
        <v>#N/A</v>
      </c>
      <c r="V1217" s="114" t="e">
        <f>IF(AND(Play[[#This Row],[southeast]]&lt;&gt;0,Play[[#This Row],[Smoker]]&lt;&gt;0),Play[[#This Row],[medical_insurance_charges]],NA())</f>
        <v>#N/A</v>
      </c>
      <c r="W1217" s="114" t="e">
        <f>IF(AND(Play[[#This Row],[southwest]]&lt;&gt;0,Play[[#This Row],[Smoker]]&lt;&gt;0),Play[[#This Row],[medical_insurance_charges]],NA())</f>
        <v>#N/A</v>
      </c>
      <c r="X1217" s="114" t="e">
        <f>IF(AND(Play[[#This Row],[northwest]]&lt;&gt;0,Play[[#This Row],[Smoker]]&lt;&gt;0),Play[[#This Row],[medical_insurance_charges]],NA())</f>
        <v>#N/A</v>
      </c>
      <c r="Y1217" s="114" t="e">
        <f>IF(AND(Play[[#This Row],[northeast]]&lt;&gt;0,Play[[#This Row],[Smoker]]&lt;&gt;0),Play[[#This Row],[medical_insurance_charges]],NA())</f>
        <v>#N/A</v>
      </c>
      <c r="Z1217" s="115" t="e">
        <f>IF(AND(Play[[#This Row],[Biological Marker]]=0,Play[[#This Row],[Smoker]]=1),Play[[#This Row],[medical_insurance_charges]],NA())</f>
        <v>#N/A</v>
      </c>
      <c r="AA1217" s="115" t="e">
        <f>IF(AND(Play[[#This Row],[Biological Marker]]=1,Play[[#This Row],[Smoker]]=1),Play[[#This Row],[medical_insurance_charges]],NA())</f>
        <v>#N/A</v>
      </c>
      <c r="AB1217" s="144" t="e">
        <f>IF(AND(Play[[#This Row],[southeast]]&lt;&gt;0,Play[[#This Row],[Smoker]]=0),Play[[#This Row],[medical_insurance_charges]],NA())</f>
        <v>#N/A</v>
      </c>
      <c r="AC1217" s="144" t="e">
        <f>IF(AND(Play[[#This Row],[southwest]]&lt;&gt;0,Play[[#This Row],[Smoker]]=0),Play[[#This Row],[medical_insurance_charges]],NA())</f>
        <v>#N/A</v>
      </c>
      <c r="AD1217" s="144">
        <f>IF(AND(Play[[#This Row],[northwest]]&lt;&gt;0,Play[[#This Row],[Smoker]]=0),Play[[#This Row],[medical_insurance_charges]],NA())</f>
        <v>11305.93455</v>
      </c>
      <c r="AE1217" s="144" t="e">
        <f>IF(AND(Play[[#This Row],[northeast]]&lt;&gt;0,Play[[#This Row],[Smoker]]=0),Play[[#This Row],[medical_insurance_charges]],NA())</f>
        <v>#N/A</v>
      </c>
      <c r="AF1217" s="115">
        <f>IF(AND(Play[[#This Row],[Biological Marker]]=0,Play[[#This Row],[Smoker]]=0),Play[[#This Row],[medical_insurance_charges]],NA())</f>
        <v>11305.93455</v>
      </c>
      <c r="AG1217" s="115" t="e">
        <f>IF(AND(Play[[#This Row],[Biological Marker]]=1,Play[[#This Row],[Smoker]]=0),Play[[#This Row],[medical_insurance_charges]],NA())</f>
        <v>#N/A</v>
      </c>
    </row>
    <row r="1218" spans="1:33" x14ac:dyDescent="0.35">
      <c r="A1218" s="31">
        <v>55</v>
      </c>
      <c r="B1218" s="31">
        <v>26.98</v>
      </c>
      <c r="C1218" s="33">
        <v>0</v>
      </c>
      <c r="D1218" s="33">
        <v>0</v>
      </c>
      <c r="E1218" s="33">
        <v>1</v>
      </c>
      <c r="F1218" s="33">
        <v>0</v>
      </c>
      <c r="G1218" s="33">
        <v>0</v>
      </c>
      <c r="H1218">
        <v>0</v>
      </c>
      <c r="I1218">
        <v>0</v>
      </c>
      <c r="J1218">
        <v>0</v>
      </c>
      <c r="K1218">
        <v>1</v>
      </c>
      <c r="L1218">
        <v>0</v>
      </c>
      <c r="M1218">
        <v>0</v>
      </c>
      <c r="N1218">
        <v>0</v>
      </c>
      <c r="O1218">
        <v>1</v>
      </c>
      <c r="P1218">
        <v>0</v>
      </c>
      <c r="Q1218" s="32">
        <v>11082.5772</v>
      </c>
      <c r="R1218" s="110" t="e">
        <f>IF(Play[[#This Row],[southeast]]=1,Play[[#This Row],[medical_insurance_charges]],NA())</f>
        <v>#N/A</v>
      </c>
      <c r="S1218" s="110" t="e">
        <f>IF(Play[[#This Row],[southwest]]=1,Play[[#This Row],[medical_insurance_charges]],NA())</f>
        <v>#N/A</v>
      </c>
      <c r="T1218" s="111">
        <f>IF(Play[[#This Row],[northwest]]=1,Play[[#This Row],[medical_insurance_charges]],NA())</f>
        <v>11082.5772</v>
      </c>
      <c r="U1218" s="110" t="e">
        <f>IF(Play[[#This Row],[northeast]]=1,Play[[#This Row],[medical_insurance_charges]],NA())</f>
        <v>#N/A</v>
      </c>
      <c r="V1218" s="114" t="e">
        <f>IF(AND(Play[[#This Row],[southeast]]&lt;&gt;0,Play[[#This Row],[Smoker]]&lt;&gt;0),Play[[#This Row],[medical_insurance_charges]],NA())</f>
        <v>#N/A</v>
      </c>
      <c r="W1218" s="114" t="e">
        <f>IF(AND(Play[[#This Row],[southwest]]&lt;&gt;0,Play[[#This Row],[Smoker]]&lt;&gt;0),Play[[#This Row],[medical_insurance_charges]],NA())</f>
        <v>#N/A</v>
      </c>
      <c r="X1218" s="114" t="e">
        <f>IF(AND(Play[[#This Row],[northwest]]&lt;&gt;0,Play[[#This Row],[Smoker]]&lt;&gt;0),Play[[#This Row],[medical_insurance_charges]],NA())</f>
        <v>#N/A</v>
      </c>
      <c r="Y1218" s="114" t="e">
        <f>IF(AND(Play[[#This Row],[northeast]]&lt;&gt;0,Play[[#This Row],[Smoker]]&lt;&gt;0),Play[[#This Row],[medical_insurance_charges]],NA())</f>
        <v>#N/A</v>
      </c>
      <c r="Z1218" s="115" t="e">
        <f>IF(AND(Play[[#This Row],[Biological Marker]]=0,Play[[#This Row],[Smoker]]=1),Play[[#This Row],[medical_insurance_charges]],NA())</f>
        <v>#N/A</v>
      </c>
      <c r="AA1218" s="115" t="e">
        <f>IF(AND(Play[[#This Row],[Biological Marker]]=1,Play[[#This Row],[Smoker]]=1),Play[[#This Row],[medical_insurance_charges]],NA())</f>
        <v>#N/A</v>
      </c>
      <c r="AB1218" s="144" t="e">
        <f>IF(AND(Play[[#This Row],[southeast]]&lt;&gt;0,Play[[#This Row],[Smoker]]=0),Play[[#This Row],[medical_insurance_charges]],NA())</f>
        <v>#N/A</v>
      </c>
      <c r="AC1218" s="144" t="e">
        <f>IF(AND(Play[[#This Row],[southwest]]&lt;&gt;0,Play[[#This Row],[Smoker]]=0),Play[[#This Row],[medical_insurance_charges]],NA())</f>
        <v>#N/A</v>
      </c>
      <c r="AD1218" s="144">
        <f>IF(AND(Play[[#This Row],[northwest]]&lt;&gt;0,Play[[#This Row],[Smoker]]=0),Play[[#This Row],[medical_insurance_charges]],NA())</f>
        <v>11082.5772</v>
      </c>
      <c r="AE1218" s="144" t="e">
        <f>IF(AND(Play[[#This Row],[northeast]]&lt;&gt;0,Play[[#This Row],[Smoker]]=0),Play[[#This Row],[medical_insurance_charges]],NA())</f>
        <v>#N/A</v>
      </c>
      <c r="AF1218" s="115">
        <f>IF(AND(Play[[#This Row],[Biological Marker]]=0,Play[[#This Row],[Smoker]]=0),Play[[#This Row],[medical_insurance_charges]],NA())</f>
        <v>11082.5772</v>
      </c>
      <c r="AG1218" s="115" t="e">
        <f>IF(AND(Play[[#This Row],[Biological Marker]]=1,Play[[#This Row],[Smoker]]=0),Play[[#This Row],[medical_insurance_charges]],NA())</f>
        <v>#N/A</v>
      </c>
    </row>
    <row r="1219" spans="1:33" x14ac:dyDescent="0.35">
      <c r="A1219" s="31">
        <v>55</v>
      </c>
      <c r="B1219" s="31">
        <v>25.364999999999998</v>
      </c>
      <c r="C1219" s="33">
        <v>0</v>
      </c>
      <c r="D1219" s="33">
        <v>0</v>
      </c>
      <c r="E1219" s="33">
        <v>1</v>
      </c>
      <c r="F1219" s="33">
        <v>0</v>
      </c>
      <c r="G1219" s="33">
        <v>0</v>
      </c>
      <c r="H1219">
        <v>0</v>
      </c>
      <c r="I1219">
        <v>0</v>
      </c>
      <c r="J1219">
        <v>0</v>
      </c>
      <c r="K1219">
        <v>0</v>
      </c>
      <c r="L1219">
        <v>1</v>
      </c>
      <c r="M1219">
        <v>0</v>
      </c>
      <c r="N1219">
        <v>0</v>
      </c>
      <c r="O1219">
        <v>1</v>
      </c>
      <c r="P1219">
        <v>0</v>
      </c>
      <c r="Q1219" s="32">
        <v>13047.332350000001</v>
      </c>
      <c r="R1219" s="110" t="e">
        <f>IF(Play[[#This Row],[southeast]]=1,Play[[#This Row],[medical_insurance_charges]],NA())</f>
        <v>#N/A</v>
      </c>
      <c r="S1219" s="110" t="e">
        <f>IF(Play[[#This Row],[southwest]]=1,Play[[#This Row],[medical_insurance_charges]],NA())</f>
        <v>#N/A</v>
      </c>
      <c r="T1219" s="111" t="e">
        <f>IF(Play[[#This Row],[northwest]]=1,Play[[#This Row],[medical_insurance_charges]],NA())</f>
        <v>#N/A</v>
      </c>
      <c r="U1219" s="110">
        <f>IF(Play[[#This Row],[northeast]]=1,Play[[#This Row],[medical_insurance_charges]],NA())</f>
        <v>13047.332350000001</v>
      </c>
      <c r="V1219" s="114" t="e">
        <f>IF(AND(Play[[#This Row],[southeast]]&lt;&gt;0,Play[[#This Row],[Smoker]]&lt;&gt;0),Play[[#This Row],[medical_insurance_charges]],NA())</f>
        <v>#N/A</v>
      </c>
      <c r="W1219" s="114" t="e">
        <f>IF(AND(Play[[#This Row],[southwest]]&lt;&gt;0,Play[[#This Row],[Smoker]]&lt;&gt;0),Play[[#This Row],[medical_insurance_charges]],NA())</f>
        <v>#N/A</v>
      </c>
      <c r="X1219" s="114" t="e">
        <f>IF(AND(Play[[#This Row],[northwest]]&lt;&gt;0,Play[[#This Row],[Smoker]]&lt;&gt;0),Play[[#This Row],[medical_insurance_charges]],NA())</f>
        <v>#N/A</v>
      </c>
      <c r="Y1219" s="114" t="e">
        <f>IF(AND(Play[[#This Row],[northeast]]&lt;&gt;0,Play[[#This Row],[Smoker]]&lt;&gt;0),Play[[#This Row],[medical_insurance_charges]],NA())</f>
        <v>#N/A</v>
      </c>
      <c r="Z1219" s="115" t="e">
        <f>IF(AND(Play[[#This Row],[Biological Marker]]=0,Play[[#This Row],[Smoker]]=1),Play[[#This Row],[medical_insurance_charges]],NA())</f>
        <v>#N/A</v>
      </c>
      <c r="AA1219" s="115" t="e">
        <f>IF(AND(Play[[#This Row],[Biological Marker]]=1,Play[[#This Row],[Smoker]]=1),Play[[#This Row],[medical_insurance_charges]],NA())</f>
        <v>#N/A</v>
      </c>
      <c r="AB1219" s="144" t="e">
        <f>IF(AND(Play[[#This Row],[southeast]]&lt;&gt;0,Play[[#This Row],[Smoker]]=0),Play[[#This Row],[medical_insurance_charges]],NA())</f>
        <v>#N/A</v>
      </c>
      <c r="AC1219" s="144" t="e">
        <f>IF(AND(Play[[#This Row],[southwest]]&lt;&gt;0,Play[[#This Row],[Smoker]]=0),Play[[#This Row],[medical_insurance_charges]],NA())</f>
        <v>#N/A</v>
      </c>
      <c r="AD1219" s="144" t="e">
        <f>IF(AND(Play[[#This Row],[northwest]]&lt;&gt;0,Play[[#This Row],[Smoker]]=0),Play[[#This Row],[medical_insurance_charges]],NA())</f>
        <v>#N/A</v>
      </c>
      <c r="AE1219" s="144">
        <f>IF(AND(Play[[#This Row],[northeast]]&lt;&gt;0,Play[[#This Row],[Smoker]]=0),Play[[#This Row],[medical_insurance_charges]],NA())</f>
        <v>13047.332350000001</v>
      </c>
      <c r="AF1219" s="115">
        <f>IF(AND(Play[[#This Row],[Biological Marker]]=0,Play[[#This Row],[Smoker]]=0),Play[[#This Row],[medical_insurance_charges]],NA())</f>
        <v>13047.332350000001</v>
      </c>
      <c r="AG1219" s="115" t="e">
        <f>IF(AND(Play[[#This Row],[Biological Marker]]=1,Play[[#This Row],[Smoker]]=0),Play[[#This Row],[medical_insurance_charges]],NA())</f>
        <v>#N/A</v>
      </c>
    </row>
    <row r="1220" spans="1:33" x14ac:dyDescent="0.35">
      <c r="A1220" s="31">
        <v>55</v>
      </c>
      <c r="B1220" s="31">
        <v>29.83</v>
      </c>
      <c r="C1220" s="33">
        <v>0</v>
      </c>
      <c r="D1220" s="33">
        <v>0</v>
      </c>
      <c r="E1220" s="33">
        <v>1</v>
      </c>
      <c r="F1220" s="33">
        <v>0</v>
      </c>
      <c r="G1220" s="33">
        <v>0</v>
      </c>
      <c r="H1220">
        <v>0</v>
      </c>
      <c r="I1220">
        <v>0</v>
      </c>
      <c r="J1220">
        <v>0</v>
      </c>
      <c r="K1220">
        <v>0</v>
      </c>
      <c r="L1220">
        <v>1</v>
      </c>
      <c r="M1220">
        <v>0</v>
      </c>
      <c r="N1220">
        <v>0</v>
      </c>
      <c r="O1220">
        <v>1</v>
      </c>
      <c r="P1220">
        <v>0</v>
      </c>
      <c r="Q1220" s="32">
        <v>11286.538699999999</v>
      </c>
      <c r="R1220" s="110" t="e">
        <f>IF(Play[[#This Row],[southeast]]=1,Play[[#This Row],[medical_insurance_charges]],NA())</f>
        <v>#N/A</v>
      </c>
      <c r="S1220" s="110" t="e">
        <f>IF(Play[[#This Row],[southwest]]=1,Play[[#This Row],[medical_insurance_charges]],NA())</f>
        <v>#N/A</v>
      </c>
      <c r="T1220" s="111" t="e">
        <f>IF(Play[[#This Row],[northwest]]=1,Play[[#This Row],[medical_insurance_charges]],NA())</f>
        <v>#N/A</v>
      </c>
      <c r="U1220" s="110">
        <f>IF(Play[[#This Row],[northeast]]=1,Play[[#This Row],[medical_insurance_charges]],NA())</f>
        <v>11286.538699999999</v>
      </c>
      <c r="V1220" s="114" t="e">
        <f>IF(AND(Play[[#This Row],[southeast]]&lt;&gt;0,Play[[#This Row],[Smoker]]&lt;&gt;0),Play[[#This Row],[medical_insurance_charges]],NA())</f>
        <v>#N/A</v>
      </c>
      <c r="W1220" s="114" t="e">
        <f>IF(AND(Play[[#This Row],[southwest]]&lt;&gt;0,Play[[#This Row],[Smoker]]&lt;&gt;0),Play[[#This Row],[medical_insurance_charges]],NA())</f>
        <v>#N/A</v>
      </c>
      <c r="X1220" s="114" t="e">
        <f>IF(AND(Play[[#This Row],[northwest]]&lt;&gt;0,Play[[#This Row],[Smoker]]&lt;&gt;0),Play[[#This Row],[medical_insurance_charges]],NA())</f>
        <v>#N/A</v>
      </c>
      <c r="Y1220" s="114" t="e">
        <f>IF(AND(Play[[#This Row],[northeast]]&lt;&gt;0,Play[[#This Row],[Smoker]]&lt;&gt;0),Play[[#This Row],[medical_insurance_charges]],NA())</f>
        <v>#N/A</v>
      </c>
      <c r="Z1220" s="115" t="e">
        <f>IF(AND(Play[[#This Row],[Biological Marker]]=0,Play[[#This Row],[Smoker]]=1),Play[[#This Row],[medical_insurance_charges]],NA())</f>
        <v>#N/A</v>
      </c>
      <c r="AA1220" s="115" t="e">
        <f>IF(AND(Play[[#This Row],[Biological Marker]]=1,Play[[#This Row],[Smoker]]=1),Play[[#This Row],[medical_insurance_charges]],NA())</f>
        <v>#N/A</v>
      </c>
      <c r="AB1220" s="144" t="e">
        <f>IF(AND(Play[[#This Row],[southeast]]&lt;&gt;0,Play[[#This Row],[Smoker]]=0),Play[[#This Row],[medical_insurance_charges]],NA())</f>
        <v>#N/A</v>
      </c>
      <c r="AC1220" s="144" t="e">
        <f>IF(AND(Play[[#This Row],[southwest]]&lt;&gt;0,Play[[#This Row],[Smoker]]=0),Play[[#This Row],[medical_insurance_charges]],NA())</f>
        <v>#N/A</v>
      </c>
      <c r="AD1220" s="144" t="e">
        <f>IF(AND(Play[[#This Row],[northwest]]&lt;&gt;0,Play[[#This Row],[Smoker]]=0),Play[[#This Row],[medical_insurance_charges]],NA())</f>
        <v>#N/A</v>
      </c>
      <c r="AE1220" s="144">
        <f>IF(AND(Play[[#This Row],[northeast]]&lt;&gt;0,Play[[#This Row],[Smoker]]=0),Play[[#This Row],[medical_insurance_charges]],NA())</f>
        <v>11286.538699999999</v>
      </c>
      <c r="AF1220" s="115">
        <f>IF(AND(Play[[#This Row],[Biological Marker]]=0,Play[[#This Row],[Smoker]]=0),Play[[#This Row],[medical_insurance_charges]],NA())</f>
        <v>11286.538699999999</v>
      </c>
      <c r="AG1220" s="115" t="e">
        <f>IF(AND(Play[[#This Row],[Biological Marker]]=1,Play[[#This Row],[Smoker]]=0),Play[[#This Row],[medical_insurance_charges]],NA())</f>
        <v>#N/A</v>
      </c>
    </row>
    <row r="1221" spans="1:33" x14ac:dyDescent="0.35">
      <c r="A1221" s="31">
        <v>56</v>
      </c>
      <c r="B1221" s="31">
        <v>26.6</v>
      </c>
      <c r="C1221" s="33">
        <v>0</v>
      </c>
      <c r="D1221" s="33">
        <v>0</v>
      </c>
      <c r="E1221" s="33">
        <v>1</v>
      </c>
      <c r="F1221" s="33">
        <v>0</v>
      </c>
      <c r="G1221" s="33">
        <v>0</v>
      </c>
      <c r="H1221">
        <v>0</v>
      </c>
      <c r="I1221">
        <v>0</v>
      </c>
      <c r="J1221">
        <v>0</v>
      </c>
      <c r="K1221">
        <v>1</v>
      </c>
      <c r="L1221">
        <v>0</v>
      </c>
      <c r="M1221">
        <v>0</v>
      </c>
      <c r="N1221">
        <v>0</v>
      </c>
      <c r="O1221">
        <v>1</v>
      </c>
      <c r="P1221">
        <v>0</v>
      </c>
      <c r="Q1221" s="32">
        <v>12044.342000000001</v>
      </c>
      <c r="R1221" s="110" t="e">
        <f>IF(Play[[#This Row],[southeast]]=1,Play[[#This Row],[medical_insurance_charges]],NA())</f>
        <v>#N/A</v>
      </c>
      <c r="S1221" s="110" t="e">
        <f>IF(Play[[#This Row],[southwest]]=1,Play[[#This Row],[medical_insurance_charges]],NA())</f>
        <v>#N/A</v>
      </c>
      <c r="T1221" s="111">
        <f>IF(Play[[#This Row],[northwest]]=1,Play[[#This Row],[medical_insurance_charges]],NA())</f>
        <v>12044.342000000001</v>
      </c>
      <c r="U1221" s="110" t="e">
        <f>IF(Play[[#This Row],[northeast]]=1,Play[[#This Row],[medical_insurance_charges]],NA())</f>
        <v>#N/A</v>
      </c>
      <c r="V1221" s="114" t="e">
        <f>IF(AND(Play[[#This Row],[southeast]]&lt;&gt;0,Play[[#This Row],[Smoker]]&lt;&gt;0),Play[[#This Row],[medical_insurance_charges]],NA())</f>
        <v>#N/A</v>
      </c>
      <c r="W1221" s="114" t="e">
        <f>IF(AND(Play[[#This Row],[southwest]]&lt;&gt;0,Play[[#This Row],[Smoker]]&lt;&gt;0),Play[[#This Row],[medical_insurance_charges]],NA())</f>
        <v>#N/A</v>
      </c>
      <c r="X1221" s="114" t="e">
        <f>IF(AND(Play[[#This Row],[northwest]]&lt;&gt;0,Play[[#This Row],[Smoker]]&lt;&gt;0),Play[[#This Row],[medical_insurance_charges]],NA())</f>
        <v>#N/A</v>
      </c>
      <c r="Y1221" s="114" t="e">
        <f>IF(AND(Play[[#This Row],[northeast]]&lt;&gt;0,Play[[#This Row],[Smoker]]&lt;&gt;0),Play[[#This Row],[medical_insurance_charges]],NA())</f>
        <v>#N/A</v>
      </c>
      <c r="Z1221" s="115" t="e">
        <f>IF(AND(Play[[#This Row],[Biological Marker]]=0,Play[[#This Row],[Smoker]]=1),Play[[#This Row],[medical_insurance_charges]],NA())</f>
        <v>#N/A</v>
      </c>
      <c r="AA1221" s="115" t="e">
        <f>IF(AND(Play[[#This Row],[Biological Marker]]=1,Play[[#This Row],[Smoker]]=1),Play[[#This Row],[medical_insurance_charges]],NA())</f>
        <v>#N/A</v>
      </c>
      <c r="AB1221" s="144" t="e">
        <f>IF(AND(Play[[#This Row],[southeast]]&lt;&gt;0,Play[[#This Row],[Smoker]]=0),Play[[#This Row],[medical_insurance_charges]],NA())</f>
        <v>#N/A</v>
      </c>
      <c r="AC1221" s="144" t="e">
        <f>IF(AND(Play[[#This Row],[southwest]]&lt;&gt;0,Play[[#This Row],[Smoker]]=0),Play[[#This Row],[medical_insurance_charges]],NA())</f>
        <v>#N/A</v>
      </c>
      <c r="AD1221" s="144">
        <f>IF(AND(Play[[#This Row],[northwest]]&lt;&gt;0,Play[[#This Row],[Smoker]]=0),Play[[#This Row],[medical_insurance_charges]],NA())</f>
        <v>12044.342000000001</v>
      </c>
      <c r="AE1221" s="144" t="e">
        <f>IF(AND(Play[[#This Row],[northeast]]&lt;&gt;0,Play[[#This Row],[Smoker]]=0),Play[[#This Row],[medical_insurance_charges]],NA())</f>
        <v>#N/A</v>
      </c>
      <c r="AF1221" s="115">
        <f>IF(AND(Play[[#This Row],[Biological Marker]]=0,Play[[#This Row],[Smoker]]=0),Play[[#This Row],[medical_insurance_charges]],NA())</f>
        <v>12044.342000000001</v>
      </c>
      <c r="AG1221" s="115" t="e">
        <f>IF(AND(Play[[#This Row],[Biological Marker]]=1,Play[[#This Row],[Smoker]]=0),Play[[#This Row],[medical_insurance_charges]],NA())</f>
        <v>#N/A</v>
      </c>
    </row>
    <row r="1222" spans="1:33" x14ac:dyDescent="0.35">
      <c r="A1222" s="31">
        <v>56</v>
      </c>
      <c r="B1222" s="31">
        <v>28.785</v>
      </c>
      <c r="C1222" s="33">
        <v>0</v>
      </c>
      <c r="D1222" s="33">
        <v>0</v>
      </c>
      <c r="E1222" s="33">
        <v>1</v>
      </c>
      <c r="F1222" s="33">
        <v>0</v>
      </c>
      <c r="G1222" s="33">
        <v>0</v>
      </c>
      <c r="H1222">
        <v>0</v>
      </c>
      <c r="I1222">
        <v>0</v>
      </c>
      <c r="J1222">
        <v>0</v>
      </c>
      <c r="K1222">
        <v>0</v>
      </c>
      <c r="L1222">
        <v>1</v>
      </c>
      <c r="M1222">
        <v>0</v>
      </c>
      <c r="N1222">
        <v>0</v>
      </c>
      <c r="O1222">
        <v>1</v>
      </c>
      <c r="P1222">
        <v>0</v>
      </c>
      <c r="Q1222" s="32">
        <v>11658.379150000001</v>
      </c>
      <c r="R1222" s="110" t="e">
        <f>IF(Play[[#This Row],[southeast]]=1,Play[[#This Row],[medical_insurance_charges]],NA())</f>
        <v>#N/A</v>
      </c>
      <c r="S1222" s="110" t="e">
        <f>IF(Play[[#This Row],[southwest]]=1,Play[[#This Row],[medical_insurance_charges]],NA())</f>
        <v>#N/A</v>
      </c>
      <c r="T1222" s="111" t="e">
        <f>IF(Play[[#This Row],[northwest]]=1,Play[[#This Row],[medical_insurance_charges]],NA())</f>
        <v>#N/A</v>
      </c>
      <c r="U1222" s="110">
        <f>IF(Play[[#This Row],[northeast]]=1,Play[[#This Row],[medical_insurance_charges]],NA())</f>
        <v>11658.379150000001</v>
      </c>
      <c r="V1222" s="114" t="e">
        <f>IF(AND(Play[[#This Row],[southeast]]&lt;&gt;0,Play[[#This Row],[Smoker]]&lt;&gt;0),Play[[#This Row],[medical_insurance_charges]],NA())</f>
        <v>#N/A</v>
      </c>
      <c r="W1222" s="114" t="e">
        <f>IF(AND(Play[[#This Row],[southwest]]&lt;&gt;0,Play[[#This Row],[Smoker]]&lt;&gt;0),Play[[#This Row],[medical_insurance_charges]],NA())</f>
        <v>#N/A</v>
      </c>
      <c r="X1222" s="114" t="e">
        <f>IF(AND(Play[[#This Row],[northwest]]&lt;&gt;0,Play[[#This Row],[Smoker]]&lt;&gt;0),Play[[#This Row],[medical_insurance_charges]],NA())</f>
        <v>#N/A</v>
      </c>
      <c r="Y1222" s="114" t="e">
        <f>IF(AND(Play[[#This Row],[northeast]]&lt;&gt;0,Play[[#This Row],[Smoker]]&lt;&gt;0),Play[[#This Row],[medical_insurance_charges]],NA())</f>
        <v>#N/A</v>
      </c>
      <c r="Z1222" s="115" t="e">
        <f>IF(AND(Play[[#This Row],[Biological Marker]]=0,Play[[#This Row],[Smoker]]=1),Play[[#This Row],[medical_insurance_charges]],NA())</f>
        <v>#N/A</v>
      </c>
      <c r="AA1222" s="115" t="e">
        <f>IF(AND(Play[[#This Row],[Biological Marker]]=1,Play[[#This Row],[Smoker]]=1),Play[[#This Row],[medical_insurance_charges]],NA())</f>
        <v>#N/A</v>
      </c>
      <c r="AB1222" s="144" t="e">
        <f>IF(AND(Play[[#This Row],[southeast]]&lt;&gt;0,Play[[#This Row],[Smoker]]=0),Play[[#This Row],[medical_insurance_charges]],NA())</f>
        <v>#N/A</v>
      </c>
      <c r="AC1222" s="144" t="e">
        <f>IF(AND(Play[[#This Row],[southwest]]&lt;&gt;0,Play[[#This Row],[Smoker]]=0),Play[[#This Row],[medical_insurance_charges]],NA())</f>
        <v>#N/A</v>
      </c>
      <c r="AD1222" s="144" t="e">
        <f>IF(AND(Play[[#This Row],[northwest]]&lt;&gt;0,Play[[#This Row],[Smoker]]=0),Play[[#This Row],[medical_insurance_charges]],NA())</f>
        <v>#N/A</v>
      </c>
      <c r="AE1222" s="144">
        <f>IF(AND(Play[[#This Row],[northeast]]&lt;&gt;0,Play[[#This Row],[Smoker]]=0),Play[[#This Row],[medical_insurance_charges]],NA())</f>
        <v>11658.379150000001</v>
      </c>
      <c r="AF1222" s="115">
        <f>IF(AND(Play[[#This Row],[Biological Marker]]=0,Play[[#This Row],[Smoker]]=0),Play[[#This Row],[medical_insurance_charges]],NA())</f>
        <v>11658.379150000001</v>
      </c>
      <c r="AG1222" s="115" t="e">
        <f>IF(AND(Play[[#This Row],[Biological Marker]]=1,Play[[#This Row],[Smoker]]=0),Play[[#This Row],[medical_insurance_charges]],NA())</f>
        <v>#N/A</v>
      </c>
    </row>
    <row r="1223" spans="1:33" x14ac:dyDescent="0.35">
      <c r="A1223" s="31">
        <v>56</v>
      </c>
      <c r="B1223" s="31">
        <v>25.65</v>
      </c>
      <c r="C1223" s="33">
        <v>0</v>
      </c>
      <c r="D1223" s="33">
        <v>0</v>
      </c>
      <c r="E1223" s="33">
        <v>1</v>
      </c>
      <c r="F1223" s="33">
        <v>0</v>
      </c>
      <c r="G1223" s="33">
        <v>0</v>
      </c>
      <c r="H1223">
        <v>0</v>
      </c>
      <c r="I1223">
        <v>0</v>
      </c>
      <c r="J1223">
        <v>0</v>
      </c>
      <c r="K1223">
        <v>1</v>
      </c>
      <c r="L1223">
        <v>0</v>
      </c>
      <c r="M1223">
        <v>0</v>
      </c>
      <c r="N1223">
        <v>0</v>
      </c>
      <c r="O1223">
        <v>1</v>
      </c>
      <c r="P1223">
        <v>0</v>
      </c>
      <c r="Q1223" s="32">
        <v>11454.021500000001</v>
      </c>
      <c r="R1223" s="110" t="e">
        <f>IF(Play[[#This Row],[southeast]]=1,Play[[#This Row],[medical_insurance_charges]],NA())</f>
        <v>#N/A</v>
      </c>
      <c r="S1223" s="110" t="e">
        <f>IF(Play[[#This Row],[southwest]]=1,Play[[#This Row],[medical_insurance_charges]],NA())</f>
        <v>#N/A</v>
      </c>
      <c r="T1223" s="111">
        <f>IF(Play[[#This Row],[northwest]]=1,Play[[#This Row],[medical_insurance_charges]],NA())</f>
        <v>11454.021500000001</v>
      </c>
      <c r="U1223" s="110" t="e">
        <f>IF(Play[[#This Row],[northeast]]=1,Play[[#This Row],[medical_insurance_charges]],NA())</f>
        <v>#N/A</v>
      </c>
      <c r="V1223" s="114" t="e">
        <f>IF(AND(Play[[#This Row],[southeast]]&lt;&gt;0,Play[[#This Row],[Smoker]]&lt;&gt;0),Play[[#This Row],[medical_insurance_charges]],NA())</f>
        <v>#N/A</v>
      </c>
      <c r="W1223" s="114" t="e">
        <f>IF(AND(Play[[#This Row],[southwest]]&lt;&gt;0,Play[[#This Row],[Smoker]]&lt;&gt;0),Play[[#This Row],[medical_insurance_charges]],NA())</f>
        <v>#N/A</v>
      </c>
      <c r="X1223" s="114" t="e">
        <f>IF(AND(Play[[#This Row],[northwest]]&lt;&gt;0,Play[[#This Row],[Smoker]]&lt;&gt;0),Play[[#This Row],[medical_insurance_charges]],NA())</f>
        <v>#N/A</v>
      </c>
      <c r="Y1223" s="114" t="e">
        <f>IF(AND(Play[[#This Row],[northeast]]&lt;&gt;0,Play[[#This Row],[Smoker]]&lt;&gt;0),Play[[#This Row],[medical_insurance_charges]],NA())</f>
        <v>#N/A</v>
      </c>
      <c r="Z1223" s="115" t="e">
        <f>IF(AND(Play[[#This Row],[Biological Marker]]=0,Play[[#This Row],[Smoker]]=1),Play[[#This Row],[medical_insurance_charges]],NA())</f>
        <v>#N/A</v>
      </c>
      <c r="AA1223" s="115" t="e">
        <f>IF(AND(Play[[#This Row],[Biological Marker]]=1,Play[[#This Row],[Smoker]]=1),Play[[#This Row],[medical_insurance_charges]],NA())</f>
        <v>#N/A</v>
      </c>
      <c r="AB1223" s="144" t="e">
        <f>IF(AND(Play[[#This Row],[southeast]]&lt;&gt;0,Play[[#This Row],[Smoker]]=0),Play[[#This Row],[medical_insurance_charges]],NA())</f>
        <v>#N/A</v>
      </c>
      <c r="AC1223" s="144" t="e">
        <f>IF(AND(Play[[#This Row],[southwest]]&lt;&gt;0,Play[[#This Row],[Smoker]]=0),Play[[#This Row],[medical_insurance_charges]],NA())</f>
        <v>#N/A</v>
      </c>
      <c r="AD1223" s="144">
        <f>IF(AND(Play[[#This Row],[northwest]]&lt;&gt;0,Play[[#This Row],[Smoker]]=0),Play[[#This Row],[medical_insurance_charges]],NA())</f>
        <v>11454.021500000001</v>
      </c>
      <c r="AE1223" s="144" t="e">
        <f>IF(AND(Play[[#This Row],[northeast]]&lt;&gt;0,Play[[#This Row],[Smoker]]=0),Play[[#This Row],[medical_insurance_charges]],NA())</f>
        <v>#N/A</v>
      </c>
      <c r="AF1223" s="115">
        <f>IF(AND(Play[[#This Row],[Biological Marker]]=0,Play[[#This Row],[Smoker]]=0),Play[[#This Row],[medical_insurance_charges]],NA())</f>
        <v>11454.021500000001</v>
      </c>
      <c r="AG1223" s="115" t="e">
        <f>IF(AND(Play[[#This Row],[Biological Marker]]=1,Play[[#This Row],[Smoker]]=0),Play[[#This Row],[medical_insurance_charges]],NA())</f>
        <v>#N/A</v>
      </c>
    </row>
    <row r="1224" spans="1:33" x14ac:dyDescent="0.35">
      <c r="A1224" s="31">
        <v>56</v>
      </c>
      <c r="B1224" s="31">
        <v>28.594999999999999</v>
      </c>
      <c r="C1224" s="33">
        <v>0</v>
      </c>
      <c r="D1224" s="33">
        <v>0</v>
      </c>
      <c r="E1224" s="33">
        <v>1</v>
      </c>
      <c r="F1224" s="33">
        <v>0</v>
      </c>
      <c r="G1224" s="33">
        <v>0</v>
      </c>
      <c r="H1224">
        <v>0</v>
      </c>
      <c r="I1224">
        <v>0</v>
      </c>
      <c r="J1224">
        <v>0</v>
      </c>
      <c r="K1224">
        <v>0</v>
      </c>
      <c r="L1224">
        <v>1</v>
      </c>
      <c r="M1224">
        <v>0</v>
      </c>
      <c r="N1224">
        <v>0</v>
      </c>
      <c r="O1224">
        <v>1</v>
      </c>
      <c r="P1224">
        <v>0</v>
      </c>
      <c r="Q1224" s="32">
        <v>11658.11505</v>
      </c>
      <c r="R1224" s="110" t="e">
        <f>IF(Play[[#This Row],[southeast]]=1,Play[[#This Row],[medical_insurance_charges]],NA())</f>
        <v>#N/A</v>
      </c>
      <c r="S1224" s="110" t="e">
        <f>IF(Play[[#This Row],[southwest]]=1,Play[[#This Row],[medical_insurance_charges]],NA())</f>
        <v>#N/A</v>
      </c>
      <c r="T1224" s="111" t="e">
        <f>IF(Play[[#This Row],[northwest]]=1,Play[[#This Row],[medical_insurance_charges]],NA())</f>
        <v>#N/A</v>
      </c>
      <c r="U1224" s="110">
        <f>IF(Play[[#This Row],[northeast]]=1,Play[[#This Row],[medical_insurance_charges]],NA())</f>
        <v>11658.11505</v>
      </c>
      <c r="V1224" s="114" t="e">
        <f>IF(AND(Play[[#This Row],[southeast]]&lt;&gt;0,Play[[#This Row],[Smoker]]&lt;&gt;0),Play[[#This Row],[medical_insurance_charges]],NA())</f>
        <v>#N/A</v>
      </c>
      <c r="W1224" s="114" t="e">
        <f>IF(AND(Play[[#This Row],[southwest]]&lt;&gt;0,Play[[#This Row],[Smoker]]&lt;&gt;0),Play[[#This Row],[medical_insurance_charges]],NA())</f>
        <v>#N/A</v>
      </c>
      <c r="X1224" s="114" t="e">
        <f>IF(AND(Play[[#This Row],[northwest]]&lt;&gt;0,Play[[#This Row],[Smoker]]&lt;&gt;0),Play[[#This Row],[medical_insurance_charges]],NA())</f>
        <v>#N/A</v>
      </c>
      <c r="Y1224" s="114" t="e">
        <f>IF(AND(Play[[#This Row],[northeast]]&lt;&gt;0,Play[[#This Row],[Smoker]]&lt;&gt;0),Play[[#This Row],[medical_insurance_charges]],NA())</f>
        <v>#N/A</v>
      </c>
      <c r="Z1224" s="115" t="e">
        <f>IF(AND(Play[[#This Row],[Biological Marker]]=0,Play[[#This Row],[Smoker]]=1),Play[[#This Row],[medical_insurance_charges]],NA())</f>
        <v>#N/A</v>
      </c>
      <c r="AA1224" s="115" t="e">
        <f>IF(AND(Play[[#This Row],[Biological Marker]]=1,Play[[#This Row],[Smoker]]=1),Play[[#This Row],[medical_insurance_charges]],NA())</f>
        <v>#N/A</v>
      </c>
      <c r="AB1224" s="144" t="e">
        <f>IF(AND(Play[[#This Row],[southeast]]&lt;&gt;0,Play[[#This Row],[Smoker]]=0),Play[[#This Row],[medical_insurance_charges]],NA())</f>
        <v>#N/A</v>
      </c>
      <c r="AC1224" s="144" t="e">
        <f>IF(AND(Play[[#This Row],[southwest]]&lt;&gt;0,Play[[#This Row],[Smoker]]=0),Play[[#This Row],[medical_insurance_charges]],NA())</f>
        <v>#N/A</v>
      </c>
      <c r="AD1224" s="144" t="e">
        <f>IF(AND(Play[[#This Row],[northwest]]&lt;&gt;0,Play[[#This Row],[Smoker]]=0),Play[[#This Row],[medical_insurance_charges]],NA())</f>
        <v>#N/A</v>
      </c>
      <c r="AE1224" s="144">
        <f>IF(AND(Play[[#This Row],[northeast]]&lt;&gt;0,Play[[#This Row],[Smoker]]=0),Play[[#This Row],[medical_insurance_charges]],NA())</f>
        <v>11658.11505</v>
      </c>
      <c r="AF1224" s="115">
        <f>IF(AND(Play[[#This Row],[Biological Marker]]=0,Play[[#This Row],[Smoker]]=0),Play[[#This Row],[medical_insurance_charges]],NA())</f>
        <v>11658.11505</v>
      </c>
      <c r="AG1224" s="115" t="e">
        <f>IF(AND(Play[[#This Row],[Biological Marker]]=1,Play[[#This Row],[Smoker]]=0),Play[[#This Row],[medical_insurance_charges]],NA())</f>
        <v>#N/A</v>
      </c>
    </row>
    <row r="1225" spans="1:33" x14ac:dyDescent="0.35">
      <c r="A1225" s="31">
        <v>56</v>
      </c>
      <c r="B1225" s="31">
        <v>28.31</v>
      </c>
      <c r="C1225" s="33">
        <v>0</v>
      </c>
      <c r="D1225" s="33">
        <v>0</v>
      </c>
      <c r="E1225" s="33">
        <v>1</v>
      </c>
      <c r="F1225" s="33">
        <v>0</v>
      </c>
      <c r="G1225" s="33">
        <v>0</v>
      </c>
      <c r="H1225">
        <v>0</v>
      </c>
      <c r="I1225">
        <v>0</v>
      </c>
      <c r="J1225">
        <v>0</v>
      </c>
      <c r="K1225">
        <v>0</v>
      </c>
      <c r="L1225">
        <v>1</v>
      </c>
      <c r="M1225">
        <v>0</v>
      </c>
      <c r="N1225">
        <v>0</v>
      </c>
      <c r="O1225">
        <v>1</v>
      </c>
      <c r="P1225">
        <v>0</v>
      </c>
      <c r="Q1225" s="32">
        <v>11657.7189</v>
      </c>
      <c r="R1225" s="110" t="e">
        <f>IF(Play[[#This Row],[southeast]]=1,Play[[#This Row],[medical_insurance_charges]],NA())</f>
        <v>#N/A</v>
      </c>
      <c r="S1225" s="110" t="e">
        <f>IF(Play[[#This Row],[southwest]]=1,Play[[#This Row],[medical_insurance_charges]],NA())</f>
        <v>#N/A</v>
      </c>
      <c r="T1225" s="111" t="e">
        <f>IF(Play[[#This Row],[northwest]]=1,Play[[#This Row],[medical_insurance_charges]],NA())</f>
        <v>#N/A</v>
      </c>
      <c r="U1225" s="110">
        <f>IF(Play[[#This Row],[northeast]]=1,Play[[#This Row],[medical_insurance_charges]],NA())</f>
        <v>11657.7189</v>
      </c>
      <c r="V1225" s="114" t="e">
        <f>IF(AND(Play[[#This Row],[southeast]]&lt;&gt;0,Play[[#This Row],[Smoker]]&lt;&gt;0),Play[[#This Row],[medical_insurance_charges]],NA())</f>
        <v>#N/A</v>
      </c>
      <c r="W1225" s="114" t="e">
        <f>IF(AND(Play[[#This Row],[southwest]]&lt;&gt;0,Play[[#This Row],[Smoker]]&lt;&gt;0),Play[[#This Row],[medical_insurance_charges]],NA())</f>
        <v>#N/A</v>
      </c>
      <c r="X1225" s="114" t="e">
        <f>IF(AND(Play[[#This Row],[northwest]]&lt;&gt;0,Play[[#This Row],[Smoker]]&lt;&gt;0),Play[[#This Row],[medical_insurance_charges]],NA())</f>
        <v>#N/A</v>
      </c>
      <c r="Y1225" s="114" t="e">
        <f>IF(AND(Play[[#This Row],[northeast]]&lt;&gt;0,Play[[#This Row],[Smoker]]&lt;&gt;0),Play[[#This Row],[medical_insurance_charges]],NA())</f>
        <v>#N/A</v>
      </c>
      <c r="Z1225" s="115" t="e">
        <f>IF(AND(Play[[#This Row],[Biological Marker]]=0,Play[[#This Row],[Smoker]]=1),Play[[#This Row],[medical_insurance_charges]],NA())</f>
        <v>#N/A</v>
      </c>
      <c r="AA1225" s="115" t="e">
        <f>IF(AND(Play[[#This Row],[Biological Marker]]=1,Play[[#This Row],[Smoker]]=1),Play[[#This Row],[medical_insurance_charges]],NA())</f>
        <v>#N/A</v>
      </c>
      <c r="AB1225" s="144" t="e">
        <f>IF(AND(Play[[#This Row],[southeast]]&lt;&gt;0,Play[[#This Row],[Smoker]]=0),Play[[#This Row],[medical_insurance_charges]],NA())</f>
        <v>#N/A</v>
      </c>
      <c r="AC1225" s="144" t="e">
        <f>IF(AND(Play[[#This Row],[southwest]]&lt;&gt;0,Play[[#This Row],[Smoker]]=0),Play[[#This Row],[medical_insurance_charges]],NA())</f>
        <v>#N/A</v>
      </c>
      <c r="AD1225" s="144" t="e">
        <f>IF(AND(Play[[#This Row],[northwest]]&lt;&gt;0,Play[[#This Row],[Smoker]]=0),Play[[#This Row],[medical_insurance_charges]],NA())</f>
        <v>#N/A</v>
      </c>
      <c r="AE1225" s="144">
        <f>IF(AND(Play[[#This Row],[northeast]]&lt;&gt;0,Play[[#This Row],[Smoker]]=0),Play[[#This Row],[medical_insurance_charges]],NA())</f>
        <v>11657.7189</v>
      </c>
      <c r="AF1225" s="115">
        <f>IF(AND(Play[[#This Row],[Biological Marker]]=0,Play[[#This Row],[Smoker]]=0),Play[[#This Row],[medical_insurance_charges]],NA())</f>
        <v>11657.7189</v>
      </c>
      <c r="AG1225" s="115" t="e">
        <f>IF(AND(Play[[#This Row],[Biological Marker]]=1,Play[[#This Row],[Smoker]]=0),Play[[#This Row],[medical_insurance_charges]],NA())</f>
        <v>#N/A</v>
      </c>
    </row>
    <row r="1226" spans="1:33" x14ac:dyDescent="0.35">
      <c r="A1226" s="31">
        <v>57</v>
      </c>
      <c r="B1226" s="31">
        <v>28.785</v>
      </c>
      <c r="C1226" s="33">
        <v>0</v>
      </c>
      <c r="D1226" s="33">
        <v>0</v>
      </c>
      <c r="E1226" s="33">
        <v>1</v>
      </c>
      <c r="F1226" s="33">
        <v>0</v>
      </c>
      <c r="G1226" s="33">
        <v>0</v>
      </c>
      <c r="H1226">
        <v>0</v>
      </c>
      <c r="I1226">
        <v>0</v>
      </c>
      <c r="J1226">
        <v>0</v>
      </c>
      <c r="K1226">
        <v>0</v>
      </c>
      <c r="L1226">
        <v>1</v>
      </c>
      <c r="M1226">
        <v>0</v>
      </c>
      <c r="N1226">
        <v>0</v>
      </c>
      <c r="O1226">
        <v>1</v>
      </c>
      <c r="P1226">
        <v>0</v>
      </c>
      <c r="Q1226" s="32">
        <v>14394.398150000001</v>
      </c>
      <c r="R1226" s="110" t="e">
        <f>IF(Play[[#This Row],[southeast]]=1,Play[[#This Row],[medical_insurance_charges]],NA())</f>
        <v>#N/A</v>
      </c>
      <c r="S1226" s="110" t="e">
        <f>IF(Play[[#This Row],[southwest]]=1,Play[[#This Row],[medical_insurance_charges]],NA())</f>
        <v>#N/A</v>
      </c>
      <c r="T1226" s="111" t="e">
        <f>IF(Play[[#This Row],[northwest]]=1,Play[[#This Row],[medical_insurance_charges]],NA())</f>
        <v>#N/A</v>
      </c>
      <c r="U1226" s="110">
        <f>IF(Play[[#This Row],[northeast]]=1,Play[[#This Row],[medical_insurance_charges]],NA())</f>
        <v>14394.398150000001</v>
      </c>
      <c r="V1226" s="114" t="e">
        <f>IF(AND(Play[[#This Row],[southeast]]&lt;&gt;0,Play[[#This Row],[Smoker]]&lt;&gt;0),Play[[#This Row],[medical_insurance_charges]],NA())</f>
        <v>#N/A</v>
      </c>
      <c r="W1226" s="114" t="e">
        <f>IF(AND(Play[[#This Row],[southwest]]&lt;&gt;0,Play[[#This Row],[Smoker]]&lt;&gt;0),Play[[#This Row],[medical_insurance_charges]],NA())</f>
        <v>#N/A</v>
      </c>
      <c r="X1226" s="114" t="e">
        <f>IF(AND(Play[[#This Row],[northwest]]&lt;&gt;0,Play[[#This Row],[Smoker]]&lt;&gt;0),Play[[#This Row],[medical_insurance_charges]],NA())</f>
        <v>#N/A</v>
      </c>
      <c r="Y1226" s="114" t="e">
        <f>IF(AND(Play[[#This Row],[northeast]]&lt;&gt;0,Play[[#This Row],[Smoker]]&lt;&gt;0),Play[[#This Row],[medical_insurance_charges]],NA())</f>
        <v>#N/A</v>
      </c>
      <c r="Z1226" s="115" t="e">
        <f>IF(AND(Play[[#This Row],[Biological Marker]]=0,Play[[#This Row],[Smoker]]=1),Play[[#This Row],[medical_insurance_charges]],NA())</f>
        <v>#N/A</v>
      </c>
      <c r="AA1226" s="115" t="e">
        <f>IF(AND(Play[[#This Row],[Biological Marker]]=1,Play[[#This Row],[Smoker]]=1),Play[[#This Row],[medical_insurance_charges]],NA())</f>
        <v>#N/A</v>
      </c>
      <c r="AB1226" s="144" t="e">
        <f>IF(AND(Play[[#This Row],[southeast]]&lt;&gt;0,Play[[#This Row],[Smoker]]=0),Play[[#This Row],[medical_insurance_charges]],NA())</f>
        <v>#N/A</v>
      </c>
      <c r="AC1226" s="144" t="e">
        <f>IF(AND(Play[[#This Row],[southwest]]&lt;&gt;0,Play[[#This Row],[Smoker]]=0),Play[[#This Row],[medical_insurance_charges]],NA())</f>
        <v>#N/A</v>
      </c>
      <c r="AD1226" s="144" t="e">
        <f>IF(AND(Play[[#This Row],[northwest]]&lt;&gt;0,Play[[#This Row],[Smoker]]=0),Play[[#This Row],[medical_insurance_charges]],NA())</f>
        <v>#N/A</v>
      </c>
      <c r="AE1226" s="144">
        <f>IF(AND(Play[[#This Row],[northeast]]&lt;&gt;0,Play[[#This Row],[Smoker]]=0),Play[[#This Row],[medical_insurance_charges]],NA())</f>
        <v>14394.398150000001</v>
      </c>
      <c r="AF1226" s="115">
        <f>IF(AND(Play[[#This Row],[Biological Marker]]=0,Play[[#This Row],[Smoker]]=0),Play[[#This Row],[medical_insurance_charges]],NA())</f>
        <v>14394.398150000001</v>
      </c>
      <c r="AG1226" s="115" t="e">
        <f>IF(AND(Play[[#This Row],[Biological Marker]]=1,Play[[#This Row],[Smoker]]=0),Play[[#This Row],[medical_insurance_charges]],NA())</f>
        <v>#N/A</v>
      </c>
    </row>
    <row r="1227" spans="1:33" x14ac:dyDescent="0.35">
      <c r="A1227" s="31">
        <v>58</v>
      </c>
      <c r="B1227" s="31">
        <v>27.17</v>
      </c>
      <c r="C1227" s="33">
        <v>0</v>
      </c>
      <c r="D1227" s="33">
        <v>0</v>
      </c>
      <c r="E1227" s="33">
        <v>1</v>
      </c>
      <c r="F1227" s="33">
        <v>0</v>
      </c>
      <c r="G1227" s="33">
        <v>0</v>
      </c>
      <c r="H1227">
        <v>0</v>
      </c>
      <c r="I1227">
        <v>0</v>
      </c>
      <c r="J1227">
        <v>0</v>
      </c>
      <c r="K1227">
        <v>1</v>
      </c>
      <c r="L1227">
        <v>0</v>
      </c>
      <c r="M1227">
        <v>0</v>
      </c>
      <c r="N1227">
        <v>0</v>
      </c>
      <c r="O1227">
        <v>1</v>
      </c>
      <c r="P1227">
        <v>0</v>
      </c>
      <c r="Q1227" s="32">
        <v>12222.898300000001</v>
      </c>
      <c r="R1227" s="110" t="e">
        <f>IF(Play[[#This Row],[southeast]]=1,Play[[#This Row],[medical_insurance_charges]],NA())</f>
        <v>#N/A</v>
      </c>
      <c r="S1227" s="110" t="e">
        <f>IF(Play[[#This Row],[southwest]]=1,Play[[#This Row],[medical_insurance_charges]],NA())</f>
        <v>#N/A</v>
      </c>
      <c r="T1227" s="111">
        <f>IF(Play[[#This Row],[northwest]]=1,Play[[#This Row],[medical_insurance_charges]],NA())</f>
        <v>12222.898300000001</v>
      </c>
      <c r="U1227" s="110" t="e">
        <f>IF(Play[[#This Row],[northeast]]=1,Play[[#This Row],[medical_insurance_charges]],NA())</f>
        <v>#N/A</v>
      </c>
      <c r="V1227" s="114" t="e">
        <f>IF(AND(Play[[#This Row],[southeast]]&lt;&gt;0,Play[[#This Row],[Smoker]]&lt;&gt;0),Play[[#This Row],[medical_insurance_charges]],NA())</f>
        <v>#N/A</v>
      </c>
      <c r="W1227" s="114" t="e">
        <f>IF(AND(Play[[#This Row],[southwest]]&lt;&gt;0,Play[[#This Row],[Smoker]]&lt;&gt;0),Play[[#This Row],[medical_insurance_charges]],NA())</f>
        <v>#N/A</v>
      </c>
      <c r="X1227" s="114" t="e">
        <f>IF(AND(Play[[#This Row],[northwest]]&lt;&gt;0,Play[[#This Row],[Smoker]]&lt;&gt;0),Play[[#This Row],[medical_insurance_charges]],NA())</f>
        <v>#N/A</v>
      </c>
      <c r="Y1227" s="114" t="e">
        <f>IF(AND(Play[[#This Row],[northeast]]&lt;&gt;0,Play[[#This Row],[Smoker]]&lt;&gt;0),Play[[#This Row],[medical_insurance_charges]],NA())</f>
        <v>#N/A</v>
      </c>
      <c r="Z1227" s="115" t="e">
        <f>IF(AND(Play[[#This Row],[Biological Marker]]=0,Play[[#This Row],[Smoker]]=1),Play[[#This Row],[medical_insurance_charges]],NA())</f>
        <v>#N/A</v>
      </c>
      <c r="AA1227" s="115" t="e">
        <f>IF(AND(Play[[#This Row],[Biological Marker]]=1,Play[[#This Row],[Smoker]]=1),Play[[#This Row],[medical_insurance_charges]],NA())</f>
        <v>#N/A</v>
      </c>
      <c r="AB1227" s="144" t="e">
        <f>IF(AND(Play[[#This Row],[southeast]]&lt;&gt;0,Play[[#This Row],[Smoker]]=0),Play[[#This Row],[medical_insurance_charges]],NA())</f>
        <v>#N/A</v>
      </c>
      <c r="AC1227" s="144" t="e">
        <f>IF(AND(Play[[#This Row],[southwest]]&lt;&gt;0,Play[[#This Row],[Smoker]]=0),Play[[#This Row],[medical_insurance_charges]],NA())</f>
        <v>#N/A</v>
      </c>
      <c r="AD1227" s="144">
        <f>IF(AND(Play[[#This Row],[northwest]]&lt;&gt;0,Play[[#This Row],[Smoker]]=0),Play[[#This Row],[medical_insurance_charges]],NA())</f>
        <v>12222.898300000001</v>
      </c>
      <c r="AE1227" s="144" t="e">
        <f>IF(AND(Play[[#This Row],[northeast]]&lt;&gt;0,Play[[#This Row],[Smoker]]=0),Play[[#This Row],[medical_insurance_charges]],NA())</f>
        <v>#N/A</v>
      </c>
      <c r="AF1227" s="115">
        <f>IF(AND(Play[[#This Row],[Biological Marker]]=0,Play[[#This Row],[Smoker]]=0),Play[[#This Row],[medical_insurance_charges]],NA())</f>
        <v>12222.898300000001</v>
      </c>
      <c r="AG1227" s="115" t="e">
        <f>IF(AND(Play[[#This Row],[Biological Marker]]=1,Play[[#This Row],[Smoker]]=0),Play[[#This Row],[medical_insurance_charges]],NA())</f>
        <v>#N/A</v>
      </c>
    </row>
    <row r="1228" spans="1:33" x14ac:dyDescent="0.35">
      <c r="A1228" s="31">
        <v>58</v>
      </c>
      <c r="B1228" s="31">
        <v>28.215</v>
      </c>
      <c r="C1228" s="33">
        <v>0</v>
      </c>
      <c r="D1228" s="33">
        <v>0</v>
      </c>
      <c r="E1228" s="33">
        <v>1</v>
      </c>
      <c r="F1228" s="33">
        <v>0</v>
      </c>
      <c r="G1228" s="33">
        <v>0</v>
      </c>
      <c r="H1228">
        <v>0</v>
      </c>
      <c r="I1228">
        <v>0</v>
      </c>
      <c r="J1228">
        <v>0</v>
      </c>
      <c r="K1228">
        <v>1</v>
      </c>
      <c r="L1228">
        <v>0</v>
      </c>
      <c r="M1228">
        <v>0</v>
      </c>
      <c r="N1228">
        <v>0</v>
      </c>
      <c r="O1228">
        <v>1</v>
      </c>
      <c r="P1228">
        <v>0</v>
      </c>
      <c r="Q1228" s="32">
        <v>12224.350850000001</v>
      </c>
      <c r="R1228" s="110" t="e">
        <f>IF(Play[[#This Row],[southeast]]=1,Play[[#This Row],[medical_insurance_charges]],NA())</f>
        <v>#N/A</v>
      </c>
      <c r="S1228" s="110" t="e">
        <f>IF(Play[[#This Row],[southwest]]=1,Play[[#This Row],[medical_insurance_charges]],NA())</f>
        <v>#N/A</v>
      </c>
      <c r="T1228" s="111">
        <f>IF(Play[[#This Row],[northwest]]=1,Play[[#This Row],[medical_insurance_charges]],NA())</f>
        <v>12224.350850000001</v>
      </c>
      <c r="U1228" s="110" t="e">
        <f>IF(Play[[#This Row],[northeast]]=1,Play[[#This Row],[medical_insurance_charges]],NA())</f>
        <v>#N/A</v>
      </c>
      <c r="V1228" s="114" t="e">
        <f>IF(AND(Play[[#This Row],[southeast]]&lt;&gt;0,Play[[#This Row],[Smoker]]&lt;&gt;0),Play[[#This Row],[medical_insurance_charges]],NA())</f>
        <v>#N/A</v>
      </c>
      <c r="W1228" s="114" t="e">
        <f>IF(AND(Play[[#This Row],[southwest]]&lt;&gt;0,Play[[#This Row],[Smoker]]&lt;&gt;0),Play[[#This Row],[medical_insurance_charges]],NA())</f>
        <v>#N/A</v>
      </c>
      <c r="X1228" s="114" t="e">
        <f>IF(AND(Play[[#This Row],[northwest]]&lt;&gt;0,Play[[#This Row],[Smoker]]&lt;&gt;0),Play[[#This Row],[medical_insurance_charges]],NA())</f>
        <v>#N/A</v>
      </c>
      <c r="Y1228" s="114" t="e">
        <f>IF(AND(Play[[#This Row],[northeast]]&lt;&gt;0,Play[[#This Row],[Smoker]]&lt;&gt;0),Play[[#This Row],[medical_insurance_charges]],NA())</f>
        <v>#N/A</v>
      </c>
      <c r="Z1228" s="115" t="e">
        <f>IF(AND(Play[[#This Row],[Biological Marker]]=0,Play[[#This Row],[Smoker]]=1),Play[[#This Row],[medical_insurance_charges]],NA())</f>
        <v>#N/A</v>
      </c>
      <c r="AA1228" s="115" t="e">
        <f>IF(AND(Play[[#This Row],[Biological Marker]]=1,Play[[#This Row],[Smoker]]=1),Play[[#This Row],[medical_insurance_charges]],NA())</f>
        <v>#N/A</v>
      </c>
      <c r="AB1228" s="144" t="e">
        <f>IF(AND(Play[[#This Row],[southeast]]&lt;&gt;0,Play[[#This Row],[Smoker]]=0),Play[[#This Row],[medical_insurance_charges]],NA())</f>
        <v>#N/A</v>
      </c>
      <c r="AC1228" s="144" t="e">
        <f>IF(AND(Play[[#This Row],[southwest]]&lt;&gt;0,Play[[#This Row],[Smoker]]=0),Play[[#This Row],[medical_insurance_charges]],NA())</f>
        <v>#N/A</v>
      </c>
      <c r="AD1228" s="144">
        <f>IF(AND(Play[[#This Row],[northwest]]&lt;&gt;0,Play[[#This Row],[Smoker]]=0),Play[[#This Row],[medical_insurance_charges]],NA())</f>
        <v>12224.350850000001</v>
      </c>
      <c r="AE1228" s="144" t="e">
        <f>IF(AND(Play[[#This Row],[northeast]]&lt;&gt;0,Play[[#This Row],[Smoker]]=0),Play[[#This Row],[medical_insurance_charges]],NA())</f>
        <v>#N/A</v>
      </c>
      <c r="AF1228" s="115">
        <f>IF(AND(Play[[#This Row],[Biological Marker]]=0,Play[[#This Row],[Smoker]]=0),Play[[#This Row],[medical_insurance_charges]],NA())</f>
        <v>12224.350850000001</v>
      </c>
      <c r="AG1228" s="115" t="e">
        <f>IF(AND(Play[[#This Row],[Biological Marker]]=1,Play[[#This Row],[Smoker]]=0),Play[[#This Row],[medical_insurance_charges]],NA())</f>
        <v>#N/A</v>
      </c>
    </row>
    <row r="1229" spans="1:33" x14ac:dyDescent="0.35">
      <c r="A1229" s="31">
        <v>59</v>
      </c>
      <c r="B1229" s="31">
        <v>26.504999999999999</v>
      </c>
      <c r="C1229" s="33">
        <v>0</v>
      </c>
      <c r="D1229" s="33">
        <v>0</v>
      </c>
      <c r="E1229" s="33">
        <v>1</v>
      </c>
      <c r="F1229" s="33">
        <v>0</v>
      </c>
      <c r="G1229" s="33">
        <v>0</v>
      </c>
      <c r="H1229">
        <v>0</v>
      </c>
      <c r="I1229">
        <v>0</v>
      </c>
      <c r="J1229">
        <v>0</v>
      </c>
      <c r="K1229">
        <v>0</v>
      </c>
      <c r="L1229">
        <v>1</v>
      </c>
      <c r="M1229">
        <v>0</v>
      </c>
      <c r="N1229">
        <v>0</v>
      </c>
      <c r="O1229">
        <v>1</v>
      </c>
      <c r="P1229">
        <v>0</v>
      </c>
      <c r="Q1229" s="32">
        <v>12815.444949999999</v>
      </c>
      <c r="R1229" s="110" t="e">
        <f>IF(Play[[#This Row],[southeast]]=1,Play[[#This Row],[medical_insurance_charges]],NA())</f>
        <v>#N/A</v>
      </c>
      <c r="S1229" s="110" t="e">
        <f>IF(Play[[#This Row],[southwest]]=1,Play[[#This Row],[medical_insurance_charges]],NA())</f>
        <v>#N/A</v>
      </c>
      <c r="T1229" s="111" t="e">
        <f>IF(Play[[#This Row],[northwest]]=1,Play[[#This Row],[medical_insurance_charges]],NA())</f>
        <v>#N/A</v>
      </c>
      <c r="U1229" s="110">
        <f>IF(Play[[#This Row],[northeast]]=1,Play[[#This Row],[medical_insurance_charges]],NA())</f>
        <v>12815.444949999999</v>
      </c>
      <c r="V1229" s="114" t="e">
        <f>IF(AND(Play[[#This Row],[southeast]]&lt;&gt;0,Play[[#This Row],[Smoker]]&lt;&gt;0),Play[[#This Row],[medical_insurance_charges]],NA())</f>
        <v>#N/A</v>
      </c>
      <c r="W1229" s="114" t="e">
        <f>IF(AND(Play[[#This Row],[southwest]]&lt;&gt;0,Play[[#This Row],[Smoker]]&lt;&gt;0),Play[[#This Row],[medical_insurance_charges]],NA())</f>
        <v>#N/A</v>
      </c>
      <c r="X1229" s="114" t="e">
        <f>IF(AND(Play[[#This Row],[northwest]]&lt;&gt;0,Play[[#This Row],[Smoker]]&lt;&gt;0),Play[[#This Row],[medical_insurance_charges]],NA())</f>
        <v>#N/A</v>
      </c>
      <c r="Y1229" s="114" t="e">
        <f>IF(AND(Play[[#This Row],[northeast]]&lt;&gt;0,Play[[#This Row],[Smoker]]&lt;&gt;0),Play[[#This Row],[medical_insurance_charges]],NA())</f>
        <v>#N/A</v>
      </c>
      <c r="Z1229" s="115" t="e">
        <f>IF(AND(Play[[#This Row],[Biological Marker]]=0,Play[[#This Row],[Smoker]]=1),Play[[#This Row],[medical_insurance_charges]],NA())</f>
        <v>#N/A</v>
      </c>
      <c r="AA1229" s="115" t="e">
        <f>IF(AND(Play[[#This Row],[Biological Marker]]=1,Play[[#This Row],[Smoker]]=1),Play[[#This Row],[medical_insurance_charges]],NA())</f>
        <v>#N/A</v>
      </c>
      <c r="AB1229" s="144" t="e">
        <f>IF(AND(Play[[#This Row],[southeast]]&lt;&gt;0,Play[[#This Row],[Smoker]]=0),Play[[#This Row],[medical_insurance_charges]],NA())</f>
        <v>#N/A</v>
      </c>
      <c r="AC1229" s="144" t="e">
        <f>IF(AND(Play[[#This Row],[southwest]]&lt;&gt;0,Play[[#This Row],[Smoker]]=0),Play[[#This Row],[medical_insurance_charges]],NA())</f>
        <v>#N/A</v>
      </c>
      <c r="AD1229" s="144" t="e">
        <f>IF(AND(Play[[#This Row],[northwest]]&lt;&gt;0,Play[[#This Row],[Smoker]]=0),Play[[#This Row],[medical_insurance_charges]],NA())</f>
        <v>#N/A</v>
      </c>
      <c r="AE1229" s="144">
        <f>IF(AND(Play[[#This Row],[northeast]]&lt;&gt;0,Play[[#This Row],[Smoker]]=0),Play[[#This Row],[medical_insurance_charges]],NA())</f>
        <v>12815.444949999999</v>
      </c>
      <c r="AF1229" s="115">
        <f>IF(AND(Play[[#This Row],[Biological Marker]]=0,Play[[#This Row],[Smoker]]=0),Play[[#This Row],[medical_insurance_charges]],NA())</f>
        <v>12815.444949999999</v>
      </c>
      <c r="AG1229" s="115" t="e">
        <f>IF(AND(Play[[#This Row],[Biological Marker]]=1,Play[[#This Row],[Smoker]]=0),Play[[#This Row],[medical_insurance_charges]],NA())</f>
        <v>#N/A</v>
      </c>
    </row>
    <row r="1230" spans="1:33" x14ac:dyDescent="0.35">
      <c r="A1230" s="31">
        <v>59</v>
      </c>
      <c r="B1230" s="31">
        <v>26.695</v>
      </c>
      <c r="C1230" s="33">
        <v>0</v>
      </c>
      <c r="D1230" s="33">
        <v>0</v>
      </c>
      <c r="E1230" s="33">
        <v>1</v>
      </c>
      <c r="F1230" s="33">
        <v>0</v>
      </c>
      <c r="G1230" s="33">
        <v>0</v>
      </c>
      <c r="H1230">
        <v>0</v>
      </c>
      <c r="I1230">
        <v>0</v>
      </c>
      <c r="J1230">
        <v>0</v>
      </c>
      <c r="K1230">
        <v>1</v>
      </c>
      <c r="L1230">
        <v>0</v>
      </c>
      <c r="M1230">
        <v>0</v>
      </c>
      <c r="N1230">
        <v>0</v>
      </c>
      <c r="O1230">
        <v>1</v>
      </c>
      <c r="P1230">
        <v>0</v>
      </c>
      <c r="Q1230" s="32">
        <v>14382.709049999999</v>
      </c>
      <c r="R1230" s="110" t="e">
        <f>IF(Play[[#This Row],[southeast]]=1,Play[[#This Row],[medical_insurance_charges]],NA())</f>
        <v>#N/A</v>
      </c>
      <c r="S1230" s="110" t="e">
        <f>IF(Play[[#This Row],[southwest]]=1,Play[[#This Row],[medical_insurance_charges]],NA())</f>
        <v>#N/A</v>
      </c>
      <c r="T1230" s="111">
        <f>IF(Play[[#This Row],[northwest]]=1,Play[[#This Row],[medical_insurance_charges]],NA())</f>
        <v>14382.709049999999</v>
      </c>
      <c r="U1230" s="110" t="e">
        <f>IF(Play[[#This Row],[northeast]]=1,Play[[#This Row],[medical_insurance_charges]],NA())</f>
        <v>#N/A</v>
      </c>
      <c r="V1230" s="114" t="e">
        <f>IF(AND(Play[[#This Row],[southeast]]&lt;&gt;0,Play[[#This Row],[Smoker]]&lt;&gt;0),Play[[#This Row],[medical_insurance_charges]],NA())</f>
        <v>#N/A</v>
      </c>
      <c r="W1230" s="114" t="e">
        <f>IF(AND(Play[[#This Row],[southwest]]&lt;&gt;0,Play[[#This Row],[Smoker]]&lt;&gt;0),Play[[#This Row],[medical_insurance_charges]],NA())</f>
        <v>#N/A</v>
      </c>
      <c r="X1230" s="114" t="e">
        <f>IF(AND(Play[[#This Row],[northwest]]&lt;&gt;0,Play[[#This Row],[Smoker]]&lt;&gt;0),Play[[#This Row],[medical_insurance_charges]],NA())</f>
        <v>#N/A</v>
      </c>
      <c r="Y1230" s="114" t="e">
        <f>IF(AND(Play[[#This Row],[northeast]]&lt;&gt;0,Play[[#This Row],[Smoker]]&lt;&gt;0),Play[[#This Row],[medical_insurance_charges]],NA())</f>
        <v>#N/A</v>
      </c>
      <c r="Z1230" s="115" t="e">
        <f>IF(AND(Play[[#This Row],[Biological Marker]]=0,Play[[#This Row],[Smoker]]=1),Play[[#This Row],[medical_insurance_charges]],NA())</f>
        <v>#N/A</v>
      </c>
      <c r="AA1230" s="115" t="e">
        <f>IF(AND(Play[[#This Row],[Biological Marker]]=1,Play[[#This Row],[Smoker]]=1),Play[[#This Row],[medical_insurance_charges]],NA())</f>
        <v>#N/A</v>
      </c>
      <c r="AB1230" s="144" t="e">
        <f>IF(AND(Play[[#This Row],[southeast]]&lt;&gt;0,Play[[#This Row],[Smoker]]=0),Play[[#This Row],[medical_insurance_charges]],NA())</f>
        <v>#N/A</v>
      </c>
      <c r="AC1230" s="144" t="e">
        <f>IF(AND(Play[[#This Row],[southwest]]&lt;&gt;0,Play[[#This Row],[Smoker]]=0),Play[[#This Row],[medical_insurance_charges]],NA())</f>
        <v>#N/A</v>
      </c>
      <c r="AD1230" s="144">
        <f>IF(AND(Play[[#This Row],[northwest]]&lt;&gt;0,Play[[#This Row],[Smoker]]=0),Play[[#This Row],[medical_insurance_charges]],NA())</f>
        <v>14382.709049999999</v>
      </c>
      <c r="AE1230" s="144" t="e">
        <f>IF(AND(Play[[#This Row],[northeast]]&lt;&gt;0,Play[[#This Row],[Smoker]]=0),Play[[#This Row],[medical_insurance_charges]],NA())</f>
        <v>#N/A</v>
      </c>
      <c r="AF1230" s="115">
        <f>IF(AND(Play[[#This Row],[Biological Marker]]=0,Play[[#This Row],[Smoker]]=0),Play[[#This Row],[medical_insurance_charges]],NA())</f>
        <v>14382.709049999999</v>
      </c>
      <c r="AG1230" s="115" t="e">
        <f>IF(AND(Play[[#This Row],[Biological Marker]]=1,Play[[#This Row],[Smoker]]=0),Play[[#This Row],[medical_insurance_charges]],NA())</f>
        <v>#N/A</v>
      </c>
    </row>
    <row r="1231" spans="1:33" x14ac:dyDescent="0.35">
      <c r="A1231" s="31">
        <v>60</v>
      </c>
      <c r="B1231" s="31">
        <v>25.84</v>
      </c>
      <c r="C1231" s="33">
        <v>0</v>
      </c>
      <c r="D1231" s="33">
        <v>0</v>
      </c>
      <c r="E1231" s="33">
        <v>1</v>
      </c>
      <c r="F1231" s="33">
        <v>0</v>
      </c>
      <c r="G1231" s="33">
        <v>0</v>
      </c>
      <c r="H1231">
        <v>0</v>
      </c>
      <c r="I1231">
        <v>0</v>
      </c>
      <c r="J1231">
        <v>0</v>
      </c>
      <c r="K1231">
        <v>1</v>
      </c>
      <c r="L1231">
        <v>0</v>
      </c>
      <c r="M1231">
        <v>0</v>
      </c>
      <c r="N1231">
        <v>0</v>
      </c>
      <c r="O1231">
        <v>0</v>
      </c>
      <c r="P1231">
        <v>1</v>
      </c>
      <c r="Q1231" s="32">
        <v>28923.136920000001</v>
      </c>
      <c r="R1231" s="110" t="e">
        <f>IF(Play[[#This Row],[southeast]]=1,Play[[#This Row],[medical_insurance_charges]],NA())</f>
        <v>#N/A</v>
      </c>
      <c r="S1231" s="110" t="e">
        <f>IF(Play[[#This Row],[southwest]]=1,Play[[#This Row],[medical_insurance_charges]],NA())</f>
        <v>#N/A</v>
      </c>
      <c r="T1231" s="111">
        <f>IF(Play[[#This Row],[northwest]]=1,Play[[#This Row],[medical_insurance_charges]],NA())</f>
        <v>28923.136920000001</v>
      </c>
      <c r="U1231" s="110" t="e">
        <f>IF(Play[[#This Row],[northeast]]=1,Play[[#This Row],[medical_insurance_charges]],NA())</f>
        <v>#N/A</v>
      </c>
      <c r="V1231" s="114" t="e">
        <f>IF(AND(Play[[#This Row],[southeast]]&lt;&gt;0,Play[[#This Row],[Smoker]]&lt;&gt;0),Play[[#This Row],[medical_insurance_charges]],NA())</f>
        <v>#N/A</v>
      </c>
      <c r="W1231" s="114" t="e">
        <f>IF(AND(Play[[#This Row],[southwest]]&lt;&gt;0,Play[[#This Row],[Smoker]]&lt;&gt;0),Play[[#This Row],[medical_insurance_charges]],NA())</f>
        <v>#N/A</v>
      </c>
      <c r="X1231" s="114" t="e">
        <f>IF(AND(Play[[#This Row],[northwest]]&lt;&gt;0,Play[[#This Row],[Smoker]]&lt;&gt;0),Play[[#This Row],[medical_insurance_charges]],NA())</f>
        <v>#N/A</v>
      </c>
      <c r="Y1231" s="114" t="e">
        <f>IF(AND(Play[[#This Row],[northeast]]&lt;&gt;0,Play[[#This Row],[Smoker]]&lt;&gt;0),Play[[#This Row],[medical_insurance_charges]],NA())</f>
        <v>#N/A</v>
      </c>
      <c r="Z1231" s="115" t="e">
        <f>IF(AND(Play[[#This Row],[Biological Marker]]=0,Play[[#This Row],[Smoker]]=1),Play[[#This Row],[medical_insurance_charges]],NA())</f>
        <v>#N/A</v>
      </c>
      <c r="AA1231" s="115" t="e">
        <f>IF(AND(Play[[#This Row],[Biological Marker]]=1,Play[[#This Row],[Smoker]]=1),Play[[#This Row],[medical_insurance_charges]],NA())</f>
        <v>#N/A</v>
      </c>
      <c r="AB1231" s="144" t="e">
        <f>IF(AND(Play[[#This Row],[southeast]]&lt;&gt;0,Play[[#This Row],[Smoker]]=0),Play[[#This Row],[medical_insurance_charges]],NA())</f>
        <v>#N/A</v>
      </c>
      <c r="AC1231" s="144" t="e">
        <f>IF(AND(Play[[#This Row],[southwest]]&lt;&gt;0,Play[[#This Row],[Smoker]]=0),Play[[#This Row],[medical_insurance_charges]],NA())</f>
        <v>#N/A</v>
      </c>
      <c r="AD1231" s="144">
        <f>IF(AND(Play[[#This Row],[northwest]]&lt;&gt;0,Play[[#This Row],[Smoker]]=0),Play[[#This Row],[medical_insurance_charges]],NA())</f>
        <v>28923.136920000001</v>
      </c>
      <c r="AE1231" s="144" t="e">
        <f>IF(AND(Play[[#This Row],[northeast]]&lt;&gt;0,Play[[#This Row],[Smoker]]=0),Play[[#This Row],[medical_insurance_charges]],NA())</f>
        <v>#N/A</v>
      </c>
      <c r="AF1231" s="115">
        <f>IF(AND(Play[[#This Row],[Biological Marker]]=0,Play[[#This Row],[Smoker]]=0),Play[[#This Row],[medical_insurance_charges]],NA())</f>
        <v>28923.136920000001</v>
      </c>
      <c r="AG1231" s="115" t="e">
        <f>IF(AND(Play[[#This Row],[Biological Marker]]=1,Play[[#This Row],[Smoker]]=0),Play[[#This Row],[medical_insurance_charges]],NA())</f>
        <v>#N/A</v>
      </c>
    </row>
    <row r="1232" spans="1:33" x14ac:dyDescent="0.35">
      <c r="A1232" s="31">
        <v>60</v>
      </c>
      <c r="B1232" s="31">
        <v>27.55</v>
      </c>
      <c r="C1232" s="33">
        <v>0</v>
      </c>
      <c r="D1232" s="33">
        <v>0</v>
      </c>
      <c r="E1232" s="33">
        <v>1</v>
      </c>
      <c r="F1232" s="33">
        <v>0</v>
      </c>
      <c r="G1232" s="33">
        <v>0</v>
      </c>
      <c r="H1232">
        <v>0</v>
      </c>
      <c r="I1232">
        <v>0</v>
      </c>
      <c r="J1232">
        <v>0</v>
      </c>
      <c r="K1232">
        <v>0</v>
      </c>
      <c r="L1232">
        <v>1</v>
      </c>
      <c r="M1232">
        <v>0</v>
      </c>
      <c r="N1232">
        <v>0</v>
      </c>
      <c r="O1232">
        <v>0</v>
      </c>
      <c r="P1232">
        <v>1</v>
      </c>
      <c r="Q1232" s="32">
        <v>13217.094499999999</v>
      </c>
      <c r="R1232" s="110" t="e">
        <f>IF(Play[[#This Row],[southeast]]=1,Play[[#This Row],[medical_insurance_charges]],NA())</f>
        <v>#N/A</v>
      </c>
      <c r="S1232" s="110" t="e">
        <f>IF(Play[[#This Row],[southwest]]=1,Play[[#This Row],[medical_insurance_charges]],NA())</f>
        <v>#N/A</v>
      </c>
      <c r="T1232" s="111" t="e">
        <f>IF(Play[[#This Row],[northwest]]=1,Play[[#This Row],[medical_insurance_charges]],NA())</f>
        <v>#N/A</v>
      </c>
      <c r="U1232" s="110">
        <f>IF(Play[[#This Row],[northeast]]=1,Play[[#This Row],[medical_insurance_charges]],NA())</f>
        <v>13217.094499999999</v>
      </c>
      <c r="V1232" s="114" t="e">
        <f>IF(AND(Play[[#This Row],[southeast]]&lt;&gt;0,Play[[#This Row],[Smoker]]&lt;&gt;0),Play[[#This Row],[medical_insurance_charges]],NA())</f>
        <v>#N/A</v>
      </c>
      <c r="W1232" s="114" t="e">
        <f>IF(AND(Play[[#This Row],[southwest]]&lt;&gt;0,Play[[#This Row],[Smoker]]&lt;&gt;0),Play[[#This Row],[medical_insurance_charges]],NA())</f>
        <v>#N/A</v>
      </c>
      <c r="X1232" s="114" t="e">
        <f>IF(AND(Play[[#This Row],[northwest]]&lt;&gt;0,Play[[#This Row],[Smoker]]&lt;&gt;0),Play[[#This Row],[medical_insurance_charges]],NA())</f>
        <v>#N/A</v>
      </c>
      <c r="Y1232" s="114" t="e">
        <f>IF(AND(Play[[#This Row],[northeast]]&lt;&gt;0,Play[[#This Row],[Smoker]]&lt;&gt;0),Play[[#This Row],[medical_insurance_charges]],NA())</f>
        <v>#N/A</v>
      </c>
      <c r="Z1232" s="115" t="e">
        <f>IF(AND(Play[[#This Row],[Biological Marker]]=0,Play[[#This Row],[Smoker]]=1),Play[[#This Row],[medical_insurance_charges]],NA())</f>
        <v>#N/A</v>
      </c>
      <c r="AA1232" s="115" t="e">
        <f>IF(AND(Play[[#This Row],[Biological Marker]]=1,Play[[#This Row],[Smoker]]=1),Play[[#This Row],[medical_insurance_charges]],NA())</f>
        <v>#N/A</v>
      </c>
      <c r="AB1232" s="144" t="e">
        <f>IF(AND(Play[[#This Row],[southeast]]&lt;&gt;0,Play[[#This Row],[Smoker]]=0),Play[[#This Row],[medical_insurance_charges]],NA())</f>
        <v>#N/A</v>
      </c>
      <c r="AC1232" s="144" t="e">
        <f>IF(AND(Play[[#This Row],[southwest]]&lt;&gt;0,Play[[#This Row],[Smoker]]=0),Play[[#This Row],[medical_insurance_charges]],NA())</f>
        <v>#N/A</v>
      </c>
      <c r="AD1232" s="144" t="e">
        <f>IF(AND(Play[[#This Row],[northwest]]&lt;&gt;0,Play[[#This Row],[Smoker]]=0),Play[[#This Row],[medical_insurance_charges]],NA())</f>
        <v>#N/A</v>
      </c>
      <c r="AE1232" s="144">
        <f>IF(AND(Play[[#This Row],[northeast]]&lt;&gt;0,Play[[#This Row],[Smoker]]=0),Play[[#This Row],[medical_insurance_charges]],NA())</f>
        <v>13217.094499999999</v>
      </c>
      <c r="AF1232" s="115">
        <f>IF(AND(Play[[#This Row],[Biological Marker]]=0,Play[[#This Row],[Smoker]]=0),Play[[#This Row],[medical_insurance_charges]],NA())</f>
        <v>13217.094499999999</v>
      </c>
      <c r="AG1232" s="115" t="e">
        <f>IF(AND(Play[[#This Row],[Biological Marker]]=1,Play[[#This Row],[Smoker]]=0),Play[[#This Row],[medical_insurance_charges]],NA())</f>
        <v>#N/A</v>
      </c>
    </row>
    <row r="1233" spans="1:33" x14ac:dyDescent="0.35">
      <c r="A1233" s="31">
        <v>63</v>
      </c>
      <c r="B1233" s="31">
        <v>26.22</v>
      </c>
      <c r="C1233" s="33">
        <v>0</v>
      </c>
      <c r="D1233" s="33">
        <v>0</v>
      </c>
      <c r="E1233" s="33">
        <v>1</v>
      </c>
      <c r="F1233" s="33">
        <v>0</v>
      </c>
      <c r="G1233" s="33">
        <v>0</v>
      </c>
      <c r="H1233">
        <v>0</v>
      </c>
      <c r="I1233">
        <v>0</v>
      </c>
      <c r="J1233">
        <v>0</v>
      </c>
      <c r="K1233">
        <v>1</v>
      </c>
      <c r="L1233">
        <v>0</v>
      </c>
      <c r="M1233">
        <v>0</v>
      </c>
      <c r="N1233">
        <v>0</v>
      </c>
      <c r="O1233">
        <v>0</v>
      </c>
      <c r="P1233">
        <v>1</v>
      </c>
      <c r="Q1233" s="32">
        <v>14256.192800000001</v>
      </c>
      <c r="R1233" s="110" t="e">
        <f>IF(Play[[#This Row],[southeast]]=1,Play[[#This Row],[medical_insurance_charges]],NA())</f>
        <v>#N/A</v>
      </c>
      <c r="S1233" s="110" t="e">
        <f>IF(Play[[#This Row],[southwest]]=1,Play[[#This Row],[medical_insurance_charges]],NA())</f>
        <v>#N/A</v>
      </c>
      <c r="T1233" s="111">
        <f>IF(Play[[#This Row],[northwest]]=1,Play[[#This Row],[medical_insurance_charges]],NA())</f>
        <v>14256.192800000001</v>
      </c>
      <c r="U1233" s="110" t="e">
        <f>IF(Play[[#This Row],[northeast]]=1,Play[[#This Row],[medical_insurance_charges]],NA())</f>
        <v>#N/A</v>
      </c>
      <c r="V1233" s="114" t="e">
        <f>IF(AND(Play[[#This Row],[southeast]]&lt;&gt;0,Play[[#This Row],[Smoker]]&lt;&gt;0),Play[[#This Row],[medical_insurance_charges]],NA())</f>
        <v>#N/A</v>
      </c>
      <c r="W1233" s="114" t="e">
        <f>IF(AND(Play[[#This Row],[southwest]]&lt;&gt;0,Play[[#This Row],[Smoker]]&lt;&gt;0),Play[[#This Row],[medical_insurance_charges]],NA())</f>
        <v>#N/A</v>
      </c>
      <c r="X1233" s="114" t="e">
        <f>IF(AND(Play[[#This Row],[northwest]]&lt;&gt;0,Play[[#This Row],[Smoker]]&lt;&gt;0),Play[[#This Row],[medical_insurance_charges]],NA())</f>
        <v>#N/A</v>
      </c>
      <c r="Y1233" s="114" t="e">
        <f>IF(AND(Play[[#This Row],[northeast]]&lt;&gt;0,Play[[#This Row],[Smoker]]&lt;&gt;0),Play[[#This Row],[medical_insurance_charges]],NA())</f>
        <v>#N/A</v>
      </c>
      <c r="Z1233" s="115" t="e">
        <f>IF(AND(Play[[#This Row],[Biological Marker]]=0,Play[[#This Row],[Smoker]]=1),Play[[#This Row],[medical_insurance_charges]],NA())</f>
        <v>#N/A</v>
      </c>
      <c r="AA1233" s="115" t="e">
        <f>IF(AND(Play[[#This Row],[Biological Marker]]=1,Play[[#This Row],[Smoker]]=1),Play[[#This Row],[medical_insurance_charges]],NA())</f>
        <v>#N/A</v>
      </c>
      <c r="AB1233" s="144" t="e">
        <f>IF(AND(Play[[#This Row],[southeast]]&lt;&gt;0,Play[[#This Row],[Smoker]]=0),Play[[#This Row],[medical_insurance_charges]],NA())</f>
        <v>#N/A</v>
      </c>
      <c r="AC1233" s="144" t="e">
        <f>IF(AND(Play[[#This Row],[southwest]]&lt;&gt;0,Play[[#This Row],[Smoker]]=0),Play[[#This Row],[medical_insurance_charges]],NA())</f>
        <v>#N/A</v>
      </c>
      <c r="AD1233" s="144">
        <f>IF(AND(Play[[#This Row],[northwest]]&lt;&gt;0,Play[[#This Row],[Smoker]]=0),Play[[#This Row],[medical_insurance_charges]],NA())</f>
        <v>14256.192800000001</v>
      </c>
      <c r="AE1233" s="144" t="e">
        <f>IF(AND(Play[[#This Row],[northeast]]&lt;&gt;0,Play[[#This Row],[Smoker]]=0),Play[[#This Row],[medical_insurance_charges]],NA())</f>
        <v>#N/A</v>
      </c>
      <c r="AF1233" s="115">
        <f>IF(AND(Play[[#This Row],[Biological Marker]]=0,Play[[#This Row],[Smoker]]=0),Play[[#This Row],[medical_insurance_charges]],NA())</f>
        <v>14256.192800000001</v>
      </c>
      <c r="AG1233" s="115" t="e">
        <f>IF(AND(Play[[#This Row],[Biological Marker]]=1,Play[[#This Row],[Smoker]]=0),Play[[#This Row],[medical_insurance_charges]],NA())</f>
        <v>#N/A</v>
      </c>
    </row>
    <row r="1234" spans="1:33" x14ac:dyDescent="0.35">
      <c r="A1234" s="31">
        <v>63</v>
      </c>
      <c r="B1234" s="31">
        <v>25.08</v>
      </c>
      <c r="C1234" s="33">
        <v>0</v>
      </c>
      <c r="D1234" s="33">
        <v>0</v>
      </c>
      <c r="E1234" s="33">
        <v>1</v>
      </c>
      <c r="F1234" s="33">
        <v>0</v>
      </c>
      <c r="G1234" s="33">
        <v>0</v>
      </c>
      <c r="H1234">
        <v>0</v>
      </c>
      <c r="I1234">
        <v>0</v>
      </c>
      <c r="J1234">
        <v>0</v>
      </c>
      <c r="K1234">
        <v>1</v>
      </c>
      <c r="L1234">
        <v>0</v>
      </c>
      <c r="M1234">
        <v>0</v>
      </c>
      <c r="N1234">
        <v>0</v>
      </c>
      <c r="O1234">
        <v>0</v>
      </c>
      <c r="P1234">
        <v>1</v>
      </c>
      <c r="Q1234" s="32">
        <v>14254.608200000001</v>
      </c>
      <c r="R1234" s="110" t="e">
        <f>IF(Play[[#This Row],[southeast]]=1,Play[[#This Row],[medical_insurance_charges]],NA())</f>
        <v>#N/A</v>
      </c>
      <c r="S1234" s="110" t="e">
        <f>IF(Play[[#This Row],[southwest]]=1,Play[[#This Row],[medical_insurance_charges]],NA())</f>
        <v>#N/A</v>
      </c>
      <c r="T1234" s="111">
        <f>IF(Play[[#This Row],[northwest]]=1,Play[[#This Row],[medical_insurance_charges]],NA())</f>
        <v>14254.608200000001</v>
      </c>
      <c r="U1234" s="110" t="e">
        <f>IF(Play[[#This Row],[northeast]]=1,Play[[#This Row],[medical_insurance_charges]],NA())</f>
        <v>#N/A</v>
      </c>
      <c r="V1234" s="114" t="e">
        <f>IF(AND(Play[[#This Row],[southeast]]&lt;&gt;0,Play[[#This Row],[Smoker]]&lt;&gt;0),Play[[#This Row],[medical_insurance_charges]],NA())</f>
        <v>#N/A</v>
      </c>
      <c r="W1234" s="114" t="e">
        <f>IF(AND(Play[[#This Row],[southwest]]&lt;&gt;0,Play[[#This Row],[Smoker]]&lt;&gt;0),Play[[#This Row],[medical_insurance_charges]],NA())</f>
        <v>#N/A</v>
      </c>
      <c r="X1234" s="114" t="e">
        <f>IF(AND(Play[[#This Row],[northwest]]&lt;&gt;0,Play[[#This Row],[Smoker]]&lt;&gt;0),Play[[#This Row],[medical_insurance_charges]],NA())</f>
        <v>#N/A</v>
      </c>
      <c r="Y1234" s="114" t="e">
        <f>IF(AND(Play[[#This Row],[northeast]]&lt;&gt;0,Play[[#This Row],[Smoker]]&lt;&gt;0),Play[[#This Row],[medical_insurance_charges]],NA())</f>
        <v>#N/A</v>
      </c>
      <c r="Z1234" s="115" t="e">
        <f>IF(AND(Play[[#This Row],[Biological Marker]]=0,Play[[#This Row],[Smoker]]=1),Play[[#This Row],[medical_insurance_charges]],NA())</f>
        <v>#N/A</v>
      </c>
      <c r="AA1234" s="115" t="e">
        <f>IF(AND(Play[[#This Row],[Biological Marker]]=1,Play[[#This Row],[Smoker]]=1),Play[[#This Row],[medical_insurance_charges]],NA())</f>
        <v>#N/A</v>
      </c>
      <c r="AB1234" s="144" t="e">
        <f>IF(AND(Play[[#This Row],[southeast]]&lt;&gt;0,Play[[#This Row],[Smoker]]=0),Play[[#This Row],[medical_insurance_charges]],NA())</f>
        <v>#N/A</v>
      </c>
      <c r="AC1234" s="144" t="e">
        <f>IF(AND(Play[[#This Row],[southwest]]&lt;&gt;0,Play[[#This Row],[Smoker]]=0),Play[[#This Row],[medical_insurance_charges]],NA())</f>
        <v>#N/A</v>
      </c>
      <c r="AD1234" s="144">
        <f>IF(AND(Play[[#This Row],[northwest]]&lt;&gt;0,Play[[#This Row],[Smoker]]=0),Play[[#This Row],[medical_insurance_charges]],NA())</f>
        <v>14254.608200000001</v>
      </c>
      <c r="AE1234" s="144" t="e">
        <f>IF(AND(Play[[#This Row],[northeast]]&lt;&gt;0,Play[[#This Row],[Smoker]]=0),Play[[#This Row],[medical_insurance_charges]],NA())</f>
        <v>#N/A</v>
      </c>
      <c r="AF1234" s="115">
        <f>IF(AND(Play[[#This Row],[Biological Marker]]=0,Play[[#This Row],[Smoker]]=0),Play[[#This Row],[medical_insurance_charges]],NA())</f>
        <v>14254.608200000001</v>
      </c>
      <c r="AG1234" s="115" t="e">
        <f>IF(AND(Play[[#This Row],[Biological Marker]]=1,Play[[#This Row],[Smoker]]=0),Play[[#This Row],[medical_insurance_charges]],NA())</f>
        <v>#N/A</v>
      </c>
    </row>
    <row r="1235" spans="1:33" x14ac:dyDescent="0.35">
      <c r="A1235" s="31">
        <v>18</v>
      </c>
      <c r="B1235" s="31">
        <v>25.46</v>
      </c>
      <c r="C1235" s="33">
        <v>0</v>
      </c>
      <c r="D1235" s="33">
        <v>0</v>
      </c>
      <c r="E1235" s="33">
        <v>1</v>
      </c>
      <c r="F1235" s="33">
        <v>0</v>
      </c>
      <c r="G1235" s="33">
        <v>1</v>
      </c>
      <c r="H1235">
        <v>0</v>
      </c>
      <c r="I1235">
        <v>0</v>
      </c>
      <c r="J1235">
        <v>0</v>
      </c>
      <c r="K1235">
        <v>0</v>
      </c>
      <c r="L1235">
        <v>1</v>
      </c>
      <c r="M1235">
        <v>1</v>
      </c>
      <c r="N1235">
        <v>0</v>
      </c>
      <c r="O1235">
        <v>0</v>
      </c>
      <c r="P1235">
        <v>0</v>
      </c>
      <c r="Q1235" s="32">
        <v>1708.0014000000001</v>
      </c>
      <c r="R1235" s="110" t="e">
        <f>IF(Play[[#This Row],[southeast]]=1,Play[[#This Row],[medical_insurance_charges]],NA())</f>
        <v>#N/A</v>
      </c>
      <c r="S1235" s="110" t="e">
        <f>IF(Play[[#This Row],[southwest]]=1,Play[[#This Row],[medical_insurance_charges]],NA())</f>
        <v>#N/A</v>
      </c>
      <c r="T1235" s="111" t="e">
        <f>IF(Play[[#This Row],[northwest]]=1,Play[[#This Row],[medical_insurance_charges]],NA())</f>
        <v>#N/A</v>
      </c>
      <c r="U1235" s="110">
        <f>IF(Play[[#This Row],[northeast]]=1,Play[[#This Row],[medical_insurance_charges]],NA())</f>
        <v>1708.0014000000001</v>
      </c>
      <c r="V1235" s="114" t="e">
        <f>IF(AND(Play[[#This Row],[southeast]]&lt;&gt;0,Play[[#This Row],[Smoker]]&lt;&gt;0),Play[[#This Row],[medical_insurance_charges]],NA())</f>
        <v>#N/A</v>
      </c>
      <c r="W1235" s="114" t="e">
        <f>IF(AND(Play[[#This Row],[southwest]]&lt;&gt;0,Play[[#This Row],[Smoker]]&lt;&gt;0),Play[[#This Row],[medical_insurance_charges]],NA())</f>
        <v>#N/A</v>
      </c>
      <c r="X1235" s="114" t="e">
        <f>IF(AND(Play[[#This Row],[northwest]]&lt;&gt;0,Play[[#This Row],[Smoker]]&lt;&gt;0),Play[[#This Row],[medical_insurance_charges]],NA())</f>
        <v>#N/A</v>
      </c>
      <c r="Y1235" s="114" t="e">
        <f>IF(AND(Play[[#This Row],[northeast]]&lt;&gt;0,Play[[#This Row],[Smoker]]&lt;&gt;0),Play[[#This Row],[medical_insurance_charges]],NA())</f>
        <v>#N/A</v>
      </c>
      <c r="Z1235" s="115" t="e">
        <f>IF(AND(Play[[#This Row],[Biological Marker]]=0,Play[[#This Row],[Smoker]]=1),Play[[#This Row],[medical_insurance_charges]],NA())</f>
        <v>#N/A</v>
      </c>
      <c r="AA1235" s="115" t="e">
        <f>IF(AND(Play[[#This Row],[Biological Marker]]=1,Play[[#This Row],[Smoker]]=1),Play[[#This Row],[medical_insurance_charges]],NA())</f>
        <v>#N/A</v>
      </c>
      <c r="AB1235" s="144" t="e">
        <f>IF(AND(Play[[#This Row],[southeast]]&lt;&gt;0,Play[[#This Row],[Smoker]]=0),Play[[#This Row],[medical_insurance_charges]],NA())</f>
        <v>#N/A</v>
      </c>
      <c r="AC1235" s="144" t="e">
        <f>IF(AND(Play[[#This Row],[southwest]]&lt;&gt;0,Play[[#This Row],[Smoker]]=0),Play[[#This Row],[medical_insurance_charges]],NA())</f>
        <v>#N/A</v>
      </c>
      <c r="AD1235" s="144" t="e">
        <f>IF(AND(Play[[#This Row],[northwest]]&lt;&gt;0,Play[[#This Row],[Smoker]]=0),Play[[#This Row],[medical_insurance_charges]],NA())</f>
        <v>#N/A</v>
      </c>
      <c r="AE1235" s="144">
        <f>IF(AND(Play[[#This Row],[northeast]]&lt;&gt;0,Play[[#This Row],[Smoker]]=0),Play[[#This Row],[medical_insurance_charges]],NA())</f>
        <v>1708.0014000000001</v>
      </c>
      <c r="AF1235" s="115" t="e">
        <f>IF(AND(Play[[#This Row],[Biological Marker]]=0,Play[[#This Row],[Smoker]]=0),Play[[#This Row],[medical_insurance_charges]],NA())</f>
        <v>#N/A</v>
      </c>
      <c r="AG1235" s="115">
        <f>IF(AND(Play[[#This Row],[Biological Marker]]=1,Play[[#This Row],[Smoker]]=0),Play[[#This Row],[medical_insurance_charges]],NA())</f>
        <v>1708.0014000000001</v>
      </c>
    </row>
    <row r="1236" spans="1:33" x14ac:dyDescent="0.35">
      <c r="A1236" s="31">
        <v>18</v>
      </c>
      <c r="B1236" s="31">
        <v>28.5</v>
      </c>
      <c r="C1236" s="33">
        <v>0</v>
      </c>
      <c r="D1236" s="33">
        <v>0</v>
      </c>
      <c r="E1236" s="33">
        <v>1</v>
      </c>
      <c r="F1236" s="33">
        <v>0</v>
      </c>
      <c r="G1236" s="33">
        <v>1</v>
      </c>
      <c r="H1236">
        <v>0</v>
      </c>
      <c r="I1236">
        <v>0</v>
      </c>
      <c r="J1236">
        <v>0</v>
      </c>
      <c r="K1236">
        <v>0</v>
      </c>
      <c r="L1236">
        <v>1</v>
      </c>
      <c r="M1236">
        <v>1</v>
      </c>
      <c r="N1236">
        <v>0</v>
      </c>
      <c r="O1236">
        <v>0</v>
      </c>
      <c r="P1236">
        <v>0</v>
      </c>
      <c r="Q1236" s="32">
        <v>1712.2270000000001</v>
      </c>
      <c r="R1236" s="110" t="e">
        <f>IF(Play[[#This Row],[southeast]]=1,Play[[#This Row],[medical_insurance_charges]],NA())</f>
        <v>#N/A</v>
      </c>
      <c r="S1236" s="110" t="e">
        <f>IF(Play[[#This Row],[southwest]]=1,Play[[#This Row],[medical_insurance_charges]],NA())</f>
        <v>#N/A</v>
      </c>
      <c r="T1236" s="111" t="e">
        <f>IF(Play[[#This Row],[northwest]]=1,Play[[#This Row],[medical_insurance_charges]],NA())</f>
        <v>#N/A</v>
      </c>
      <c r="U1236" s="110">
        <f>IF(Play[[#This Row],[northeast]]=1,Play[[#This Row],[medical_insurance_charges]],NA())</f>
        <v>1712.2270000000001</v>
      </c>
      <c r="V1236" s="114" t="e">
        <f>IF(AND(Play[[#This Row],[southeast]]&lt;&gt;0,Play[[#This Row],[Smoker]]&lt;&gt;0),Play[[#This Row],[medical_insurance_charges]],NA())</f>
        <v>#N/A</v>
      </c>
      <c r="W1236" s="114" t="e">
        <f>IF(AND(Play[[#This Row],[southwest]]&lt;&gt;0,Play[[#This Row],[Smoker]]&lt;&gt;0),Play[[#This Row],[medical_insurance_charges]],NA())</f>
        <v>#N/A</v>
      </c>
      <c r="X1236" s="114" t="e">
        <f>IF(AND(Play[[#This Row],[northwest]]&lt;&gt;0,Play[[#This Row],[Smoker]]&lt;&gt;0),Play[[#This Row],[medical_insurance_charges]],NA())</f>
        <v>#N/A</v>
      </c>
      <c r="Y1236" s="114" t="e">
        <f>IF(AND(Play[[#This Row],[northeast]]&lt;&gt;0,Play[[#This Row],[Smoker]]&lt;&gt;0),Play[[#This Row],[medical_insurance_charges]],NA())</f>
        <v>#N/A</v>
      </c>
      <c r="Z1236" s="115" t="e">
        <f>IF(AND(Play[[#This Row],[Biological Marker]]=0,Play[[#This Row],[Smoker]]=1),Play[[#This Row],[medical_insurance_charges]],NA())</f>
        <v>#N/A</v>
      </c>
      <c r="AA1236" s="115" t="e">
        <f>IF(AND(Play[[#This Row],[Biological Marker]]=1,Play[[#This Row],[Smoker]]=1),Play[[#This Row],[medical_insurance_charges]],NA())</f>
        <v>#N/A</v>
      </c>
      <c r="AB1236" s="144" t="e">
        <f>IF(AND(Play[[#This Row],[southeast]]&lt;&gt;0,Play[[#This Row],[Smoker]]=0),Play[[#This Row],[medical_insurance_charges]],NA())</f>
        <v>#N/A</v>
      </c>
      <c r="AC1236" s="144" t="e">
        <f>IF(AND(Play[[#This Row],[southwest]]&lt;&gt;0,Play[[#This Row],[Smoker]]=0),Play[[#This Row],[medical_insurance_charges]],NA())</f>
        <v>#N/A</v>
      </c>
      <c r="AD1236" s="144" t="e">
        <f>IF(AND(Play[[#This Row],[northwest]]&lt;&gt;0,Play[[#This Row],[Smoker]]=0),Play[[#This Row],[medical_insurance_charges]],NA())</f>
        <v>#N/A</v>
      </c>
      <c r="AE1236" s="144">
        <f>IF(AND(Play[[#This Row],[northeast]]&lt;&gt;0,Play[[#This Row],[Smoker]]=0),Play[[#This Row],[medical_insurance_charges]],NA())</f>
        <v>1712.2270000000001</v>
      </c>
      <c r="AF1236" s="115" t="e">
        <f>IF(AND(Play[[#This Row],[Biological Marker]]=0,Play[[#This Row],[Smoker]]=0),Play[[#This Row],[medical_insurance_charges]],NA())</f>
        <v>#N/A</v>
      </c>
      <c r="AG1236" s="115">
        <f>IF(AND(Play[[#This Row],[Biological Marker]]=1,Play[[#This Row],[Smoker]]=0),Play[[#This Row],[medical_insurance_charges]],NA())</f>
        <v>1712.2270000000001</v>
      </c>
    </row>
    <row r="1237" spans="1:33" x14ac:dyDescent="0.35">
      <c r="A1237" s="31">
        <v>18</v>
      </c>
      <c r="B1237" s="31">
        <v>26.125</v>
      </c>
      <c r="C1237" s="33">
        <v>0</v>
      </c>
      <c r="D1237" s="33">
        <v>0</v>
      </c>
      <c r="E1237" s="33">
        <v>1</v>
      </c>
      <c r="F1237" s="33">
        <v>0</v>
      </c>
      <c r="G1237" s="33">
        <v>1</v>
      </c>
      <c r="H1237">
        <v>0</v>
      </c>
      <c r="I1237">
        <v>0</v>
      </c>
      <c r="J1237">
        <v>0</v>
      </c>
      <c r="K1237">
        <v>0</v>
      </c>
      <c r="L1237">
        <v>1</v>
      </c>
      <c r="M1237">
        <v>1</v>
      </c>
      <c r="N1237">
        <v>0</v>
      </c>
      <c r="O1237">
        <v>0</v>
      </c>
      <c r="P1237">
        <v>0</v>
      </c>
      <c r="Q1237" s="32">
        <v>1708.9257500000001</v>
      </c>
      <c r="R1237" s="110" t="e">
        <f>IF(Play[[#This Row],[southeast]]=1,Play[[#This Row],[medical_insurance_charges]],NA())</f>
        <v>#N/A</v>
      </c>
      <c r="S1237" s="110" t="e">
        <f>IF(Play[[#This Row],[southwest]]=1,Play[[#This Row],[medical_insurance_charges]],NA())</f>
        <v>#N/A</v>
      </c>
      <c r="T1237" s="111" t="e">
        <f>IF(Play[[#This Row],[northwest]]=1,Play[[#This Row],[medical_insurance_charges]],NA())</f>
        <v>#N/A</v>
      </c>
      <c r="U1237" s="110">
        <f>IF(Play[[#This Row],[northeast]]=1,Play[[#This Row],[medical_insurance_charges]],NA())</f>
        <v>1708.9257500000001</v>
      </c>
      <c r="V1237" s="114" t="e">
        <f>IF(AND(Play[[#This Row],[southeast]]&lt;&gt;0,Play[[#This Row],[Smoker]]&lt;&gt;0),Play[[#This Row],[medical_insurance_charges]],NA())</f>
        <v>#N/A</v>
      </c>
      <c r="W1237" s="114" t="e">
        <f>IF(AND(Play[[#This Row],[southwest]]&lt;&gt;0,Play[[#This Row],[Smoker]]&lt;&gt;0),Play[[#This Row],[medical_insurance_charges]],NA())</f>
        <v>#N/A</v>
      </c>
      <c r="X1237" s="114" t="e">
        <f>IF(AND(Play[[#This Row],[northwest]]&lt;&gt;0,Play[[#This Row],[Smoker]]&lt;&gt;0),Play[[#This Row],[medical_insurance_charges]],NA())</f>
        <v>#N/A</v>
      </c>
      <c r="Y1237" s="114" t="e">
        <f>IF(AND(Play[[#This Row],[northeast]]&lt;&gt;0,Play[[#This Row],[Smoker]]&lt;&gt;0),Play[[#This Row],[medical_insurance_charges]],NA())</f>
        <v>#N/A</v>
      </c>
      <c r="Z1237" s="115" t="e">
        <f>IF(AND(Play[[#This Row],[Biological Marker]]=0,Play[[#This Row],[Smoker]]=1),Play[[#This Row],[medical_insurance_charges]],NA())</f>
        <v>#N/A</v>
      </c>
      <c r="AA1237" s="115" t="e">
        <f>IF(AND(Play[[#This Row],[Biological Marker]]=1,Play[[#This Row],[Smoker]]=1),Play[[#This Row],[medical_insurance_charges]],NA())</f>
        <v>#N/A</v>
      </c>
      <c r="AB1237" s="144" t="e">
        <f>IF(AND(Play[[#This Row],[southeast]]&lt;&gt;0,Play[[#This Row],[Smoker]]=0),Play[[#This Row],[medical_insurance_charges]],NA())</f>
        <v>#N/A</v>
      </c>
      <c r="AC1237" s="144" t="e">
        <f>IF(AND(Play[[#This Row],[southwest]]&lt;&gt;0,Play[[#This Row],[Smoker]]=0),Play[[#This Row],[medical_insurance_charges]],NA())</f>
        <v>#N/A</v>
      </c>
      <c r="AD1237" s="144" t="e">
        <f>IF(AND(Play[[#This Row],[northwest]]&lt;&gt;0,Play[[#This Row],[Smoker]]=0),Play[[#This Row],[medical_insurance_charges]],NA())</f>
        <v>#N/A</v>
      </c>
      <c r="AE1237" s="144">
        <f>IF(AND(Play[[#This Row],[northeast]]&lt;&gt;0,Play[[#This Row],[Smoker]]=0),Play[[#This Row],[medical_insurance_charges]],NA())</f>
        <v>1708.9257500000001</v>
      </c>
      <c r="AF1237" s="115" t="e">
        <f>IF(AND(Play[[#This Row],[Biological Marker]]=0,Play[[#This Row],[Smoker]]=0),Play[[#This Row],[medical_insurance_charges]],NA())</f>
        <v>#N/A</v>
      </c>
      <c r="AG1237" s="115">
        <f>IF(AND(Play[[#This Row],[Biological Marker]]=1,Play[[#This Row],[Smoker]]=0),Play[[#This Row],[medical_insurance_charges]],NA())</f>
        <v>1708.9257500000001</v>
      </c>
    </row>
    <row r="1238" spans="1:33" x14ac:dyDescent="0.35">
      <c r="A1238" s="31">
        <v>18</v>
      </c>
      <c r="B1238" s="31">
        <v>28.31</v>
      </c>
      <c r="C1238" s="33">
        <v>0</v>
      </c>
      <c r="D1238" s="33">
        <v>0</v>
      </c>
      <c r="E1238" s="33">
        <v>1</v>
      </c>
      <c r="F1238" s="33">
        <v>0</v>
      </c>
      <c r="G1238" s="33">
        <v>1</v>
      </c>
      <c r="H1238">
        <v>0</v>
      </c>
      <c r="I1238">
        <v>0</v>
      </c>
      <c r="J1238">
        <v>0</v>
      </c>
      <c r="K1238">
        <v>0</v>
      </c>
      <c r="L1238">
        <v>1</v>
      </c>
      <c r="M1238">
        <v>1</v>
      </c>
      <c r="N1238">
        <v>0</v>
      </c>
      <c r="O1238">
        <v>0</v>
      </c>
      <c r="P1238">
        <v>0</v>
      </c>
      <c r="Q1238" s="32">
        <v>11272.331389999999</v>
      </c>
      <c r="R1238" s="110" t="e">
        <f>IF(Play[[#This Row],[southeast]]=1,Play[[#This Row],[medical_insurance_charges]],NA())</f>
        <v>#N/A</v>
      </c>
      <c r="S1238" s="110" t="e">
        <f>IF(Play[[#This Row],[southwest]]=1,Play[[#This Row],[medical_insurance_charges]],NA())</f>
        <v>#N/A</v>
      </c>
      <c r="T1238" s="111" t="e">
        <f>IF(Play[[#This Row],[northwest]]=1,Play[[#This Row],[medical_insurance_charges]],NA())</f>
        <v>#N/A</v>
      </c>
      <c r="U1238" s="110">
        <f>IF(Play[[#This Row],[northeast]]=1,Play[[#This Row],[medical_insurance_charges]],NA())</f>
        <v>11272.331389999999</v>
      </c>
      <c r="V1238" s="114" t="e">
        <f>IF(AND(Play[[#This Row],[southeast]]&lt;&gt;0,Play[[#This Row],[Smoker]]&lt;&gt;0),Play[[#This Row],[medical_insurance_charges]],NA())</f>
        <v>#N/A</v>
      </c>
      <c r="W1238" s="114" t="e">
        <f>IF(AND(Play[[#This Row],[southwest]]&lt;&gt;0,Play[[#This Row],[Smoker]]&lt;&gt;0),Play[[#This Row],[medical_insurance_charges]],NA())</f>
        <v>#N/A</v>
      </c>
      <c r="X1238" s="114" t="e">
        <f>IF(AND(Play[[#This Row],[northwest]]&lt;&gt;0,Play[[#This Row],[Smoker]]&lt;&gt;0),Play[[#This Row],[medical_insurance_charges]],NA())</f>
        <v>#N/A</v>
      </c>
      <c r="Y1238" s="114" t="e">
        <f>IF(AND(Play[[#This Row],[northeast]]&lt;&gt;0,Play[[#This Row],[Smoker]]&lt;&gt;0),Play[[#This Row],[medical_insurance_charges]],NA())</f>
        <v>#N/A</v>
      </c>
      <c r="Z1238" s="115" t="e">
        <f>IF(AND(Play[[#This Row],[Biological Marker]]=0,Play[[#This Row],[Smoker]]=1),Play[[#This Row],[medical_insurance_charges]],NA())</f>
        <v>#N/A</v>
      </c>
      <c r="AA1238" s="115" t="e">
        <f>IF(AND(Play[[#This Row],[Biological Marker]]=1,Play[[#This Row],[Smoker]]=1),Play[[#This Row],[medical_insurance_charges]],NA())</f>
        <v>#N/A</v>
      </c>
      <c r="AB1238" s="144" t="e">
        <f>IF(AND(Play[[#This Row],[southeast]]&lt;&gt;0,Play[[#This Row],[Smoker]]=0),Play[[#This Row],[medical_insurance_charges]],NA())</f>
        <v>#N/A</v>
      </c>
      <c r="AC1238" s="144" t="e">
        <f>IF(AND(Play[[#This Row],[southwest]]&lt;&gt;0,Play[[#This Row],[Smoker]]=0),Play[[#This Row],[medical_insurance_charges]],NA())</f>
        <v>#N/A</v>
      </c>
      <c r="AD1238" s="144" t="e">
        <f>IF(AND(Play[[#This Row],[northwest]]&lt;&gt;0,Play[[#This Row],[Smoker]]=0),Play[[#This Row],[medical_insurance_charges]],NA())</f>
        <v>#N/A</v>
      </c>
      <c r="AE1238" s="144">
        <f>IF(AND(Play[[#This Row],[northeast]]&lt;&gt;0,Play[[#This Row],[Smoker]]=0),Play[[#This Row],[medical_insurance_charges]],NA())</f>
        <v>11272.331389999999</v>
      </c>
      <c r="AF1238" s="115" t="e">
        <f>IF(AND(Play[[#This Row],[Biological Marker]]=0,Play[[#This Row],[Smoker]]=0),Play[[#This Row],[medical_insurance_charges]],NA())</f>
        <v>#N/A</v>
      </c>
      <c r="AG1238" s="115">
        <f>IF(AND(Play[[#This Row],[Biological Marker]]=1,Play[[#This Row],[Smoker]]=0),Play[[#This Row],[medical_insurance_charges]],NA())</f>
        <v>11272.331389999999</v>
      </c>
    </row>
    <row r="1239" spans="1:33" x14ac:dyDescent="0.35">
      <c r="A1239" s="31">
        <v>19</v>
      </c>
      <c r="B1239" s="31">
        <v>25.555</v>
      </c>
      <c r="C1239" s="33">
        <v>0</v>
      </c>
      <c r="D1239" s="33">
        <v>0</v>
      </c>
      <c r="E1239" s="33">
        <v>1</v>
      </c>
      <c r="F1239" s="33">
        <v>0</v>
      </c>
      <c r="G1239" s="33">
        <v>1</v>
      </c>
      <c r="H1239">
        <v>0</v>
      </c>
      <c r="I1239">
        <v>0</v>
      </c>
      <c r="J1239">
        <v>0</v>
      </c>
      <c r="K1239">
        <v>1</v>
      </c>
      <c r="L1239">
        <v>0</v>
      </c>
      <c r="M1239">
        <v>1</v>
      </c>
      <c r="N1239">
        <v>0</v>
      </c>
      <c r="O1239">
        <v>0</v>
      </c>
      <c r="P1239">
        <v>0</v>
      </c>
      <c r="Q1239" s="32">
        <v>1632.5644500000001</v>
      </c>
      <c r="R1239" s="110" t="e">
        <f>IF(Play[[#This Row],[southeast]]=1,Play[[#This Row],[medical_insurance_charges]],NA())</f>
        <v>#N/A</v>
      </c>
      <c r="S1239" s="110" t="e">
        <f>IF(Play[[#This Row],[southwest]]=1,Play[[#This Row],[medical_insurance_charges]],NA())</f>
        <v>#N/A</v>
      </c>
      <c r="T1239" s="111">
        <f>IF(Play[[#This Row],[northwest]]=1,Play[[#This Row],[medical_insurance_charges]],NA())</f>
        <v>1632.5644500000001</v>
      </c>
      <c r="U1239" s="110" t="e">
        <f>IF(Play[[#This Row],[northeast]]=1,Play[[#This Row],[medical_insurance_charges]],NA())</f>
        <v>#N/A</v>
      </c>
      <c r="V1239" s="114" t="e">
        <f>IF(AND(Play[[#This Row],[southeast]]&lt;&gt;0,Play[[#This Row],[Smoker]]&lt;&gt;0),Play[[#This Row],[medical_insurance_charges]],NA())</f>
        <v>#N/A</v>
      </c>
      <c r="W1239" s="114" t="e">
        <f>IF(AND(Play[[#This Row],[southwest]]&lt;&gt;0,Play[[#This Row],[Smoker]]&lt;&gt;0),Play[[#This Row],[medical_insurance_charges]],NA())</f>
        <v>#N/A</v>
      </c>
      <c r="X1239" s="114" t="e">
        <f>IF(AND(Play[[#This Row],[northwest]]&lt;&gt;0,Play[[#This Row],[Smoker]]&lt;&gt;0),Play[[#This Row],[medical_insurance_charges]],NA())</f>
        <v>#N/A</v>
      </c>
      <c r="Y1239" s="114" t="e">
        <f>IF(AND(Play[[#This Row],[northeast]]&lt;&gt;0,Play[[#This Row],[Smoker]]&lt;&gt;0),Play[[#This Row],[medical_insurance_charges]],NA())</f>
        <v>#N/A</v>
      </c>
      <c r="Z1239" s="115" t="e">
        <f>IF(AND(Play[[#This Row],[Biological Marker]]=0,Play[[#This Row],[Smoker]]=1),Play[[#This Row],[medical_insurance_charges]],NA())</f>
        <v>#N/A</v>
      </c>
      <c r="AA1239" s="115" t="e">
        <f>IF(AND(Play[[#This Row],[Biological Marker]]=1,Play[[#This Row],[Smoker]]=1),Play[[#This Row],[medical_insurance_charges]],NA())</f>
        <v>#N/A</v>
      </c>
      <c r="AB1239" s="144" t="e">
        <f>IF(AND(Play[[#This Row],[southeast]]&lt;&gt;0,Play[[#This Row],[Smoker]]=0),Play[[#This Row],[medical_insurance_charges]],NA())</f>
        <v>#N/A</v>
      </c>
      <c r="AC1239" s="144" t="e">
        <f>IF(AND(Play[[#This Row],[southwest]]&lt;&gt;0,Play[[#This Row],[Smoker]]=0),Play[[#This Row],[medical_insurance_charges]],NA())</f>
        <v>#N/A</v>
      </c>
      <c r="AD1239" s="144">
        <f>IF(AND(Play[[#This Row],[northwest]]&lt;&gt;0,Play[[#This Row],[Smoker]]=0),Play[[#This Row],[medical_insurance_charges]],NA())</f>
        <v>1632.5644500000001</v>
      </c>
      <c r="AE1239" s="144" t="e">
        <f>IF(AND(Play[[#This Row],[northeast]]&lt;&gt;0,Play[[#This Row],[Smoker]]=0),Play[[#This Row],[medical_insurance_charges]],NA())</f>
        <v>#N/A</v>
      </c>
      <c r="AF1239" s="115" t="e">
        <f>IF(AND(Play[[#This Row],[Biological Marker]]=0,Play[[#This Row],[Smoker]]=0),Play[[#This Row],[medical_insurance_charges]],NA())</f>
        <v>#N/A</v>
      </c>
      <c r="AG1239" s="115">
        <f>IF(AND(Play[[#This Row],[Biological Marker]]=1,Play[[#This Row],[Smoker]]=0),Play[[#This Row],[medical_insurance_charges]],NA())</f>
        <v>1632.5644500000001</v>
      </c>
    </row>
    <row r="1240" spans="1:33" x14ac:dyDescent="0.35">
      <c r="A1240" s="31">
        <v>19</v>
      </c>
      <c r="B1240" s="31">
        <v>27.835000000000001</v>
      </c>
      <c r="C1240" s="33">
        <v>0</v>
      </c>
      <c r="D1240" s="33">
        <v>0</v>
      </c>
      <c r="E1240" s="33">
        <v>1</v>
      </c>
      <c r="F1240" s="33">
        <v>0</v>
      </c>
      <c r="G1240" s="33">
        <v>1</v>
      </c>
      <c r="H1240">
        <v>0</v>
      </c>
      <c r="I1240">
        <v>0</v>
      </c>
      <c r="J1240">
        <v>0</v>
      </c>
      <c r="K1240">
        <v>1</v>
      </c>
      <c r="L1240">
        <v>0</v>
      </c>
      <c r="M1240">
        <v>1</v>
      </c>
      <c r="N1240">
        <v>0</v>
      </c>
      <c r="O1240">
        <v>0</v>
      </c>
      <c r="P1240">
        <v>0</v>
      </c>
      <c r="Q1240" s="32">
        <v>1635.7336499999999</v>
      </c>
      <c r="R1240" s="110" t="e">
        <f>IF(Play[[#This Row],[southeast]]=1,Play[[#This Row],[medical_insurance_charges]],NA())</f>
        <v>#N/A</v>
      </c>
      <c r="S1240" s="110" t="e">
        <f>IF(Play[[#This Row],[southwest]]=1,Play[[#This Row],[medical_insurance_charges]],NA())</f>
        <v>#N/A</v>
      </c>
      <c r="T1240" s="111">
        <f>IF(Play[[#This Row],[northwest]]=1,Play[[#This Row],[medical_insurance_charges]],NA())</f>
        <v>1635.7336499999999</v>
      </c>
      <c r="U1240" s="110" t="e">
        <f>IF(Play[[#This Row],[northeast]]=1,Play[[#This Row],[medical_insurance_charges]],NA())</f>
        <v>#N/A</v>
      </c>
      <c r="V1240" s="114" t="e">
        <f>IF(AND(Play[[#This Row],[southeast]]&lt;&gt;0,Play[[#This Row],[Smoker]]&lt;&gt;0),Play[[#This Row],[medical_insurance_charges]],NA())</f>
        <v>#N/A</v>
      </c>
      <c r="W1240" s="114" t="e">
        <f>IF(AND(Play[[#This Row],[southwest]]&lt;&gt;0,Play[[#This Row],[Smoker]]&lt;&gt;0),Play[[#This Row],[medical_insurance_charges]],NA())</f>
        <v>#N/A</v>
      </c>
      <c r="X1240" s="114" t="e">
        <f>IF(AND(Play[[#This Row],[northwest]]&lt;&gt;0,Play[[#This Row],[Smoker]]&lt;&gt;0),Play[[#This Row],[medical_insurance_charges]],NA())</f>
        <v>#N/A</v>
      </c>
      <c r="Y1240" s="114" t="e">
        <f>IF(AND(Play[[#This Row],[northeast]]&lt;&gt;0,Play[[#This Row],[Smoker]]&lt;&gt;0),Play[[#This Row],[medical_insurance_charges]],NA())</f>
        <v>#N/A</v>
      </c>
      <c r="Z1240" s="115" t="e">
        <f>IF(AND(Play[[#This Row],[Biological Marker]]=0,Play[[#This Row],[Smoker]]=1),Play[[#This Row],[medical_insurance_charges]],NA())</f>
        <v>#N/A</v>
      </c>
      <c r="AA1240" s="115" t="e">
        <f>IF(AND(Play[[#This Row],[Biological Marker]]=1,Play[[#This Row],[Smoker]]=1),Play[[#This Row],[medical_insurance_charges]],NA())</f>
        <v>#N/A</v>
      </c>
      <c r="AB1240" s="144" t="e">
        <f>IF(AND(Play[[#This Row],[southeast]]&lt;&gt;0,Play[[#This Row],[Smoker]]=0),Play[[#This Row],[medical_insurance_charges]],NA())</f>
        <v>#N/A</v>
      </c>
      <c r="AC1240" s="144" t="e">
        <f>IF(AND(Play[[#This Row],[southwest]]&lt;&gt;0,Play[[#This Row],[Smoker]]=0),Play[[#This Row],[medical_insurance_charges]],NA())</f>
        <v>#N/A</v>
      </c>
      <c r="AD1240" s="144">
        <f>IF(AND(Play[[#This Row],[northwest]]&lt;&gt;0,Play[[#This Row],[Smoker]]=0),Play[[#This Row],[medical_insurance_charges]],NA())</f>
        <v>1635.7336499999999</v>
      </c>
      <c r="AE1240" s="144" t="e">
        <f>IF(AND(Play[[#This Row],[northeast]]&lt;&gt;0,Play[[#This Row],[Smoker]]=0),Play[[#This Row],[medical_insurance_charges]],NA())</f>
        <v>#N/A</v>
      </c>
      <c r="AF1240" s="115" t="e">
        <f>IF(AND(Play[[#This Row],[Biological Marker]]=0,Play[[#This Row],[Smoker]]=0),Play[[#This Row],[medical_insurance_charges]],NA())</f>
        <v>#N/A</v>
      </c>
      <c r="AG1240" s="115">
        <f>IF(AND(Play[[#This Row],[Biological Marker]]=1,Play[[#This Row],[Smoker]]=0),Play[[#This Row],[medical_insurance_charges]],NA())</f>
        <v>1635.7336499999999</v>
      </c>
    </row>
    <row r="1241" spans="1:33" x14ac:dyDescent="0.35">
      <c r="A1241" s="31">
        <v>19</v>
      </c>
      <c r="B1241" s="31">
        <v>25.175000000000001</v>
      </c>
      <c r="C1241" s="33">
        <v>0</v>
      </c>
      <c r="D1241" s="33">
        <v>0</v>
      </c>
      <c r="E1241" s="33">
        <v>1</v>
      </c>
      <c r="F1241" s="33">
        <v>0</v>
      </c>
      <c r="G1241" s="33">
        <v>1</v>
      </c>
      <c r="H1241">
        <v>0</v>
      </c>
      <c r="I1241">
        <v>0</v>
      </c>
      <c r="J1241">
        <v>0</v>
      </c>
      <c r="K1241">
        <v>1</v>
      </c>
      <c r="L1241">
        <v>0</v>
      </c>
      <c r="M1241">
        <v>1</v>
      </c>
      <c r="N1241">
        <v>0</v>
      </c>
      <c r="O1241">
        <v>0</v>
      </c>
      <c r="P1241">
        <v>0</v>
      </c>
      <c r="Q1241" s="32">
        <v>1632.0362500000001</v>
      </c>
      <c r="R1241" s="110" t="e">
        <f>IF(Play[[#This Row],[southeast]]=1,Play[[#This Row],[medical_insurance_charges]],NA())</f>
        <v>#N/A</v>
      </c>
      <c r="S1241" s="110" t="e">
        <f>IF(Play[[#This Row],[southwest]]=1,Play[[#This Row],[medical_insurance_charges]],NA())</f>
        <v>#N/A</v>
      </c>
      <c r="T1241" s="111">
        <f>IF(Play[[#This Row],[northwest]]=1,Play[[#This Row],[medical_insurance_charges]],NA())</f>
        <v>1632.0362500000001</v>
      </c>
      <c r="U1241" s="110" t="e">
        <f>IF(Play[[#This Row],[northeast]]=1,Play[[#This Row],[medical_insurance_charges]],NA())</f>
        <v>#N/A</v>
      </c>
      <c r="V1241" s="114" t="e">
        <f>IF(AND(Play[[#This Row],[southeast]]&lt;&gt;0,Play[[#This Row],[Smoker]]&lt;&gt;0),Play[[#This Row],[medical_insurance_charges]],NA())</f>
        <v>#N/A</v>
      </c>
      <c r="W1241" s="114" t="e">
        <f>IF(AND(Play[[#This Row],[southwest]]&lt;&gt;0,Play[[#This Row],[Smoker]]&lt;&gt;0),Play[[#This Row],[medical_insurance_charges]],NA())</f>
        <v>#N/A</v>
      </c>
      <c r="X1241" s="114" t="e">
        <f>IF(AND(Play[[#This Row],[northwest]]&lt;&gt;0,Play[[#This Row],[Smoker]]&lt;&gt;0),Play[[#This Row],[medical_insurance_charges]],NA())</f>
        <v>#N/A</v>
      </c>
      <c r="Y1241" s="114" t="e">
        <f>IF(AND(Play[[#This Row],[northeast]]&lt;&gt;0,Play[[#This Row],[Smoker]]&lt;&gt;0),Play[[#This Row],[medical_insurance_charges]],NA())</f>
        <v>#N/A</v>
      </c>
      <c r="Z1241" s="115" t="e">
        <f>IF(AND(Play[[#This Row],[Biological Marker]]=0,Play[[#This Row],[Smoker]]=1),Play[[#This Row],[medical_insurance_charges]],NA())</f>
        <v>#N/A</v>
      </c>
      <c r="AA1241" s="115" t="e">
        <f>IF(AND(Play[[#This Row],[Biological Marker]]=1,Play[[#This Row],[Smoker]]=1),Play[[#This Row],[medical_insurance_charges]],NA())</f>
        <v>#N/A</v>
      </c>
      <c r="AB1241" s="144" t="e">
        <f>IF(AND(Play[[#This Row],[southeast]]&lt;&gt;0,Play[[#This Row],[Smoker]]=0),Play[[#This Row],[medical_insurance_charges]],NA())</f>
        <v>#N/A</v>
      </c>
      <c r="AC1241" s="144" t="e">
        <f>IF(AND(Play[[#This Row],[southwest]]&lt;&gt;0,Play[[#This Row],[Smoker]]=0),Play[[#This Row],[medical_insurance_charges]],NA())</f>
        <v>#N/A</v>
      </c>
      <c r="AD1241" s="144">
        <f>IF(AND(Play[[#This Row],[northwest]]&lt;&gt;0,Play[[#This Row],[Smoker]]=0),Play[[#This Row],[medical_insurance_charges]],NA())</f>
        <v>1632.0362500000001</v>
      </c>
      <c r="AE1241" s="144" t="e">
        <f>IF(AND(Play[[#This Row],[northeast]]&lt;&gt;0,Play[[#This Row],[Smoker]]=0),Play[[#This Row],[medical_insurance_charges]],NA())</f>
        <v>#N/A</v>
      </c>
      <c r="AF1241" s="115" t="e">
        <f>IF(AND(Play[[#This Row],[Biological Marker]]=0,Play[[#This Row],[Smoker]]=0),Play[[#This Row],[medical_insurance_charges]],NA())</f>
        <v>#N/A</v>
      </c>
      <c r="AG1241" s="115">
        <f>IF(AND(Play[[#This Row],[Biological Marker]]=1,Play[[#This Row],[Smoker]]=0),Play[[#This Row],[medical_insurance_charges]],NA())</f>
        <v>1632.0362500000001</v>
      </c>
    </row>
    <row r="1242" spans="1:33" x14ac:dyDescent="0.35">
      <c r="A1242" s="31">
        <v>19</v>
      </c>
      <c r="B1242" s="31">
        <v>25.555</v>
      </c>
      <c r="C1242" s="33">
        <v>0</v>
      </c>
      <c r="D1242" s="33">
        <v>0</v>
      </c>
      <c r="E1242" s="33">
        <v>1</v>
      </c>
      <c r="F1242" s="33">
        <v>0</v>
      </c>
      <c r="G1242" s="33">
        <v>1</v>
      </c>
      <c r="H1242">
        <v>0</v>
      </c>
      <c r="I1242">
        <v>0</v>
      </c>
      <c r="J1242">
        <v>0</v>
      </c>
      <c r="K1242">
        <v>1</v>
      </c>
      <c r="L1242">
        <v>0</v>
      </c>
      <c r="M1242">
        <v>1</v>
      </c>
      <c r="N1242">
        <v>0</v>
      </c>
      <c r="O1242">
        <v>0</v>
      </c>
      <c r="P1242">
        <v>0</v>
      </c>
      <c r="Q1242" s="32">
        <v>2221.5644499999999</v>
      </c>
      <c r="R1242" s="110" t="e">
        <f>IF(Play[[#This Row],[southeast]]=1,Play[[#This Row],[medical_insurance_charges]],NA())</f>
        <v>#N/A</v>
      </c>
      <c r="S1242" s="110" t="e">
        <f>IF(Play[[#This Row],[southwest]]=1,Play[[#This Row],[medical_insurance_charges]],NA())</f>
        <v>#N/A</v>
      </c>
      <c r="T1242" s="111">
        <f>IF(Play[[#This Row],[northwest]]=1,Play[[#This Row],[medical_insurance_charges]],NA())</f>
        <v>2221.5644499999999</v>
      </c>
      <c r="U1242" s="110" t="e">
        <f>IF(Play[[#This Row],[northeast]]=1,Play[[#This Row],[medical_insurance_charges]],NA())</f>
        <v>#N/A</v>
      </c>
      <c r="V1242" s="114" t="e">
        <f>IF(AND(Play[[#This Row],[southeast]]&lt;&gt;0,Play[[#This Row],[Smoker]]&lt;&gt;0),Play[[#This Row],[medical_insurance_charges]],NA())</f>
        <v>#N/A</v>
      </c>
      <c r="W1242" s="114" t="e">
        <f>IF(AND(Play[[#This Row],[southwest]]&lt;&gt;0,Play[[#This Row],[Smoker]]&lt;&gt;0),Play[[#This Row],[medical_insurance_charges]],NA())</f>
        <v>#N/A</v>
      </c>
      <c r="X1242" s="114" t="e">
        <f>IF(AND(Play[[#This Row],[northwest]]&lt;&gt;0,Play[[#This Row],[Smoker]]&lt;&gt;0),Play[[#This Row],[medical_insurance_charges]],NA())</f>
        <v>#N/A</v>
      </c>
      <c r="Y1242" s="114" t="e">
        <f>IF(AND(Play[[#This Row],[northeast]]&lt;&gt;0,Play[[#This Row],[Smoker]]&lt;&gt;0),Play[[#This Row],[medical_insurance_charges]],NA())</f>
        <v>#N/A</v>
      </c>
      <c r="Z1242" s="115" t="e">
        <f>IF(AND(Play[[#This Row],[Biological Marker]]=0,Play[[#This Row],[Smoker]]=1),Play[[#This Row],[medical_insurance_charges]],NA())</f>
        <v>#N/A</v>
      </c>
      <c r="AA1242" s="115" t="e">
        <f>IF(AND(Play[[#This Row],[Biological Marker]]=1,Play[[#This Row],[Smoker]]=1),Play[[#This Row],[medical_insurance_charges]],NA())</f>
        <v>#N/A</v>
      </c>
      <c r="AB1242" s="144" t="e">
        <f>IF(AND(Play[[#This Row],[southeast]]&lt;&gt;0,Play[[#This Row],[Smoker]]=0),Play[[#This Row],[medical_insurance_charges]],NA())</f>
        <v>#N/A</v>
      </c>
      <c r="AC1242" s="144" t="e">
        <f>IF(AND(Play[[#This Row],[southwest]]&lt;&gt;0,Play[[#This Row],[Smoker]]=0),Play[[#This Row],[medical_insurance_charges]],NA())</f>
        <v>#N/A</v>
      </c>
      <c r="AD1242" s="144">
        <f>IF(AND(Play[[#This Row],[northwest]]&lt;&gt;0,Play[[#This Row],[Smoker]]=0),Play[[#This Row],[medical_insurance_charges]],NA())</f>
        <v>2221.5644499999999</v>
      </c>
      <c r="AE1242" s="144" t="e">
        <f>IF(AND(Play[[#This Row],[northeast]]&lt;&gt;0,Play[[#This Row],[Smoker]]=0),Play[[#This Row],[medical_insurance_charges]],NA())</f>
        <v>#N/A</v>
      </c>
      <c r="AF1242" s="115" t="e">
        <f>IF(AND(Play[[#This Row],[Biological Marker]]=0,Play[[#This Row],[Smoker]]=0),Play[[#This Row],[medical_insurance_charges]],NA())</f>
        <v>#N/A</v>
      </c>
      <c r="AG1242" s="115">
        <f>IF(AND(Play[[#This Row],[Biological Marker]]=1,Play[[#This Row],[Smoker]]=0),Play[[#This Row],[medical_insurance_charges]],NA())</f>
        <v>2221.5644499999999</v>
      </c>
    </row>
    <row r="1243" spans="1:33" x14ac:dyDescent="0.35">
      <c r="A1243" s="31">
        <v>19</v>
      </c>
      <c r="B1243" s="31">
        <v>27.265000000000001</v>
      </c>
      <c r="C1243" s="33">
        <v>0</v>
      </c>
      <c r="D1243" s="33">
        <v>0</v>
      </c>
      <c r="E1243" s="33">
        <v>1</v>
      </c>
      <c r="F1243" s="33">
        <v>0</v>
      </c>
      <c r="G1243" s="33">
        <v>1</v>
      </c>
      <c r="H1243">
        <v>0</v>
      </c>
      <c r="I1243">
        <v>0</v>
      </c>
      <c r="J1243">
        <v>0</v>
      </c>
      <c r="K1243">
        <v>1</v>
      </c>
      <c r="L1243">
        <v>0</v>
      </c>
      <c r="M1243">
        <v>1</v>
      </c>
      <c r="N1243">
        <v>0</v>
      </c>
      <c r="O1243">
        <v>0</v>
      </c>
      <c r="P1243">
        <v>0</v>
      </c>
      <c r="Q1243" s="32">
        <v>22493.659640000002</v>
      </c>
      <c r="R1243" s="110" t="e">
        <f>IF(Play[[#This Row],[southeast]]=1,Play[[#This Row],[medical_insurance_charges]],NA())</f>
        <v>#N/A</v>
      </c>
      <c r="S1243" s="110" t="e">
        <f>IF(Play[[#This Row],[southwest]]=1,Play[[#This Row],[medical_insurance_charges]],NA())</f>
        <v>#N/A</v>
      </c>
      <c r="T1243" s="111">
        <f>IF(Play[[#This Row],[northwest]]=1,Play[[#This Row],[medical_insurance_charges]],NA())</f>
        <v>22493.659640000002</v>
      </c>
      <c r="U1243" s="110" t="e">
        <f>IF(Play[[#This Row],[northeast]]=1,Play[[#This Row],[medical_insurance_charges]],NA())</f>
        <v>#N/A</v>
      </c>
      <c r="V1243" s="114" t="e">
        <f>IF(AND(Play[[#This Row],[southeast]]&lt;&gt;0,Play[[#This Row],[Smoker]]&lt;&gt;0),Play[[#This Row],[medical_insurance_charges]],NA())</f>
        <v>#N/A</v>
      </c>
      <c r="W1243" s="114" t="e">
        <f>IF(AND(Play[[#This Row],[southwest]]&lt;&gt;0,Play[[#This Row],[Smoker]]&lt;&gt;0),Play[[#This Row],[medical_insurance_charges]],NA())</f>
        <v>#N/A</v>
      </c>
      <c r="X1243" s="114" t="e">
        <f>IF(AND(Play[[#This Row],[northwest]]&lt;&gt;0,Play[[#This Row],[Smoker]]&lt;&gt;0),Play[[#This Row],[medical_insurance_charges]],NA())</f>
        <v>#N/A</v>
      </c>
      <c r="Y1243" s="114" t="e">
        <f>IF(AND(Play[[#This Row],[northeast]]&lt;&gt;0,Play[[#This Row],[Smoker]]&lt;&gt;0),Play[[#This Row],[medical_insurance_charges]],NA())</f>
        <v>#N/A</v>
      </c>
      <c r="Z1243" s="115" t="e">
        <f>IF(AND(Play[[#This Row],[Biological Marker]]=0,Play[[#This Row],[Smoker]]=1),Play[[#This Row],[medical_insurance_charges]],NA())</f>
        <v>#N/A</v>
      </c>
      <c r="AA1243" s="115" t="e">
        <f>IF(AND(Play[[#This Row],[Biological Marker]]=1,Play[[#This Row],[Smoker]]=1),Play[[#This Row],[medical_insurance_charges]],NA())</f>
        <v>#N/A</v>
      </c>
      <c r="AB1243" s="144" t="e">
        <f>IF(AND(Play[[#This Row],[southeast]]&lt;&gt;0,Play[[#This Row],[Smoker]]=0),Play[[#This Row],[medical_insurance_charges]],NA())</f>
        <v>#N/A</v>
      </c>
      <c r="AC1243" s="144" t="e">
        <f>IF(AND(Play[[#This Row],[southwest]]&lt;&gt;0,Play[[#This Row],[Smoker]]=0),Play[[#This Row],[medical_insurance_charges]],NA())</f>
        <v>#N/A</v>
      </c>
      <c r="AD1243" s="144">
        <f>IF(AND(Play[[#This Row],[northwest]]&lt;&gt;0,Play[[#This Row],[Smoker]]=0),Play[[#This Row],[medical_insurance_charges]],NA())</f>
        <v>22493.659640000002</v>
      </c>
      <c r="AE1243" s="144" t="e">
        <f>IF(AND(Play[[#This Row],[northeast]]&lt;&gt;0,Play[[#This Row],[Smoker]]=0),Play[[#This Row],[medical_insurance_charges]],NA())</f>
        <v>#N/A</v>
      </c>
      <c r="AF1243" s="115" t="e">
        <f>IF(AND(Play[[#This Row],[Biological Marker]]=0,Play[[#This Row],[Smoker]]=0),Play[[#This Row],[medical_insurance_charges]],NA())</f>
        <v>#N/A</v>
      </c>
      <c r="AG1243" s="115">
        <f>IF(AND(Play[[#This Row],[Biological Marker]]=1,Play[[#This Row],[Smoker]]=0),Play[[#This Row],[medical_insurance_charges]],NA())</f>
        <v>22493.659640000002</v>
      </c>
    </row>
    <row r="1244" spans="1:33" x14ac:dyDescent="0.35">
      <c r="A1244" s="31">
        <v>20</v>
      </c>
      <c r="B1244" s="31">
        <v>29.734999999999999</v>
      </c>
      <c r="C1244" s="33">
        <v>0</v>
      </c>
      <c r="D1244" s="33">
        <v>0</v>
      </c>
      <c r="E1244" s="33">
        <v>1</v>
      </c>
      <c r="F1244" s="33">
        <v>0</v>
      </c>
      <c r="G1244" s="33">
        <v>1</v>
      </c>
      <c r="H1244">
        <v>0</v>
      </c>
      <c r="I1244">
        <v>0</v>
      </c>
      <c r="J1244">
        <v>0</v>
      </c>
      <c r="K1244">
        <v>1</v>
      </c>
      <c r="L1244">
        <v>0</v>
      </c>
      <c r="M1244">
        <v>1</v>
      </c>
      <c r="N1244">
        <v>0</v>
      </c>
      <c r="O1244">
        <v>0</v>
      </c>
      <c r="P1244">
        <v>0</v>
      </c>
      <c r="Q1244" s="32">
        <v>1769.5316499999999</v>
      </c>
      <c r="R1244" s="110" t="e">
        <f>IF(Play[[#This Row],[southeast]]=1,Play[[#This Row],[medical_insurance_charges]],NA())</f>
        <v>#N/A</v>
      </c>
      <c r="S1244" s="110" t="e">
        <f>IF(Play[[#This Row],[southwest]]=1,Play[[#This Row],[medical_insurance_charges]],NA())</f>
        <v>#N/A</v>
      </c>
      <c r="T1244" s="111">
        <f>IF(Play[[#This Row],[northwest]]=1,Play[[#This Row],[medical_insurance_charges]],NA())</f>
        <v>1769.5316499999999</v>
      </c>
      <c r="U1244" s="110" t="e">
        <f>IF(Play[[#This Row],[northeast]]=1,Play[[#This Row],[medical_insurance_charges]],NA())</f>
        <v>#N/A</v>
      </c>
      <c r="V1244" s="114" t="e">
        <f>IF(AND(Play[[#This Row],[southeast]]&lt;&gt;0,Play[[#This Row],[Smoker]]&lt;&gt;0),Play[[#This Row],[medical_insurance_charges]],NA())</f>
        <v>#N/A</v>
      </c>
      <c r="W1244" s="114" t="e">
        <f>IF(AND(Play[[#This Row],[southwest]]&lt;&gt;0,Play[[#This Row],[Smoker]]&lt;&gt;0),Play[[#This Row],[medical_insurance_charges]],NA())</f>
        <v>#N/A</v>
      </c>
      <c r="X1244" s="114" t="e">
        <f>IF(AND(Play[[#This Row],[northwest]]&lt;&gt;0,Play[[#This Row],[Smoker]]&lt;&gt;0),Play[[#This Row],[medical_insurance_charges]],NA())</f>
        <v>#N/A</v>
      </c>
      <c r="Y1244" s="114" t="e">
        <f>IF(AND(Play[[#This Row],[northeast]]&lt;&gt;0,Play[[#This Row],[Smoker]]&lt;&gt;0),Play[[#This Row],[medical_insurance_charges]],NA())</f>
        <v>#N/A</v>
      </c>
      <c r="Z1244" s="115" t="e">
        <f>IF(AND(Play[[#This Row],[Biological Marker]]=0,Play[[#This Row],[Smoker]]=1),Play[[#This Row],[medical_insurance_charges]],NA())</f>
        <v>#N/A</v>
      </c>
      <c r="AA1244" s="115" t="e">
        <f>IF(AND(Play[[#This Row],[Biological Marker]]=1,Play[[#This Row],[Smoker]]=1),Play[[#This Row],[medical_insurance_charges]],NA())</f>
        <v>#N/A</v>
      </c>
      <c r="AB1244" s="144" t="e">
        <f>IF(AND(Play[[#This Row],[southeast]]&lt;&gt;0,Play[[#This Row],[Smoker]]=0),Play[[#This Row],[medical_insurance_charges]],NA())</f>
        <v>#N/A</v>
      </c>
      <c r="AC1244" s="144" t="e">
        <f>IF(AND(Play[[#This Row],[southwest]]&lt;&gt;0,Play[[#This Row],[Smoker]]=0),Play[[#This Row],[medical_insurance_charges]],NA())</f>
        <v>#N/A</v>
      </c>
      <c r="AD1244" s="144">
        <f>IF(AND(Play[[#This Row],[northwest]]&lt;&gt;0,Play[[#This Row],[Smoker]]=0),Play[[#This Row],[medical_insurance_charges]],NA())</f>
        <v>1769.5316499999999</v>
      </c>
      <c r="AE1244" s="144" t="e">
        <f>IF(AND(Play[[#This Row],[northeast]]&lt;&gt;0,Play[[#This Row],[Smoker]]=0),Play[[#This Row],[medical_insurance_charges]],NA())</f>
        <v>#N/A</v>
      </c>
      <c r="AF1244" s="115" t="e">
        <f>IF(AND(Play[[#This Row],[Biological Marker]]=0,Play[[#This Row],[Smoker]]=0),Play[[#This Row],[medical_insurance_charges]],NA())</f>
        <v>#N/A</v>
      </c>
      <c r="AG1244" s="115">
        <f>IF(AND(Play[[#This Row],[Biological Marker]]=1,Play[[#This Row],[Smoker]]=0),Play[[#This Row],[medical_insurance_charges]],NA())</f>
        <v>1769.5316499999999</v>
      </c>
    </row>
    <row r="1245" spans="1:33" x14ac:dyDescent="0.35">
      <c r="A1245" s="31">
        <v>20</v>
      </c>
      <c r="B1245" s="31">
        <v>27.93</v>
      </c>
      <c r="C1245" s="33">
        <v>0</v>
      </c>
      <c r="D1245" s="33">
        <v>0</v>
      </c>
      <c r="E1245" s="33">
        <v>1</v>
      </c>
      <c r="F1245" s="33">
        <v>0</v>
      </c>
      <c r="G1245" s="33">
        <v>1</v>
      </c>
      <c r="H1245">
        <v>0</v>
      </c>
      <c r="I1245">
        <v>0</v>
      </c>
      <c r="J1245">
        <v>0</v>
      </c>
      <c r="K1245">
        <v>0</v>
      </c>
      <c r="L1245">
        <v>1</v>
      </c>
      <c r="M1245">
        <v>1</v>
      </c>
      <c r="N1245">
        <v>0</v>
      </c>
      <c r="O1245">
        <v>0</v>
      </c>
      <c r="P1245">
        <v>0</v>
      </c>
      <c r="Q1245" s="32">
        <v>1967.0227</v>
      </c>
      <c r="R1245" s="110" t="e">
        <f>IF(Play[[#This Row],[southeast]]=1,Play[[#This Row],[medical_insurance_charges]],NA())</f>
        <v>#N/A</v>
      </c>
      <c r="S1245" s="110" t="e">
        <f>IF(Play[[#This Row],[southwest]]=1,Play[[#This Row],[medical_insurance_charges]],NA())</f>
        <v>#N/A</v>
      </c>
      <c r="T1245" s="111" t="e">
        <f>IF(Play[[#This Row],[northwest]]=1,Play[[#This Row],[medical_insurance_charges]],NA())</f>
        <v>#N/A</v>
      </c>
      <c r="U1245" s="110">
        <f>IF(Play[[#This Row],[northeast]]=1,Play[[#This Row],[medical_insurance_charges]],NA())</f>
        <v>1967.0227</v>
      </c>
      <c r="V1245" s="114" t="e">
        <f>IF(AND(Play[[#This Row],[southeast]]&lt;&gt;0,Play[[#This Row],[Smoker]]&lt;&gt;0),Play[[#This Row],[medical_insurance_charges]],NA())</f>
        <v>#N/A</v>
      </c>
      <c r="W1245" s="114" t="e">
        <f>IF(AND(Play[[#This Row],[southwest]]&lt;&gt;0,Play[[#This Row],[Smoker]]&lt;&gt;0),Play[[#This Row],[medical_insurance_charges]],NA())</f>
        <v>#N/A</v>
      </c>
      <c r="X1245" s="114" t="e">
        <f>IF(AND(Play[[#This Row],[northwest]]&lt;&gt;0,Play[[#This Row],[Smoker]]&lt;&gt;0),Play[[#This Row],[medical_insurance_charges]],NA())</f>
        <v>#N/A</v>
      </c>
      <c r="Y1245" s="114" t="e">
        <f>IF(AND(Play[[#This Row],[northeast]]&lt;&gt;0,Play[[#This Row],[Smoker]]&lt;&gt;0),Play[[#This Row],[medical_insurance_charges]],NA())</f>
        <v>#N/A</v>
      </c>
      <c r="Z1245" s="115" t="e">
        <f>IF(AND(Play[[#This Row],[Biological Marker]]=0,Play[[#This Row],[Smoker]]=1),Play[[#This Row],[medical_insurance_charges]],NA())</f>
        <v>#N/A</v>
      </c>
      <c r="AA1245" s="115" t="e">
        <f>IF(AND(Play[[#This Row],[Biological Marker]]=1,Play[[#This Row],[Smoker]]=1),Play[[#This Row],[medical_insurance_charges]],NA())</f>
        <v>#N/A</v>
      </c>
      <c r="AB1245" s="144" t="e">
        <f>IF(AND(Play[[#This Row],[southeast]]&lt;&gt;0,Play[[#This Row],[Smoker]]=0),Play[[#This Row],[medical_insurance_charges]],NA())</f>
        <v>#N/A</v>
      </c>
      <c r="AC1245" s="144" t="e">
        <f>IF(AND(Play[[#This Row],[southwest]]&lt;&gt;0,Play[[#This Row],[Smoker]]=0),Play[[#This Row],[medical_insurance_charges]],NA())</f>
        <v>#N/A</v>
      </c>
      <c r="AD1245" s="144" t="e">
        <f>IF(AND(Play[[#This Row],[northwest]]&lt;&gt;0,Play[[#This Row],[Smoker]]=0),Play[[#This Row],[medical_insurance_charges]],NA())</f>
        <v>#N/A</v>
      </c>
      <c r="AE1245" s="144">
        <f>IF(AND(Play[[#This Row],[northeast]]&lt;&gt;0,Play[[#This Row],[Smoker]]=0),Play[[#This Row],[medical_insurance_charges]],NA())</f>
        <v>1967.0227</v>
      </c>
      <c r="AF1245" s="115" t="e">
        <f>IF(AND(Play[[#This Row],[Biological Marker]]=0,Play[[#This Row],[Smoker]]=0),Play[[#This Row],[medical_insurance_charges]],NA())</f>
        <v>#N/A</v>
      </c>
      <c r="AG1245" s="115">
        <f>IF(AND(Play[[#This Row],[Biological Marker]]=1,Play[[#This Row],[Smoker]]=0),Play[[#This Row],[medical_insurance_charges]],NA())</f>
        <v>1967.0227</v>
      </c>
    </row>
    <row r="1246" spans="1:33" x14ac:dyDescent="0.35">
      <c r="A1246" s="31">
        <v>21</v>
      </c>
      <c r="B1246" s="31">
        <v>27.36</v>
      </c>
      <c r="C1246" s="33">
        <v>0</v>
      </c>
      <c r="D1246" s="33">
        <v>0</v>
      </c>
      <c r="E1246" s="33">
        <v>1</v>
      </c>
      <c r="F1246" s="33">
        <v>0</v>
      </c>
      <c r="G1246" s="33">
        <v>1</v>
      </c>
      <c r="H1246">
        <v>0</v>
      </c>
      <c r="I1246">
        <v>0</v>
      </c>
      <c r="J1246">
        <v>0</v>
      </c>
      <c r="K1246">
        <v>0</v>
      </c>
      <c r="L1246">
        <v>1</v>
      </c>
      <c r="M1246">
        <v>1</v>
      </c>
      <c r="N1246">
        <v>0</v>
      </c>
      <c r="O1246">
        <v>0</v>
      </c>
      <c r="P1246">
        <v>0</v>
      </c>
      <c r="Q1246" s="32">
        <v>2104.1134000000002</v>
      </c>
      <c r="R1246" s="110" t="e">
        <f>IF(Play[[#This Row],[southeast]]=1,Play[[#This Row],[medical_insurance_charges]],NA())</f>
        <v>#N/A</v>
      </c>
      <c r="S1246" s="110" t="e">
        <f>IF(Play[[#This Row],[southwest]]=1,Play[[#This Row],[medical_insurance_charges]],NA())</f>
        <v>#N/A</v>
      </c>
      <c r="T1246" s="111" t="e">
        <f>IF(Play[[#This Row],[northwest]]=1,Play[[#This Row],[medical_insurance_charges]],NA())</f>
        <v>#N/A</v>
      </c>
      <c r="U1246" s="110">
        <f>IF(Play[[#This Row],[northeast]]=1,Play[[#This Row],[medical_insurance_charges]],NA())</f>
        <v>2104.1134000000002</v>
      </c>
      <c r="V1246" s="114" t="e">
        <f>IF(AND(Play[[#This Row],[southeast]]&lt;&gt;0,Play[[#This Row],[Smoker]]&lt;&gt;0),Play[[#This Row],[medical_insurance_charges]],NA())</f>
        <v>#N/A</v>
      </c>
      <c r="W1246" s="114" t="e">
        <f>IF(AND(Play[[#This Row],[southwest]]&lt;&gt;0,Play[[#This Row],[Smoker]]&lt;&gt;0),Play[[#This Row],[medical_insurance_charges]],NA())</f>
        <v>#N/A</v>
      </c>
      <c r="X1246" s="114" t="e">
        <f>IF(AND(Play[[#This Row],[northwest]]&lt;&gt;0,Play[[#This Row],[Smoker]]&lt;&gt;0),Play[[#This Row],[medical_insurance_charges]],NA())</f>
        <v>#N/A</v>
      </c>
      <c r="Y1246" s="114" t="e">
        <f>IF(AND(Play[[#This Row],[northeast]]&lt;&gt;0,Play[[#This Row],[Smoker]]&lt;&gt;0),Play[[#This Row],[medical_insurance_charges]],NA())</f>
        <v>#N/A</v>
      </c>
      <c r="Z1246" s="115" t="e">
        <f>IF(AND(Play[[#This Row],[Biological Marker]]=0,Play[[#This Row],[Smoker]]=1),Play[[#This Row],[medical_insurance_charges]],NA())</f>
        <v>#N/A</v>
      </c>
      <c r="AA1246" s="115" t="e">
        <f>IF(AND(Play[[#This Row],[Biological Marker]]=1,Play[[#This Row],[Smoker]]=1),Play[[#This Row],[medical_insurance_charges]],NA())</f>
        <v>#N/A</v>
      </c>
      <c r="AB1246" s="144" t="e">
        <f>IF(AND(Play[[#This Row],[southeast]]&lt;&gt;0,Play[[#This Row],[Smoker]]=0),Play[[#This Row],[medical_insurance_charges]],NA())</f>
        <v>#N/A</v>
      </c>
      <c r="AC1246" s="144" t="e">
        <f>IF(AND(Play[[#This Row],[southwest]]&lt;&gt;0,Play[[#This Row],[Smoker]]=0),Play[[#This Row],[medical_insurance_charges]],NA())</f>
        <v>#N/A</v>
      </c>
      <c r="AD1246" s="144" t="e">
        <f>IF(AND(Play[[#This Row],[northwest]]&lt;&gt;0,Play[[#This Row],[Smoker]]=0),Play[[#This Row],[medical_insurance_charges]],NA())</f>
        <v>#N/A</v>
      </c>
      <c r="AE1246" s="144">
        <f>IF(AND(Play[[#This Row],[northeast]]&lt;&gt;0,Play[[#This Row],[Smoker]]=0),Play[[#This Row],[medical_insurance_charges]],NA())</f>
        <v>2104.1134000000002</v>
      </c>
      <c r="AF1246" s="115" t="e">
        <f>IF(AND(Play[[#This Row],[Biological Marker]]=0,Play[[#This Row],[Smoker]]=0),Play[[#This Row],[medical_insurance_charges]],NA())</f>
        <v>#N/A</v>
      </c>
      <c r="AG1246" s="115">
        <f>IF(AND(Play[[#This Row],[Biological Marker]]=1,Play[[#This Row],[Smoker]]=0),Play[[#This Row],[medical_insurance_charges]],NA())</f>
        <v>2104.1134000000002</v>
      </c>
    </row>
    <row r="1247" spans="1:33" x14ac:dyDescent="0.35">
      <c r="A1247" s="31">
        <v>21</v>
      </c>
      <c r="B1247" s="31">
        <v>28.975000000000001</v>
      </c>
      <c r="C1247" s="33">
        <v>0</v>
      </c>
      <c r="D1247" s="33">
        <v>0</v>
      </c>
      <c r="E1247" s="33">
        <v>1</v>
      </c>
      <c r="F1247" s="33">
        <v>0</v>
      </c>
      <c r="G1247" s="33">
        <v>1</v>
      </c>
      <c r="H1247">
        <v>0</v>
      </c>
      <c r="I1247">
        <v>0</v>
      </c>
      <c r="J1247">
        <v>0</v>
      </c>
      <c r="K1247">
        <v>1</v>
      </c>
      <c r="L1247">
        <v>0</v>
      </c>
      <c r="M1247">
        <v>1</v>
      </c>
      <c r="N1247">
        <v>0</v>
      </c>
      <c r="O1247">
        <v>0</v>
      </c>
      <c r="P1247">
        <v>0</v>
      </c>
      <c r="Q1247" s="32">
        <v>1906.35825</v>
      </c>
      <c r="R1247" s="110" t="e">
        <f>IF(Play[[#This Row],[southeast]]=1,Play[[#This Row],[medical_insurance_charges]],NA())</f>
        <v>#N/A</v>
      </c>
      <c r="S1247" s="110" t="e">
        <f>IF(Play[[#This Row],[southwest]]=1,Play[[#This Row],[medical_insurance_charges]],NA())</f>
        <v>#N/A</v>
      </c>
      <c r="T1247" s="111">
        <f>IF(Play[[#This Row],[northwest]]=1,Play[[#This Row],[medical_insurance_charges]],NA())</f>
        <v>1906.35825</v>
      </c>
      <c r="U1247" s="110" t="e">
        <f>IF(Play[[#This Row],[northeast]]=1,Play[[#This Row],[medical_insurance_charges]],NA())</f>
        <v>#N/A</v>
      </c>
      <c r="V1247" s="114" t="e">
        <f>IF(AND(Play[[#This Row],[southeast]]&lt;&gt;0,Play[[#This Row],[Smoker]]&lt;&gt;0),Play[[#This Row],[medical_insurance_charges]],NA())</f>
        <v>#N/A</v>
      </c>
      <c r="W1247" s="114" t="e">
        <f>IF(AND(Play[[#This Row],[southwest]]&lt;&gt;0,Play[[#This Row],[Smoker]]&lt;&gt;0),Play[[#This Row],[medical_insurance_charges]],NA())</f>
        <v>#N/A</v>
      </c>
      <c r="X1247" s="114" t="e">
        <f>IF(AND(Play[[#This Row],[northwest]]&lt;&gt;0,Play[[#This Row],[Smoker]]&lt;&gt;0),Play[[#This Row],[medical_insurance_charges]],NA())</f>
        <v>#N/A</v>
      </c>
      <c r="Y1247" s="114" t="e">
        <f>IF(AND(Play[[#This Row],[northeast]]&lt;&gt;0,Play[[#This Row],[Smoker]]&lt;&gt;0),Play[[#This Row],[medical_insurance_charges]],NA())</f>
        <v>#N/A</v>
      </c>
      <c r="Z1247" s="115" t="e">
        <f>IF(AND(Play[[#This Row],[Biological Marker]]=0,Play[[#This Row],[Smoker]]=1),Play[[#This Row],[medical_insurance_charges]],NA())</f>
        <v>#N/A</v>
      </c>
      <c r="AA1247" s="115" t="e">
        <f>IF(AND(Play[[#This Row],[Biological Marker]]=1,Play[[#This Row],[Smoker]]=1),Play[[#This Row],[medical_insurance_charges]],NA())</f>
        <v>#N/A</v>
      </c>
      <c r="AB1247" s="144" t="e">
        <f>IF(AND(Play[[#This Row],[southeast]]&lt;&gt;0,Play[[#This Row],[Smoker]]=0),Play[[#This Row],[medical_insurance_charges]],NA())</f>
        <v>#N/A</v>
      </c>
      <c r="AC1247" s="144" t="e">
        <f>IF(AND(Play[[#This Row],[southwest]]&lt;&gt;0,Play[[#This Row],[Smoker]]=0),Play[[#This Row],[medical_insurance_charges]],NA())</f>
        <v>#N/A</v>
      </c>
      <c r="AD1247" s="144">
        <f>IF(AND(Play[[#This Row],[northwest]]&lt;&gt;0,Play[[#This Row],[Smoker]]=0),Play[[#This Row],[medical_insurance_charges]],NA())</f>
        <v>1906.35825</v>
      </c>
      <c r="AE1247" s="144" t="e">
        <f>IF(AND(Play[[#This Row],[northeast]]&lt;&gt;0,Play[[#This Row],[Smoker]]=0),Play[[#This Row],[medical_insurance_charges]],NA())</f>
        <v>#N/A</v>
      </c>
      <c r="AF1247" s="115" t="e">
        <f>IF(AND(Play[[#This Row],[Biological Marker]]=0,Play[[#This Row],[Smoker]]=0),Play[[#This Row],[medical_insurance_charges]],NA())</f>
        <v>#N/A</v>
      </c>
      <c r="AG1247" s="115">
        <f>IF(AND(Play[[#This Row],[Biological Marker]]=1,Play[[#This Row],[Smoker]]=0),Play[[#This Row],[medical_insurance_charges]],NA())</f>
        <v>1906.35825</v>
      </c>
    </row>
    <row r="1248" spans="1:33" x14ac:dyDescent="0.35">
      <c r="A1248" s="31">
        <v>21</v>
      </c>
      <c r="B1248" s="31">
        <v>25.745000000000001</v>
      </c>
      <c r="C1248" s="33">
        <v>0</v>
      </c>
      <c r="D1248" s="33">
        <v>0</v>
      </c>
      <c r="E1248" s="33">
        <v>1</v>
      </c>
      <c r="F1248" s="33">
        <v>0</v>
      </c>
      <c r="G1248" s="33">
        <v>1</v>
      </c>
      <c r="H1248">
        <v>0</v>
      </c>
      <c r="I1248">
        <v>0</v>
      </c>
      <c r="J1248">
        <v>0</v>
      </c>
      <c r="K1248">
        <v>0</v>
      </c>
      <c r="L1248">
        <v>1</v>
      </c>
      <c r="M1248">
        <v>1</v>
      </c>
      <c r="N1248">
        <v>0</v>
      </c>
      <c r="O1248">
        <v>0</v>
      </c>
      <c r="P1248">
        <v>0</v>
      </c>
      <c r="Q1248" s="32">
        <v>3279.8685500000001</v>
      </c>
      <c r="R1248" s="110" t="e">
        <f>IF(Play[[#This Row],[southeast]]=1,Play[[#This Row],[medical_insurance_charges]],NA())</f>
        <v>#N/A</v>
      </c>
      <c r="S1248" s="110" t="e">
        <f>IF(Play[[#This Row],[southwest]]=1,Play[[#This Row],[medical_insurance_charges]],NA())</f>
        <v>#N/A</v>
      </c>
      <c r="T1248" s="111" t="e">
        <f>IF(Play[[#This Row],[northwest]]=1,Play[[#This Row],[medical_insurance_charges]],NA())</f>
        <v>#N/A</v>
      </c>
      <c r="U1248" s="110">
        <f>IF(Play[[#This Row],[northeast]]=1,Play[[#This Row],[medical_insurance_charges]],NA())</f>
        <v>3279.8685500000001</v>
      </c>
      <c r="V1248" s="114" t="e">
        <f>IF(AND(Play[[#This Row],[southeast]]&lt;&gt;0,Play[[#This Row],[Smoker]]&lt;&gt;0),Play[[#This Row],[medical_insurance_charges]],NA())</f>
        <v>#N/A</v>
      </c>
      <c r="W1248" s="114" t="e">
        <f>IF(AND(Play[[#This Row],[southwest]]&lt;&gt;0,Play[[#This Row],[Smoker]]&lt;&gt;0),Play[[#This Row],[medical_insurance_charges]],NA())</f>
        <v>#N/A</v>
      </c>
      <c r="X1248" s="114" t="e">
        <f>IF(AND(Play[[#This Row],[northwest]]&lt;&gt;0,Play[[#This Row],[Smoker]]&lt;&gt;0),Play[[#This Row],[medical_insurance_charges]],NA())</f>
        <v>#N/A</v>
      </c>
      <c r="Y1248" s="114" t="e">
        <f>IF(AND(Play[[#This Row],[northeast]]&lt;&gt;0,Play[[#This Row],[Smoker]]&lt;&gt;0),Play[[#This Row],[medical_insurance_charges]],NA())</f>
        <v>#N/A</v>
      </c>
      <c r="Z1248" s="115" t="e">
        <f>IF(AND(Play[[#This Row],[Biological Marker]]=0,Play[[#This Row],[Smoker]]=1),Play[[#This Row],[medical_insurance_charges]],NA())</f>
        <v>#N/A</v>
      </c>
      <c r="AA1248" s="115" t="e">
        <f>IF(AND(Play[[#This Row],[Biological Marker]]=1,Play[[#This Row],[Smoker]]=1),Play[[#This Row],[medical_insurance_charges]],NA())</f>
        <v>#N/A</v>
      </c>
      <c r="AB1248" s="144" t="e">
        <f>IF(AND(Play[[#This Row],[southeast]]&lt;&gt;0,Play[[#This Row],[Smoker]]=0),Play[[#This Row],[medical_insurance_charges]],NA())</f>
        <v>#N/A</v>
      </c>
      <c r="AC1248" s="144" t="e">
        <f>IF(AND(Play[[#This Row],[southwest]]&lt;&gt;0,Play[[#This Row],[Smoker]]=0),Play[[#This Row],[medical_insurance_charges]],NA())</f>
        <v>#N/A</v>
      </c>
      <c r="AD1248" s="144" t="e">
        <f>IF(AND(Play[[#This Row],[northwest]]&lt;&gt;0,Play[[#This Row],[Smoker]]=0),Play[[#This Row],[medical_insurance_charges]],NA())</f>
        <v>#N/A</v>
      </c>
      <c r="AE1248" s="144">
        <f>IF(AND(Play[[#This Row],[northeast]]&lt;&gt;0,Play[[#This Row],[Smoker]]=0),Play[[#This Row],[medical_insurance_charges]],NA())</f>
        <v>3279.8685500000001</v>
      </c>
      <c r="AF1248" s="115" t="e">
        <f>IF(AND(Play[[#This Row],[Biological Marker]]=0,Play[[#This Row],[Smoker]]=0),Play[[#This Row],[medical_insurance_charges]],NA())</f>
        <v>#N/A</v>
      </c>
      <c r="AG1248" s="115">
        <f>IF(AND(Play[[#This Row],[Biological Marker]]=1,Play[[#This Row],[Smoker]]=0),Play[[#This Row],[medical_insurance_charges]],NA())</f>
        <v>3279.8685500000001</v>
      </c>
    </row>
    <row r="1249" spans="1:33" x14ac:dyDescent="0.35">
      <c r="A1249" s="31">
        <v>21</v>
      </c>
      <c r="B1249" s="31">
        <v>26.03</v>
      </c>
      <c r="C1249" s="33">
        <v>0</v>
      </c>
      <c r="D1249" s="33">
        <v>0</v>
      </c>
      <c r="E1249" s="33">
        <v>1</v>
      </c>
      <c r="F1249" s="33">
        <v>0</v>
      </c>
      <c r="G1249" s="33">
        <v>1</v>
      </c>
      <c r="H1249">
        <v>0</v>
      </c>
      <c r="I1249">
        <v>0</v>
      </c>
      <c r="J1249">
        <v>0</v>
      </c>
      <c r="K1249">
        <v>0</v>
      </c>
      <c r="L1249">
        <v>1</v>
      </c>
      <c r="M1249">
        <v>1</v>
      </c>
      <c r="N1249">
        <v>0</v>
      </c>
      <c r="O1249">
        <v>0</v>
      </c>
      <c r="P1249">
        <v>0</v>
      </c>
      <c r="Q1249" s="32">
        <v>2102.2647000000002</v>
      </c>
      <c r="R1249" s="110" t="e">
        <f>IF(Play[[#This Row],[southeast]]=1,Play[[#This Row],[medical_insurance_charges]],NA())</f>
        <v>#N/A</v>
      </c>
      <c r="S1249" s="110" t="e">
        <f>IF(Play[[#This Row],[southwest]]=1,Play[[#This Row],[medical_insurance_charges]],NA())</f>
        <v>#N/A</v>
      </c>
      <c r="T1249" s="111" t="e">
        <f>IF(Play[[#This Row],[northwest]]=1,Play[[#This Row],[medical_insurance_charges]],NA())</f>
        <v>#N/A</v>
      </c>
      <c r="U1249" s="110">
        <f>IF(Play[[#This Row],[northeast]]=1,Play[[#This Row],[medical_insurance_charges]],NA())</f>
        <v>2102.2647000000002</v>
      </c>
      <c r="V1249" s="114" t="e">
        <f>IF(AND(Play[[#This Row],[southeast]]&lt;&gt;0,Play[[#This Row],[Smoker]]&lt;&gt;0),Play[[#This Row],[medical_insurance_charges]],NA())</f>
        <v>#N/A</v>
      </c>
      <c r="W1249" s="114" t="e">
        <f>IF(AND(Play[[#This Row],[southwest]]&lt;&gt;0,Play[[#This Row],[Smoker]]&lt;&gt;0),Play[[#This Row],[medical_insurance_charges]],NA())</f>
        <v>#N/A</v>
      </c>
      <c r="X1249" s="114" t="e">
        <f>IF(AND(Play[[#This Row],[northwest]]&lt;&gt;0,Play[[#This Row],[Smoker]]&lt;&gt;0),Play[[#This Row],[medical_insurance_charges]],NA())</f>
        <v>#N/A</v>
      </c>
      <c r="Y1249" s="114" t="e">
        <f>IF(AND(Play[[#This Row],[northeast]]&lt;&gt;0,Play[[#This Row],[Smoker]]&lt;&gt;0),Play[[#This Row],[medical_insurance_charges]],NA())</f>
        <v>#N/A</v>
      </c>
      <c r="Z1249" s="115" t="e">
        <f>IF(AND(Play[[#This Row],[Biological Marker]]=0,Play[[#This Row],[Smoker]]=1),Play[[#This Row],[medical_insurance_charges]],NA())</f>
        <v>#N/A</v>
      </c>
      <c r="AA1249" s="115" t="e">
        <f>IF(AND(Play[[#This Row],[Biological Marker]]=1,Play[[#This Row],[Smoker]]=1),Play[[#This Row],[medical_insurance_charges]],NA())</f>
        <v>#N/A</v>
      </c>
      <c r="AB1249" s="144" t="e">
        <f>IF(AND(Play[[#This Row],[southeast]]&lt;&gt;0,Play[[#This Row],[Smoker]]=0),Play[[#This Row],[medical_insurance_charges]],NA())</f>
        <v>#N/A</v>
      </c>
      <c r="AC1249" s="144" t="e">
        <f>IF(AND(Play[[#This Row],[southwest]]&lt;&gt;0,Play[[#This Row],[Smoker]]=0),Play[[#This Row],[medical_insurance_charges]],NA())</f>
        <v>#N/A</v>
      </c>
      <c r="AD1249" s="144" t="e">
        <f>IF(AND(Play[[#This Row],[northwest]]&lt;&gt;0,Play[[#This Row],[Smoker]]=0),Play[[#This Row],[medical_insurance_charges]],NA())</f>
        <v>#N/A</v>
      </c>
      <c r="AE1249" s="144">
        <f>IF(AND(Play[[#This Row],[northeast]]&lt;&gt;0,Play[[#This Row],[Smoker]]=0),Play[[#This Row],[medical_insurance_charges]],NA())</f>
        <v>2102.2647000000002</v>
      </c>
      <c r="AF1249" s="115" t="e">
        <f>IF(AND(Play[[#This Row],[Biological Marker]]=0,Play[[#This Row],[Smoker]]=0),Play[[#This Row],[medical_insurance_charges]],NA())</f>
        <v>#N/A</v>
      </c>
      <c r="AG1249" s="115">
        <f>IF(AND(Play[[#This Row],[Biological Marker]]=1,Play[[#This Row],[Smoker]]=0),Play[[#This Row],[medical_insurance_charges]],NA())</f>
        <v>2102.2647000000002</v>
      </c>
    </row>
    <row r="1250" spans="1:33" x14ac:dyDescent="0.35">
      <c r="A1250" s="31">
        <v>22</v>
      </c>
      <c r="B1250" s="31">
        <v>25.175000000000001</v>
      </c>
      <c r="C1250" s="33">
        <v>0</v>
      </c>
      <c r="D1250" s="33">
        <v>0</v>
      </c>
      <c r="E1250" s="33">
        <v>1</v>
      </c>
      <c r="F1250" s="33">
        <v>0</v>
      </c>
      <c r="G1250" s="33">
        <v>1</v>
      </c>
      <c r="H1250">
        <v>0</v>
      </c>
      <c r="I1250">
        <v>0</v>
      </c>
      <c r="J1250">
        <v>0</v>
      </c>
      <c r="K1250">
        <v>1</v>
      </c>
      <c r="L1250">
        <v>0</v>
      </c>
      <c r="M1250">
        <v>1</v>
      </c>
      <c r="N1250">
        <v>0</v>
      </c>
      <c r="O1250">
        <v>0</v>
      </c>
      <c r="P1250">
        <v>0</v>
      </c>
      <c r="Q1250" s="32">
        <v>2045.68525</v>
      </c>
      <c r="R1250" s="110" t="e">
        <f>IF(Play[[#This Row],[southeast]]=1,Play[[#This Row],[medical_insurance_charges]],NA())</f>
        <v>#N/A</v>
      </c>
      <c r="S1250" s="110" t="e">
        <f>IF(Play[[#This Row],[southwest]]=1,Play[[#This Row],[medical_insurance_charges]],NA())</f>
        <v>#N/A</v>
      </c>
      <c r="T1250" s="111">
        <f>IF(Play[[#This Row],[northwest]]=1,Play[[#This Row],[medical_insurance_charges]],NA())</f>
        <v>2045.68525</v>
      </c>
      <c r="U1250" s="110" t="e">
        <f>IF(Play[[#This Row],[northeast]]=1,Play[[#This Row],[medical_insurance_charges]],NA())</f>
        <v>#N/A</v>
      </c>
      <c r="V1250" s="114" t="e">
        <f>IF(AND(Play[[#This Row],[southeast]]&lt;&gt;0,Play[[#This Row],[Smoker]]&lt;&gt;0),Play[[#This Row],[medical_insurance_charges]],NA())</f>
        <v>#N/A</v>
      </c>
      <c r="W1250" s="114" t="e">
        <f>IF(AND(Play[[#This Row],[southwest]]&lt;&gt;0,Play[[#This Row],[Smoker]]&lt;&gt;0),Play[[#This Row],[medical_insurance_charges]],NA())</f>
        <v>#N/A</v>
      </c>
      <c r="X1250" s="114" t="e">
        <f>IF(AND(Play[[#This Row],[northwest]]&lt;&gt;0,Play[[#This Row],[Smoker]]&lt;&gt;0),Play[[#This Row],[medical_insurance_charges]],NA())</f>
        <v>#N/A</v>
      </c>
      <c r="Y1250" s="114" t="e">
        <f>IF(AND(Play[[#This Row],[northeast]]&lt;&gt;0,Play[[#This Row],[Smoker]]&lt;&gt;0),Play[[#This Row],[medical_insurance_charges]],NA())</f>
        <v>#N/A</v>
      </c>
      <c r="Z1250" s="115" t="e">
        <f>IF(AND(Play[[#This Row],[Biological Marker]]=0,Play[[#This Row],[Smoker]]=1),Play[[#This Row],[medical_insurance_charges]],NA())</f>
        <v>#N/A</v>
      </c>
      <c r="AA1250" s="115" t="e">
        <f>IF(AND(Play[[#This Row],[Biological Marker]]=1,Play[[#This Row],[Smoker]]=1),Play[[#This Row],[medical_insurance_charges]],NA())</f>
        <v>#N/A</v>
      </c>
      <c r="AB1250" s="144" t="e">
        <f>IF(AND(Play[[#This Row],[southeast]]&lt;&gt;0,Play[[#This Row],[Smoker]]=0),Play[[#This Row],[medical_insurance_charges]],NA())</f>
        <v>#N/A</v>
      </c>
      <c r="AC1250" s="144" t="e">
        <f>IF(AND(Play[[#This Row],[southwest]]&lt;&gt;0,Play[[#This Row],[Smoker]]=0),Play[[#This Row],[medical_insurance_charges]],NA())</f>
        <v>#N/A</v>
      </c>
      <c r="AD1250" s="144">
        <f>IF(AND(Play[[#This Row],[northwest]]&lt;&gt;0,Play[[#This Row],[Smoker]]=0),Play[[#This Row],[medical_insurance_charges]],NA())</f>
        <v>2045.68525</v>
      </c>
      <c r="AE1250" s="144" t="e">
        <f>IF(AND(Play[[#This Row],[northeast]]&lt;&gt;0,Play[[#This Row],[Smoker]]=0),Play[[#This Row],[medical_insurance_charges]],NA())</f>
        <v>#N/A</v>
      </c>
      <c r="AF1250" s="115" t="e">
        <f>IF(AND(Play[[#This Row],[Biological Marker]]=0,Play[[#This Row],[Smoker]]=0),Play[[#This Row],[medical_insurance_charges]],NA())</f>
        <v>#N/A</v>
      </c>
      <c r="AG1250" s="115">
        <f>IF(AND(Play[[#This Row],[Biological Marker]]=1,Play[[#This Row],[Smoker]]=0),Play[[#This Row],[medical_insurance_charges]],NA())</f>
        <v>2045.68525</v>
      </c>
    </row>
    <row r="1251" spans="1:33" x14ac:dyDescent="0.35">
      <c r="A1251" s="31">
        <v>22</v>
      </c>
      <c r="B1251" s="31">
        <v>28.31</v>
      </c>
      <c r="C1251" s="33">
        <v>0</v>
      </c>
      <c r="D1251" s="33">
        <v>0</v>
      </c>
      <c r="E1251" s="33">
        <v>1</v>
      </c>
      <c r="F1251" s="33">
        <v>0</v>
      </c>
      <c r="G1251" s="33">
        <v>1</v>
      </c>
      <c r="H1251">
        <v>0</v>
      </c>
      <c r="I1251">
        <v>0</v>
      </c>
      <c r="J1251">
        <v>0</v>
      </c>
      <c r="K1251">
        <v>1</v>
      </c>
      <c r="L1251">
        <v>0</v>
      </c>
      <c r="M1251">
        <v>1</v>
      </c>
      <c r="N1251">
        <v>0</v>
      </c>
      <c r="O1251">
        <v>0</v>
      </c>
      <c r="P1251">
        <v>0</v>
      </c>
      <c r="Q1251" s="32">
        <v>2639.0428999999999</v>
      </c>
      <c r="R1251" s="110" t="e">
        <f>IF(Play[[#This Row],[southeast]]=1,Play[[#This Row],[medical_insurance_charges]],NA())</f>
        <v>#N/A</v>
      </c>
      <c r="S1251" s="110" t="e">
        <f>IF(Play[[#This Row],[southwest]]=1,Play[[#This Row],[medical_insurance_charges]],NA())</f>
        <v>#N/A</v>
      </c>
      <c r="T1251" s="111">
        <f>IF(Play[[#This Row],[northwest]]=1,Play[[#This Row],[medical_insurance_charges]],NA())</f>
        <v>2639.0428999999999</v>
      </c>
      <c r="U1251" s="110" t="e">
        <f>IF(Play[[#This Row],[northeast]]=1,Play[[#This Row],[medical_insurance_charges]],NA())</f>
        <v>#N/A</v>
      </c>
      <c r="V1251" s="114" t="e">
        <f>IF(AND(Play[[#This Row],[southeast]]&lt;&gt;0,Play[[#This Row],[Smoker]]&lt;&gt;0),Play[[#This Row],[medical_insurance_charges]],NA())</f>
        <v>#N/A</v>
      </c>
      <c r="W1251" s="114" t="e">
        <f>IF(AND(Play[[#This Row],[southwest]]&lt;&gt;0,Play[[#This Row],[Smoker]]&lt;&gt;0),Play[[#This Row],[medical_insurance_charges]],NA())</f>
        <v>#N/A</v>
      </c>
      <c r="X1251" s="114" t="e">
        <f>IF(AND(Play[[#This Row],[northwest]]&lt;&gt;0,Play[[#This Row],[Smoker]]&lt;&gt;0),Play[[#This Row],[medical_insurance_charges]],NA())</f>
        <v>#N/A</v>
      </c>
      <c r="Y1251" s="114" t="e">
        <f>IF(AND(Play[[#This Row],[northeast]]&lt;&gt;0,Play[[#This Row],[Smoker]]&lt;&gt;0),Play[[#This Row],[medical_insurance_charges]],NA())</f>
        <v>#N/A</v>
      </c>
      <c r="Z1251" s="115" t="e">
        <f>IF(AND(Play[[#This Row],[Biological Marker]]=0,Play[[#This Row],[Smoker]]=1),Play[[#This Row],[medical_insurance_charges]],NA())</f>
        <v>#N/A</v>
      </c>
      <c r="AA1251" s="115" t="e">
        <f>IF(AND(Play[[#This Row],[Biological Marker]]=1,Play[[#This Row],[Smoker]]=1),Play[[#This Row],[medical_insurance_charges]],NA())</f>
        <v>#N/A</v>
      </c>
      <c r="AB1251" s="144" t="e">
        <f>IF(AND(Play[[#This Row],[southeast]]&lt;&gt;0,Play[[#This Row],[Smoker]]=0),Play[[#This Row],[medical_insurance_charges]],NA())</f>
        <v>#N/A</v>
      </c>
      <c r="AC1251" s="144" t="e">
        <f>IF(AND(Play[[#This Row],[southwest]]&lt;&gt;0,Play[[#This Row],[Smoker]]=0),Play[[#This Row],[medical_insurance_charges]],NA())</f>
        <v>#N/A</v>
      </c>
      <c r="AD1251" s="144">
        <f>IF(AND(Play[[#This Row],[northwest]]&lt;&gt;0,Play[[#This Row],[Smoker]]=0),Play[[#This Row],[medical_insurance_charges]],NA())</f>
        <v>2639.0428999999999</v>
      </c>
      <c r="AE1251" s="144" t="e">
        <f>IF(AND(Play[[#This Row],[northeast]]&lt;&gt;0,Play[[#This Row],[Smoker]]=0),Play[[#This Row],[medical_insurance_charges]],NA())</f>
        <v>#N/A</v>
      </c>
      <c r="AF1251" s="115" t="e">
        <f>IF(AND(Play[[#This Row],[Biological Marker]]=0,Play[[#This Row],[Smoker]]=0),Play[[#This Row],[medical_insurance_charges]],NA())</f>
        <v>#N/A</v>
      </c>
      <c r="AG1251" s="115">
        <f>IF(AND(Play[[#This Row],[Biological Marker]]=1,Play[[#This Row],[Smoker]]=0),Play[[#This Row],[medical_insurance_charges]],NA())</f>
        <v>2639.0428999999999</v>
      </c>
    </row>
    <row r="1252" spans="1:33" x14ac:dyDescent="0.35">
      <c r="A1252" s="31">
        <v>22</v>
      </c>
      <c r="B1252" s="31">
        <v>28.88</v>
      </c>
      <c r="C1252" s="33">
        <v>0</v>
      </c>
      <c r="D1252" s="33">
        <v>0</v>
      </c>
      <c r="E1252" s="33">
        <v>1</v>
      </c>
      <c r="F1252" s="33">
        <v>0</v>
      </c>
      <c r="G1252" s="33">
        <v>1</v>
      </c>
      <c r="H1252">
        <v>0</v>
      </c>
      <c r="I1252">
        <v>0</v>
      </c>
      <c r="J1252">
        <v>0</v>
      </c>
      <c r="K1252">
        <v>0</v>
      </c>
      <c r="L1252">
        <v>1</v>
      </c>
      <c r="M1252">
        <v>1</v>
      </c>
      <c r="N1252">
        <v>0</v>
      </c>
      <c r="O1252">
        <v>0</v>
      </c>
      <c r="P1252">
        <v>0</v>
      </c>
      <c r="Q1252" s="32">
        <v>2250.8352</v>
      </c>
      <c r="R1252" s="110" t="e">
        <f>IF(Play[[#This Row],[southeast]]=1,Play[[#This Row],[medical_insurance_charges]],NA())</f>
        <v>#N/A</v>
      </c>
      <c r="S1252" s="110" t="e">
        <f>IF(Play[[#This Row],[southwest]]=1,Play[[#This Row],[medical_insurance_charges]],NA())</f>
        <v>#N/A</v>
      </c>
      <c r="T1252" s="111" t="e">
        <f>IF(Play[[#This Row],[northwest]]=1,Play[[#This Row],[medical_insurance_charges]],NA())</f>
        <v>#N/A</v>
      </c>
      <c r="U1252" s="110">
        <f>IF(Play[[#This Row],[northeast]]=1,Play[[#This Row],[medical_insurance_charges]],NA())</f>
        <v>2250.8352</v>
      </c>
      <c r="V1252" s="114" t="e">
        <f>IF(AND(Play[[#This Row],[southeast]]&lt;&gt;0,Play[[#This Row],[Smoker]]&lt;&gt;0),Play[[#This Row],[medical_insurance_charges]],NA())</f>
        <v>#N/A</v>
      </c>
      <c r="W1252" s="114" t="e">
        <f>IF(AND(Play[[#This Row],[southwest]]&lt;&gt;0,Play[[#This Row],[Smoker]]&lt;&gt;0),Play[[#This Row],[medical_insurance_charges]],NA())</f>
        <v>#N/A</v>
      </c>
      <c r="X1252" s="114" t="e">
        <f>IF(AND(Play[[#This Row],[northwest]]&lt;&gt;0,Play[[#This Row],[Smoker]]&lt;&gt;0),Play[[#This Row],[medical_insurance_charges]],NA())</f>
        <v>#N/A</v>
      </c>
      <c r="Y1252" s="114" t="e">
        <f>IF(AND(Play[[#This Row],[northeast]]&lt;&gt;0,Play[[#This Row],[Smoker]]&lt;&gt;0),Play[[#This Row],[medical_insurance_charges]],NA())</f>
        <v>#N/A</v>
      </c>
      <c r="Z1252" s="115" t="e">
        <f>IF(AND(Play[[#This Row],[Biological Marker]]=0,Play[[#This Row],[Smoker]]=1),Play[[#This Row],[medical_insurance_charges]],NA())</f>
        <v>#N/A</v>
      </c>
      <c r="AA1252" s="115" t="e">
        <f>IF(AND(Play[[#This Row],[Biological Marker]]=1,Play[[#This Row],[Smoker]]=1),Play[[#This Row],[medical_insurance_charges]],NA())</f>
        <v>#N/A</v>
      </c>
      <c r="AB1252" s="144" t="e">
        <f>IF(AND(Play[[#This Row],[southeast]]&lt;&gt;0,Play[[#This Row],[Smoker]]=0),Play[[#This Row],[medical_insurance_charges]],NA())</f>
        <v>#N/A</v>
      </c>
      <c r="AC1252" s="144" t="e">
        <f>IF(AND(Play[[#This Row],[southwest]]&lt;&gt;0,Play[[#This Row],[Smoker]]=0),Play[[#This Row],[medical_insurance_charges]],NA())</f>
        <v>#N/A</v>
      </c>
      <c r="AD1252" s="144" t="e">
        <f>IF(AND(Play[[#This Row],[northwest]]&lt;&gt;0,Play[[#This Row],[Smoker]]=0),Play[[#This Row],[medical_insurance_charges]],NA())</f>
        <v>#N/A</v>
      </c>
      <c r="AE1252" s="144">
        <f>IF(AND(Play[[#This Row],[northeast]]&lt;&gt;0,Play[[#This Row],[Smoker]]=0),Play[[#This Row],[medical_insurance_charges]],NA())</f>
        <v>2250.8352</v>
      </c>
      <c r="AF1252" s="115" t="e">
        <f>IF(AND(Play[[#This Row],[Biological Marker]]=0,Play[[#This Row],[Smoker]]=0),Play[[#This Row],[medical_insurance_charges]],NA())</f>
        <v>#N/A</v>
      </c>
      <c r="AG1252" s="115">
        <f>IF(AND(Play[[#This Row],[Biological Marker]]=1,Play[[#This Row],[Smoker]]=0),Play[[#This Row],[medical_insurance_charges]],NA())</f>
        <v>2250.8352</v>
      </c>
    </row>
    <row r="1253" spans="1:33" x14ac:dyDescent="0.35">
      <c r="A1253" s="31">
        <v>23</v>
      </c>
      <c r="B1253" s="31">
        <v>27.36</v>
      </c>
      <c r="C1253" s="33">
        <v>0</v>
      </c>
      <c r="D1253" s="33">
        <v>0</v>
      </c>
      <c r="E1253" s="33">
        <v>1</v>
      </c>
      <c r="F1253" s="33">
        <v>0</v>
      </c>
      <c r="G1253" s="33">
        <v>1</v>
      </c>
      <c r="H1253">
        <v>0</v>
      </c>
      <c r="I1253">
        <v>0</v>
      </c>
      <c r="J1253">
        <v>0</v>
      </c>
      <c r="K1253">
        <v>1</v>
      </c>
      <c r="L1253">
        <v>0</v>
      </c>
      <c r="M1253">
        <v>1</v>
      </c>
      <c r="N1253">
        <v>0</v>
      </c>
      <c r="O1253">
        <v>0</v>
      </c>
      <c r="P1253">
        <v>0</v>
      </c>
      <c r="Q1253" s="32">
        <v>2789.0574000000001</v>
      </c>
      <c r="R1253" s="110" t="e">
        <f>IF(Play[[#This Row],[southeast]]=1,Play[[#This Row],[medical_insurance_charges]],NA())</f>
        <v>#N/A</v>
      </c>
      <c r="S1253" s="110" t="e">
        <f>IF(Play[[#This Row],[southwest]]=1,Play[[#This Row],[medical_insurance_charges]],NA())</f>
        <v>#N/A</v>
      </c>
      <c r="T1253" s="111">
        <f>IF(Play[[#This Row],[northwest]]=1,Play[[#This Row],[medical_insurance_charges]],NA())</f>
        <v>2789.0574000000001</v>
      </c>
      <c r="U1253" s="110" t="e">
        <f>IF(Play[[#This Row],[northeast]]=1,Play[[#This Row],[medical_insurance_charges]],NA())</f>
        <v>#N/A</v>
      </c>
      <c r="V1253" s="114" t="e">
        <f>IF(AND(Play[[#This Row],[southeast]]&lt;&gt;0,Play[[#This Row],[Smoker]]&lt;&gt;0),Play[[#This Row],[medical_insurance_charges]],NA())</f>
        <v>#N/A</v>
      </c>
      <c r="W1253" s="114" t="e">
        <f>IF(AND(Play[[#This Row],[southwest]]&lt;&gt;0,Play[[#This Row],[Smoker]]&lt;&gt;0),Play[[#This Row],[medical_insurance_charges]],NA())</f>
        <v>#N/A</v>
      </c>
      <c r="X1253" s="114" t="e">
        <f>IF(AND(Play[[#This Row],[northwest]]&lt;&gt;0,Play[[#This Row],[Smoker]]&lt;&gt;0),Play[[#This Row],[medical_insurance_charges]],NA())</f>
        <v>#N/A</v>
      </c>
      <c r="Y1253" s="114" t="e">
        <f>IF(AND(Play[[#This Row],[northeast]]&lt;&gt;0,Play[[#This Row],[Smoker]]&lt;&gt;0),Play[[#This Row],[medical_insurance_charges]],NA())</f>
        <v>#N/A</v>
      </c>
      <c r="Z1253" s="115" t="e">
        <f>IF(AND(Play[[#This Row],[Biological Marker]]=0,Play[[#This Row],[Smoker]]=1),Play[[#This Row],[medical_insurance_charges]],NA())</f>
        <v>#N/A</v>
      </c>
      <c r="AA1253" s="115" t="e">
        <f>IF(AND(Play[[#This Row],[Biological Marker]]=1,Play[[#This Row],[Smoker]]=1),Play[[#This Row],[medical_insurance_charges]],NA())</f>
        <v>#N/A</v>
      </c>
      <c r="AB1253" s="144" t="e">
        <f>IF(AND(Play[[#This Row],[southeast]]&lt;&gt;0,Play[[#This Row],[Smoker]]=0),Play[[#This Row],[medical_insurance_charges]],NA())</f>
        <v>#N/A</v>
      </c>
      <c r="AC1253" s="144" t="e">
        <f>IF(AND(Play[[#This Row],[southwest]]&lt;&gt;0,Play[[#This Row],[Smoker]]=0),Play[[#This Row],[medical_insurance_charges]],NA())</f>
        <v>#N/A</v>
      </c>
      <c r="AD1253" s="144">
        <f>IF(AND(Play[[#This Row],[northwest]]&lt;&gt;0,Play[[#This Row],[Smoker]]=0),Play[[#This Row],[medical_insurance_charges]],NA())</f>
        <v>2789.0574000000001</v>
      </c>
      <c r="AE1253" s="144" t="e">
        <f>IF(AND(Play[[#This Row],[northeast]]&lt;&gt;0,Play[[#This Row],[Smoker]]=0),Play[[#This Row],[medical_insurance_charges]],NA())</f>
        <v>#N/A</v>
      </c>
      <c r="AF1253" s="115" t="e">
        <f>IF(AND(Play[[#This Row],[Biological Marker]]=0,Play[[#This Row],[Smoker]]=0),Play[[#This Row],[medical_insurance_charges]],NA())</f>
        <v>#N/A</v>
      </c>
      <c r="AG1253" s="115">
        <f>IF(AND(Play[[#This Row],[Biological Marker]]=1,Play[[#This Row],[Smoker]]=0),Play[[#This Row],[medical_insurance_charges]],NA())</f>
        <v>2789.0574000000001</v>
      </c>
    </row>
    <row r="1254" spans="1:33" x14ac:dyDescent="0.35">
      <c r="A1254" s="31">
        <v>24</v>
      </c>
      <c r="B1254" s="31">
        <v>28.5</v>
      </c>
      <c r="C1254" s="33">
        <v>0</v>
      </c>
      <c r="D1254" s="33">
        <v>0</v>
      </c>
      <c r="E1254" s="33">
        <v>1</v>
      </c>
      <c r="F1254" s="33">
        <v>0</v>
      </c>
      <c r="G1254" s="33">
        <v>1</v>
      </c>
      <c r="H1254">
        <v>0</v>
      </c>
      <c r="I1254">
        <v>0</v>
      </c>
      <c r="J1254">
        <v>0</v>
      </c>
      <c r="K1254">
        <v>1</v>
      </c>
      <c r="L1254">
        <v>0</v>
      </c>
      <c r="M1254">
        <v>1</v>
      </c>
      <c r="N1254">
        <v>0</v>
      </c>
      <c r="O1254">
        <v>0</v>
      </c>
      <c r="P1254">
        <v>0</v>
      </c>
      <c r="Q1254" s="32">
        <v>3537.703</v>
      </c>
      <c r="R1254" s="110" t="e">
        <f>IF(Play[[#This Row],[southeast]]=1,Play[[#This Row],[medical_insurance_charges]],NA())</f>
        <v>#N/A</v>
      </c>
      <c r="S1254" s="110" t="e">
        <f>IF(Play[[#This Row],[southwest]]=1,Play[[#This Row],[medical_insurance_charges]],NA())</f>
        <v>#N/A</v>
      </c>
      <c r="T1254" s="111">
        <f>IF(Play[[#This Row],[northwest]]=1,Play[[#This Row],[medical_insurance_charges]],NA())</f>
        <v>3537.703</v>
      </c>
      <c r="U1254" s="110" t="e">
        <f>IF(Play[[#This Row],[northeast]]=1,Play[[#This Row],[medical_insurance_charges]],NA())</f>
        <v>#N/A</v>
      </c>
      <c r="V1254" s="114" t="e">
        <f>IF(AND(Play[[#This Row],[southeast]]&lt;&gt;0,Play[[#This Row],[Smoker]]&lt;&gt;0),Play[[#This Row],[medical_insurance_charges]],NA())</f>
        <v>#N/A</v>
      </c>
      <c r="W1254" s="114" t="e">
        <f>IF(AND(Play[[#This Row],[southwest]]&lt;&gt;0,Play[[#This Row],[Smoker]]&lt;&gt;0),Play[[#This Row],[medical_insurance_charges]],NA())</f>
        <v>#N/A</v>
      </c>
      <c r="X1254" s="114" t="e">
        <f>IF(AND(Play[[#This Row],[northwest]]&lt;&gt;0,Play[[#This Row],[Smoker]]&lt;&gt;0),Play[[#This Row],[medical_insurance_charges]],NA())</f>
        <v>#N/A</v>
      </c>
      <c r="Y1254" s="114" t="e">
        <f>IF(AND(Play[[#This Row],[northeast]]&lt;&gt;0,Play[[#This Row],[Smoker]]&lt;&gt;0),Play[[#This Row],[medical_insurance_charges]],NA())</f>
        <v>#N/A</v>
      </c>
      <c r="Z1254" s="115" t="e">
        <f>IF(AND(Play[[#This Row],[Biological Marker]]=0,Play[[#This Row],[Smoker]]=1),Play[[#This Row],[medical_insurance_charges]],NA())</f>
        <v>#N/A</v>
      </c>
      <c r="AA1254" s="115" t="e">
        <f>IF(AND(Play[[#This Row],[Biological Marker]]=1,Play[[#This Row],[Smoker]]=1),Play[[#This Row],[medical_insurance_charges]],NA())</f>
        <v>#N/A</v>
      </c>
      <c r="AB1254" s="144" t="e">
        <f>IF(AND(Play[[#This Row],[southeast]]&lt;&gt;0,Play[[#This Row],[Smoker]]=0),Play[[#This Row],[medical_insurance_charges]],NA())</f>
        <v>#N/A</v>
      </c>
      <c r="AC1254" s="144" t="e">
        <f>IF(AND(Play[[#This Row],[southwest]]&lt;&gt;0,Play[[#This Row],[Smoker]]=0),Play[[#This Row],[medical_insurance_charges]],NA())</f>
        <v>#N/A</v>
      </c>
      <c r="AD1254" s="144">
        <f>IF(AND(Play[[#This Row],[northwest]]&lt;&gt;0,Play[[#This Row],[Smoker]]=0),Play[[#This Row],[medical_insurance_charges]],NA())</f>
        <v>3537.703</v>
      </c>
      <c r="AE1254" s="144" t="e">
        <f>IF(AND(Play[[#This Row],[northeast]]&lt;&gt;0,Play[[#This Row],[Smoker]]=0),Play[[#This Row],[medical_insurance_charges]],NA())</f>
        <v>#N/A</v>
      </c>
      <c r="AF1254" s="115" t="e">
        <f>IF(AND(Play[[#This Row],[Biological Marker]]=0,Play[[#This Row],[Smoker]]=0),Play[[#This Row],[medical_insurance_charges]],NA())</f>
        <v>#N/A</v>
      </c>
      <c r="AG1254" s="115">
        <f>IF(AND(Play[[#This Row],[Biological Marker]]=1,Play[[#This Row],[Smoker]]=0),Play[[#This Row],[medical_insurance_charges]],NA())</f>
        <v>3537.703</v>
      </c>
    </row>
    <row r="1255" spans="1:33" x14ac:dyDescent="0.35">
      <c r="A1255" s="31">
        <v>24</v>
      </c>
      <c r="B1255" s="31">
        <v>26.79</v>
      </c>
      <c r="C1255" s="33">
        <v>0</v>
      </c>
      <c r="D1255" s="33">
        <v>0</v>
      </c>
      <c r="E1255" s="33">
        <v>1</v>
      </c>
      <c r="F1255" s="33">
        <v>0</v>
      </c>
      <c r="G1255" s="33">
        <v>1</v>
      </c>
      <c r="H1255">
        <v>0</v>
      </c>
      <c r="I1255">
        <v>0</v>
      </c>
      <c r="J1255">
        <v>0</v>
      </c>
      <c r="K1255">
        <v>1</v>
      </c>
      <c r="L1255">
        <v>0</v>
      </c>
      <c r="M1255">
        <v>1</v>
      </c>
      <c r="N1255">
        <v>0</v>
      </c>
      <c r="O1255">
        <v>0</v>
      </c>
      <c r="P1255">
        <v>0</v>
      </c>
      <c r="Q1255" s="32">
        <v>12609.88702</v>
      </c>
      <c r="R1255" s="110" t="e">
        <f>IF(Play[[#This Row],[southeast]]=1,Play[[#This Row],[medical_insurance_charges]],NA())</f>
        <v>#N/A</v>
      </c>
      <c r="S1255" s="110" t="e">
        <f>IF(Play[[#This Row],[southwest]]=1,Play[[#This Row],[medical_insurance_charges]],NA())</f>
        <v>#N/A</v>
      </c>
      <c r="T1255" s="111">
        <f>IF(Play[[#This Row],[northwest]]=1,Play[[#This Row],[medical_insurance_charges]],NA())</f>
        <v>12609.88702</v>
      </c>
      <c r="U1255" s="110" t="e">
        <f>IF(Play[[#This Row],[northeast]]=1,Play[[#This Row],[medical_insurance_charges]],NA())</f>
        <v>#N/A</v>
      </c>
      <c r="V1255" s="114" t="e">
        <f>IF(AND(Play[[#This Row],[southeast]]&lt;&gt;0,Play[[#This Row],[Smoker]]&lt;&gt;0),Play[[#This Row],[medical_insurance_charges]],NA())</f>
        <v>#N/A</v>
      </c>
      <c r="W1255" s="114" t="e">
        <f>IF(AND(Play[[#This Row],[southwest]]&lt;&gt;0,Play[[#This Row],[Smoker]]&lt;&gt;0),Play[[#This Row],[medical_insurance_charges]],NA())</f>
        <v>#N/A</v>
      </c>
      <c r="X1255" s="114" t="e">
        <f>IF(AND(Play[[#This Row],[northwest]]&lt;&gt;0,Play[[#This Row],[Smoker]]&lt;&gt;0),Play[[#This Row],[medical_insurance_charges]],NA())</f>
        <v>#N/A</v>
      </c>
      <c r="Y1255" s="114" t="e">
        <f>IF(AND(Play[[#This Row],[northeast]]&lt;&gt;0,Play[[#This Row],[Smoker]]&lt;&gt;0),Play[[#This Row],[medical_insurance_charges]],NA())</f>
        <v>#N/A</v>
      </c>
      <c r="Z1255" s="115" t="e">
        <f>IF(AND(Play[[#This Row],[Biological Marker]]=0,Play[[#This Row],[Smoker]]=1),Play[[#This Row],[medical_insurance_charges]],NA())</f>
        <v>#N/A</v>
      </c>
      <c r="AA1255" s="115" t="e">
        <f>IF(AND(Play[[#This Row],[Biological Marker]]=1,Play[[#This Row],[Smoker]]=1),Play[[#This Row],[medical_insurance_charges]],NA())</f>
        <v>#N/A</v>
      </c>
      <c r="AB1255" s="144" t="e">
        <f>IF(AND(Play[[#This Row],[southeast]]&lt;&gt;0,Play[[#This Row],[Smoker]]=0),Play[[#This Row],[medical_insurance_charges]],NA())</f>
        <v>#N/A</v>
      </c>
      <c r="AC1255" s="144" t="e">
        <f>IF(AND(Play[[#This Row],[southwest]]&lt;&gt;0,Play[[#This Row],[Smoker]]=0),Play[[#This Row],[medical_insurance_charges]],NA())</f>
        <v>#N/A</v>
      </c>
      <c r="AD1255" s="144">
        <f>IF(AND(Play[[#This Row],[northwest]]&lt;&gt;0,Play[[#This Row],[Smoker]]=0),Play[[#This Row],[medical_insurance_charges]],NA())</f>
        <v>12609.88702</v>
      </c>
      <c r="AE1255" s="144" t="e">
        <f>IF(AND(Play[[#This Row],[northeast]]&lt;&gt;0,Play[[#This Row],[Smoker]]=0),Play[[#This Row],[medical_insurance_charges]],NA())</f>
        <v>#N/A</v>
      </c>
      <c r="AF1255" s="115" t="e">
        <f>IF(AND(Play[[#This Row],[Biological Marker]]=0,Play[[#This Row],[Smoker]]=0),Play[[#This Row],[medical_insurance_charges]],NA())</f>
        <v>#N/A</v>
      </c>
      <c r="AG1255" s="115">
        <f>IF(AND(Play[[#This Row],[Biological Marker]]=1,Play[[#This Row],[Smoker]]=0),Play[[#This Row],[medical_insurance_charges]],NA())</f>
        <v>12609.88702</v>
      </c>
    </row>
    <row r="1256" spans="1:33" x14ac:dyDescent="0.35">
      <c r="A1256" s="31">
        <v>25</v>
      </c>
      <c r="B1256" s="31">
        <v>26.22</v>
      </c>
      <c r="C1256" s="33">
        <v>0</v>
      </c>
      <c r="D1256" s="33">
        <v>0</v>
      </c>
      <c r="E1256" s="33">
        <v>1</v>
      </c>
      <c r="F1256" s="33">
        <v>0</v>
      </c>
      <c r="G1256" s="33">
        <v>1</v>
      </c>
      <c r="H1256">
        <v>0</v>
      </c>
      <c r="I1256">
        <v>0</v>
      </c>
      <c r="J1256">
        <v>0</v>
      </c>
      <c r="K1256">
        <v>0</v>
      </c>
      <c r="L1256">
        <v>1</v>
      </c>
      <c r="M1256">
        <v>1</v>
      </c>
      <c r="N1256">
        <v>0</v>
      </c>
      <c r="O1256">
        <v>0</v>
      </c>
      <c r="P1256">
        <v>0</v>
      </c>
      <c r="Q1256" s="32">
        <v>2721.3208</v>
      </c>
      <c r="R1256" s="110" t="e">
        <f>IF(Play[[#This Row],[southeast]]=1,Play[[#This Row],[medical_insurance_charges]],NA())</f>
        <v>#N/A</v>
      </c>
      <c r="S1256" s="110" t="e">
        <f>IF(Play[[#This Row],[southwest]]=1,Play[[#This Row],[medical_insurance_charges]],NA())</f>
        <v>#N/A</v>
      </c>
      <c r="T1256" s="111" t="e">
        <f>IF(Play[[#This Row],[northwest]]=1,Play[[#This Row],[medical_insurance_charges]],NA())</f>
        <v>#N/A</v>
      </c>
      <c r="U1256" s="110">
        <f>IF(Play[[#This Row],[northeast]]=1,Play[[#This Row],[medical_insurance_charges]],NA())</f>
        <v>2721.3208</v>
      </c>
      <c r="V1256" s="114" t="e">
        <f>IF(AND(Play[[#This Row],[southeast]]&lt;&gt;0,Play[[#This Row],[Smoker]]&lt;&gt;0),Play[[#This Row],[medical_insurance_charges]],NA())</f>
        <v>#N/A</v>
      </c>
      <c r="W1256" s="114" t="e">
        <f>IF(AND(Play[[#This Row],[southwest]]&lt;&gt;0,Play[[#This Row],[Smoker]]&lt;&gt;0),Play[[#This Row],[medical_insurance_charges]],NA())</f>
        <v>#N/A</v>
      </c>
      <c r="X1256" s="114" t="e">
        <f>IF(AND(Play[[#This Row],[northwest]]&lt;&gt;0,Play[[#This Row],[Smoker]]&lt;&gt;0),Play[[#This Row],[medical_insurance_charges]],NA())</f>
        <v>#N/A</v>
      </c>
      <c r="Y1256" s="114" t="e">
        <f>IF(AND(Play[[#This Row],[northeast]]&lt;&gt;0,Play[[#This Row],[Smoker]]&lt;&gt;0),Play[[#This Row],[medical_insurance_charges]],NA())</f>
        <v>#N/A</v>
      </c>
      <c r="Z1256" s="115" t="e">
        <f>IF(AND(Play[[#This Row],[Biological Marker]]=0,Play[[#This Row],[Smoker]]=1),Play[[#This Row],[medical_insurance_charges]],NA())</f>
        <v>#N/A</v>
      </c>
      <c r="AA1256" s="115" t="e">
        <f>IF(AND(Play[[#This Row],[Biological Marker]]=1,Play[[#This Row],[Smoker]]=1),Play[[#This Row],[medical_insurance_charges]],NA())</f>
        <v>#N/A</v>
      </c>
      <c r="AB1256" s="144" t="e">
        <f>IF(AND(Play[[#This Row],[southeast]]&lt;&gt;0,Play[[#This Row],[Smoker]]=0),Play[[#This Row],[medical_insurance_charges]],NA())</f>
        <v>#N/A</v>
      </c>
      <c r="AC1256" s="144" t="e">
        <f>IF(AND(Play[[#This Row],[southwest]]&lt;&gt;0,Play[[#This Row],[Smoker]]=0),Play[[#This Row],[medical_insurance_charges]],NA())</f>
        <v>#N/A</v>
      </c>
      <c r="AD1256" s="144" t="e">
        <f>IF(AND(Play[[#This Row],[northwest]]&lt;&gt;0,Play[[#This Row],[Smoker]]=0),Play[[#This Row],[medical_insurance_charges]],NA())</f>
        <v>#N/A</v>
      </c>
      <c r="AE1256" s="144">
        <f>IF(AND(Play[[#This Row],[northeast]]&lt;&gt;0,Play[[#This Row],[Smoker]]=0),Play[[#This Row],[medical_insurance_charges]],NA())</f>
        <v>2721.3208</v>
      </c>
      <c r="AF1256" s="115" t="e">
        <f>IF(AND(Play[[#This Row],[Biological Marker]]=0,Play[[#This Row],[Smoker]]=0),Play[[#This Row],[medical_insurance_charges]],NA())</f>
        <v>#N/A</v>
      </c>
      <c r="AG1256" s="115">
        <f>IF(AND(Play[[#This Row],[Biological Marker]]=1,Play[[#This Row],[Smoker]]=0),Play[[#This Row],[medical_insurance_charges]],NA())</f>
        <v>2721.3208</v>
      </c>
    </row>
    <row r="1257" spans="1:33" x14ac:dyDescent="0.35">
      <c r="A1257" s="31">
        <v>25</v>
      </c>
      <c r="B1257" s="31">
        <v>27.55</v>
      </c>
      <c r="C1257" s="33">
        <v>0</v>
      </c>
      <c r="D1257" s="33">
        <v>0</v>
      </c>
      <c r="E1257" s="33">
        <v>1</v>
      </c>
      <c r="F1257" s="33">
        <v>0</v>
      </c>
      <c r="G1257" s="33">
        <v>1</v>
      </c>
      <c r="H1257">
        <v>0</v>
      </c>
      <c r="I1257">
        <v>0</v>
      </c>
      <c r="J1257">
        <v>0</v>
      </c>
      <c r="K1257">
        <v>1</v>
      </c>
      <c r="L1257">
        <v>0</v>
      </c>
      <c r="M1257">
        <v>1</v>
      </c>
      <c r="N1257">
        <v>0</v>
      </c>
      <c r="O1257">
        <v>0</v>
      </c>
      <c r="P1257">
        <v>0</v>
      </c>
      <c r="Q1257" s="32">
        <v>2523.1695</v>
      </c>
      <c r="R1257" s="110" t="e">
        <f>IF(Play[[#This Row],[southeast]]=1,Play[[#This Row],[medical_insurance_charges]],NA())</f>
        <v>#N/A</v>
      </c>
      <c r="S1257" s="110" t="e">
        <f>IF(Play[[#This Row],[southwest]]=1,Play[[#This Row],[medical_insurance_charges]],NA())</f>
        <v>#N/A</v>
      </c>
      <c r="T1257" s="111">
        <f>IF(Play[[#This Row],[northwest]]=1,Play[[#This Row],[medical_insurance_charges]],NA())</f>
        <v>2523.1695</v>
      </c>
      <c r="U1257" s="110" t="e">
        <f>IF(Play[[#This Row],[northeast]]=1,Play[[#This Row],[medical_insurance_charges]],NA())</f>
        <v>#N/A</v>
      </c>
      <c r="V1257" s="114" t="e">
        <f>IF(AND(Play[[#This Row],[southeast]]&lt;&gt;0,Play[[#This Row],[Smoker]]&lt;&gt;0),Play[[#This Row],[medical_insurance_charges]],NA())</f>
        <v>#N/A</v>
      </c>
      <c r="W1257" s="114" t="e">
        <f>IF(AND(Play[[#This Row],[southwest]]&lt;&gt;0,Play[[#This Row],[Smoker]]&lt;&gt;0),Play[[#This Row],[medical_insurance_charges]],NA())</f>
        <v>#N/A</v>
      </c>
      <c r="X1257" s="114" t="e">
        <f>IF(AND(Play[[#This Row],[northwest]]&lt;&gt;0,Play[[#This Row],[Smoker]]&lt;&gt;0),Play[[#This Row],[medical_insurance_charges]],NA())</f>
        <v>#N/A</v>
      </c>
      <c r="Y1257" s="114" t="e">
        <f>IF(AND(Play[[#This Row],[northeast]]&lt;&gt;0,Play[[#This Row],[Smoker]]&lt;&gt;0),Play[[#This Row],[medical_insurance_charges]],NA())</f>
        <v>#N/A</v>
      </c>
      <c r="Z1257" s="115" t="e">
        <f>IF(AND(Play[[#This Row],[Biological Marker]]=0,Play[[#This Row],[Smoker]]=1),Play[[#This Row],[medical_insurance_charges]],NA())</f>
        <v>#N/A</v>
      </c>
      <c r="AA1257" s="115" t="e">
        <f>IF(AND(Play[[#This Row],[Biological Marker]]=1,Play[[#This Row],[Smoker]]=1),Play[[#This Row],[medical_insurance_charges]],NA())</f>
        <v>#N/A</v>
      </c>
      <c r="AB1257" s="144" t="e">
        <f>IF(AND(Play[[#This Row],[southeast]]&lt;&gt;0,Play[[#This Row],[Smoker]]=0),Play[[#This Row],[medical_insurance_charges]],NA())</f>
        <v>#N/A</v>
      </c>
      <c r="AC1257" s="144" t="e">
        <f>IF(AND(Play[[#This Row],[southwest]]&lt;&gt;0,Play[[#This Row],[Smoker]]=0),Play[[#This Row],[medical_insurance_charges]],NA())</f>
        <v>#N/A</v>
      </c>
      <c r="AD1257" s="144">
        <f>IF(AND(Play[[#This Row],[northwest]]&lt;&gt;0,Play[[#This Row],[Smoker]]=0),Play[[#This Row],[medical_insurance_charges]],NA())</f>
        <v>2523.1695</v>
      </c>
      <c r="AE1257" s="144" t="e">
        <f>IF(AND(Play[[#This Row],[northeast]]&lt;&gt;0,Play[[#This Row],[Smoker]]=0),Play[[#This Row],[medical_insurance_charges]],NA())</f>
        <v>#N/A</v>
      </c>
      <c r="AF1257" s="115" t="e">
        <f>IF(AND(Play[[#This Row],[Biological Marker]]=0,Play[[#This Row],[Smoker]]=0),Play[[#This Row],[medical_insurance_charges]],NA())</f>
        <v>#N/A</v>
      </c>
      <c r="AG1257" s="115">
        <f>IF(AND(Play[[#This Row],[Biological Marker]]=1,Play[[#This Row],[Smoker]]=0),Play[[#This Row],[medical_insurance_charges]],NA())</f>
        <v>2523.1695</v>
      </c>
    </row>
    <row r="1258" spans="1:33" x14ac:dyDescent="0.35">
      <c r="A1258" s="31">
        <v>25</v>
      </c>
      <c r="B1258" s="31">
        <v>25.84</v>
      </c>
      <c r="C1258" s="33">
        <v>0</v>
      </c>
      <c r="D1258" s="33">
        <v>0</v>
      </c>
      <c r="E1258" s="33">
        <v>1</v>
      </c>
      <c r="F1258" s="33">
        <v>0</v>
      </c>
      <c r="G1258" s="33">
        <v>1</v>
      </c>
      <c r="H1258">
        <v>0</v>
      </c>
      <c r="I1258">
        <v>0</v>
      </c>
      <c r="J1258">
        <v>0</v>
      </c>
      <c r="K1258">
        <v>0</v>
      </c>
      <c r="L1258">
        <v>1</v>
      </c>
      <c r="M1258">
        <v>1</v>
      </c>
      <c r="N1258">
        <v>0</v>
      </c>
      <c r="O1258">
        <v>0</v>
      </c>
      <c r="P1258">
        <v>0</v>
      </c>
      <c r="Q1258" s="32">
        <v>3309.7926000000002</v>
      </c>
      <c r="R1258" s="110" t="e">
        <f>IF(Play[[#This Row],[southeast]]=1,Play[[#This Row],[medical_insurance_charges]],NA())</f>
        <v>#N/A</v>
      </c>
      <c r="S1258" s="110" t="e">
        <f>IF(Play[[#This Row],[southwest]]=1,Play[[#This Row],[medical_insurance_charges]],NA())</f>
        <v>#N/A</v>
      </c>
      <c r="T1258" s="111" t="e">
        <f>IF(Play[[#This Row],[northwest]]=1,Play[[#This Row],[medical_insurance_charges]],NA())</f>
        <v>#N/A</v>
      </c>
      <c r="U1258" s="110">
        <f>IF(Play[[#This Row],[northeast]]=1,Play[[#This Row],[medical_insurance_charges]],NA())</f>
        <v>3309.7926000000002</v>
      </c>
      <c r="V1258" s="114" t="e">
        <f>IF(AND(Play[[#This Row],[southeast]]&lt;&gt;0,Play[[#This Row],[Smoker]]&lt;&gt;0),Play[[#This Row],[medical_insurance_charges]],NA())</f>
        <v>#N/A</v>
      </c>
      <c r="W1258" s="114" t="e">
        <f>IF(AND(Play[[#This Row],[southwest]]&lt;&gt;0,Play[[#This Row],[Smoker]]&lt;&gt;0),Play[[#This Row],[medical_insurance_charges]],NA())</f>
        <v>#N/A</v>
      </c>
      <c r="X1258" s="114" t="e">
        <f>IF(AND(Play[[#This Row],[northwest]]&lt;&gt;0,Play[[#This Row],[Smoker]]&lt;&gt;0),Play[[#This Row],[medical_insurance_charges]],NA())</f>
        <v>#N/A</v>
      </c>
      <c r="Y1258" s="114" t="e">
        <f>IF(AND(Play[[#This Row],[northeast]]&lt;&gt;0,Play[[#This Row],[Smoker]]&lt;&gt;0),Play[[#This Row],[medical_insurance_charges]],NA())</f>
        <v>#N/A</v>
      </c>
      <c r="Z1258" s="115" t="e">
        <f>IF(AND(Play[[#This Row],[Biological Marker]]=0,Play[[#This Row],[Smoker]]=1),Play[[#This Row],[medical_insurance_charges]],NA())</f>
        <v>#N/A</v>
      </c>
      <c r="AA1258" s="115" t="e">
        <f>IF(AND(Play[[#This Row],[Biological Marker]]=1,Play[[#This Row],[Smoker]]=1),Play[[#This Row],[medical_insurance_charges]],NA())</f>
        <v>#N/A</v>
      </c>
      <c r="AB1258" s="144" t="e">
        <f>IF(AND(Play[[#This Row],[southeast]]&lt;&gt;0,Play[[#This Row],[Smoker]]=0),Play[[#This Row],[medical_insurance_charges]],NA())</f>
        <v>#N/A</v>
      </c>
      <c r="AC1258" s="144" t="e">
        <f>IF(AND(Play[[#This Row],[southwest]]&lt;&gt;0,Play[[#This Row],[Smoker]]=0),Play[[#This Row],[medical_insurance_charges]],NA())</f>
        <v>#N/A</v>
      </c>
      <c r="AD1258" s="144" t="e">
        <f>IF(AND(Play[[#This Row],[northwest]]&lt;&gt;0,Play[[#This Row],[Smoker]]=0),Play[[#This Row],[medical_insurance_charges]],NA())</f>
        <v>#N/A</v>
      </c>
      <c r="AE1258" s="144">
        <f>IF(AND(Play[[#This Row],[northeast]]&lt;&gt;0,Play[[#This Row],[Smoker]]=0),Play[[#This Row],[medical_insurance_charges]],NA())</f>
        <v>3309.7926000000002</v>
      </c>
      <c r="AF1258" s="115" t="e">
        <f>IF(AND(Play[[#This Row],[Biological Marker]]=0,Play[[#This Row],[Smoker]]=0),Play[[#This Row],[medical_insurance_charges]],NA())</f>
        <v>#N/A</v>
      </c>
      <c r="AG1258" s="115">
        <f>IF(AND(Play[[#This Row],[Biological Marker]]=1,Play[[#This Row],[Smoker]]=0),Play[[#This Row],[medical_insurance_charges]],NA())</f>
        <v>3309.7926000000002</v>
      </c>
    </row>
    <row r="1259" spans="1:33" x14ac:dyDescent="0.35">
      <c r="A1259" s="31">
        <v>25</v>
      </c>
      <c r="B1259" s="31">
        <v>26.695</v>
      </c>
      <c r="C1259" s="33">
        <v>0</v>
      </c>
      <c r="D1259" s="33">
        <v>0</v>
      </c>
      <c r="E1259" s="33">
        <v>1</v>
      </c>
      <c r="F1259" s="33">
        <v>0</v>
      </c>
      <c r="G1259" s="33">
        <v>1</v>
      </c>
      <c r="H1259">
        <v>0</v>
      </c>
      <c r="I1259">
        <v>0</v>
      </c>
      <c r="J1259">
        <v>0</v>
      </c>
      <c r="K1259">
        <v>1</v>
      </c>
      <c r="L1259">
        <v>0</v>
      </c>
      <c r="M1259">
        <v>1</v>
      </c>
      <c r="N1259">
        <v>0</v>
      </c>
      <c r="O1259">
        <v>0</v>
      </c>
      <c r="P1259">
        <v>0</v>
      </c>
      <c r="Q1259" s="32">
        <v>4877.9810500000003</v>
      </c>
      <c r="R1259" s="110" t="e">
        <f>IF(Play[[#This Row],[southeast]]=1,Play[[#This Row],[medical_insurance_charges]],NA())</f>
        <v>#N/A</v>
      </c>
      <c r="S1259" s="110" t="e">
        <f>IF(Play[[#This Row],[southwest]]=1,Play[[#This Row],[medical_insurance_charges]],NA())</f>
        <v>#N/A</v>
      </c>
      <c r="T1259" s="111">
        <f>IF(Play[[#This Row],[northwest]]=1,Play[[#This Row],[medical_insurance_charges]],NA())</f>
        <v>4877.9810500000003</v>
      </c>
      <c r="U1259" s="110" t="e">
        <f>IF(Play[[#This Row],[northeast]]=1,Play[[#This Row],[medical_insurance_charges]],NA())</f>
        <v>#N/A</v>
      </c>
      <c r="V1259" s="114" t="e">
        <f>IF(AND(Play[[#This Row],[southeast]]&lt;&gt;0,Play[[#This Row],[Smoker]]&lt;&gt;0),Play[[#This Row],[medical_insurance_charges]],NA())</f>
        <v>#N/A</v>
      </c>
      <c r="W1259" s="114" t="e">
        <f>IF(AND(Play[[#This Row],[southwest]]&lt;&gt;0,Play[[#This Row],[Smoker]]&lt;&gt;0),Play[[#This Row],[medical_insurance_charges]],NA())</f>
        <v>#N/A</v>
      </c>
      <c r="X1259" s="114" t="e">
        <f>IF(AND(Play[[#This Row],[northwest]]&lt;&gt;0,Play[[#This Row],[Smoker]]&lt;&gt;0),Play[[#This Row],[medical_insurance_charges]],NA())</f>
        <v>#N/A</v>
      </c>
      <c r="Y1259" s="114" t="e">
        <f>IF(AND(Play[[#This Row],[northeast]]&lt;&gt;0,Play[[#This Row],[Smoker]]&lt;&gt;0),Play[[#This Row],[medical_insurance_charges]],NA())</f>
        <v>#N/A</v>
      </c>
      <c r="Z1259" s="115" t="e">
        <f>IF(AND(Play[[#This Row],[Biological Marker]]=0,Play[[#This Row],[Smoker]]=1),Play[[#This Row],[medical_insurance_charges]],NA())</f>
        <v>#N/A</v>
      </c>
      <c r="AA1259" s="115" t="e">
        <f>IF(AND(Play[[#This Row],[Biological Marker]]=1,Play[[#This Row],[Smoker]]=1),Play[[#This Row],[medical_insurance_charges]],NA())</f>
        <v>#N/A</v>
      </c>
      <c r="AB1259" s="144" t="e">
        <f>IF(AND(Play[[#This Row],[southeast]]&lt;&gt;0,Play[[#This Row],[Smoker]]=0),Play[[#This Row],[medical_insurance_charges]],NA())</f>
        <v>#N/A</v>
      </c>
      <c r="AC1259" s="144" t="e">
        <f>IF(AND(Play[[#This Row],[southwest]]&lt;&gt;0,Play[[#This Row],[Smoker]]=0),Play[[#This Row],[medical_insurance_charges]],NA())</f>
        <v>#N/A</v>
      </c>
      <c r="AD1259" s="144">
        <f>IF(AND(Play[[#This Row],[northwest]]&lt;&gt;0,Play[[#This Row],[Smoker]]=0),Play[[#This Row],[medical_insurance_charges]],NA())</f>
        <v>4877.9810500000003</v>
      </c>
      <c r="AE1259" s="144" t="e">
        <f>IF(AND(Play[[#This Row],[northeast]]&lt;&gt;0,Play[[#This Row],[Smoker]]=0),Play[[#This Row],[medical_insurance_charges]],NA())</f>
        <v>#N/A</v>
      </c>
      <c r="AF1259" s="115" t="e">
        <f>IF(AND(Play[[#This Row],[Biological Marker]]=0,Play[[#This Row],[Smoker]]=0),Play[[#This Row],[medical_insurance_charges]],NA())</f>
        <v>#N/A</v>
      </c>
      <c r="AG1259" s="115">
        <f>IF(AND(Play[[#This Row],[Biological Marker]]=1,Play[[#This Row],[Smoker]]=0),Play[[#This Row],[medical_insurance_charges]],NA())</f>
        <v>4877.9810500000003</v>
      </c>
    </row>
    <row r="1260" spans="1:33" x14ac:dyDescent="0.35">
      <c r="A1260" s="31">
        <v>25</v>
      </c>
      <c r="B1260" s="31">
        <v>24.984999999999999</v>
      </c>
      <c r="C1260" s="33">
        <v>0</v>
      </c>
      <c r="D1260" s="33">
        <v>0</v>
      </c>
      <c r="E1260" s="33">
        <v>1</v>
      </c>
      <c r="F1260" s="33">
        <v>0</v>
      </c>
      <c r="G1260" s="33">
        <v>1</v>
      </c>
      <c r="H1260">
        <v>0</v>
      </c>
      <c r="I1260">
        <v>0</v>
      </c>
      <c r="J1260">
        <v>0</v>
      </c>
      <c r="K1260">
        <v>0</v>
      </c>
      <c r="L1260">
        <v>1</v>
      </c>
      <c r="M1260">
        <v>1</v>
      </c>
      <c r="N1260">
        <v>0</v>
      </c>
      <c r="O1260">
        <v>0</v>
      </c>
      <c r="P1260">
        <v>0</v>
      </c>
      <c r="Q1260" s="32">
        <v>23241.47453</v>
      </c>
      <c r="R1260" s="110" t="e">
        <f>IF(Play[[#This Row],[southeast]]=1,Play[[#This Row],[medical_insurance_charges]],NA())</f>
        <v>#N/A</v>
      </c>
      <c r="S1260" s="110" t="e">
        <f>IF(Play[[#This Row],[southwest]]=1,Play[[#This Row],[medical_insurance_charges]],NA())</f>
        <v>#N/A</v>
      </c>
      <c r="T1260" s="111" t="e">
        <f>IF(Play[[#This Row],[northwest]]=1,Play[[#This Row],[medical_insurance_charges]],NA())</f>
        <v>#N/A</v>
      </c>
      <c r="U1260" s="110">
        <f>IF(Play[[#This Row],[northeast]]=1,Play[[#This Row],[medical_insurance_charges]],NA())</f>
        <v>23241.47453</v>
      </c>
      <c r="V1260" s="114" t="e">
        <f>IF(AND(Play[[#This Row],[southeast]]&lt;&gt;0,Play[[#This Row],[Smoker]]&lt;&gt;0),Play[[#This Row],[medical_insurance_charges]],NA())</f>
        <v>#N/A</v>
      </c>
      <c r="W1260" s="114" t="e">
        <f>IF(AND(Play[[#This Row],[southwest]]&lt;&gt;0,Play[[#This Row],[Smoker]]&lt;&gt;0),Play[[#This Row],[medical_insurance_charges]],NA())</f>
        <v>#N/A</v>
      </c>
      <c r="X1260" s="114" t="e">
        <f>IF(AND(Play[[#This Row],[northwest]]&lt;&gt;0,Play[[#This Row],[Smoker]]&lt;&gt;0),Play[[#This Row],[medical_insurance_charges]],NA())</f>
        <v>#N/A</v>
      </c>
      <c r="Y1260" s="114" t="e">
        <f>IF(AND(Play[[#This Row],[northeast]]&lt;&gt;0,Play[[#This Row],[Smoker]]&lt;&gt;0),Play[[#This Row],[medical_insurance_charges]],NA())</f>
        <v>#N/A</v>
      </c>
      <c r="Z1260" s="115" t="e">
        <f>IF(AND(Play[[#This Row],[Biological Marker]]=0,Play[[#This Row],[Smoker]]=1),Play[[#This Row],[medical_insurance_charges]],NA())</f>
        <v>#N/A</v>
      </c>
      <c r="AA1260" s="115" t="e">
        <f>IF(AND(Play[[#This Row],[Biological Marker]]=1,Play[[#This Row],[Smoker]]=1),Play[[#This Row],[medical_insurance_charges]],NA())</f>
        <v>#N/A</v>
      </c>
      <c r="AB1260" s="144" t="e">
        <f>IF(AND(Play[[#This Row],[southeast]]&lt;&gt;0,Play[[#This Row],[Smoker]]=0),Play[[#This Row],[medical_insurance_charges]],NA())</f>
        <v>#N/A</v>
      </c>
      <c r="AC1260" s="144" t="e">
        <f>IF(AND(Play[[#This Row],[southwest]]&lt;&gt;0,Play[[#This Row],[Smoker]]=0),Play[[#This Row],[medical_insurance_charges]],NA())</f>
        <v>#N/A</v>
      </c>
      <c r="AD1260" s="144" t="e">
        <f>IF(AND(Play[[#This Row],[northwest]]&lt;&gt;0,Play[[#This Row],[Smoker]]=0),Play[[#This Row],[medical_insurance_charges]],NA())</f>
        <v>#N/A</v>
      </c>
      <c r="AE1260" s="144">
        <f>IF(AND(Play[[#This Row],[northeast]]&lt;&gt;0,Play[[#This Row],[Smoker]]=0),Play[[#This Row],[medical_insurance_charges]],NA())</f>
        <v>23241.47453</v>
      </c>
      <c r="AF1260" s="115" t="e">
        <f>IF(AND(Play[[#This Row],[Biological Marker]]=0,Play[[#This Row],[Smoker]]=0),Play[[#This Row],[medical_insurance_charges]],NA())</f>
        <v>#N/A</v>
      </c>
      <c r="AG1260" s="115">
        <f>IF(AND(Play[[#This Row],[Biological Marker]]=1,Play[[#This Row],[Smoker]]=0),Play[[#This Row],[medical_insurance_charges]],NA())</f>
        <v>23241.47453</v>
      </c>
    </row>
    <row r="1261" spans="1:33" x14ac:dyDescent="0.35">
      <c r="A1261" s="31">
        <v>26</v>
      </c>
      <c r="B1261" s="31">
        <v>29.45</v>
      </c>
      <c r="C1261" s="33">
        <v>0</v>
      </c>
      <c r="D1261" s="33">
        <v>0</v>
      </c>
      <c r="E1261" s="33">
        <v>1</v>
      </c>
      <c r="F1261" s="33">
        <v>0</v>
      </c>
      <c r="G1261" s="33">
        <v>1</v>
      </c>
      <c r="H1261">
        <v>0</v>
      </c>
      <c r="I1261">
        <v>0</v>
      </c>
      <c r="J1261">
        <v>0</v>
      </c>
      <c r="K1261">
        <v>0</v>
      </c>
      <c r="L1261">
        <v>1</v>
      </c>
      <c r="M1261">
        <v>0</v>
      </c>
      <c r="N1261">
        <v>1</v>
      </c>
      <c r="O1261">
        <v>0</v>
      </c>
      <c r="P1261">
        <v>0</v>
      </c>
      <c r="Q1261" s="32">
        <v>2897.3235</v>
      </c>
      <c r="R1261" s="110" t="e">
        <f>IF(Play[[#This Row],[southeast]]=1,Play[[#This Row],[medical_insurance_charges]],NA())</f>
        <v>#N/A</v>
      </c>
      <c r="S1261" s="110" t="e">
        <f>IF(Play[[#This Row],[southwest]]=1,Play[[#This Row],[medical_insurance_charges]],NA())</f>
        <v>#N/A</v>
      </c>
      <c r="T1261" s="111" t="e">
        <f>IF(Play[[#This Row],[northwest]]=1,Play[[#This Row],[medical_insurance_charges]],NA())</f>
        <v>#N/A</v>
      </c>
      <c r="U1261" s="110">
        <f>IF(Play[[#This Row],[northeast]]=1,Play[[#This Row],[medical_insurance_charges]],NA())</f>
        <v>2897.3235</v>
      </c>
      <c r="V1261" s="114" t="e">
        <f>IF(AND(Play[[#This Row],[southeast]]&lt;&gt;0,Play[[#This Row],[Smoker]]&lt;&gt;0),Play[[#This Row],[medical_insurance_charges]],NA())</f>
        <v>#N/A</v>
      </c>
      <c r="W1261" s="114" t="e">
        <f>IF(AND(Play[[#This Row],[southwest]]&lt;&gt;0,Play[[#This Row],[Smoker]]&lt;&gt;0),Play[[#This Row],[medical_insurance_charges]],NA())</f>
        <v>#N/A</v>
      </c>
      <c r="X1261" s="114" t="e">
        <f>IF(AND(Play[[#This Row],[northwest]]&lt;&gt;0,Play[[#This Row],[Smoker]]&lt;&gt;0),Play[[#This Row],[medical_insurance_charges]],NA())</f>
        <v>#N/A</v>
      </c>
      <c r="Y1261" s="114" t="e">
        <f>IF(AND(Play[[#This Row],[northeast]]&lt;&gt;0,Play[[#This Row],[Smoker]]&lt;&gt;0),Play[[#This Row],[medical_insurance_charges]],NA())</f>
        <v>#N/A</v>
      </c>
      <c r="Z1261" s="115" t="e">
        <f>IF(AND(Play[[#This Row],[Biological Marker]]=0,Play[[#This Row],[Smoker]]=1),Play[[#This Row],[medical_insurance_charges]],NA())</f>
        <v>#N/A</v>
      </c>
      <c r="AA1261" s="115" t="e">
        <f>IF(AND(Play[[#This Row],[Biological Marker]]=1,Play[[#This Row],[Smoker]]=1),Play[[#This Row],[medical_insurance_charges]],NA())</f>
        <v>#N/A</v>
      </c>
      <c r="AB1261" s="144" t="e">
        <f>IF(AND(Play[[#This Row],[southeast]]&lt;&gt;0,Play[[#This Row],[Smoker]]=0),Play[[#This Row],[medical_insurance_charges]],NA())</f>
        <v>#N/A</v>
      </c>
      <c r="AC1261" s="144" t="e">
        <f>IF(AND(Play[[#This Row],[southwest]]&lt;&gt;0,Play[[#This Row],[Smoker]]=0),Play[[#This Row],[medical_insurance_charges]],NA())</f>
        <v>#N/A</v>
      </c>
      <c r="AD1261" s="144" t="e">
        <f>IF(AND(Play[[#This Row],[northwest]]&lt;&gt;0,Play[[#This Row],[Smoker]]=0),Play[[#This Row],[medical_insurance_charges]],NA())</f>
        <v>#N/A</v>
      </c>
      <c r="AE1261" s="144">
        <f>IF(AND(Play[[#This Row],[northeast]]&lt;&gt;0,Play[[#This Row],[Smoker]]=0),Play[[#This Row],[medical_insurance_charges]],NA())</f>
        <v>2897.3235</v>
      </c>
      <c r="AF1261" s="115" t="e">
        <f>IF(AND(Play[[#This Row],[Biological Marker]]=0,Play[[#This Row],[Smoker]]=0),Play[[#This Row],[medical_insurance_charges]],NA())</f>
        <v>#N/A</v>
      </c>
      <c r="AG1261" s="115">
        <f>IF(AND(Play[[#This Row],[Biological Marker]]=1,Play[[#This Row],[Smoker]]=0),Play[[#This Row],[medical_insurance_charges]],NA())</f>
        <v>2897.3235</v>
      </c>
    </row>
    <row r="1262" spans="1:33" x14ac:dyDescent="0.35">
      <c r="A1262" s="31">
        <v>26</v>
      </c>
      <c r="B1262" s="31">
        <v>27.265000000000001</v>
      </c>
      <c r="C1262" s="33">
        <v>0</v>
      </c>
      <c r="D1262" s="33">
        <v>0</v>
      </c>
      <c r="E1262" s="33">
        <v>1</v>
      </c>
      <c r="F1262" s="33">
        <v>0</v>
      </c>
      <c r="G1262" s="33">
        <v>1</v>
      </c>
      <c r="H1262">
        <v>0</v>
      </c>
      <c r="I1262">
        <v>0</v>
      </c>
      <c r="J1262">
        <v>0</v>
      </c>
      <c r="K1262">
        <v>0</v>
      </c>
      <c r="L1262">
        <v>1</v>
      </c>
      <c r="M1262">
        <v>0</v>
      </c>
      <c r="N1262">
        <v>1</v>
      </c>
      <c r="O1262">
        <v>0</v>
      </c>
      <c r="P1262">
        <v>0</v>
      </c>
      <c r="Q1262" s="32">
        <v>4661.2863500000003</v>
      </c>
      <c r="R1262" s="110" t="e">
        <f>IF(Play[[#This Row],[southeast]]=1,Play[[#This Row],[medical_insurance_charges]],NA())</f>
        <v>#N/A</v>
      </c>
      <c r="S1262" s="110" t="e">
        <f>IF(Play[[#This Row],[southwest]]=1,Play[[#This Row],[medical_insurance_charges]],NA())</f>
        <v>#N/A</v>
      </c>
      <c r="T1262" s="111" t="e">
        <f>IF(Play[[#This Row],[northwest]]=1,Play[[#This Row],[medical_insurance_charges]],NA())</f>
        <v>#N/A</v>
      </c>
      <c r="U1262" s="110">
        <f>IF(Play[[#This Row],[northeast]]=1,Play[[#This Row],[medical_insurance_charges]],NA())</f>
        <v>4661.2863500000003</v>
      </c>
      <c r="V1262" s="114" t="e">
        <f>IF(AND(Play[[#This Row],[southeast]]&lt;&gt;0,Play[[#This Row],[Smoker]]&lt;&gt;0),Play[[#This Row],[medical_insurance_charges]],NA())</f>
        <v>#N/A</v>
      </c>
      <c r="W1262" s="114" t="e">
        <f>IF(AND(Play[[#This Row],[southwest]]&lt;&gt;0,Play[[#This Row],[Smoker]]&lt;&gt;0),Play[[#This Row],[medical_insurance_charges]],NA())</f>
        <v>#N/A</v>
      </c>
      <c r="X1262" s="114" t="e">
        <f>IF(AND(Play[[#This Row],[northwest]]&lt;&gt;0,Play[[#This Row],[Smoker]]&lt;&gt;0),Play[[#This Row],[medical_insurance_charges]],NA())</f>
        <v>#N/A</v>
      </c>
      <c r="Y1262" s="114" t="e">
        <f>IF(AND(Play[[#This Row],[northeast]]&lt;&gt;0,Play[[#This Row],[Smoker]]&lt;&gt;0),Play[[#This Row],[medical_insurance_charges]],NA())</f>
        <v>#N/A</v>
      </c>
      <c r="Z1262" s="115" t="e">
        <f>IF(AND(Play[[#This Row],[Biological Marker]]=0,Play[[#This Row],[Smoker]]=1),Play[[#This Row],[medical_insurance_charges]],NA())</f>
        <v>#N/A</v>
      </c>
      <c r="AA1262" s="115" t="e">
        <f>IF(AND(Play[[#This Row],[Biological Marker]]=1,Play[[#This Row],[Smoker]]=1),Play[[#This Row],[medical_insurance_charges]],NA())</f>
        <v>#N/A</v>
      </c>
      <c r="AB1262" s="144" t="e">
        <f>IF(AND(Play[[#This Row],[southeast]]&lt;&gt;0,Play[[#This Row],[Smoker]]=0),Play[[#This Row],[medical_insurance_charges]],NA())</f>
        <v>#N/A</v>
      </c>
      <c r="AC1262" s="144" t="e">
        <f>IF(AND(Play[[#This Row],[southwest]]&lt;&gt;0,Play[[#This Row],[Smoker]]=0),Play[[#This Row],[medical_insurance_charges]],NA())</f>
        <v>#N/A</v>
      </c>
      <c r="AD1262" s="144" t="e">
        <f>IF(AND(Play[[#This Row],[northwest]]&lt;&gt;0,Play[[#This Row],[Smoker]]=0),Play[[#This Row],[medical_insurance_charges]],NA())</f>
        <v>#N/A</v>
      </c>
      <c r="AE1262" s="144">
        <f>IF(AND(Play[[#This Row],[northeast]]&lt;&gt;0,Play[[#This Row],[Smoker]]=0),Play[[#This Row],[medical_insurance_charges]],NA())</f>
        <v>4661.2863500000003</v>
      </c>
      <c r="AF1262" s="115" t="e">
        <f>IF(AND(Play[[#This Row],[Biological Marker]]=0,Play[[#This Row],[Smoker]]=0),Play[[#This Row],[medical_insurance_charges]],NA())</f>
        <v>#N/A</v>
      </c>
      <c r="AG1262" s="115">
        <f>IF(AND(Play[[#This Row],[Biological Marker]]=1,Play[[#This Row],[Smoker]]=0),Play[[#This Row],[medical_insurance_charges]],NA())</f>
        <v>4661.2863500000003</v>
      </c>
    </row>
    <row r="1263" spans="1:33" x14ac:dyDescent="0.35">
      <c r="A1263" s="31">
        <v>27</v>
      </c>
      <c r="B1263" s="31">
        <v>26.03</v>
      </c>
      <c r="C1263" s="33">
        <v>0</v>
      </c>
      <c r="D1263" s="33">
        <v>0</v>
      </c>
      <c r="E1263" s="33">
        <v>1</v>
      </c>
      <c r="F1263" s="33">
        <v>0</v>
      </c>
      <c r="G1263" s="33">
        <v>1</v>
      </c>
      <c r="H1263">
        <v>0</v>
      </c>
      <c r="I1263">
        <v>0</v>
      </c>
      <c r="J1263">
        <v>0</v>
      </c>
      <c r="K1263">
        <v>0</v>
      </c>
      <c r="L1263">
        <v>1</v>
      </c>
      <c r="M1263">
        <v>0</v>
      </c>
      <c r="N1263">
        <v>1</v>
      </c>
      <c r="O1263">
        <v>0</v>
      </c>
      <c r="P1263">
        <v>0</v>
      </c>
      <c r="Q1263" s="32">
        <v>3070.8087</v>
      </c>
      <c r="R1263" s="110" t="e">
        <f>IF(Play[[#This Row],[southeast]]=1,Play[[#This Row],[medical_insurance_charges]],NA())</f>
        <v>#N/A</v>
      </c>
      <c r="S1263" s="110" t="e">
        <f>IF(Play[[#This Row],[southwest]]=1,Play[[#This Row],[medical_insurance_charges]],NA())</f>
        <v>#N/A</v>
      </c>
      <c r="T1263" s="111" t="e">
        <f>IF(Play[[#This Row],[northwest]]=1,Play[[#This Row],[medical_insurance_charges]],NA())</f>
        <v>#N/A</v>
      </c>
      <c r="U1263" s="110">
        <f>IF(Play[[#This Row],[northeast]]=1,Play[[#This Row],[medical_insurance_charges]],NA())</f>
        <v>3070.8087</v>
      </c>
      <c r="V1263" s="114" t="e">
        <f>IF(AND(Play[[#This Row],[southeast]]&lt;&gt;0,Play[[#This Row],[Smoker]]&lt;&gt;0),Play[[#This Row],[medical_insurance_charges]],NA())</f>
        <v>#N/A</v>
      </c>
      <c r="W1263" s="114" t="e">
        <f>IF(AND(Play[[#This Row],[southwest]]&lt;&gt;0,Play[[#This Row],[Smoker]]&lt;&gt;0),Play[[#This Row],[medical_insurance_charges]],NA())</f>
        <v>#N/A</v>
      </c>
      <c r="X1263" s="114" t="e">
        <f>IF(AND(Play[[#This Row],[northwest]]&lt;&gt;0,Play[[#This Row],[Smoker]]&lt;&gt;0),Play[[#This Row],[medical_insurance_charges]],NA())</f>
        <v>#N/A</v>
      </c>
      <c r="Y1263" s="114" t="e">
        <f>IF(AND(Play[[#This Row],[northeast]]&lt;&gt;0,Play[[#This Row],[Smoker]]&lt;&gt;0),Play[[#This Row],[medical_insurance_charges]],NA())</f>
        <v>#N/A</v>
      </c>
      <c r="Z1263" s="115" t="e">
        <f>IF(AND(Play[[#This Row],[Biological Marker]]=0,Play[[#This Row],[Smoker]]=1),Play[[#This Row],[medical_insurance_charges]],NA())</f>
        <v>#N/A</v>
      </c>
      <c r="AA1263" s="115" t="e">
        <f>IF(AND(Play[[#This Row],[Biological Marker]]=1,Play[[#This Row],[Smoker]]=1),Play[[#This Row],[medical_insurance_charges]],NA())</f>
        <v>#N/A</v>
      </c>
      <c r="AB1263" s="144" t="e">
        <f>IF(AND(Play[[#This Row],[southeast]]&lt;&gt;0,Play[[#This Row],[Smoker]]=0),Play[[#This Row],[medical_insurance_charges]],NA())</f>
        <v>#N/A</v>
      </c>
      <c r="AC1263" s="144" t="e">
        <f>IF(AND(Play[[#This Row],[southwest]]&lt;&gt;0,Play[[#This Row],[Smoker]]=0),Play[[#This Row],[medical_insurance_charges]],NA())</f>
        <v>#N/A</v>
      </c>
      <c r="AD1263" s="144" t="e">
        <f>IF(AND(Play[[#This Row],[northwest]]&lt;&gt;0,Play[[#This Row],[Smoker]]=0),Play[[#This Row],[medical_insurance_charges]],NA())</f>
        <v>#N/A</v>
      </c>
      <c r="AE1263" s="144">
        <f>IF(AND(Play[[#This Row],[northeast]]&lt;&gt;0,Play[[#This Row],[Smoker]]=0),Play[[#This Row],[medical_insurance_charges]],NA())</f>
        <v>3070.8087</v>
      </c>
      <c r="AF1263" s="115" t="e">
        <f>IF(AND(Play[[#This Row],[Biological Marker]]=0,Play[[#This Row],[Smoker]]=0),Play[[#This Row],[medical_insurance_charges]],NA())</f>
        <v>#N/A</v>
      </c>
      <c r="AG1263" s="115">
        <f>IF(AND(Play[[#This Row],[Biological Marker]]=1,Play[[#This Row],[Smoker]]=0),Play[[#This Row],[medical_insurance_charges]],NA())</f>
        <v>3070.8087</v>
      </c>
    </row>
    <row r="1264" spans="1:33" x14ac:dyDescent="0.35">
      <c r="A1264" s="31">
        <v>28</v>
      </c>
      <c r="B1264" s="31">
        <v>26.98</v>
      </c>
      <c r="C1264" s="33">
        <v>0</v>
      </c>
      <c r="D1264" s="33">
        <v>0</v>
      </c>
      <c r="E1264" s="33">
        <v>1</v>
      </c>
      <c r="F1264" s="33">
        <v>0</v>
      </c>
      <c r="G1264" s="33">
        <v>1</v>
      </c>
      <c r="H1264">
        <v>0</v>
      </c>
      <c r="I1264">
        <v>0</v>
      </c>
      <c r="J1264">
        <v>0</v>
      </c>
      <c r="K1264">
        <v>0</v>
      </c>
      <c r="L1264">
        <v>1</v>
      </c>
      <c r="M1264">
        <v>0</v>
      </c>
      <c r="N1264">
        <v>1</v>
      </c>
      <c r="O1264">
        <v>0</v>
      </c>
      <c r="P1264">
        <v>0</v>
      </c>
      <c r="Q1264" s="32">
        <v>4435.0941999999995</v>
      </c>
      <c r="R1264" s="110" t="e">
        <f>IF(Play[[#This Row],[southeast]]=1,Play[[#This Row],[medical_insurance_charges]],NA())</f>
        <v>#N/A</v>
      </c>
      <c r="S1264" s="110" t="e">
        <f>IF(Play[[#This Row],[southwest]]=1,Play[[#This Row],[medical_insurance_charges]],NA())</f>
        <v>#N/A</v>
      </c>
      <c r="T1264" s="111" t="e">
        <f>IF(Play[[#This Row],[northwest]]=1,Play[[#This Row],[medical_insurance_charges]],NA())</f>
        <v>#N/A</v>
      </c>
      <c r="U1264" s="110">
        <f>IF(Play[[#This Row],[northeast]]=1,Play[[#This Row],[medical_insurance_charges]],NA())</f>
        <v>4435.0941999999995</v>
      </c>
      <c r="V1264" s="114" t="e">
        <f>IF(AND(Play[[#This Row],[southeast]]&lt;&gt;0,Play[[#This Row],[Smoker]]&lt;&gt;0),Play[[#This Row],[medical_insurance_charges]],NA())</f>
        <v>#N/A</v>
      </c>
      <c r="W1264" s="114" t="e">
        <f>IF(AND(Play[[#This Row],[southwest]]&lt;&gt;0,Play[[#This Row],[Smoker]]&lt;&gt;0),Play[[#This Row],[medical_insurance_charges]],NA())</f>
        <v>#N/A</v>
      </c>
      <c r="X1264" s="114" t="e">
        <f>IF(AND(Play[[#This Row],[northwest]]&lt;&gt;0,Play[[#This Row],[Smoker]]&lt;&gt;0),Play[[#This Row],[medical_insurance_charges]],NA())</f>
        <v>#N/A</v>
      </c>
      <c r="Y1264" s="114" t="e">
        <f>IF(AND(Play[[#This Row],[northeast]]&lt;&gt;0,Play[[#This Row],[Smoker]]&lt;&gt;0),Play[[#This Row],[medical_insurance_charges]],NA())</f>
        <v>#N/A</v>
      </c>
      <c r="Z1264" s="115" t="e">
        <f>IF(AND(Play[[#This Row],[Biological Marker]]=0,Play[[#This Row],[Smoker]]=1),Play[[#This Row],[medical_insurance_charges]],NA())</f>
        <v>#N/A</v>
      </c>
      <c r="AA1264" s="115" t="e">
        <f>IF(AND(Play[[#This Row],[Biological Marker]]=1,Play[[#This Row],[Smoker]]=1),Play[[#This Row],[medical_insurance_charges]],NA())</f>
        <v>#N/A</v>
      </c>
      <c r="AB1264" s="144" t="e">
        <f>IF(AND(Play[[#This Row],[southeast]]&lt;&gt;0,Play[[#This Row],[Smoker]]=0),Play[[#This Row],[medical_insurance_charges]],NA())</f>
        <v>#N/A</v>
      </c>
      <c r="AC1264" s="144" t="e">
        <f>IF(AND(Play[[#This Row],[southwest]]&lt;&gt;0,Play[[#This Row],[Smoker]]=0),Play[[#This Row],[medical_insurance_charges]],NA())</f>
        <v>#N/A</v>
      </c>
      <c r="AD1264" s="144" t="e">
        <f>IF(AND(Play[[#This Row],[northwest]]&lt;&gt;0,Play[[#This Row],[Smoker]]=0),Play[[#This Row],[medical_insurance_charges]],NA())</f>
        <v>#N/A</v>
      </c>
      <c r="AE1264" s="144">
        <f>IF(AND(Play[[#This Row],[northeast]]&lt;&gt;0,Play[[#This Row],[Smoker]]=0),Play[[#This Row],[medical_insurance_charges]],NA())</f>
        <v>4435.0941999999995</v>
      </c>
      <c r="AF1264" s="115" t="e">
        <f>IF(AND(Play[[#This Row],[Biological Marker]]=0,Play[[#This Row],[Smoker]]=0),Play[[#This Row],[medical_insurance_charges]],NA())</f>
        <v>#N/A</v>
      </c>
      <c r="AG1264" s="115">
        <f>IF(AND(Play[[#This Row],[Biological Marker]]=1,Play[[#This Row],[Smoker]]=0),Play[[#This Row],[medical_insurance_charges]],NA())</f>
        <v>4435.0941999999995</v>
      </c>
    </row>
    <row r="1265" spans="1:33" x14ac:dyDescent="0.35">
      <c r="A1265" s="31">
        <v>28</v>
      </c>
      <c r="B1265" s="31">
        <v>29.26</v>
      </c>
      <c r="C1265" s="33">
        <v>0</v>
      </c>
      <c r="D1265" s="33">
        <v>0</v>
      </c>
      <c r="E1265" s="33">
        <v>1</v>
      </c>
      <c r="F1265" s="33">
        <v>0</v>
      </c>
      <c r="G1265" s="33">
        <v>1</v>
      </c>
      <c r="H1265">
        <v>0</v>
      </c>
      <c r="I1265">
        <v>0</v>
      </c>
      <c r="J1265">
        <v>0</v>
      </c>
      <c r="K1265">
        <v>0</v>
      </c>
      <c r="L1265">
        <v>1</v>
      </c>
      <c r="M1265">
        <v>0</v>
      </c>
      <c r="N1265">
        <v>1</v>
      </c>
      <c r="O1265">
        <v>0</v>
      </c>
      <c r="P1265">
        <v>0</v>
      </c>
      <c r="Q1265" s="32">
        <v>4438.2633999999998</v>
      </c>
      <c r="R1265" s="110" t="e">
        <f>IF(Play[[#This Row],[southeast]]=1,Play[[#This Row],[medical_insurance_charges]],NA())</f>
        <v>#N/A</v>
      </c>
      <c r="S1265" s="110" t="e">
        <f>IF(Play[[#This Row],[southwest]]=1,Play[[#This Row],[medical_insurance_charges]],NA())</f>
        <v>#N/A</v>
      </c>
      <c r="T1265" s="111" t="e">
        <f>IF(Play[[#This Row],[northwest]]=1,Play[[#This Row],[medical_insurance_charges]],NA())</f>
        <v>#N/A</v>
      </c>
      <c r="U1265" s="110">
        <f>IF(Play[[#This Row],[northeast]]=1,Play[[#This Row],[medical_insurance_charges]],NA())</f>
        <v>4438.2633999999998</v>
      </c>
      <c r="V1265" s="114" t="e">
        <f>IF(AND(Play[[#This Row],[southeast]]&lt;&gt;0,Play[[#This Row],[Smoker]]&lt;&gt;0),Play[[#This Row],[medical_insurance_charges]],NA())</f>
        <v>#N/A</v>
      </c>
      <c r="W1265" s="114" t="e">
        <f>IF(AND(Play[[#This Row],[southwest]]&lt;&gt;0,Play[[#This Row],[Smoker]]&lt;&gt;0),Play[[#This Row],[medical_insurance_charges]],NA())</f>
        <v>#N/A</v>
      </c>
      <c r="X1265" s="114" t="e">
        <f>IF(AND(Play[[#This Row],[northwest]]&lt;&gt;0,Play[[#This Row],[Smoker]]&lt;&gt;0),Play[[#This Row],[medical_insurance_charges]],NA())</f>
        <v>#N/A</v>
      </c>
      <c r="Y1265" s="114" t="e">
        <f>IF(AND(Play[[#This Row],[northeast]]&lt;&gt;0,Play[[#This Row],[Smoker]]&lt;&gt;0),Play[[#This Row],[medical_insurance_charges]],NA())</f>
        <v>#N/A</v>
      </c>
      <c r="Z1265" s="115" t="e">
        <f>IF(AND(Play[[#This Row],[Biological Marker]]=0,Play[[#This Row],[Smoker]]=1),Play[[#This Row],[medical_insurance_charges]],NA())</f>
        <v>#N/A</v>
      </c>
      <c r="AA1265" s="115" t="e">
        <f>IF(AND(Play[[#This Row],[Biological Marker]]=1,Play[[#This Row],[Smoker]]=1),Play[[#This Row],[medical_insurance_charges]],NA())</f>
        <v>#N/A</v>
      </c>
      <c r="AB1265" s="144" t="e">
        <f>IF(AND(Play[[#This Row],[southeast]]&lt;&gt;0,Play[[#This Row],[Smoker]]=0),Play[[#This Row],[medical_insurance_charges]],NA())</f>
        <v>#N/A</v>
      </c>
      <c r="AC1265" s="144" t="e">
        <f>IF(AND(Play[[#This Row],[southwest]]&lt;&gt;0,Play[[#This Row],[Smoker]]=0),Play[[#This Row],[medical_insurance_charges]],NA())</f>
        <v>#N/A</v>
      </c>
      <c r="AD1265" s="144" t="e">
        <f>IF(AND(Play[[#This Row],[northwest]]&lt;&gt;0,Play[[#This Row],[Smoker]]=0),Play[[#This Row],[medical_insurance_charges]],NA())</f>
        <v>#N/A</v>
      </c>
      <c r="AE1265" s="144">
        <f>IF(AND(Play[[#This Row],[northeast]]&lt;&gt;0,Play[[#This Row],[Smoker]]=0),Play[[#This Row],[medical_insurance_charges]],NA())</f>
        <v>4438.2633999999998</v>
      </c>
      <c r="AF1265" s="115" t="e">
        <f>IF(AND(Play[[#This Row],[Biological Marker]]=0,Play[[#This Row],[Smoker]]=0),Play[[#This Row],[medical_insurance_charges]],NA())</f>
        <v>#N/A</v>
      </c>
      <c r="AG1265" s="115">
        <f>IF(AND(Play[[#This Row],[Biological Marker]]=1,Play[[#This Row],[Smoker]]=0),Play[[#This Row],[medical_insurance_charges]],NA())</f>
        <v>4438.2633999999998</v>
      </c>
    </row>
    <row r="1266" spans="1:33" x14ac:dyDescent="0.35">
      <c r="A1266" s="31">
        <v>29</v>
      </c>
      <c r="B1266" s="31">
        <v>29.734999999999999</v>
      </c>
      <c r="C1266" s="33">
        <v>0</v>
      </c>
      <c r="D1266" s="33">
        <v>0</v>
      </c>
      <c r="E1266" s="33">
        <v>1</v>
      </c>
      <c r="F1266" s="33">
        <v>0</v>
      </c>
      <c r="G1266" s="33">
        <v>1</v>
      </c>
      <c r="H1266">
        <v>0</v>
      </c>
      <c r="I1266">
        <v>0</v>
      </c>
      <c r="J1266">
        <v>0</v>
      </c>
      <c r="K1266">
        <v>1</v>
      </c>
      <c r="L1266">
        <v>0</v>
      </c>
      <c r="M1266">
        <v>0</v>
      </c>
      <c r="N1266">
        <v>1</v>
      </c>
      <c r="O1266">
        <v>0</v>
      </c>
      <c r="P1266">
        <v>0</v>
      </c>
      <c r="Q1266" s="32">
        <v>18157.876</v>
      </c>
      <c r="R1266" s="110" t="e">
        <f>IF(Play[[#This Row],[southeast]]=1,Play[[#This Row],[medical_insurance_charges]],NA())</f>
        <v>#N/A</v>
      </c>
      <c r="S1266" s="110" t="e">
        <f>IF(Play[[#This Row],[southwest]]=1,Play[[#This Row],[medical_insurance_charges]],NA())</f>
        <v>#N/A</v>
      </c>
      <c r="T1266" s="111">
        <f>IF(Play[[#This Row],[northwest]]=1,Play[[#This Row],[medical_insurance_charges]],NA())</f>
        <v>18157.876</v>
      </c>
      <c r="U1266" s="110" t="e">
        <f>IF(Play[[#This Row],[northeast]]=1,Play[[#This Row],[medical_insurance_charges]],NA())</f>
        <v>#N/A</v>
      </c>
      <c r="V1266" s="114" t="e">
        <f>IF(AND(Play[[#This Row],[southeast]]&lt;&gt;0,Play[[#This Row],[Smoker]]&lt;&gt;0),Play[[#This Row],[medical_insurance_charges]],NA())</f>
        <v>#N/A</v>
      </c>
      <c r="W1266" s="114" t="e">
        <f>IF(AND(Play[[#This Row],[southwest]]&lt;&gt;0,Play[[#This Row],[Smoker]]&lt;&gt;0),Play[[#This Row],[medical_insurance_charges]],NA())</f>
        <v>#N/A</v>
      </c>
      <c r="X1266" s="114" t="e">
        <f>IF(AND(Play[[#This Row],[northwest]]&lt;&gt;0,Play[[#This Row],[Smoker]]&lt;&gt;0),Play[[#This Row],[medical_insurance_charges]],NA())</f>
        <v>#N/A</v>
      </c>
      <c r="Y1266" s="114" t="e">
        <f>IF(AND(Play[[#This Row],[northeast]]&lt;&gt;0,Play[[#This Row],[Smoker]]&lt;&gt;0),Play[[#This Row],[medical_insurance_charges]],NA())</f>
        <v>#N/A</v>
      </c>
      <c r="Z1266" s="115" t="e">
        <f>IF(AND(Play[[#This Row],[Biological Marker]]=0,Play[[#This Row],[Smoker]]=1),Play[[#This Row],[medical_insurance_charges]],NA())</f>
        <v>#N/A</v>
      </c>
      <c r="AA1266" s="115" t="e">
        <f>IF(AND(Play[[#This Row],[Biological Marker]]=1,Play[[#This Row],[Smoker]]=1),Play[[#This Row],[medical_insurance_charges]],NA())</f>
        <v>#N/A</v>
      </c>
      <c r="AB1266" s="144" t="e">
        <f>IF(AND(Play[[#This Row],[southeast]]&lt;&gt;0,Play[[#This Row],[Smoker]]=0),Play[[#This Row],[medical_insurance_charges]],NA())</f>
        <v>#N/A</v>
      </c>
      <c r="AC1266" s="144" t="e">
        <f>IF(AND(Play[[#This Row],[southwest]]&lt;&gt;0,Play[[#This Row],[Smoker]]=0),Play[[#This Row],[medical_insurance_charges]],NA())</f>
        <v>#N/A</v>
      </c>
      <c r="AD1266" s="144">
        <f>IF(AND(Play[[#This Row],[northwest]]&lt;&gt;0,Play[[#This Row],[Smoker]]=0),Play[[#This Row],[medical_insurance_charges]],NA())</f>
        <v>18157.876</v>
      </c>
      <c r="AE1266" s="144" t="e">
        <f>IF(AND(Play[[#This Row],[northeast]]&lt;&gt;0,Play[[#This Row],[Smoker]]=0),Play[[#This Row],[medical_insurance_charges]],NA())</f>
        <v>#N/A</v>
      </c>
      <c r="AF1266" s="115" t="e">
        <f>IF(AND(Play[[#This Row],[Biological Marker]]=0,Play[[#This Row],[Smoker]]=0),Play[[#This Row],[medical_insurance_charges]],NA())</f>
        <v>#N/A</v>
      </c>
      <c r="AG1266" s="115">
        <f>IF(AND(Play[[#This Row],[Biological Marker]]=1,Play[[#This Row],[Smoker]]=0),Play[[#This Row],[medical_insurance_charges]],NA())</f>
        <v>18157.876</v>
      </c>
    </row>
    <row r="1267" spans="1:33" x14ac:dyDescent="0.35">
      <c r="A1267" s="31">
        <v>29</v>
      </c>
      <c r="B1267" s="31">
        <v>28.975000000000001</v>
      </c>
      <c r="C1267" s="33">
        <v>0</v>
      </c>
      <c r="D1267" s="33">
        <v>0</v>
      </c>
      <c r="E1267" s="33">
        <v>1</v>
      </c>
      <c r="F1267" s="33">
        <v>0</v>
      </c>
      <c r="G1267" s="33">
        <v>1</v>
      </c>
      <c r="H1267">
        <v>0</v>
      </c>
      <c r="I1267">
        <v>0</v>
      </c>
      <c r="J1267">
        <v>0</v>
      </c>
      <c r="K1267">
        <v>0</v>
      </c>
      <c r="L1267">
        <v>1</v>
      </c>
      <c r="M1267">
        <v>0</v>
      </c>
      <c r="N1267">
        <v>1</v>
      </c>
      <c r="O1267">
        <v>0</v>
      </c>
      <c r="P1267">
        <v>0</v>
      </c>
      <c r="Q1267" s="32">
        <v>4040.55825</v>
      </c>
      <c r="R1267" s="110" t="e">
        <f>IF(Play[[#This Row],[southeast]]=1,Play[[#This Row],[medical_insurance_charges]],NA())</f>
        <v>#N/A</v>
      </c>
      <c r="S1267" s="110" t="e">
        <f>IF(Play[[#This Row],[southwest]]=1,Play[[#This Row],[medical_insurance_charges]],NA())</f>
        <v>#N/A</v>
      </c>
      <c r="T1267" s="111" t="e">
        <f>IF(Play[[#This Row],[northwest]]=1,Play[[#This Row],[medical_insurance_charges]],NA())</f>
        <v>#N/A</v>
      </c>
      <c r="U1267" s="110">
        <f>IF(Play[[#This Row],[northeast]]=1,Play[[#This Row],[medical_insurance_charges]],NA())</f>
        <v>4040.55825</v>
      </c>
      <c r="V1267" s="114" t="e">
        <f>IF(AND(Play[[#This Row],[southeast]]&lt;&gt;0,Play[[#This Row],[Smoker]]&lt;&gt;0),Play[[#This Row],[medical_insurance_charges]],NA())</f>
        <v>#N/A</v>
      </c>
      <c r="W1267" s="114" t="e">
        <f>IF(AND(Play[[#This Row],[southwest]]&lt;&gt;0,Play[[#This Row],[Smoker]]&lt;&gt;0),Play[[#This Row],[medical_insurance_charges]],NA())</f>
        <v>#N/A</v>
      </c>
      <c r="X1267" s="114" t="e">
        <f>IF(AND(Play[[#This Row],[northwest]]&lt;&gt;0,Play[[#This Row],[Smoker]]&lt;&gt;0),Play[[#This Row],[medical_insurance_charges]],NA())</f>
        <v>#N/A</v>
      </c>
      <c r="Y1267" s="114" t="e">
        <f>IF(AND(Play[[#This Row],[northeast]]&lt;&gt;0,Play[[#This Row],[Smoker]]&lt;&gt;0),Play[[#This Row],[medical_insurance_charges]],NA())</f>
        <v>#N/A</v>
      </c>
      <c r="Z1267" s="115" t="e">
        <f>IF(AND(Play[[#This Row],[Biological Marker]]=0,Play[[#This Row],[Smoker]]=1),Play[[#This Row],[medical_insurance_charges]],NA())</f>
        <v>#N/A</v>
      </c>
      <c r="AA1267" s="115" t="e">
        <f>IF(AND(Play[[#This Row],[Biological Marker]]=1,Play[[#This Row],[Smoker]]=1),Play[[#This Row],[medical_insurance_charges]],NA())</f>
        <v>#N/A</v>
      </c>
      <c r="AB1267" s="144" t="e">
        <f>IF(AND(Play[[#This Row],[southeast]]&lt;&gt;0,Play[[#This Row],[Smoker]]=0),Play[[#This Row],[medical_insurance_charges]],NA())</f>
        <v>#N/A</v>
      </c>
      <c r="AC1267" s="144" t="e">
        <f>IF(AND(Play[[#This Row],[southwest]]&lt;&gt;0,Play[[#This Row],[Smoker]]=0),Play[[#This Row],[medical_insurance_charges]],NA())</f>
        <v>#N/A</v>
      </c>
      <c r="AD1267" s="144" t="e">
        <f>IF(AND(Play[[#This Row],[northwest]]&lt;&gt;0,Play[[#This Row],[Smoker]]=0),Play[[#This Row],[medical_insurance_charges]],NA())</f>
        <v>#N/A</v>
      </c>
      <c r="AE1267" s="144">
        <f>IF(AND(Play[[#This Row],[northeast]]&lt;&gt;0,Play[[#This Row],[Smoker]]=0),Play[[#This Row],[medical_insurance_charges]],NA())</f>
        <v>4040.55825</v>
      </c>
      <c r="AF1267" s="115" t="e">
        <f>IF(AND(Play[[#This Row],[Biological Marker]]=0,Play[[#This Row],[Smoker]]=0),Play[[#This Row],[medical_insurance_charges]],NA())</f>
        <v>#N/A</v>
      </c>
      <c r="AG1267" s="115">
        <f>IF(AND(Play[[#This Row],[Biological Marker]]=1,Play[[#This Row],[Smoker]]=0),Play[[#This Row],[medical_insurance_charges]],NA())</f>
        <v>4040.55825</v>
      </c>
    </row>
    <row r="1268" spans="1:33" x14ac:dyDescent="0.35">
      <c r="A1268" s="31">
        <v>29</v>
      </c>
      <c r="B1268" s="31">
        <v>29.64</v>
      </c>
      <c r="C1268" s="33">
        <v>0</v>
      </c>
      <c r="D1268" s="33">
        <v>0</v>
      </c>
      <c r="E1268" s="33">
        <v>1</v>
      </c>
      <c r="F1268" s="33">
        <v>0</v>
      </c>
      <c r="G1268" s="33">
        <v>1</v>
      </c>
      <c r="H1268">
        <v>0</v>
      </c>
      <c r="I1268">
        <v>0</v>
      </c>
      <c r="J1268">
        <v>0</v>
      </c>
      <c r="K1268">
        <v>0</v>
      </c>
      <c r="L1268">
        <v>1</v>
      </c>
      <c r="M1268">
        <v>0</v>
      </c>
      <c r="N1268">
        <v>1</v>
      </c>
      <c r="O1268">
        <v>0</v>
      </c>
      <c r="P1268">
        <v>0</v>
      </c>
      <c r="Q1268" s="32">
        <v>20277.807509999999</v>
      </c>
      <c r="R1268" s="110" t="e">
        <f>IF(Play[[#This Row],[southeast]]=1,Play[[#This Row],[medical_insurance_charges]],NA())</f>
        <v>#N/A</v>
      </c>
      <c r="S1268" s="110" t="e">
        <f>IF(Play[[#This Row],[southwest]]=1,Play[[#This Row],[medical_insurance_charges]],NA())</f>
        <v>#N/A</v>
      </c>
      <c r="T1268" s="111" t="e">
        <f>IF(Play[[#This Row],[northwest]]=1,Play[[#This Row],[medical_insurance_charges]],NA())</f>
        <v>#N/A</v>
      </c>
      <c r="U1268" s="110">
        <f>IF(Play[[#This Row],[northeast]]=1,Play[[#This Row],[medical_insurance_charges]],NA())</f>
        <v>20277.807509999999</v>
      </c>
      <c r="V1268" s="114" t="e">
        <f>IF(AND(Play[[#This Row],[southeast]]&lt;&gt;0,Play[[#This Row],[Smoker]]&lt;&gt;0),Play[[#This Row],[medical_insurance_charges]],NA())</f>
        <v>#N/A</v>
      </c>
      <c r="W1268" s="114" t="e">
        <f>IF(AND(Play[[#This Row],[southwest]]&lt;&gt;0,Play[[#This Row],[Smoker]]&lt;&gt;0),Play[[#This Row],[medical_insurance_charges]],NA())</f>
        <v>#N/A</v>
      </c>
      <c r="X1268" s="114" t="e">
        <f>IF(AND(Play[[#This Row],[northwest]]&lt;&gt;0,Play[[#This Row],[Smoker]]&lt;&gt;0),Play[[#This Row],[medical_insurance_charges]],NA())</f>
        <v>#N/A</v>
      </c>
      <c r="Y1268" s="114" t="e">
        <f>IF(AND(Play[[#This Row],[northeast]]&lt;&gt;0,Play[[#This Row],[Smoker]]&lt;&gt;0),Play[[#This Row],[medical_insurance_charges]],NA())</f>
        <v>#N/A</v>
      </c>
      <c r="Z1268" s="115" t="e">
        <f>IF(AND(Play[[#This Row],[Biological Marker]]=0,Play[[#This Row],[Smoker]]=1),Play[[#This Row],[medical_insurance_charges]],NA())</f>
        <v>#N/A</v>
      </c>
      <c r="AA1268" s="115" t="e">
        <f>IF(AND(Play[[#This Row],[Biological Marker]]=1,Play[[#This Row],[Smoker]]=1),Play[[#This Row],[medical_insurance_charges]],NA())</f>
        <v>#N/A</v>
      </c>
      <c r="AB1268" s="144" t="e">
        <f>IF(AND(Play[[#This Row],[southeast]]&lt;&gt;0,Play[[#This Row],[Smoker]]=0),Play[[#This Row],[medical_insurance_charges]],NA())</f>
        <v>#N/A</v>
      </c>
      <c r="AC1268" s="144" t="e">
        <f>IF(AND(Play[[#This Row],[southwest]]&lt;&gt;0,Play[[#This Row],[Smoker]]=0),Play[[#This Row],[medical_insurance_charges]],NA())</f>
        <v>#N/A</v>
      </c>
      <c r="AD1268" s="144" t="e">
        <f>IF(AND(Play[[#This Row],[northwest]]&lt;&gt;0,Play[[#This Row],[Smoker]]=0),Play[[#This Row],[medical_insurance_charges]],NA())</f>
        <v>#N/A</v>
      </c>
      <c r="AE1268" s="144">
        <f>IF(AND(Play[[#This Row],[northeast]]&lt;&gt;0,Play[[#This Row],[Smoker]]=0),Play[[#This Row],[medical_insurance_charges]],NA())</f>
        <v>20277.807509999999</v>
      </c>
      <c r="AF1268" s="115" t="e">
        <f>IF(AND(Play[[#This Row],[Biological Marker]]=0,Play[[#This Row],[Smoker]]=0),Play[[#This Row],[medical_insurance_charges]],NA())</f>
        <v>#N/A</v>
      </c>
      <c r="AG1268" s="115">
        <f>IF(AND(Play[[#This Row],[Biological Marker]]=1,Play[[#This Row],[Smoker]]=0),Play[[#This Row],[medical_insurance_charges]],NA())</f>
        <v>20277.807509999999</v>
      </c>
    </row>
    <row r="1269" spans="1:33" x14ac:dyDescent="0.35">
      <c r="A1269" s="31">
        <v>30</v>
      </c>
      <c r="B1269" s="31">
        <v>25.46</v>
      </c>
      <c r="C1269" s="33">
        <v>0</v>
      </c>
      <c r="D1269" s="33">
        <v>0</v>
      </c>
      <c r="E1269" s="33">
        <v>1</v>
      </c>
      <c r="F1269" s="33">
        <v>0</v>
      </c>
      <c r="G1269" s="33">
        <v>1</v>
      </c>
      <c r="H1269">
        <v>0</v>
      </c>
      <c r="I1269">
        <v>0</v>
      </c>
      <c r="J1269">
        <v>0</v>
      </c>
      <c r="K1269">
        <v>0</v>
      </c>
      <c r="L1269">
        <v>1</v>
      </c>
      <c r="M1269">
        <v>0</v>
      </c>
      <c r="N1269">
        <v>1</v>
      </c>
      <c r="O1269">
        <v>0</v>
      </c>
      <c r="P1269">
        <v>0</v>
      </c>
      <c r="Q1269" s="32">
        <v>3645.0893999999998</v>
      </c>
      <c r="R1269" s="110" t="e">
        <f>IF(Play[[#This Row],[southeast]]=1,Play[[#This Row],[medical_insurance_charges]],NA())</f>
        <v>#N/A</v>
      </c>
      <c r="S1269" s="110" t="e">
        <f>IF(Play[[#This Row],[southwest]]=1,Play[[#This Row],[medical_insurance_charges]],NA())</f>
        <v>#N/A</v>
      </c>
      <c r="T1269" s="111" t="e">
        <f>IF(Play[[#This Row],[northwest]]=1,Play[[#This Row],[medical_insurance_charges]],NA())</f>
        <v>#N/A</v>
      </c>
      <c r="U1269" s="110">
        <f>IF(Play[[#This Row],[northeast]]=1,Play[[#This Row],[medical_insurance_charges]],NA())</f>
        <v>3645.0893999999998</v>
      </c>
      <c r="V1269" s="114" t="e">
        <f>IF(AND(Play[[#This Row],[southeast]]&lt;&gt;0,Play[[#This Row],[Smoker]]&lt;&gt;0),Play[[#This Row],[medical_insurance_charges]],NA())</f>
        <v>#N/A</v>
      </c>
      <c r="W1269" s="114" t="e">
        <f>IF(AND(Play[[#This Row],[southwest]]&lt;&gt;0,Play[[#This Row],[Smoker]]&lt;&gt;0),Play[[#This Row],[medical_insurance_charges]],NA())</f>
        <v>#N/A</v>
      </c>
      <c r="X1269" s="114" t="e">
        <f>IF(AND(Play[[#This Row],[northwest]]&lt;&gt;0,Play[[#This Row],[Smoker]]&lt;&gt;0),Play[[#This Row],[medical_insurance_charges]],NA())</f>
        <v>#N/A</v>
      </c>
      <c r="Y1269" s="114" t="e">
        <f>IF(AND(Play[[#This Row],[northeast]]&lt;&gt;0,Play[[#This Row],[Smoker]]&lt;&gt;0),Play[[#This Row],[medical_insurance_charges]],NA())</f>
        <v>#N/A</v>
      </c>
      <c r="Z1269" s="115" t="e">
        <f>IF(AND(Play[[#This Row],[Biological Marker]]=0,Play[[#This Row],[Smoker]]=1),Play[[#This Row],[medical_insurance_charges]],NA())</f>
        <v>#N/A</v>
      </c>
      <c r="AA1269" s="115" t="e">
        <f>IF(AND(Play[[#This Row],[Biological Marker]]=1,Play[[#This Row],[Smoker]]=1),Play[[#This Row],[medical_insurance_charges]],NA())</f>
        <v>#N/A</v>
      </c>
      <c r="AB1269" s="144" t="e">
        <f>IF(AND(Play[[#This Row],[southeast]]&lt;&gt;0,Play[[#This Row],[Smoker]]=0),Play[[#This Row],[medical_insurance_charges]],NA())</f>
        <v>#N/A</v>
      </c>
      <c r="AC1269" s="144" t="e">
        <f>IF(AND(Play[[#This Row],[southwest]]&lt;&gt;0,Play[[#This Row],[Smoker]]=0),Play[[#This Row],[medical_insurance_charges]],NA())</f>
        <v>#N/A</v>
      </c>
      <c r="AD1269" s="144" t="e">
        <f>IF(AND(Play[[#This Row],[northwest]]&lt;&gt;0,Play[[#This Row],[Smoker]]=0),Play[[#This Row],[medical_insurance_charges]],NA())</f>
        <v>#N/A</v>
      </c>
      <c r="AE1269" s="144">
        <f>IF(AND(Play[[#This Row],[northeast]]&lt;&gt;0,Play[[#This Row],[Smoker]]=0),Play[[#This Row],[medical_insurance_charges]],NA())</f>
        <v>3645.0893999999998</v>
      </c>
      <c r="AF1269" s="115" t="e">
        <f>IF(AND(Play[[#This Row],[Biological Marker]]=0,Play[[#This Row],[Smoker]]=0),Play[[#This Row],[medical_insurance_charges]],NA())</f>
        <v>#N/A</v>
      </c>
      <c r="AG1269" s="115">
        <f>IF(AND(Play[[#This Row],[Biological Marker]]=1,Play[[#This Row],[Smoker]]=0),Play[[#This Row],[medical_insurance_charges]],NA())</f>
        <v>3645.0893999999998</v>
      </c>
    </row>
    <row r="1270" spans="1:33" x14ac:dyDescent="0.35">
      <c r="A1270" s="31">
        <v>30</v>
      </c>
      <c r="B1270" s="31">
        <v>27.645</v>
      </c>
      <c r="C1270" s="33">
        <v>0</v>
      </c>
      <c r="D1270" s="33">
        <v>0</v>
      </c>
      <c r="E1270" s="33">
        <v>1</v>
      </c>
      <c r="F1270" s="33">
        <v>0</v>
      </c>
      <c r="G1270" s="33">
        <v>1</v>
      </c>
      <c r="H1270">
        <v>0</v>
      </c>
      <c r="I1270">
        <v>0</v>
      </c>
      <c r="J1270">
        <v>0</v>
      </c>
      <c r="K1270">
        <v>0</v>
      </c>
      <c r="L1270">
        <v>1</v>
      </c>
      <c r="M1270">
        <v>0</v>
      </c>
      <c r="N1270">
        <v>1</v>
      </c>
      <c r="O1270">
        <v>0</v>
      </c>
      <c r="P1270">
        <v>0</v>
      </c>
      <c r="Q1270" s="32">
        <v>4237.12655</v>
      </c>
      <c r="R1270" s="110" t="e">
        <f>IF(Play[[#This Row],[southeast]]=1,Play[[#This Row],[medical_insurance_charges]],NA())</f>
        <v>#N/A</v>
      </c>
      <c r="S1270" s="110" t="e">
        <f>IF(Play[[#This Row],[southwest]]=1,Play[[#This Row],[medical_insurance_charges]],NA())</f>
        <v>#N/A</v>
      </c>
      <c r="T1270" s="111" t="e">
        <f>IF(Play[[#This Row],[northwest]]=1,Play[[#This Row],[medical_insurance_charges]],NA())</f>
        <v>#N/A</v>
      </c>
      <c r="U1270" s="110">
        <f>IF(Play[[#This Row],[northeast]]=1,Play[[#This Row],[medical_insurance_charges]],NA())</f>
        <v>4237.12655</v>
      </c>
      <c r="V1270" s="114" t="e">
        <f>IF(AND(Play[[#This Row],[southeast]]&lt;&gt;0,Play[[#This Row],[Smoker]]&lt;&gt;0),Play[[#This Row],[medical_insurance_charges]],NA())</f>
        <v>#N/A</v>
      </c>
      <c r="W1270" s="114" t="e">
        <f>IF(AND(Play[[#This Row],[southwest]]&lt;&gt;0,Play[[#This Row],[Smoker]]&lt;&gt;0),Play[[#This Row],[medical_insurance_charges]],NA())</f>
        <v>#N/A</v>
      </c>
      <c r="X1270" s="114" t="e">
        <f>IF(AND(Play[[#This Row],[northwest]]&lt;&gt;0,Play[[#This Row],[Smoker]]&lt;&gt;0),Play[[#This Row],[medical_insurance_charges]],NA())</f>
        <v>#N/A</v>
      </c>
      <c r="Y1270" s="114" t="e">
        <f>IF(AND(Play[[#This Row],[northeast]]&lt;&gt;0,Play[[#This Row],[Smoker]]&lt;&gt;0),Play[[#This Row],[medical_insurance_charges]],NA())</f>
        <v>#N/A</v>
      </c>
      <c r="Z1270" s="115" t="e">
        <f>IF(AND(Play[[#This Row],[Biological Marker]]=0,Play[[#This Row],[Smoker]]=1),Play[[#This Row],[medical_insurance_charges]],NA())</f>
        <v>#N/A</v>
      </c>
      <c r="AA1270" s="115" t="e">
        <f>IF(AND(Play[[#This Row],[Biological Marker]]=1,Play[[#This Row],[Smoker]]=1),Play[[#This Row],[medical_insurance_charges]],NA())</f>
        <v>#N/A</v>
      </c>
      <c r="AB1270" s="144" t="e">
        <f>IF(AND(Play[[#This Row],[southeast]]&lt;&gt;0,Play[[#This Row],[Smoker]]=0),Play[[#This Row],[medical_insurance_charges]],NA())</f>
        <v>#N/A</v>
      </c>
      <c r="AC1270" s="144" t="e">
        <f>IF(AND(Play[[#This Row],[southwest]]&lt;&gt;0,Play[[#This Row],[Smoker]]=0),Play[[#This Row],[medical_insurance_charges]],NA())</f>
        <v>#N/A</v>
      </c>
      <c r="AD1270" s="144" t="e">
        <f>IF(AND(Play[[#This Row],[northwest]]&lt;&gt;0,Play[[#This Row],[Smoker]]=0),Play[[#This Row],[medical_insurance_charges]],NA())</f>
        <v>#N/A</v>
      </c>
      <c r="AE1270" s="144">
        <f>IF(AND(Play[[#This Row],[northeast]]&lt;&gt;0,Play[[#This Row],[Smoker]]=0),Play[[#This Row],[medical_insurance_charges]],NA())</f>
        <v>4237.12655</v>
      </c>
      <c r="AF1270" s="115" t="e">
        <f>IF(AND(Play[[#This Row],[Biological Marker]]=0,Play[[#This Row],[Smoker]]=0),Play[[#This Row],[medical_insurance_charges]],NA())</f>
        <v>#N/A</v>
      </c>
      <c r="AG1270" s="115">
        <f>IF(AND(Play[[#This Row],[Biological Marker]]=1,Play[[#This Row],[Smoker]]=0),Play[[#This Row],[medical_insurance_charges]],NA())</f>
        <v>4237.12655</v>
      </c>
    </row>
    <row r="1271" spans="1:33" x14ac:dyDescent="0.35">
      <c r="A1271" s="31">
        <v>31</v>
      </c>
      <c r="B1271" s="31">
        <v>28.5</v>
      </c>
      <c r="C1271" s="33">
        <v>0</v>
      </c>
      <c r="D1271" s="33">
        <v>0</v>
      </c>
      <c r="E1271" s="33">
        <v>1</v>
      </c>
      <c r="F1271" s="33">
        <v>0</v>
      </c>
      <c r="G1271" s="33">
        <v>1</v>
      </c>
      <c r="H1271">
        <v>0</v>
      </c>
      <c r="I1271">
        <v>0</v>
      </c>
      <c r="J1271">
        <v>0</v>
      </c>
      <c r="K1271">
        <v>0</v>
      </c>
      <c r="L1271">
        <v>1</v>
      </c>
      <c r="M1271">
        <v>0</v>
      </c>
      <c r="N1271">
        <v>1</v>
      </c>
      <c r="O1271">
        <v>0</v>
      </c>
      <c r="P1271">
        <v>0</v>
      </c>
      <c r="Q1271" s="32">
        <v>6799.4579999999996</v>
      </c>
      <c r="R1271" s="110" t="e">
        <f>IF(Play[[#This Row],[southeast]]=1,Play[[#This Row],[medical_insurance_charges]],NA())</f>
        <v>#N/A</v>
      </c>
      <c r="S1271" s="110" t="e">
        <f>IF(Play[[#This Row],[southwest]]=1,Play[[#This Row],[medical_insurance_charges]],NA())</f>
        <v>#N/A</v>
      </c>
      <c r="T1271" s="111" t="e">
        <f>IF(Play[[#This Row],[northwest]]=1,Play[[#This Row],[medical_insurance_charges]],NA())</f>
        <v>#N/A</v>
      </c>
      <c r="U1271" s="110">
        <f>IF(Play[[#This Row],[northeast]]=1,Play[[#This Row],[medical_insurance_charges]],NA())</f>
        <v>6799.4579999999996</v>
      </c>
      <c r="V1271" s="114" t="e">
        <f>IF(AND(Play[[#This Row],[southeast]]&lt;&gt;0,Play[[#This Row],[Smoker]]&lt;&gt;0),Play[[#This Row],[medical_insurance_charges]],NA())</f>
        <v>#N/A</v>
      </c>
      <c r="W1271" s="114" t="e">
        <f>IF(AND(Play[[#This Row],[southwest]]&lt;&gt;0,Play[[#This Row],[Smoker]]&lt;&gt;0),Play[[#This Row],[medical_insurance_charges]],NA())</f>
        <v>#N/A</v>
      </c>
      <c r="X1271" s="114" t="e">
        <f>IF(AND(Play[[#This Row],[northwest]]&lt;&gt;0,Play[[#This Row],[Smoker]]&lt;&gt;0),Play[[#This Row],[medical_insurance_charges]],NA())</f>
        <v>#N/A</v>
      </c>
      <c r="Y1271" s="114" t="e">
        <f>IF(AND(Play[[#This Row],[northeast]]&lt;&gt;0,Play[[#This Row],[Smoker]]&lt;&gt;0),Play[[#This Row],[medical_insurance_charges]],NA())</f>
        <v>#N/A</v>
      </c>
      <c r="Z1271" s="115" t="e">
        <f>IF(AND(Play[[#This Row],[Biological Marker]]=0,Play[[#This Row],[Smoker]]=1),Play[[#This Row],[medical_insurance_charges]],NA())</f>
        <v>#N/A</v>
      </c>
      <c r="AA1271" s="115" t="e">
        <f>IF(AND(Play[[#This Row],[Biological Marker]]=1,Play[[#This Row],[Smoker]]=1),Play[[#This Row],[medical_insurance_charges]],NA())</f>
        <v>#N/A</v>
      </c>
      <c r="AB1271" s="144" t="e">
        <f>IF(AND(Play[[#This Row],[southeast]]&lt;&gt;0,Play[[#This Row],[Smoker]]=0),Play[[#This Row],[medical_insurance_charges]],NA())</f>
        <v>#N/A</v>
      </c>
      <c r="AC1271" s="144" t="e">
        <f>IF(AND(Play[[#This Row],[southwest]]&lt;&gt;0,Play[[#This Row],[Smoker]]=0),Play[[#This Row],[medical_insurance_charges]],NA())</f>
        <v>#N/A</v>
      </c>
      <c r="AD1271" s="144" t="e">
        <f>IF(AND(Play[[#This Row],[northwest]]&lt;&gt;0,Play[[#This Row],[Smoker]]=0),Play[[#This Row],[medical_insurance_charges]],NA())</f>
        <v>#N/A</v>
      </c>
      <c r="AE1271" s="144">
        <f>IF(AND(Play[[#This Row],[northeast]]&lt;&gt;0,Play[[#This Row],[Smoker]]=0),Play[[#This Row],[medical_insurance_charges]],NA())</f>
        <v>6799.4579999999996</v>
      </c>
      <c r="AF1271" s="115" t="e">
        <f>IF(AND(Play[[#This Row],[Biological Marker]]=0,Play[[#This Row],[Smoker]]=0),Play[[#This Row],[medical_insurance_charges]],NA())</f>
        <v>#N/A</v>
      </c>
      <c r="AG1271" s="115">
        <f>IF(AND(Play[[#This Row],[Biological Marker]]=1,Play[[#This Row],[Smoker]]=0),Play[[#This Row],[medical_insurance_charges]],NA())</f>
        <v>6799.4579999999996</v>
      </c>
    </row>
    <row r="1272" spans="1:33" x14ac:dyDescent="0.35">
      <c r="A1272" s="31">
        <v>31</v>
      </c>
      <c r="B1272" s="31">
        <v>26.885000000000002</v>
      </c>
      <c r="C1272" s="33">
        <v>0</v>
      </c>
      <c r="D1272" s="33">
        <v>0</v>
      </c>
      <c r="E1272" s="33">
        <v>1</v>
      </c>
      <c r="F1272" s="33">
        <v>0</v>
      </c>
      <c r="G1272" s="33">
        <v>1</v>
      </c>
      <c r="H1272">
        <v>0</v>
      </c>
      <c r="I1272">
        <v>0</v>
      </c>
      <c r="J1272">
        <v>0</v>
      </c>
      <c r="K1272">
        <v>0</v>
      </c>
      <c r="L1272">
        <v>1</v>
      </c>
      <c r="M1272">
        <v>0</v>
      </c>
      <c r="N1272">
        <v>1</v>
      </c>
      <c r="O1272">
        <v>0</v>
      </c>
      <c r="P1272">
        <v>0</v>
      </c>
      <c r="Q1272" s="32">
        <v>4441.2131499999996</v>
      </c>
      <c r="R1272" s="110" t="e">
        <f>IF(Play[[#This Row],[southeast]]=1,Play[[#This Row],[medical_insurance_charges]],NA())</f>
        <v>#N/A</v>
      </c>
      <c r="S1272" s="110" t="e">
        <f>IF(Play[[#This Row],[southwest]]=1,Play[[#This Row],[medical_insurance_charges]],NA())</f>
        <v>#N/A</v>
      </c>
      <c r="T1272" s="111" t="e">
        <f>IF(Play[[#This Row],[northwest]]=1,Play[[#This Row],[medical_insurance_charges]],NA())</f>
        <v>#N/A</v>
      </c>
      <c r="U1272" s="110">
        <f>IF(Play[[#This Row],[northeast]]=1,Play[[#This Row],[medical_insurance_charges]],NA())</f>
        <v>4441.2131499999996</v>
      </c>
      <c r="V1272" s="114" t="e">
        <f>IF(AND(Play[[#This Row],[southeast]]&lt;&gt;0,Play[[#This Row],[Smoker]]&lt;&gt;0),Play[[#This Row],[medical_insurance_charges]],NA())</f>
        <v>#N/A</v>
      </c>
      <c r="W1272" s="114" t="e">
        <f>IF(AND(Play[[#This Row],[southwest]]&lt;&gt;0,Play[[#This Row],[Smoker]]&lt;&gt;0),Play[[#This Row],[medical_insurance_charges]],NA())</f>
        <v>#N/A</v>
      </c>
      <c r="X1272" s="114" t="e">
        <f>IF(AND(Play[[#This Row],[northwest]]&lt;&gt;0,Play[[#This Row],[Smoker]]&lt;&gt;0),Play[[#This Row],[medical_insurance_charges]],NA())</f>
        <v>#N/A</v>
      </c>
      <c r="Y1272" s="114" t="e">
        <f>IF(AND(Play[[#This Row],[northeast]]&lt;&gt;0,Play[[#This Row],[Smoker]]&lt;&gt;0),Play[[#This Row],[medical_insurance_charges]],NA())</f>
        <v>#N/A</v>
      </c>
      <c r="Z1272" s="115" t="e">
        <f>IF(AND(Play[[#This Row],[Biological Marker]]=0,Play[[#This Row],[Smoker]]=1),Play[[#This Row],[medical_insurance_charges]],NA())</f>
        <v>#N/A</v>
      </c>
      <c r="AA1272" s="115" t="e">
        <f>IF(AND(Play[[#This Row],[Biological Marker]]=1,Play[[#This Row],[Smoker]]=1),Play[[#This Row],[medical_insurance_charges]],NA())</f>
        <v>#N/A</v>
      </c>
      <c r="AB1272" s="144" t="e">
        <f>IF(AND(Play[[#This Row],[southeast]]&lt;&gt;0,Play[[#This Row],[Smoker]]=0),Play[[#This Row],[medical_insurance_charges]],NA())</f>
        <v>#N/A</v>
      </c>
      <c r="AC1272" s="144" t="e">
        <f>IF(AND(Play[[#This Row],[southwest]]&lt;&gt;0,Play[[#This Row],[Smoker]]=0),Play[[#This Row],[medical_insurance_charges]],NA())</f>
        <v>#N/A</v>
      </c>
      <c r="AD1272" s="144" t="e">
        <f>IF(AND(Play[[#This Row],[northwest]]&lt;&gt;0,Play[[#This Row],[Smoker]]=0),Play[[#This Row],[medical_insurance_charges]],NA())</f>
        <v>#N/A</v>
      </c>
      <c r="AE1272" s="144">
        <f>IF(AND(Play[[#This Row],[northeast]]&lt;&gt;0,Play[[#This Row],[Smoker]]=0),Play[[#This Row],[medical_insurance_charges]],NA())</f>
        <v>4441.2131499999996</v>
      </c>
      <c r="AF1272" s="115" t="e">
        <f>IF(AND(Play[[#This Row],[Biological Marker]]=0,Play[[#This Row],[Smoker]]=0),Play[[#This Row],[medical_insurance_charges]],NA())</f>
        <v>#N/A</v>
      </c>
      <c r="AG1272" s="115">
        <f>IF(AND(Play[[#This Row],[Biological Marker]]=1,Play[[#This Row],[Smoker]]=0),Play[[#This Row],[medical_insurance_charges]],NA())</f>
        <v>4441.2131499999996</v>
      </c>
    </row>
    <row r="1273" spans="1:33" x14ac:dyDescent="0.35">
      <c r="A1273" s="31">
        <v>31</v>
      </c>
      <c r="B1273" s="31">
        <v>28.594999999999999</v>
      </c>
      <c r="C1273" s="33">
        <v>0</v>
      </c>
      <c r="D1273" s="33">
        <v>0</v>
      </c>
      <c r="E1273" s="33">
        <v>1</v>
      </c>
      <c r="F1273" s="33">
        <v>0</v>
      </c>
      <c r="G1273" s="33">
        <v>1</v>
      </c>
      <c r="H1273">
        <v>0</v>
      </c>
      <c r="I1273">
        <v>0</v>
      </c>
      <c r="J1273">
        <v>0</v>
      </c>
      <c r="K1273">
        <v>1</v>
      </c>
      <c r="L1273">
        <v>0</v>
      </c>
      <c r="M1273">
        <v>0</v>
      </c>
      <c r="N1273">
        <v>1</v>
      </c>
      <c r="O1273">
        <v>0</v>
      </c>
      <c r="P1273">
        <v>0</v>
      </c>
      <c r="Q1273" s="32">
        <v>4243.5900499999998</v>
      </c>
      <c r="R1273" s="110" t="e">
        <f>IF(Play[[#This Row],[southeast]]=1,Play[[#This Row],[medical_insurance_charges]],NA())</f>
        <v>#N/A</v>
      </c>
      <c r="S1273" s="110" t="e">
        <f>IF(Play[[#This Row],[southwest]]=1,Play[[#This Row],[medical_insurance_charges]],NA())</f>
        <v>#N/A</v>
      </c>
      <c r="T1273" s="111">
        <f>IF(Play[[#This Row],[northwest]]=1,Play[[#This Row],[medical_insurance_charges]],NA())</f>
        <v>4243.5900499999998</v>
      </c>
      <c r="U1273" s="110" t="e">
        <f>IF(Play[[#This Row],[northeast]]=1,Play[[#This Row],[medical_insurance_charges]],NA())</f>
        <v>#N/A</v>
      </c>
      <c r="V1273" s="114" t="e">
        <f>IF(AND(Play[[#This Row],[southeast]]&lt;&gt;0,Play[[#This Row],[Smoker]]&lt;&gt;0),Play[[#This Row],[medical_insurance_charges]],NA())</f>
        <v>#N/A</v>
      </c>
      <c r="W1273" s="114" t="e">
        <f>IF(AND(Play[[#This Row],[southwest]]&lt;&gt;0,Play[[#This Row],[Smoker]]&lt;&gt;0),Play[[#This Row],[medical_insurance_charges]],NA())</f>
        <v>#N/A</v>
      </c>
      <c r="X1273" s="114" t="e">
        <f>IF(AND(Play[[#This Row],[northwest]]&lt;&gt;0,Play[[#This Row],[Smoker]]&lt;&gt;0),Play[[#This Row],[medical_insurance_charges]],NA())</f>
        <v>#N/A</v>
      </c>
      <c r="Y1273" s="114" t="e">
        <f>IF(AND(Play[[#This Row],[northeast]]&lt;&gt;0,Play[[#This Row],[Smoker]]&lt;&gt;0),Play[[#This Row],[medical_insurance_charges]],NA())</f>
        <v>#N/A</v>
      </c>
      <c r="Z1273" s="115" t="e">
        <f>IF(AND(Play[[#This Row],[Biological Marker]]=0,Play[[#This Row],[Smoker]]=1),Play[[#This Row],[medical_insurance_charges]],NA())</f>
        <v>#N/A</v>
      </c>
      <c r="AA1273" s="115" t="e">
        <f>IF(AND(Play[[#This Row],[Biological Marker]]=1,Play[[#This Row],[Smoker]]=1),Play[[#This Row],[medical_insurance_charges]],NA())</f>
        <v>#N/A</v>
      </c>
      <c r="AB1273" s="144" t="e">
        <f>IF(AND(Play[[#This Row],[southeast]]&lt;&gt;0,Play[[#This Row],[Smoker]]=0),Play[[#This Row],[medical_insurance_charges]],NA())</f>
        <v>#N/A</v>
      </c>
      <c r="AC1273" s="144" t="e">
        <f>IF(AND(Play[[#This Row],[southwest]]&lt;&gt;0,Play[[#This Row],[Smoker]]=0),Play[[#This Row],[medical_insurance_charges]],NA())</f>
        <v>#N/A</v>
      </c>
      <c r="AD1273" s="144">
        <f>IF(AND(Play[[#This Row],[northwest]]&lt;&gt;0,Play[[#This Row],[Smoker]]=0),Play[[#This Row],[medical_insurance_charges]],NA())</f>
        <v>4243.5900499999998</v>
      </c>
      <c r="AE1273" s="144" t="e">
        <f>IF(AND(Play[[#This Row],[northeast]]&lt;&gt;0,Play[[#This Row],[Smoker]]=0),Play[[#This Row],[medical_insurance_charges]],NA())</f>
        <v>#N/A</v>
      </c>
      <c r="AF1273" s="115" t="e">
        <f>IF(AND(Play[[#This Row],[Biological Marker]]=0,Play[[#This Row],[Smoker]]=0),Play[[#This Row],[medical_insurance_charges]],NA())</f>
        <v>#N/A</v>
      </c>
      <c r="AG1273" s="115">
        <f>IF(AND(Play[[#This Row],[Biological Marker]]=1,Play[[#This Row],[Smoker]]=0),Play[[#This Row],[medical_insurance_charges]],NA())</f>
        <v>4243.5900499999998</v>
      </c>
    </row>
    <row r="1274" spans="1:33" x14ac:dyDescent="0.35">
      <c r="A1274" s="31">
        <v>31</v>
      </c>
      <c r="B1274" s="31">
        <v>27.645</v>
      </c>
      <c r="C1274" s="33">
        <v>0</v>
      </c>
      <c r="D1274" s="33">
        <v>0</v>
      </c>
      <c r="E1274" s="33">
        <v>1</v>
      </c>
      <c r="F1274" s="33">
        <v>0</v>
      </c>
      <c r="G1274" s="33">
        <v>1</v>
      </c>
      <c r="H1274">
        <v>0</v>
      </c>
      <c r="I1274">
        <v>0</v>
      </c>
      <c r="J1274">
        <v>0</v>
      </c>
      <c r="K1274">
        <v>0</v>
      </c>
      <c r="L1274">
        <v>1</v>
      </c>
      <c r="M1274">
        <v>0</v>
      </c>
      <c r="N1274">
        <v>1</v>
      </c>
      <c r="O1274">
        <v>0</v>
      </c>
      <c r="P1274">
        <v>0</v>
      </c>
      <c r="Q1274" s="32">
        <v>5031.26955</v>
      </c>
      <c r="R1274" s="110" t="e">
        <f>IF(Play[[#This Row],[southeast]]=1,Play[[#This Row],[medical_insurance_charges]],NA())</f>
        <v>#N/A</v>
      </c>
      <c r="S1274" s="110" t="e">
        <f>IF(Play[[#This Row],[southwest]]=1,Play[[#This Row],[medical_insurance_charges]],NA())</f>
        <v>#N/A</v>
      </c>
      <c r="T1274" s="111" t="e">
        <f>IF(Play[[#This Row],[northwest]]=1,Play[[#This Row],[medical_insurance_charges]],NA())</f>
        <v>#N/A</v>
      </c>
      <c r="U1274" s="110">
        <f>IF(Play[[#This Row],[northeast]]=1,Play[[#This Row],[medical_insurance_charges]],NA())</f>
        <v>5031.26955</v>
      </c>
      <c r="V1274" s="114" t="e">
        <f>IF(AND(Play[[#This Row],[southeast]]&lt;&gt;0,Play[[#This Row],[Smoker]]&lt;&gt;0),Play[[#This Row],[medical_insurance_charges]],NA())</f>
        <v>#N/A</v>
      </c>
      <c r="W1274" s="114" t="e">
        <f>IF(AND(Play[[#This Row],[southwest]]&lt;&gt;0,Play[[#This Row],[Smoker]]&lt;&gt;0),Play[[#This Row],[medical_insurance_charges]],NA())</f>
        <v>#N/A</v>
      </c>
      <c r="X1274" s="114" t="e">
        <f>IF(AND(Play[[#This Row],[northwest]]&lt;&gt;0,Play[[#This Row],[Smoker]]&lt;&gt;0),Play[[#This Row],[medical_insurance_charges]],NA())</f>
        <v>#N/A</v>
      </c>
      <c r="Y1274" s="114" t="e">
        <f>IF(AND(Play[[#This Row],[northeast]]&lt;&gt;0,Play[[#This Row],[Smoker]]&lt;&gt;0),Play[[#This Row],[medical_insurance_charges]],NA())</f>
        <v>#N/A</v>
      </c>
      <c r="Z1274" s="115" t="e">
        <f>IF(AND(Play[[#This Row],[Biological Marker]]=0,Play[[#This Row],[Smoker]]=1),Play[[#This Row],[medical_insurance_charges]],NA())</f>
        <v>#N/A</v>
      </c>
      <c r="AA1274" s="115" t="e">
        <f>IF(AND(Play[[#This Row],[Biological Marker]]=1,Play[[#This Row],[Smoker]]=1),Play[[#This Row],[medical_insurance_charges]],NA())</f>
        <v>#N/A</v>
      </c>
      <c r="AB1274" s="144" t="e">
        <f>IF(AND(Play[[#This Row],[southeast]]&lt;&gt;0,Play[[#This Row],[Smoker]]=0),Play[[#This Row],[medical_insurance_charges]],NA())</f>
        <v>#N/A</v>
      </c>
      <c r="AC1274" s="144" t="e">
        <f>IF(AND(Play[[#This Row],[southwest]]&lt;&gt;0,Play[[#This Row],[Smoker]]=0),Play[[#This Row],[medical_insurance_charges]],NA())</f>
        <v>#N/A</v>
      </c>
      <c r="AD1274" s="144" t="e">
        <f>IF(AND(Play[[#This Row],[northwest]]&lt;&gt;0,Play[[#This Row],[Smoker]]=0),Play[[#This Row],[medical_insurance_charges]],NA())</f>
        <v>#N/A</v>
      </c>
      <c r="AE1274" s="144">
        <f>IF(AND(Play[[#This Row],[northeast]]&lt;&gt;0,Play[[#This Row],[Smoker]]=0),Play[[#This Row],[medical_insurance_charges]],NA())</f>
        <v>5031.26955</v>
      </c>
      <c r="AF1274" s="115" t="e">
        <f>IF(AND(Play[[#This Row],[Biological Marker]]=0,Play[[#This Row],[Smoker]]=0),Play[[#This Row],[medical_insurance_charges]],NA())</f>
        <v>#N/A</v>
      </c>
      <c r="AG1274" s="115">
        <f>IF(AND(Play[[#This Row],[Biological Marker]]=1,Play[[#This Row],[Smoker]]=0),Play[[#This Row],[medical_insurance_charges]],NA())</f>
        <v>5031.26955</v>
      </c>
    </row>
    <row r="1275" spans="1:33" x14ac:dyDescent="0.35">
      <c r="A1275" s="31">
        <v>31</v>
      </c>
      <c r="B1275" s="31">
        <v>25.934999999999999</v>
      </c>
      <c r="C1275" s="33">
        <v>0</v>
      </c>
      <c r="D1275" s="33">
        <v>0</v>
      </c>
      <c r="E1275" s="33">
        <v>1</v>
      </c>
      <c r="F1275" s="33">
        <v>0</v>
      </c>
      <c r="G1275" s="33">
        <v>1</v>
      </c>
      <c r="H1275">
        <v>0</v>
      </c>
      <c r="I1275">
        <v>0</v>
      </c>
      <c r="J1275">
        <v>0</v>
      </c>
      <c r="K1275">
        <v>1</v>
      </c>
      <c r="L1275">
        <v>0</v>
      </c>
      <c r="M1275">
        <v>0</v>
      </c>
      <c r="N1275">
        <v>1</v>
      </c>
      <c r="O1275">
        <v>0</v>
      </c>
      <c r="P1275">
        <v>0</v>
      </c>
      <c r="Q1275" s="32">
        <v>4239.8926499999998</v>
      </c>
      <c r="R1275" s="110" t="e">
        <f>IF(Play[[#This Row],[southeast]]=1,Play[[#This Row],[medical_insurance_charges]],NA())</f>
        <v>#N/A</v>
      </c>
      <c r="S1275" s="110" t="e">
        <f>IF(Play[[#This Row],[southwest]]=1,Play[[#This Row],[medical_insurance_charges]],NA())</f>
        <v>#N/A</v>
      </c>
      <c r="T1275" s="111">
        <f>IF(Play[[#This Row],[northwest]]=1,Play[[#This Row],[medical_insurance_charges]],NA())</f>
        <v>4239.8926499999998</v>
      </c>
      <c r="U1275" s="110" t="e">
        <f>IF(Play[[#This Row],[northeast]]=1,Play[[#This Row],[medical_insurance_charges]],NA())</f>
        <v>#N/A</v>
      </c>
      <c r="V1275" s="114" t="e">
        <f>IF(AND(Play[[#This Row],[southeast]]&lt;&gt;0,Play[[#This Row],[Smoker]]&lt;&gt;0),Play[[#This Row],[medical_insurance_charges]],NA())</f>
        <v>#N/A</v>
      </c>
      <c r="W1275" s="114" t="e">
        <f>IF(AND(Play[[#This Row],[southwest]]&lt;&gt;0,Play[[#This Row],[Smoker]]&lt;&gt;0),Play[[#This Row],[medical_insurance_charges]],NA())</f>
        <v>#N/A</v>
      </c>
      <c r="X1275" s="114" t="e">
        <f>IF(AND(Play[[#This Row],[northwest]]&lt;&gt;0,Play[[#This Row],[Smoker]]&lt;&gt;0),Play[[#This Row],[medical_insurance_charges]],NA())</f>
        <v>#N/A</v>
      </c>
      <c r="Y1275" s="114" t="e">
        <f>IF(AND(Play[[#This Row],[northeast]]&lt;&gt;0,Play[[#This Row],[Smoker]]&lt;&gt;0),Play[[#This Row],[medical_insurance_charges]],NA())</f>
        <v>#N/A</v>
      </c>
      <c r="Z1275" s="115" t="e">
        <f>IF(AND(Play[[#This Row],[Biological Marker]]=0,Play[[#This Row],[Smoker]]=1),Play[[#This Row],[medical_insurance_charges]],NA())</f>
        <v>#N/A</v>
      </c>
      <c r="AA1275" s="115" t="e">
        <f>IF(AND(Play[[#This Row],[Biological Marker]]=1,Play[[#This Row],[Smoker]]=1),Play[[#This Row],[medical_insurance_charges]],NA())</f>
        <v>#N/A</v>
      </c>
      <c r="AB1275" s="144" t="e">
        <f>IF(AND(Play[[#This Row],[southeast]]&lt;&gt;0,Play[[#This Row],[Smoker]]=0),Play[[#This Row],[medical_insurance_charges]],NA())</f>
        <v>#N/A</v>
      </c>
      <c r="AC1275" s="144" t="e">
        <f>IF(AND(Play[[#This Row],[southwest]]&lt;&gt;0,Play[[#This Row],[Smoker]]=0),Play[[#This Row],[medical_insurance_charges]],NA())</f>
        <v>#N/A</v>
      </c>
      <c r="AD1275" s="144">
        <f>IF(AND(Play[[#This Row],[northwest]]&lt;&gt;0,Play[[#This Row],[Smoker]]=0),Play[[#This Row],[medical_insurance_charges]],NA())</f>
        <v>4239.8926499999998</v>
      </c>
      <c r="AE1275" s="144" t="e">
        <f>IF(AND(Play[[#This Row],[northeast]]&lt;&gt;0,Play[[#This Row],[Smoker]]=0),Play[[#This Row],[medical_insurance_charges]],NA())</f>
        <v>#N/A</v>
      </c>
      <c r="AF1275" s="115" t="e">
        <f>IF(AND(Play[[#This Row],[Biological Marker]]=0,Play[[#This Row],[Smoker]]=0),Play[[#This Row],[medical_insurance_charges]],NA())</f>
        <v>#N/A</v>
      </c>
      <c r="AG1275" s="115">
        <f>IF(AND(Play[[#This Row],[Biological Marker]]=1,Play[[#This Row],[Smoker]]=0),Play[[#This Row],[medical_insurance_charges]],NA())</f>
        <v>4239.8926499999998</v>
      </c>
    </row>
    <row r="1276" spans="1:33" x14ac:dyDescent="0.35">
      <c r="A1276" s="31">
        <v>32</v>
      </c>
      <c r="B1276" s="31">
        <v>28.88</v>
      </c>
      <c r="C1276" s="33">
        <v>0</v>
      </c>
      <c r="D1276" s="33">
        <v>0</v>
      </c>
      <c r="E1276" s="33">
        <v>1</v>
      </c>
      <c r="F1276" s="33">
        <v>0</v>
      </c>
      <c r="G1276" s="33">
        <v>1</v>
      </c>
      <c r="H1276">
        <v>0</v>
      </c>
      <c r="I1276">
        <v>0</v>
      </c>
      <c r="J1276">
        <v>0</v>
      </c>
      <c r="K1276">
        <v>1</v>
      </c>
      <c r="L1276">
        <v>0</v>
      </c>
      <c r="M1276">
        <v>0</v>
      </c>
      <c r="N1276">
        <v>1</v>
      </c>
      <c r="O1276">
        <v>0</v>
      </c>
      <c r="P1276">
        <v>0</v>
      </c>
      <c r="Q1276" s="32">
        <v>3866.8552</v>
      </c>
      <c r="R1276" s="110" t="e">
        <f>IF(Play[[#This Row],[southeast]]=1,Play[[#This Row],[medical_insurance_charges]],NA())</f>
        <v>#N/A</v>
      </c>
      <c r="S1276" s="110" t="e">
        <f>IF(Play[[#This Row],[southwest]]=1,Play[[#This Row],[medical_insurance_charges]],NA())</f>
        <v>#N/A</v>
      </c>
      <c r="T1276" s="111">
        <f>IF(Play[[#This Row],[northwest]]=1,Play[[#This Row],[medical_insurance_charges]],NA())</f>
        <v>3866.8552</v>
      </c>
      <c r="U1276" s="110" t="e">
        <f>IF(Play[[#This Row],[northeast]]=1,Play[[#This Row],[medical_insurance_charges]],NA())</f>
        <v>#N/A</v>
      </c>
      <c r="V1276" s="114" t="e">
        <f>IF(AND(Play[[#This Row],[southeast]]&lt;&gt;0,Play[[#This Row],[Smoker]]&lt;&gt;0),Play[[#This Row],[medical_insurance_charges]],NA())</f>
        <v>#N/A</v>
      </c>
      <c r="W1276" s="114" t="e">
        <f>IF(AND(Play[[#This Row],[southwest]]&lt;&gt;0,Play[[#This Row],[Smoker]]&lt;&gt;0),Play[[#This Row],[medical_insurance_charges]],NA())</f>
        <v>#N/A</v>
      </c>
      <c r="X1276" s="114" t="e">
        <f>IF(AND(Play[[#This Row],[northwest]]&lt;&gt;0,Play[[#This Row],[Smoker]]&lt;&gt;0),Play[[#This Row],[medical_insurance_charges]],NA())</f>
        <v>#N/A</v>
      </c>
      <c r="Y1276" s="114" t="e">
        <f>IF(AND(Play[[#This Row],[northeast]]&lt;&gt;0,Play[[#This Row],[Smoker]]&lt;&gt;0),Play[[#This Row],[medical_insurance_charges]],NA())</f>
        <v>#N/A</v>
      </c>
      <c r="Z1276" s="115" t="e">
        <f>IF(AND(Play[[#This Row],[Biological Marker]]=0,Play[[#This Row],[Smoker]]=1),Play[[#This Row],[medical_insurance_charges]],NA())</f>
        <v>#N/A</v>
      </c>
      <c r="AA1276" s="115" t="e">
        <f>IF(AND(Play[[#This Row],[Biological Marker]]=1,Play[[#This Row],[Smoker]]=1),Play[[#This Row],[medical_insurance_charges]],NA())</f>
        <v>#N/A</v>
      </c>
      <c r="AB1276" s="144" t="e">
        <f>IF(AND(Play[[#This Row],[southeast]]&lt;&gt;0,Play[[#This Row],[Smoker]]=0),Play[[#This Row],[medical_insurance_charges]],NA())</f>
        <v>#N/A</v>
      </c>
      <c r="AC1276" s="144" t="e">
        <f>IF(AND(Play[[#This Row],[southwest]]&lt;&gt;0,Play[[#This Row],[Smoker]]=0),Play[[#This Row],[medical_insurance_charges]],NA())</f>
        <v>#N/A</v>
      </c>
      <c r="AD1276" s="144">
        <f>IF(AND(Play[[#This Row],[northwest]]&lt;&gt;0,Play[[#This Row],[Smoker]]=0),Play[[#This Row],[medical_insurance_charges]],NA())</f>
        <v>3866.8552</v>
      </c>
      <c r="AE1276" s="144" t="e">
        <f>IF(AND(Play[[#This Row],[northeast]]&lt;&gt;0,Play[[#This Row],[Smoker]]=0),Play[[#This Row],[medical_insurance_charges]],NA())</f>
        <v>#N/A</v>
      </c>
      <c r="AF1276" s="115" t="e">
        <f>IF(AND(Play[[#This Row],[Biological Marker]]=0,Play[[#This Row],[Smoker]]=0),Play[[#This Row],[medical_insurance_charges]],NA())</f>
        <v>#N/A</v>
      </c>
      <c r="AG1276" s="115">
        <f>IF(AND(Play[[#This Row],[Biological Marker]]=1,Play[[#This Row],[Smoker]]=0),Play[[#This Row],[medical_insurance_charges]],NA())</f>
        <v>3866.8552</v>
      </c>
    </row>
    <row r="1277" spans="1:33" x14ac:dyDescent="0.35">
      <c r="A1277" s="31">
        <v>32</v>
      </c>
      <c r="B1277" s="31">
        <v>27.835000000000001</v>
      </c>
      <c r="C1277" s="33">
        <v>0</v>
      </c>
      <c r="D1277" s="33">
        <v>0</v>
      </c>
      <c r="E1277" s="33">
        <v>1</v>
      </c>
      <c r="F1277" s="33">
        <v>0</v>
      </c>
      <c r="G1277" s="33">
        <v>1</v>
      </c>
      <c r="H1277">
        <v>0</v>
      </c>
      <c r="I1277">
        <v>0</v>
      </c>
      <c r="J1277">
        <v>0</v>
      </c>
      <c r="K1277">
        <v>1</v>
      </c>
      <c r="L1277">
        <v>0</v>
      </c>
      <c r="M1277">
        <v>0</v>
      </c>
      <c r="N1277">
        <v>1</v>
      </c>
      <c r="O1277">
        <v>0</v>
      </c>
      <c r="P1277">
        <v>0</v>
      </c>
      <c r="Q1277" s="32">
        <v>4454.40265</v>
      </c>
      <c r="R1277" s="110" t="e">
        <f>IF(Play[[#This Row],[southeast]]=1,Play[[#This Row],[medical_insurance_charges]],NA())</f>
        <v>#N/A</v>
      </c>
      <c r="S1277" s="110" t="e">
        <f>IF(Play[[#This Row],[southwest]]=1,Play[[#This Row],[medical_insurance_charges]],NA())</f>
        <v>#N/A</v>
      </c>
      <c r="T1277" s="111">
        <f>IF(Play[[#This Row],[northwest]]=1,Play[[#This Row],[medical_insurance_charges]],NA())</f>
        <v>4454.40265</v>
      </c>
      <c r="U1277" s="110" t="e">
        <f>IF(Play[[#This Row],[northeast]]=1,Play[[#This Row],[medical_insurance_charges]],NA())</f>
        <v>#N/A</v>
      </c>
      <c r="V1277" s="114" t="e">
        <f>IF(AND(Play[[#This Row],[southeast]]&lt;&gt;0,Play[[#This Row],[Smoker]]&lt;&gt;0),Play[[#This Row],[medical_insurance_charges]],NA())</f>
        <v>#N/A</v>
      </c>
      <c r="W1277" s="114" t="e">
        <f>IF(AND(Play[[#This Row],[southwest]]&lt;&gt;0,Play[[#This Row],[Smoker]]&lt;&gt;0),Play[[#This Row],[medical_insurance_charges]],NA())</f>
        <v>#N/A</v>
      </c>
      <c r="X1277" s="114" t="e">
        <f>IF(AND(Play[[#This Row],[northwest]]&lt;&gt;0,Play[[#This Row],[Smoker]]&lt;&gt;0),Play[[#This Row],[medical_insurance_charges]],NA())</f>
        <v>#N/A</v>
      </c>
      <c r="Y1277" s="114" t="e">
        <f>IF(AND(Play[[#This Row],[northeast]]&lt;&gt;0,Play[[#This Row],[Smoker]]&lt;&gt;0),Play[[#This Row],[medical_insurance_charges]],NA())</f>
        <v>#N/A</v>
      </c>
      <c r="Z1277" s="115" t="e">
        <f>IF(AND(Play[[#This Row],[Biological Marker]]=0,Play[[#This Row],[Smoker]]=1),Play[[#This Row],[medical_insurance_charges]],NA())</f>
        <v>#N/A</v>
      </c>
      <c r="AA1277" s="115" t="e">
        <f>IF(AND(Play[[#This Row],[Biological Marker]]=1,Play[[#This Row],[Smoker]]=1),Play[[#This Row],[medical_insurance_charges]],NA())</f>
        <v>#N/A</v>
      </c>
      <c r="AB1277" s="144" t="e">
        <f>IF(AND(Play[[#This Row],[southeast]]&lt;&gt;0,Play[[#This Row],[Smoker]]=0),Play[[#This Row],[medical_insurance_charges]],NA())</f>
        <v>#N/A</v>
      </c>
      <c r="AC1277" s="144" t="e">
        <f>IF(AND(Play[[#This Row],[southwest]]&lt;&gt;0,Play[[#This Row],[Smoker]]=0),Play[[#This Row],[medical_insurance_charges]],NA())</f>
        <v>#N/A</v>
      </c>
      <c r="AD1277" s="144">
        <f>IF(AND(Play[[#This Row],[northwest]]&lt;&gt;0,Play[[#This Row],[Smoker]]=0),Play[[#This Row],[medical_insurance_charges]],NA())</f>
        <v>4454.40265</v>
      </c>
      <c r="AE1277" s="144" t="e">
        <f>IF(AND(Play[[#This Row],[northeast]]&lt;&gt;0,Play[[#This Row],[Smoker]]=0),Play[[#This Row],[medical_insurance_charges]],NA())</f>
        <v>#N/A</v>
      </c>
      <c r="AF1277" s="115" t="e">
        <f>IF(AND(Play[[#This Row],[Biological Marker]]=0,Play[[#This Row],[Smoker]]=0),Play[[#This Row],[medical_insurance_charges]],NA())</f>
        <v>#N/A</v>
      </c>
      <c r="AG1277" s="115">
        <f>IF(AND(Play[[#This Row],[Biological Marker]]=1,Play[[#This Row],[Smoker]]=0),Play[[#This Row],[medical_insurance_charges]],NA())</f>
        <v>4454.40265</v>
      </c>
    </row>
    <row r="1278" spans="1:33" x14ac:dyDescent="0.35">
      <c r="A1278" s="31">
        <v>33</v>
      </c>
      <c r="B1278" s="31">
        <v>27.454999999999998</v>
      </c>
      <c r="C1278" s="33">
        <v>0</v>
      </c>
      <c r="D1278" s="33">
        <v>0</v>
      </c>
      <c r="E1278" s="33">
        <v>1</v>
      </c>
      <c r="F1278" s="33">
        <v>0</v>
      </c>
      <c r="G1278" s="33">
        <v>1</v>
      </c>
      <c r="H1278">
        <v>0</v>
      </c>
      <c r="I1278">
        <v>0</v>
      </c>
      <c r="J1278">
        <v>0</v>
      </c>
      <c r="K1278">
        <v>1</v>
      </c>
      <c r="L1278">
        <v>0</v>
      </c>
      <c r="M1278">
        <v>0</v>
      </c>
      <c r="N1278">
        <v>1</v>
      </c>
      <c r="O1278">
        <v>0</v>
      </c>
      <c r="P1278">
        <v>0</v>
      </c>
      <c r="Q1278" s="32">
        <v>5261.4694499999996</v>
      </c>
      <c r="R1278" s="110" t="e">
        <f>IF(Play[[#This Row],[southeast]]=1,Play[[#This Row],[medical_insurance_charges]],NA())</f>
        <v>#N/A</v>
      </c>
      <c r="S1278" s="110" t="e">
        <f>IF(Play[[#This Row],[southwest]]=1,Play[[#This Row],[medical_insurance_charges]],NA())</f>
        <v>#N/A</v>
      </c>
      <c r="T1278" s="111">
        <f>IF(Play[[#This Row],[northwest]]=1,Play[[#This Row],[medical_insurance_charges]],NA())</f>
        <v>5261.4694499999996</v>
      </c>
      <c r="U1278" s="110" t="e">
        <f>IF(Play[[#This Row],[northeast]]=1,Play[[#This Row],[medical_insurance_charges]],NA())</f>
        <v>#N/A</v>
      </c>
      <c r="V1278" s="114" t="e">
        <f>IF(AND(Play[[#This Row],[southeast]]&lt;&gt;0,Play[[#This Row],[Smoker]]&lt;&gt;0),Play[[#This Row],[medical_insurance_charges]],NA())</f>
        <v>#N/A</v>
      </c>
      <c r="W1278" s="114" t="e">
        <f>IF(AND(Play[[#This Row],[southwest]]&lt;&gt;0,Play[[#This Row],[Smoker]]&lt;&gt;0),Play[[#This Row],[medical_insurance_charges]],NA())</f>
        <v>#N/A</v>
      </c>
      <c r="X1278" s="114" t="e">
        <f>IF(AND(Play[[#This Row],[northwest]]&lt;&gt;0,Play[[#This Row],[Smoker]]&lt;&gt;0),Play[[#This Row],[medical_insurance_charges]],NA())</f>
        <v>#N/A</v>
      </c>
      <c r="Y1278" s="114" t="e">
        <f>IF(AND(Play[[#This Row],[northeast]]&lt;&gt;0,Play[[#This Row],[Smoker]]&lt;&gt;0),Play[[#This Row],[medical_insurance_charges]],NA())</f>
        <v>#N/A</v>
      </c>
      <c r="Z1278" s="115" t="e">
        <f>IF(AND(Play[[#This Row],[Biological Marker]]=0,Play[[#This Row],[Smoker]]=1),Play[[#This Row],[medical_insurance_charges]],NA())</f>
        <v>#N/A</v>
      </c>
      <c r="AA1278" s="115" t="e">
        <f>IF(AND(Play[[#This Row],[Biological Marker]]=1,Play[[#This Row],[Smoker]]=1),Play[[#This Row],[medical_insurance_charges]],NA())</f>
        <v>#N/A</v>
      </c>
      <c r="AB1278" s="144" t="e">
        <f>IF(AND(Play[[#This Row],[southeast]]&lt;&gt;0,Play[[#This Row],[Smoker]]=0),Play[[#This Row],[medical_insurance_charges]],NA())</f>
        <v>#N/A</v>
      </c>
      <c r="AC1278" s="144" t="e">
        <f>IF(AND(Play[[#This Row],[southwest]]&lt;&gt;0,Play[[#This Row],[Smoker]]=0),Play[[#This Row],[medical_insurance_charges]],NA())</f>
        <v>#N/A</v>
      </c>
      <c r="AD1278" s="144">
        <f>IF(AND(Play[[#This Row],[northwest]]&lt;&gt;0,Play[[#This Row],[Smoker]]=0),Play[[#This Row],[medical_insurance_charges]],NA())</f>
        <v>5261.4694499999996</v>
      </c>
      <c r="AE1278" s="144" t="e">
        <f>IF(AND(Play[[#This Row],[northeast]]&lt;&gt;0,Play[[#This Row],[Smoker]]=0),Play[[#This Row],[medical_insurance_charges]],NA())</f>
        <v>#N/A</v>
      </c>
      <c r="AF1278" s="115" t="e">
        <f>IF(AND(Play[[#This Row],[Biological Marker]]=0,Play[[#This Row],[Smoker]]=0),Play[[#This Row],[medical_insurance_charges]],NA())</f>
        <v>#N/A</v>
      </c>
      <c r="AG1278" s="115">
        <f>IF(AND(Play[[#This Row],[Biological Marker]]=1,Play[[#This Row],[Smoker]]=0),Play[[#This Row],[medical_insurance_charges]],NA())</f>
        <v>5261.4694499999996</v>
      </c>
    </row>
    <row r="1279" spans="1:33" x14ac:dyDescent="0.35">
      <c r="A1279" s="31">
        <v>34</v>
      </c>
      <c r="B1279" s="31">
        <v>25.27</v>
      </c>
      <c r="C1279" s="33">
        <v>0</v>
      </c>
      <c r="D1279" s="33">
        <v>0</v>
      </c>
      <c r="E1279" s="33">
        <v>1</v>
      </c>
      <c r="F1279" s="33">
        <v>0</v>
      </c>
      <c r="G1279" s="33">
        <v>1</v>
      </c>
      <c r="H1279">
        <v>0</v>
      </c>
      <c r="I1279">
        <v>0</v>
      </c>
      <c r="J1279">
        <v>0</v>
      </c>
      <c r="K1279">
        <v>1</v>
      </c>
      <c r="L1279">
        <v>0</v>
      </c>
      <c r="M1279">
        <v>0</v>
      </c>
      <c r="N1279">
        <v>1</v>
      </c>
      <c r="O1279">
        <v>0</v>
      </c>
      <c r="P1279">
        <v>0</v>
      </c>
      <c r="Q1279" s="32">
        <v>4894.7533000000003</v>
      </c>
      <c r="R1279" s="110" t="e">
        <f>IF(Play[[#This Row],[southeast]]=1,Play[[#This Row],[medical_insurance_charges]],NA())</f>
        <v>#N/A</v>
      </c>
      <c r="S1279" s="110" t="e">
        <f>IF(Play[[#This Row],[southwest]]=1,Play[[#This Row],[medical_insurance_charges]],NA())</f>
        <v>#N/A</v>
      </c>
      <c r="T1279" s="111">
        <f>IF(Play[[#This Row],[northwest]]=1,Play[[#This Row],[medical_insurance_charges]],NA())</f>
        <v>4894.7533000000003</v>
      </c>
      <c r="U1279" s="110" t="e">
        <f>IF(Play[[#This Row],[northeast]]=1,Play[[#This Row],[medical_insurance_charges]],NA())</f>
        <v>#N/A</v>
      </c>
      <c r="V1279" s="114" t="e">
        <f>IF(AND(Play[[#This Row],[southeast]]&lt;&gt;0,Play[[#This Row],[Smoker]]&lt;&gt;0),Play[[#This Row],[medical_insurance_charges]],NA())</f>
        <v>#N/A</v>
      </c>
      <c r="W1279" s="114" t="e">
        <f>IF(AND(Play[[#This Row],[southwest]]&lt;&gt;0,Play[[#This Row],[Smoker]]&lt;&gt;0),Play[[#This Row],[medical_insurance_charges]],NA())</f>
        <v>#N/A</v>
      </c>
      <c r="X1279" s="114" t="e">
        <f>IF(AND(Play[[#This Row],[northwest]]&lt;&gt;0,Play[[#This Row],[Smoker]]&lt;&gt;0),Play[[#This Row],[medical_insurance_charges]],NA())</f>
        <v>#N/A</v>
      </c>
      <c r="Y1279" s="114" t="e">
        <f>IF(AND(Play[[#This Row],[northeast]]&lt;&gt;0,Play[[#This Row],[Smoker]]&lt;&gt;0),Play[[#This Row],[medical_insurance_charges]],NA())</f>
        <v>#N/A</v>
      </c>
      <c r="Z1279" s="115" t="e">
        <f>IF(AND(Play[[#This Row],[Biological Marker]]=0,Play[[#This Row],[Smoker]]=1),Play[[#This Row],[medical_insurance_charges]],NA())</f>
        <v>#N/A</v>
      </c>
      <c r="AA1279" s="115" t="e">
        <f>IF(AND(Play[[#This Row],[Biological Marker]]=1,Play[[#This Row],[Smoker]]=1),Play[[#This Row],[medical_insurance_charges]],NA())</f>
        <v>#N/A</v>
      </c>
      <c r="AB1279" s="144" t="e">
        <f>IF(AND(Play[[#This Row],[southeast]]&lt;&gt;0,Play[[#This Row],[Smoker]]=0),Play[[#This Row],[medical_insurance_charges]],NA())</f>
        <v>#N/A</v>
      </c>
      <c r="AC1279" s="144" t="e">
        <f>IF(AND(Play[[#This Row],[southwest]]&lt;&gt;0,Play[[#This Row],[Smoker]]=0),Play[[#This Row],[medical_insurance_charges]],NA())</f>
        <v>#N/A</v>
      </c>
      <c r="AD1279" s="144">
        <f>IF(AND(Play[[#This Row],[northwest]]&lt;&gt;0,Play[[#This Row],[Smoker]]=0),Play[[#This Row],[medical_insurance_charges]],NA())</f>
        <v>4894.7533000000003</v>
      </c>
      <c r="AE1279" s="144" t="e">
        <f>IF(AND(Play[[#This Row],[northeast]]&lt;&gt;0,Play[[#This Row],[Smoker]]=0),Play[[#This Row],[medical_insurance_charges]],NA())</f>
        <v>#N/A</v>
      </c>
      <c r="AF1279" s="115" t="e">
        <f>IF(AND(Play[[#This Row],[Biological Marker]]=0,Play[[#This Row],[Smoker]]=0),Play[[#This Row],[medical_insurance_charges]],NA())</f>
        <v>#N/A</v>
      </c>
      <c r="AG1279" s="115">
        <f>IF(AND(Play[[#This Row],[Biological Marker]]=1,Play[[#This Row],[Smoker]]=0),Play[[#This Row],[medical_insurance_charges]],NA())</f>
        <v>4894.7533000000003</v>
      </c>
    </row>
    <row r="1280" spans="1:33" x14ac:dyDescent="0.35">
      <c r="A1280" s="31">
        <v>36</v>
      </c>
      <c r="B1280" s="31">
        <v>27.55</v>
      </c>
      <c r="C1280" s="33">
        <v>0</v>
      </c>
      <c r="D1280" s="33">
        <v>0</v>
      </c>
      <c r="E1280" s="33">
        <v>1</v>
      </c>
      <c r="F1280" s="33">
        <v>0</v>
      </c>
      <c r="G1280" s="33">
        <v>1</v>
      </c>
      <c r="H1280">
        <v>0</v>
      </c>
      <c r="I1280">
        <v>0</v>
      </c>
      <c r="J1280">
        <v>0</v>
      </c>
      <c r="K1280">
        <v>0</v>
      </c>
      <c r="L1280">
        <v>1</v>
      </c>
      <c r="M1280">
        <v>0</v>
      </c>
      <c r="N1280">
        <v>0</v>
      </c>
      <c r="O1280">
        <v>1</v>
      </c>
      <c r="P1280">
        <v>0</v>
      </c>
      <c r="Q1280" s="32">
        <v>6746.7425000000003</v>
      </c>
      <c r="R1280" s="110" t="e">
        <f>IF(Play[[#This Row],[southeast]]=1,Play[[#This Row],[medical_insurance_charges]],NA())</f>
        <v>#N/A</v>
      </c>
      <c r="S1280" s="110" t="e">
        <f>IF(Play[[#This Row],[southwest]]=1,Play[[#This Row],[medical_insurance_charges]],NA())</f>
        <v>#N/A</v>
      </c>
      <c r="T1280" s="111" t="e">
        <f>IF(Play[[#This Row],[northwest]]=1,Play[[#This Row],[medical_insurance_charges]],NA())</f>
        <v>#N/A</v>
      </c>
      <c r="U1280" s="110">
        <f>IF(Play[[#This Row],[northeast]]=1,Play[[#This Row],[medical_insurance_charges]],NA())</f>
        <v>6746.7425000000003</v>
      </c>
      <c r="V1280" s="114" t="e">
        <f>IF(AND(Play[[#This Row],[southeast]]&lt;&gt;0,Play[[#This Row],[Smoker]]&lt;&gt;0),Play[[#This Row],[medical_insurance_charges]],NA())</f>
        <v>#N/A</v>
      </c>
      <c r="W1280" s="114" t="e">
        <f>IF(AND(Play[[#This Row],[southwest]]&lt;&gt;0,Play[[#This Row],[Smoker]]&lt;&gt;0),Play[[#This Row],[medical_insurance_charges]],NA())</f>
        <v>#N/A</v>
      </c>
      <c r="X1280" s="114" t="e">
        <f>IF(AND(Play[[#This Row],[northwest]]&lt;&gt;0,Play[[#This Row],[Smoker]]&lt;&gt;0),Play[[#This Row],[medical_insurance_charges]],NA())</f>
        <v>#N/A</v>
      </c>
      <c r="Y1280" s="114" t="e">
        <f>IF(AND(Play[[#This Row],[northeast]]&lt;&gt;0,Play[[#This Row],[Smoker]]&lt;&gt;0),Play[[#This Row],[medical_insurance_charges]],NA())</f>
        <v>#N/A</v>
      </c>
      <c r="Z1280" s="115" t="e">
        <f>IF(AND(Play[[#This Row],[Biological Marker]]=0,Play[[#This Row],[Smoker]]=1),Play[[#This Row],[medical_insurance_charges]],NA())</f>
        <v>#N/A</v>
      </c>
      <c r="AA1280" s="115" t="e">
        <f>IF(AND(Play[[#This Row],[Biological Marker]]=1,Play[[#This Row],[Smoker]]=1),Play[[#This Row],[medical_insurance_charges]],NA())</f>
        <v>#N/A</v>
      </c>
      <c r="AB1280" s="144" t="e">
        <f>IF(AND(Play[[#This Row],[southeast]]&lt;&gt;0,Play[[#This Row],[Smoker]]=0),Play[[#This Row],[medical_insurance_charges]],NA())</f>
        <v>#N/A</v>
      </c>
      <c r="AC1280" s="144" t="e">
        <f>IF(AND(Play[[#This Row],[southwest]]&lt;&gt;0,Play[[#This Row],[Smoker]]=0),Play[[#This Row],[medical_insurance_charges]],NA())</f>
        <v>#N/A</v>
      </c>
      <c r="AD1280" s="144" t="e">
        <f>IF(AND(Play[[#This Row],[northwest]]&lt;&gt;0,Play[[#This Row],[Smoker]]=0),Play[[#This Row],[medical_insurance_charges]],NA())</f>
        <v>#N/A</v>
      </c>
      <c r="AE1280" s="144">
        <f>IF(AND(Play[[#This Row],[northeast]]&lt;&gt;0,Play[[#This Row],[Smoker]]=0),Play[[#This Row],[medical_insurance_charges]],NA())</f>
        <v>6746.7425000000003</v>
      </c>
      <c r="AF1280" s="115" t="e">
        <f>IF(AND(Play[[#This Row],[Biological Marker]]=0,Play[[#This Row],[Smoker]]=0),Play[[#This Row],[medical_insurance_charges]],NA())</f>
        <v>#N/A</v>
      </c>
      <c r="AG1280" s="115">
        <f>IF(AND(Play[[#This Row],[Biological Marker]]=1,Play[[#This Row],[Smoker]]=0),Play[[#This Row],[medical_insurance_charges]],NA())</f>
        <v>6746.7425000000003</v>
      </c>
    </row>
    <row r="1281" spans="1:33" x14ac:dyDescent="0.35">
      <c r="A1281" s="31">
        <v>36</v>
      </c>
      <c r="B1281" s="31">
        <v>28.88</v>
      </c>
      <c r="C1281" s="33">
        <v>0</v>
      </c>
      <c r="D1281" s="33">
        <v>0</v>
      </c>
      <c r="E1281" s="33">
        <v>1</v>
      </c>
      <c r="F1281" s="33">
        <v>0</v>
      </c>
      <c r="G1281" s="33">
        <v>1</v>
      </c>
      <c r="H1281">
        <v>0</v>
      </c>
      <c r="I1281">
        <v>0</v>
      </c>
      <c r="J1281">
        <v>0</v>
      </c>
      <c r="K1281">
        <v>0</v>
      </c>
      <c r="L1281">
        <v>1</v>
      </c>
      <c r="M1281">
        <v>0</v>
      </c>
      <c r="N1281">
        <v>0</v>
      </c>
      <c r="O1281">
        <v>1</v>
      </c>
      <c r="P1281">
        <v>0</v>
      </c>
      <c r="Q1281" s="32">
        <v>6748.5911999999998</v>
      </c>
      <c r="R1281" s="110" t="e">
        <f>IF(Play[[#This Row],[southeast]]=1,Play[[#This Row],[medical_insurance_charges]],NA())</f>
        <v>#N/A</v>
      </c>
      <c r="S1281" s="110" t="e">
        <f>IF(Play[[#This Row],[southwest]]=1,Play[[#This Row],[medical_insurance_charges]],NA())</f>
        <v>#N/A</v>
      </c>
      <c r="T1281" s="111" t="e">
        <f>IF(Play[[#This Row],[northwest]]=1,Play[[#This Row],[medical_insurance_charges]],NA())</f>
        <v>#N/A</v>
      </c>
      <c r="U1281" s="110">
        <f>IF(Play[[#This Row],[northeast]]=1,Play[[#This Row],[medical_insurance_charges]],NA())</f>
        <v>6748.5911999999998</v>
      </c>
      <c r="V1281" s="114" t="e">
        <f>IF(AND(Play[[#This Row],[southeast]]&lt;&gt;0,Play[[#This Row],[Smoker]]&lt;&gt;0),Play[[#This Row],[medical_insurance_charges]],NA())</f>
        <v>#N/A</v>
      </c>
      <c r="W1281" s="114" t="e">
        <f>IF(AND(Play[[#This Row],[southwest]]&lt;&gt;0,Play[[#This Row],[Smoker]]&lt;&gt;0),Play[[#This Row],[medical_insurance_charges]],NA())</f>
        <v>#N/A</v>
      </c>
      <c r="X1281" s="114" t="e">
        <f>IF(AND(Play[[#This Row],[northwest]]&lt;&gt;0,Play[[#This Row],[Smoker]]&lt;&gt;0),Play[[#This Row],[medical_insurance_charges]],NA())</f>
        <v>#N/A</v>
      </c>
      <c r="Y1281" s="114" t="e">
        <f>IF(AND(Play[[#This Row],[northeast]]&lt;&gt;0,Play[[#This Row],[Smoker]]&lt;&gt;0),Play[[#This Row],[medical_insurance_charges]],NA())</f>
        <v>#N/A</v>
      </c>
      <c r="Z1281" s="115" t="e">
        <f>IF(AND(Play[[#This Row],[Biological Marker]]=0,Play[[#This Row],[Smoker]]=1),Play[[#This Row],[medical_insurance_charges]],NA())</f>
        <v>#N/A</v>
      </c>
      <c r="AA1281" s="115" t="e">
        <f>IF(AND(Play[[#This Row],[Biological Marker]]=1,Play[[#This Row],[Smoker]]=1),Play[[#This Row],[medical_insurance_charges]],NA())</f>
        <v>#N/A</v>
      </c>
      <c r="AB1281" s="144" t="e">
        <f>IF(AND(Play[[#This Row],[southeast]]&lt;&gt;0,Play[[#This Row],[Smoker]]=0),Play[[#This Row],[medical_insurance_charges]],NA())</f>
        <v>#N/A</v>
      </c>
      <c r="AC1281" s="144" t="e">
        <f>IF(AND(Play[[#This Row],[southwest]]&lt;&gt;0,Play[[#This Row],[Smoker]]=0),Play[[#This Row],[medical_insurance_charges]],NA())</f>
        <v>#N/A</v>
      </c>
      <c r="AD1281" s="144" t="e">
        <f>IF(AND(Play[[#This Row],[northwest]]&lt;&gt;0,Play[[#This Row],[Smoker]]=0),Play[[#This Row],[medical_insurance_charges]],NA())</f>
        <v>#N/A</v>
      </c>
      <c r="AE1281" s="144">
        <f>IF(AND(Play[[#This Row],[northeast]]&lt;&gt;0,Play[[#This Row],[Smoker]]=0),Play[[#This Row],[medical_insurance_charges]],NA())</f>
        <v>6748.5911999999998</v>
      </c>
      <c r="AF1281" s="115" t="e">
        <f>IF(AND(Play[[#This Row],[Biological Marker]]=0,Play[[#This Row],[Smoker]]=0),Play[[#This Row],[medical_insurance_charges]],NA())</f>
        <v>#N/A</v>
      </c>
      <c r="AG1281" s="115">
        <f>IF(AND(Play[[#This Row],[Biological Marker]]=1,Play[[#This Row],[Smoker]]=0),Play[[#This Row],[medical_insurance_charges]],NA())</f>
        <v>6748.5911999999998</v>
      </c>
    </row>
    <row r="1282" spans="1:33" x14ac:dyDescent="0.35">
      <c r="A1282" s="31">
        <v>36</v>
      </c>
      <c r="B1282" s="31">
        <v>28.594999999999999</v>
      </c>
      <c r="C1282" s="33">
        <v>0</v>
      </c>
      <c r="D1282" s="33">
        <v>0</v>
      </c>
      <c r="E1282" s="33">
        <v>1</v>
      </c>
      <c r="F1282" s="33">
        <v>0</v>
      </c>
      <c r="G1282" s="33">
        <v>1</v>
      </c>
      <c r="H1282">
        <v>0</v>
      </c>
      <c r="I1282">
        <v>0</v>
      </c>
      <c r="J1282">
        <v>0</v>
      </c>
      <c r="K1282">
        <v>1</v>
      </c>
      <c r="L1282">
        <v>0</v>
      </c>
      <c r="M1282">
        <v>0</v>
      </c>
      <c r="N1282">
        <v>0</v>
      </c>
      <c r="O1282">
        <v>1</v>
      </c>
      <c r="P1282">
        <v>0</v>
      </c>
      <c r="Q1282" s="32">
        <v>6548.1950500000003</v>
      </c>
      <c r="R1282" s="110" t="e">
        <f>IF(Play[[#This Row],[southeast]]=1,Play[[#This Row],[medical_insurance_charges]],NA())</f>
        <v>#N/A</v>
      </c>
      <c r="S1282" s="110" t="e">
        <f>IF(Play[[#This Row],[southwest]]=1,Play[[#This Row],[medical_insurance_charges]],NA())</f>
        <v>#N/A</v>
      </c>
      <c r="T1282" s="111">
        <f>IF(Play[[#This Row],[northwest]]=1,Play[[#This Row],[medical_insurance_charges]],NA())</f>
        <v>6548.1950500000003</v>
      </c>
      <c r="U1282" s="110" t="e">
        <f>IF(Play[[#This Row],[northeast]]=1,Play[[#This Row],[medical_insurance_charges]],NA())</f>
        <v>#N/A</v>
      </c>
      <c r="V1282" s="114" t="e">
        <f>IF(AND(Play[[#This Row],[southeast]]&lt;&gt;0,Play[[#This Row],[Smoker]]&lt;&gt;0),Play[[#This Row],[medical_insurance_charges]],NA())</f>
        <v>#N/A</v>
      </c>
      <c r="W1282" s="114" t="e">
        <f>IF(AND(Play[[#This Row],[southwest]]&lt;&gt;0,Play[[#This Row],[Smoker]]&lt;&gt;0),Play[[#This Row],[medical_insurance_charges]],NA())</f>
        <v>#N/A</v>
      </c>
      <c r="X1282" s="114" t="e">
        <f>IF(AND(Play[[#This Row],[northwest]]&lt;&gt;0,Play[[#This Row],[Smoker]]&lt;&gt;0),Play[[#This Row],[medical_insurance_charges]],NA())</f>
        <v>#N/A</v>
      </c>
      <c r="Y1282" s="114" t="e">
        <f>IF(AND(Play[[#This Row],[northeast]]&lt;&gt;0,Play[[#This Row],[Smoker]]&lt;&gt;0),Play[[#This Row],[medical_insurance_charges]],NA())</f>
        <v>#N/A</v>
      </c>
      <c r="Z1282" s="115" t="e">
        <f>IF(AND(Play[[#This Row],[Biological Marker]]=0,Play[[#This Row],[Smoker]]=1),Play[[#This Row],[medical_insurance_charges]],NA())</f>
        <v>#N/A</v>
      </c>
      <c r="AA1282" s="115" t="e">
        <f>IF(AND(Play[[#This Row],[Biological Marker]]=1,Play[[#This Row],[Smoker]]=1),Play[[#This Row],[medical_insurance_charges]],NA())</f>
        <v>#N/A</v>
      </c>
      <c r="AB1282" s="144" t="e">
        <f>IF(AND(Play[[#This Row],[southeast]]&lt;&gt;0,Play[[#This Row],[Smoker]]=0),Play[[#This Row],[medical_insurance_charges]],NA())</f>
        <v>#N/A</v>
      </c>
      <c r="AC1282" s="144" t="e">
        <f>IF(AND(Play[[#This Row],[southwest]]&lt;&gt;0,Play[[#This Row],[Smoker]]=0),Play[[#This Row],[medical_insurance_charges]],NA())</f>
        <v>#N/A</v>
      </c>
      <c r="AD1282" s="144">
        <f>IF(AND(Play[[#This Row],[northwest]]&lt;&gt;0,Play[[#This Row],[Smoker]]=0),Play[[#This Row],[medical_insurance_charges]],NA())</f>
        <v>6548.1950500000003</v>
      </c>
      <c r="AE1282" s="144" t="e">
        <f>IF(AND(Play[[#This Row],[northeast]]&lt;&gt;0,Play[[#This Row],[Smoker]]=0),Play[[#This Row],[medical_insurance_charges]],NA())</f>
        <v>#N/A</v>
      </c>
      <c r="AF1282" s="115" t="e">
        <f>IF(AND(Play[[#This Row],[Biological Marker]]=0,Play[[#This Row],[Smoker]]=0),Play[[#This Row],[medical_insurance_charges]],NA())</f>
        <v>#N/A</v>
      </c>
      <c r="AG1282" s="115">
        <f>IF(AND(Play[[#This Row],[Biological Marker]]=1,Play[[#This Row],[Smoker]]=0),Play[[#This Row],[medical_insurance_charges]],NA())</f>
        <v>6548.1950500000003</v>
      </c>
    </row>
    <row r="1283" spans="1:33" x14ac:dyDescent="0.35">
      <c r="A1283" s="31">
        <v>37</v>
      </c>
      <c r="B1283" s="31">
        <v>29.83</v>
      </c>
      <c r="C1283" s="33">
        <v>0</v>
      </c>
      <c r="D1283" s="33">
        <v>0</v>
      </c>
      <c r="E1283" s="33">
        <v>1</v>
      </c>
      <c r="F1283" s="33">
        <v>0</v>
      </c>
      <c r="G1283" s="33">
        <v>1</v>
      </c>
      <c r="H1283">
        <v>0</v>
      </c>
      <c r="I1283">
        <v>0</v>
      </c>
      <c r="J1283">
        <v>0</v>
      </c>
      <c r="K1283">
        <v>0</v>
      </c>
      <c r="L1283">
        <v>1</v>
      </c>
      <c r="M1283">
        <v>0</v>
      </c>
      <c r="N1283">
        <v>0</v>
      </c>
      <c r="O1283">
        <v>1</v>
      </c>
      <c r="P1283">
        <v>0</v>
      </c>
      <c r="Q1283" s="32">
        <v>6406.4107000000004</v>
      </c>
      <c r="R1283" s="110" t="e">
        <f>IF(Play[[#This Row],[southeast]]=1,Play[[#This Row],[medical_insurance_charges]],NA())</f>
        <v>#N/A</v>
      </c>
      <c r="S1283" s="110" t="e">
        <f>IF(Play[[#This Row],[southwest]]=1,Play[[#This Row],[medical_insurance_charges]],NA())</f>
        <v>#N/A</v>
      </c>
      <c r="T1283" s="111" t="e">
        <f>IF(Play[[#This Row],[northwest]]=1,Play[[#This Row],[medical_insurance_charges]],NA())</f>
        <v>#N/A</v>
      </c>
      <c r="U1283" s="110">
        <f>IF(Play[[#This Row],[northeast]]=1,Play[[#This Row],[medical_insurance_charges]],NA())</f>
        <v>6406.4107000000004</v>
      </c>
      <c r="V1283" s="114" t="e">
        <f>IF(AND(Play[[#This Row],[southeast]]&lt;&gt;0,Play[[#This Row],[Smoker]]&lt;&gt;0),Play[[#This Row],[medical_insurance_charges]],NA())</f>
        <v>#N/A</v>
      </c>
      <c r="W1283" s="114" t="e">
        <f>IF(AND(Play[[#This Row],[southwest]]&lt;&gt;0,Play[[#This Row],[Smoker]]&lt;&gt;0),Play[[#This Row],[medical_insurance_charges]],NA())</f>
        <v>#N/A</v>
      </c>
      <c r="X1283" s="114" t="e">
        <f>IF(AND(Play[[#This Row],[northwest]]&lt;&gt;0,Play[[#This Row],[Smoker]]&lt;&gt;0),Play[[#This Row],[medical_insurance_charges]],NA())</f>
        <v>#N/A</v>
      </c>
      <c r="Y1283" s="114" t="e">
        <f>IF(AND(Play[[#This Row],[northeast]]&lt;&gt;0,Play[[#This Row],[Smoker]]&lt;&gt;0),Play[[#This Row],[medical_insurance_charges]],NA())</f>
        <v>#N/A</v>
      </c>
      <c r="Z1283" s="115" t="e">
        <f>IF(AND(Play[[#This Row],[Biological Marker]]=0,Play[[#This Row],[Smoker]]=1),Play[[#This Row],[medical_insurance_charges]],NA())</f>
        <v>#N/A</v>
      </c>
      <c r="AA1283" s="115" t="e">
        <f>IF(AND(Play[[#This Row],[Biological Marker]]=1,Play[[#This Row],[Smoker]]=1),Play[[#This Row],[medical_insurance_charges]],NA())</f>
        <v>#N/A</v>
      </c>
      <c r="AB1283" s="144" t="e">
        <f>IF(AND(Play[[#This Row],[southeast]]&lt;&gt;0,Play[[#This Row],[Smoker]]=0),Play[[#This Row],[medical_insurance_charges]],NA())</f>
        <v>#N/A</v>
      </c>
      <c r="AC1283" s="144" t="e">
        <f>IF(AND(Play[[#This Row],[southwest]]&lt;&gt;0,Play[[#This Row],[Smoker]]=0),Play[[#This Row],[medical_insurance_charges]],NA())</f>
        <v>#N/A</v>
      </c>
      <c r="AD1283" s="144" t="e">
        <f>IF(AND(Play[[#This Row],[northwest]]&lt;&gt;0,Play[[#This Row],[Smoker]]=0),Play[[#This Row],[medical_insurance_charges]],NA())</f>
        <v>#N/A</v>
      </c>
      <c r="AE1283" s="144">
        <f>IF(AND(Play[[#This Row],[northeast]]&lt;&gt;0,Play[[#This Row],[Smoker]]=0),Play[[#This Row],[medical_insurance_charges]],NA())</f>
        <v>6406.4107000000004</v>
      </c>
      <c r="AF1283" s="115" t="e">
        <f>IF(AND(Play[[#This Row],[Biological Marker]]=0,Play[[#This Row],[Smoker]]=0),Play[[#This Row],[medical_insurance_charges]],NA())</f>
        <v>#N/A</v>
      </c>
      <c r="AG1283" s="115">
        <f>IF(AND(Play[[#This Row],[Biological Marker]]=1,Play[[#This Row],[Smoker]]=0),Play[[#This Row],[medical_insurance_charges]],NA())</f>
        <v>6406.4107000000004</v>
      </c>
    </row>
    <row r="1284" spans="1:33" x14ac:dyDescent="0.35">
      <c r="A1284" s="31">
        <v>37</v>
      </c>
      <c r="B1284" s="31">
        <v>28.024999999999999</v>
      </c>
      <c r="C1284" s="33">
        <v>0</v>
      </c>
      <c r="D1284" s="33">
        <v>0</v>
      </c>
      <c r="E1284" s="33">
        <v>1</v>
      </c>
      <c r="F1284" s="33">
        <v>0</v>
      </c>
      <c r="G1284" s="33">
        <v>1</v>
      </c>
      <c r="H1284">
        <v>0</v>
      </c>
      <c r="I1284">
        <v>0</v>
      </c>
      <c r="J1284">
        <v>0</v>
      </c>
      <c r="K1284">
        <v>1</v>
      </c>
      <c r="L1284">
        <v>0</v>
      </c>
      <c r="M1284">
        <v>0</v>
      </c>
      <c r="N1284">
        <v>0</v>
      </c>
      <c r="O1284">
        <v>1</v>
      </c>
      <c r="P1284">
        <v>0</v>
      </c>
      <c r="Q1284" s="32">
        <v>6203.90175</v>
      </c>
      <c r="R1284" s="110" t="e">
        <f>IF(Play[[#This Row],[southeast]]=1,Play[[#This Row],[medical_insurance_charges]],NA())</f>
        <v>#N/A</v>
      </c>
      <c r="S1284" s="110" t="e">
        <f>IF(Play[[#This Row],[southwest]]=1,Play[[#This Row],[medical_insurance_charges]],NA())</f>
        <v>#N/A</v>
      </c>
      <c r="T1284" s="111">
        <f>IF(Play[[#This Row],[northwest]]=1,Play[[#This Row],[medical_insurance_charges]],NA())</f>
        <v>6203.90175</v>
      </c>
      <c r="U1284" s="110" t="e">
        <f>IF(Play[[#This Row],[northeast]]=1,Play[[#This Row],[medical_insurance_charges]],NA())</f>
        <v>#N/A</v>
      </c>
      <c r="V1284" s="114" t="e">
        <f>IF(AND(Play[[#This Row],[southeast]]&lt;&gt;0,Play[[#This Row],[Smoker]]&lt;&gt;0),Play[[#This Row],[medical_insurance_charges]],NA())</f>
        <v>#N/A</v>
      </c>
      <c r="W1284" s="114" t="e">
        <f>IF(AND(Play[[#This Row],[southwest]]&lt;&gt;0,Play[[#This Row],[Smoker]]&lt;&gt;0),Play[[#This Row],[medical_insurance_charges]],NA())</f>
        <v>#N/A</v>
      </c>
      <c r="X1284" s="114" t="e">
        <f>IF(AND(Play[[#This Row],[northwest]]&lt;&gt;0,Play[[#This Row],[Smoker]]&lt;&gt;0),Play[[#This Row],[medical_insurance_charges]],NA())</f>
        <v>#N/A</v>
      </c>
      <c r="Y1284" s="114" t="e">
        <f>IF(AND(Play[[#This Row],[northeast]]&lt;&gt;0,Play[[#This Row],[Smoker]]&lt;&gt;0),Play[[#This Row],[medical_insurance_charges]],NA())</f>
        <v>#N/A</v>
      </c>
      <c r="Z1284" s="115" t="e">
        <f>IF(AND(Play[[#This Row],[Biological Marker]]=0,Play[[#This Row],[Smoker]]=1),Play[[#This Row],[medical_insurance_charges]],NA())</f>
        <v>#N/A</v>
      </c>
      <c r="AA1284" s="115" t="e">
        <f>IF(AND(Play[[#This Row],[Biological Marker]]=1,Play[[#This Row],[Smoker]]=1),Play[[#This Row],[medical_insurance_charges]],NA())</f>
        <v>#N/A</v>
      </c>
      <c r="AB1284" s="144" t="e">
        <f>IF(AND(Play[[#This Row],[southeast]]&lt;&gt;0,Play[[#This Row],[Smoker]]=0),Play[[#This Row],[medical_insurance_charges]],NA())</f>
        <v>#N/A</v>
      </c>
      <c r="AC1284" s="144" t="e">
        <f>IF(AND(Play[[#This Row],[southwest]]&lt;&gt;0,Play[[#This Row],[Smoker]]=0),Play[[#This Row],[medical_insurance_charges]],NA())</f>
        <v>#N/A</v>
      </c>
      <c r="AD1284" s="144">
        <f>IF(AND(Play[[#This Row],[northwest]]&lt;&gt;0,Play[[#This Row],[Smoker]]=0),Play[[#This Row],[medical_insurance_charges]],NA())</f>
        <v>6203.90175</v>
      </c>
      <c r="AE1284" s="144" t="e">
        <f>IF(AND(Play[[#This Row],[northeast]]&lt;&gt;0,Play[[#This Row],[Smoker]]=0),Play[[#This Row],[medical_insurance_charges]],NA())</f>
        <v>#N/A</v>
      </c>
      <c r="AF1284" s="115" t="e">
        <f>IF(AND(Play[[#This Row],[Biological Marker]]=0,Play[[#This Row],[Smoker]]=0),Play[[#This Row],[medical_insurance_charges]],NA())</f>
        <v>#N/A</v>
      </c>
      <c r="AG1284" s="115">
        <f>IF(AND(Play[[#This Row],[Biological Marker]]=1,Play[[#This Row],[Smoker]]=0),Play[[#This Row],[medical_insurance_charges]],NA())</f>
        <v>6203.90175</v>
      </c>
    </row>
    <row r="1285" spans="1:33" x14ac:dyDescent="0.35">
      <c r="A1285" s="31">
        <v>37</v>
      </c>
      <c r="B1285" s="31">
        <v>29.64</v>
      </c>
      <c r="C1285" s="33">
        <v>0</v>
      </c>
      <c r="D1285" s="33">
        <v>0</v>
      </c>
      <c r="E1285" s="33">
        <v>1</v>
      </c>
      <c r="F1285" s="33">
        <v>0</v>
      </c>
      <c r="G1285" s="33">
        <v>1</v>
      </c>
      <c r="H1285">
        <v>0</v>
      </c>
      <c r="I1285">
        <v>0</v>
      </c>
      <c r="J1285">
        <v>0</v>
      </c>
      <c r="K1285">
        <v>1</v>
      </c>
      <c r="L1285">
        <v>0</v>
      </c>
      <c r="M1285">
        <v>0</v>
      </c>
      <c r="N1285">
        <v>0</v>
      </c>
      <c r="O1285">
        <v>1</v>
      </c>
      <c r="P1285">
        <v>0</v>
      </c>
      <c r="Q1285" s="32">
        <v>5028.1466</v>
      </c>
      <c r="R1285" s="110" t="e">
        <f>IF(Play[[#This Row],[southeast]]=1,Play[[#This Row],[medical_insurance_charges]],NA())</f>
        <v>#N/A</v>
      </c>
      <c r="S1285" s="110" t="e">
        <f>IF(Play[[#This Row],[southwest]]=1,Play[[#This Row],[medical_insurance_charges]],NA())</f>
        <v>#N/A</v>
      </c>
      <c r="T1285" s="111">
        <f>IF(Play[[#This Row],[northwest]]=1,Play[[#This Row],[medical_insurance_charges]],NA())</f>
        <v>5028.1466</v>
      </c>
      <c r="U1285" s="110" t="e">
        <f>IF(Play[[#This Row],[northeast]]=1,Play[[#This Row],[medical_insurance_charges]],NA())</f>
        <v>#N/A</v>
      </c>
      <c r="V1285" s="114" t="e">
        <f>IF(AND(Play[[#This Row],[southeast]]&lt;&gt;0,Play[[#This Row],[Smoker]]&lt;&gt;0),Play[[#This Row],[medical_insurance_charges]],NA())</f>
        <v>#N/A</v>
      </c>
      <c r="W1285" s="114" t="e">
        <f>IF(AND(Play[[#This Row],[southwest]]&lt;&gt;0,Play[[#This Row],[Smoker]]&lt;&gt;0),Play[[#This Row],[medical_insurance_charges]],NA())</f>
        <v>#N/A</v>
      </c>
      <c r="X1285" s="114" t="e">
        <f>IF(AND(Play[[#This Row],[northwest]]&lt;&gt;0,Play[[#This Row],[Smoker]]&lt;&gt;0),Play[[#This Row],[medical_insurance_charges]],NA())</f>
        <v>#N/A</v>
      </c>
      <c r="Y1285" s="114" t="e">
        <f>IF(AND(Play[[#This Row],[northeast]]&lt;&gt;0,Play[[#This Row],[Smoker]]&lt;&gt;0),Play[[#This Row],[medical_insurance_charges]],NA())</f>
        <v>#N/A</v>
      </c>
      <c r="Z1285" s="115" t="e">
        <f>IF(AND(Play[[#This Row],[Biological Marker]]=0,Play[[#This Row],[Smoker]]=1),Play[[#This Row],[medical_insurance_charges]],NA())</f>
        <v>#N/A</v>
      </c>
      <c r="AA1285" s="115" t="e">
        <f>IF(AND(Play[[#This Row],[Biological Marker]]=1,Play[[#This Row],[Smoker]]=1),Play[[#This Row],[medical_insurance_charges]],NA())</f>
        <v>#N/A</v>
      </c>
      <c r="AB1285" s="144" t="e">
        <f>IF(AND(Play[[#This Row],[southeast]]&lt;&gt;0,Play[[#This Row],[Smoker]]=0),Play[[#This Row],[medical_insurance_charges]],NA())</f>
        <v>#N/A</v>
      </c>
      <c r="AC1285" s="144" t="e">
        <f>IF(AND(Play[[#This Row],[southwest]]&lt;&gt;0,Play[[#This Row],[Smoker]]=0),Play[[#This Row],[medical_insurance_charges]],NA())</f>
        <v>#N/A</v>
      </c>
      <c r="AD1285" s="144">
        <f>IF(AND(Play[[#This Row],[northwest]]&lt;&gt;0,Play[[#This Row],[Smoker]]=0),Play[[#This Row],[medical_insurance_charges]],NA())</f>
        <v>5028.1466</v>
      </c>
      <c r="AE1285" s="144" t="e">
        <f>IF(AND(Play[[#This Row],[northeast]]&lt;&gt;0,Play[[#This Row],[Smoker]]=0),Play[[#This Row],[medical_insurance_charges]],NA())</f>
        <v>#N/A</v>
      </c>
      <c r="AF1285" s="115" t="e">
        <f>IF(AND(Play[[#This Row],[Biological Marker]]=0,Play[[#This Row],[Smoker]]=0),Play[[#This Row],[medical_insurance_charges]],NA())</f>
        <v>#N/A</v>
      </c>
      <c r="AG1285" s="115">
        <f>IF(AND(Play[[#This Row],[Biological Marker]]=1,Play[[#This Row],[Smoker]]=0),Play[[#This Row],[medical_insurance_charges]],NA())</f>
        <v>5028.1466</v>
      </c>
    </row>
    <row r="1286" spans="1:33" x14ac:dyDescent="0.35">
      <c r="A1286" s="31">
        <v>38</v>
      </c>
      <c r="B1286" s="31">
        <v>27.835000000000001</v>
      </c>
      <c r="C1286" s="33">
        <v>0</v>
      </c>
      <c r="D1286" s="33">
        <v>0</v>
      </c>
      <c r="E1286" s="33">
        <v>1</v>
      </c>
      <c r="F1286" s="33">
        <v>0</v>
      </c>
      <c r="G1286" s="33">
        <v>1</v>
      </c>
      <c r="H1286">
        <v>0</v>
      </c>
      <c r="I1286">
        <v>0</v>
      </c>
      <c r="J1286">
        <v>0</v>
      </c>
      <c r="K1286">
        <v>1</v>
      </c>
      <c r="L1286">
        <v>0</v>
      </c>
      <c r="M1286">
        <v>0</v>
      </c>
      <c r="N1286">
        <v>0</v>
      </c>
      <c r="O1286">
        <v>1</v>
      </c>
      <c r="P1286">
        <v>0</v>
      </c>
      <c r="Q1286" s="32">
        <v>6455.86265</v>
      </c>
      <c r="R1286" s="110" t="e">
        <f>IF(Play[[#This Row],[southeast]]=1,Play[[#This Row],[medical_insurance_charges]],NA())</f>
        <v>#N/A</v>
      </c>
      <c r="S1286" s="110" t="e">
        <f>IF(Play[[#This Row],[southwest]]=1,Play[[#This Row],[medical_insurance_charges]],NA())</f>
        <v>#N/A</v>
      </c>
      <c r="T1286" s="111">
        <f>IF(Play[[#This Row],[northwest]]=1,Play[[#This Row],[medical_insurance_charges]],NA())</f>
        <v>6455.86265</v>
      </c>
      <c r="U1286" s="110" t="e">
        <f>IF(Play[[#This Row],[northeast]]=1,Play[[#This Row],[medical_insurance_charges]],NA())</f>
        <v>#N/A</v>
      </c>
      <c r="V1286" s="114" t="e">
        <f>IF(AND(Play[[#This Row],[southeast]]&lt;&gt;0,Play[[#This Row],[Smoker]]&lt;&gt;0),Play[[#This Row],[medical_insurance_charges]],NA())</f>
        <v>#N/A</v>
      </c>
      <c r="W1286" s="114" t="e">
        <f>IF(AND(Play[[#This Row],[southwest]]&lt;&gt;0,Play[[#This Row],[Smoker]]&lt;&gt;0),Play[[#This Row],[medical_insurance_charges]],NA())</f>
        <v>#N/A</v>
      </c>
      <c r="X1286" s="114" t="e">
        <f>IF(AND(Play[[#This Row],[northwest]]&lt;&gt;0,Play[[#This Row],[Smoker]]&lt;&gt;0),Play[[#This Row],[medical_insurance_charges]],NA())</f>
        <v>#N/A</v>
      </c>
      <c r="Y1286" s="114" t="e">
        <f>IF(AND(Play[[#This Row],[northeast]]&lt;&gt;0,Play[[#This Row],[Smoker]]&lt;&gt;0),Play[[#This Row],[medical_insurance_charges]],NA())</f>
        <v>#N/A</v>
      </c>
      <c r="Z1286" s="115" t="e">
        <f>IF(AND(Play[[#This Row],[Biological Marker]]=0,Play[[#This Row],[Smoker]]=1),Play[[#This Row],[medical_insurance_charges]],NA())</f>
        <v>#N/A</v>
      </c>
      <c r="AA1286" s="115" t="e">
        <f>IF(AND(Play[[#This Row],[Biological Marker]]=1,Play[[#This Row],[Smoker]]=1),Play[[#This Row],[medical_insurance_charges]],NA())</f>
        <v>#N/A</v>
      </c>
      <c r="AB1286" s="144" t="e">
        <f>IF(AND(Play[[#This Row],[southeast]]&lt;&gt;0,Play[[#This Row],[Smoker]]=0),Play[[#This Row],[medical_insurance_charges]],NA())</f>
        <v>#N/A</v>
      </c>
      <c r="AC1286" s="144" t="e">
        <f>IF(AND(Play[[#This Row],[southwest]]&lt;&gt;0,Play[[#This Row],[Smoker]]=0),Play[[#This Row],[medical_insurance_charges]],NA())</f>
        <v>#N/A</v>
      </c>
      <c r="AD1286" s="144">
        <f>IF(AND(Play[[#This Row],[northwest]]&lt;&gt;0,Play[[#This Row],[Smoker]]=0),Play[[#This Row],[medical_insurance_charges]],NA())</f>
        <v>6455.86265</v>
      </c>
      <c r="AE1286" s="144" t="e">
        <f>IF(AND(Play[[#This Row],[northeast]]&lt;&gt;0,Play[[#This Row],[Smoker]]=0),Play[[#This Row],[medical_insurance_charges]],NA())</f>
        <v>#N/A</v>
      </c>
      <c r="AF1286" s="115" t="e">
        <f>IF(AND(Play[[#This Row],[Biological Marker]]=0,Play[[#This Row],[Smoker]]=0),Play[[#This Row],[medical_insurance_charges]],NA())</f>
        <v>#N/A</v>
      </c>
      <c r="AG1286" s="115">
        <f>IF(AND(Play[[#This Row],[Biological Marker]]=1,Play[[#This Row],[Smoker]]=0),Play[[#This Row],[medical_insurance_charges]],NA())</f>
        <v>6455.86265</v>
      </c>
    </row>
    <row r="1287" spans="1:33" x14ac:dyDescent="0.35">
      <c r="A1287" s="31">
        <v>38</v>
      </c>
      <c r="B1287" s="31">
        <v>28.024999999999999</v>
      </c>
      <c r="C1287" s="33">
        <v>0</v>
      </c>
      <c r="D1287" s="33">
        <v>0</v>
      </c>
      <c r="E1287" s="33">
        <v>1</v>
      </c>
      <c r="F1287" s="33">
        <v>0</v>
      </c>
      <c r="G1287" s="33">
        <v>1</v>
      </c>
      <c r="H1287">
        <v>0</v>
      </c>
      <c r="I1287">
        <v>0</v>
      </c>
      <c r="J1287">
        <v>0</v>
      </c>
      <c r="K1287">
        <v>0</v>
      </c>
      <c r="L1287">
        <v>1</v>
      </c>
      <c r="M1287">
        <v>0</v>
      </c>
      <c r="N1287">
        <v>0</v>
      </c>
      <c r="O1287">
        <v>1</v>
      </c>
      <c r="P1287">
        <v>0</v>
      </c>
      <c r="Q1287" s="32">
        <v>6067.1267500000004</v>
      </c>
      <c r="R1287" s="110" t="e">
        <f>IF(Play[[#This Row],[southeast]]=1,Play[[#This Row],[medical_insurance_charges]],NA())</f>
        <v>#N/A</v>
      </c>
      <c r="S1287" s="110" t="e">
        <f>IF(Play[[#This Row],[southwest]]=1,Play[[#This Row],[medical_insurance_charges]],NA())</f>
        <v>#N/A</v>
      </c>
      <c r="T1287" s="111" t="e">
        <f>IF(Play[[#This Row],[northwest]]=1,Play[[#This Row],[medical_insurance_charges]],NA())</f>
        <v>#N/A</v>
      </c>
      <c r="U1287" s="110">
        <f>IF(Play[[#This Row],[northeast]]=1,Play[[#This Row],[medical_insurance_charges]],NA())</f>
        <v>6067.1267500000004</v>
      </c>
      <c r="V1287" s="114" t="e">
        <f>IF(AND(Play[[#This Row],[southeast]]&lt;&gt;0,Play[[#This Row],[Smoker]]&lt;&gt;0),Play[[#This Row],[medical_insurance_charges]],NA())</f>
        <v>#N/A</v>
      </c>
      <c r="W1287" s="114" t="e">
        <f>IF(AND(Play[[#This Row],[southwest]]&lt;&gt;0,Play[[#This Row],[Smoker]]&lt;&gt;0),Play[[#This Row],[medical_insurance_charges]],NA())</f>
        <v>#N/A</v>
      </c>
      <c r="X1287" s="114" t="e">
        <f>IF(AND(Play[[#This Row],[northwest]]&lt;&gt;0,Play[[#This Row],[Smoker]]&lt;&gt;0),Play[[#This Row],[medical_insurance_charges]],NA())</f>
        <v>#N/A</v>
      </c>
      <c r="Y1287" s="114" t="e">
        <f>IF(AND(Play[[#This Row],[northeast]]&lt;&gt;0,Play[[#This Row],[Smoker]]&lt;&gt;0),Play[[#This Row],[medical_insurance_charges]],NA())</f>
        <v>#N/A</v>
      </c>
      <c r="Z1287" s="115" t="e">
        <f>IF(AND(Play[[#This Row],[Biological Marker]]=0,Play[[#This Row],[Smoker]]=1),Play[[#This Row],[medical_insurance_charges]],NA())</f>
        <v>#N/A</v>
      </c>
      <c r="AA1287" s="115" t="e">
        <f>IF(AND(Play[[#This Row],[Biological Marker]]=1,Play[[#This Row],[Smoker]]=1),Play[[#This Row],[medical_insurance_charges]],NA())</f>
        <v>#N/A</v>
      </c>
      <c r="AB1287" s="144" t="e">
        <f>IF(AND(Play[[#This Row],[southeast]]&lt;&gt;0,Play[[#This Row],[Smoker]]=0),Play[[#This Row],[medical_insurance_charges]],NA())</f>
        <v>#N/A</v>
      </c>
      <c r="AC1287" s="144" t="e">
        <f>IF(AND(Play[[#This Row],[southwest]]&lt;&gt;0,Play[[#This Row],[Smoker]]=0),Play[[#This Row],[medical_insurance_charges]],NA())</f>
        <v>#N/A</v>
      </c>
      <c r="AD1287" s="144" t="e">
        <f>IF(AND(Play[[#This Row],[northwest]]&lt;&gt;0,Play[[#This Row],[Smoker]]=0),Play[[#This Row],[medical_insurance_charges]],NA())</f>
        <v>#N/A</v>
      </c>
      <c r="AE1287" s="144">
        <f>IF(AND(Play[[#This Row],[northeast]]&lt;&gt;0,Play[[#This Row],[Smoker]]=0),Play[[#This Row],[medical_insurance_charges]],NA())</f>
        <v>6067.1267500000004</v>
      </c>
      <c r="AF1287" s="115" t="e">
        <f>IF(AND(Play[[#This Row],[Biological Marker]]=0,Play[[#This Row],[Smoker]]=0),Play[[#This Row],[medical_insurance_charges]],NA())</f>
        <v>#N/A</v>
      </c>
      <c r="AG1287" s="115">
        <f>IF(AND(Play[[#This Row],[Biological Marker]]=1,Play[[#This Row],[Smoker]]=0),Play[[#This Row],[medical_insurance_charges]],NA())</f>
        <v>6067.1267500000004</v>
      </c>
    </row>
    <row r="1288" spans="1:33" x14ac:dyDescent="0.35">
      <c r="A1288" s="31">
        <v>38</v>
      </c>
      <c r="B1288" s="31">
        <v>29.26</v>
      </c>
      <c r="C1288" s="33">
        <v>0</v>
      </c>
      <c r="D1288" s="33">
        <v>0</v>
      </c>
      <c r="E1288" s="33">
        <v>1</v>
      </c>
      <c r="F1288" s="33">
        <v>0</v>
      </c>
      <c r="G1288" s="33">
        <v>1</v>
      </c>
      <c r="H1288">
        <v>0</v>
      </c>
      <c r="I1288">
        <v>0</v>
      </c>
      <c r="J1288">
        <v>0</v>
      </c>
      <c r="K1288">
        <v>1</v>
      </c>
      <c r="L1288">
        <v>0</v>
      </c>
      <c r="M1288">
        <v>0</v>
      </c>
      <c r="N1288">
        <v>0</v>
      </c>
      <c r="O1288">
        <v>1</v>
      </c>
      <c r="P1288">
        <v>0</v>
      </c>
      <c r="Q1288" s="32">
        <v>6457.8433999999997</v>
      </c>
      <c r="R1288" s="110" t="e">
        <f>IF(Play[[#This Row],[southeast]]=1,Play[[#This Row],[medical_insurance_charges]],NA())</f>
        <v>#N/A</v>
      </c>
      <c r="S1288" s="110" t="e">
        <f>IF(Play[[#This Row],[southwest]]=1,Play[[#This Row],[medical_insurance_charges]],NA())</f>
        <v>#N/A</v>
      </c>
      <c r="T1288" s="111">
        <f>IF(Play[[#This Row],[northwest]]=1,Play[[#This Row],[medical_insurance_charges]],NA())</f>
        <v>6457.8433999999997</v>
      </c>
      <c r="U1288" s="110" t="e">
        <f>IF(Play[[#This Row],[northeast]]=1,Play[[#This Row],[medical_insurance_charges]],NA())</f>
        <v>#N/A</v>
      </c>
      <c r="V1288" s="114" t="e">
        <f>IF(AND(Play[[#This Row],[southeast]]&lt;&gt;0,Play[[#This Row],[Smoker]]&lt;&gt;0),Play[[#This Row],[medical_insurance_charges]],NA())</f>
        <v>#N/A</v>
      </c>
      <c r="W1288" s="114" t="e">
        <f>IF(AND(Play[[#This Row],[southwest]]&lt;&gt;0,Play[[#This Row],[Smoker]]&lt;&gt;0),Play[[#This Row],[medical_insurance_charges]],NA())</f>
        <v>#N/A</v>
      </c>
      <c r="X1288" s="114" t="e">
        <f>IF(AND(Play[[#This Row],[northwest]]&lt;&gt;0,Play[[#This Row],[Smoker]]&lt;&gt;0),Play[[#This Row],[medical_insurance_charges]],NA())</f>
        <v>#N/A</v>
      </c>
      <c r="Y1288" s="114" t="e">
        <f>IF(AND(Play[[#This Row],[northeast]]&lt;&gt;0,Play[[#This Row],[Smoker]]&lt;&gt;0),Play[[#This Row],[medical_insurance_charges]],NA())</f>
        <v>#N/A</v>
      </c>
      <c r="Z1288" s="115" t="e">
        <f>IF(AND(Play[[#This Row],[Biological Marker]]=0,Play[[#This Row],[Smoker]]=1),Play[[#This Row],[medical_insurance_charges]],NA())</f>
        <v>#N/A</v>
      </c>
      <c r="AA1288" s="115" t="e">
        <f>IF(AND(Play[[#This Row],[Biological Marker]]=1,Play[[#This Row],[Smoker]]=1),Play[[#This Row],[medical_insurance_charges]],NA())</f>
        <v>#N/A</v>
      </c>
      <c r="AB1288" s="144" t="e">
        <f>IF(AND(Play[[#This Row],[southeast]]&lt;&gt;0,Play[[#This Row],[Smoker]]=0),Play[[#This Row],[medical_insurance_charges]],NA())</f>
        <v>#N/A</v>
      </c>
      <c r="AC1288" s="144" t="e">
        <f>IF(AND(Play[[#This Row],[southwest]]&lt;&gt;0,Play[[#This Row],[Smoker]]=0),Play[[#This Row],[medical_insurance_charges]],NA())</f>
        <v>#N/A</v>
      </c>
      <c r="AD1288" s="144">
        <f>IF(AND(Play[[#This Row],[northwest]]&lt;&gt;0,Play[[#This Row],[Smoker]]=0),Play[[#This Row],[medical_insurance_charges]],NA())</f>
        <v>6457.8433999999997</v>
      </c>
      <c r="AE1288" s="144" t="e">
        <f>IF(AND(Play[[#This Row],[northeast]]&lt;&gt;0,Play[[#This Row],[Smoker]]=0),Play[[#This Row],[medical_insurance_charges]],NA())</f>
        <v>#N/A</v>
      </c>
      <c r="AF1288" s="115" t="e">
        <f>IF(AND(Play[[#This Row],[Biological Marker]]=0,Play[[#This Row],[Smoker]]=0),Play[[#This Row],[medical_insurance_charges]],NA())</f>
        <v>#N/A</v>
      </c>
      <c r="AG1288" s="115">
        <f>IF(AND(Play[[#This Row],[Biological Marker]]=1,Play[[#This Row],[Smoker]]=0),Play[[#This Row],[medical_insurance_charges]],NA())</f>
        <v>6457.8433999999997</v>
      </c>
    </row>
    <row r="1289" spans="1:33" x14ac:dyDescent="0.35">
      <c r="A1289" s="31">
        <v>39</v>
      </c>
      <c r="B1289" s="31">
        <v>26.22</v>
      </c>
      <c r="C1289" s="33">
        <v>0</v>
      </c>
      <c r="D1289" s="33">
        <v>0</v>
      </c>
      <c r="E1289" s="33">
        <v>1</v>
      </c>
      <c r="F1289" s="33">
        <v>0</v>
      </c>
      <c r="G1289" s="33">
        <v>1</v>
      </c>
      <c r="H1289">
        <v>0</v>
      </c>
      <c r="I1289">
        <v>0</v>
      </c>
      <c r="J1289">
        <v>0</v>
      </c>
      <c r="K1289">
        <v>1</v>
      </c>
      <c r="L1289">
        <v>0</v>
      </c>
      <c r="M1289">
        <v>0</v>
      </c>
      <c r="N1289">
        <v>0</v>
      </c>
      <c r="O1289">
        <v>1</v>
      </c>
      <c r="P1289">
        <v>0</v>
      </c>
      <c r="Q1289" s="32">
        <v>6123.5688</v>
      </c>
      <c r="R1289" s="110" t="e">
        <f>IF(Play[[#This Row],[southeast]]=1,Play[[#This Row],[medical_insurance_charges]],NA())</f>
        <v>#N/A</v>
      </c>
      <c r="S1289" s="110" t="e">
        <f>IF(Play[[#This Row],[southwest]]=1,Play[[#This Row],[medical_insurance_charges]],NA())</f>
        <v>#N/A</v>
      </c>
      <c r="T1289" s="111">
        <f>IF(Play[[#This Row],[northwest]]=1,Play[[#This Row],[medical_insurance_charges]],NA())</f>
        <v>6123.5688</v>
      </c>
      <c r="U1289" s="110" t="e">
        <f>IF(Play[[#This Row],[northeast]]=1,Play[[#This Row],[medical_insurance_charges]],NA())</f>
        <v>#N/A</v>
      </c>
      <c r="V1289" s="114" t="e">
        <f>IF(AND(Play[[#This Row],[southeast]]&lt;&gt;0,Play[[#This Row],[Smoker]]&lt;&gt;0),Play[[#This Row],[medical_insurance_charges]],NA())</f>
        <v>#N/A</v>
      </c>
      <c r="W1289" s="114" t="e">
        <f>IF(AND(Play[[#This Row],[southwest]]&lt;&gt;0,Play[[#This Row],[Smoker]]&lt;&gt;0),Play[[#This Row],[medical_insurance_charges]],NA())</f>
        <v>#N/A</v>
      </c>
      <c r="X1289" s="114" t="e">
        <f>IF(AND(Play[[#This Row],[northwest]]&lt;&gt;0,Play[[#This Row],[Smoker]]&lt;&gt;0),Play[[#This Row],[medical_insurance_charges]],NA())</f>
        <v>#N/A</v>
      </c>
      <c r="Y1289" s="114" t="e">
        <f>IF(AND(Play[[#This Row],[northeast]]&lt;&gt;0,Play[[#This Row],[Smoker]]&lt;&gt;0),Play[[#This Row],[medical_insurance_charges]],NA())</f>
        <v>#N/A</v>
      </c>
      <c r="Z1289" s="115" t="e">
        <f>IF(AND(Play[[#This Row],[Biological Marker]]=0,Play[[#This Row],[Smoker]]=1),Play[[#This Row],[medical_insurance_charges]],NA())</f>
        <v>#N/A</v>
      </c>
      <c r="AA1289" s="115" t="e">
        <f>IF(AND(Play[[#This Row],[Biological Marker]]=1,Play[[#This Row],[Smoker]]=1),Play[[#This Row],[medical_insurance_charges]],NA())</f>
        <v>#N/A</v>
      </c>
      <c r="AB1289" s="144" t="e">
        <f>IF(AND(Play[[#This Row],[southeast]]&lt;&gt;0,Play[[#This Row],[Smoker]]=0),Play[[#This Row],[medical_insurance_charges]],NA())</f>
        <v>#N/A</v>
      </c>
      <c r="AC1289" s="144" t="e">
        <f>IF(AND(Play[[#This Row],[southwest]]&lt;&gt;0,Play[[#This Row],[Smoker]]=0),Play[[#This Row],[medical_insurance_charges]],NA())</f>
        <v>#N/A</v>
      </c>
      <c r="AD1289" s="144">
        <f>IF(AND(Play[[#This Row],[northwest]]&lt;&gt;0,Play[[#This Row],[Smoker]]=0),Play[[#This Row],[medical_insurance_charges]],NA())</f>
        <v>6123.5688</v>
      </c>
      <c r="AE1289" s="144" t="e">
        <f>IF(AND(Play[[#This Row],[northeast]]&lt;&gt;0,Play[[#This Row],[Smoker]]=0),Play[[#This Row],[medical_insurance_charges]],NA())</f>
        <v>#N/A</v>
      </c>
      <c r="AF1289" s="115" t="e">
        <f>IF(AND(Play[[#This Row],[Biological Marker]]=0,Play[[#This Row],[Smoker]]=0),Play[[#This Row],[medical_insurance_charges]],NA())</f>
        <v>#N/A</v>
      </c>
      <c r="AG1289" s="115">
        <f>IF(AND(Play[[#This Row],[Biological Marker]]=1,Play[[#This Row],[Smoker]]=0),Play[[#This Row],[medical_insurance_charges]],NA())</f>
        <v>6123.5688</v>
      </c>
    </row>
    <row r="1290" spans="1:33" x14ac:dyDescent="0.35">
      <c r="A1290" s="31">
        <v>40</v>
      </c>
      <c r="B1290" s="31">
        <v>26.315000000000001</v>
      </c>
      <c r="C1290" s="33">
        <v>0</v>
      </c>
      <c r="D1290" s="33">
        <v>0</v>
      </c>
      <c r="E1290" s="33">
        <v>1</v>
      </c>
      <c r="F1290" s="33">
        <v>0</v>
      </c>
      <c r="G1290" s="33">
        <v>1</v>
      </c>
      <c r="H1290">
        <v>0</v>
      </c>
      <c r="I1290">
        <v>0</v>
      </c>
      <c r="J1290">
        <v>0</v>
      </c>
      <c r="K1290">
        <v>1</v>
      </c>
      <c r="L1290">
        <v>0</v>
      </c>
      <c r="M1290">
        <v>0</v>
      </c>
      <c r="N1290">
        <v>0</v>
      </c>
      <c r="O1290">
        <v>1</v>
      </c>
      <c r="P1290">
        <v>0</v>
      </c>
      <c r="Q1290" s="32">
        <v>6389.3778499999999</v>
      </c>
      <c r="R1290" s="110" t="e">
        <f>IF(Play[[#This Row],[southeast]]=1,Play[[#This Row],[medical_insurance_charges]],NA())</f>
        <v>#N/A</v>
      </c>
      <c r="S1290" s="110" t="e">
        <f>IF(Play[[#This Row],[southwest]]=1,Play[[#This Row],[medical_insurance_charges]],NA())</f>
        <v>#N/A</v>
      </c>
      <c r="T1290" s="111">
        <f>IF(Play[[#This Row],[northwest]]=1,Play[[#This Row],[medical_insurance_charges]],NA())</f>
        <v>6389.3778499999999</v>
      </c>
      <c r="U1290" s="110" t="e">
        <f>IF(Play[[#This Row],[northeast]]=1,Play[[#This Row],[medical_insurance_charges]],NA())</f>
        <v>#N/A</v>
      </c>
      <c r="V1290" s="114" t="e">
        <f>IF(AND(Play[[#This Row],[southeast]]&lt;&gt;0,Play[[#This Row],[Smoker]]&lt;&gt;0),Play[[#This Row],[medical_insurance_charges]],NA())</f>
        <v>#N/A</v>
      </c>
      <c r="W1290" s="114" t="e">
        <f>IF(AND(Play[[#This Row],[southwest]]&lt;&gt;0,Play[[#This Row],[Smoker]]&lt;&gt;0),Play[[#This Row],[medical_insurance_charges]],NA())</f>
        <v>#N/A</v>
      </c>
      <c r="X1290" s="114" t="e">
        <f>IF(AND(Play[[#This Row],[northwest]]&lt;&gt;0,Play[[#This Row],[Smoker]]&lt;&gt;0),Play[[#This Row],[medical_insurance_charges]],NA())</f>
        <v>#N/A</v>
      </c>
      <c r="Y1290" s="114" t="e">
        <f>IF(AND(Play[[#This Row],[northeast]]&lt;&gt;0,Play[[#This Row],[Smoker]]&lt;&gt;0),Play[[#This Row],[medical_insurance_charges]],NA())</f>
        <v>#N/A</v>
      </c>
      <c r="Z1290" s="115" t="e">
        <f>IF(AND(Play[[#This Row],[Biological Marker]]=0,Play[[#This Row],[Smoker]]=1),Play[[#This Row],[medical_insurance_charges]],NA())</f>
        <v>#N/A</v>
      </c>
      <c r="AA1290" s="115" t="e">
        <f>IF(AND(Play[[#This Row],[Biological Marker]]=1,Play[[#This Row],[Smoker]]=1),Play[[#This Row],[medical_insurance_charges]],NA())</f>
        <v>#N/A</v>
      </c>
      <c r="AB1290" s="144" t="e">
        <f>IF(AND(Play[[#This Row],[southeast]]&lt;&gt;0,Play[[#This Row],[Smoker]]=0),Play[[#This Row],[medical_insurance_charges]],NA())</f>
        <v>#N/A</v>
      </c>
      <c r="AC1290" s="144" t="e">
        <f>IF(AND(Play[[#This Row],[southwest]]&lt;&gt;0,Play[[#This Row],[Smoker]]=0),Play[[#This Row],[medical_insurance_charges]],NA())</f>
        <v>#N/A</v>
      </c>
      <c r="AD1290" s="144">
        <f>IF(AND(Play[[#This Row],[northwest]]&lt;&gt;0,Play[[#This Row],[Smoker]]=0),Play[[#This Row],[medical_insurance_charges]],NA())</f>
        <v>6389.3778499999999</v>
      </c>
      <c r="AE1290" s="144" t="e">
        <f>IF(AND(Play[[#This Row],[northeast]]&lt;&gt;0,Play[[#This Row],[Smoker]]=0),Play[[#This Row],[medical_insurance_charges]],NA())</f>
        <v>#N/A</v>
      </c>
      <c r="AF1290" s="115" t="e">
        <f>IF(AND(Play[[#This Row],[Biological Marker]]=0,Play[[#This Row],[Smoker]]=0),Play[[#This Row],[medical_insurance_charges]],NA())</f>
        <v>#N/A</v>
      </c>
      <c r="AG1290" s="115">
        <f>IF(AND(Play[[#This Row],[Biological Marker]]=1,Play[[#This Row],[Smoker]]=0),Play[[#This Row],[medical_insurance_charges]],NA())</f>
        <v>6389.3778499999999</v>
      </c>
    </row>
    <row r="1291" spans="1:33" x14ac:dyDescent="0.35">
      <c r="A1291" s="31">
        <v>40</v>
      </c>
      <c r="B1291" s="31">
        <v>29.355</v>
      </c>
      <c r="C1291" s="33">
        <v>0</v>
      </c>
      <c r="D1291" s="33">
        <v>0</v>
      </c>
      <c r="E1291" s="33">
        <v>1</v>
      </c>
      <c r="F1291" s="33">
        <v>0</v>
      </c>
      <c r="G1291" s="33">
        <v>1</v>
      </c>
      <c r="H1291">
        <v>0</v>
      </c>
      <c r="I1291">
        <v>0</v>
      </c>
      <c r="J1291">
        <v>0</v>
      </c>
      <c r="K1291">
        <v>1</v>
      </c>
      <c r="L1291">
        <v>0</v>
      </c>
      <c r="M1291">
        <v>0</v>
      </c>
      <c r="N1291">
        <v>0</v>
      </c>
      <c r="O1291">
        <v>1</v>
      </c>
      <c r="P1291">
        <v>0</v>
      </c>
      <c r="Q1291" s="32">
        <v>6393.6034499999996</v>
      </c>
      <c r="R1291" s="110" t="e">
        <f>IF(Play[[#This Row],[southeast]]=1,Play[[#This Row],[medical_insurance_charges]],NA())</f>
        <v>#N/A</v>
      </c>
      <c r="S1291" s="110" t="e">
        <f>IF(Play[[#This Row],[southwest]]=1,Play[[#This Row],[medical_insurance_charges]],NA())</f>
        <v>#N/A</v>
      </c>
      <c r="T1291" s="111">
        <f>IF(Play[[#This Row],[northwest]]=1,Play[[#This Row],[medical_insurance_charges]],NA())</f>
        <v>6393.6034499999996</v>
      </c>
      <c r="U1291" s="110" t="e">
        <f>IF(Play[[#This Row],[northeast]]=1,Play[[#This Row],[medical_insurance_charges]],NA())</f>
        <v>#N/A</v>
      </c>
      <c r="V1291" s="114" t="e">
        <f>IF(AND(Play[[#This Row],[southeast]]&lt;&gt;0,Play[[#This Row],[Smoker]]&lt;&gt;0),Play[[#This Row],[medical_insurance_charges]],NA())</f>
        <v>#N/A</v>
      </c>
      <c r="W1291" s="114" t="e">
        <f>IF(AND(Play[[#This Row],[southwest]]&lt;&gt;0,Play[[#This Row],[Smoker]]&lt;&gt;0),Play[[#This Row],[medical_insurance_charges]],NA())</f>
        <v>#N/A</v>
      </c>
      <c r="X1291" s="114" t="e">
        <f>IF(AND(Play[[#This Row],[northwest]]&lt;&gt;0,Play[[#This Row],[Smoker]]&lt;&gt;0),Play[[#This Row],[medical_insurance_charges]],NA())</f>
        <v>#N/A</v>
      </c>
      <c r="Y1291" s="114" t="e">
        <f>IF(AND(Play[[#This Row],[northeast]]&lt;&gt;0,Play[[#This Row],[Smoker]]&lt;&gt;0),Play[[#This Row],[medical_insurance_charges]],NA())</f>
        <v>#N/A</v>
      </c>
      <c r="Z1291" s="115" t="e">
        <f>IF(AND(Play[[#This Row],[Biological Marker]]=0,Play[[#This Row],[Smoker]]=1),Play[[#This Row],[medical_insurance_charges]],NA())</f>
        <v>#N/A</v>
      </c>
      <c r="AA1291" s="115" t="e">
        <f>IF(AND(Play[[#This Row],[Biological Marker]]=1,Play[[#This Row],[Smoker]]=1),Play[[#This Row],[medical_insurance_charges]],NA())</f>
        <v>#N/A</v>
      </c>
      <c r="AB1291" s="144" t="e">
        <f>IF(AND(Play[[#This Row],[southeast]]&lt;&gt;0,Play[[#This Row],[Smoker]]=0),Play[[#This Row],[medical_insurance_charges]],NA())</f>
        <v>#N/A</v>
      </c>
      <c r="AC1291" s="144" t="e">
        <f>IF(AND(Play[[#This Row],[southwest]]&lt;&gt;0,Play[[#This Row],[Smoker]]=0),Play[[#This Row],[medical_insurance_charges]],NA())</f>
        <v>#N/A</v>
      </c>
      <c r="AD1291" s="144">
        <f>IF(AND(Play[[#This Row],[northwest]]&lt;&gt;0,Play[[#This Row],[Smoker]]=0),Play[[#This Row],[medical_insurance_charges]],NA())</f>
        <v>6393.6034499999996</v>
      </c>
      <c r="AE1291" s="144" t="e">
        <f>IF(AND(Play[[#This Row],[northeast]]&lt;&gt;0,Play[[#This Row],[Smoker]]=0),Play[[#This Row],[medical_insurance_charges]],NA())</f>
        <v>#N/A</v>
      </c>
      <c r="AF1291" s="115" t="e">
        <f>IF(AND(Play[[#This Row],[Biological Marker]]=0,Play[[#This Row],[Smoker]]=0),Play[[#This Row],[medical_insurance_charges]],NA())</f>
        <v>#N/A</v>
      </c>
      <c r="AG1291" s="115">
        <f>IF(AND(Play[[#This Row],[Biological Marker]]=1,Play[[#This Row],[Smoker]]=0),Play[[#This Row],[medical_insurance_charges]],NA())</f>
        <v>6393.6034499999996</v>
      </c>
    </row>
    <row r="1292" spans="1:33" x14ac:dyDescent="0.35">
      <c r="A1292" s="31">
        <v>41</v>
      </c>
      <c r="B1292" s="31">
        <v>28.405000000000001</v>
      </c>
      <c r="C1292" s="33">
        <v>0</v>
      </c>
      <c r="D1292" s="33">
        <v>0</v>
      </c>
      <c r="E1292" s="33">
        <v>1</v>
      </c>
      <c r="F1292" s="33">
        <v>0</v>
      </c>
      <c r="G1292" s="33">
        <v>1</v>
      </c>
      <c r="H1292">
        <v>0</v>
      </c>
      <c r="I1292">
        <v>0</v>
      </c>
      <c r="J1292">
        <v>0</v>
      </c>
      <c r="K1292">
        <v>1</v>
      </c>
      <c r="L1292">
        <v>0</v>
      </c>
      <c r="M1292">
        <v>0</v>
      </c>
      <c r="N1292">
        <v>0</v>
      </c>
      <c r="O1292">
        <v>1</v>
      </c>
      <c r="P1292">
        <v>0</v>
      </c>
      <c r="Q1292" s="32">
        <v>6664.68595</v>
      </c>
      <c r="R1292" s="110" t="e">
        <f>IF(Play[[#This Row],[southeast]]=1,Play[[#This Row],[medical_insurance_charges]],NA())</f>
        <v>#N/A</v>
      </c>
      <c r="S1292" s="110" t="e">
        <f>IF(Play[[#This Row],[southwest]]=1,Play[[#This Row],[medical_insurance_charges]],NA())</f>
        <v>#N/A</v>
      </c>
      <c r="T1292" s="111">
        <f>IF(Play[[#This Row],[northwest]]=1,Play[[#This Row],[medical_insurance_charges]],NA())</f>
        <v>6664.68595</v>
      </c>
      <c r="U1292" s="110" t="e">
        <f>IF(Play[[#This Row],[northeast]]=1,Play[[#This Row],[medical_insurance_charges]],NA())</f>
        <v>#N/A</v>
      </c>
      <c r="V1292" s="114" t="e">
        <f>IF(AND(Play[[#This Row],[southeast]]&lt;&gt;0,Play[[#This Row],[Smoker]]&lt;&gt;0),Play[[#This Row],[medical_insurance_charges]],NA())</f>
        <v>#N/A</v>
      </c>
      <c r="W1292" s="114" t="e">
        <f>IF(AND(Play[[#This Row],[southwest]]&lt;&gt;0,Play[[#This Row],[Smoker]]&lt;&gt;0),Play[[#This Row],[medical_insurance_charges]],NA())</f>
        <v>#N/A</v>
      </c>
      <c r="X1292" s="114" t="e">
        <f>IF(AND(Play[[#This Row],[northwest]]&lt;&gt;0,Play[[#This Row],[Smoker]]&lt;&gt;0),Play[[#This Row],[medical_insurance_charges]],NA())</f>
        <v>#N/A</v>
      </c>
      <c r="Y1292" s="114" t="e">
        <f>IF(AND(Play[[#This Row],[northeast]]&lt;&gt;0,Play[[#This Row],[Smoker]]&lt;&gt;0),Play[[#This Row],[medical_insurance_charges]],NA())</f>
        <v>#N/A</v>
      </c>
      <c r="Z1292" s="115" t="e">
        <f>IF(AND(Play[[#This Row],[Biological Marker]]=0,Play[[#This Row],[Smoker]]=1),Play[[#This Row],[medical_insurance_charges]],NA())</f>
        <v>#N/A</v>
      </c>
      <c r="AA1292" s="115" t="e">
        <f>IF(AND(Play[[#This Row],[Biological Marker]]=1,Play[[#This Row],[Smoker]]=1),Play[[#This Row],[medical_insurance_charges]],NA())</f>
        <v>#N/A</v>
      </c>
      <c r="AB1292" s="144" t="e">
        <f>IF(AND(Play[[#This Row],[southeast]]&lt;&gt;0,Play[[#This Row],[Smoker]]=0),Play[[#This Row],[medical_insurance_charges]],NA())</f>
        <v>#N/A</v>
      </c>
      <c r="AC1292" s="144" t="e">
        <f>IF(AND(Play[[#This Row],[southwest]]&lt;&gt;0,Play[[#This Row],[Smoker]]=0),Play[[#This Row],[medical_insurance_charges]],NA())</f>
        <v>#N/A</v>
      </c>
      <c r="AD1292" s="144">
        <f>IF(AND(Play[[#This Row],[northwest]]&lt;&gt;0,Play[[#This Row],[Smoker]]=0),Play[[#This Row],[medical_insurance_charges]],NA())</f>
        <v>6664.68595</v>
      </c>
      <c r="AE1292" s="144" t="e">
        <f>IF(AND(Play[[#This Row],[northeast]]&lt;&gt;0,Play[[#This Row],[Smoker]]=0),Play[[#This Row],[medical_insurance_charges]],NA())</f>
        <v>#N/A</v>
      </c>
      <c r="AF1292" s="115" t="e">
        <f>IF(AND(Play[[#This Row],[Biological Marker]]=0,Play[[#This Row],[Smoker]]=0),Play[[#This Row],[medical_insurance_charges]],NA())</f>
        <v>#N/A</v>
      </c>
      <c r="AG1292" s="115">
        <f>IF(AND(Play[[#This Row],[Biological Marker]]=1,Play[[#This Row],[Smoker]]=0),Play[[#This Row],[medical_insurance_charges]],NA())</f>
        <v>6664.68595</v>
      </c>
    </row>
    <row r="1293" spans="1:33" x14ac:dyDescent="0.35">
      <c r="A1293" s="31">
        <v>41</v>
      </c>
      <c r="B1293" s="31">
        <v>29.64</v>
      </c>
      <c r="C1293" s="33">
        <v>0</v>
      </c>
      <c r="D1293" s="33">
        <v>0</v>
      </c>
      <c r="E1293" s="33">
        <v>1</v>
      </c>
      <c r="F1293" s="33">
        <v>0</v>
      </c>
      <c r="G1293" s="33">
        <v>1</v>
      </c>
      <c r="H1293">
        <v>0</v>
      </c>
      <c r="I1293">
        <v>0</v>
      </c>
      <c r="J1293">
        <v>0</v>
      </c>
      <c r="K1293">
        <v>0</v>
      </c>
      <c r="L1293">
        <v>1</v>
      </c>
      <c r="M1293">
        <v>0</v>
      </c>
      <c r="N1293">
        <v>0</v>
      </c>
      <c r="O1293">
        <v>1</v>
      </c>
      <c r="P1293">
        <v>0</v>
      </c>
      <c r="Q1293" s="32">
        <v>9222.4025999999994</v>
      </c>
      <c r="R1293" s="110" t="e">
        <f>IF(Play[[#This Row],[southeast]]=1,Play[[#This Row],[medical_insurance_charges]],NA())</f>
        <v>#N/A</v>
      </c>
      <c r="S1293" s="110" t="e">
        <f>IF(Play[[#This Row],[southwest]]=1,Play[[#This Row],[medical_insurance_charges]],NA())</f>
        <v>#N/A</v>
      </c>
      <c r="T1293" s="111" t="e">
        <f>IF(Play[[#This Row],[northwest]]=1,Play[[#This Row],[medical_insurance_charges]],NA())</f>
        <v>#N/A</v>
      </c>
      <c r="U1293" s="110">
        <f>IF(Play[[#This Row],[northeast]]=1,Play[[#This Row],[medical_insurance_charges]],NA())</f>
        <v>9222.4025999999994</v>
      </c>
      <c r="V1293" s="114" t="e">
        <f>IF(AND(Play[[#This Row],[southeast]]&lt;&gt;0,Play[[#This Row],[Smoker]]&lt;&gt;0),Play[[#This Row],[medical_insurance_charges]],NA())</f>
        <v>#N/A</v>
      </c>
      <c r="W1293" s="114" t="e">
        <f>IF(AND(Play[[#This Row],[southwest]]&lt;&gt;0,Play[[#This Row],[Smoker]]&lt;&gt;0),Play[[#This Row],[medical_insurance_charges]],NA())</f>
        <v>#N/A</v>
      </c>
      <c r="X1293" s="114" t="e">
        <f>IF(AND(Play[[#This Row],[northwest]]&lt;&gt;0,Play[[#This Row],[Smoker]]&lt;&gt;0),Play[[#This Row],[medical_insurance_charges]],NA())</f>
        <v>#N/A</v>
      </c>
      <c r="Y1293" s="114" t="e">
        <f>IF(AND(Play[[#This Row],[northeast]]&lt;&gt;0,Play[[#This Row],[Smoker]]&lt;&gt;0),Play[[#This Row],[medical_insurance_charges]],NA())</f>
        <v>#N/A</v>
      </c>
      <c r="Z1293" s="115" t="e">
        <f>IF(AND(Play[[#This Row],[Biological Marker]]=0,Play[[#This Row],[Smoker]]=1),Play[[#This Row],[medical_insurance_charges]],NA())</f>
        <v>#N/A</v>
      </c>
      <c r="AA1293" s="115" t="e">
        <f>IF(AND(Play[[#This Row],[Biological Marker]]=1,Play[[#This Row],[Smoker]]=1),Play[[#This Row],[medical_insurance_charges]],NA())</f>
        <v>#N/A</v>
      </c>
      <c r="AB1293" s="144" t="e">
        <f>IF(AND(Play[[#This Row],[southeast]]&lt;&gt;0,Play[[#This Row],[Smoker]]=0),Play[[#This Row],[medical_insurance_charges]],NA())</f>
        <v>#N/A</v>
      </c>
      <c r="AC1293" s="144" t="e">
        <f>IF(AND(Play[[#This Row],[southwest]]&lt;&gt;0,Play[[#This Row],[Smoker]]=0),Play[[#This Row],[medical_insurance_charges]],NA())</f>
        <v>#N/A</v>
      </c>
      <c r="AD1293" s="144" t="e">
        <f>IF(AND(Play[[#This Row],[northwest]]&lt;&gt;0,Play[[#This Row],[Smoker]]=0),Play[[#This Row],[medical_insurance_charges]],NA())</f>
        <v>#N/A</v>
      </c>
      <c r="AE1293" s="144">
        <f>IF(AND(Play[[#This Row],[northeast]]&lt;&gt;0,Play[[#This Row],[Smoker]]=0),Play[[#This Row],[medical_insurance_charges]],NA())</f>
        <v>9222.4025999999994</v>
      </c>
      <c r="AF1293" s="115" t="e">
        <f>IF(AND(Play[[#This Row],[Biological Marker]]=0,Play[[#This Row],[Smoker]]=0),Play[[#This Row],[medical_insurance_charges]],NA())</f>
        <v>#N/A</v>
      </c>
      <c r="AG1293" s="115">
        <f>IF(AND(Play[[#This Row],[Biological Marker]]=1,Play[[#This Row],[Smoker]]=0),Play[[#This Row],[medical_insurance_charges]],NA())</f>
        <v>9222.4025999999994</v>
      </c>
    </row>
    <row r="1294" spans="1:33" x14ac:dyDescent="0.35">
      <c r="A1294" s="31">
        <v>42</v>
      </c>
      <c r="B1294" s="31">
        <v>26.125</v>
      </c>
      <c r="C1294" s="33">
        <v>0</v>
      </c>
      <c r="D1294" s="33">
        <v>0</v>
      </c>
      <c r="E1294" s="33">
        <v>1</v>
      </c>
      <c r="F1294" s="33">
        <v>0</v>
      </c>
      <c r="G1294" s="33">
        <v>1</v>
      </c>
      <c r="H1294">
        <v>0</v>
      </c>
      <c r="I1294">
        <v>0</v>
      </c>
      <c r="J1294">
        <v>0</v>
      </c>
      <c r="K1294">
        <v>0</v>
      </c>
      <c r="L1294">
        <v>1</v>
      </c>
      <c r="M1294">
        <v>0</v>
      </c>
      <c r="N1294">
        <v>0</v>
      </c>
      <c r="O1294">
        <v>1</v>
      </c>
      <c r="P1294">
        <v>0</v>
      </c>
      <c r="Q1294" s="32">
        <v>7729.6457499999997</v>
      </c>
      <c r="R1294" s="110" t="e">
        <f>IF(Play[[#This Row],[southeast]]=1,Play[[#This Row],[medical_insurance_charges]],NA())</f>
        <v>#N/A</v>
      </c>
      <c r="S1294" s="110" t="e">
        <f>IF(Play[[#This Row],[southwest]]=1,Play[[#This Row],[medical_insurance_charges]],NA())</f>
        <v>#N/A</v>
      </c>
      <c r="T1294" s="111" t="e">
        <f>IF(Play[[#This Row],[northwest]]=1,Play[[#This Row],[medical_insurance_charges]],NA())</f>
        <v>#N/A</v>
      </c>
      <c r="U1294" s="110">
        <f>IF(Play[[#This Row],[northeast]]=1,Play[[#This Row],[medical_insurance_charges]],NA())</f>
        <v>7729.6457499999997</v>
      </c>
      <c r="V1294" s="114" t="e">
        <f>IF(AND(Play[[#This Row],[southeast]]&lt;&gt;0,Play[[#This Row],[Smoker]]&lt;&gt;0),Play[[#This Row],[medical_insurance_charges]],NA())</f>
        <v>#N/A</v>
      </c>
      <c r="W1294" s="114" t="e">
        <f>IF(AND(Play[[#This Row],[southwest]]&lt;&gt;0,Play[[#This Row],[Smoker]]&lt;&gt;0),Play[[#This Row],[medical_insurance_charges]],NA())</f>
        <v>#N/A</v>
      </c>
      <c r="X1294" s="114" t="e">
        <f>IF(AND(Play[[#This Row],[northwest]]&lt;&gt;0,Play[[#This Row],[Smoker]]&lt;&gt;0),Play[[#This Row],[medical_insurance_charges]],NA())</f>
        <v>#N/A</v>
      </c>
      <c r="Y1294" s="114" t="e">
        <f>IF(AND(Play[[#This Row],[northeast]]&lt;&gt;0,Play[[#This Row],[Smoker]]&lt;&gt;0),Play[[#This Row],[medical_insurance_charges]],NA())</f>
        <v>#N/A</v>
      </c>
      <c r="Z1294" s="115" t="e">
        <f>IF(AND(Play[[#This Row],[Biological Marker]]=0,Play[[#This Row],[Smoker]]=1),Play[[#This Row],[medical_insurance_charges]],NA())</f>
        <v>#N/A</v>
      </c>
      <c r="AA1294" s="115" t="e">
        <f>IF(AND(Play[[#This Row],[Biological Marker]]=1,Play[[#This Row],[Smoker]]=1),Play[[#This Row],[medical_insurance_charges]],NA())</f>
        <v>#N/A</v>
      </c>
      <c r="AB1294" s="144" t="e">
        <f>IF(AND(Play[[#This Row],[southeast]]&lt;&gt;0,Play[[#This Row],[Smoker]]=0),Play[[#This Row],[medical_insurance_charges]],NA())</f>
        <v>#N/A</v>
      </c>
      <c r="AC1294" s="144" t="e">
        <f>IF(AND(Play[[#This Row],[southwest]]&lt;&gt;0,Play[[#This Row],[Smoker]]=0),Play[[#This Row],[medical_insurance_charges]],NA())</f>
        <v>#N/A</v>
      </c>
      <c r="AD1294" s="144" t="e">
        <f>IF(AND(Play[[#This Row],[northwest]]&lt;&gt;0,Play[[#This Row],[Smoker]]=0),Play[[#This Row],[medical_insurance_charges]],NA())</f>
        <v>#N/A</v>
      </c>
      <c r="AE1294" s="144">
        <f>IF(AND(Play[[#This Row],[northeast]]&lt;&gt;0,Play[[#This Row],[Smoker]]=0),Play[[#This Row],[medical_insurance_charges]],NA())</f>
        <v>7729.6457499999997</v>
      </c>
      <c r="AF1294" s="115" t="e">
        <f>IF(AND(Play[[#This Row],[Biological Marker]]=0,Play[[#This Row],[Smoker]]=0),Play[[#This Row],[medical_insurance_charges]],NA())</f>
        <v>#N/A</v>
      </c>
      <c r="AG1294" s="115">
        <f>IF(AND(Play[[#This Row],[Biological Marker]]=1,Play[[#This Row],[Smoker]]=0),Play[[#This Row],[medical_insurance_charges]],NA())</f>
        <v>7729.6457499999997</v>
      </c>
    </row>
    <row r="1295" spans="1:33" x14ac:dyDescent="0.35">
      <c r="A1295" s="31">
        <v>42</v>
      </c>
      <c r="B1295" s="31">
        <v>26.315000000000001</v>
      </c>
      <c r="C1295" s="33">
        <v>0</v>
      </c>
      <c r="D1295" s="33">
        <v>0</v>
      </c>
      <c r="E1295" s="33">
        <v>1</v>
      </c>
      <c r="F1295" s="33">
        <v>0</v>
      </c>
      <c r="G1295" s="33">
        <v>1</v>
      </c>
      <c r="H1295">
        <v>0</v>
      </c>
      <c r="I1295">
        <v>0</v>
      </c>
      <c r="J1295">
        <v>0</v>
      </c>
      <c r="K1295">
        <v>1</v>
      </c>
      <c r="L1295">
        <v>0</v>
      </c>
      <c r="M1295">
        <v>0</v>
      </c>
      <c r="N1295">
        <v>0</v>
      </c>
      <c r="O1295">
        <v>1</v>
      </c>
      <c r="P1295">
        <v>0</v>
      </c>
      <c r="Q1295" s="32">
        <v>6940.90985</v>
      </c>
      <c r="R1295" s="110" t="e">
        <f>IF(Play[[#This Row],[southeast]]=1,Play[[#This Row],[medical_insurance_charges]],NA())</f>
        <v>#N/A</v>
      </c>
      <c r="S1295" s="110" t="e">
        <f>IF(Play[[#This Row],[southwest]]=1,Play[[#This Row],[medical_insurance_charges]],NA())</f>
        <v>#N/A</v>
      </c>
      <c r="T1295" s="111">
        <f>IF(Play[[#This Row],[northwest]]=1,Play[[#This Row],[medical_insurance_charges]],NA())</f>
        <v>6940.90985</v>
      </c>
      <c r="U1295" s="110" t="e">
        <f>IF(Play[[#This Row],[northeast]]=1,Play[[#This Row],[medical_insurance_charges]],NA())</f>
        <v>#N/A</v>
      </c>
      <c r="V1295" s="114" t="e">
        <f>IF(AND(Play[[#This Row],[southeast]]&lt;&gt;0,Play[[#This Row],[Smoker]]&lt;&gt;0),Play[[#This Row],[medical_insurance_charges]],NA())</f>
        <v>#N/A</v>
      </c>
      <c r="W1295" s="114" t="e">
        <f>IF(AND(Play[[#This Row],[southwest]]&lt;&gt;0,Play[[#This Row],[Smoker]]&lt;&gt;0),Play[[#This Row],[medical_insurance_charges]],NA())</f>
        <v>#N/A</v>
      </c>
      <c r="X1295" s="114" t="e">
        <f>IF(AND(Play[[#This Row],[northwest]]&lt;&gt;0,Play[[#This Row],[Smoker]]&lt;&gt;0),Play[[#This Row],[medical_insurance_charges]],NA())</f>
        <v>#N/A</v>
      </c>
      <c r="Y1295" s="114" t="e">
        <f>IF(AND(Play[[#This Row],[northeast]]&lt;&gt;0,Play[[#This Row],[Smoker]]&lt;&gt;0),Play[[#This Row],[medical_insurance_charges]],NA())</f>
        <v>#N/A</v>
      </c>
      <c r="Z1295" s="115" t="e">
        <f>IF(AND(Play[[#This Row],[Biological Marker]]=0,Play[[#This Row],[Smoker]]=1),Play[[#This Row],[medical_insurance_charges]],NA())</f>
        <v>#N/A</v>
      </c>
      <c r="AA1295" s="115" t="e">
        <f>IF(AND(Play[[#This Row],[Biological Marker]]=1,Play[[#This Row],[Smoker]]=1),Play[[#This Row],[medical_insurance_charges]],NA())</f>
        <v>#N/A</v>
      </c>
      <c r="AB1295" s="144" t="e">
        <f>IF(AND(Play[[#This Row],[southeast]]&lt;&gt;0,Play[[#This Row],[Smoker]]=0),Play[[#This Row],[medical_insurance_charges]],NA())</f>
        <v>#N/A</v>
      </c>
      <c r="AC1295" s="144" t="e">
        <f>IF(AND(Play[[#This Row],[southwest]]&lt;&gt;0,Play[[#This Row],[Smoker]]=0),Play[[#This Row],[medical_insurance_charges]],NA())</f>
        <v>#N/A</v>
      </c>
      <c r="AD1295" s="144">
        <f>IF(AND(Play[[#This Row],[northwest]]&lt;&gt;0,Play[[#This Row],[Smoker]]=0),Play[[#This Row],[medical_insurance_charges]],NA())</f>
        <v>6940.90985</v>
      </c>
      <c r="AE1295" s="144" t="e">
        <f>IF(AND(Play[[#This Row],[northeast]]&lt;&gt;0,Play[[#This Row],[Smoker]]=0),Play[[#This Row],[medical_insurance_charges]],NA())</f>
        <v>#N/A</v>
      </c>
      <c r="AF1295" s="115" t="e">
        <f>IF(AND(Play[[#This Row],[Biological Marker]]=0,Play[[#This Row],[Smoker]]=0),Play[[#This Row],[medical_insurance_charges]],NA())</f>
        <v>#N/A</v>
      </c>
      <c r="AG1295" s="115">
        <f>IF(AND(Play[[#This Row],[Biological Marker]]=1,Play[[#This Row],[Smoker]]=0),Play[[#This Row],[medical_insurance_charges]],NA())</f>
        <v>6940.90985</v>
      </c>
    </row>
    <row r="1296" spans="1:33" x14ac:dyDescent="0.35">
      <c r="A1296" s="31">
        <v>43</v>
      </c>
      <c r="B1296" s="31">
        <v>27.36</v>
      </c>
      <c r="C1296" s="33">
        <v>0</v>
      </c>
      <c r="D1296" s="33">
        <v>0</v>
      </c>
      <c r="E1296" s="33">
        <v>1</v>
      </c>
      <c r="F1296" s="33">
        <v>0</v>
      </c>
      <c r="G1296" s="33">
        <v>1</v>
      </c>
      <c r="H1296">
        <v>0</v>
      </c>
      <c r="I1296">
        <v>0</v>
      </c>
      <c r="J1296">
        <v>0</v>
      </c>
      <c r="K1296">
        <v>0</v>
      </c>
      <c r="L1296">
        <v>1</v>
      </c>
      <c r="M1296">
        <v>0</v>
      </c>
      <c r="N1296">
        <v>0</v>
      </c>
      <c r="O1296">
        <v>1</v>
      </c>
      <c r="P1296">
        <v>0</v>
      </c>
      <c r="Q1296" s="32">
        <v>8606.2173999999995</v>
      </c>
      <c r="R1296" s="110" t="e">
        <f>IF(Play[[#This Row],[southeast]]=1,Play[[#This Row],[medical_insurance_charges]],NA())</f>
        <v>#N/A</v>
      </c>
      <c r="S1296" s="110" t="e">
        <f>IF(Play[[#This Row],[southwest]]=1,Play[[#This Row],[medical_insurance_charges]],NA())</f>
        <v>#N/A</v>
      </c>
      <c r="T1296" s="111" t="e">
        <f>IF(Play[[#This Row],[northwest]]=1,Play[[#This Row],[medical_insurance_charges]],NA())</f>
        <v>#N/A</v>
      </c>
      <c r="U1296" s="110">
        <f>IF(Play[[#This Row],[northeast]]=1,Play[[#This Row],[medical_insurance_charges]],NA())</f>
        <v>8606.2173999999995</v>
      </c>
      <c r="V1296" s="114" t="e">
        <f>IF(AND(Play[[#This Row],[southeast]]&lt;&gt;0,Play[[#This Row],[Smoker]]&lt;&gt;0),Play[[#This Row],[medical_insurance_charges]],NA())</f>
        <v>#N/A</v>
      </c>
      <c r="W1296" s="114" t="e">
        <f>IF(AND(Play[[#This Row],[southwest]]&lt;&gt;0,Play[[#This Row],[Smoker]]&lt;&gt;0),Play[[#This Row],[medical_insurance_charges]],NA())</f>
        <v>#N/A</v>
      </c>
      <c r="X1296" s="114" t="e">
        <f>IF(AND(Play[[#This Row],[northwest]]&lt;&gt;0,Play[[#This Row],[Smoker]]&lt;&gt;0),Play[[#This Row],[medical_insurance_charges]],NA())</f>
        <v>#N/A</v>
      </c>
      <c r="Y1296" s="114" t="e">
        <f>IF(AND(Play[[#This Row],[northeast]]&lt;&gt;0,Play[[#This Row],[Smoker]]&lt;&gt;0),Play[[#This Row],[medical_insurance_charges]],NA())</f>
        <v>#N/A</v>
      </c>
      <c r="Z1296" s="115" t="e">
        <f>IF(AND(Play[[#This Row],[Biological Marker]]=0,Play[[#This Row],[Smoker]]=1),Play[[#This Row],[medical_insurance_charges]],NA())</f>
        <v>#N/A</v>
      </c>
      <c r="AA1296" s="115" t="e">
        <f>IF(AND(Play[[#This Row],[Biological Marker]]=1,Play[[#This Row],[Smoker]]=1),Play[[#This Row],[medical_insurance_charges]],NA())</f>
        <v>#N/A</v>
      </c>
      <c r="AB1296" s="144" t="e">
        <f>IF(AND(Play[[#This Row],[southeast]]&lt;&gt;0,Play[[#This Row],[Smoker]]=0),Play[[#This Row],[medical_insurance_charges]],NA())</f>
        <v>#N/A</v>
      </c>
      <c r="AC1296" s="144" t="e">
        <f>IF(AND(Play[[#This Row],[southwest]]&lt;&gt;0,Play[[#This Row],[Smoker]]=0),Play[[#This Row],[medical_insurance_charges]],NA())</f>
        <v>#N/A</v>
      </c>
      <c r="AD1296" s="144" t="e">
        <f>IF(AND(Play[[#This Row],[northwest]]&lt;&gt;0,Play[[#This Row],[Smoker]]=0),Play[[#This Row],[medical_insurance_charges]],NA())</f>
        <v>#N/A</v>
      </c>
      <c r="AE1296" s="144">
        <f>IF(AND(Play[[#This Row],[northeast]]&lt;&gt;0,Play[[#This Row],[Smoker]]=0),Play[[#This Row],[medical_insurance_charges]],NA())</f>
        <v>8606.2173999999995</v>
      </c>
      <c r="AF1296" s="115" t="e">
        <f>IF(AND(Play[[#This Row],[Biological Marker]]=0,Play[[#This Row],[Smoker]]=0),Play[[#This Row],[medical_insurance_charges]],NA())</f>
        <v>#N/A</v>
      </c>
      <c r="AG1296" s="115">
        <f>IF(AND(Play[[#This Row],[Biological Marker]]=1,Play[[#This Row],[Smoker]]=0),Play[[#This Row],[medical_insurance_charges]],NA())</f>
        <v>8606.2173999999995</v>
      </c>
    </row>
    <row r="1297" spans="1:33" x14ac:dyDescent="0.35">
      <c r="A1297" s="31">
        <v>43</v>
      </c>
      <c r="B1297" s="31">
        <v>26.03</v>
      </c>
      <c r="C1297" s="33">
        <v>0</v>
      </c>
      <c r="D1297" s="33">
        <v>0</v>
      </c>
      <c r="E1297" s="33">
        <v>1</v>
      </c>
      <c r="F1297" s="33">
        <v>0</v>
      </c>
      <c r="G1297" s="33">
        <v>1</v>
      </c>
      <c r="H1297">
        <v>0</v>
      </c>
      <c r="I1297">
        <v>0</v>
      </c>
      <c r="J1297">
        <v>0</v>
      </c>
      <c r="K1297">
        <v>0</v>
      </c>
      <c r="L1297">
        <v>1</v>
      </c>
      <c r="M1297">
        <v>0</v>
      </c>
      <c r="N1297">
        <v>0</v>
      </c>
      <c r="O1297">
        <v>1</v>
      </c>
      <c r="P1297">
        <v>0</v>
      </c>
      <c r="Q1297" s="32">
        <v>6837.3687</v>
      </c>
      <c r="R1297" s="110" t="e">
        <f>IF(Play[[#This Row],[southeast]]=1,Play[[#This Row],[medical_insurance_charges]],NA())</f>
        <v>#N/A</v>
      </c>
      <c r="S1297" s="110" t="e">
        <f>IF(Play[[#This Row],[southwest]]=1,Play[[#This Row],[medical_insurance_charges]],NA())</f>
        <v>#N/A</v>
      </c>
      <c r="T1297" s="111" t="e">
        <f>IF(Play[[#This Row],[northwest]]=1,Play[[#This Row],[medical_insurance_charges]],NA())</f>
        <v>#N/A</v>
      </c>
      <c r="U1297" s="110">
        <f>IF(Play[[#This Row],[northeast]]=1,Play[[#This Row],[medical_insurance_charges]],NA())</f>
        <v>6837.3687</v>
      </c>
      <c r="V1297" s="114" t="e">
        <f>IF(AND(Play[[#This Row],[southeast]]&lt;&gt;0,Play[[#This Row],[Smoker]]&lt;&gt;0),Play[[#This Row],[medical_insurance_charges]],NA())</f>
        <v>#N/A</v>
      </c>
      <c r="W1297" s="114" t="e">
        <f>IF(AND(Play[[#This Row],[southwest]]&lt;&gt;0,Play[[#This Row],[Smoker]]&lt;&gt;0),Play[[#This Row],[medical_insurance_charges]],NA())</f>
        <v>#N/A</v>
      </c>
      <c r="X1297" s="114" t="e">
        <f>IF(AND(Play[[#This Row],[northwest]]&lt;&gt;0,Play[[#This Row],[Smoker]]&lt;&gt;0),Play[[#This Row],[medical_insurance_charges]],NA())</f>
        <v>#N/A</v>
      </c>
      <c r="Y1297" s="114" t="e">
        <f>IF(AND(Play[[#This Row],[northeast]]&lt;&gt;0,Play[[#This Row],[Smoker]]&lt;&gt;0),Play[[#This Row],[medical_insurance_charges]],NA())</f>
        <v>#N/A</v>
      </c>
      <c r="Z1297" s="115" t="e">
        <f>IF(AND(Play[[#This Row],[Biological Marker]]=0,Play[[#This Row],[Smoker]]=1),Play[[#This Row],[medical_insurance_charges]],NA())</f>
        <v>#N/A</v>
      </c>
      <c r="AA1297" s="115" t="e">
        <f>IF(AND(Play[[#This Row],[Biological Marker]]=1,Play[[#This Row],[Smoker]]=1),Play[[#This Row],[medical_insurance_charges]],NA())</f>
        <v>#N/A</v>
      </c>
      <c r="AB1297" s="144" t="e">
        <f>IF(AND(Play[[#This Row],[southeast]]&lt;&gt;0,Play[[#This Row],[Smoker]]=0),Play[[#This Row],[medical_insurance_charges]],NA())</f>
        <v>#N/A</v>
      </c>
      <c r="AC1297" s="144" t="e">
        <f>IF(AND(Play[[#This Row],[southwest]]&lt;&gt;0,Play[[#This Row],[Smoker]]=0),Play[[#This Row],[medical_insurance_charges]],NA())</f>
        <v>#N/A</v>
      </c>
      <c r="AD1297" s="144" t="e">
        <f>IF(AND(Play[[#This Row],[northwest]]&lt;&gt;0,Play[[#This Row],[Smoker]]=0),Play[[#This Row],[medical_insurance_charges]],NA())</f>
        <v>#N/A</v>
      </c>
      <c r="AE1297" s="144">
        <f>IF(AND(Play[[#This Row],[northeast]]&lt;&gt;0,Play[[#This Row],[Smoker]]=0),Play[[#This Row],[medical_insurance_charges]],NA())</f>
        <v>6837.3687</v>
      </c>
      <c r="AF1297" s="115" t="e">
        <f>IF(AND(Play[[#This Row],[Biological Marker]]=0,Play[[#This Row],[Smoker]]=0),Play[[#This Row],[medical_insurance_charges]],NA())</f>
        <v>#N/A</v>
      </c>
      <c r="AG1297" s="115">
        <f>IF(AND(Play[[#This Row],[Biological Marker]]=1,Play[[#This Row],[Smoker]]=0),Play[[#This Row],[medical_insurance_charges]],NA())</f>
        <v>6837.3687</v>
      </c>
    </row>
    <row r="1298" spans="1:33" x14ac:dyDescent="0.35">
      <c r="A1298" s="31">
        <v>44</v>
      </c>
      <c r="B1298" s="31">
        <v>29.734999999999999</v>
      </c>
      <c r="C1298" s="33">
        <v>0</v>
      </c>
      <c r="D1298" s="33">
        <v>0</v>
      </c>
      <c r="E1298" s="33">
        <v>1</v>
      </c>
      <c r="F1298" s="33">
        <v>0</v>
      </c>
      <c r="G1298" s="33">
        <v>1</v>
      </c>
      <c r="H1298">
        <v>0</v>
      </c>
      <c r="I1298">
        <v>0</v>
      </c>
      <c r="J1298">
        <v>0</v>
      </c>
      <c r="K1298">
        <v>0</v>
      </c>
      <c r="L1298">
        <v>1</v>
      </c>
      <c r="M1298">
        <v>0</v>
      </c>
      <c r="N1298">
        <v>0</v>
      </c>
      <c r="O1298">
        <v>1</v>
      </c>
      <c r="P1298">
        <v>0</v>
      </c>
      <c r="Q1298" s="32">
        <v>32108.662820000001</v>
      </c>
      <c r="R1298" s="110" t="e">
        <f>IF(Play[[#This Row],[southeast]]=1,Play[[#This Row],[medical_insurance_charges]],NA())</f>
        <v>#N/A</v>
      </c>
      <c r="S1298" s="110" t="e">
        <f>IF(Play[[#This Row],[southwest]]=1,Play[[#This Row],[medical_insurance_charges]],NA())</f>
        <v>#N/A</v>
      </c>
      <c r="T1298" s="111" t="e">
        <f>IF(Play[[#This Row],[northwest]]=1,Play[[#This Row],[medical_insurance_charges]],NA())</f>
        <v>#N/A</v>
      </c>
      <c r="U1298" s="110">
        <f>IF(Play[[#This Row],[northeast]]=1,Play[[#This Row],[medical_insurance_charges]],NA())</f>
        <v>32108.662820000001</v>
      </c>
      <c r="V1298" s="114" t="e">
        <f>IF(AND(Play[[#This Row],[southeast]]&lt;&gt;0,Play[[#This Row],[Smoker]]&lt;&gt;0),Play[[#This Row],[medical_insurance_charges]],NA())</f>
        <v>#N/A</v>
      </c>
      <c r="W1298" s="114" t="e">
        <f>IF(AND(Play[[#This Row],[southwest]]&lt;&gt;0,Play[[#This Row],[Smoker]]&lt;&gt;0),Play[[#This Row],[medical_insurance_charges]],NA())</f>
        <v>#N/A</v>
      </c>
      <c r="X1298" s="114" t="e">
        <f>IF(AND(Play[[#This Row],[northwest]]&lt;&gt;0,Play[[#This Row],[Smoker]]&lt;&gt;0),Play[[#This Row],[medical_insurance_charges]],NA())</f>
        <v>#N/A</v>
      </c>
      <c r="Y1298" s="114" t="e">
        <f>IF(AND(Play[[#This Row],[northeast]]&lt;&gt;0,Play[[#This Row],[Smoker]]&lt;&gt;0),Play[[#This Row],[medical_insurance_charges]],NA())</f>
        <v>#N/A</v>
      </c>
      <c r="Z1298" s="115" t="e">
        <f>IF(AND(Play[[#This Row],[Biological Marker]]=0,Play[[#This Row],[Smoker]]=1),Play[[#This Row],[medical_insurance_charges]],NA())</f>
        <v>#N/A</v>
      </c>
      <c r="AA1298" s="115" t="e">
        <f>IF(AND(Play[[#This Row],[Biological Marker]]=1,Play[[#This Row],[Smoker]]=1),Play[[#This Row],[medical_insurance_charges]],NA())</f>
        <v>#N/A</v>
      </c>
      <c r="AB1298" s="144" t="e">
        <f>IF(AND(Play[[#This Row],[southeast]]&lt;&gt;0,Play[[#This Row],[Smoker]]=0),Play[[#This Row],[medical_insurance_charges]],NA())</f>
        <v>#N/A</v>
      </c>
      <c r="AC1298" s="144" t="e">
        <f>IF(AND(Play[[#This Row],[southwest]]&lt;&gt;0,Play[[#This Row],[Smoker]]=0),Play[[#This Row],[medical_insurance_charges]],NA())</f>
        <v>#N/A</v>
      </c>
      <c r="AD1298" s="144" t="e">
        <f>IF(AND(Play[[#This Row],[northwest]]&lt;&gt;0,Play[[#This Row],[Smoker]]=0),Play[[#This Row],[medical_insurance_charges]],NA())</f>
        <v>#N/A</v>
      </c>
      <c r="AE1298" s="144">
        <f>IF(AND(Play[[#This Row],[northeast]]&lt;&gt;0,Play[[#This Row],[Smoker]]=0),Play[[#This Row],[medical_insurance_charges]],NA())</f>
        <v>32108.662820000001</v>
      </c>
      <c r="AF1298" s="115" t="e">
        <f>IF(AND(Play[[#This Row],[Biological Marker]]=0,Play[[#This Row],[Smoker]]=0),Play[[#This Row],[medical_insurance_charges]],NA())</f>
        <v>#N/A</v>
      </c>
      <c r="AG1298" s="115">
        <f>IF(AND(Play[[#This Row],[Biological Marker]]=1,Play[[#This Row],[Smoker]]=0),Play[[#This Row],[medical_insurance_charges]],NA())</f>
        <v>32108.662820000001</v>
      </c>
    </row>
    <row r="1299" spans="1:33" x14ac:dyDescent="0.35">
      <c r="A1299" s="31">
        <v>44</v>
      </c>
      <c r="B1299" s="31">
        <v>25.364999999999998</v>
      </c>
      <c r="C1299" s="33">
        <v>0</v>
      </c>
      <c r="D1299" s="33">
        <v>0</v>
      </c>
      <c r="E1299" s="33">
        <v>1</v>
      </c>
      <c r="F1299" s="33">
        <v>0</v>
      </c>
      <c r="G1299" s="33">
        <v>1</v>
      </c>
      <c r="H1299">
        <v>0</v>
      </c>
      <c r="I1299">
        <v>0</v>
      </c>
      <c r="J1299">
        <v>0</v>
      </c>
      <c r="K1299">
        <v>1</v>
      </c>
      <c r="L1299">
        <v>0</v>
      </c>
      <c r="M1299">
        <v>0</v>
      </c>
      <c r="N1299">
        <v>0</v>
      </c>
      <c r="O1299">
        <v>1</v>
      </c>
      <c r="P1299">
        <v>0</v>
      </c>
      <c r="Q1299" s="32">
        <v>7518.0253499999999</v>
      </c>
      <c r="R1299" s="110" t="e">
        <f>IF(Play[[#This Row],[southeast]]=1,Play[[#This Row],[medical_insurance_charges]],NA())</f>
        <v>#N/A</v>
      </c>
      <c r="S1299" s="110" t="e">
        <f>IF(Play[[#This Row],[southwest]]=1,Play[[#This Row],[medical_insurance_charges]],NA())</f>
        <v>#N/A</v>
      </c>
      <c r="T1299" s="111">
        <f>IF(Play[[#This Row],[northwest]]=1,Play[[#This Row],[medical_insurance_charges]],NA())</f>
        <v>7518.0253499999999</v>
      </c>
      <c r="U1299" s="110" t="e">
        <f>IF(Play[[#This Row],[northeast]]=1,Play[[#This Row],[medical_insurance_charges]],NA())</f>
        <v>#N/A</v>
      </c>
      <c r="V1299" s="114" t="e">
        <f>IF(AND(Play[[#This Row],[southeast]]&lt;&gt;0,Play[[#This Row],[Smoker]]&lt;&gt;0),Play[[#This Row],[medical_insurance_charges]],NA())</f>
        <v>#N/A</v>
      </c>
      <c r="W1299" s="114" t="e">
        <f>IF(AND(Play[[#This Row],[southwest]]&lt;&gt;0,Play[[#This Row],[Smoker]]&lt;&gt;0),Play[[#This Row],[medical_insurance_charges]],NA())</f>
        <v>#N/A</v>
      </c>
      <c r="X1299" s="114" t="e">
        <f>IF(AND(Play[[#This Row],[northwest]]&lt;&gt;0,Play[[#This Row],[Smoker]]&lt;&gt;0),Play[[#This Row],[medical_insurance_charges]],NA())</f>
        <v>#N/A</v>
      </c>
      <c r="Y1299" s="114" t="e">
        <f>IF(AND(Play[[#This Row],[northeast]]&lt;&gt;0,Play[[#This Row],[Smoker]]&lt;&gt;0),Play[[#This Row],[medical_insurance_charges]],NA())</f>
        <v>#N/A</v>
      </c>
      <c r="Z1299" s="115" t="e">
        <f>IF(AND(Play[[#This Row],[Biological Marker]]=0,Play[[#This Row],[Smoker]]=1),Play[[#This Row],[medical_insurance_charges]],NA())</f>
        <v>#N/A</v>
      </c>
      <c r="AA1299" s="115" t="e">
        <f>IF(AND(Play[[#This Row],[Biological Marker]]=1,Play[[#This Row],[Smoker]]=1),Play[[#This Row],[medical_insurance_charges]],NA())</f>
        <v>#N/A</v>
      </c>
      <c r="AB1299" s="144" t="e">
        <f>IF(AND(Play[[#This Row],[southeast]]&lt;&gt;0,Play[[#This Row],[Smoker]]=0),Play[[#This Row],[medical_insurance_charges]],NA())</f>
        <v>#N/A</v>
      </c>
      <c r="AC1299" s="144" t="e">
        <f>IF(AND(Play[[#This Row],[southwest]]&lt;&gt;0,Play[[#This Row],[Smoker]]=0),Play[[#This Row],[medical_insurance_charges]],NA())</f>
        <v>#N/A</v>
      </c>
      <c r="AD1299" s="144">
        <f>IF(AND(Play[[#This Row],[northwest]]&lt;&gt;0,Play[[#This Row],[Smoker]]=0),Play[[#This Row],[medical_insurance_charges]],NA())</f>
        <v>7518.0253499999999</v>
      </c>
      <c r="AE1299" s="144" t="e">
        <f>IF(AND(Play[[#This Row],[northeast]]&lt;&gt;0,Play[[#This Row],[Smoker]]=0),Play[[#This Row],[medical_insurance_charges]],NA())</f>
        <v>#N/A</v>
      </c>
      <c r="AF1299" s="115" t="e">
        <f>IF(AND(Play[[#This Row],[Biological Marker]]=0,Play[[#This Row],[Smoker]]=0),Play[[#This Row],[medical_insurance_charges]],NA())</f>
        <v>#N/A</v>
      </c>
      <c r="AG1299" s="115">
        <f>IF(AND(Play[[#This Row],[Biological Marker]]=1,Play[[#This Row],[Smoker]]=0),Play[[#This Row],[medical_insurance_charges]],NA())</f>
        <v>7518.0253499999999</v>
      </c>
    </row>
    <row r="1300" spans="1:33" x14ac:dyDescent="0.35">
      <c r="A1300" s="31">
        <v>46</v>
      </c>
      <c r="B1300" s="31">
        <v>25.745000000000001</v>
      </c>
      <c r="C1300" s="33">
        <v>0</v>
      </c>
      <c r="D1300" s="33">
        <v>0</v>
      </c>
      <c r="E1300" s="33">
        <v>1</v>
      </c>
      <c r="F1300" s="33">
        <v>0</v>
      </c>
      <c r="G1300" s="33">
        <v>1</v>
      </c>
      <c r="H1300">
        <v>0</v>
      </c>
      <c r="I1300">
        <v>0</v>
      </c>
      <c r="J1300">
        <v>0</v>
      </c>
      <c r="K1300">
        <v>1</v>
      </c>
      <c r="L1300">
        <v>0</v>
      </c>
      <c r="M1300">
        <v>0</v>
      </c>
      <c r="N1300">
        <v>0</v>
      </c>
      <c r="O1300">
        <v>1</v>
      </c>
      <c r="P1300">
        <v>0</v>
      </c>
      <c r="Q1300" s="32">
        <v>9301.8935500000007</v>
      </c>
      <c r="R1300" s="110" t="e">
        <f>IF(Play[[#This Row],[southeast]]=1,Play[[#This Row],[medical_insurance_charges]],NA())</f>
        <v>#N/A</v>
      </c>
      <c r="S1300" s="110" t="e">
        <f>IF(Play[[#This Row],[southwest]]=1,Play[[#This Row],[medical_insurance_charges]],NA())</f>
        <v>#N/A</v>
      </c>
      <c r="T1300" s="111">
        <f>IF(Play[[#This Row],[northwest]]=1,Play[[#This Row],[medical_insurance_charges]],NA())</f>
        <v>9301.8935500000007</v>
      </c>
      <c r="U1300" s="110" t="e">
        <f>IF(Play[[#This Row],[northeast]]=1,Play[[#This Row],[medical_insurance_charges]],NA())</f>
        <v>#N/A</v>
      </c>
      <c r="V1300" s="114" t="e">
        <f>IF(AND(Play[[#This Row],[southeast]]&lt;&gt;0,Play[[#This Row],[Smoker]]&lt;&gt;0),Play[[#This Row],[medical_insurance_charges]],NA())</f>
        <v>#N/A</v>
      </c>
      <c r="W1300" s="114" t="e">
        <f>IF(AND(Play[[#This Row],[southwest]]&lt;&gt;0,Play[[#This Row],[Smoker]]&lt;&gt;0),Play[[#This Row],[medical_insurance_charges]],NA())</f>
        <v>#N/A</v>
      </c>
      <c r="X1300" s="114" t="e">
        <f>IF(AND(Play[[#This Row],[northwest]]&lt;&gt;0,Play[[#This Row],[Smoker]]&lt;&gt;0),Play[[#This Row],[medical_insurance_charges]],NA())</f>
        <v>#N/A</v>
      </c>
      <c r="Y1300" s="114" t="e">
        <f>IF(AND(Play[[#This Row],[northeast]]&lt;&gt;0,Play[[#This Row],[Smoker]]&lt;&gt;0),Play[[#This Row],[medical_insurance_charges]],NA())</f>
        <v>#N/A</v>
      </c>
      <c r="Z1300" s="115" t="e">
        <f>IF(AND(Play[[#This Row],[Biological Marker]]=0,Play[[#This Row],[Smoker]]=1),Play[[#This Row],[medical_insurance_charges]],NA())</f>
        <v>#N/A</v>
      </c>
      <c r="AA1300" s="115" t="e">
        <f>IF(AND(Play[[#This Row],[Biological Marker]]=1,Play[[#This Row],[Smoker]]=1),Play[[#This Row],[medical_insurance_charges]],NA())</f>
        <v>#N/A</v>
      </c>
      <c r="AB1300" s="144" t="e">
        <f>IF(AND(Play[[#This Row],[southeast]]&lt;&gt;0,Play[[#This Row],[Smoker]]=0),Play[[#This Row],[medical_insurance_charges]],NA())</f>
        <v>#N/A</v>
      </c>
      <c r="AC1300" s="144" t="e">
        <f>IF(AND(Play[[#This Row],[southwest]]&lt;&gt;0,Play[[#This Row],[Smoker]]=0),Play[[#This Row],[medical_insurance_charges]],NA())</f>
        <v>#N/A</v>
      </c>
      <c r="AD1300" s="144">
        <f>IF(AND(Play[[#This Row],[northwest]]&lt;&gt;0,Play[[#This Row],[Smoker]]=0),Play[[#This Row],[medical_insurance_charges]],NA())</f>
        <v>9301.8935500000007</v>
      </c>
      <c r="AE1300" s="144" t="e">
        <f>IF(AND(Play[[#This Row],[northeast]]&lt;&gt;0,Play[[#This Row],[Smoker]]=0),Play[[#This Row],[medical_insurance_charges]],NA())</f>
        <v>#N/A</v>
      </c>
      <c r="AF1300" s="115" t="e">
        <f>IF(AND(Play[[#This Row],[Biological Marker]]=0,Play[[#This Row],[Smoker]]=0),Play[[#This Row],[medical_insurance_charges]],NA())</f>
        <v>#N/A</v>
      </c>
      <c r="AG1300" s="115">
        <f>IF(AND(Play[[#This Row],[Biological Marker]]=1,Play[[#This Row],[Smoker]]=0),Play[[#This Row],[medical_insurance_charges]],NA())</f>
        <v>9301.8935500000007</v>
      </c>
    </row>
    <row r="1301" spans="1:33" x14ac:dyDescent="0.35">
      <c r="A1301" s="31">
        <v>47</v>
      </c>
      <c r="B1301" s="31">
        <v>28.215</v>
      </c>
      <c r="C1301" s="33">
        <v>0</v>
      </c>
      <c r="D1301" s="33">
        <v>0</v>
      </c>
      <c r="E1301" s="33">
        <v>1</v>
      </c>
      <c r="F1301" s="33">
        <v>0</v>
      </c>
      <c r="G1301" s="33">
        <v>1</v>
      </c>
      <c r="H1301">
        <v>0</v>
      </c>
      <c r="I1301">
        <v>0</v>
      </c>
      <c r="J1301">
        <v>0</v>
      </c>
      <c r="K1301">
        <v>0</v>
      </c>
      <c r="L1301">
        <v>1</v>
      </c>
      <c r="M1301">
        <v>0</v>
      </c>
      <c r="N1301">
        <v>0</v>
      </c>
      <c r="O1301">
        <v>1</v>
      </c>
      <c r="P1301">
        <v>0</v>
      </c>
      <c r="Q1301" s="32">
        <v>10407.085849999999</v>
      </c>
      <c r="R1301" s="110" t="e">
        <f>IF(Play[[#This Row],[southeast]]=1,Play[[#This Row],[medical_insurance_charges]],NA())</f>
        <v>#N/A</v>
      </c>
      <c r="S1301" s="110" t="e">
        <f>IF(Play[[#This Row],[southwest]]=1,Play[[#This Row],[medical_insurance_charges]],NA())</f>
        <v>#N/A</v>
      </c>
      <c r="T1301" s="111" t="e">
        <f>IF(Play[[#This Row],[northwest]]=1,Play[[#This Row],[medical_insurance_charges]],NA())</f>
        <v>#N/A</v>
      </c>
      <c r="U1301" s="110">
        <f>IF(Play[[#This Row],[northeast]]=1,Play[[#This Row],[medical_insurance_charges]],NA())</f>
        <v>10407.085849999999</v>
      </c>
      <c r="V1301" s="114" t="e">
        <f>IF(AND(Play[[#This Row],[southeast]]&lt;&gt;0,Play[[#This Row],[Smoker]]&lt;&gt;0),Play[[#This Row],[medical_insurance_charges]],NA())</f>
        <v>#N/A</v>
      </c>
      <c r="W1301" s="114" t="e">
        <f>IF(AND(Play[[#This Row],[southwest]]&lt;&gt;0,Play[[#This Row],[Smoker]]&lt;&gt;0),Play[[#This Row],[medical_insurance_charges]],NA())</f>
        <v>#N/A</v>
      </c>
      <c r="X1301" s="114" t="e">
        <f>IF(AND(Play[[#This Row],[northwest]]&lt;&gt;0,Play[[#This Row],[Smoker]]&lt;&gt;0),Play[[#This Row],[medical_insurance_charges]],NA())</f>
        <v>#N/A</v>
      </c>
      <c r="Y1301" s="114" t="e">
        <f>IF(AND(Play[[#This Row],[northeast]]&lt;&gt;0,Play[[#This Row],[Smoker]]&lt;&gt;0),Play[[#This Row],[medical_insurance_charges]],NA())</f>
        <v>#N/A</v>
      </c>
      <c r="Z1301" s="115" t="e">
        <f>IF(AND(Play[[#This Row],[Biological Marker]]=0,Play[[#This Row],[Smoker]]=1),Play[[#This Row],[medical_insurance_charges]],NA())</f>
        <v>#N/A</v>
      </c>
      <c r="AA1301" s="115" t="e">
        <f>IF(AND(Play[[#This Row],[Biological Marker]]=1,Play[[#This Row],[Smoker]]=1),Play[[#This Row],[medical_insurance_charges]],NA())</f>
        <v>#N/A</v>
      </c>
      <c r="AB1301" s="144" t="e">
        <f>IF(AND(Play[[#This Row],[southeast]]&lt;&gt;0,Play[[#This Row],[Smoker]]=0),Play[[#This Row],[medical_insurance_charges]],NA())</f>
        <v>#N/A</v>
      </c>
      <c r="AC1301" s="144" t="e">
        <f>IF(AND(Play[[#This Row],[southwest]]&lt;&gt;0,Play[[#This Row],[Smoker]]=0),Play[[#This Row],[medical_insurance_charges]],NA())</f>
        <v>#N/A</v>
      </c>
      <c r="AD1301" s="144" t="e">
        <f>IF(AND(Play[[#This Row],[northwest]]&lt;&gt;0,Play[[#This Row],[Smoker]]=0),Play[[#This Row],[medical_insurance_charges]],NA())</f>
        <v>#N/A</v>
      </c>
      <c r="AE1301" s="144">
        <f>IF(AND(Play[[#This Row],[northeast]]&lt;&gt;0,Play[[#This Row],[Smoker]]=0),Play[[#This Row],[medical_insurance_charges]],NA())</f>
        <v>10407.085849999999</v>
      </c>
      <c r="AF1301" s="115" t="e">
        <f>IF(AND(Play[[#This Row],[Biological Marker]]=0,Play[[#This Row],[Smoker]]=0),Play[[#This Row],[medical_insurance_charges]],NA())</f>
        <v>#N/A</v>
      </c>
      <c r="AG1301" s="115">
        <f>IF(AND(Play[[#This Row],[Biological Marker]]=1,Play[[#This Row],[Smoker]]=0),Play[[#This Row],[medical_insurance_charges]],NA())</f>
        <v>10407.085849999999</v>
      </c>
    </row>
    <row r="1302" spans="1:33" x14ac:dyDescent="0.35">
      <c r="A1302" s="31">
        <v>47</v>
      </c>
      <c r="B1302" s="31">
        <v>25.46</v>
      </c>
      <c r="C1302" s="33">
        <v>0</v>
      </c>
      <c r="D1302" s="33">
        <v>0</v>
      </c>
      <c r="E1302" s="33">
        <v>1</v>
      </c>
      <c r="F1302" s="33">
        <v>0</v>
      </c>
      <c r="G1302" s="33">
        <v>1</v>
      </c>
      <c r="H1302">
        <v>0</v>
      </c>
      <c r="I1302">
        <v>0</v>
      </c>
      <c r="J1302">
        <v>0</v>
      </c>
      <c r="K1302">
        <v>0</v>
      </c>
      <c r="L1302">
        <v>1</v>
      </c>
      <c r="M1302">
        <v>0</v>
      </c>
      <c r="N1302">
        <v>0</v>
      </c>
      <c r="O1302">
        <v>1</v>
      </c>
      <c r="P1302">
        <v>0</v>
      </c>
      <c r="Q1302" s="32">
        <v>9225.2564000000002</v>
      </c>
      <c r="R1302" s="110" t="e">
        <f>IF(Play[[#This Row],[southeast]]=1,Play[[#This Row],[medical_insurance_charges]],NA())</f>
        <v>#N/A</v>
      </c>
      <c r="S1302" s="110" t="e">
        <f>IF(Play[[#This Row],[southwest]]=1,Play[[#This Row],[medical_insurance_charges]],NA())</f>
        <v>#N/A</v>
      </c>
      <c r="T1302" s="111" t="e">
        <f>IF(Play[[#This Row],[northwest]]=1,Play[[#This Row],[medical_insurance_charges]],NA())</f>
        <v>#N/A</v>
      </c>
      <c r="U1302" s="110">
        <f>IF(Play[[#This Row],[northeast]]=1,Play[[#This Row],[medical_insurance_charges]],NA())</f>
        <v>9225.2564000000002</v>
      </c>
      <c r="V1302" s="114" t="e">
        <f>IF(AND(Play[[#This Row],[southeast]]&lt;&gt;0,Play[[#This Row],[Smoker]]&lt;&gt;0),Play[[#This Row],[medical_insurance_charges]],NA())</f>
        <v>#N/A</v>
      </c>
      <c r="W1302" s="114" t="e">
        <f>IF(AND(Play[[#This Row],[southwest]]&lt;&gt;0,Play[[#This Row],[Smoker]]&lt;&gt;0),Play[[#This Row],[medical_insurance_charges]],NA())</f>
        <v>#N/A</v>
      </c>
      <c r="X1302" s="114" t="e">
        <f>IF(AND(Play[[#This Row],[northwest]]&lt;&gt;0,Play[[#This Row],[Smoker]]&lt;&gt;0),Play[[#This Row],[medical_insurance_charges]],NA())</f>
        <v>#N/A</v>
      </c>
      <c r="Y1302" s="114" t="e">
        <f>IF(AND(Play[[#This Row],[northeast]]&lt;&gt;0,Play[[#This Row],[Smoker]]&lt;&gt;0),Play[[#This Row],[medical_insurance_charges]],NA())</f>
        <v>#N/A</v>
      </c>
      <c r="Z1302" s="115" t="e">
        <f>IF(AND(Play[[#This Row],[Biological Marker]]=0,Play[[#This Row],[Smoker]]=1),Play[[#This Row],[medical_insurance_charges]],NA())</f>
        <v>#N/A</v>
      </c>
      <c r="AA1302" s="115" t="e">
        <f>IF(AND(Play[[#This Row],[Biological Marker]]=1,Play[[#This Row],[Smoker]]=1),Play[[#This Row],[medical_insurance_charges]],NA())</f>
        <v>#N/A</v>
      </c>
      <c r="AB1302" s="144" t="e">
        <f>IF(AND(Play[[#This Row],[southeast]]&lt;&gt;0,Play[[#This Row],[Smoker]]=0),Play[[#This Row],[medical_insurance_charges]],NA())</f>
        <v>#N/A</v>
      </c>
      <c r="AC1302" s="144" t="e">
        <f>IF(AND(Play[[#This Row],[southwest]]&lt;&gt;0,Play[[#This Row],[Smoker]]=0),Play[[#This Row],[medical_insurance_charges]],NA())</f>
        <v>#N/A</v>
      </c>
      <c r="AD1302" s="144" t="e">
        <f>IF(AND(Play[[#This Row],[northwest]]&lt;&gt;0,Play[[#This Row],[Smoker]]=0),Play[[#This Row],[medical_insurance_charges]],NA())</f>
        <v>#N/A</v>
      </c>
      <c r="AE1302" s="144">
        <f>IF(AND(Play[[#This Row],[northeast]]&lt;&gt;0,Play[[#This Row],[Smoker]]=0),Play[[#This Row],[medical_insurance_charges]],NA())</f>
        <v>9225.2564000000002</v>
      </c>
      <c r="AF1302" s="115" t="e">
        <f>IF(AND(Play[[#This Row],[Biological Marker]]=0,Play[[#This Row],[Smoker]]=0),Play[[#This Row],[medical_insurance_charges]],NA())</f>
        <v>#N/A</v>
      </c>
      <c r="AG1302" s="115">
        <f>IF(AND(Play[[#This Row],[Biological Marker]]=1,Play[[#This Row],[Smoker]]=0),Play[[#This Row],[medical_insurance_charges]],NA())</f>
        <v>9225.2564000000002</v>
      </c>
    </row>
    <row r="1303" spans="1:33" x14ac:dyDescent="0.35">
      <c r="A1303" s="31">
        <v>47</v>
      </c>
      <c r="B1303" s="31">
        <v>29.83</v>
      </c>
      <c r="C1303" s="33">
        <v>0</v>
      </c>
      <c r="D1303" s="33">
        <v>0</v>
      </c>
      <c r="E1303" s="33">
        <v>1</v>
      </c>
      <c r="F1303" s="33">
        <v>0</v>
      </c>
      <c r="G1303" s="33">
        <v>1</v>
      </c>
      <c r="H1303">
        <v>0</v>
      </c>
      <c r="I1303">
        <v>0</v>
      </c>
      <c r="J1303">
        <v>0</v>
      </c>
      <c r="K1303">
        <v>1</v>
      </c>
      <c r="L1303">
        <v>0</v>
      </c>
      <c r="M1303">
        <v>0</v>
      </c>
      <c r="N1303">
        <v>0</v>
      </c>
      <c r="O1303">
        <v>1</v>
      </c>
      <c r="P1303">
        <v>0</v>
      </c>
      <c r="Q1303" s="32">
        <v>9620.3307000000004</v>
      </c>
      <c r="R1303" s="110" t="e">
        <f>IF(Play[[#This Row],[southeast]]=1,Play[[#This Row],[medical_insurance_charges]],NA())</f>
        <v>#N/A</v>
      </c>
      <c r="S1303" s="110" t="e">
        <f>IF(Play[[#This Row],[southwest]]=1,Play[[#This Row],[medical_insurance_charges]],NA())</f>
        <v>#N/A</v>
      </c>
      <c r="T1303" s="111">
        <f>IF(Play[[#This Row],[northwest]]=1,Play[[#This Row],[medical_insurance_charges]],NA())</f>
        <v>9620.3307000000004</v>
      </c>
      <c r="U1303" s="110" t="e">
        <f>IF(Play[[#This Row],[northeast]]=1,Play[[#This Row],[medical_insurance_charges]],NA())</f>
        <v>#N/A</v>
      </c>
      <c r="V1303" s="114" t="e">
        <f>IF(AND(Play[[#This Row],[southeast]]&lt;&gt;0,Play[[#This Row],[Smoker]]&lt;&gt;0),Play[[#This Row],[medical_insurance_charges]],NA())</f>
        <v>#N/A</v>
      </c>
      <c r="W1303" s="114" t="e">
        <f>IF(AND(Play[[#This Row],[southwest]]&lt;&gt;0,Play[[#This Row],[Smoker]]&lt;&gt;0),Play[[#This Row],[medical_insurance_charges]],NA())</f>
        <v>#N/A</v>
      </c>
      <c r="X1303" s="114" t="e">
        <f>IF(AND(Play[[#This Row],[northwest]]&lt;&gt;0,Play[[#This Row],[Smoker]]&lt;&gt;0),Play[[#This Row],[medical_insurance_charges]],NA())</f>
        <v>#N/A</v>
      </c>
      <c r="Y1303" s="114" t="e">
        <f>IF(AND(Play[[#This Row],[northeast]]&lt;&gt;0,Play[[#This Row],[Smoker]]&lt;&gt;0),Play[[#This Row],[medical_insurance_charges]],NA())</f>
        <v>#N/A</v>
      </c>
      <c r="Z1303" s="115" t="e">
        <f>IF(AND(Play[[#This Row],[Biological Marker]]=0,Play[[#This Row],[Smoker]]=1),Play[[#This Row],[medical_insurance_charges]],NA())</f>
        <v>#N/A</v>
      </c>
      <c r="AA1303" s="115" t="e">
        <f>IF(AND(Play[[#This Row],[Biological Marker]]=1,Play[[#This Row],[Smoker]]=1),Play[[#This Row],[medical_insurance_charges]],NA())</f>
        <v>#N/A</v>
      </c>
      <c r="AB1303" s="144" t="e">
        <f>IF(AND(Play[[#This Row],[southeast]]&lt;&gt;0,Play[[#This Row],[Smoker]]=0),Play[[#This Row],[medical_insurance_charges]],NA())</f>
        <v>#N/A</v>
      </c>
      <c r="AC1303" s="144" t="e">
        <f>IF(AND(Play[[#This Row],[southwest]]&lt;&gt;0,Play[[#This Row],[Smoker]]=0),Play[[#This Row],[medical_insurance_charges]],NA())</f>
        <v>#N/A</v>
      </c>
      <c r="AD1303" s="144">
        <f>IF(AND(Play[[#This Row],[northwest]]&lt;&gt;0,Play[[#This Row],[Smoker]]=0),Play[[#This Row],[medical_insurance_charges]],NA())</f>
        <v>9620.3307000000004</v>
      </c>
      <c r="AE1303" s="144" t="e">
        <f>IF(AND(Play[[#This Row],[northeast]]&lt;&gt;0,Play[[#This Row],[Smoker]]=0),Play[[#This Row],[medical_insurance_charges]],NA())</f>
        <v>#N/A</v>
      </c>
      <c r="AF1303" s="115" t="e">
        <f>IF(AND(Play[[#This Row],[Biological Marker]]=0,Play[[#This Row],[Smoker]]=0),Play[[#This Row],[medical_insurance_charges]],NA())</f>
        <v>#N/A</v>
      </c>
      <c r="AG1303" s="115">
        <f>IF(AND(Play[[#This Row],[Biological Marker]]=1,Play[[#This Row],[Smoker]]=0),Play[[#This Row],[medical_insurance_charges]],NA())</f>
        <v>9620.3307000000004</v>
      </c>
    </row>
    <row r="1304" spans="1:33" x14ac:dyDescent="0.35">
      <c r="A1304" s="31">
        <v>49</v>
      </c>
      <c r="B1304" s="31">
        <v>25.84</v>
      </c>
      <c r="C1304" s="33">
        <v>0</v>
      </c>
      <c r="D1304" s="33">
        <v>0</v>
      </c>
      <c r="E1304" s="33">
        <v>1</v>
      </c>
      <c r="F1304" s="33">
        <v>0</v>
      </c>
      <c r="G1304" s="33">
        <v>1</v>
      </c>
      <c r="H1304">
        <v>0</v>
      </c>
      <c r="I1304">
        <v>0</v>
      </c>
      <c r="J1304">
        <v>0</v>
      </c>
      <c r="K1304">
        <v>0</v>
      </c>
      <c r="L1304">
        <v>1</v>
      </c>
      <c r="M1304">
        <v>0</v>
      </c>
      <c r="N1304">
        <v>0</v>
      </c>
      <c r="O1304">
        <v>1</v>
      </c>
      <c r="P1304">
        <v>0</v>
      </c>
      <c r="Q1304" s="32">
        <v>9282.4806000000008</v>
      </c>
      <c r="R1304" s="110" t="e">
        <f>IF(Play[[#This Row],[southeast]]=1,Play[[#This Row],[medical_insurance_charges]],NA())</f>
        <v>#N/A</v>
      </c>
      <c r="S1304" s="110" t="e">
        <f>IF(Play[[#This Row],[southwest]]=1,Play[[#This Row],[medical_insurance_charges]],NA())</f>
        <v>#N/A</v>
      </c>
      <c r="T1304" s="111" t="e">
        <f>IF(Play[[#This Row],[northwest]]=1,Play[[#This Row],[medical_insurance_charges]],NA())</f>
        <v>#N/A</v>
      </c>
      <c r="U1304" s="110">
        <f>IF(Play[[#This Row],[northeast]]=1,Play[[#This Row],[medical_insurance_charges]],NA())</f>
        <v>9282.4806000000008</v>
      </c>
      <c r="V1304" s="114" t="e">
        <f>IF(AND(Play[[#This Row],[southeast]]&lt;&gt;0,Play[[#This Row],[Smoker]]&lt;&gt;0),Play[[#This Row],[medical_insurance_charges]],NA())</f>
        <v>#N/A</v>
      </c>
      <c r="W1304" s="114" t="e">
        <f>IF(AND(Play[[#This Row],[southwest]]&lt;&gt;0,Play[[#This Row],[Smoker]]&lt;&gt;0),Play[[#This Row],[medical_insurance_charges]],NA())</f>
        <v>#N/A</v>
      </c>
      <c r="X1304" s="114" t="e">
        <f>IF(AND(Play[[#This Row],[northwest]]&lt;&gt;0,Play[[#This Row],[Smoker]]&lt;&gt;0),Play[[#This Row],[medical_insurance_charges]],NA())</f>
        <v>#N/A</v>
      </c>
      <c r="Y1304" s="114" t="e">
        <f>IF(AND(Play[[#This Row],[northeast]]&lt;&gt;0,Play[[#This Row],[Smoker]]&lt;&gt;0),Play[[#This Row],[medical_insurance_charges]],NA())</f>
        <v>#N/A</v>
      </c>
      <c r="Z1304" s="115" t="e">
        <f>IF(AND(Play[[#This Row],[Biological Marker]]=0,Play[[#This Row],[Smoker]]=1),Play[[#This Row],[medical_insurance_charges]],NA())</f>
        <v>#N/A</v>
      </c>
      <c r="AA1304" s="115" t="e">
        <f>IF(AND(Play[[#This Row],[Biological Marker]]=1,Play[[#This Row],[Smoker]]=1),Play[[#This Row],[medical_insurance_charges]],NA())</f>
        <v>#N/A</v>
      </c>
      <c r="AB1304" s="144" t="e">
        <f>IF(AND(Play[[#This Row],[southeast]]&lt;&gt;0,Play[[#This Row],[Smoker]]=0),Play[[#This Row],[medical_insurance_charges]],NA())</f>
        <v>#N/A</v>
      </c>
      <c r="AC1304" s="144" t="e">
        <f>IF(AND(Play[[#This Row],[southwest]]&lt;&gt;0,Play[[#This Row],[Smoker]]=0),Play[[#This Row],[medical_insurance_charges]],NA())</f>
        <v>#N/A</v>
      </c>
      <c r="AD1304" s="144" t="e">
        <f>IF(AND(Play[[#This Row],[northwest]]&lt;&gt;0,Play[[#This Row],[Smoker]]=0),Play[[#This Row],[medical_insurance_charges]],NA())</f>
        <v>#N/A</v>
      </c>
      <c r="AE1304" s="144">
        <f>IF(AND(Play[[#This Row],[northeast]]&lt;&gt;0,Play[[#This Row],[Smoker]]=0),Play[[#This Row],[medical_insurance_charges]],NA())</f>
        <v>9282.4806000000008</v>
      </c>
      <c r="AF1304" s="115" t="e">
        <f>IF(AND(Play[[#This Row],[Biological Marker]]=0,Play[[#This Row],[Smoker]]=0),Play[[#This Row],[medical_insurance_charges]],NA())</f>
        <v>#N/A</v>
      </c>
      <c r="AG1304" s="115">
        <f>IF(AND(Play[[#This Row],[Biological Marker]]=1,Play[[#This Row],[Smoker]]=0),Play[[#This Row],[medical_insurance_charges]],NA())</f>
        <v>9282.4806000000008</v>
      </c>
    </row>
    <row r="1305" spans="1:33" x14ac:dyDescent="0.35">
      <c r="A1305" s="31">
        <v>49</v>
      </c>
      <c r="B1305" s="31">
        <v>28.69</v>
      </c>
      <c r="C1305" s="33">
        <v>0</v>
      </c>
      <c r="D1305" s="33">
        <v>0</v>
      </c>
      <c r="E1305" s="33">
        <v>1</v>
      </c>
      <c r="F1305" s="33">
        <v>0</v>
      </c>
      <c r="G1305" s="33">
        <v>1</v>
      </c>
      <c r="H1305">
        <v>0</v>
      </c>
      <c r="I1305">
        <v>0</v>
      </c>
      <c r="J1305">
        <v>0</v>
      </c>
      <c r="K1305">
        <v>1</v>
      </c>
      <c r="L1305">
        <v>0</v>
      </c>
      <c r="M1305">
        <v>0</v>
      </c>
      <c r="N1305">
        <v>0</v>
      </c>
      <c r="O1305">
        <v>1</v>
      </c>
      <c r="P1305">
        <v>0</v>
      </c>
      <c r="Q1305" s="32">
        <v>10264.4421</v>
      </c>
      <c r="R1305" s="110" t="e">
        <f>IF(Play[[#This Row],[southeast]]=1,Play[[#This Row],[medical_insurance_charges]],NA())</f>
        <v>#N/A</v>
      </c>
      <c r="S1305" s="110" t="e">
        <f>IF(Play[[#This Row],[southwest]]=1,Play[[#This Row],[medical_insurance_charges]],NA())</f>
        <v>#N/A</v>
      </c>
      <c r="T1305" s="111">
        <f>IF(Play[[#This Row],[northwest]]=1,Play[[#This Row],[medical_insurance_charges]],NA())</f>
        <v>10264.4421</v>
      </c>
      <c r="U1305" s="110" t="e">
        <f>IF(Play[[#This Row],[northeast]]=1,Play[[#This Row],[medical_insurance_charges]],NA())</f>
        <v>#N/A</v>
      </c>
      <c r="V1305" s="114" t="e">
        <f>IF(AND(Play[[#This Row],[southeast]]&lt;&gt;0,Play[[#This Row],[Smoker]]&lt;&gt;0),Play[[#This Row],[medical_insurance_charges]],NA())</f>
        <v>#N/A</v>
      </c>
      <c r="W1305" s="114" t="e">
        <f>IF(AND(Play[[#This Row],[southwest]]&lt;&gt;0,Play[[#This Row],[Smoker]]&lt;&gt;0),Play[[#This Row],[medical_insurance_charges]],NA())</f>
        <v>#N/A</v>
      </c>
      <c r="X1305" s="114" t="e">
        <f>IF(AND(Play[[#This Row],[northwest]]&lt;&gt;0,Play[[#This Row],[Smoker]]&lt;&gt;0),Play[[#This Row],[medical_insurance_charges]],NA())</f>
        <v>#N/A</v>
      </c>
      <c r="Y1305" s="114" t="e">
        <f>IF(AND(Play[[#This Row],[northeast]]&lt;&gt;0,Play[[#This Row],[Smoker]]&lt;&gt;0),Play[[#This Row],[medical_insurance_charges]],NA())</f>
        <v>#N/A</v>
      </c>
      <c r="Z1305" s="115" t="e">
        <f>IF(AND(Play[[#This Row],[Biological Marker]]=0,Play[[#This Row],[Smoker]]=1),Play[[#This Row],[medical_insurance_charges]],NA())</f>
        <v>#N/A</v>
      </c>
      <c r="AA1305" s="115" t="e">
        <f>IF(AND(Play[[#This Row],[Biological Marker]]=1,Play[[#This Row],[Smoker]]=1),Play[[#This Row],[medical_insurance_charges]],NA())</f>
        <v>#N/A</v>
      </c>
      <c r="AB1305" s="144" t="e">
        <f>IF(AND(Play[[#This Row],[southeast]]&lt;&gt;0,Play[[#This Row],[Smoker]]=0),Play[[#This Row],[medical_insurance_charges]],NA())</f>
        <v>#N/A</v>
      </c>
      <c r="AC1305" s="144" t="e">
        <f>IF(AND(Play[[#This Row],[southwest]]&lt;&gt;0,Play[[#This Row],[Smoker]]=0),Play[[#This Row],[medical_insurance_charges]],NA())</f>
        <v>#N/A</v>
      </c>
      <c r="AD1305" s="144">
        <f>IF(AND(Play[[#This Row],[northwest]]&lt;&gt;0,Play[[#This Row],[Smoker]]=0),Play[[#This Row],[medical_insurance_charges]],NA())</f>
        <v>10264.4421</v>
      </c>
      <c r="AE1305" s="144" t="e">
        <f>IF(AND(Play[[#This Row],[northeast]]&lt;&gt;0,Play[[#This Row],[Smoker]]=0),Play[[#This Row],[medical_insurance_charges]],NA())</f>
        <v>#N/A</v>
      </c>
      <c r="AF1305" s="115" t="e">
        <f>IF(AND(Play[[#This Row],[Biological Marker]]=0,Play[[#This Row],[Smoker]]=0),Play[[#This Row],[medical_insurance_charges]],NA())</f>
        <v>#N/A</v>
      </c>
      <c r="AG1305" s="115">
        <f>IF(AND(Play[[#This Row],[Biological Marker]]=1,Play[[#This Row],[Smoker]]=0),Play[[#This Row],[medical_insurance_charges]],NA())</f>
        <v>10264.4421</v>
      </c>
    </row>
    <row r="1306" spans="1:33" x14ac:dyDescent="0.35">
      <c r="A1306" s="31">
        <v>49</v>
      </c>
      <c r="B1306" s="31">
        <v>29.83</v>
      </c>
      <c r="C1306" s="33">
        <v>0</v>
      </c>
      <c r="D1306" s="33">
        <v>0</v>
      </c>
      <c r="E1306" s="33">
        <v>1</v>
      </c>
      <c r="F1306" s="33">
        <v>0</v>
      </c>
      <c r="G1306" s="33">
        <v>1</v>
      </c>
      <c r="H1306">
        <v>0</v>
      </c>
      <c r="I1306">
        <v>0</v>
      </c>
      <c r="J1306">
        <v>0</v>
      </c>
      <c r="K1306">
        <v>0</v>
      </c>
      <c r="L1306">
        <v>1</v>
      </c>
      <c r="M1306">
        <v>0</v>
      </c>
      <c r="N1306">
        <v>0</v>
      </c>
      <c r="O1306">
        <v>1</v>
      </c>
      <c r="P1306">
        <v>0</v>
      </c>
      <c r="Q1306" s="32">
        <v>9288.0267000000003</v>
      </c>
      <c r="R1306" s="110" t="e">
        <f>IF(Play[[#This Row],[southeast]]=1,Play[[#This Row],[medical_insurance_charges]],NA())</f>
        <v>#N/A</v>
      </c>
      <c r="S1306" s="110" t="e">
        <f>IF(Play[[#This Row],[southwest]]=1,Play[[#This Row],[medical_insurance_charges]],NA())</f>
        <v>#N/A</v>
      </c>
      <c r="T1306" s="111" t="e">
        <f>IF(Play[[#This Row],[northwest]]=1,Play[[#This Row],[medical_insurance_charges]],NA())</f>
        <v>#N/A</v>
      </c>
      <c r="U1306" s="110">
        <f>IF(Play[[#This Row],[northeast]]=1,Play[[#This Row],[medical_insurance_charges]],NA())</f>
        <v>9288.0267000000003</v>
      </c>
      <c r="V1306" s="114" t="e">
        <f>IF(AND(Play[[#This Row],[southeast]]&lt;&gt;0,Play[[#This Row],[Smoker]]&lt;&gt;0),Play[[#This Row],[medical_insurance_charges]],NA())</f>
        <v>#N/A</v>
      </c>
      <c r="W1306" s="114" t="e">
        <f>IF(AND(Play[[#This Row],[southwest]]&lt;&gt;0,Play[[#This Row],[Smoker]]&lt;&gt;0),Play[[#This Row],[medical_insurance_charges]],NA())</f>
        <v>#N/A</v>
      </c>
      <c r="X1306" s="114" t="e">
        <f>IF(AND(Play[[#This Row],[northwest]]&lt;&gt;0,Play[[#This Row],[Smoker]]&lt;&gt;0),Play[[#This Row],[medical_insurance_charges]],NA())</f>
        <v>#N/A</v>
      </c>
      <c r="Y1306" s="114" t="e">
        <f>IF(AND(Play[[#This Row],[northeast]]&lt;&gt;0,Play[[#This Row],[Smoker]]&lt;&gt;0),Play[[#This Row],[medical_insurance_charges]],NA())</f>
        <v>#N/A</v>
      </c>
      <c r="Z1306" s="115" t="e">
        <f>IF(AND(Play[[#This Row],[Biological Marker]]=0,Play[[#This Row],[Smoker]]=1),Play[[#This Row],[medical_insurance_charges]],NA())</f>
        <v>#N/A</v>
      </c>
      <c r="AA1306" s="115" t="e">
        <f>IF(AND(Play[[#This Row],[Biological Marker]]=1,Play[[#This Row],[Smoker]]=1),Play[[#This Row],[medical_insurance_charges]],NA())</f>
        <v>#N/A</v>
      </c>
      <c r="AB1306" s="144" t="e">
        <f>IF(AND(Play[[#This Row],[southeast]]&lt;&gt;0,Play[[#This Row],[Smoker]]=0),Play[[#This Row],[medical_insurance_charges]],NA())</f>
        <v>#N/A</v>
      </c>
      <c r="AC1306" s="144" t="e">
        <f>IF(AND(Play[[#This Row],[southwest]]&lt;&gt;0,Play[[#This Row],[Smoker]]=0),Play[[#This Row],[medical_insurance_charges]],NA())</f>
        <v>#N/A</v>
      </c>
      <c r="AD1306" s="144" t="e">
        <f>IF(AND(Play[[#This Row],[northwest]]&lt;&gt;0,Play[[#This Row],[Smoker]]=0),Play[[#This Row],[medical_insurance_charges]],NA())</f>
        <v>#N/A</v>
      </c>
      <c r="AE1306" s="144">
        <f>IF(AND(Play[[#This Row],[northeast]]&lt;&gt;0,Play[[#This Row],[Smoker]]=0),Play[[#This Row],[medical_insurance_charges]],NA())</f>
        <v>9288.0267000000003</v>
      </c>
      <c r="AF1306" s="115" t="e">
        <f>IF(AND(Play[[#This Row],[Biological Marker]]=0,Play[[#This Row],[Smoker]]=0),Play[[#This Row],[medical_insurance_charges]],NA())</f>
        <v>#N/A</v>
      </c>
      <c r="AG1306" s="115">
        <f>IF(AND(Play[[#This Row],[Biological Marker]]=1,Play[[#This Row],[Smoker]]=0),Play[[#This Row],[medical_insurance_charges]],NA())</f>
        <v>9288.0267000000003</v>
      </c>
    </row>
    <row r="1307" spans="1:33" x14ac:dyDescent="0.35">
      <c r="A1307" s="31">
        <v>50</v>
      </c>
      <c r="B1307" s="31">
        <v>27.454999999999998</v>
      </c>
      <c r="C1307" s="33">
        <v>0</v>
      </c>
      <c r="D1307" s="33">
        <v>0</v>
      </c>
      <c r="E1307" s="33">
        <v>1</v>
      </c>
      <c r="F1307" s="33">
        <v>0</v>
      </c>
      <c r="G1307" s="33">
        <v>1</v>
      </c>
      <c r="H1307">
        <v>0</v>
      </c>
      <c r="I1307">
        <v>0</v>
      </c>
      <c r="J1307">
        <v>0</v>
      </c>
      <c r="K1307">
        <v>0</v>
      </c>
      <c r="L1307">
        <v>1</v>
      </c>
      <c r="M1307">
        <v>0</v>
      </c>
      <c r="N1307">
        <v>0</v>
      </c>
      <c r="O1307">
        <v>1</v>
      </c>
      <c r="P1307">
        <v>0</v>
      </c>
      <c r="Q1307" s="32">
        <v>9617.6624499999998</v>
      </c>
      <c r="R1307" s="110" t="e">
        <f>IF(Play[[#This Row],[southeast]]=1,Play[[#This Row],[medical_insurance_charges]],NA())</f>
        <v>#N/A</v>
      </c>
      <c r="S1307" s="110" t="e">
        <f>IF(Play[[#This Row],[southwest]]=1,Play[[#This Row],[medical_insurance_charges]],NA())</f>
        <v>#N/A</v>
      </c>
      <c r="T1307" s="111" t="e">
        <f>IF(Play[[#This Row],[northwest]]=1,Play[[#This Row],[medical_insurance_charges]],NA())</f>
        <v>#N/A</v>
      </c>
      <c r="U1307" s="110">
        <f>IF(Play[[#This Row],[northeast]]=1,Play[[#This Row],[medical_insurance_charges]],NA())</f>
        <v>9617.6624499999998</v>
      </c>
      <c r="V1307" s="114" t="e">
        <f>IF(AND(Play[[#This Row],[southeast]]&lt;&gt;0,Play[[#This Row],[Smoker]]&lt;&gt;0),Play[[#This Row],[medical_insurance_charges]],NA())</f>
        <v>#N/A</v>
      </c>
      <c r="W1307" s="114" t="e">
        <f>IF(AND(Play[[#This Row],[southwest]]&lt;&gt;0,Play[[#This Row],[Smoker]]&lt;&gt;0),Play[[#This Row],[medical_insurance_charges]],NA())</f>
        <v>#N/A</v>
      </c>
      <c r="X1307" s="114" t="e">
        <f>IF(AND(Play[[#This Row],[northwest]]&lt;&gt;0,Play[[#This Row],[Smoker]]&lt;&gt;0),Play[[#This Row],[medical_insurance_charges]],NA())</f>
        <v>#N/A</v>
      </c>
      <c r="Y1307" s="114" t="e">
        <f>IF(AND(Play[[#This Row],[northeast]]&lt;&gt;0,Play[[#This Row],[Smoker]]&lt;&gt;0),Play[[#This Row],[medical_insurance_charges]],NA())</f>
        <v>#N/A</v>
      </c>
      <c r="Z1307" s="115" t="e">
        <f>IF(AND(Play[[#This Row],[Biological Marker]]=0,Play[[#This Row],[Smoker]]=1),Play[[#This Row],[medical_insurance_charges]],NA())</f>
        <v>#N/A</v>
      </c>
      <c r="AA1307" s="115" t="e">
        <f>IF(AND(Play[[#This Row],[Biological Marker]]=1,Play[[#This Row],[Smoker]]=1),Play[[#This Row],[medical_insurance_charges]],NA())</f>
        <v>#N/A</v>
      </c>
      <c r="AB1307" s="144" t="e">
        <f>IF(AND(Play[[#This Row],[southeast]]&lt;&gt;0,Play[[#This Row],[Smoker]]=0),Play[[#This Row],[medical_insurance_charges]],NA())</f>
        <v>#N/A</v>
      </c>
      <c r="AC1307" s="144" t="e">
        <f>IF(AND(Play[[#This Row],[southwest]]&lt;&gt;0,Play[[#This Row],[Smoker]]=0),Play[[#This Row],[medical_insurance_charges]],NA())</f>
        <v>#N/A</v>
      </c>
      <c r="AD1307" s="144" t="e">
        <f>IF(AND(Play[[#This Row],[northwest]]&lt;&gt;0,Play[[#This Row],[Smoker]]=0),Play[[#This Row],[medical_insurance_charges]],NA())</f>
        <v>#N/A</v>
      </c>
      <c r="AE1307" s="144">
        <f>IF(AND(Play[[#This Row],[northeast]]&lt;&gt;0,Play[[#This Row],[Smoker]]=0),Play[[#This Row],[medical_insurance_charges]],NA())</f>
        <v>9617.6624499999998</v>
      </c>
      <c r="AF1307" s="115" t="e">
        <f>IF(AND(Play[[#This Row],[Biological Marker]]=0,Play[[#This Row],[Smoker]]=0),Play[[#This Row],[medical_insurance_charges]],NA())</f>
        <v>#N/A</v>
      </c>
      <c r="AG1307" s="115">
        <f>IF(AND(Play[[#This Row],[Biological Marker]]=1,Play[[#This Row],[Smoker]]=0),Play[[#This Row],[medical_insurance_charges]],NA())</f>
        <v>9617.6624499999998</v>
      </c>
    </row>
    <row r="1308" spans="1:33" x14ac:dyDescent="0.35">
      <c r="A1308" s="31">
        <v>50</v>
      </c>
      <c r="B1308" s="31">
        <v>25.364999999999998</v>
      </c>
      <c r="C1308" s="33">
        <v>0</v>
      </c>
      <c r="D1308" s="33">
        <v>0</v>
      </c>
      <c r="E1308" s="33">
        <v>1</v>
      </c>
      <c r="F1308" s="33">
        <v>0</v>
      </c>
      <c r="G1308" s="33">
        <v>1</v>
      </c>
      <c r="H1308">
        <v>0</v>
      </c>
      <c r="I1308">
        <v>0</v>
      </c>
      <c r="J1308">
        <v>0</v>
      </c>
      <c r="K1308">
        <v>1</v>
      </c>
      <c r="L1308">
        <v>0</v>
      </c>
      <c r="M1308">
        <v>0</v>
      </c>
      <c r="N1308">
        <v>0</v>
      </c>
      <c r="O1308">
        <v>1</v>
      </c>
      <c r="P1308">
        <v>0</v>
      </c>
      <c r="Q1308" s="32">
        <v>30284.642940000002</v>
      </c>
      <c r="R1308" s="110" t="e">
        <f>IF(Play[[#This Row],[southeast]]=1,Play[[#This Row],[medical_insurance_charges]],NA())</f>
        <v>#N/A</v>
      </c>
      <c r="S1308" s="110" t="e">
        <f>IF(Play[[#This Row],[southwest]]=1,Play[[#This Row],[medical_insurance_charges]],NA())</f>
        <v>#N/A</v>
      </c>
      <c r="T1308" s="111">
        <f>IF(Play[[#This Row],[northwest]]=1,Play[[#This Row],[medical_insurance_charges]],NA())</f>
        <v>30284.642940000002</v>
      </c>
      <c r="U1308" s="110" t="e">
        <f>IF(Play[[#This Row],[northeast]]=1,Play[[#This Row],[medical_insurance_charges]],NA())</f>
        <v>#N/A</v>
      </c>
      <c r="V1308" s="114" t="e">
        <f>IF(AND(Play[[#This Row],[southeast]]&lt;&gt;0,Play[[#This Row],[Smoker]]&lt;&gt;0),Play[[#This Row],[medical_insurance_charges]],NA())</f>
        <v>#N/A</v>
      </c>
      <c r="W1308" s="114" t="e">
        <f>IF(AND(Play[[#This Row],[southwest]]&lt;&gt;0,Play[[#This Row],[Smoker]]&lt;&gt;0),Play[[#This Row],[medical_insurance_charges]],NA())</f>
        <v>#N/A</v>
      </c>
      <c r="X1308" s="114" t="e">
        <f>IF(AND(Play[[#This Row],[northwest]]&lt;&gt;0,Play[[#This Row],[Smoker]]&lt;&gt;0),Play[[#This Row],[medical_insurance_charges]],NA())</f>
        <v>#N/A</v>
      </c>
      <c r="Y1308" s="114" t="e">
        <f>IF(AND(Play[[#This Row],[northeast]]&lt;&gt;0,Play[[#This Row],[Smoker]]&lt;&gt;0),Play[[#This Row],[medical_insurance_charges]],NA())</f>
        <v>#N/A</v>
      </c>
      <c r="Z1308" s="115" t="e">
        <f>IF(AND(Play[[#This Row],[Biological Marker]]=0,Play[[#This Row],[Smoker]]=1),Play[[#This Row],[medical_insurance_charges]],NA())</f>
        <v>#N/A</v>
      </c>
      <c r="AA1308" s="115" t="e">
        <f>IF(AND(Play[[#This Row],[Biological Marker]]=1,Play[[#This Row],[Smoker]]=1),Play[[#This Row],[medical_insurance_charges]],NA())</f>
        <v>#N/A</v>
      </c>
      <c r="AB1308" s="144" t="e">
        <f>IF(AND(Play[[#This Row],[southeast]]&lt;&gt;0,Play[[#This Row],[Smoker]]=0),Play[[#This Row],[medical_insurance_charges]],NA())</f>
        <v>#N/A</v>
      </c>
      <c r="AC1308" s="144" t="e">
        <f>IF(AND(Play[[#This Row],[southwest]]&lt;&gt;0,Play[[#This Row],[Smoker]]=0),Play[[#This Row],[medical_insurance_charges]],NA())</f>
        <v>#N/A</v>
      </c>
      <c r="AD1308" s="144">
        <f>IF(AND(Play[[#This Row],[northwest]]&lt;&gt;0,Play[[#This Row],[Smoker]]=0),Play[[#This Row],[medical_insurance_charges]],NA())</f>
        <v>30284.642940000002</v>
      </c>
      <c r="AE1308" s="144" t="e">
        <f>IF(AND(Play[[#This Row],[northeast]]&lt;&gt;0,Play[[#This Row],[Smoker]]=0),Play[[#This Row],[medical_insurance_charges]],NA())</f>
        <v>#N/A</v>
      </c>
      <c r="AF1308" s="115" t="e">
        <f>IF(AND(Play[[#This Row],[Biological Marker]]=0,Play[[#This Row],[Smoker]]=0),Play[[#This Row],[medical_insurance_charges]],NA())</f>
        <v>#N/A</v>
      </c>
      <c r="AG1308" s="115">
        <f>IF(AND(Play[[#This Row],[Biological Marker]]=1,Play[[#This Row],[Smoker]]=0),Play[[#This Row],[medical_insurance_charges]],NA())</f>
        <v>30284.642940000002</v>
      </c>
    </row>
    <row r="1309" spans="1:33" x14ac:dyDescent="0.35">
      <c r="A1309" s="31">
        <v>50</v>
      </c>
      <c r="B1309" s="31">
        <v>26.41</v>
      </c>
      <c r="C1309" s="33">
        <v>0</v>
      </c>
      <c r="D1309" s="33">
        <v>0</v>
      </c>
      <c r="E1309" s="33">
        <v>1</v>
      </c>
      <c r="F1309" s="33">
        <v>0</v>
      </c>
      <c r="G1309" s="33">
        <v>1</v>
      </c>
      <c r="H1309">
        <v>0</v>
      </c>
      <c r="I1309">
        <v>0</v>
      </c>
      <c r="J1309">
        <v>0</v>
      </c>
      <c r="K1309">
        <v>1</v>
      </c>
      <c r="L1309">
        <v>0</v>
      </c>
      <c r="M1309">
        <v>0</v>
      </c>
      <c r="N1309">
        <v>0</v>
      </c>
      <c r="O1309">
        <v>1</v>
      </c>
      <c r="P1309">
        <v>0</v>
      </c>
      <c r="Q1309" s="32">
        <v>8827.2098999999998</v>
      </c>
      <c r="R1309" s="110" t="e">
        <f>IF(Play[[#This Row],[southeast]]=1,Play[[#This Row],[medical_insurance_charges]],NA())</f>
        <v>#N/A</v>
      </c>
      <c r="S1309" s="110" t="e">
        <f>IF(Play[[#This Row],[southwest]]=1,Play[[#This Row],[medical_insurance_charges]],NA())</f>
        <v>#N/A</v>
      </c>
      <c r="T1309" s="111">
        <f>IF(Play[[#This Row],[northwest]]=1,Play[[#This Row],[medical_insurance_charges]],NA())</f>
        <v>8827.2098999999998</v>
      </c>
      <c r="U1309" s="110" t="e">
        <f>IF(Play[[#This Row],[northeast]]=1,Play[[#This Row],[medical_insurance_charges]],NA())</f>
        <v>#N/A</v>
      </c>
      <c r="V1309" s="114" t="e">
        <f>IF(AND(Play[[#This Row],[southeast]]&lt;&gt;0,Play[[#This Row],[Smoker]]&lt;&gt;0),Play[[#This Row],[medical_insurance_charges]],NA())</f>
        <v>#N/A</v>
      </c>
      <c r="W1309" s="114" t="e">
        <f>IF(AND(Play[[#This Row],[southwest]]&lt;&gt;0,Play[[#This Row],[Smoker]]&lt;&gt;0),Play[[#This Row],[medical_insurance_charges]],NA())</f>
        <v>#N/A</v>
      </c>
      <c r="X1309" s="114" t="e">
        <f>IF(AND(Play[[#This Row],[northwest]]&lt;&gt;0,Play[[#This Row],[Smoker]]&lt;&gt;0),Play[[#This Row],[medical_insurance_charges]],NA())</f>
        <v>#N/A</v>
      </c>
      <c r="Y1309" s="114" t="e">
        <f>IF(AND(Play[[#This Row],[northeast]]&lt;&gt;0,Play[[#This Row],[Smoker]]&lt;&gt;0),Play[[#This Row],[medical_insurance_charges]],NA())</f>
        <v>#N/A</v>
      </c>
      <c r="Z1309" s="115" t="e">
        <f>IF(AND(Play[[#This Row],[Biological Marker]]=0,Play[[#This Row],[Smoker]]=1),Play[[#This Row],[medical_insurance_charges]],NA())</f>
        <v>#N/A</v>
      </c>
      <c r="AA1309" s="115" t="e">
        <f>IF(AND(Play[[#This Row],[Biological Marker]]=1,Play[[#This Row],[Smoker]]=1),Play[[#This Row],[medical_insurance_charges]],NA())</f>
        <v>#N/A</v>
      </c>
      <c r="AB1309" s="144" t="e">
        <f>IF(AND(Play[[#This Row],[southeast]]&lt;&gt;0,Play[[#This Row],[Smoker]]=0),Play[[#This Row],[medical_insurance_charges]],NA())</f>
        <v>#N/A</v>
      </c>
      <c r="AC1309" s="144" t="e">
        <f>IF(AND(Play[[#This Row],[southwest]]&lt;&gt;0,Play[[#This Row],[Smoker]]=0),Play[[#This Row],[medical_insurance_charges]],NA())</f>
        <v>#N/A</v>
      </c>
      <c r="AD1309" s="144">
        <f>IF(AND(Play[[#This Row],[northwest]]&lt;&gt;0,Play[[#This Row],[Smoker]]=0),Play[[#This Row],[medical_insurance_charges]],NA())</f>
        <v>8827.2098999999998</v>
      </c>
      <c r="AE1309" s="144" t="e">
        <f>IF(AND(Play[[#This Row],[northeast]]&lt;&gt;0,Play[[#This Row],[Smoker]]=0),Play[[#This Row],[medical_insurance_charges]],NA())</f>
        <v>#N/A</v>
      </c>
      <c r="AF1309" s="115" t="e">
        <f>IF(AND(Play[[#This Row],[Biological Marker]]=0,Play[[#This Row],[Smoker]]=0),Play[[#This Row],[medical_insurance_charges]],NA())</f>
        <v>#N/A</v>
      </c>
      <c r="AG1309" s="115">
        <f>IF(AND(Play[[#This Row],[Biological Marker]]=1,Play[[#This Row],[Smoker]]=0),Play[[#This Row],[medical_insurance_charges]],NA())</f>
        <v>8827.2098999999998</v>
      </c>
    </row>
    <row r="1310" spans="1:33" x14ac:dyDescent="0.35">
      <c r="A1310" s="31">
        <v>51</v>
      </c>
      <c r="B1310" s="31">
        <v>27.74</v>
      </c>
      <c r="C1310" s="33">
        <v>0</v>
      </c>
      <c r="D1310" s="33">
        <v>0</v>
      </c>
      <c r="E1310" s="33">
        <v>1</v>
      </c>
      <c r="F1310" s="33">
        <v>0</v>
      </c>
      <c r="G1310" s="33">
        <v>1</v>
      </c>
      <c r="H1310">
        <v>0</v>
      </c>
      <c r="I1310">
        <v>0</v>
      </c>
      <c r="J1310">
        <v>0</v>
      </c>
      <c r="K1310">
        <v>0</v>
      </c>
      <c r="L1310">
        <v>1</v>
      </c>
      <c r="M1310">
        <v>0</v>
      </c>
      <c r="N1310">
        <v>0</v>
      </c>
      <c r="O1310">
        <v>1</v>
      </c>
      <c r="P1310">
        <v>0</v>
      </c>
      <c r="Q1310" s="32">
        <v>9957.7216000000008</v>
      </c>
      <c r="R1310" s="110" t="e">
        <f>IF(Play[[#This Row],[southeast]]=1,Play[[#This Row],[medical_insurance_charges]],NA())</f>
        <v>#N/A</v>
      </c>
      <c r="S1310" s="110" t="e">
        <f>IF(Play[[#This Row],[southwest]]=1,Play[[#This Row],[medical_insurance_charges]],NA())</f>
        <v>#N/A</v>
      </c>
      <c r="T1310" s="111" t="e">
        <f>IF(Play[[#This Row],[northwest]]=1,Play[[#This Row],[medical_insurance_charges]],NA())</f>
        <v>#N/A</v>
      </c>
      <c r="U1310" s="110">
        <f>IF(Play[[#This Row],[northeast]]=1,Play[[#This Row],[medical_insurance_charges]],NA())</f>
        <v>9957.7216000000008</v>
      </c>
      <c r="V1310" s="114" t="e">
        <f>IF(AND(Play[[#This Row],[southeast]]&lt;&gt;0,Play[[#This Row],[Smoker]]&lt;&gt;0),Play[[#This Row],[medical_insurance_charges]],NA())</f>
        <v>#N/A</v>
      </c>
      <c r="W1310" s="114" t="e">
        <f>IF(AND(Play[[#This Row],[southwest]]&lt;&gt;0,Play[[#This Row],[Smoker]]&lt;&gt;0),Play[[#This Row],[medical_insurance_charges]],NA())</f>
        <v>#N/A</v>
      </c>
      <c r="X1310" s="114" t="e">
        <f>IF(AND(Play[[#This Row],[northwest]]&lt;&gt;0,Play[[#This Row],[Smoker]]&lt;&gt;0),Play[[#This Row],[medical_insurance_charges]],NA())</f>
        <v>#N/A</v>
      </c>
      <c r="Y1310" s="114" t="e">
        <f>IF(AND(Play[[#This Row],[northeast]]&lt;&gt;0,Play[[#This Row],[Smoker]]&lt;&gt;0),Play[[#This Row],[medical_insurance_charges]],NA())</f>
        <v>#N/A</v>
      </c>
      <c r="Z1310" s="115" t="e">
        <f>IF(AND(Play[[#This Row],[Biological Marker]]=0,Play[[#This Row],[Smoker]]=1),Play[[#This Row],[medical_insurance_charges]],NA())</f>
        <v>#N/A</v>
      </c>
      <c r="AA1310" s="115" t="e">
        <f>IF(AND(Play[[#This Row],[Biological Marker]]=1,Play[[#This Row],[Smoker]]=1),Play[[#This Row],[medical_insurance_charges]],NA())</f>
        <v>#N/A</v>
      </c>
      <c r="AB1310" s="144" t="e">
        <f>IF(AND(Play[[#This Row],[southeast]]&lt;&gt;0,Play[[#This Row],[Smoker]]=0),Play[[#This Row],[medical_insurance_charges]],NA())</f>
        <v>#N/A</v>
      </c>
      <c r="AC1310" s="144" t="e">
        <f>IF(AND(Play[[#This Row],[southwest]]&lt;&gt;0,Play[[#This Row],[Smoker]]=0),Play[[#This Row],[medical_insurance_charges]],NA())</f>
        <v>#N/A</v>
      </c>
      <c r="AD1310" s="144" t="e">
        <f>IF(AND(Play[[#This Row],[northwest]]&lt;&gt;0,Play[[#This Row],[Smoker]]=0),Play[[#This Row],[medical_insurance_charges]],NA())</f>
        <v>#N/A</v>
      </c>
      <c r="AE1310" s="144">
        <f>IF(AND(Play[[#This Row],[northeast]]&lt;&gt;0,Play[[#This Row],[Smoker]]=0),Play[[#This Row],[medical_insurance_charges]],NA())</f>
        <v>9957.7216000000008</v>
      </c>
      <c r="AF1310" s="115" t="e">
        <f>IF(AND(Play[[#This Row],[Biological Marker]]=0,Play[[#This Row],[Smoker]]=0),Play[[#This Row],[medical_insurance_charges]],NA())</f>
        <v>#N/A</v>
      </c>
      <c r="AG1310" s="115">
        <f>IF(AND(Play[[#This Row],[Biological Marker]]=1,Play[[#This Row],[Smoker]]=0),Play[[#This Row],[medical_insurance_charges]],NA())</f>
        <v>9957.7216000000008</v>
      </c>
    </row>
    <row r="1311" spans="1:33" x14ac:dyDescent="0.35">
      <c r="A1311" s="31">
        <v>53</v>
      </c>
      <c r="B1311" s="31">
        <v>26.41</v>
      </c>
      <c r="C1311" s="33">
        <v>0</v>
      </c>
      <c r="D1311" s="33">
        <v>0</v>
      </c>
      <c r="E1311" s="33">
        <v>1</v>
      </c>
      <c r="F1311" s="33">
        <v>0</v>
      </c>
      <c r="G1311" s="33">
        <v>1</v>
      </c>
      <c r="H1311">
        <v>0</v>
      </c>
      <c r="I1311">
        <v>0</v>
      </c>
      <c r="J1311">
        <v>0</v>
      </c>
      <c r="K1311">
        <v>0</v>
      </c>
      <c r="L1311">
        <v>1</v>
      </c>
      <c r="M1311">
        <v>0</v>
      </c>
      <c r="N1311">
        <v>0</v>
      </c>
      <c r="O1311">
        <v>1</v>
      </c>
      <c r="P1311">
        <v>0</v>
      </c>
      <c r="Q1311" s="32">
        <v>11244.376899999999</v>
      </c>
      <c r="R1311" s="110" t="e">
        <f>IF(Play[[#This Row],[southeast]]=1,Play[[#This Row],[medical_insurance_charges]],NA())</f>
        <v>#N/A</v>
      </c>
      <c r="S1311" s="110" t="e">
        <f>IF(Play[[#This Row],[southwest]]=1,Play[[#This Row],[medical_insurance_charges]],NA())</f>
        <v>#N/A</v>
      </c>
      <c r="T1311" s="111" t="e">
        <f>IF(Play[[#This Row],[northwest]]=1,Play[[#This Row],[medical_insurance_charges]],NA())</f>
        <v>#N/A</v>
      </c>
      <c r="U1311" s="110">
        <f>IF(Play[[#This Row],[northeast]]=1,Play[[#This Row],[medical_insurance_charges]],NA())</f>
        <v>11244.376899999999</v>
      </c>
      <c r="V1311" s="114" t="e">
        <f>IF(AND(Play[[#This Row],[southeast]]&lt;&gt;0,Play[[#This Row],[Smoker]]&lt;&gt;0),Play[[#This Row],[medical_insurance_charges]],NA())</f>
        <v>#N/A</v>
      </c>
      <c r="W1311" s="114" t="e">
        <f>IF(AND(Play[[#This Row],[southwest]]&lt;&gt;0,Play[[#This Row],[Smoker]]&lt;&gt;0),Play[[#This Row],[medical_insurance_charges]],NA())</f>
        <v>#N/A</v>
      </c>
      <c r="X1311" s="114" t="e">
        <f>IF(AND(Play[[#This Row],[northwest]]&lt;&gt;0,Play[[#This Row],[Smoker]]&lt;&gt;0),Play[[#This Row],[medical_insurance_charges]],NA())</f>
        <v>#N/A</v>
      </c>
      <c r="Y1311" s="114" t="e">
        <f>IF(AND(Play[[#This Row],[northeast]]&lt;&gt;0,Play[[#This Row],[Smoker]]&lt;&gt;0),Play[[#This Row],[medical_insurance_charges]],NA())</f>
        <v>#N/A</v>
      </c>
      <c r="Z1311" s="115" t="e">
        <f>IF(AND(Play[[#This Row],[Biological Marker]]=0,Play[[#This Row],[Smoker]]=1),Play[[#This Row],[medical_insurance_charges]],NA())</f>
        <v>#N/A</v>
      </c>
      <c r="AA1311" s="115" t="e">
        <f>IF(AND(Play[[#This Row],[Biological Marker]]=1,Play[[#This Row],[Smoker]]=1),Play[[#This Row],[medical_insurance_charges]],NA())</f>
        <v>#N/A</v>
      </c>
      <c r="AB1311" s="144" t="e">
        <f>IF(AND(Play[[#This Row],[southeast]]&lt;&gt;0,Play[[#This Row],[Smoker]]=0),Play[[#This Row],[medical_insurance_charges]],NA())</f>
        <v>#N/A</v>
      </c>
      <c r="AC1311" s="144" t="e">
        <f>IF(AND(Play[[#This Row],[southwest]]&lt;&gt;0,Play[[#This Row],[Smoker]]=0),Play[[#This Row],[medical_insurance_charges]],NA())</f>
        <v>#N/A</v>
      </c>
      <c r="AD1311" s="144" t="e">
        <f>IF(AND(Play[[#This Row],[northwest]]&lt;&gt;0,Play[[#This Row],[Smoker]]=0),Play[[#This Row],[medical_insurance_charges]],NA())</f>
        <v>#N/A</v>
      </c>
      <c r="AE1311" s="144">
        <f>IF(AND(Play[[#This Row],[northeast]]&lt;&gt;0,Play[[#This Row],[Smoker]]=0),Play[[#This Row],[medical_insurance_charges]],NA())</f>
        <v>11244.376899999999</v>
      </c>
      <c r="AF1311" s="115" t="e">
        <f>IF(AND(Play[[#This Row],[Biological Marker]]=0,Play[[#This Row],[Smoker]]=0),Play[[#This Row],[medical_insurance_charges]],NA())</f>
        <v>#N/A</v>
      </c>
      <c r="AG1311" s="115">
        <f>IF(AND(Play[[#This Row],[Biological Marker]]=1,Play[[#This Row],[Smoker]]=0),Play[[#This Row],[medical_insurance_charges]],NA())</f>
        <v>11244.376899999999</v>
      </c>
    </row>
    <row r="1312" spans="1:33" x14ac:dyDescent="0.35">
      <c r="A1312" s="31">
        <v>53</v>
      </c>
      <c r="B1312" s="31">
        <v>28.88</v>
      </c>
      <c r="C1312" s="33">
        <v>0</v>
      </c>
      <c r="D1312" s="33">
        <v>0</v>
      </c>
      <c r="E1312" s="33">
        <v>1</v>
      </c>
      <c r="F1312" s="33">
        <v>0</v>
      </c>
      <c r="G1312" s="33">
        <v>1</v>
      </c>
      <c r="H1312">
        <v>0</v>
      </c>
      <c r="I1312">
        <v>0</v>
      </c>
      <c r="J1312">
        <v>0</v>
      </c>
      <c r="K1312">
        <v>1</v>
      </c>
      <c r="L1312">
        <v>0</v>
      </c>
      <c r="M1312">
        <v>0</v>
      </c>
      <c r="N1312">
        <v>0</v>
      </c>
      <c r="O1312">
        <v>1</v>
      </c>
      <c r="P1312">
        <v>0</v>
      </c>
      <c r="Q1312" s="32">
        <v>9869.8101999999999</v>
      </c>
      <c r="R1312" s="110" t="e">
        <f>IF(Play[[#This Row],[southeast]]=1,Play[[#This Row],[medical_insurance_charges]],NA())</f>
        <v>#N/A</v>
      </c>
      <c r="S1312" s="110" t="e">
        <f>IF(Play[[#This Row],[southwest]]=1,Play[[#This Row],[medical_insurance_charges]],NA())</f>
        <v>#N/A</v>
      </c>
      <c r="T1312" s="111">
        <f>IF(Play[[#This Row],[northwest]]=1,Play[[#This Row],[medical_insurance_charges]],NA())</f>
        <v>9869.8101999999999</v>
      </c>
      <c r="U1312" s="110" t="e">
        <f>IF(Play[[#This Row],[northeast]]=1,Play[[#This Row],[medical_insurance_charges]],NA())</f>
        <v>#N/A</v>
      </c>
      <c r="V1312" s="114" t="e">
        <f>IF(AND(Play[[#This Row],[southeast]]&lt;&gt;0,Play[[#This Row],[Smoker]]&lt;&gt;0),Play[[#This Row],[medical_insurance_charges]],NA())</f>
        <v>#N/A</v>
      </c>
      <c r="W1312" s="114" t="e">
        <f>IF(AND(Play[[#This Row],[southwest]]&lt;&gt;0,Play[[#This Row],[Smoker]]&lt;&gt;0),Play[[#This Row],[medical_insurance_charges]],NA())</f>
        <v>#N/A</v>
      </c>
      <c r="X1312" s="114" t="e">
        <f>IF(AND(Play[[#This Row],[northwest]]&lt;&gt;0,Play[[#This Row],[Smoker]]&lt;&gt;0),Play[[#This Row],[medical_insurance_charges]],NA())</f>
        <v>#N/A</v>
      </c>
      <c r="Y1312" s="114" t="e">
        <f>IF(AND(Play[[#This Row],[northeast]]&lt;&gt;0,Play[[#This Row],[Smoker]]&lt;&gt;0),Play[[#This Row],[medical_insurance_charges]],NA())</f>
        <v>#N/A</v>
      </c>
      <c r="Z1312" s="115" t="e">
        <f>IF(AND(Play[[#This Row],[Biological Marker]]=0,Play[[#This Row],[Smoker]]=1),Play[[#This Row],[medical_insurance_charges]],NA())</f>
        <v>#N/A</v>
      </c>
      <c r="AA1312" s="115" t="e">
        <f>IF(AND(Play[[#This Row],[Biological Marker]]=1,Play[[#This Row],[Smoker]]=1),Play[[#This Row],[medical_insurance_charges]],NA())</f>
        <v>#N/A</v>
      </c>
      <c r="AB1312" s="144" t="e">
        <f>IF(AND(Play[[#This Row],[southeast]]&lt;&gt;0,Play[[#This Row],[Smoker]]=0),Play[[#This Row],[medical_insurance_charges]],NA())</f>
        <v>#N/A</v>
      </c>
      <c r="AC1312" s="144" t="e">
        <f>IF(AND(Play[[#This Row],[southwest]]&lt;&gt;0,Play[[#This Row],[Smoker]]=0),Play[[#This Row],[medical_insurance_charges]],NA())</f>
        <v>#N/A</v>
      </c>
      <c r="AD1312" s="144">
        <f>IF(AND(Play[[#This Row],[northwest]]&lt;&gt;0,Play[[#This Row],[Smoker]]=0),Play[[#This Row],[medical_insurance_charges]],NA())</f>
        <v>9869.8101999999999</v>
      </c>
      <c r="AE1312" s="144" t="e">
        <f>IF(AND(Play[[#This Row],[northeast]]&lt;&gt;0,Play[[#This Row],[Smoker]]=0),Play[[#This Row],[medical_insurance_charges]],NA())</f>
        <v>#N/A</v>
      </c>
      <c r="AF1312" s="115" t="e">
        <f>IF(AND(Play[[#This Row],[Biological Marker]]=0,Play[[#This Row],[Smoker]]=0),Play[[#This Row],[medical_insurance_charges]],NA())</f>
        <v>#N/A</v>
      </c>
      <c r="AG1312" s="115">
        <f>IF(AND(Play[[#This Row],[Biological Marker]]=1,Play[[#This Row],[Smoker]]=0),Play[[#This Row],[medical_insurance_charges]],NA())</f>
        <v>9869.8101999999999</v>
      </c>
    </row>
    <row r="1313" spans="1:33" x14ac:dyDescent="0.35">
      <c r="A1313" s="31">
        <v>54</v>
      </c>
      <c r="B1313" s="31">
        <v>25.46</v>
      </c>
      <c r="C1313" s="33">
        <v>0</v>
      </c>
      <c r="D1313" s="33">
        <v>0</v>
      </c>
      <c r="E1313" s="33">
        <v>1</v>
      </c>
      <c r="F1313" s="33">
        <v>0</v>
      </c>
      <c r="G1313" s="33">
        <v>1</v>
      </c>
      <c r="H1313">
        <v>0</v>
      </c>
      <c r="I1313">
        <v>0</v>
      </c>
      <c r="J1313">
        <v>0</v>
      </c>
      <c r="K1313">
        <v>0</v>
      </c>
      <c r="L1313">
        <v>1</v>
      </c>
      <c r="M1313">
        <v>0</v>
      </c>
      <c r="N1313">
        <v>0</v>
      </c>
      <c r="O1313">
        <v>1</v>
      </c>
      <c r="P1313">
        <v>0</v>
      </c>
      <c r="Q1313" s="32">
        <v>25517.11363</v>
      </c>
      <c r="R1313" s="110" t="e">
        <f>IF(Play[[#This Row],[southeast]]=1,Play[[#This Row],[medical_insurance_charges]],NA())</f>
        <v>#N/A</v>
      </c>
      <c r="S1313" s="110" t="e">
        <f>IF(Play[[#This Row],[southwest]]=1,Play[[#This Row],[medical_insurance_charges]],NA())</f>
        <v>#N/A</v>
      </c>
      <c r="T1313" s="111" t="e">
        <f>IF(Play[[#This Row],[northwest]]=1,Play[[#This Row],[medical_insurance_charges]],NA())</f>
        <v>#N/A</v>
      </c>
      <c r="U1313" s="110">
        <f>IF(Play[[#This Row],[northeast]]=1,Play[[#This Row],[medical_insurance_charges]],NA())</f>
        <v>25517.11363</v>
      </c>
      <c r="V1313" s="114" t="e">
        <f>IF(AND(Play[[#This Row],[southeast]]&lt;&gt;0,Play[[#This Row],[Smoker]]&lt;&gt;0),Play[[#This Row],[medical_insurance_charges]],NA())</f>
        <v>#N/A</v>
      </c>
      <c r="W1313" s="114" t="e">
        <f>IF(AND(Play[[#This Row],[southwest]]&lt;&gt;0,Play[[#This Row],[Smoker]]&lt;&gt;0),Play[[#This Row],[medical_insurance_charges]],NA())</f>
        <v>#N/A</v>
      </c>
      <c r="X1313" s="114" t="e">
        <f>IF(AND(Play[[#This Row],[northwest]]&lt;&gt;0,Play[[#This Row],[Smoker]]&lt;&gt;0),Play[[#This Row],[medical_insurance_charges]],NA())</f>
        <v>#N/A</v>
      </c>
      <c r="Y1313" s="114" t="e">
        <f>IF(AND(Play[[#This Row],[northeast]]&lt;&gt;0,Play[[#This Row],[Smoker]]&lt;&gt;0),Play[[#This Row],[medical_insurance_charges]],NA())</f>
        <v>#N/A</v>
      </c>
      <c r="Z1313" s="115" t="e">
        <f>IF(AND(Play[[#This Row],[Biological Marker]]=0,Play[[#This Row],[Smoker]]=1),Play[[#This Row],[medical_insurance_charges]],NA())</f>
        <v>#N/A</v>
      </c>
      <c r="AA1313" s="115" t="e">
        <f>IF(AND(Play[[#This Row],[Biological Marker]]=1,Play[[#This Row],[Smoker]]=1),Play[[#This Row],[medical_insurance_charges]],NA())</f>
        <v>#N/A</v>
      </c>
      <c r="AB1313" s="144" t="e">
        <f>IF(AND(Play[[#This Row],[southeast]]&lt;&gt;0,Play[[#This Row],[Smoker]]=0),Play[[#This Row],[medical_insurance_charges]],NA())</f>
        <v>#N/A</v>
      </c>
      <c r="AC1313" s="144" t="e">
        <f>IF(AND(Play[[#This Row],[southwest]]&lt;&gt;0,Play[[#This Row],[Smoker]]=0),Play[[#This Row],[medical_insurance_charges]],NA())</f>
        <v>#N/A</v>
      </c>
      <c r="AD1313" s="144" t="e">
        <f>IF(AND(Play[[#This Row],[northwest]]&lt;&gt;0,Play[[#This Row],[Smoker]]=0),Play[[#This Row],[medical_insurance_charges]],NA())</f>
        <v>#N/A</v>
      </c>
      <c r="AE1313" s="144">
        <f>IF(AND(Play[[#This Row],[northeast]]&lt;&gt;0,Play[[#This Row],[Smoker]]=0),Play[[#This Row],[medical_insurance_charges]],NA())</f>
        <v>25517.11363</v>
      </c>
      <c r="AF1313" s="115" t="e">
        <f>IF(AND(Play[[#This Row],[Biological Marker]]=0,Play[[#This Row],[Smoker]]=0),Play[[#This Row],[medical_insurance_charges]],NA())</f>
        <v>#N/A</v>
      </c>
      <c r="AG1313" s="115">
        <f>IF(AND(Play[[#This Row],[Biological Marker]]=1,Play[[#This Row],[Smoker]]=0),Play[[#This Row],[medical_insurance_charges]],NA())</f>
        <v>25517.11363</v>
      </c>
    </row>
    <row r="1314" spans="1:33" x14ac:dyDescent="0.35">
      <c r="A1314" s="31">
        <v>55</v>
      </c>
      <c r="B1314" s="31">
        <v>27.645</v>
      </c>
      <c r="C1314" s="33">
        <v>0</v>
      </c>
      <c r="D1314" s="33">
        <v>0</v>
      </c>
      <c r="E1314" s="33">
        <v>1</v>
      </c>
      <c r="F1314" s="33">
        <v>0</v>
      </c>
      <c r="G1314" s="33">
        <v>1</v>
      </c>
      <c r="H1314">
        <v>0</v>
      </c>
      <c r="I1314">
        <v>0</v>
      </c>
      <c r="J1314">
        <v>0</v>
      </c>
      <c r="K1314">
        <v>1</v>
      </c>
      <c r="L1314">
        <v>0</v>
      </c>
      <c r="M1314">
        <v>0</v>
      </c>
      <c r="N1314">
        <v>0</v>
      </c>
      <c r="O1314">
        <v>1</v>
      </c>
      <c r="P1314">
        <v>0</v>
      </c>
      <c r="Q1314" s="32">
        <v>10594.501550000001</v>
      </c>
      <c r="R1314" s="110" t="e">
        <f>IF(Play[[#This Row],[southeast]]=1,Play[[#This Row],[medical_insurance_charges]],NA())</f>
        <v>#N/A</v>
      </c>
      <c r="S1314" s="110" t="e">
        <f>IF(Play[[#This Row],[southwest]]=1,Play[[#This Row],[medical_insurance_charges]],NA())</f>
        <v>#N/A</v>
      </c>
      <c r="T1314" s="111">
        <f>IF(Play[[#This Row],[northwest]]=1,Play[[#This Row],[medical_insurance_charges]],NA())</f>
        <v>10594.501550000001</v>
      </c>
      <c r="U1314" s="110" t="e">
        <f>IF(Play[[#This Row],[northeast]]=1,Play[[#This Row],[medical_insurance_charges]],NA())</f>
        <v>#N/A</v>
      </c>
      <c r="V1314" s="114" t="e">
        <f>IF(AND(Play[[#This Row],[southeast]]&lt;&gt;0,Play[[#This Row],[Smoker]]&lt;&gt;0),Play[[#This Row],[medical_insurance_charges]],NA())</f>
        <v>#N/A</v>
      </c>
      <c r="W1314" s="114" t="e">
        <f>IF(AND(Play[[#This Row],[southwest]]&lt;&gt;0,Play[[#This Row],[Smoker]]&lt;&gt;0),Play[[#This Row],[medical_insurance_charges]],NA())</f>
        <v>#N/A</v>
      </c>
      <c r="X1314" s="114" t="e">
        <f>IF(AND(Play[[#This Row],[northwest]]&lt;&gt;0,Play[[#This Row],[Smoker]]&lt;&gt;0),Play[[#This Row],[medical_insurance_charges]],NA())</f>
        <v>#N/A</v>
      </c>
      <c r="Y1314" s="114" t="e">
        <f>IF(AND(Play[[#This Row],[northeast]]&lt;&gt;0,Play[[#This Row],[Smoker]]&lt;&gt;0),Play[[#This Row],[medical_insurance_charges]],NA())</f>
        <v>#N/A</v>
      </c>
      <c r="Z1314" s="115" t="e">
        <f>IF(AND(Play[[#This Row],[Biological Marker]]=0,Play[[#This Row],[Smoker]]=1),Play[[#This Row],[medical_insurance_charges]],NA())</f>
        <v>#N/A</v>
      </c>
      <c r="AA1314" s="115" t="e">
        <f>IF(AND(Play[[#This Row],[Biological Marker]]=1,Play[[#This Row],[Smoker]]=1),Play[[#This Row],[medical_insurance_charges]],NA())</f>
        <v>#N/A</v>
      </c>
      <c r="AB1314" s="144" t="e">
        <f>IF(AND(Play[[#This Row],[southeast]]&lt;&gt;0,Play[[#This Row],[Smoker]]=0),Play[[#This Row],[medical_insurance_charges]],NA())</f>
        <v>#N/A</v>
      </c>
      <c r="AC1314" s="144" t="e">
        <f>IF(AND(Play[[#This Row],[southwest]]&lt;&gt;0,Play[[#This Row],[Smoker]]=0),Play[[#This Row],[medical_insurance_charges]],NA())</f>
        <v>#N/A</v>
      </c>
      <c r="AD1314" s="144">
        <f>IF(AND(Play[[#This Row],[northwest]]&lt;&gt;0,Play[[#This Row],[Smoker]]=0),Play[[#This Row],[medical_insurance_charges]],NA())</f>
        <v>10594.501550000001</v>
      </c>
      <c r="AE1314" s="144" t="e">
        <f>IF(AND(Play[[#This Row],[northeast]]&lt;&gt;0,Play[[#This Row],[Smoker]]=0),Play[[#This Row],[medical_insurance_charges]],NA())</f>
        <v>#N/A</v>
      </c>
      <c r="AF1314" s="115" t="e">
        <f>IF(AND(Play[[#This Row],[Biological Marker]]=0,Play[[#This Row],[Smoker]]=0),Play[[#This Row],[medical_insurance_charges]],NA())</f>
        <v>#N/A</v>
      </c>
      <c r="AG1314" s="115">
        <f>IF(AND(Play[[#This Row],[Biological Marker]]=1,Play[[#This Row],[Smoker]]=0),Play[[#This Row],[medical_insurance_charges]],NA())</f>
        <v>10594.501550000001</v>
      </c>
    </row>
    <row r="1315" spans="1:33" x14ac:dyDescent="0.35">
      <c r="A1315" s="31">
        <v>55</v>
      </c>
      <c r="B1315" s="31">
        <v>28.975000000000001</v>
      </c>
      <c r="C1315" s="33">
        <v>0</v>
      </c>
      <c r="D1315" s="33">
        <v>0</v>
      </c>
      <c r="E1315" s="33">
        <v>1</v>
      </c>
      <c r="F1315" s="33">
        <v>0</v>
      </c>
      <c r="G1315" s="33">
        <v>1</v>
      </c>
      <c r="H1315">
        <v>0</v>
      </c>
      <c r="I1315">
        <v>0</v>
      </c>
      <c r="J1315">
        <v>0</v>
      </c>
      <c r="K1315">
        <v>0</v>
      </c>
      <c r="L1315">
        <v>1</v>
      </c>
      <c r="M1315">
        <v>0</v>
      </c>
      <c r="N1315">
        <v>0</v>
      </c>
      <c r="O1315">
        <v>1</v>
      </c>
      <c r="P1315">
        <v>0</v>
      </c>
      <c r="Q1315" s="32">
        <v>10796.35025</v>
      </c>
      <c r="R1315" s="110" t="e">
        <f>IF(Play[[#This Row],[southeast]]=1,Play[[#This Row],[medical_insurance_charges]],NA())</f>
        <v>#N/A</v>
      </c>
      <c r="S1315" s="110" t="e">
        <f>IF(Play[[#This Row],[southwest]]=1,Play[[#This Row],[medical_insurance_charges]],NA())</f>
        <v>#N/A</v>
      </c>
      <c r="T1315" s="111" t="e">
        <f>IF(Play[[#This Row],[northwest]]=1,Play[[#This Row],[medical_insurance_charges]],NA())</f>
        <v>#N/A</v>
      </c>
      <c r="U1315" s="110">
        <f>IF(Play[[#This Row],[northeast]]=1,Play[[#This Row],[medical_insurance_charges]],NA())</f>
        <v>10796.35025</v>
      </c>
      <c r="V1315" s="114" t="e">
        <f>IF(AND(Play[[#This Row],[southeast]]&lt;&gt;0,Play[[#This Row],[Smoker]]&lt;&gt;0),Play[[#This Row],[medical_insurance_charges]],NA())</f>
        <v>#N/A</v>
      </c>
      <c r="W1315" s="114" t="e">
        <f>IF(AND(Play[[#This Row],[southwest]]&lt;&gt;0,Play[[#This Row],[Smoker]]&lt;&gt;0),Play[[#This Row],[medical_insurance_charges]],NA())</f>
        <v>#N/A</v>
      </c>
      <c r="X1315" s="114" t="e">
        <f>IF(AND(Play[[#This Row],[northwest]]&lt;&gt;0,Play[[#This Row],[Smoker]]&lt;&gt;0),Play[[#This Row],[medical_insurance_charges]],NA())</f>
        <v>#N/A</v>
      </c>
      <c r="Y1315" s="114" t="e">
        <f>IF(AND(Play[[#This Row],[northeast]]&lt;&gt;0,Play[[#This Row],[Smoker]]&lt;&gt;0),Play[[#This Row],[medical_insurance_charges]],NA())</f>
        <v>#N/A</v>
      </c>
      <c r="Z1315" s="115" t="e">
        <f>IF(AND(Play[[#This Row],[Biological Marker]]=0,Play[[#This Row],[Smoker]]=1),Play[[#This Row],[medical_insurance_charges]],NA())</f>
        <v>#N/A</v>
      </c>
      <c r="AA1315" s="115" t="e">
        <f>IF(AND(Play[[#This Row],[Biological Marker]]=1,Play[[#This Row],[Smoker]]=1),Play[[#This Row],[medical_insurance_charges]],NA())</f>
        <v>#N/A</v>
      </c>
      <c r="AB1315" s="144" t="e">
        <f>IF(AND(Play[[#This Row],[southeast]]&lt;&gt;0,Play[[#This Row],[Smoker]]=0),Play[[#This Row],[medical_insurance_charges]],NA())</f>
        <v>#N/A</v>
      </c>
      <c r="AC1315" s="144" t="e">
        <f>IF(AND(Play[[#This Row],[southwest]]&lt;&gt;0,Play[[#This Row],[Smoker]]=0),Play[[#This Row],[medical_insurance_charges]],NA())</f>
        <v>#N/A</v>
      </c>
      <c r="AD1315" s="144" t="e">
        <f>IF(AND(Play[[#This Row],[northwest]]&lt;&gt;0,Play[[#This Row],[Smoker]]=0),Play[[#This Row],[medical_insurance_charges]],NA())</f>
        <v>#N/A</v>
      </c>
      <c r="AE1315" s="144">
        <f>IF(AND(Play[[#This Row],[northeast]]&lt;&gt;0,Play[[#This Row],[Smoker]]=0),Play[[#This Row],[medical_insurance_charges]],NA())</f>
        <v>10796.35025</v>
      </c>
      <c r="AF1315" s="115" t="e">
        <f>IF(AND(Play[[#This Row],[Biological Marker]]=0,Play[[#This Row],[Smoker]]=0),Play[[#This Row],[medical_insurance_charges]],NA())</f>
        <v>#N/A</v>
      </c>
      <c r="AG1315" s="115">
        <f>IF(AND(Play[[#This Row],[Biological Marker]]=1,Play[[#This Row],[Smoker]]=0),Play[[#This Row],[medical_insurance_charges]],NA())</f>
        <v>10796.35025</v>
      </c>
    </row>
    <row r="1316" spans="1:33" x14ac:dyDescent="0.35">
      <c r="A1316" s="31">
        <v>56</v>
      </c>
      <c r="B1316" s="31">
        <v>25.934999999999999</v>
      </c>
      <c r="C1316" s="33">
        <v>0</v>
      </c>
      <c r="D1316" s="33">
        <v>0</v>
      </c>
      <c r="E1316" s="33">
        <v>1</v>
      </c>
      <c r="F1316" s="33">
        <v>0</v>
      </c>
      <c r="G1316" s="33">
        <v>1</v>
      </c>
      <c r="H1316">
        <v>0</v>
      </c>
      <c r="I1316">
        <v>0</v>
      </c>
      <c r="J1316">
        <v>0</v>
      </c>
      <c r="K1316">
        <v>0</v>
      </c>
      <c r="L1316">
        <v>1</v>
      </c>
      <c r="M1316">
        <v>0</v>
      </c>
      <c r="N1316">
        <v>0</v>
      </c>
      <c r="O1316">
        <v>1</v>
      </c>
      <c r="P1316">
        <v>0</v>
      </c>
      <c r="Q1316" s="32">
        <v>11165.417649999999</v>
      </c>
      <c r="R1316" s="110" t="e">
        <f>IF(Play[[#This Row],[southeast]]=1,Play[[#This Row],[medical_insurance_charges]],NA())</f>
        <v>#N/A</v>
      </c>
      <c r="S1316" s="110" t="e">
        <f>IF(Play[[#This Row],[southwest]]=1,Play[[#This Row],[medical_insurance_charges]],NA())</f>
        <v>#N/A</v>
      </c>
      <c r="T1316" s="111" t="e">
        <f>IF(Play[[#This Row],[northwest]]=1,Play[[#This Row],[medical_insurance_charges]],NA())</f>
        <v>#N/A</v>
      </c>
      <c r="U1316" s="110">
        <f>IF(Play[[#This Row],[northeast]]=1,Play[[#This Row],[medical_insurance_charges]],NA())</f>
        <v>11165.417649999999</v>
      </c>
      <c r="V1316" s="114" t="e">
        <f>IF(AND(Play[[#This Row],[southeast]]&lt;&gt;0,Play[[#This Row],[Smoker]]&lt;&gt;0),Play[[#This Row],[medical_insurance_charges]],NA())</f>
        <v>#N/A</v>
      </c>
      <c r="W1316" s="114" t="e">
        <f>IF(AND(Play[[#This Row],[southwest]]&lt;&gt;0,Play[[#This Row],[Smoker]]&lt;&gt;0),Play[[#This Row],[medical_insurance_charges]],NA())</f>
        <v>#N/A</v>
      </c>
      <c r="X1316" s="114" t="e">
        <f>IF(AND(Play[[#This Row],[northwest]]&lt;&gt;0,Play[[#This Row],[Smoker]]&lt;&gt;0),Play[[#This Row],[medical_insurance_charges]],NA())</f>
        <v>#N/A</v>
      </c>
      <c r="Y1316" s="114" t="e">
        <f>IF(AND(Play[[#This Row],[northeast]]&lt;&gt;0,Play[[#This Row],[Smoker]]&lt;&gt;0),Play[[#This Row],[medical_insurance_charges]],NA())</f>
        <v>#N/A</v>
      </c>
      <c r="Z1316" s="115" t="e">
        <f>IF(AND(Play[[#This Row],[Biological Marker]]=0,Play[[#This Row],[Smoker]]=1),Play[[#This Row],[medical_insurance_charges]],NA())</f>
        <v>#N/A</v>
      </c>
      <c r="AA1316" s="115" t="e">
        <f>IF(AND(Play[[#This Row],[Biological Marker]]=1,Play[[#This Row],[Smoker]]=1),Play[[#This Row],[medical_insurance_charges]],NA())</f>
        <v>#N/A</v>
      </c>
      <c r="AB1316" s="144" t="e">
        <f>IF(AND(Play[[#This Row],[southeast]]&lt;&gt;0,Play[[#This Row],[Smoker]]=0),Play[[#This Row],[medical_insurance_charges]],NA())</f>
        <v>#N/A</v>
      </c>
      <c r="AC1316" s="144" t="e">
        <f>IF(AND(Play[[#This Row],[southwest]]&lt;&gt;0,Play[[#This Row],[Smoker]]=0),Play[[#This Row],[medical_insurance_charges]],NA())</f>
        <v>#N/A</v>
      </c>
      <c r="AD1316" s="144" t="e">
        <f>IF(AND(Play[[#This Row],[northwest]]&lt;&gt;0,Play[[#This Row],[Smoker]]=0),Play[[#This Row],[medical_insurance_charges]],NA())</f>
        <v>#N/A</v>
      </c>
      <c r="AE1316" s="144">
        <f>IF(AND(Play[[#This Row],[northeast]]&lt;&gt;0,Play[[#This Row],[Smoker]]=0),Play[[#This Row],[medical_insurance_charges]],NA())</f>
        <v>11165.417649999999</v>
      </c>
      <c r="AF1316" s="115" t="e">
        <f>IF(AND(Play[[#This Row],[Biological Marker]]=0,Play[[#This Row],[Smoker]]=0),Play[[#This Row],[medical_insurance_charges]],NA())</f>
        <v>#N/A</v>
      </c>
      <c r="AG1316" s="115">
        <f>IF(AND(Play[[#This Row],[Biological Marker]]=1,Play[[#This Row],[Smoker]]=0),Play[[#This Row],[medical_insurance_charges]],NA())</f>
        <v>11165.417649999999</v>
      </c>
    </row>
    <row r="1317" spans="1:33" x14ac:dyDescent="0.35">
      <c r="A1317" s="31">
        <v>58</v>
      </c>
      <c r="B1317" s="31">
        <v>28.594999999999999</v>
      </c>
      <c r="C1317" s="33">
        <v>0</v>
      </c>
      <c r="D1317" s="33">
        <v>0</v>
      </c>
      <c r="E1317" s="33">
        <v>1</v>
      </c>
      <c r="F1317" s="33">
        <v>0</v>
      </c>
      <c r="G1317" s="33">
        <v>1</v>
      </c>
      <c r="H1317">
        <v>0</v>
      </c>
      <c r="I1317">
        <v>0</v>
      </c>
      <c r="J1317">
        <v>0</v>
      </c>
      <c r="K1317">
        <v>1</v>
      </c>
      <c r="L1317">
        <v>0</v>
      </c>
      <c r="M1317">
        <v>0</v>
      </c>
      <c r="N1317">
        <v>0</v>
      </c>
      <c r="O1317">
        <v>1</v>
      </c>
      <c r="P1317">
        <v>0</v>
      </c>
      <c r="Q1317" s="32">
        <v>11735.87905</v>
      </c>
      <c r="R1317" s="110" t="e">
        <f>IF(Play[[#This Row],[southeast]]=1,Play[[#This Row],[medical_insurance_charges]],NA())</f>
        <v>#N/A</v>
      </c>
      <c r="S1317" s="110" t="e">
        <f>IF(Play[[#This Row],[southwest]]=1,Play[[#This Row],[medical_insurance_charges]],NA())</f>
        <v>#N/A</v>
      </c>
      <c r="T1317" s="111">
        <f>IF(Play[[#This Row],[northwest]]=1,Play[[#This Row],[medical_insurance_charges]],NA())</f>
        <v>11735.87905</v>
      </c>
      <c r="U1317" s="110" t="e">
        <f>IF(Play[[#This Row],[northeast]]=1,Play[[#This Row],[medical_insurance_charges]],NA())</f>
        <v>#N/A</v>
      </c>
      <c r="V1317" s="114" t="e">
        <f>IF(AND(Play[[#This Row],[southeast]]&lt;&gt;0,Play[[#This Row],[Smoker]]&lt;&gt;0),Play[[#This Row],[medical_insurance_charges]],NA())</f>
        <v>#N/A</v>
      </c>
      <c r="W1317" s="114" t="e">
        <f>IF(AND(Play[[#This Row],[southwest]]&lt;&gt;0,Play[[#This Row],[Smoker]]&lt;&gt;0),Play[[#This Row],[medical_insurance_charges]],NA())</f>
        <v>#N/A</v>
      </c>
      <c r="X1317" s="114" t="e">
        <f>IF(AND(Play[[#This Row],[northwest]]&lt;&gt;0,Play[[#This Row],[Smoker]]&lt;&gt;0),Play[[#This Row],[medical_insurance_charges]],NA())</f>
        <v>#N/A</v>
      </c>
      <c r="Y1317" s="114" t="e">
        <f>IF(AND(Play[[#This Row],[northeast]]&lt;&gt;0,Play[[#This Row],[Smoker]]&lt;&gt;0),Play[[#This Row],[medical_insurance_charges]],NA())</f>
        <v>#N/A</v>
      </c>
      <c r="Z1317" s="115" t="e">
        <f>IF(AND(Play[[#This Row],[Biological Marker]]=0,Play[[#This Row],[Smoker]]=1),Play[[#This Row],[medical_insurance_charges]],NA())</f>
        <v>#N/A</v>
      </c>
      <c r="AA1317" s="115" t="e">
        <f>IF(AND(Play[[#This Row],[Biological Marker]]=1,Play[[#This Row],[Smoker]]=1),Play[[#This Row],[medical_insurance_charges]],NA())</f>
        <v>#N/A</v>
      </c>
      <c r="AB1317" s="144" t="e">
        <f>IF(AND(Play[[#This Row],[southeast]]&lt;&gt;0,Play[[#This Row],[Smoker]]=0),Play[[#This Row],[medical_insurance_charges]],NA())</f>
        <v>#N/A</v>
      </c>
      <c r="AC1317" s="144" t="e">
        <f>IF(AND(Play[[#This Row],[southwest]]&lt;&gt;0,Play[[#This Row],[Smoker]]=0),Play[[#This Row],[medical_insurance_charges]],NA())</f>
        <v>#N/A</v>
      </c>
      <c r="AD1317" s="144">
        <f>IF(AND(Play[[#This Row],[northwest]]&lt;&gt;0,Play[[#This Row],[Smoker]]=0),Play[[#This Row],[medical_insurance_charges]],NA())</f>
        <v>11735.87905</v>
      </c>
      <c r="AE1317" s="144" t="e">
        <f>IF(AND(Play[[#This Row],[northeast]]&lt;&gt;0,Play[[#This Row],[Smoker]]=0),Play[[#This Row],[medical_insurance_charges]],NA())</f>
        <v>#N/A</v>
      </c>
      <c r="AF1317" s="115" t="e">
        <f>IF(AND(Play[[#This Row],[Biological Marker]]=0,Play[[#This Row],[Smoker]]=0),Play[[#This Row],[medical_insurance_charges]],NA())</f>
        <v>#N/A</v>
      </c>
      <c r="AG1317" s="115">
        <f>IF(AND(Play[[#This Row],[Biological Marker]]=1,Play[[#This Row],[Smoker]]=0),Play[[#This Row],[medical_insurance_charges]],NA())</f>
        <v>11735.87905</v>
      </c>
    </row>
    <row r="1318" spans="1:33" x14ac:dyDescent="0.35">
      <c r="A1318" s="31">
        <v>58</v>
      </c>
      <c r="B1318" s="31">
        <v>25.175000000000001</v>
      </c>
      <c r="C1318" s="33">
        <v>0</v>
      </c>
      <c r="D1318" s="33">
        <v>0</v>
      </c>
      <c r="E1318" s="33">
        <v>1</v>
      </c>
      <c r="F1318" s="33">
        <v>0</v>
      </c>
      <c r="G1318" s="33">
        <v>1</v>
      </c>
      <c r="H1318">
        <v>0</v>
      </c>
      <c r="I1318">
        <v>0</v>
      </c>
      <c r="J1318">
        <v>0</v>
      </c>
      <c r="K1318">
        <v>0</v>
      </c>
      <c r="L1318">
        <v>1</v>
      </c>
      <c r="M1318">
        <v>0</v>
      </c>
      <c r="N1318">
        <v>0</v>
      </c>
      <c r="O1318">
        <v>1</v>
      </c>
      <c r="P1318">
        <v>0</v>
      </c>
      <c r="Q1318" s="32">
        <v>11931.125249999999</v>
      </c>
      <c r="R1318" s="110" t="e">
        <f>IF(Play[[#This Row],[southeast]]=1,Play[[#This Row],[medical_insurance_charges]],NA())</f>
        <v>#N/A</v>
      </c>
      <c r="S1318" s="110" t="e">
        <f>IF(Play[[#This Row],[southwest]]=1,Play[[#This Row],[medical_insurance_charges]],NA())</f>
        <v>#N/A</v>
      </c>
      <c r="T1318" s="111" t="e">
        <f>IF(Play[[#This Row],[northwest]]=1,Play[[#This Row],[medical_insurance_charges]],NA())</f>
        <v>#N/A</v>
      </c>
      <c r="U1318" s="110">
        <f>IF(Play[[#This Row],[northeast]]=1,Play[[#This Row],[medical_insurance_charges]],NA())</f>
        <v>11931.125249999999</v>
      </c>
      <c r="V1318" s="114" t="e">
        <f>IF(AND(Play[[#This Row],[southeast]]&lt;&gt;0,Play[[#This Row],[Smoker]]&lt;&gt;0),Play[[#This Row],[medical_insurance_charges]],NA())</f>
        <v>#N/A</v>
      </c>
      <c r="W1318" s="114" t="e">
        <f>IF(AND(Play[[#This Row],[southwest]]&lt;&gt;0,Play[[#This Row],[Smoker]]&lt;&gt;0),Play[[#This Row],[medical_insurance_charges]],NA())</f>
        <v>#N/A</v>
      </c>
      <c r="X1318" s="114" t="e">
        <f>IF(AND(Play[[#This Row],[northwest]]&lt;&gt;0,Play[[#This Row],[Smoker]]&lt;&gt;0),Play[[#This Row],[medical_insurance_charges]],NA())</f>
        <v>#N/A</v>
      </c>
      <c r="Y1318" s="114" t="e">
        <f>IF(AND(Play[[#This Row],[northeast]]&lt;&gt;0,Play[[#This Row],[Smoker]]&lt;&gt;0),Play[[#This Row],[medical_insurance_charges]],NA())</f>
        <v>#N/A</v>
      </c>
      <c r="Z1318" s="115" t="e">
        <f>IF(AND(Play[[#This Row],[Biological Marker]]=0,Play[[#This Row],[Smoker]]=1),Play[[#This Row],[medical_insurance_charges]],NA())</f>
        <v>#N/A</v>
      </c>
      <c r="AA1318" s="115" t="e">
        <f>IF(AND(Play[[#This Row],[Biological Marker]]=1,Play[[#This Row],[Smoker]]=1),Play[[#This Row],[medical_insurance_charges]],NA())</f>
        <v>#N/A</v>
      </c>
      <c r="AB1318" s="144" t="e">
        <f>IF(AND(Play[[#This Row],[southeast]]&lt;&gt;0,Play[[#This Row],[Smoker]]=0),Play[[#This Row],[medical_insurance_charges]],NA())</f>
        <v>#N/A</v>
      </c>
      <c r="AC1318" s="144" t="e">
        <f>IF(AND(Play[[#This Row],[southwest]]&lt;&gt;0,Play[[#This Row],[Smoker]]=0),Play[[#This Row],[medical_insurance_charges]],NA())</f>
        <v>#N/A</v>
      </c>
      <c r="AD1318" s="144" t="e">
        <f>IF(AND(Play[[#This Row],[northwest]]&lt;&gt;0,Play[[#This Row],[Smoker]]=0),Play[[#This Row],[medical_insurance_charges]],NA())</f>
        <v>#N/A</v>
      </c>
      <c r="AE1318" s="144">
        <f>IF(AND(Play[[#This Row],[northeast]]&lt;&gt;0,Play[[#This Row],[Smoker]]=0),Play[[#This Row],[medical_insurance_charges]],NA())</f>
        <v>11931.125249999999</v>
      </c>
      <c r="AF1318" s="115" t="e">
        <f>IF(AND(Play[[#This Row],[Biological Marker]]=0,Play[[#This Row],[Smoker]]=0),Play[[#This Row],[medical_insurance_charges]],NA())</f>
        <v>#N/A</v>
      </c>
      <c r="AG1318" s="115">
        <f>IF(AND(Play[[#This Row],[Biological Marker]]=1,Play[[#This Row],[Smoker]]=0),Play[[#This Row],[medical_insurance_charges]],NA())</f>
        <v>11931.125249999999</v>
      </c>
    </row>
    <row r="1319" spans="1:33" x14ac:dyDescent="0.35">
      <c r="A1319" s="31">
        <v>59</v>
      </c>
      <c r="B1319" s="31">
        <v>25.46</v>
      </c>
      <c r="C1319" s="33">
        <v>0</v>
      </c>
      <c r="D1319" s="33">
        <v>0</v>
      </c>
      <c r="E1319" s="33">
        <v>1</v>
      </c>
      <c r="F1319" s="33">
        <v>0</v>
      </c>
      <c r="G1319" s="33">
        <v>1</v>
      </c>
      <c r="H1319">
        <v>0</v>
      </c>
      <c r="I1319">
        <v>0</v>
      </c>
      <c r="J1319">
        <v>0</v>
      </c>
      <c r="K1319">
        <v>0</v>
      </c>
      <c r="L1319">
        <v>1</v>
      </c>
      <c r="M1319">
        <v>0</v>
      </c>
      <c r="N1319">
        <v>0</v>
      </c>
      <c r="O1319">
        <v>1</v>
      </c>
      <c r="P1319">
        <v>0</v>
      </c>
      <c r="Q1319" s="32">
        <v>12913.992399999999</v>
      </c>
      <c r="R1319" s="110" t="e">
        <f>IF(Play[[#This Row],[southeast]]=1,Play[[#This Row],[medical_insurance_charges]],NA())</f>
        <v>#N/A</v>
      </c>
      <c r="S1319" s="110" t="e">
        <f>IF(Play[[#This Row],[southwest]]=1,Play[[#This Row],[medical_insurance_charges]],NA())</f>
        <v>#N/A</v>
      </c>
      <c r="T1319" s="111" t="e">
        <f>IF(Play[[#This Row],[northwest]]=1,Play[[#This Row],[medical_insurance_charges]],NA())</f>
        <v>#N/A</v>
      </c>
      <c r="U1319" s="110">
        <f>IF(Play[[#This Row],[northeast]]=1,Play[[#This Row],[medical_insurance_charges]],NA())</f>
        <v>12913.992399999999</v>
      </c>
      <c r="V1319" s="114" t="e">
        <f>IF(AND(Play[[#This Row],[southeast]]&lt;&gt;0,Play[[#This Row],[Smoker]]&lt;&gt;0),Play[[#This Row],[medical_insurance_charges]],NA())</f>
        <v>#N/A</v>
      </c>
      <c r="W1319" s="114" t="e">
        <f>IF(AND(Play[[#This Row],[southwest]]&lt;&gt;0,Play[[#This Row],[Smoker]]&lt;&gt;0),Play[[#This Row],[medical_insurance_charges]],NA())</f>
        <v>#N/A</v>
      </c>
      <c r="X1319" s="114" t="e">
        <f>IF(AND(Play[[#This Row],[northwest]]&lt;&gt;0,Play[[#This Row],[Smoker]]&lt;&gt;0),Play[[#This Row],[medical_insurance_charges]],NA())</f>
        <v>#N/A</v>
      </c>
      <c r="Y1319" s="114" t="e">
        <f>IF(AND(Play[[#This Row],[northeast]]&lt;&gt;0,Play[[#This Row],[Smoker]]&lt;&gt;0),Play[[#This Row],[medical_insurance_charges]],NA())</f>
        <v>#N/A</v>
      </c>
      <c r="Z1319" s="115" t="e">
        <f>IF(AND(Play[[#This Row],[Biological Marker]]=0,Play[[#This Row],[Smoker]]=1),Play[[#This Row],[medical_insurance_charges]],NA())</f>
        <v>#N/A</v>
      </c>
      <c r="AA1319" s="115" t="e">
        <f>IF(AND(Play[[#This Row],[Biological Marker]]=1,Play[[#This Row],[Smoker]]=1),Play[[#This Row],[medical_insurance_charges]],NA())</f>
        <v>#N/A</v>
      </c>
      <c r="AB1319" s="144" t="e">
        <f>IF(AND(Play[[#This Row],[southeast]]&lt;&gt;0,Play[[#This Row],[Smoker]]=0),Play[[#This Row],[medical_insurance_charges]],NA())</f>
        <v>#N/A</v>
      </c>
      <c r="AC1319" s="144" t="e">
        <f>IF(AND(Play[[#This Row],[southwest]]&lt;&gt;0,Play[[#This Row],[Smoker]]=0),Play[[#This Row],[medical_insurance_charges]],NA())</f>
        <v>#N/A</v>
      </c>
      <c r="AD1319" s="144" t="e">
        <f>IF(AND(Play[[#This Row],[northwest]]&lt;&gt;0,Play[[#This Row],[Smoker]]=0),Play[[#This Row],[medical_insurance_charges]],NA())</f>
        <v>#N/A</v>
      </c>
      <c r="AE1319" s="144">
        <f>IF(AND(Play[[#This Row],[northeast]]&lt;&gt;0,Play[[#This Row],[Smoker]]=0),Play[[#This Row],[medical_insurance_charges]],NA())</f>
        <v>12913.992399999999</v>
      </c>
      <c r="AF1319" s="115" t="e">
        <f>IF(AND(Play[[#This Row],[Biological Marker]]=0,Play[[#This Row],[Smoker]]=0),Play[[#This Row],[medical_insurance_charges]],NA())</f>
        <v>#N/A</v>
      </c>
      <c r="AG1319" s="115">
        <f>IF(AND(Play[[#This Row],[Biological Marker]]=1,Play[[#This Row],[Smoker]]=0),Play[[#This Row],[medical_insurance_charges]],NA())</f>
        <v>12913.992399999999</v>
      </c>
    </row>
    <row r="1320" spans="1:33" x14ac:dyDescent="0.35">
      <c r="A1320" s="31">
        <v>59</v>
      </c>
      <c r="B1320" s="31">
        <v>28.785</v>
      </c>
      <c r="C1320" s="33">
        <v>0</v>
      </c>
      <c r="D1320" s="33">
        <v>0</v>
      </c>
      <c r="E1320" s="33">
        <v>1</v>
      </c>
      <c r="F1320" s="33">
        <v>0</v>
      </c>
      <c r="G1320" s="33">
        <v>1</v>
      </c>
      <c r="H1320">
        <v>0</v>
      </c>
      <c r="I1320">
        <v>0</v>
      </c>
      <c r="J1320">
        <v>0</v>
      </c>
      <c r="K1320">
        <v>1</v>
      </c>
      <c r="L1320">
        <v>0</v>
      </c>
      <c r="M1320">
        <v>0</v>
      </c>
      <c r="N1320">
        <v>0</v>
      </c>
      <c r="O1320">
        <v>1</v>
      </c>
      <c r="P1320">
        <v>0</v>
      </c>
      <c r="Q1320" s="32">
        <v>12129.614149999999</v>
      </c>
      <c r="R1320" s="110" t="e">
        <f>IF(Play[[#This Row],[southeast]]=1,Play[[#This Row],[medical_insurance_charges]],NA())</f>
        <v>#N/A</v>
      </c>
      <c r="S1320" s="110" t="e">
        <f>IF(Play[[#This Row],[southwest]]=1,Play[[#This Row],[medical_insurance_charges]],NA())</f>
        <v>#N/A</v>
      </c>
      <c r="T1320" s="111">
        <f>IF(Play[[#This Row],[northwest]]=1,Play[[#This Row],[medical_insurance_charges]],NA())</f>
        <v>12129.614149999999</v>
      </c>
      <c r="U1320" s="110" t="e">
        <f>IF(Play[[#This Row],[northeast]]=1,Play[[#This Row],[medical_insurance_charges]],NA())</f>
        <v>#N/A</v>
      </c>
      <c r="V1320" s="114" t="e">
        <f>IF(AND(Play[[#This Row],[southeast]]&lt;&gt;0,Play[[#This Row],[Smoker]]&lt;&gt;0),Play[[#This Row],[medical_insurance_charges]],NA())</f>
        <v>#N/A</v>
      </c>
      <c r="W1320" s="114" t="e">
        <f>IF(AND(Play[[#This Row],[southwest]]&lt;&gt;0,Play[[#This Row],[Smoker]]&lt;&gt;0),Play[[#This Row],[medical_insurance_charges]],NA())</f>
        <v>#N/A</v>
      </c>
      <c r="X1320" s="114" t="e">
        <f>IF(AND(Play[[#This Row],[northwest]]&lt;&gt;0,Play[[#This Row],[Smoker]]&lt;&gt;0),Play[[#This Row],[medical_insurance_charges]],NA())</f>
        <v>#N/A</v>
      </c>
      <c r="Y1320" s="114" t="e">
        <f>IF(AND(Play[[#This Row],[northeast]]&lt;&gt;0,Play[[#This Row],[Smoker]]&lt;&gt;0),Play[[#This Row],[medical_insurance_charges]],NA())</f>
        <v>#N/A</v>
      </c>
      <c r="Z1320" s="115" t="e">
        <f>IF(AND(Play[[#This Row],[Biological Marker]]=0,Play[[#This Row],[Smoker]]=1),Play[[#This Row],[medical_insurance_charges]],NA())</f>
        <v>#N/A</v>
      </c>
      <c r="AA1320" s="115" t="e">
        <f>IF(AND(Play[[#This Row],[Biological Marker]]=1,Play[[#This Row],[Smoker]]=1),Play[[#This Row],[medical_insurance_charges]],NA())</f>
        <v>#N/A</v>
      </c>
      <c r="AB1320" s="144" t="e">
        <f>IF(AND(Play[[#This Row],[southeast]]&lt;&gt;0,Play[[#This Row],[Smoker]]=0),Play[[#This Row],[medical_insurance_charges]],NA())</f>
        <v>#N/A</v>
      </c>
      <c r="AC1320" s="144" t="e">
        <f>IF(AND(Play[[#This Row],[southwest]]&lt;&gt;0,Play[[#This Row],[Smoker]]=0),Play[[#This Row],[medical_insurance_charges]],NA())</f>
        <v>#N/A</v>
      </c>
      <c r="AD1320" s="144">
        <f>IF(AND(Play[[#This Row],[northwest]]&lt;&gt;0,Play[[#This Row],[Smoker]]=0),Play[[#This Row],[medical_insurance_charges]],NA())</f>
        <v>12129.614149999999</v>
      </c>
      <c r="AE1320" s="144" t="e">
        <f>IF(AND(Play[[#This Row],[northeast]]&lt;&gt;0,Play[[#This Row],[Smoker]]=0),Play[[#This Row],[medical_insurance_charges]],NA())</f>
        <v>#N/A</v>
      </c>
      <c r="AF1320" s="115" t="e">
        <f>IF(AND(Play[[#This Row],[Biological Marker]]=0,Play[[#This Row],[Smoker]]=0),Play[[#This Row],[medical_insurance_charges]],NA())</f>
        <v>#N/A</v>
      </c>
      <c r="AG1320" s="115">
        <f>IF(AND(Play[[#This Row],[Biological Marker]]=1,Play[[#This Row],[Smoker]]=0),Play[[#This Row],[medical_insurance_charges]],NA())</f>
        <v>12129.614149999999</v>
      </c>
    </row>
    <row r="1321" spans="1:33" x14ac:dyDescent="0.35">
      <c r="A1321" s="31">
        <v>59</v>
      </c>
      <c r="B1321" s="31">
        <v>25.46</v>
      </c>
      <c r="C1321" s="33">
        <v>0</v>
      </c>
      <c r="D1321" s="33">
        <v>0</v>
      </c>
      <c r="E1321" s="33">
        <v>1</v>
      </c>
      <c r="F1321" s="33">
        <v>0</v>
      </c>
      <c r="G1321" s="33">
        <v>1</v>
      </c>
      <c r="H1321">
        <v>0</v>
      </c>
      <c r="I1321">
        <v>0</v>
      </c>
      <c r="J1321">
        <v>0</v>
      </c>
      <c r="K1321">
        <v>1</v>
      </c>
      <c r="L1321">
        <v>0</v>
      </c>
      <c r="M1321">
        <v>0</v>
      </c>
      <c r="N1321">
        <v>0</v>
      </c>
      <c r="O1321">
        <v>1</v>
      </c>
      <c r="P1321">
        <v>0</v>
      </c>
      <c r="Q1321" s="32">
        <v>12124.992399999999</v>
      </c>
      <c r="R1321" s="110" t="e">
        <f>IF(Play[[#This Row],[southeast]]=1,Play[[#This Row],[medical_insurance_charges]],NA())</f>
        <v>#N/A</v>
      </c>
      <c r="S1321" s="110" t="e">
        <f>IF(Play[[#This Row],[southwest]]=1,Play[[#This Row],[medical_insurance_charges]],NA())</f>
        <v>#N/A</v>
      </c>
      <c r="T1321" s="111">
        <f>IF(Play[[#This Row],[northwest]]=1,Play[[#This Row],[medical_insurance_charges]],NA())</f>
        <v>12124.992399999999</v>
      </c>
      <c r="U1321" s="110" t="e">
        <f>IF(Play[[#This Row],[northeast]]=1,Play[[#This Row],[medical_insurance_charges]],NA())</f>
        <v>#N/A</v>
      </c>
      <c r="V1321" s="114" t="e">
        <f>IF(AND(Play[[#This Row],[southeast]]&lt;&gt;0,Play[[#This Row],[Smoker]]&lt;&gt;0),Play[[#This Row],[medical_insurance_charges]],NA())</f>
        <v>#N/A</v>
      </c>
      <c r="W1321" s="114" t="e">
        <f>IF(AND(Play[[#This Row],[southwest]]&lt;&gt;0,Play[[#This Row],[Smoker]]&lt;&gt;0),Play[[#This Row],[medical_insurance_charges]],NA())</f>
        <v>#N/A</v>
      </c>
      <c r="X1321" s="114" t="e">
        <f>IF(AND(Play[[#This Row],[northwest]]&lt;&gt;0,Play[[#This Row],[Smoker]]&lt;&gt;0),Play[[#This Row],[medical_insurance_charges]],NA())</f>
        <v>#N/A</v>
      </c>
      <c r="Y1321" s="114" t="e">
        <f>IF(AND(Play[[#This Row],[northeast]]&lt;&gt;0,Play[[#This Row],[Smoker]]&lt;&gt;0),Play[[#This Row],[medical_insurance_charges]],NA())</f>
        <v>#N/A</v>
      </c>
      <c r="Z1321" s="115" t="e">
        <f>IF(AND(Play[[#This Row],[Biological Marker]]=0,Play[[#This Row],[Smoker]]=1),Play[[#This Row],[medical_insurance_charges]],NA())</f>
        <v>#N/A</v>
      </c>
      <c r="AA1321" s="115" t="e">
        <f>IF(AND(Play[[#This Row],[Biological Marker]]=1,Play[[#This Row],[Smoker]]=1),Play[[#This Row],[medical_insurance_charges]],NA())</f>
        <v>#N/A</v>
      </c>
      <c r="AB1321" s="144" t="e">
        <f>IF(AND(Play[[#This Row],[southeast]]&lt;&gt;0,Play[[#This Row],[Smoker]]=0),Play[[#This Row],[medical_insurance_charges]],NA())</f>
        <v>#N/A</v>
      </c>
      <c r="AC1321" s="144" t="e">
        <f>IF(AND(Play[[#This Row],[southwest]]&lt;&gt;0,Play[[#This Row],[Smoker]]=0),Play[[#This Row],[medical_insurance_charges]],NA())</f>
        <v>#N/A</v>
      </c>
      <c r="AD1321" s="144">
        <f>IF(AND(Play[[#This Row],[northwest]]&lt;&gt;0,Play[[#This Row],[Smoker]]=0),Play[[#This Row],[medical_insurance_charges]],NA())</f>
        <v>12124.992399999999</v>
      </c>
      <c r="AE1321" s="144" t="e">
        <f>IF(AND(Play[[#This Row],[northeast]]&lt;&gt;0,Play[[#This Row],[Smoker]]=0),Play[[#This Row],[medical_insurance_charges]],NA())</f>
        <v>#N/A</v>
      </c>
      <c r="AF1321" s="115" t="e">
        <f>IF(AND(Play[[#This Row],[Biological Marker]]=0,Play[[#This Row],[Smoker]]=0),Play[[#This Row],[medical_insurance_charges]],NA())</f>
        <v>#N/A</v>
      </c>
      <c r="AG1321" s="115">
        <f>IF(AND(Play[[#This Row],[Biological Marker]]=1,Play[[#This Row],[Smoker]]=0),Play[[#This Row],[medical_insurance_charges]],NA())</f>
        <v>12124.992399999999</v>
      </c>
    </row>
    <row r="1322" spans="1:33" x14ac:dyDescent="0.35">
      <c r="A1322" s="31">
        <v>60</v>
      </c>
      <c r="B1322" s="31">
        <v>28.594999999999999</v>
      </c>
      <c r="C1322" s="33">
        <v>0</v>
      </c>
      <c r="D1322" s="33">
        <v>0</v>
      </c>
      <c r="E1322" s="33">
        <v>1</v>
      </c>
      <c r="F1322" s="33">
        <v>0</v>
      </c>
      <c r="G1322" s="33">
        <v>1</v>
      </c>
      <c r="H1322">
        <v>0</v>
      </c>
      <c r="I1322">
        <v>0</v>
      </c>
      <c r="J1322">
        <v>0</v>
      </c>
      <c r="K1322">
        <v>0</v>
      </c>
      <c r="L1322">
        <v>1</v>
      </c>
      <c r="M1322">
        <v>0</v>
      </c>
      <c r="N1322">
        <v>0</v>
      </c>
      <c r="O1322">
        <v>0</v>
      </c>
      <c r="P1322">
        <v>1</v>
      </c>
      <c r="Q1322" s="32">
        <v>30259.995559999999</v>
      </c>
      <c r="R1322" s="110" t="e">
        <f>IF(Play[[#This Row],[southeast]]=1,Play[[#This Row],[medical_insurance_charges]],NA())</f>
        <v>#N/A</v>
      </c>
      <c r="S1322" s="110" t="e">
        <f>IF(Play[[#This Row],[southwest]]=1,Play[[#This Row],[medical_insurance_charges]],NA())</f>
        <v>#N/A</v>
      </c>
      <c r="T1322" s="111" t="e">
        <f>IF(Play[[#This Row],[northwest]]=1,Play[[#This Row],[medical_insurance_charges]],NA())</f>
        <v>#N/A</v>
      </c>
      <c r="U1322" s="110">
        <f>IF(Play[[#This Row],[northeast]]=1,Play[[#This Row],[medical_insurance_charges]],NA())</f>
        <v>30259.995559999999</v>
      </c>
      <c r="V1322" s="114" t="e">
        <f>IF(AND(Play[[#This Row],[southeast]]&lt;&gt;0,Play[[#This Row],[Smoker]]&lt;&gt;0),Play[[#This Row],[medical_insurance_charges]],NA())</f>
        <v>#N/A</v>
      </c>
      <c r="W1322" s="114" t="e">
        <f>IF(AND(Play[[#This Row],[southwest]]&lt;&gt;0,Play[[#This Row],[Smoker]]&lt;&gt;0),Play[[#This Row],[medical_insurance_charges]],NA())</f>
        <v>#N/A</v>
      </c>
      <c r="X1322" s="114" t="e">
        <f>IF(AND(Play[[#This Row],[northwest]]&lt;&gt;0,Play[[#This Row],[Smoker]]&lt;&gt;0),Play[[#This Row],[medical_insurance_charges]],NA())</f>
        <v>#N/A</v>
      </c>
      <c r="Y1322" s="114" t="e">
        <f>IF(AND(Play[[#This Row],[northeast]]&lt;&gt;0,Play[[#This Row],[Smoker]]&lt;&gt;0),Play[[#This Row],[medical_insurance_charges]],NA())</f>
        <v>#N/A</v>
      </c>
      <c r="Z1322" s="115" t="e">
        <f>IF(AND(Play[[#This Row],[Biological Marker]]=0,Play[[#This Row],[Smoker]]=1),Play[[#This Row],[medical_insurance_charges]],NA())</f>
        <v>#N/A</v>
      </c>
      <c r="AA1322" s="115" t="e">
        <f>IF(AND(Play[[#This Row],[Biological Marker]]=1,Play[[#This Row],[Smoker]]=1),Play[[#This Row],[medical_insurance_charges]],NA())</f>
        <v>#N/A</v>
      </c>
      <c r="AB1322" s="144" t="e">
        <f>IF(AND(Play[[#This Row],[southeast]]&lt;&gt;0,Play[[#This Row],[Smoker]]=0),Play[[#This Row],[medical_insurance_charges]],NA())</f>
        <v>#N/A</v>
      </c>
      <c r="AC1322" s="144" t="e">
        <f>IF(AND(Play[[#This Row],[southwest]]&lt;&gt;0,Play[[#This Row],[Smoker]]=0),Play[[#This Row],[medical_insurance_charges]],NA())</f>
        <v>#N/A</v>
      </c>
      <c r="AD1322" s="144" t="e">
        <f>IF(AND(Play[[#This Row],[northwest]]&lt;&gt;0,Play[[#This Row],[Smoker]]=0),Play[[#This Row],[medical_insurance_charges]],NA())</f>
        <v>#N/A</v>
      </c>
      <c r="AE1322" s="144">
        <f>IF(AND(Play[[#This Row],[northeast]]&lt;&gt;0,Play[[#This Row],[Smoker]]=0),Play[[#This Row],[medical_insurance_charges]],NA())</f>
        <v>30259.995559999999</v>
      </c>
      <c r="AF1322" s="115" t="e">
        <f>IF(AND(Play[[#This Row],[Biological Marker]]=0,Play[[#This Row],[Smoker]]=0),Play[[#This Row],[medical_insurance_charges]],NA())</f>
        <v>#N/A</v>
      </c>
      <c r="AG1322" s="115">
        <f>IF(AND(Play[[#This Row],[Biological Marker]]=1,Play[[#This Row],[Smoker]]=0),Play[[#This Row],[medical_insurance_charges]],NA())</f>
        <v>30259.995559999999</v>
      </c>
    </row>
    <row r="1323" spans="1:33" x14ac:dyDescent="0.35">
      <c r="A1323" s="31">
        <v>60</v>
      </c>
      <c r="B1323" s="31">
        <v>29.64</v>
      </c>
      <c r="C1323" s="33">
        <v>0</v>
      </c>
      <c r="D1323" s="33">
        <v>0</v>
      </c>
      <c r="E1323" s="33">
        <v>1</v>
      </c>
      <c r="F1323" s="33">
        <v>0</v>
      </c>
      <c r="G1323" s="33">
        <v>1</v>
      </c>
      <c r="H1323">
        <v>0</v>
      </c>
      <c r="I1323">
        <v>0</v>
      </c>
      <c r="J1323">
        <v>0</v>
      </c>
      <c r="K1323">
        <v>0</v>
      </c>
      <c r="L1323">
        <v>1</v>
      </c>
      <c r="M1323">
        <v>0</v>
      </c>
      <c r="N1323">
        <v>0</v>
      </c>
      <c r="O1323">
        <v>0</v>
      </c>
      <c r="P1323">
        <v>1</v>
      </c>
      <c r="Q1323" s="32">
        <v>12730.999599999999</v>
      </c>
      <c r="R1323" s="110" t="e">
        <f>IF(Play[[#This Row],[southeast]]=1,Play[[#This Row],[medical_insurance_charges]],NA())</f>
        <v>#N/A</v>
      </c>
      <c r="S1323" s="110" t="e">
        <f>IF(Play[[#This Row],[southwest]]=1,Play[[#This Row],[medical_insurance_charges]],NA())</f>
        <v>#N/A</v>
      </c>
      <c r="T1323" s="111" t="e">
        <f>IF(Play[[#This Row],[northwest]]=1,Play[[#This Row],[medical_insurance_charges]],NA())</f>
        <v>#N/A</v>
      </c>
      <c r="U1323" s="110">
        <f>IF(Play[[#This Row],[northeast]]=1,Play[[#This Row],[medical_insurance_charges]],NA())</f>
        <v>12730.999599999999</v>
      </c>
      <c r="V1323" s="114" t="e">
        <f>IF(AND(Play[[#This Row],[southeast]]&lt;&gt;0,Play[[#This Row],[Smoker]]&lt;&gt;0),Play[[#This Row],[medical_insurance_charges]],NA())</f>
        <v>#N/A</v>
      </c>
      <c r="W1323" s="114" t="e">
        <f>IF(AND(Play[[#This Row],[southwest]]&lt;&gt;0,Play[[#This Row],[Smoker]]&lt;&gt;0),Play[[#This Row],[medical_insurance_charges]],NA())</f>
        <v>#N/A</v>
      </c>
      <c r="X1323" s="114" t="e">
        <f>IF(AND(Play[[#This Row],[northwest]]&lt;&gt;0,Play[[#This Row],[Smoker]]&lt;&gt;0),Play[[#This Row],[medical_insurance_charges]],NA())</f>
        <v>#N/A</v>
      </c>
      <c r="Y1323" s="114" t="e">
        <f>IF(AND(Play[[#This Row],[northeast]]&lt;&gt;0,Play[[#This Row],[Smoker]]&lt;&gt;0),Play[[#This Row],[medical_insurance_charges]],NA())</f>
        <v>#N/A</v>
      </c>
      <c r="Z1323" s="115" t="e">
        <f>IF(AND(Play[[#This Row],[Biological Marker]]=0,Play[[#This Row],[Smoker]]=1),Play[[#This Row],[medical_insurance_charges]],NA())</f>
        <v>#N/A</v>
      </c>
      <c r="AA1323" s="115" t="e">
        <f>IF(AND(Play[[#This Row],[Biological Marker]]=1,Play[[#This Row],[Smoker]]=1),Play[[#This Row],[medical_insurance_charges]],NA())</f>
        <v>#N/A</v>
      </c>
      <c r="AB1323" s="144" t="e">
        <f>IF(AND(Play[[#This Row],[southeast]]&lt;&gt;0,Play[[#This Row],[Smoker]]=0),Play[[#This Row],[medical_insurance_charges]],NA())</f>
        <v>#N/A</v>
      </c>
      <c r="AC1323" s="144" t="e">
        <f>IF(AND(Play[[#This Row],[southwest]]&lt;&gt;0,Play[[#This Row],[Smoker]]=0),Play[[#This Row],[medical_insurance_charges]],NA())</f>
        <v>#N/A</v>
      </c>
      <c r="AD1323" s="144" t="e">
        <f>IF(AND(Play[[#This Row],[northwest]]&lt;&gt;0,Play[[#This Row],[Smoker]]=0),Play[[#This Row],[medical_insurance_charges]],NA())</f>
        <v>#N/A</v>
      </c>
      <c r="AE1323" s="144">
        <f>IF(AND(Play[[#This Row],[northeast]]&lt;&gt;0,Play[[#This Row],[Smoker]]=0),Play[[#This Row],[medical_insurance_charges]],NA())</f>
        <v>12730.999599999999</v>
      </c>
      <c r="AF1323" s="115" t="e">
        <f>IF(AND(Play[[#This Row],[Biological Marker]]=0,Play[[#This Row],[Smoker]]=0),Play[[#This Row],[medical_insurance_charges]],NA())</f>
        <v>#N/A</v>
      </c>
      <c r="AG1323" s="115">
        <f>IF(AND(Play[[#This Row],[Biological Marker]]=1,Play[[#This Row],[Smoker]]=0),Play[[#This Row],[medical_insurance_charges]],NA())</f>
        <v>12730.999599999999</v>
      </c>
    </row>
    <row r="1324" spans="1:33" x14ac:dyDescent="0.35">
      <c r="A1324" s="31">
        <v>62</v>
      </c>
      <c r="B1324" s="31">
        <v>27.55</v>
      </c>
      <c r="C1324" s="33">
        <v>0</v>
      </c>
      <c r="D1324" s="33">
        <v>0</v>
      </c>
      <c r="E1324" s="33">
        <v>1</v>
      </c>
      <c r="F1324" s="33">
        <v>0</v>
      </c>
      <c r="G1324" s="33">
        <v>1</v>
      </c>
      <c r="H1324">
        <v>0</v>
      </c>
      <c r="I1324">
        <v>0</v>
      </c>
      <c r="J1324">
        <v>0</v>
      </c>
      <c r="K1324">
        <v>1</v>
      </c>
      <c r="L1324">
        <v>0</v>
      </c>
      <c r="M1324">
        <v>0</v>
      </c>
      <c r="N1324">
        <v>0</v>
      </c>
      <c r="O1324">
        <v>0</v>
      </c>
      <c r="P1324">
        <v>1</v>
      </c>
      <c r="Q1324" s="32">
        <v>13937.666499999999</v>
      </c>
      <c r="R1324" s="110" t="e">
        <f>IF(Play[[#This Row],[southeast]]=1,Play[[#This Row],[medical_insurance_charges]],NA())</f>
        <v>#N/A</v>
      </c>
      <c r="S1324" s="110" t="e">
        <f>IF(Play[[#This Row],[southwest]]=1,Play[[#This Row],[medical_insurance_charges]],NA())</f>
        <v>#N/A</v>
      </c>
      <c r="T1324" s="111">
        <f>IF(Play[[#This Row],[northwest]]=1,Play[[#This Row],[medical_insurance_charges]],NA())</f>
        <v>13937.666499999999</v>
      </c>
      <c r="U1324" s="110" t="e">
        <f>IF(Play[[#This Row],[northeast]]=1,Play[[#This Row],[medical_insurance_charges]],NA())</f>
        <v>#N/A</v>
      </c>
      <c r="V1324" s="114" t="e">
        <f>IF(AND(Play[[#This Row],[southeast]]&lt;&gt;0,Play[[#This Row],[Smoker]]&lt;&gt;0),Play[[#This Row],[medical_insurance_charges]],NA())</f>
        <v>#N/A</v>
      </c>
      <c r="W1324" s="114" t="e">
        <f>IF(AND(Play[[#This Row],[southwest]]&lt;&gt;0,Play[[#This Row],[Smoker]]&lt;&gt;0),Play[[#This Row],[medical_insurance_charges]],NA())</f>
        <v>#N/A</v>
      </c>
      <c r="X1324" s="114" t="e">
        <f>IF(AND(Play[[#This Row],[northwest]]&lt;&gt;0,Play[[#This Row],[Smoker]]&lt;&gt;0),Play[[#This Row],[medical_insurance_charges]],NA())</f>
        <v>#N/A</v>
      </c>
      <c r="Y1324" s="114" t="e">
        <f>IF(AND(Play[[#This Row],[northeast]]&lt;&gt;0,Play[[#This Row],[Smoker]]&lt;&gt;0),Play[[#This Row],[medical_insurance_charges]],NA())</f>
        <v>#N/A</v>
      </c>
      <c r="Z1324" s="115" t="e">
        <f>IF(AND(Play[[#This Row],[Biological Marker]]=0,Play[[#This Row],[Smoker]]=1),Play[[#This Row],[medical_insurance_charges]],NA())</f>
        <v>#N/A</v>
      </c>
      <c r="AA1324" s="115" t="e">
        <f>IF(AND(Play[[#This Row],[Biological Marker]]=1,Play[[#This Row],[Smoker]]=1),Play[[#This Row],[medical_insurance_charges]],NA())</f>
        <v>#N/A</v>
      </c>
      <c r="AB1324" s="144" t="e">
        <f>IF(AND(Play[[#This Row],[southeast]]&lt;&gt;0,Play[[#This Row],[Smoker]]=0),Play[[#This Row],[medical_insurance_charges]],NA())</f>
        <v>#N/A</v>
      </c>
      <c r="AC1324" s="144" t="e">
        <f>IF(AND(Play[[#This Row],[southwest]]&lt;&gt;0,Play[[#This Row],[Smoker]]=0),Play[[#This Row],[medical_insurance_charges]],NA())</f>
        <v>#N/A</v>
      </c>
      <c r="AD1324" s="144">
        <f>IF(AND(Play[[#This Row],[northwest]]&lt;&gt;0,Play[[#This Row],[Smoker]]=0),Play[[#This Row],[medical_insurance_charges]],NA())</f>
        <v>13937.666499999999</v>
      </c>
      <c r="AE1324" s="144" t="e">
        <f>IF(AND(Play[[#This Row],[northeast]]&lt;&gt;0,Play[[#This Row],[Smoker]]=0),Play[[#This Row],[medical_insurance_charges]],NA())</f>
        <v>#N/A</v>
      </c>
      <c r="AF1324" s="115" t="e">
        <f>IF(AND(Play[[#This Row],[Biological Marker]]=0,Play[[#This Row],[Smoker]]=0),Play[[#This Row],[medical_insurance_charges]],NA())</f>
        <v>#N/A</v>
      </c>
      <c r="AG1324" s="115">
        <f>IF(AND(Play[[#This Row],[Biological Marker]]=1,Play[[#This Row],[Smoker]]=0),Play[[#This Row],[medical_insurance_charges]],NA())</f>
        <v>13937.666499999999</v>
      </c>
    </row>
    <row r="1325" spans="1:33" x14ac:dyDescent="0.35">
      <c r="A1325" s="31">
        <v>63</v>
      </c>
      <c r="B1325" s="31">
        <v>28.31</v>
      </c>
      <c r="C1325" s="33">
        <v>0</v>
      </c>
      <c r="D1325" s="33">
        <v>0</v>
      </c>
      <c r="E1325" s="33">
        <v>1</v>
      </c>
      <c r="F1325" s="33">
        <v>0</v>
      </c>
      <c r="G1325" s="33">
        <v>1</v>
      </c>
      <c r="H1325">
        <v>0</v>
      </c>
      <c r="I1325">
        <v>0</v>
      </c>
      <c r="J1325">
        <v>0</v>
      </c>
      <c r="K1325">
        <v>1</v>
      </c>
      <c r="L1325">
        <v>0</v>
      </c>
      <c r="M1325">
        <v>0</v>
      </c>
      <c r="N1325">
        <v>0</v>
      </c>
      <c r="O1325">
        <v>0</v>
      </c>
      <c r="P1325">
        <v>1</v>
      </c>
      <c r="Q1325" s="32">
        <v>13770.097900000001</v>
      </c>
      <c r="R1325" s="110" t="e">
        <f>IF(Play[[#This Row],[southeast]]=1,Play[[#This Row],[medical_insurance_charges]],NA())</f>
        <v>#N/A</v>
      </c>
      <c r="S1325" s="110" t="e">
        <f>IF(Play[[#This Row],[southwest]]=1,Play[[#This Row],[medical_insurance_charges]],NA())</f>
        <v>#N/A</v>
      </c>
      <c r="T1325" s="111">
        <f>IF(Play[[#This Row],[northwest]]=1,Play[[#This Row],[medical_insurance_charges]],NA())</f>
        <v>13770.097900000001</v>
      </c>
      <c r="U1325" s="110" t="e">
        <f>IF(Play[[#This Row],[northeast]]=1,Play[[#This Row],[medical_insurance_charges]],NA())</f>
        <v>#N/A</v>
      </c>
      <c r="V1325" s="114" t="e">
        <f>IF(AND(Play[[#This Row],[southeast]]&lt;&gt;0,Play[[#This Row],[Smoker]]&lt;&gt;0),Play[[#This Row],[medical_insurance_charges]],NA())</f>
        <v>#N/A</v>
      </c>
      <c r="W1325" s="114" t="e">
        <f>IF(AND(Play[[#This Row],[southwest]]&lt;&gt;0,Play[[#This Row],[Smoker]]&lt;&gt;0),Play[[#This Row],[medical_insurance_charges]],NA())</f>
        <v>#N/A</v>
      </c>
      <c r="X1325" s="114" t="e">
        <f>IF(AND(Play[[#This Row],[northwest]]&lt;&gt;0,Play[[#This Row],[Smoker]]&lt;&gt;0),Play[[#This Row],[medical_insurance_charges]],NA())</f>
        <v>#N/A</v>
      </c>
      <c r="Y1325" s="114" t="e">
        <f>IF(AND(Play[[#This Row],[northeast]]&lt;&gt;0,Play[[#This Row],[Smoker]]&lt;&gt;0),Play[[#This Row],[medical_insurance_charges]],NA())</f>
        <v>#N/A</v>
      </c>
      <c r="Z1325" s="115" t="e">
        <f>IF(AND(Play[[#This Row],[Biological Marker]]=0,Play[[#This Row],[Smoker]]=1),Play[[#This Row],[medical_insurance_charges]],NA())</f>
        <v>#N/A</v>
      </c>
      <c r="AA1325" s="115" t="e">
        <f>IF(AND(Play[[#This Row],[Biological Marker]]=1,Play[[#This Row],[Smoker]]=1),Play[[#This Row],[medical_insurance_charges]],NA())</f>
        <v>#N/A</v>
      </c>
      <c r="AB1325" s="144" t="e">
        <f>IF(AND(Play[[#This Row],[southeast]]&lt;&gt;0,Play[[#This Row],[Smoker]]=0),Play[[#This Row],[medical_insurance_charges]],NA())</f>
        <v>#N/A</v>
      </c>
      <c r="AC1325" s="144" t="e">
        <f>IF(AND(Play[[#This Row],[southwest]]&lt;&gt;0,Play[[#This Row],[Smoker]]=0),Play[[#This Row],[medical_insurance_charges]],NA())</f>
        <v>#N/A</v>
      </c>
      <c r="AD1325" s="144">
        <f>IF(AND(Play[[#This Row],[northwest]]&lt;&gt;0,Play[[#This Row],[Smoker]]=0),Play[[#This Row],[medical_insurance_charges]],NA())</f>
        <v>13770.097900000001</v>
      </c>
      <c r="AE1325" s="144" t="e">
        <f>IF(AND(Play[[#This Row],[northeast]]&lt;&gt;0,Play[[#This Row],[Smoker]]=0),Play[[#This Row],[medical_insurance_charges]],NA())</f>
        <v>#N/A</v>
      </c>
      <c r="AF1325" s="115" t="e">
        <f>IF(AND(Play[[#This Row],[Biological Marker]]=0,Play[[#This Row],[Smoker]]=0),Play[[#This Row],[medical_insurance_charges]],NA())</f>
        <v>#N/A</v>
      </c>
      <c r="AG1325" s="115">
        <f>IF(AND(Play[[#This Row],[Biological Marker]]=1,Play[[#This Row],[Smoker]]=0),Play[[#This Row],[medical_insurance_charges]],NA())</f>
        <v>13770.097900000001</v>
      </c>
    </row>
    <row r="1326" spans="1:33" x14ac:dyDescent="0.35">
      <c r="A1326" s="31">
        <v>64</v>
      </c>
      <c r="B1326" s="31">
        <v>26.41</v>
      </c>
      <c r="C1326" s="33">
        <v>0</v>
      </c>
      <c r="D1326" s="33">
        <v>0</v>
      </c>
      <c r="E1326" s="33">
        <v>1</v>
      </c>
      <c r="F1326" s="33">
        <v>0</v>
      </c>
      <c r="G1326" s="33">
        <v>1</v>
      </c>
      <c r="H1326">
        <v>0</v>
      </c>
      <c r="I1326">
        <v>0</v>
      </c>
      <c r="J1326">
        <v>0</v>
      </c>
      <c r="K1326">
        <v>0</v>
      </c>
      <c r="L1326">
        <v>1</v>
      </c>
      <c r="M1326">
        <v>0</v>
      </c>
      <c r="N1326">
        <v>0</v>
      </c>
      <c r="O1326">
        <v>0</v>
      </c>
      <c r="P1326">
        <v>1</v>
      </c>
      <c r="Q1326" s="32">
        <v>14394.5579</v>
      </c>
      <c r="R1326" s="110" t="e">
        <f>IF(Play[[#This Row],[southeast]]=1,Play[[#This Row],[medical_insurance_charges]],NA())</f>
        <v>#N/A</v>
      </c>
      <c r="S1326" s="110" t="e">
        <f>IF(Play[[#This Row],[southwest]]=1,Play[[#This Row],[medical_insurance_charges]],NA())</f>
        <v>#N/A</v>
      </c>
      <c r="T1326" s="111" t="e">
        <f>IF(Play[[#This Row],[northwest]]=1,Play[[#This Row],[medical_insurance_charges]],NA())</f>
        <v>#N/A</v>
      </c>
      <c r="U1326" s="110">
        <f>IF(Play[[#This Row],[northeast]]=1,Play[[#This Row],[medical_insurance_charges]],NA())</f>
        <v>14394.5579</v>
      </c>
      <c r="V1326" s="114" t="e">
        <f>IF(AND(Play[[#This Row],[southeast]]&lt;&gt;0,Play[[#This Row],[Smoker]]&lt;&gt;0),Play[[#This Row],[medical_insurance_charges]],NA())</f>
        <v>#N/A</v>
      </c>
      <c r="W1326" s="114" t="e">
        <f>IF(AND(Play[[#This Row],[southwest]]&lt;&gt;0,Play[[#This Row],[Smoker]]&lt;&gt;0),Play[[#This Row],[medical_insurance_charges]],NA())</f>
        <v>#N/A</v>
      </c>
      <c r="X1326" s="114" t="e">
        <f>IF(AND(Play[[#This Row],[northwest]]&lt;&gt;0,Play[[#This Row],[Smoker]]&lt;&gt;0),Play[[#This Row],[medical_insurance_charges]],NA())</f>
        <v>#N/A</v>
      </c>
      <c r="Y1326" s="114" t="e">
        <f>IF(AND(Play[[#This Row],[northeast]]&lt;&gt;0,Play[[#This Row],[Smoker]]&lt;&gt;0),Play[[#This Row],[medical_insurance_charges]],NA())</f>
        <v>#N/A</v>
      </c>
      <c r="Z1326" s="115" t="e">
        <f>IF(AND(Play[[#This Row],[Biological Marker]]=0,Play[[#This Row],[Smoker]]=1),Play[[#This Row],[medical_insurance_charges]],NA())</f>
        <v>#N/A</v>
      </c>
      <c r="AA1326" s="115" t="e">
        <f>IF(AND(Play[[#This Row],[Biological Marker]]=1,Play[[#This Row],[Smoker]]=1),Play[[#This Row],[medical_insurance_charges]],NA())</f>
        <v>#N/A</v>
      </c>
      <c r="AB1326" s="144" t="e">
        <f>IF(AND(Play[[#This Row],[southeast]]&lt;&gt;0,Play[[#This Row],[Smoker]]=0),Play[[#This Row],[medical_insurance_charges]],NA())</f>
        <v>#N/A</v>
      </c>
      <c r="AC1326" s="144" t="e">
        <f>IF(AND(Play[[#This Row],[southwest]]&lt;&gt;0,Play[[#This Row],[Smoker]]=0),Play[[#This Row],[medical_insurance_charges]],NA())</f>
        <v>#N/A</v>
      </c>
      <c r="AD1326" s="144" t="e">
        <f>IF(AND(Play[[#This Row],[northwest]]&lt;&gt;0,Play[[#This Row],[Smoker]]=0),Play[[#This Row],[medical_insurance_charges]],NA())</f>
        <v>#N/A</v>
      </c>
      <c r="AE1326" s="144">
        <f>IF(AND(Play[[#This Row],[northeast]]&lt;&gt;0,Play[[#This Row],[Smoker]]=0),Play[[#This Row],[medical_insurance_charges]],NA())</f>
        <v>14394.5579</v>
      </c>
      <c r="AF1326" s="115" t="e">
        <f>IF(AND(Play[[#This Row],[Biological Marker]]=0,Play[[#This Row],[Smoker]]=0),Play[[#This Row],[medical_insurance_charges]],NA())</f>
        <v>#N/A</v>
      </c>
      <c r="AG1326" s="115">
        <f>IF(AND(Play[[#This Row],[Biological Marker]]=1,Play[[#This Row],[Smoker]]=0),Play[[#This Row],[medical_insurance_charges]],NA())</f>
        <v>14394.5579</v>
      </c>
    </row>
    <row r="1327" spans="1:33" x14ac:dyDescent="0.35">
      <c r="A1327" s="31">
        <v>21</v>
      </c>
      <c r="B1327" s="31">
        <v>16.815000000000001</v>
      </c>
      <c r="C1327" s="33">
        <v>0</v>
      </c>
      <c r="D1327" s="33">
        <v>0</v>
      </c>
      <c r="E1327" s="33">
        <v>0</v>
      </c>
      <c r="F1327" s="33">
        <v>1</v>
      </c>
      <c r="G1327" s="33">
        <v>0</v>
      </c>
      <c r="H1327">
        <v>0</v>
      </c>
      <c r="I1327">
        <v>0</v>
      </c>
      <c r="J1327">
        <v>0</v>
      </c>
      <c r="K1327">
        <v>0</v>
      </c>
      <c r="L1327">
        <v>1</v>
      </c>
      <c r="M1327">
        <v>1</v>
      </c>
      <c r="N1327">
        <v>0</v>
      </c>
      <c r="O1327">
        <v>0</v>
      </c>
      <c r="P1327">
        <v>0</v>
      </c>
      <c r="Q1327" s="32">
        <v>3167.4558499999998</v>
      </c>
      <c r="R1327" s="110" t="e">
        <f>IF(Play[[#This Row],[southeast]]=1,Play[[#This Row],[medical_insurance_charges]],NA())</f>
        <v>#N/A</v>
      </c>
      <c r="S1327" s="110" t="e">
        <f>IF(Play[[#This Row],[southwest]]=1,Play[[#This Row],[medical_insurance_charges]],NA())</f>
        <v>#N/A</v>
      </c>
      <c r="T1327" s="111" t="e">
        <f>IF(Play[[#This Row],[northwest]]=1,Play[[#This Row],[medical_insurance_charges]],NA())</f>
        <v>#N/A</v>
      </c>
      <c r="U1327" s="110">
        <f>IF(Play[[#This Row],[northeast]]=1,Play[[#This Row],[medical_insurance_charges]],NA())</f>
        <v>3167.4558499999998</v>
      </c>
      <c r="V1327" s="114" t="e">
        <f>IF(AND(Play[[#This Row],[southeast]]&lt;&gt;0,Play[[#This Row],[Smoker]]&lt;&gt;0),Play[[#This Row],[medical_insurance_charges]],NA())</f>
        <v>#N/A</v>
      </c>
      <c r="W1327" s="114" t="e">
        <f>IF(AND(Play[[#This Row],[southwest]]&lt;&gt;0,Play[[#This Row],[Smoker]]&lt;&gt;0),Play[[#This Row],[medical_insurance_charges]],NA())</f>
        <v>#N/A</v>
      </c>
      <c r="X1327" s="114" t="e">
        <f>IF(AND(Play[[#This Row],[northwest]]&lt;&gt;0,Play[[#This Row],[Smoker]]&lt;&gt;0),Play[[#This Row],[medical_insurance_charges]],NA())</f>
        <v>#N/A</v>
      </c>
      <c r="Y1327" s="114" t="e">
        <f>IF(AND(Play[[#This Row],[northeast]]&lt;&gt;0,Play[[#This Row],[Smoker]]&lt;&gt;0),Play[[#This Row],[medical_insurance_charges]],NA())</f>
        <v>#N/A</v>
      </c>
      <c r="Z1327" s="115" t="e">
        <f>IF(AND(Play[[#This Row],[Biological Marker]]=0,Play[[#This Row],[Smoker]]=1),Play[[#This Row],[medical_insurance_charges]],NA())</f>
        <v>#N/A</v>
      </c>
      <c r="AA1327" s="115" t="e">
        <f>IF(AND(Play[[#This Row],[Biological Marker]]=1,Play[[#This Row],[Smoker]]=1),Play[[#This Row],[medical_insurance_charges]],NA())</f>
        <v>#N/A</v>
      </c>
      <c r="AB1327" s="144" t="e">
        <f>IF(AND(Play[[#This Row],[southeast]]&lt;&gt;0,Play[[#This Row],[Smoker]]=0),Play[[#This Row],[medical_insurance_charges]],NA())</f>
        <v>#N/A</v>
      </c>
      <c r="AC1327" s="144" t="e">
        <f>IF(AND(Play[[#This Row],[southwest]]&lt;&gt;0,Play[[#This Row],[Smoker]]=0),Play[[#This Row],[medical_insurance_charges]],NA())</f>
        <v>#N/A</v>
      </c>
      <c r="AD1327" s="144" t="e">
        <f>IF(AND(Play[[#This Row],[northwest]]&lt;&gt;0,Play[[#This Row],[Smoker]]=0),Play[[#This Row],[medical_insurance_charges]],NA())</f>
        <v>#N/A</v>
      </c>
      <c r="AE1327" s="144">
        <f>IF(AND(Play[[#This Row],[northeast]]&lt;&gt;0,Play[[#This Row],[Smoker]]=0),Play[[#This Row],[medical_insurance_charges]],NA())</f>
        <v>3167.4558499999998</v>
      </c>
      <c r="AF1327" s="115">
        <f>IF(AND(Play[[#This Row],[Biological Marker]]=0,Play[[#This Row],[Smoker]]=0),Play[[#This Row],[medical_insurance_charges]],NA())</f>
        <v>3167.4558499999998</v>
      </c>
      <c r="AG1327" s="115" t="e">
        <f>IF(AND(Play[[#This Row],[Biological Marker]]=1,Play[[#This Row],[Smoker]]=0),Play[[#This Row],[medical_insurance_charges]],NA())</f>
        <v>#N/A</v>
      </c>
    </row>
    <row r="1328" spans="1:33" x14ac:dyDescent="0.35">
      <c r="A1328" s="31">
        <v>28</v>
      </c>
      <c r="B1328" s="31">
        <v>17.29</v>
      </c>
      <c r="C1328" s="33">
        <v>0</v>
      </c>
      <c r="D1328" s="33">
        <v>0</v>
      </c>
      <c r="E1328" s="33">
        <v>0</v>
      </c>
      <c r="F1328" s="33">
        <v>1</v>
      </c>
      <c r="G1328" s="33">
        <v>0</v>
      </c>
      <c r="H1328">
        <v>0</v>
      </c>
      <c r="I1328">
        <v>0</v>
      </c>
      <c r="J1328">
        <v>0</v>
      </c>
      <c r="K1328">
        <v>0</v>
      </c>
      <c r="L1328">
        <v>1</v>
      </c>
      <c r="M1328">
        <v>0</v>
      </c>
      <c r="N1328">
        <v>1</v>
      </c>
      <c r="O1328">
        <v>0</v>
      </c>
      <c r="P1328">
        <v>0</v>
      </c>
      <c r="Q1328" s="32">
        <v>3732.6251000000002</v>
      </c>
      <c r="R1328" s="110" t="e">
        <f>IF(Play[[#This Row],[southeast]]=1,Play[[#This Row],[medical_insurance_charges]],NA())</f>
        <v>#N/A</v>
      </c>
      <c r="S1328" s="110" t="e">
        <f>IF(Play[[#This Row],[southwest]]=1,Play[[#This Row],[medical_insurance_charges]],NA())</f>
        <v>#N/A</v>
      </c>
      <c r="T1328" s="111" t="e">
        <f>IF(Play[[#This Row],[northwest]]=1,Play[[#This Row],[medical_insurance_charges]],NA())</f>
        <v>#N/A</v>
      </c>
      <c r="U1328" s="110">
        <f>IF(Play[[#This Row],[northeast]]=1,Play[[#This Row],[medical_insurance_charges]],NA())</f>
        <v>3732.6251000000002</v>
      </c>
      <c r="V1328" s="114" t="e">
        <f>IF(AND(Play[[#This Row],[southeast]]&lt;&gt;0,Play[[#This Row],[Smoker]]&lt;&gt;0),Play[[#This Row],[medical_insurance_charges]],NA())</f>
        <v>#N/A</v>
      </c>
      <c r="W1328" s="114" t="e">
        <f>IF(AND(Play[[#This Row],[southwest]]&lt;&gt;0,Play[[#This Row],[Smoker]]&lt;&gt;0),Play[[#This Row],[medical_insurance_charges]],NA())</f>
        <v>#N/A</v>
      </c>
      <c r="X1328" s="114" t="e">
        <f>IF(AND(Play[[#This Row],[northwest]]&lt;&gt;0,Play[[#This Row],[Smoker]]&lt;&gt;0),Play[[#This Row],[medical_insurance_charges]],NA())</f>
        <v>#N/A</v>
      </c>
      <c r="Y1328" s="114" t="e">
        <f>IF(AND(Play[[#This Row],[northeast]]&lt;&gt;0,Play[[#This Row],[Smoker]]&lt;&gt;0),Play[[#This Row],[medical_insurance_charges]],NA())</f>
        <v>#N/A</v>
      </c>
      <c r="Z1328" s="115" t="e">
        <f>IF(AND(Play[[#This Row],[Biological Marker]]=0,Play[[#This Row],[Smoker]]=1),Play[[#This Row],[medical_insurance_charges]],NA())</f>
        <v>#N/A</v>
      </c>
      <c r="AA1328" s="115" t="e">
        <f>IF(AND(Play[[#This Row],[Biological Marker]]=1,Play[[#This Row],[Smoker]]=1),Play[[#This Row],[medical_insurance_charges]],NA())</f>
        <v>#N/A</v>
      </c>
      <c r="AB1328" s="144" t="e">
        <f>IF(AND(Play[[#This Row],[southeast]]&lt;&gt;0,Play[[#This Row],[Smoker]]=0),Play[[#This Row],[medical_insurance_charges]],NA())</f>
        <v>#N/A</v>
      </c>
      <c r="AC1328" s="144" t="e">
        <f>IF(AND(Play[[#This Row],[southwest]]&lt;&gt;0,Play[[#This Row],[Smoker]]=0),Play[[#This Row],[medical_insurance_charges]],NA())</f>
        <v>#N/A</v>
      </c>
      <c r="AD1328" s="144" t="e">
        <f>IF(AND(Play[[#This Row],[northwest]]&lt;&gt;0,Play[[#This Row],[Smoker]]=0),Play[[#This Row],[medical_insurance_charges]],NA())</f>
        <v>#N/A</v>
      </c>
      <c r="AE1328" s="144">
        <f>IF(AND(Play[[#This Row],[northeast]]&lt;&gt;0,Play[[#This Row],[Smoker]]=0),Play[[#This Row],[medical_insurance_charges]],NA())</f>
        <v>3732.6251000000002</v>
      </c>
      <c r="AF1328" s="115">
        <f>IF(AND(Play[[#This Row],[Biological Marker]]=0,Play[[#This Row],[Smoker]]=0),Play[[#This Row],[medical_insurance_charges]],NA())</f>
        <v>3732.6251000000002</v>
      </c>
      <c r="AG1328" s="115" t="e">
        <f>IF(AND(Play[[#This Row],[Biological Marker]]=1,Play[[#This Row],[Smoker]]=0),Play[[#This Row],[medical_insurance_charges]],NA())</f>
        <v>#N/A</v>
      </c>
    </row>
    <row r="1329" spans="1:33" x14ac:dyDescent="0.35">
      <c r="A1329" s="31">
        <v>37</v>
      </c>
      <c r="B1329" s="31">
        <v>17.29</v>
      </c>
      <c r="C1329" s="33">
        <v>0</v>
      </c>
      <c r="D1329" s="33">
        <v>0</v>
      </c>
      <c r="E1329" s="33">
        <v>0</v>
      </c>
      <c r="F1329" s="33">
        <v>1</v>
      </c>
      <c r="G1329" s="33">
        <v>0</v>
      </c>
      <c r="H1329">
        <v>0</v>
      </c>
      <c r="I1329">
        <v>0</v>
      </c>
      <c r="J1329">
        <v>0</v>
      </c>
      <c r="K1329">
        <v>0</v>
      </c>
      <c r="L1329">
        <v>1</v>
      </c>
      <c r="M1329">
        <v>0</v>
      </c>
      <c r="N1329">
        <v>0</v>
      </c>
      <c r="O1329">
        <v>1</v>
      </c>
      <c r="P1329">
        <v>0</v>
      </c>
      <c r="Q1329" s="32">
        <v>6877.9800999999998</v>
      </c>
      <c r="R1329" s="110" t="e">
        <f>IF(Play[[#This Row],[southeast]]=1,Play[[#This Row],[medical_insurance_charges]],NA())</f>
        <v>#N/A</v>
      </c>
      <c r="S1329" s="110" t="e">
        <f>IF(Play[[#This Row],[southwest]]=1,Play[[#This Row],[medical_insurance_charges]],NA())</f>
        <v>#N/A</v>
      </c>
      <c r="T1329" s="111" t="e">
        <f>IF(Play[[#This Row],[northwest]]=1,Play[[#This Row],[medical_insurance_charges]],NA())</f>
        <v>#N/A</v>
      </c>
      <c r="U1329" s="110">
        <f>IF(Play[[#This Row],[northeast]]=1,Play[[#This Row],[medical_insurance_charges]],NA())</f>
        <v>6877.9800999999998</v>
      </c>
      <c r="V1329" s="114" t="e">
        <f>IF(AND(Play[[#This Row],[southeast]]&lt;&gt;0,Play[[#This Row],[Smoker]]&lt;&gt;0),Play[[#This Row],[medical_insurance_charges]],NA())</f>
        <v>#N/A</v>
      </c>
      <c r="W1329" s="114" t="e">
        <f>IF(AND(Play[[#This Row],[southwest]]&lt;&gt;0,Play[[#This Row],[Smoker]]&lt;&gt;0),Play[[#This Row],[medical_insurance_charges]],NA())</f>
        <v>#N/A</v>
      </c>
      <c r="X1329" s="114" t="e">
        <f>IF(AND(Play[[#This Row],[northwest]]&lt;&gt;0,Play[[#This Row],[Smoker]]&lt;&gt;0),Play[[#This Row],[medical_insurance_charges]],NA())</f>
        <v>#N/A</v>
      </c>
      <c r="Y1329" s="114" t="e">
        <f>IF(AND(Play[[#This Row],[northeast]]&lt;&gt;0,Play[[#This Row],[Smoker]]&lt;&gt;0),Play[[#This Row],[medical_insurance_charges]],NA())</f>
        <v>#N/A</v>
      </c>
      <c r="Z1329" s="115" t="e">
        <f>IF(AND(Play[[#This Row],[Biological Marker]]=0,Play[[#This Row],[Smoker]]=1),Play[[#This Row],[medical_insurance_charges]],NA())</f>
        <v>#N/A</v>
      </c>
      <c r="AA1329" s="115" t="e">
        <f>IF(AND(Play[[#This Row],[Biological Marker]]=1,Play[[#This Row],[Smoker]]=1),Play[[#This Row],[medical_insurance_charges]],NA())</f>
        <v>#N/A</v>
      </c>
      <c r="AB1329" s="144" t="e">
        <f>IF(AND(Play[[#This Row],[southeast]]&lt;&gt;0,Play[[#This Row],[Smoker]]=0),Play[[#This Row],[medical_insurance_charges]],NA())</f>
        <v>#N/A</v>
      </c>
      <c r="AC1329" s="144" t="e">
        <f>IF(AND(Play[[#This Row],[southwest]]&lt;&gt;0,Play[[#This Row],[Smoker]]=0),Play[[#This Row],[medical_insurance_charges]],NA())</f>
        <v>#N/A</v>
      </c>
      <c r="AD1329" s="144" t="e">
        <f>IF(AND(Play[[#This Row],[northwest]]&lt;&gt;0,Play[[#This Row],[Smoker]]=0),Play[[#This Row],[medical_insurance_charges]],NA())</f>
        <v>#N/A</v>
      </c>
      <c r="AE1329" s="144">
        <f>IF(AND(Play[[#This Row],[northeast]]&lt;&gt;0,Play[[#This Row],[Smoker]]=0),Play[[#This Row],[medical_insurance_charges]],NA())</f>
        <v>6877.9800999999998</v>
      </c>
      <c r="AF1329" s="115">
        <f>IF(AND(Play[[#This Row],[Biological Marker]]=0,Play[[#This Row],[Smoker]]=0),Play[[#This Row],[medical_insurance_charges]],NA())</f>
        <v>6877.9800999999998</v>
      </c>
      <c r="AG1329" s="115" t="e">
        <f>IF(AND(Play[[#This Row],[Biological Marker]]=1,Play[[#This Row],[Smoker]]=0),Play[[#This Row],[medical_insurance_charges]],NA())</f>
        <v>#N/A</v>
      </c>
    </row>
    <row r="1330" spans="1:33" x14ac:dyDescent="0.35">
      <c r="A1330" s="31">
        <v>51</v>
      </c>
      <c r="B1330" s="31">
        <v>18.05</v>
      </c>
      <c r="C1330" s="33">
        <v>0</v>
      </c>
      <c r="D1330" s="33">
        <v>0</v>
      </c>
      <c r="E1330" s="33">
        <v>0</v>
      </c>
      <c r="F1330" s="33">
        <v>1</v>
      </c>
      <c r="G1330" s="33">
        <v>0</v>
      </c>
      <c r="H1330">
        <v>0</v>
      </c>
      <c r="I1330">
        <v>0</v>
      </c>
      <c r="J1330">
        <v>0</v>
      </c>
      <c r="K1330">
        <v>1</v>
      </c>
      <c r="L1330">
        <v>0</v>
      </c>
      <c r="M1330">
        <v>0</v>
      </c>
      <c r="N1330">
        <v>0</v>
      </c>
      <c r="O1330">
        <v>1</v>
      </c>
      <c r="P1330">
        <v>0</v>
      </c>
      <c r="Q1330" s="32">
        <v>9644.2525000000005</v>
      </c>
      <c r="R1330" s="110" t="e">
        <f>IF(Play[[#This Row],[southeast]]=1,Play[[#This Row],[medical_insurance_charges]],NA())</f>
        <v>#N/A</v>
      </c>
      <c r="S1330" s="110" t="e">
        <f>IF(Play[[#This Row],[southwest]]=1,Play[[#This Row],[medical_insurance_charges]],NA())</f>
        <v>#N/A</v>
      </c>
      <c r="T1330" s="111">
        <f>IF(Play[[#This Row],[northwest]]=1,Play[[#This Row],[medical_insurance_charges]],NA())</f>
        <v>9644.2525000000005</v>
      </c>
      <c r="U1330" s="110" t="e">
        <f>IF(Play[[#This Row],[northeast]]=1,Play[[#This Row],[medical_insurance_charges]],NA())</f>
        <v>#N/A</v>
      </c>
      <c r="V1330" s="114" t="e">
        <f>IF(AND(Play[[#This Row],[southeast]]&lt;&gt;0,Play[[#This Row],[Smoker]]&lt;&gt;0),Play[[#This Row],[medical_insurance_charges]],NA())</f>
        <v>#N/A</v>
      </c>
      <c r="W1330" s="114" t="e">
        <f>IF(AND(Play[[#This Row],[southwest]]&lt;&gt;0,Play[[#This Row],[Smoker]]&lt;&gt;0),Play[[#This Row],[medical_insurance_charges]],NA())</f>
        <v>#N/A</v>
      </c>
      <c r="X1330" s="114" t="e">
        <f>IF(AND(Play[[#This Row],[northwest]]&lt;&gt;0,Play[[#This Row],[Smoker]]&lt;&gt;0),Play[[#This Row],[medical_insurance_charges]],NA())</f>
        <v>#N/A</v>
      </c>
      <c r="Y1330" s="114" t="e">
        <f>IF(AND(Play[[#This Row],[northeast]]&lt;&gt;0,Play[[#This Row],[Smoker]]&lt;&gt;0),Play[[#This Row],[medical_insurance_charges]],NA())</f>
        <v>#N/A</v>
      </c>
      <c r="Z1330" s="115" t="e">
        <f>IF(AND(Play[[#This Row],[Biological Marker]]=0,Play[[#This Row],[Smoker]]=1),Play[[#This Row],[medical_insurance_charges]],NA())</f>
        <v>#N/A</v>
      </c>
      <c r="AA1330" s="115" t="e">
        <f>IF(AND(Play[[#This Row],[Biological Marker]]=1,Play[[#This Row],[Smoker]]=1),Play[[#This Row],[medical_insurance_charges]],NA())</f>
        <v>#N/A</v>
      </c>
      <c r="AB1330" s="144" t="e">
        <f>IF(AND(Play[[#This Row],[southeast]]&lt;&gt;0,Play[[#This Row],[Smoker]]=0),Play[[#This Row],[medical_insurance_charges]],NA())</f>
        <v>#N/A</v>
      </c>
      <c r="AC1330" s="144" t="e">
        <f>IF(AND(Play[[#This Row],[southwest]]&lt;&gt;0,Play[[#This Row],[Smoker]]=0),Play[[#This Row],[medical_insurance_charges]],NA())</f>
        <v>#N/A</v>
      </c>
      <c r="AD1330" s="144">
        <f>IF(AND(Play[[#This Row],[northwest]]&lt;&gt;0,Play[[#This Row],[Smoker]]=0),Play[[#This Row],[medical_insurance_charges]],NA())</f>
        <v>9644.2525000000005</v>
      </c>
      <c r="AE1330" s="144" t="e">
        <f>IF(AND(Play[[#This Row],[northeast]]&lt;&gt;0,Play[[#This Row],[Smoker]]=0),Play[[#This Row],[medical_insurance_charges]],NA())</f>
        <v>#N/A</v>
      </c>
      <c r="AF1330" s="115">
        <f>IF(AND(Play[[#This Row],[Biological Marker]]=0,Play[[#This Row],[Smoker]]=0),Play[[#This Row],[medical_insurance_charges]],NA())</f>
        <v>9644.2525000000005</v>
      </c>
      <c r="AG1330" s="115" t="e">
        <f>IF(AND(Play[[#This Row],[Biological Marker]]=1,Play[[#This Row],[Smoker]]=0),Play[[#This Row],[medical_insurance_charges]],NA())</f>
        <v>#N/A</v>
      </c>
    </row>
    <row r="1331" spans="1:33" x14ac:dyDescent="0.35">
      <c r="A1331" s="31">
        <v>52</v>
      </c>
      <c r="B1331" s="31">
        <v>18.335000000000001</v>
      </c>
      <c r="C1331" s="33">
        <v>0</v>
      </c>
      <c r="D1331" s="33">
        <v>0</v>
      </c>
      <c r="E1331" s="33">
        <v>0</v>
      </c>
      <c r="F1331" s="33">
        <v>1</v>
      </c>
      <c r="G1331" s="33">
        <v>0</v>
      </c>
      <c r="H1331">
        <v>0</v>
      </c>
      <c r="I1331">
        <v>0</v>
      </c>
      <c r="J1331">
        <v>0</v>
      </c>
      <c r="K1331">
        <v>1</v>
      </c>
      <c r="L1331">
        <v>0</v>
      </c>
      <c r="M1331">
        <v>0</v>
      </c>
      <c r="N1331">
        <v>0</v>
      </c>
      <c r="O1331">
        <v>1</v>
      </c>
      <c r="P1331">
        <v>0</v>
      </c>
      <c r="Q1331" s="32">
        <v>9991.0376500000002</v>
      </c>
      <c r="R1331" s="110" t="e">
        <f>IF(Play[[#This Row],[southeast]]=1,Play[[#This Row],[medical_insurance_charges]],NA())</f>
        <v>#N/A</v>
      </c>
      <c r="S1331" s="110" t="e">
        <f>IF(Play[[#This Row],[southwest]]=1,Play[[#This Row],[medical_insurance_charges]],NA())</f>
        <v>#N/A</v>
      </c>
      <c r="T1331" s="111">
        <f>IF(Play[[#This Row],[northwest]]=1,Play[[#This Row],[medical_insurance_charges]],NA())</f>
        <v>9991.0376500000002</v>
      </c>
      <c r="U1331" s="110" t="e">
        <f>IF(Play[[#This Row],[northeast]]=1,Play[[#This Row],[medical_insurance_charges]],NA())</f>
        <v>#N/A</v>
      </c>
      <c r="V1331" s="114" t="e">
        <f>IF(AND(Play[[#This Row],[southeast]]&lt;&gt;0,Play[[#This Row],[Smoker]]&lt;&gt;0),Play[[#This Row],[medical_insurance_charges]],NA())</f>
        <v>#N/A</v>
      </c>
      <c r="W1331" s="114" t="e">
        <f>IF(AND(Play[[#This Row],[southwest]]&lt;&gt;0,Play[[#This Row],[Smoker]]&lt;&gt;0),Play[[#This Row],[medical_insurance_charges]],NA())</f>
        <v>#N/A</v>
      </c>
      <c r="X1331" s="114" t="e">
        <f>IF(AND(Play[[#This Row],[northwest]]&lt;&gt;0,Play[[#This Row],[Smoker]]&lt;&gt;0),Play[[#This Row],[medical_insurance_charges]],NA())</f>
        <v>#N/A</v>
      </c>
      <c r="Y1331" s="114" t="e">
        <f>IF(AND(Play[[#This Row],[northeast]]&lt;&gt;0,Play[[#This Row],[Smoker]]&lt;&gt;0),Play[[#This Row],[medical_insurance_charges]],NA())</f>
        <v>#N/A</v>
      </c>
      <c r="Z1331" s="115" t="e">
        <f>IF(AND(Play[[#This Row],[Biological Marker]]=0,Play[[#This Row],[Smoker]]=1),Play[[#This Row],[medical_insurance_charges]],NA())</f>
        <v>#N/A</v>
      </c>
      <c r="AA1331" s="115" t="e">
        <f>IF(AND(Play[[#This Row],[Biological Marker]]=1,Play[[#This Row],[Smoker]]=1),Play[[#This Row],[medical_insurance_charges]],NA())</f>
        <v>#N/A</v>
      </c>
      <c r="AB1331" s="144" t="e">
        <f>IF(AND(Play[[#This Row],[southeast]]&lt;&gt;0,Play[[#This Row],[Smoker]]=0),Play[[#This Row],[medical_insurance_charges]],NA())</f>
        <v>#N/A</v>
      </c>
      <c r="AC1331" s="144" t="e">
        <f>IF(AND(Play[[#This Row],[southwest]]&lt;&gt;0,Play[[#This Row],[Smoker]]=0),Play[[#This Row],[medical_insurance_charges]],NA())</f>
        <v>#N/A</v>
      </c>
      <c r="AD1331" s="144">
        <f>IF(AND(Play[[#This Row],[northwest]]&lt;&gt;0,Play[[#This Row],[Smoker]]=0),Play[[#This Row],[medical_insurance_charges]],NA())</f>
        <v>9991.0376500000002</v>
      </c>
      <c r="AE1331" s="144" t="e">
        <f>IF(AND(Play[[#This Row],[northeast]]&lt;&gt;0,Play[[#This Row],[Smoker]]=0),Play[[#This Row],[medical_insurance_charges]],NA())</f>
        <v>#N/A</v>
      </c>
      <c r="AF1331" s="115">
        <f>IF(AND(Play[[#This Row],[Biological Marker]]=0,Play[[#This Row],[Smoker]]=0),Play[[#This Row],[medical_insurance_charges]],NA())</f>
        <v>9991.0376500000002</v>
      </c>
      <c r="AG1331" s="115" t="e">
        <f>IF(AND(Play[[#This Row],[Biological Marker]]=1,Play[[#This Row],[Smoker]]=0),Play[[#This Row],[medical_insurance_charges]],NA())</f>
        <v>#N/A</v>
      </c>
    </row>
    <row r="1332" spans="1:33" x14ac:dyDescent="0.35">
      <c r="A1332" s="31">
        <v>60</v>
      </c>
      <c r="B1332" s="31">
        <v>18.335000000000001</v>
      </c>
      <c r="C1332" s="33">
        <v>0</v>
      </c>
      <c r="D1332" s="33">
        <v>0</v>
      </c>
      <c r="E1332" s="33">
        <v>0</v>
      </c>
      <c r="F1332" s="33">
        <v>1</v>
      </c>
      <c r="G1332" s="33">
        <v>0</v>
      </c>
      <c r="H1332">
        <v>0</v>
      </c>
      <c r="I1332">
        <v>0</v>
      </c>
      <c r="J1332">
        <v>0</v>
      </c>
      <c r="K1332">
        <v>0</v>
      </c>
      <c r="L1332">
        <v>1</v>
      </c>
      <c r="M1332">
        <v>0</v>
      </c>
      <c r="N1332">
        <v>0</v>
      </c>
      <c r="O1332">
        <v>0</v>
      </c>
      <c r="P1332">
        <v>1</v>
      </c>
      <c r="Q1332" s="32">
        <v>13204.28565</v>
      </c>
      <c r="R1332" s="110" t="e">
        <f>IF(Play[[#This Row],[southeast]]=1,Play[[#This Row],[medical_insurance_charges]],NA())</f>
        <v>#N/A</v>
      </c>
      <c r="S1332" s="110" t="e">
        <f>IF(Play[[#This Row],[southwest]]=1,Play[[#This Row],[medical_insurance_charges]],NA())</f>
        <v>#N/A</v>
      </c>
      <c r="T1332" s="111" t="e">
        <f>IF(Play[[#This Row],[northwest]]=1,Play[[#This Row],[medical_insurance_charges]],NA())</f>
        <v>#N/A</v>
      </c>
      <c r="U1332" s="110">
        <f>IF(Play[[#This Row],[northeast]]=1,Play[[#This Row],[medical_insurance_charges]],NA())</f>
        <v>13204.28565</v>
      </c>
      <c r="V1332" s="114" t="e">
        <f>IF(AND(Play[[#This Row],[southeast]]&lt;&gt;0,Play[[#This Row],[Smoker]]&lt;&gt;0),Play[[#This Row],[medical_insurance_charges]],NA())</f>
        <v>#N/A</v>
      </c>
      <c r="W1332" s="114" t="e">
        <f>IF(AND(Play[[#This Row],[southwest]]&lt;&gt;0,Play[[#This Row],[Smoker]]&lt;&gt;0),Play[[#This Row],[medical_insurance_charges]],NA())</f>
        <v>#N/A</v>
      </c>
      <c r="X1332" s="114" t="e">
        <f>IF(AND(Play[[#This Row],[northwest]]&lt;&gt;0,Play[[#This Row],[Smoker]]&lt;&gt;0),Play[[#This Row],[medical_insurance_charges]],NA())</f>
        <v>#N/A</v>
      </c>
      <c r="Y1332" s="114" t="e">
        <f>IF(AND(Play[[#This Row],[northeast]]&lt;&gt;0,Play[[#This Row],[Smoker]]&lt;&gt;0),Play[[#This Row],[medical_insurance_charges]],NA())</f>
        <v>#N/A</v>
      </c>
      <c r="Z1332" s="115" t="e">
        <f>IF(AND(Play[[#This Row],[Biological Marker]]=0,Play[[#This Row],[Smoker]]=1),Play[[#This Row],[medical_insurance_charges]],NA())</f>
        <v>#N/A</v>
      </c>
      <c r="AA1332" s="115" t="e">
        <f>IF(AND(Play[[#This Row],[Biological Marker]]=1,Play[[#This Row],[Smoker]]=1),Play[[#This Row],[medical_insurance_charges]],NA())</f>
        <v>#N/A</v>
      </c>
      <c r="AB1332" s="144" t="e">
        <f>IF(AND(Play[[#This Row],[southeast]]&lt;&gt;0,Play[[#This Row],[Smoker]]=0),Play[[#This Row],[medical_insurance_charges]],NA())</f>
        <v>#N/A</v>
      </c>
      <c r="AC1332" s="144" t="e">
        <f>IF(AND(Play[[#This Row],[southwest]]&lt;&gt;0,Play[[#This Row],[Smoker]]=0),Play[[#This Row],[medical_insurance_charges]],NA())</f>
        <v>#N/A</v>
      </c>
      <c r="AD1332" s="144" t="e">
        <f>IF(AND(Play[[#This Row],[northwest]]&lt;&gt;0,Play[[#This Row],[Smoker]]=0),Play[[#This Row],[medical_insurance_charges]],NA())</f>
        <v>#N/A</v>
      </c>
      <c r="AE1332" s="144">
        <f>IF(AND(Play[[#This Row],[northeast]]&lt;&gt;0,Play[[#This Row],[Smoker]]=0),Play[[#This Row],[medical_insurance_charges]],NA())</f>
        <v>13204.28565</v>
      </c>
      <c r="AF1332" s="115">
        <f>IF(AND(Play[[#This Row],[Biological Marker]]=0,Play[[#This Row],[Smoker]]=0),Play[[#This Row],[medical_insurance_charges]],NA())</f>
        <v>13204.28565</v>
      </c>
      <c r="AG1332" s="115" t="e">
        <f>IF(AND(Play[[#This Row],[Biological Marker]]=1,Play[[#This Row],[Smoker]]=0),Play[[#This Row],[medical_insurance_charges]],NA())</f>
        <v>#N/A</v>
      </c>
    </row>
    <row r="1333" spans="1:33" x14ac:dyDescent="0.35">
      <c r="A1333" s="31">
        <v>18</v>
      </c>
      <c r="B1333" s="31">
        <v>15.96</v>
      </c>
      <c r="C1333" s="33">
        <v>0</v>
      </c>
      <c r="D1333" s="33">
        <v>0</v>
      </c>
      <c r="E1333" s="33">
        <v>0</v>
      </c>
      <c r="F1333" s="33">
        <v>1</v>
      </c>
      <c r="G1333" s="33">
        <v>1</v>
      </c>
      <c r="H1333">
        <v>0</v>
      </c>
      <c r="I1333">
        <v>0</v>
      </c>
      <c r="J1333">
        <v>0</v>
      </c>
      <c r="K1333">
        <v>0</v>
      </c>
      <c r="L1333">
        <v>1</v>
      </c>
      <c r="M1333">
        <v>1</v>
      </c>
      <c r="N1333">
        <v>0</v>
      </c>
      <c r="O1333">
        <v>0</v>
      </c>
      <c r="P1333">
        <v>0</v>
      </c>
      <c r="Q1333" s="32">
        <v>1694.7963999999999</v>
      </c>
      <c r="R1333" s="110" t="e">
        <f>IF(Play[[#This Row],[southeast]]=1,Play[[#This Row],[medical_insurance_charges]],NA())</f>
        <v>#N/A</v>
      </c>
      <c r="S1333" s="110" t="e">
        <f>IF(Play[[#This Row],[southwest]]=1,Play[[#This Row],[medical_insurance_charges]],NA())</f>
        <v>#N/A</v>
      </c>
      <c r="T1333" s="111" t="e">
        <f>IF(Play[[#This Row],[northwest]]=1,Play[[#This Row],[medical_insurance_charges]],NA())</f>
        <v>#N/A</v>
      </c>
      <c r="U1333" s="110">
        <f>IF(Play[[#This Row],[northeast]]=1,Play[[#This Row],[medical_insurance_charges]],NA())</f>
        <v>1694.7963999999999</v>
      </c>
      <c r="V1333" s="114" t="e">
        <f>IF(AND(Play[[#This Row],[southeast]]&lt;&gt;0,Play[[#This Row],[Smoker]]&lt;&gt;0),Play[[#This Row],[medical_insurance_charges]],NA())</f>
        <v>#N/A</v>
      </c>
      <c r="W1333" s="114" t="e">
        <f>IF(AND(Play[[#This Row],[southwest]]&lt;&gt;0,Play[[#This Row],[Smoker]]&lt;&gt;0),Play[[#This Row],[medical_insurance_charges]],NA())</f>
        <v>#N/A</v>
      </c>
      <c r="X1333" s="114" t="e">
        <f>IF(AND(Play[[#This Row],[northwest]]&lt;&gt;0,Play[[#This Row],[Smoker]]&lt;&gt;0),Play[[#This Row],[medical_insurance_charges]],NA())</f>
        <v>#N/A</v>
      </c>
      <c r="Y1333" s="114" t="e">
        <f>IF(AND(Play[[#This Row],[northeast]]&lt;&gt;0,Play[[#This Row],[Smoker]]&lt;&gt;0),Play[[#This Row],[medical_insurance_charges]],NA())</f>
        <v>#N/A</v>
      </c>
      <c r="Z1333" s="115" t="e">
        <f>IF(AND(Play[[#This Row],[Biological Marker]]=0,Play[[#This Row],[Smoker]]=1),Play[[#This Row],[medical_insurance_charges]],NA())</f>
        <v>#N/A</v>
      </c>
      <c r="AA1333" s="115" t="e">
        <f>IF(AND(Play[[#This Row],[Biological Marker]]=1,Play[[#This Row],[Smoker]]=1),Play[[#This Row],[medical_insurance_charges]],NA())</f>
        <v>#N/A</v>
      </c>
      <c r="AB1333" s="144" t="e">
        <f>IF(AND(Play[[#This Row],[southeast]]&lt;&gt;0,Play[[#This Row],[Smoker]]=0),Play[[#This Row],[medical_insurance_charges]],NA())</f>
        <v>#N/A</v>
      </c>
      <c r="AC1333" s="144" t="e">
        <f>IF(AND(Play[[#This Row],[southwest]]&lt;&gt;0,Play[[#This Row],[Smoker]]=0),Play[[#This Row],[medical_insurance_charges]],NA())</f>
        <v>#N/A</v>
      </c>
      <c r="AD1333" s="144" t="e">
        <f>IF(AND(Play[[#This Row],[northwest]]&lt;&gt;0,Play[[#This Row],[Smoker]]=0),Play[[#This Row],[medical_insurance_charges]],NA())</f>
        <v>#N/A</v>
      </c>
      <c r="AE1333" s="144">
        <f>IF(AND(Play[[#This Row],[northeast]]&lt;&gt;0,Play[[#This Row],[Smoker]]=0),Play[[#This Row],[medical_insurance_charges]],NA())</f>
        <v>1694.7963999999999</v>
      </c>
      <c r="AF1333" s="115" t="e">
        <f>IF(AND(Play[[#This Row],[Biological Marker]]=0,Play[[#This Row],[Smoker]]=0),Play[[#This Row],[medical_insurance_charges]],NA())</f>
        <v>#N/A</v>
      </c>
      <c r="AG1333" s="115">
        <f>IF(AND(Play[[#This Row],[Biological Marker]]=1,Play[[#This Row],[Smoker]]=0),Play[[#This Row],[medical_insurance_charges]],NA())</f>
        <v>1694.7963999999999</v>
      </c>
    </row>
    <row r="1334" spans="1:33" x14ac:dyDescent="0.35">
      <c r="A1334" s="31">
        <v>19</v>
      </c>
      <c r="B1334" s="31">
        <v>17.48</v>
      </c>
      <c r="C1334" s="33">
        <v>0</v>
      </c>
      <c r="D1334" s="33">
        <v>0</v>
      </c>
      <c r="E1334" s="33">
        <v>0</v>
      </c>
      <c r="F1334" s="33">
        <v>1</v>
      </c>
      <c r="G1334" s="33">
        <v>1</v>
      </c>
      <c r="H1334">
        <v>0</v>
      </c>
      <c r="I1334">
        <v>0</v>
      </c>
      <c r="J1334">
        <v>0</v>
      </c>
      <c r="K1334">
        <v>1</v>
      </c>
      <c r="L1334">
        <v>0</v>
      </c>
      <c r="M1334">
        <v>1</v>
      </c>
      <c r="N1334">
        <v>0</v>
      </c>
      <c r="O1334">
        <v>0</v>
      </c>
      <c r="P1334">
        <v>0</v>
      </c>
      <c r="Q1334" s="32">
        <v>1621.3402000000001</v>
      </c>
      <c r="R1334" s="110" t="e">
        <f>IF(Play[[#This Row],[southeast]]=1,Play[[#This Row],[medical_insurance_charges]],NA())</f>
        <v>#N/A</v>
      </c>
      <c r="S1334" s="110" t="e">
        <f>IF(Play[[#This Row],[southwest]]=1,Play[[#This Row],[medical_insurance_charges]],NA())</f>
        <v>#N/A</v>
      </c>
      <c r="T1334" s="111">
        <f>IF(Play[[#This Row],[northwest]]=1,Play[[#This Row],[medical_insurance_charges]],NA())</f>
        <v>1621.3402000000001</v>
      </c>
      <c r="U1334" s="110" t="e">
        <f>IF(Play[[#This Row],[northeast]]=1,Play[[#This Row],[medical_insurance_charges]],NA())</f>
        <v>#N/A</v>
      </c>
      <c r="V1334" s="114" t="e">
        <f>IF(AND(Play[[#This Row],[southeast]]&lt;&gt;0,Play[[#This Row],[Smoker]]&lt;&gt;0),Play[[#This Row],[medical_insurance_charges]],NA())</f>
        <v>#N/A</v>
      </c>
      <c r="W1334" s="114" t="e">
        <f>IF(AND(Play[[#This Row],[southwest]]&lt;&gt;0,Play[[#This Row],[Smoker]]&lt;&gt;0),Play[[#This Row],[medical_insurance_charges]],NA())</f>
        <v>#N/A</v>
      </c>
      <c r="X1334" s="114" t="e">
        <f>IF(AND(Play[[#This Row],[northwest]]&lt;&gt;0,Play[[#This Row],[Smoker]]&lt;&gt;0),Play[[#This Row],[medical_insurance_charges]],NA())</f>
        <v>#N/A</v>
      </c>
      <c r="Y1334" s="114" t="e">
        <f>IF(AND(Play[[#This Row],[northeast]]&lt;&gt;0,Play[[#This Row],[Smoker]]&lt;&gt;0),Play[[#This Row],[medical_insurance_charges]],NA())</f>
        <v>#N/A</v>
      </c>
      <c r="Z1334" s="115" t="e">
        <f>IF(AND(Play[[#This Row],[Biological Marker]]=0,Play[[#This Row],[Smoker]]=1),Play[[#This Row],[medical_insurance_charges]],NA())</f>
        <v>#N/A</v>
      </c>
      <c r="AA1334" s="115" t="e">
        <f>IF(AND(Play[[#This Row],[Biological Marker]]=1,Play[[#This Row],[Smoker]]=1),Play[[#This Row],[medical_insurance_charges]],NA())</f>
        <v>#N/A</v>
      </c>
      <c r="AB1334" s="144" t="e">
        <f>IF(AND(Play[[#This Row],[southeast]]&lt;&gt;0,Play[[#This Row],[Smoker]]=0),Play[[#This Row],[medical_insurance_charges]],NA())</f>
        <v>#N/A</v>
      </c>
      <c r="AC1334" s="144" t="e">
        <f>IF(AND(Play[[#This Row],[southwest]]&lt;&gt;0,Play[[#This Row],[Smoker]]=0),Play[[#This Row],[medical_insurance_charges]],NA())</f>
        <v>#N/A</v>
      </c>
      <c r="AD1334" s="144">
        <f>IF(AND(Play[[#This Row],[northwest]]&lt;&gt;0,Play[[#This Row],[Smoker]]=0),Play[[#This Row],[medical_insurance_charges]],NA())</f>
        <v>1621.3402000000001</v>
      </c>
      <c r="AE1334" s="144" t="e">
        <f>IF(AND(Play[[#This Row],[northeast]]&lt;&gt;0,Play[[#This Row],[Smoker]]=0),Play[[#This Row],[medical_insurance_charges]],NA())</f>
        <v>#N/A</v>
      </c>
      <c r="AF1334" s="115" t="e">
        <f>IF(AND(Play[[#This Row],[Biological Marker]]=0,Play[[#This Row],[Smoker]]=0),Play[[#This Row],[medical_insurance_charges]],NA())</f>
        <v>#N/A</v>
      </c>
      <c r="AG1334" s="115">
        <f>IF(AND(Play[[#This Row],[Biological Marker]]=1,Play[[#This Row],[Smoker]]=0),Play[[#This Row],[medical_insurance_charges]],NA())</f>
        <v>1621.3402000000001</v>
      </c>
    </row>
    <row r="1335" spans="1:33" x14ac:dyDescent="0.35">
      <c r="A1335" s="31">
        <v>23</v>
      </c>
      <c r="B1335" s="31">
        <v>17.385000000000002</v>
      </c>
      <c r="C1335" s="33">
        <v>0</v>
      </c>
      <c r="D1335" s="33">
        <v>0</v>
      </c>
      <c r="E1335" s="33">
        <v>0</v>
      </c>
      <c r="F1335" s="33">
        <v>1</v>
      </c>
      <c r="G1335" s="33">
        <v>1</v>
      </c>
      <c r="H1335">
        <v>0</v>
      </c>
      <c r="I1335">
        <v>0</v>
      </c>
      <c r="J1335">
        <v>0</v>
      </c>
      <c r="K1335">
        <v>1</v>
      </c>
      <c r="L1335">
        <v>0</v>
      </c>
      <c r="M1335">
        <v>1</v>
      </c>
      <c r="N1335">
        <v>0</v>
      </c>
      <c r="O1335">
        <v>0</v>
      </c>
      <c r="P1335">
        <v>0</v>
      </c>
      <c r="Q1335" s="32">
        <v>2775.1921499999999</v>
      </c>
      <c r="R1335" s="110" t="e">
        <f>IF(Play[[#This Row],[southeast]]=1,Play[[#This Row],[medical_insurance_charges]],NA())</f>
        <v>#N/A</v>
      </c>
      <c r="S1335" s="110" t="e">
        <f>IF(Play[[#This Row],[southwest]]=1,Play[[#This Row],[medical_insurance_charges]],NA())</f>
        <v>#N/A</v>
      </c>
      <c r="T1335" s="111">
        <f>IF(Play[[#This Row],[northwest]]=1,Play[[#This Row],[medical_insurance_charges]],NA())</f>
        <v>2775.1921499999999</v>
      </c>
      <c r="U1335" s="110" t="e">
        <f>IF(Play[[#This Row],[northeast]]=1,Play[[#This Row],[medical_insurance_charges]],NA())</f>
        <v>#N/A</v>
      </c>
      <c r="V1335" s="114" t="e">
        <f>IF(AND(Play[[#This Row],[southeast]]&lt;&gt;0,Play[[#This Row],[Smoker]]&lt;&gt;0),Play[[#This Row],[medical_insurance_charges]],NA())</f>
        <v>#N/A</v>
      </c>
      <c r="W1335" s="114" t="e">
        <f>IF(AND(Play[[#This Row],[southwest]]&lt;&gt;0,Play[[#This Row],[Smoker]]&lt;&gt;0),Play[[#This Row],[medical_insurance_charges]],NA())</f>
        <v>#N/A</v>
      </c>
      <c r="X1335" s="114" t="e">
        <f>IF(AND(Play[[#This Row],[northwest]]&lt;&gt;0,Play[[#This Row],[Smoker]]&lt;&gt;0),Play[[#This Row],[medical_insurance_charges]],NA())</f>
        <v>#N/A</v>
      </c>
      <c r="Y1335" s="114" t="e">
        <f>IF(AND(Play[[#This Row],[northeast]]&lt;&gt;0,Play[[#This Row],[Smoker]]&lt;&gt;0),Play[[#This Row],[medical_insurance_charges]],NA())</f>
        <v>#N/A</v>
      </c>
      <c r="Z1335" s="115" t="e">
        <f>IF(AND(Play[[#This Row],[Biological Marker]]=0,Play[[#This Row],[Smoker]]=1),Play[[#This Row],[medical_insurance_charges]],NA())</f>
        <v>#N/A</v>
      </c>
      <c r="AA1335" s="115" t="e">
        <f>IF(AND(Play[[#This Row],[Biological Marker]]=1,Play[[#This Row],[Smoker]]=1),Play[[#This Row],[medical_insurance_charges]],NA())</f>
        <v>#N/A</v>
      </c>
      <c r="AB1335" s="144" t="e">
        <f>IF(AND(Play[[#This Row],[southeast]]&lt;&gt;0,Play[[#This Row],[Smoker]]=0),Play[[#This Row],[medical_insurance_charges]],NA())</f>
        <v>#N/A</v>
      </c>
      <c r="AC1335" s="144" t="e">
        <f>IF(AND(Play[[#This Row],[southwest]]&lt;&gt;0,Play[[#This Row],[Smoker]]=0),Play[[#This Row],[medical_insurance_charges]],NA())</f>
        <v>#N/A</v>
      </c>
      <c r="AD1335" s="144">
        <f>IF(AND(Play[[#This Row],[northwest]]&lt;&gt;0,Play[[#This Row],[Smoker]]=0),Play[[#This Row],[medical_insurance_charges]],NA())</f>
        <v>2775.1921499999999</v>
      </c>
      <c r="AE1335" s="144" t="e">
        <f>IF(AND(Play[[#This Row],[northeast]]&lt;&gt;0,Play[[#This Row],[Smoker]]=0),Play[[#This Row],[medical_insurance_charges]],NA())</f>
        <v>#N/A</v>
      </c>
      <c r="AF1335" s="115" t="e">
        <f>IF(AND(Play[[#This Row],[Biological Marker]]=0,Play[[#This Row],[Smoker]]=0),Play[[#This Row],[medical_insurance_charges]],NA())</f>
        <v>#N/A</v>
      </c>
      <c r="AG1335" s="115">
        <f>IF(AND(Play[[#This Row],[Biological Marker]]=1,Play[[#This Row],[Smoker]]=0),Play[[#This Row],[medical_insurance_charges]],NA())</f>
        <v>2775.1921499999999</v>
      </c>
    </row>
    <row r="1336" spans="1:33" x14ac:dyDescent="0.35">
      <c r="A1336" s="31">
        <v>26</v>
      </c>
      <c r="B1336" s="31">
        <v>17.670000000000002</v>
      </c>
      <c r="C1336" s="33">
        <v>0</v>
      </c>
      <c r="D1336" s="33">
        <v>0</v>
      </c>
      <c r="E1336" s="33">
        <v>0</v>
      </c>
      <c r="F1336" s="33">
        <v>1</v>
      </c>
      <c r="G1336" s="33">
        <v>1</v>
      </c>
      <c r="H1336">
        <v>0</v>
      </c>
      <c r="I1336">
        <v>0</v>
      </c>
      <c r="J1336">
        <v>0</v>
      </c>
      <c r="K1336">
        <v>1</v>
      </c>
      <c r="L1336">
        <v>0</v>
      </c>
      <c r="M1336">
        <v>0</v>
      </c>
      <c r="N1336">
        <v>1</v>
      </c>
      <c r="O1336">
        <v>0</v>
      </c>
      <c r="P1336">
        <v>0</v>
      </c>
      <c r="Q1336" s="32">
        <v>2680.9493000000002</v>
      </c>
      <c r="R1336" s="110" t="e">
        <f>IF(Play[[#This Row],[southeast]]=1,Play[[#This Row],[medical_insurance_charges]],NA())</f>
        <v>#N/A</v>
      </c>
      <c r="S1336" s="110" t="e">
        <f>IF(Play[[#This Row],[southwest]]=1,Play[[#This Row],[medical_insurance_charges]],NA())</f>
        <v>#N/A</v>
      </c>
      <c r="T1336" s="111">
        <f>IF(Play[[#This Row],[northwest]]=1,Play[[#This Row],[medical_insurance_charges]],NA())</f>
        <v>2680.9493000000002</v>
      </c>
      <c r="U1336" s="110" t="e">
        <f>IF(Play[[#This Row],[northeast]]=1,Play[[#This Row],[medical_insurance_charges]],NA())</f>
        <v>#N/A</v>
      </c>
      <c r="V1336" s="114" t="e">
        <f>IF(AND(Play[[#This Row],[southeast]]&lt;&gt;0,Play[[#This Row],[Smoker]]&lt;&gt;0),Play[[#This Row],[medical_insurance_charges]],NA())</f>
        <v>#N/A</v>
      </c>
      <c r="W1336" s="114" t="e">
        <f>IF(AND(Play[[#This Row],[southwest]]&lt;&gt;0,Play[[#This Row],[Smoker]]&lt;&gt;0),Play[[#This Row],[medical_insurance_charges]],NA())</f>
        <v>#N/A</v>
      </c>
      <c r="X1336" s="114" t="e">
        <f>IF(AND(Play[[#This Row],[northwest]]&lt;&gt;0,Play[[#This Row],[Smoker]]&lt;&gt;0),Play[[#This Row],[medical_insurance_charges]],NA())</f>
        <v>#N/A</v>
      </c>
      <c r="Y1336" s="114" t="e">
        <f>IF(AND(Play[[#This Row],[northeast]]&lt;&gt;0,Play[[#This Row],[Smoker]]&lt;&gt;0),Play[[#This Row],[medical_insurance_charges]],NA())</f>
        <v>#N/A</v>
      </c>
      <c r="Z1336" s="115" t="e">
        <f>IF(AND(Play[[#This Row],[Biological Marker]]=0,Play[[#This Row],[Smoker]]=1),Play[[#This Row],[medical_insurance_charges]],NA())</f>
        <v>#N/A</v>
      </c>
      <c r="AA1336" s="115" t="e">
        <f>IF(AND(Play[[#This Row],[Biological Marker]]=1,Play[[#This Row],[Smoker]]=1),Play[[#This Row],[medical_insurance_charges]],NA())</f>
        <v>#N/A</v>
      </c>
      <c r="AB1336" s="144" t="e">
        <f>IF(AND(Play[[#This Row],[southeast]]&lt;&gt;0,Play[[#This Row],[Smoker]]=0),Play[[#This Row],[medical_insurance_charges]],NA())</f>
        <v>#N/A</v>
      </c>
      <c r="AC1336" s="144" t="e">
        <f>IF(AND(Play[[#This Row],[southwest]]&lt;&gt;0,Play[[#This Row],[Smoker]]=0),Play[[#This Row],[medical_insurance_charges]],NA())</f>
        <v>#N/A</v>
      </c>
      <c r="AD1336" s="144">
        <f>IF(AND(Play[[#This Row],[northwest]]&lt;&gt;0,Play[[#This Row],[Smoker]]=0),Play[[#This Row],[medical_insurance_charges]],NA())</f>
        <v>2680.9493000000002</v>
      </c>
      <c r="AE1336" s="144" t="e">
        <f>IF(AND(Play[[#This Row],[northeast]]&lt;&gt;0,Play[[#This Row],[Smoker]]=0),Play[[#This Row],[medical_insurance_charges]],NA())</f>
        <v>#N/A</v>
      </c>
      <c r="AF1336" s="115" t="e">
        <f>IF(AND(Play[[#This Row],[Biological Marker]]=0,Play[[#This Row],[Smoker]]=0),Play[[#This Row],[medical_insurance_charges]],NA())</f>
        <v>#N/A</v>
      </c>
      <c r="AG1336" s="115">
        <f>IF(AND(Play[[#This Row],[Biological Marker]]=1,Play[[#This Row],[Smoker]]=0),Play[[#This Row],[medical_insurance_charges]],NA())</f>
        <v>2680.9493000000002</v>
      </c>
    </row>
    <row r="1337" spans="1:33" x14ac:dyDescent="0.35">
      <c r="A1337" s="31">
        <v>35</v>
      </c>
      <c r="B1337" s="31">
        <v>17.86</v>
      </c>
      <c r="C1337" s="33">
        <v>0</v>
      </c>
      <c r="D1337" s="33">
        <v>0</v>
      </c>
      <c r="E1337" s="33">
        <v>0</v>
      </c>
      <c r="F1337" s="33">
        <v>1</v>
      </c>
      <c r="G1337" s="33">
        <v>1</v>
      </c>
      <c r="H1337">
        <v>0</v>
      </c>
      <c r="I1337">
        <v>0</v>
      </c>
      <c r="J1337">
        <v>0</v>
      </c>
      <c r="K1337">
        <v>1</v>
      </c>
      <c r="L1337">
        <v>0</v>
      </c>
      <c r="M1337">
        <v>0</v>
      </c>
      <c r="N1337">
        <v>1</v>
      </c>
      <c r="O1337">
        <v>0</v>
      </c>
      <c r="P1337">
        <v>0</v>
      </c>
      <c r="Q1337" s="32">
        <v>5116.5003999999999</v>
      </c>
      <c r="R1337" s="110" t="e">
        <f>IF(Play[[#This Row],[southeast]]=1,Play[[#This Row],[medical_insurance_charges]],NA())</f>
        <v>#N/A</v>
      </c>
      <c r="S1337" s="110" t="e">
        <f>IF(Play[[#This Row],[southwest]]=1,Play[[#This Row],[medical_insurance_charges]],NA())</f>
        <v>#N/A</v>
      </c>
      <c r="T1337" s="111">
        <f>IF(Play[[#This Row],[northwest]]=1,Play[[#This Row],[medical_insurance_charges]],NA())</f>
        <v>5116.5003999999999</v>
      </c>
      <c r="U1337" s="110" t="e">
        <f>IF(Play[[#This Row],[northeast]]=1,Play[[#This Row],[medical_insurance_charges]],NA())</f>
        <v>#N/A</v>
      </c>
      <c r="V1337" s="114" t="e">
        <f>IF(AND(Play[[#This Row],[southeast]]&lt;&gt;0,Play[[#This Row],[Smoker]]&lt;&gt;0),Play[[#This Row],[medical_insurance_charges]],NA())</f>
        <v>#N/A</v>
      </c>
      <c r="W1337" s="114" t="e">
        <f>IF(AND(Play[[#This Row],[southwest]]&lt;&gt;0,Play[[#This Row],[Smoker]]&lt;&gt;0),Play[[#This Row],[medical_insurance_charges]],NA())</f>
        <v>#N/A</v>
      </c>
      <c r="X1337" s="114" t="e">
        <f>IF(AND(Play[[#This Row],[northwest]]&lt;&gt;0,Play[[#This Row],[Smoker]]&lt;&gt;0),Play[[#This Row],[medical_insurance_charges]],NA())</f>
        <v>#N/A</v>
      </c>
      <c r="Y1337" s="114" t="e">
        <f>IF(AND(Play[[#This Row],[northeast]]&lt;&gt;0,Play[[#This Row],[Smoker]]&lt;&gt;0),Play[[#This Row],[medical_insurance_charges]],NA())</f>
        <v>#N/A</v>
      </c>
      <c r="Z1337" s="115" t="e">
        <f>IF(AND(Play[[#This Row],[Biological Marker]]=0,Play[[#This Row],[Smoker]]=1),Play[[#This Row],[medical_insurance_charges]],NA())</f>
        <v>#N/A</v>
      </c>
      <c r="AA1337" s="115" t="e">
        <f>IF(AND(Play[[#This Row],[Biological Marker]]=1,Play[[#This Row],[Smoker]]=1),Play[[#This Row],[medical_insurance_charges]],NA())</f>
        <v>#N/A</v>
      </c>
      <c r="AB1337" s="144" t="e">
        <f>IF(AND(Play[[#This Row],[southeast]]&lt;&gt;0,Play[[#This Row],[Smoker]]=0),Play[[#This Row],[medical_insurance_charges]],NA())</f>
        <v>#N/A</v>
      </c>
      <c r="AC1337" s="144" t="e">
        <f>IF(AND(Play[[#This Row],[southwest]]&lt;&gt;0,Play[[#This Row],[Smoker]]=0),Play[[#This Row],[medical_insurance_charges]],NA())</f>
        <v>#N/A</v>
      </c>
      <c r="AD1337" s="144">
        <f>IF(AND(Play[[#This Row],[northwest]]&lt;&gt;0,Play[[#This Row],[Smoker]]=0),Play[[#This Row],[medical_insurance_charges]],NA())</f>
        <v>5116.5003999999999</v>
      </c>
      <c r="AE1337" s="144" t="e">
        <f>IF(AND(Play[[#This Row],[northeast]]&lt;&gt;0,Play[[#This Row],[Smoker]]=0),Play[[#This Row],[medical_insurance_charges]],NA())</f>
        <v>#N/A</v>
      </c>
      <c r="AF1337" s="115" t="e">
        <f>IF(AND(Play[[#This Row],[Biological Marker]]=0,Play[[#This Row],[Smoker]]=0),Play[[#This Row],[medical_insurance_charges]],NA())</f>
        <v>#N/A</v>
      </c>
      <c r="AG1337" s="115">
        <f>IF(AND(Play[[#This Row],[Biological Marker]]=1,Play[[#This Row],[Smoker]]=0),Play[[#This Row],[medical_insurance_charges]],NA())</f>
        <v>5116.5003999999999</v>
      </c>
    </row>
    <row r="1338" spans="1:33" x14ac:dyDescent="0.35">
      <c r="A1338" s="31">
        <v>38</v>
      </c>
      <c r="B1338" s="31">
        <v>16.815000000000001</v>
      </c>
      <c r="C1338" s="33">
        <v>0</v>
      </c>
      <c r="D1338" s="33">
        <v>0</v>
      </c>
      <c r="E1338" s="33">
        <v>0</v>
      </c>
      <c r="F1338" s="33">
        <v>1</v>
      </c>
      <c r="G1338" s="33">
        <v>1</v>
      </c>
      <c r="H1338">
        <v>0</v>
      </c>
      <c r="I1338">
        <v>0</v>
      </c>
      <c r="J1338">
        <v>0</v>
      </c>
      <c r="K1338">
        <v>0</v>
      </c>
      <c r="L1338">
        <v>1</v>
      </c>
      <c r="M1338">
        <v>0</v>
      </c>
      <c r="N1338">
        <v>0</v>
      </c>
      <c r="O1338">
        <v>1</v>
      </c>
      <c r="P1338">
        <v>0</v>
      </c>
      <c r="Q1338" s="32">
        <v>6640.5448500000002</v>
      </c>
      <c r="R1338" s="110" t="e">
        <f>IF(Play[[#This Row],[southeast]]=1,Play[[#This Row],[medical_insurance_charges]],NA())</f>
        <v>#N/A</v>
      </c>
      <c r="S1338" s="110" t="e">
        <f>IF(Play[[#This Row],[southwest]]=1,Play[[#This Row],[medical_insurance_charges]],NA())</f>
        <v>#N/A</v>
      </c>
      <c r="T1338" s="111" t="e">
        <f>IF(Play[[#This Row],[northwest]]=1,Play[[#This Row],[medical_insurance_charges]],NA())</f>
        <v>#N/A</v>
      </c>
      <c r="U1338" s="110">
        <f>IF(Play[[#This Row],[northeast]]=1,Play[[#This Row],[medical_insurance_charges]],NA())</f>
        <v>6640.5448500000002</v>
      </c>
      <c r="V1338" s="114" t="e">
        <f>IF(AND(Play[[#This Row],[southeast]]&lt;&gt;0,Play[[#This Row],[Smoker]]&lt;&gt;0),Play[[#This Row],[medical_insurance_charges]],NA())</f>
        <v>#N/A</v>
      </c>
      <c r="W1338" s="114" t="e">
        <f>IF(AND(Play[[#This Row],[southwest]]&lt;&gt;0,Play[[#This Row],[Smoker]]&lt;&gt;0),Play[[#This Row],[medical_insurance_charges]],NA())</f>
        <v>#N/A</v>
      </c>
      <c r="X1338" s="114" t="e">
        <f>IF(AND(Play[[#This Row],[northwest]]&lt;&gt;0,Play[[#This Row],[Smoker]]&lt;&gt;0),Play[[#This Row],[medical_insurance_charges]],NA())</f>
        <v>#N/A</v>
      </c>
      <c r="Y1338" s="114" t="e">
        <f>IF(AND(Play[[#This Row],[northeast]]&lt;&gt;0,Play[[#This Row],[Smoker]]&lt;&gt;0),Play[[#This Row],[medical_insurance_charges]],NA())</f>
        <v>#N/A</v>
      </c>
      <c r="Z1338" s="115" t="e">
        <f>IF(AND(Play[[#This Row],[Biological Marker]]=0,Play[[#This Row],[Smoker]]=1),Play[[#This Row],[medical_insurance_charges]],NA())</f>
        <v>#N/A</v>
      </c>
      <c r="AA1338" s="115" t="e">
        <f>IF(AND(Play[[#This Row],[Biological Marker]]=1,Play[[#This Row],[Smoker]]=1),Play[[#This Row],[medical_insurance_charges]],NA())</f>
        <v>#N/A</v>
      </c>
      <c r="AB1338" s="144" t="e">
        <f>IF(AND(Play[[#This Row],[southeast]]&lt;&gt;0,Play[[#This Row],[Smoker]]=0),Play[[#This Row],[medical_insurance_charges]],NA())</f>
        <v>#N/A</v>
      </c>
      <c r="AC1338" s="144" t="e">
        <f>IF(AND(Play[[#This Row],[southwest]]&lt;&gt;0,Play[[#This Row],[Smoker]]=0),Play[[#This Row],[medical_insurance_charges]],NA())</f>
        <v>#N/A</v>
      </c>
      <c r="AD1338" s="144" t="e">
        <f>IF(AND(Play[[#This Row],[northwest]]&lt;&gt;0,Play[[#This Row],[Smoker]]=0),Play[[#This Row],[medical_insurance_charges]],NA())</f>
        <v>#N/A</v>
      </c>
      <c r="AE1338" s="144">
        <f>IF(AND(Play[[#This Row],[northeast]]&lt;&gt;0,Play[[#This Row],[Smoker]]=0),Play[[#This Row],[medical_insurance_charges]],NA())</f>
        <v>6640.5448500000002</v>
      </c>
      <c r="AF1338" s="115" t="e">
        <f>IF(AND(Play[[#This Row],[Biological Marker]]=0,Play[[#This Row],[Smoker]]=0),Play[[#This Row],[medical_insurance_charges]],NA())</f>
        <v>#N/A</v>
      </c>
      <c r="AG1338" s="115">
        <f>IF(AND(Play[[#This Row],[Biological Marker]]=1,Play[[#This Row],[Smoker]]=0),Play[[#This Row],[medical_insurance_charges]],NA())</f>
        <v>6640.5448500000002</v>
      </c>
    </row>
    <row r="1339" spans="1:33" x14ac:dyDescent="0.35">
      <c r="A1339" s="31">
        <v>57</v>
      </c>
      <c r="B1339" s="31">
        <v>18.335000000000001</v>
      </c>
      <c r="C1339" s="33">
        <v>0</v>
      </c>
      <c r="D1339" s="33">
        <v>0</v>
      </c>
      <c r="E1339" s="33">
        <v>0</v>
      </c>
      <c r="F1339" s="33">
        <v>1</v>
      </c>
      <c r="G1339" s="33">
        <v>1</v>
      </c>
      <c r="H1339">
        <v>0</v>
      </c>
      <c r="I1339">
        <v>0</v>
      </c>
      <c r="J1339">
        <v>0</v>
      </c>
      <c r="K1339">
        <v>0</v>
      </c>
      <c r="L1339">
        <v>1</v>
      </c>
      <c r="M1339">
        <v>0</v>
      </c>
      <c r="N1339">
        <v>0</v>
      </c>
      <c r="O1339">
        <v>1</v>
      </c>
      <c r="P1339">
        <v>0</v>
      </c>
      <c r="Q1339" s="32">
        <v>11534.872649999999</v>
      </c>
      <c r="R1339" s="110" t="e">
        <f>IF(Play[[#This Row],[southeast]]=1,Play[[#This Row],[medical_insurance_charges]],NA())</f>
        <v>#N/A</v>
      </c>
      <c r="S1339" s="110" t="e">
        <f>IF(Play[[#This Row],[southwest]]=1,Play[[#This Row],[medical_insurance_charges]],NA())</f>
        <v>#N/A</v>
      </c>
      <c r="T1339" s="111" t="e">
        <f>IF(Play[[#This Row],[northwest]]=1,Play[[#This Row],[medical_insurance_charges]],NA())</f>
        <v>#N/A</v>
      </c>
      <c r="U1339" s="110">
        <f>IF(Play[[#This Row],[northeast]]=1,Play[[#This Row],[medical_insurance_charges]],NA())</f>
        <v>11534.872649999999</v>
      </c>
      <c r="V1339" s="114" t="e">
        <f>IF(AND(Play[[#This Row],[southeast]]&lt;&gt;0,Play[[#This Row],[Smoker]]&lt;&gt;0),Play[[#This Row],[medical_insurance_charges]],NA())</f>
        <v>#N/A</v>
      </c>
      <c r="W1339" s="114" t="e">
        <f>IF(AND(Play[[#This Row],[southwest]]&lt;&gt;0,Play[[#This Row],[Smoker]]&lt;&gt;0),Play[[#This Row],[medical_insurance_charges]],NA())</f>
        <v>#N/A</v>
      </c>
      <c r="X1339" s="114" t="e">
        <f>IF(AND(Play[[#This Row],[northwest]]&lt;&gt;0,Play[[#This Row],[Smoker]]&lt;&gt;0),Play[[#This Row],[medical_insurance_charges]],NA())</f>
        <v>#N/A</v>
      </c>
      <c r="Y1339" s="114" t="e">
        <f>IF(AND(Play[[#This Row],[northeast]]&lt;&gt;0,Play[[#This Row],[Smoker]]&lt;&gt;0),Play[[#This Row],[medical_insurance_charges]],NA())</f>
        <v>#N/A</v>
      </c>
      <c r="Z1339" s="115" t="e">
        <f>IF(AND(Play[[#This Row],[Biological Marker]]=0,Play[[#This Row],[Smoker]]=1),Play[[#This Row],[medical_insurance_charges]],NA())</f>
        <v>#N/A</v>
      </c>
      <c r="AA1339" s="115" t="e">
        <f>IF(AND(Play[[#This Row],[Biological Marker]]=1,Play[[#This Row],[Smoker]]=1),Play[[#This Row],[medical_insurance_charges]],NA())</f>
        <v>#N/A</v>
      </c>
      <c r="AB1339" s="144" t="e">
        <f>IF(AND(Play[[#This Row],[southeast]]&lt;&gt;0,Play[[#This Row],[Smoker]]=0),Play[[#This Row],[medical_insurance_charges]],NA())</f>
        <v>#N/A</v>
      </c>
      <c r="AC1339" s="144" t="e">
        <f>IF(AND(Play[[#This Row],[southwest]]&lt;&gt;0,Play[[#This Row],[Smoker]]=0),Play[[#This Row],[medical_insurance_charges]],NA())</f>
        <v>#N/A</v>
      </c>
      <c r="AD1339" s="144" t="e">
        <f>IF(AND(Play[[#This Row],[northwest]]&lt;&gt;0,Play[[#This Row],[Smoker]]=0),Play[[#This Row],[medical_insurance_charges]],NA())</f>
        <v>#N/A</v>
      </c>
      <c r="AE1339" s="144">
        <f>IF(AND(Play[[#This Row],[northeast]]&lt;&gt;0,Play[[#This Row],[Smoker]]=0),Play[[#This Row],[medical_insurance_charges]],NA())</f>
        <v>11534.872649999999</v>
      </c>
      <c r="AF1339" s="115" t="e">
        <f>IF(AND(Play[[#This Row],[Biological Marker]]=0,Play[[#This Row],[Smoker]]=0),Play[[#This Row],[medical_insurance_charges]],NA())</f>
        <v>#N/A</v>
      </c>
      <c r="AG1339" s="115">
        <f>IF(AND(Play[[#This Row],[Biological Marker]]=1,Play[[#This Row],[Smoker]]=0),Play[[#This Row],[medical_insurance_charges]],NA())</f>
        <v>11534.872649999999</v>
      </c>
    </row>
    <row r="1341" spans="1:33" s="106" customFormat="1" x14ac:dyDescent="0.35">
      <c r="A1341" s="106" t="s">
        <v>196</v>
      </c>
      <c r="B1341" s="106">
        <f>1</f>
        <v>1</v>
      </c>
      <c r="Q1341" s="107"/>
      <c r="R1341" s="110"/>
      <c r="S1341" s="110"/>
      <c r="T1341" s="112"/>
      <c r="U1341" s="110"/>
      <c r="V1341" s="114"/>
      <c r="W1341" s="114"/>
      <c r="X1341" s="114"/>
      <c r="Y1341" s="114"/>
      <c r="Z1341" s="115"/>
      <c r="AA1341" s="115"/>
      <c r="AB1341" s="143"/>
      <c r="AC1341" s="143"/>
      <c r="AD1341" s="143"/>
      <c r="AE1341" s="143"/>
      <c r="AF1341" s="115"/>
      <c r="AG1341" s="115"/>
    </row>
    <row r="1342" spans="1:33" s="70" customFormat="1" x14ac:dyDescent="0.35">
      <c r="A1342" s="71" t="s">
        <v>6</v>
      </c>
      <c r="B1342" s="71" t="s">
        <v>7</v>
      </c>
      <c r="C1342" s="71" t="s">
        <v>77</v>
      </c>
      <c r="D1342" s="71" t="s">
        <v>78</v>
      </c>
      <c r="E1342" s="71" t="s">
        <v>79</v>
      </c>
      <c r="F1342" s="71" t="s">
        <v>80</v>
      </c>
      <c r="G1342" s="71" t="s">
        <v>132</v>
      </c>
      <c r="H1342" s="71" t="s">
        <v>81</v>
      </c>
      <c r="I1342" s="71" t="s">
        <v>13</v>
      </c>
      <c r="J1342" s="71" t="s">
        <v>14</v>
      </c>
      <c r="K1342" s="71" t="s">
        <v>15</v>
      </c>
      <c r="L1342" s="71" t="s">
        <v>16</v>
      </c>
      <c r="M1342" s="71" t="s">
        <v>44</v>
      </c>
      <c r="N1342" s="71" t="s">
        <v>45</v>
      </c>
      <c r="O1342" s="71" t="s">
        <v>46</v>
      </c>
      <c r="P1342" s="71" t="s">
        <v>42</v>
      </c>
      <c r="Q1342" s="72" t="s">
        <v>10</v>
      </c>
      <c r="R1342" s="110" t="s">
        <v>194</v>
      </c>
      <c r="S1342" s="110" t="s">
        <v>195</v>
      </c>
      <c r="T1342" s="112"/>
      <c r="U1342" s="110"/>
      <c r="V1342" s="114"/>
      <c r="W1342" s="114"/>
      <c r="X1342" s="114"/>
      <c r="Y1342" s="114"/>
      <c r="Z1342" s="115"/>
      <c r="AA1342" s="115"/>
      <c r="AB1342" s="143"/>
      <c r="AC1342" s="143"/>
      <c r="AD1342" s="143"/>
      <c r="AE1342" s="143"/>
      <c r="AF1342" s="115"/>
      <c r="AG1342" s="115"/>
    </row>
    <row r="1343" spans="1:33" hidden="1" x14ac:dyDescent="0.35">
      <c r="A1343" cm="1">
        <f t="array" ref="A1343:Q1343">_xlfn.IFS(H2=$B$1341,A2:Q2)</f>
        <v>19</v>
      </c>
      <c r="B1343">
        <v>21.7</v>
      </c>
      <c r="C1343">
        <v>1</v>
      </c>
      <c r="D1343">
        <v>0</v>
      </c>
      <c r="E1343">
        <v>0</v>
      </c>
      <c r="F1343">
        <v>0</v>
      </c>
      <c r="G1343">
        <v>0</v>
      </c>
      <c r="H1343">
        <v>1</v>
      </c>
      <c r="I1343">
        <v>0</v>
      </c>
      <c r="J1343">
        <v>1</v>
      </c>
      <c r="K1343">
        <v>0</v>
      </c>
      <c r="L1343">
        <v>0</v>
      </c>
      <c r="M1343">
        <v>1</v>
      </c>
      <c r="N1343">
        <v>0</v>
      </c>
      <c r="O1343">
        <v>0</v>
      </c>
      <c r="P1343">
        <v>0</v>
      </c>
      <c r="Q1343" s="3">
        <v>13844.505999999999</v>
      </c>
    </row>
    <row r="1344" spans="1:33" hidden="1" x14ac:dyDescent="0.35">
      <c r="A1344" cm="1">
        <f t="array" ref="A1344:Q1344">_xlfn.IFS(H3=$B$1341,A3:Q3)</f>
        <v>36</v>
      </c>
      <c r="B1344">
        <v>22.6</v>
      </c>
      <c r="C1344">
        <v>1</v>
      </c>
      <c r="D1344">
        <v>0</v>
      </c>
      <c r="E1344">
        <v>0</v>
      </c>
      <c r="F1344">
        <v>0</v>
      </c>
      <c r="G1344">
        <v>0</v>
      </c>
      <c r="H1344">
        <v>1</v>
      </c>
      <c r="I1344">
        <v>0</v>
      </c>
      <c r="J1344">
        <v>1</v>
      </c>
      <c r="K1344">
        <v>0</v>
      </c>
      <c r="L1344">
        <v>0</v>
      </c>
      <c r="M1344">
        <v>0</v>
      </c>
      <c r="N1344">
        <v>0</v>
      </c>
      <c r="O1344">
        <v>1</v>
      </c>
      <c r="P1344">
        <v>0</v>
      </c>
      <c r="Q1344" s="3">
        <v>18608.261999999999</v>
      </c>
    </row>
    <row r="1345" spans="1:17" hidden="1" x14ac:dyDescent="0.35">
      <c r="A1345" cm="1">
        <f t="array" ref="A1345:Q1345">_xlfn.IFS(H4=$B$1341,A4:Q4)</f>
        <v>32</v>
      </c>
      <c r="B1345">
        <v>24.6</v>
      </c>
      <c r="C1345">
        <v>1</v>
      </c>
      <c r="D1345">
        <v>0</v>
      </c>
      <c r="E1345">
        <v>0</v>
      </c>
      <c r="F1345">
        <v>0</v>
      </c>
      <c r="G1345">
        <v>0</v>
      </c>
      <c r="H1345">
        <v>1</v>
      </c>
      <c r="I1345">
        <v>0</v>
      </c>
      <c r="J1345">
        <v>1</v>
      </c>
      <c r="K1345">
        <v>0</v>
      </c>
      <c r="L1345">
        <v>0</v>
      </c>
      <c r="M1345">
        <v>0</v>
      </c>
      <c r="N1345">
        <v>1</v>
      </c>
      <c r="O1345">
        <v>0</v>
      </c>
      <c r="P1345">
        <v>0</v>
      </c>
      <c r="Q1345" s="3">
        <v>17496.306</v>
      </c>
    </row>
    <row r="1346" spans="1:17" hidden="1" x14ac:dyDescent="0.35">
      <c r="A1346" cm="1">
        <f t="array" ref="A1346:Q1346">_xlfn.IFS(H5=$B$1341,A5:Q5)</f>
        <v>20</v>
      </c>
      <c r="B1346">
        <v>21.8</v>
      </c>
      <c r="C1346">
        <v>1</v>
      </c>
      <c r="D1346">
        <v>0</v>
      </c>
      <c r="E1346">
        <v>0</v>
      </c>
      <c r="F1346">
        <v>0</v>
      </c>
      <c r="G1346">
        <v>0</v>
      </c>
      <c r="H1346">
        <v>1</v>
      </c>
      <c r="I1346">
        <v>0</v>
      </c>
      <c r="J1346">
        <v>1</v>
      </c>
      <c r="K1346">
        <v>0</v>
      </c>
      <c r="L1346">
        <v>0</v>
      </c>
      <c r="M1346">
        <v>1</v>
      </c>
      <c r="N1346">
        <v>0</v>
      </c>
      <c r="O1346">
        <v>0</v>
      </c>
      <c r="P1346">
        <v>0</v>
      </c>
      <c r="Q1346" s="3">
        <v>20167.336029999999</v>
      </c>
    </row>
    <row r="1347" spans="1:17" hidden="1" x14ac:dyDescent="0.35">
      <c r="A1347" cm="1">
        <f t="array" ref="A1347:Q1347">_xlfn.IFS(H6=$B$1341,A6:Q6)</f>
        <v>38</v>
      </c>
      <c r="B1347">
        <v>19.3</v>
      </c>
      <c r="C1347">
        <v>1</v>
      </c>
      <c r="D1347">
        <v>0</v>
      </c>
      <c r="E1347">
        <v>0</v>
      </c>
      <c r="F1347">
        <v>0</v>
      </c>
      <c r="G1347">
        <v>1</v>
      </c>
      <c r="H1347">
        <v>1</v>
      </c>
      <c r="I1347">
        <v>0</v>
      </c>
      <c r="J1347">
        <v>1</v>
      </c>
      <c r="K1347">
        <v>0</v>
      </c>
      <c r="L1347">
        <v>0</v>
      </c>
      <c r="M1347">
        <v>0</v>
      </c>
      <c r="N1347">
        <v>0</v>
      </c>
      <c r="O1347">
        <v>1</v>
      </c>
      <c r="P1347">
        <v>0</v>
      </c>
      <c r="Q1347" s="3">
        <v>15820.699000000001</v>
      </c>
    </row>
    <row r="1348" spans="1:17" hidden="1" x14ac:dyDescent="0.35">
      <c r="A1348" cm="1">
        <f t="array" ref="A1348:Q1348">_xlfn.IFS(H7=$B$1341,A7:Q7)</f>
        <v>30</v>
      </c>
      <c r="B1348">
        <v>24.4</v>
      </c>
      <c r="C1348">
        <v>1</v>
      </c>
      <c r="D1348">
        <v>0</v>
      </c>
      <c r="E1348">
        <v>0</v>
      </c>
      <c r="F1348">
        <v>0</v>
      </c>
      <c r="G1348">
        <v>1</v>
      </c>
      <c r="H1348">
        <v>1</v>
      </c>
      <c r="I1348">
        <v>0</v>
      </c>
      <c r="J1348">
        <v>1</v>
      </c>
      <c r="K1348">
        <v>0</v>
      </c>
      <c r="L1348">
        <v>0</v>
      </c>
      <c r="M1348">
        <v>0</v>
      </c>
      <c r="N1348">
        <v>1</v>
      </c>
      <c r="O1348">
        <v>0</v>
      </c>
      <c r="P1348">
        <v>0</v>
      </c>
      <c r="Q1348" s="3">
        <v>18259.216</v>
      </c>
    </row>
    <row r="1349" spans="1:17" hidden="1" x14ac:dyDescent="0.35">
      <c r="A1349" cm="1">
        <f t="array" ref="A1349:Q1349">_xlfn.IFS(H8=$B$1341,A8:Q8)</f>
        <v>37</v>
      </c>
      <c r="B1349">
        <v>34.799999999999997</v>
      </c>
      <c r="C1349">
        <v>0</v>
      </c>
      <c r="D1349">
        <v>1</v>
      </c>
      <c r="E1349">
        <v>0</v>
      </c>
      <c r="F1349">
        <v>0</v>
      </c>
      <c r="G1349">
        <v>0</v>
      </c>
      <c r="H1349">
        <v>1</v>
      </c>
      <c r="I1349">
        <v>0</v>
      </c>
      <c r="J1349">
        <v>1</v>
      </c>
      <c r="K1349">
        <v>0</v>
      </c>
      <c r="L1349">
        <v>0</v>
      </c>
      <c r="M1349">
        <v>0</v>
      </c>
      <c r="N1349">
        <v>0</v>
      </c>
      <c r="O1349">
        <v>1</v>
      </c>
      <c r="P1349">
        <v>0</v>
      </c>
      <c r="Q1349" s="3">
        <v>39836.519</v>
      </c>
    </row>
    <row r="1350" spans="1:17" hidden="1" x14ac:dyDescent="0.35">
      <c r="A1350" cm="1">
        <f t="array" ref="A1350:Q1350">_xlfn.IFS(H9=$B$1341,A9:Q9)</f>
        <v>64</v>
      </c>
      <c r="B1350">
        <v>31.3</v>
      </c>
      <c r="C1350">
        <v>0</v>
      </c>
      <c r="D1350">
        <v>1</v>
      </c>
      <c r="E1350">
        <v>0</v>
      </c>
      <c r="F1350">
        <v>0</v>
      </c>
      <c r="G1350">
        <v>0</v>
      </c>
      <c r="H1350">
        <v>1</v>
      </c>
      <c r="I1350">
        <v>0</v>
      </c>
      <c r="J1350">
        <v>1</v>
      </c>
      <c r="K1350">
        <v>0</v>
      </c>
      <c r="L1350">
        <v>0</v>
      </c>
      <c r="M1350">
        <v>0</v>
      </c>
      <c r="N1350">
        <v>0</v>
      </c>
      <c r="O1350">
        <v>0</v>
      </c>
      <c r="P1350">
        <v>1</v>
      </c>
      <c r="Q1350" s="3">
        <v>47291.055</v>
      </c>
    </row>
    <row r="1351" spans="1:17" hidden="1" x14ac:dyDescent="0.35">
      <c r="A1351" cm="1">
        <f t="array" ref="A1351:Q1351">_xlfn.IFS(H10=$B$1341,A10:Q10)</f>
        <v>63</v>
      </c>
      <c r="B1351">
        <v>37.700000000000003</v>
      </c>
      <c r="C1351">
        <v>0</v>
      </c>
      <c r="D1351">
        <v>1</v>
      </c>
      <c r="E1351">
        <v>0</v>
      </c>
      <c r="F1351">
        <v>0</v>
      </c>
      <c r="G1351">
        <v>0</v>
      </c>
      <c r="H1351">
        <v>1</v>
      </c>
      <c r="I1351">
        <v>0</v>
      </c>
      <c r="J1351">
        <v>1</v>
      </c>
      <c r="K1351">
        <v>0</v>
      </c>
      <c r="L1351">
        <v>0</v>
      </c>
      <c r="M1351">
        <v>0</v>
      </c>
      <c r="N1351">
        <v>0</v>
      </c>
      <c r="O1351">
        <v>0</v>
      </c>
      <c r="P1351">
        <v>1</v>
      </c>
      <c r="Q1351" s="3">
        <v>48824.45</v>
      </c>
    </row>
    <row r="1352" spans="1:17" hidden="1" x14ac:dyDescent="0.35">
      <c r="A1352" cm="1">
        <f t="array" ref="A1352:Q1352">_xlfn.IFS(H11=$B$1341,A11:Q11)</f>
        <v>63</v>
      </c>
      <c r="B1352">
        <v>32.200000000000003</v>
      </c>
      <c r="C1352">
        <v>0</v>
      </c>
      <c r="D1352">
        <v>1</v>
      </c>
      <c r="E1352">
        <v>0</v>
      </c>
      <c r="F1352">
        <v>0</v>
      </c>
      <c r="G1352">
        <v>0</v>
      </c>
      <c r="H1352">
        <v>1</v>
      </c>
      <c r="I1352">
        <v>0</v>
      </c>
      <c r="J1352">
        <v>1</v>
      </c>
      <c r="K1352">
        <v>0</v>
      </c>
      <c r="L1352">
        <v>0</v>
      </c>
      <c r="M1352">
        <v>0</v>
      </c>
      <c r="N1352">
        <v>0</v>
      </c>
      <c r="O1352">
        <v>0</v>
      </c>
      <c r="P1352">
        <v>1</v>
      </c>
      <c r="Q1352" s="3">
        <v>47305.305</v>
      </c>
    </row>
    <row r="1353" spans="1:17" hidden="1" x14ac:dyDescent="0.35">
      <c r="A1353" cm="1">
        <f t="array" ref="A1353:Q1353">_xlfn.IFS(H12=$B$1341,A12:Q12)</f>
        <v>27</v>
      </c>
      <c r="B1353">
        <v>31.4</v>
      </c>
      <c r="C1353">
        <v>0</v>
      </c>
      <c r="D1353">
        <v>1</v>
      </c>
      <c r="E1353">
        <v>0</v>
      </c>
      <c r="F1353">
        <v>0</v>
      </c>
      <c r="G1353">
        <v>0</v>
      </c>
      <c r="H1353">
        <v>1</v>
      </c>
      <c r="I1353">
        <v>0</v>
      </c>
      <c r="J1353">
        <v>1</v>
      </c>
      <c r="K1353">
        <v>0</v>
      </c>
      <c r="L1353">
        <v>0</v>
      </c>
      <c r="M1353">
        <v>0</v>
      </c>
      <c r="N1353">
        <v>1</v>
      </c>
      <c r="O1353">
        <v>0</v>
      </c>
      <c r="P1353">
        <v>0</v>
      </c>
      <c r="Q1353" s="3">
        <v>34838.873</v>
      </c>
    </row>
    <row r="1354" spans="1:17" hidden="1" x14ac:dyDescent="0.35">
      <c r="A1354" cm="1">
        <f t="array" ref="A1354:Q1354">_xlfn.IFS(H13=$B$1341,A13:Q13)</f>
        <v>64</v>
      </c>
      <c r="B1354">
        <v>33.799999999999997</v>
      </c>
      <c r="C1354">
        <v>0</v>
      </c>
      <c r="D1354">
        <v>1</v>
      </c>
      <c r="E1354">
        <v>0</v>
      </c>
      <c r="F1354">
        <v>0</v>
      </c>
      <c r="G1354">
        <v>0</v>
      </c>
      <c r="H1354">
        <v>1</v>
      </c>
      <c r="I1354">
        <v>0</v>
      </c>
      <c r="J1354">
        <v>1</v>
      </c>
      <c r="K1354">
        <v>0</v>
      </c>
      <c r="L1354">
        <v>0</v>
      </c>
      <c r="M1354">
        <v>0</v>
      </c>
      <c r="N1354">
        <v>0</v>
      </c>
      <c r="O1354">
        <v>0</v>
      </c>
      <c r="P1354">
        <v>1</v>
      </c>
      <c r="Q1354" s="3">
        <v>47928.03</v>
      </c>
    </row>
    <row r="1355" spans="1:17" hidden="1" x14ac:dyDescent="0.35">
      <c r="A1355" cm="1">
        <f t="array" ref="A1355:Q1355">_xlfn.IFS(H14=$B$1341,A14:Q14)</f>
        <v>33</v>
      </c>
      <c r="B1355">
        <v>33.5</v>
      </c>
      <c r="C1355">
        <v>0</v>
      </c>
      <c r="D1355">
        <v>1</v>
      </c>
      <c r="E1355">
        <v>0</v>
      </c>
      <c r="F1355">
        <v>0</v>
      </c>
      <c r="G1355">
        <v>0</v>
      </c>
      <c r="H1355">
        <v>1</v>
      </c>
      <c r="I1355">
        <v>0</v>
      </c>
      <c r="J1355">
        <v>1</v>
      </c>
      <c r="K1355">
        <v>0</v>
      </c>
      <c r="L1355">
        <v>0</v>
      </c>
      <c r="M1355">
        <v>0</v>
      </c>
      <c r="N1355">
        <v>1</v>
      </c>
      <c r="O1355">
        <v>0</v>
      </c>
      <c r="P1355">
        <v>0</v>
      </c>
      <c r="Q1355" s="3">
        <v>37079.372000000003</v>
      </c>
    </row>
    <row r="1356" spans="1:17" hidden="1" x14ac:dyDescent="0.35">
      <c r="A1356" cm="1">
        <f t="array" ref="A1356:Q1356">_xlfn.IFS(H15=$B$1341,A15:Q15)</f>
        <v>37</v>
      </c>
      <c r="B1356">
        <v>47.6</v>
      </c>
      <c r="C1356">
        <v>0</v>
      </c>
      <c r="D1356">
        <v>1</v>
      </c>
      <c r="E1356">
        <v>0</v>
      </c>
      <c r="F1356">
        <v>0</v>
      </c>
      <c r="G1356">
        <v>0</v>
      </c>
      <c r="H1356">
        <v>1</v>
      </c>
      <c r="I1356">
        <v>0</v>
      </c>
      <c r="J1356">
        <v>1</v>
      </c>
      <c r="K1356">
        <v>0</v>
      </c>
      <c r="L1356">
        <v>0</v>
      </c>
      <c r="M1356">
        <v>0</v>
      </c>
      <c r="N1356">
        <v>0</v>
      </c>
      <c r="O1356">
        <v>1</v>
      </c>
      <c r="P1356">
        <v>0</v>
      </c>
      <c r="Q1356" s="3">
        <v>46113.510999999999</v>
      </c>
    </row>
    <row r="1357" spans="1:17" hidden="1" x14ac:dyDescent="0.35">
      <c r="A1357" cm="1">
        <f t="array" ref="A1357:Q1357">_xlfn.IFS(H16=$B$1341,A16:Q16)</f>
        <v>23</v>
      </c>
      <c r="B1357">
        <v>31.4</v>
      </c>
      <c r="C1357">
        <v>0</v>
      </c>
      <c r="D1357">
        <v>1</v>
      </c>
      <c r="E1357">
        <v>0</v>
      </c>
      <c r="F1357">
        <v>0</v>
      </c>
      <c r="G1357">
        <v>0</v>
      </c>
      <c r="H1357">
        <v>1</v>
      </c>
      <c r="I1357">
        <v>0</v>
      </c>
      <c r="J1357">
        <v>1</v>
      </c>
      <c r="K1357">
        <v>0</v>
      </c>
      <c r="L1357">
        <v>0</v>
      </c>
      <c r="M1357">
        <v>1</v>
      </c>
      <c r="N1357">
        <v>0</v>
      </c>
      <c r="O1357">
        <v>0</v>
      </c>
      <c r="P1357">
        <v>0</v>
      </c>
      <c r="Q1357" s="3">
        <v>34166.273000000001</v>
      </c>
    </row>
    <row r="1358" spans="1:17" hidden="1" x14ac:dyDescent="0.35">
      <c r="A1358" cm="1">
        <f t="array" ref="A1358:Q1358">_xlfn.IFS(H17=$B$1341,A17:Q17)</f>
        <v>46</v>
      </c>
      <c r="B1358">
        <v>34.6</v>
      </c>
      <c r="C1358">
        <v>0</v>
      </c>
      <c r="D1358">
        <v>1</v>
      </c>
      <c r="E1358">
        <v>0</v>
      </c>
      <c r="F1358">
        <v>0</v>
      </c>
      <c r="G1358">
        <v>0</v>
      </c>
      <c r="H1358">
        <v>1</v>
      </c>
      <c r="I1358">
        <v>0</v>
      </c>
      <c r="J1358">
        <v>1</v>
      </c>
      <c r="K1358">
        <v>0</v>
      </c>
      <c r="L1358">
        <v>0</v>
      </c>
      <c r="M1358">
        <v>0</v>
      </c>
      <c r="N1358">
        <v>0</v>
      </c>
      <c r="O1358">
        <v>1</v>
      </c>
      <c r="P1358">
        <v>0</v>
      </c>
      <c r="Q1358" s="3">
        <v>41661.601999999999</v>
      </c>
    </row>
    <row r="1359" spans="1:17" hidden="1" x14ac:dyDescent="0.35">
      <c r="A1359" cm="1">
        <f t="array" ref="A1359:Q1359">_xlfn.IFS(H18=$B$1341,A18:Q18)</f>
        <v>25</v>
      </c>
      <c r="B1359">
        <v>30.2</v>
      </c>
      <c r="C1359">
        <v>0</v>
      </c>
      <c r="D1359">
        <v>1</v>
      </c>
      <c r="E1359">
        <v>0</v>
      </c>
      <c r="F1359">
        <v>0</v>
      </c>
      <c r="G1359">
        <v>0</v>
      </c>
      <c r="H1359">
        <v>1</v>
      </c>
      <c r="I1359">
        <v>0</v>
      </c>
      <c r="J1359">
        <v>1</v>
      </c>
      <c r="K1359">
        <v>0</v>
      </c>
      <c r="L1359">
        <v>0</v>
      </c>
      <c r="M1359">
        <v>1</v>
      </c>
      <c r="N1359">
        <v>0</v>
      </c>
      <c r="O1359">
        <v>0</v>
      </c>
      <c r="P1359">
        <v>0</v>
      </c>
      <c r="Q1359" s="3">
        <v>33900.652999999998</v>
      </c>
    </row>
    <row r="1360" spans="1:17" hidden="1" x14ac:dyDescent="0.35">
      <c r="A1360" cm="1">
        <f t="array" ref="A1360:Q1360">_xlfn.IFS(H19=$B$1341,A19:Q19)</f>
        <v>19</v>
      </c>
      <c r="B1360">
        <v>34.700000000000003</v>
      </c>
      <c r="C1360">
        <v>0</v>
      </c>
      <c r="D1360">
        <v>1</v>
      </c>
      <c r="E1360">
        <v>0</v>
      </c>
      <c r="F1360">
        <v>0</v>
      </c>
      <c r="G1360">
        <v>0</v>
      </c>
      <c r="H1360">
        <v>1</v>
      </c>
      <c r="I1360">
        <v>0</v>
      </c>
      <c r="J1360">
        <v>1</v>
      </c>
      <c r="K1360">
        <v>0</v>
      </c>
      <c r="L1360">
        <v>0</v>
      </c>
      <c r="M1360">
        <v>1</v>
      </c>
      <c r="N1360">
        <v>0</v>
      </c>
      <c r="O1360">
        <v>0</v>
      </c>
      <c r="P1360">
        <v>0</v>
      </c>
      <c r="Q1360" s="3">
        <v>36397.576000000001</v>
      </c>
    </row>
    <row r="1361" spans="1:17" hidden="1" x14ac:dyDescent="0.35">
      <c r="A1361" cm="1">
        <f t="array" ref="A1361:Q1361">_xlfn.IFS(H20=$B$1341,A20:Q20)</f>
        <v>30</v>
      </c>
      <c r="B1361">
        <v>35.299999999999997</v>
      </c>
      <c r="C1361">
        <v>0</v>
      </c>
      <c r="D1361">
        <v>1</v>
      </c>
      <c r="E1361">
        <v>0</v>
      </c>
      <c r="F1361">
        <v>0</v>
      </c>
      <c r="G1361">
        <v>1</v>
      </c>
      <c r="H1361">
        <v>1</v>
      </c>
      <c r="I1361">
        <v>0</v>
      </c>
      <c r="J1361">
        <v>1</v>
      </c>
      <c r="K1361">
        <v>0</v>
      </c>
      <c r="L1361">
        <v>0</v>
      </c>
      <c r="M1361">
        <v>0</v>
      </c>
      <c r="N1361">
        <v>1</v>
      </c>
      <c r="O1361">
        <v>0</v>
      </c>
      <c r="P1361">
        <v>0</v>
      </c>
      <c r="Q1361" s="3">
        <v>36837.466999999997</v>
      </c>
    </row>
    <row r="1362" spans="1:17" hidden="1" x14ac:dyDescent="0.35">
      <c r="A1362" cm="1">
        <f t="array" ref="A1362:Q1362">_xlfn.IFS(H21=$B$1341,A21:Q21)</f>
        <v>31</v>
      </c>
      <c r="B1362">
        <v>36.299999999999997</v>
      </c>
      <c r="C1362">
        <v>0</v>
      </c>
      <c r="D1362">
        <v>1</v>
      </c>
      <c r="E1362">
        <v>0</v>
      </c>
      <c r="F1362">
        <v>0</v>
      </c>
      <c r="G1362">
        <v>1</v>
      </c>
      <c r="H1362">
        <v>1</v>
      </c>
      <c r="I1362">
        <v>0</v>
      </c>
      <c r="J1362">
        <v>1</v>
      </c>
      <c r="K1362">
        <v>0</v>
      </c>
      <c r="L1362">
        <v>0</v>
      </c>
      <c r="M1362">
        <v>0</v>
      </c>
      <c r="N1362">
        <v>1</v>
      </c>
      <c r="O1362">
        <v>0</v>
      </c>
      <c r="P1362">
        <v>0</v>
      </c>
      <c r="Q1362" s="3">
        <v>38711</v>
      </c>
    </row>
    <row r="1363" spans="1:17" hidden="1" x14ac:dyDescent="0.35">
      <c r="A1363" cm="1">
        <f t="array" ref="A1363:Q1363">_xlfn.IFS(H22=$B$1341,A22:Q22)</f>
        <v>22</v>
      </c>
      <c r="B1363">
        <v>35.6</v>
      </c>
      <c r="C1363">
        <v>0</v>
      </c>
      <c r="D1363">
        <v>1</v>
      </c>
      <c r="E1363">
        <v>0</v>
      </c>
      <c r="F1363">
        <v>0</v>
      </c>
      <c r="G1363">
        <v>1</v>
      </c>
      <c r="H1363">
        <v>1</v>
      </c>
      <c r="I1363">
        <v>0</v>
      </c>
      <c r="J1363">
        <v>1</v>
      </c>
      <c r="K1363">
        <v>0</v>
      </c>
      <c r="L1363">
        <v>0</v>
      </c>
      <c r="M1363">
        <v>1</v>
      </c>
      <c r="N1363">
        <v>0</v>
      </c>
      <c r="O1363">
        <v>0</v>
      </c>
      <c r="P1363">
        <v>0</v>
      </c>
      <c r="Q1363" s="3">
        <v>35585.576000000001</v>
      </c>
    </row>
    <row r="1364" spans="1:17" hidden="1" x14ac:dyDescent="0.35">
      <c r="A1364" cm="1">
        <f t="array" ref="A1364:Q1364">_xlfn.IFS(H23=$B$1341,A23:Q23)</f>
        <v>28</v>
      </c>
      <c r="B1364">
        <v>36.4</v>
      </c>
      <c r="C1364">
        <v>0</v>
      </c>
      <c r="D1364">
        <v>1</v>
      </c>
      <c r="E1364">
        <v>0</v>
      </c>
      <c r="F1364">
        <v>0</v>
      </c>
      <c r="G1364">
        <v>1</v>
      </c>
      <c r="H1364">
        <v>1</v>
      </c>
      <c r="I1364">
        <v>0</v>
      </c>
      <c r="J1364">
        <v>1</v>
      </c>
      <c r="K1364">
        <v>0</v>
      </c>
      <c r="L1364">
        <v>0</v>
      </c>
      <c r="M1364">
        <v>0</v>
      </c>
      <c r="N1364">
        <v>1</v>
      </c>
      <c r="O1364">
        <v>0</v>
      </c>
      <c r="P1364">
        <v>0</v>
      </c>
      <c r="Q1364" s="3">
        <v>51194.559139999998</v>
      </c>
    </row>
    <row r="1365" spans="1:17" hidden="1" x14ac:dyDescent="0.35">
      <c r="A1365" cm="1">
        <f t="array" ref="A1365:Q1365">_xlfn.IFS(H24=$B$1341,A24:Q24)</f>
        <v>60</v>
      </c>
      <c r="B1365">
        <v>39.9</v>
      </c>
      <c r="C1365">
        <v>0</v>
      </c>
      <c r="D1365">
        <v>1</v>
      </c>
      <c r="E1365">
        <v>0</v>
      </c>
      <c r="F1365">
        <v>0</v>
      </c>
      <c r="G1365">
        <v>1</v>
      </c>
      <c r="H1365">
        <v>1</v>
      </c>
      <c r="I1365">
        <v>0</v>
      </c>
      <c r="J1365">
        <v>1</v>
      </c>
      <c r="K1365">
        <v>0</v>
      </c>
      <c r="L1365">
        <v>0</v>
      </c>
      <c r="M1365">
        <v>0</v>
      </c>
      <c r="N1365">
        <v>0</v>
      </c>
      <c r="O1365">
        <v>0</v>
      </c>
      <c r="P1365">
        <v>1</v>
      </c>
      <c r="Q1365" s="3">
        <v>48173.360999999997</v>
      </c>
    </row>
    <row r="1366" spans="1:17" hidden="1" x14ac:dyDescent="0.35">
      <c r="A1366" cm="1">
        <f t="array" ref="A1366:Q1366">_xlfn.IFS(H25=$B$1341,A25:Q25)</f>
        <v>19</v>
      </c>
      <c r="B1366">
        <v>34.799999999999997</v>
      </c>
      <c r="C1366">
        <v>0</v>
      </c>
      <c r="D1366">
        <v>1</v>
      </c>
      <c r="E1366">
        <v>0</v>
      </c>
      <c r="F1366">
        <v>0</v>
      </c>
      <c r="G1366">
        <v>1</v>
      </c>
      <c r="H1366">
        <v>1</v>
      </c>
      <c r="I1366">
        <v>0</v>
      </c>
      <c r="J1366">
        <v>1</v>
      </c>
      <c r="K1366">
        <v>0</v>
      </c>
      <c r="L1366">
        <v>0</v>
      </c>
      <c r="M1366">
        <v>1</v>
      </c>
      <c r="N1366">
        <v>0</v>
      </c>
      <c r="O1366">
        <v>0</v>
      </c>
      <c r="P1366">
        <v>0</v>
      </c>
      <c r="Q1366" s="3">
        <v>34779.614999999998</v>
      </c>
    </row>
    <row r="1367" spans="1:17" hidden="1" x14ac:dyDescent="0.35">
      <c r="A1367" cm="1">
        <f t="array" ref="A1367:Q1367">_xlfn.IFS(H26=$B$1341,A26:Q26)</f>
        <v>50</v>
      </c>
      <c r="B1367">
        <v>34.200000000000003</v>
      </c>
      <c r="C1367">
        <v>0</v>
      </c>
      <c r="D1367">
        <v>1</v>
      </c>
      <c r="E1367">
        <v>0</v>
      </c>
      <c r="F1367">
        <v>0</v>
      </c>
      <c r="G1367">
        <v>1</v>
      </c>
      <c r="H1367">
        <v>1</v>
      </c>
      <c r="I1367">
        <v>0</v>
      </c>
      <c r="J1367">
        <v>1</v>
      </c>
      <c r="K1367">
        <v>0</v>
      </c>
      <c r="L1367">
        <v>0</v>
      </c>
      <c r="M1367">
        <v>0</v>
      </c>
      <c r="N1367">
        <v>0</v>
      </c>
      <c r="O1367">
        <v>1</v>
      </c>
      <c r="P1367">
        <v>0</v>
      </c>
      <c r="Q1367" s="3">
        <v>42856.838000000003</v>
      </c>
    </row>
    <row r="1368" spans="1:17" hidden="1" x14ac:dyDescent="0.35">
      <c r="A1368" cm="1">
        <f t="array" ref="A1368:Q1368">_xlfn.IFS(H27=$B$1341,A27:Q27)</f>
        <v>34</v>
      </c>
      <c r="B1368">
        <v>30.8</v>
      </c>
      <c r="C1368">
        <v>0</v>
      </c>
      <c r="D1368">
        <v>1</v>
      </c>
      <c r="E1368">
        <v>0</v>
      </c>
      <c r="F1368">
        <v>0</v>
      </c>
      <c r="G1368">
        <v>1</v>
      </c>
      <c r="H1368">
        <v>1</v>
      </c>
      <c r="I1368">
        <v>0</v>
      </c>
      <c r="J1368">
        <v>1</v>
      </c>
      <c r="K1368">
        <v>0</v>
      </c>
      <c r="L1368">
        <v>0</v>
      </c>
      <c r="M1368">
        <v>0</v>
      </c>
      <c r="N1368">
        <v>1</v>
      </c>
      <c r="O1368">
        <v>0</v>
      </c>
      <c r="P1368">
        <v>0</v>
      </c>
      <c r="Q1368" s="3">
        <v>35491.64</v>
      </c>
    </row>
    <row r="1369" spans="1:17" hidden="1" x14ac:dyDescent="0.35">
      <c r="A1369" cm="1">
        <f t="array" ref="A1369:Q1369">_xlfn.IFS(H28=$B$1341,A28:Q28)</f>
        <v>26</v>
      </c>
      <c r="B1369">
        <v>32.9</v>
      </c>
      <c r="C1369">
        <v>0</v>
      </c>
      <c r="D1369">
        <v>1</v>
      </c>
      <c r="E1369">
        <v>0</v>
      </c>
      <c r="F1369">
        <v>0</v>
      </c>
      <c r="G1369">
        <v>1</v>
      </c>
      <c r="H1369">
        <v>1</v>
      </c>
      <c r="I1369">
        <v>0</v>
      </c>
      <c r="J1369">
        <v>1</v>
      </c>
      <c r="K1369">
        <v>0</v>
      </c>
      <c r="L1369">
        <v>0</v>
      </c>
      <c r="M1369">
        <v>0</v>
      </c>
      <c r="N1369">
        <v>1</v>
      </c>
      <c r="O1369">
        <v>0</v>
      </c>
      <c r="P1369">
        <v>0</v>
      </c>
      <c r="Q1369" s="3">
        <v>36085.218999999997</v>
      </c>
    </row>
    <row r="1370" spans="1:17" hidden="1" x14ac:dyDescent="0.35">
      <c r="A1370" cm="1">
        <f t="array" ref="A1370:Q1370">_xlfn.IFS(H29=$B$1341,A29:Q29)</f>
        <v>42</v>
      </c>
      <c r="B1370">
        <v>30</v>
      </c>
      <c r="C1370">
        <v>0</v>
      </c>
      <c r="D1370">
        <v>1</v>
      </c>
      <c r="E1370">
        <v>0</v>
      </c>
      <c r="F1370">
        <v>0</v>
      </c>
      <c r="G1370">
        <v>1</v>
      </c>
      <c r="H1370">
        <v>1</v>
      </c>
      <c r="I1370">
        <v>0</v>
      </c>
      <c r="J1370">
        <v>1</v>
      </c>
      <c r="K1370">
        <v>0</v>
      </c>
      <c r="L1370">
        <v>0</v>
      </c>
      <c r="M1370">
        <v>0</v>
      </c>
      <c r="N1370">
        <v>0</v>
      </c>
      <c r="O1370">
        <v>1</v>
      </c>
      <c r="P1370">
        <v>0</v>
      </c>
      <c r="Q1370" s="3">
        <v>22144.031999999999</v>
      </c>
    </row>
    <row r="1371" spans="1:17" hidden="1" x14ac:dyDescent="0.35">
      <c r="A1371" cm="1">
        <f t="array" ref="A1371:Q1371">_xlfn.IFS(H30=$B$1341,A30:Q30)</f>
        <v>29</v>
      </c>
      <c r="B1371">
        <v>34.4</v>
      </c>
      <c r="C1371">
        <v>0</v>
      </c>
      <c r="D1371">
        <v>1</v>
      </c>
      <c r="E1371">
        <v>0</v>
      </c>
      <c r="F1371">
        <v>0</v>
      </c>
      <c r="G1371">
        <v>1</v>
      </c>
      <c r="H1371">
        <v>1</v>
      </c>
      <c r="I1371">
        <v>0</v>
      </c>
      <c r="J1371">
        <v>1</v>
      </c>
      <c r="K1371">
        <v>0</v>
      </c>
      <c r="L1371">
        <v>0</v>
      </c>
      <c r="M1371">
        <v>0</v>
      </c>
      <c r="N1371">
        <v>1</v>
      </c>
      <c r="O1371">
        <v>0</v>
      </c>
      <c r="P1371">
        <v>0</v>
      </c>
      <c r="Q1371" s="3">
        <v>36197.699000000001</v>
      </c>
    </row>
    <row r="1372" spans="1:17" hidden="1" x14ac:dyDescent="0.35">
      <c r="A1372" cm="1">
        <f t="array" ref="A1372:Q1372">_xlfn.IFS(H31=$B$1341,A31:Q31)</f>
        <v>30</v>
      </c>
      <c r="B1372">
        <v>37.799999999999997</v>
      </c>
      <c r="C1372">
        <v>0</v>
      </c>
      <c r="D1372">
        <v>1</v>
      </c>
      <c r="E1372">
        <v>0</v>
      </c>
      <c r="F1372">
        <v>0</v>
      </c>
      <c r="G1372">
        <v>1</v>
      </c>
      <c r="H1372">
        <v>1</v>
      </c>
      <c r="I1372">
        <v>0</v>
      </c>
      <c r="J1372">
        <v>1</v>
      </c>
      <c r="K1372">
        <v>0</v>
      </c>
      <c r="L1372">
        <v>0</v>
      </c>
      <c r="M1372">
        <v>0</v>
      </c>
      <c r="N1372">
        <v>1</v>
      </c>
      <c r="O1372">
        <v>0</v>
      </c>
      <c r="P1372">
        <v>0</v>
      </c>
      <c r="Q1372" s="3">
        <v>39241.442000000003</v>
      </c>
    </row>
    <row r="1373" spans="1:17" hidden="1" x14ac:dyDescent="0.35">
      <c r="A1373" cm="1">
        <f t="array" ref="A1373:Q1373">_xlfn.IFS(H32=$B$1341,A32:Q32)</f>
        <v>37</v>
      </c>
      <c r="B1373">
        <v>34.1</v>
      </c>
      <c r="C1373">
        <v>0</v>
      </c>
      <c r="D1373">
        <v>1</v>
      </c>
      <c r="E1373">
        <v>0</v>
      </c>
      <c r="F1373">
        <v>0</v>
      </c>
      <c r="G1373">
        <v>1</v>
      </c>
      <c r="H1373">
        <v>1</v>
      </c>
      <c r="I1373">
        <v>0</v>
      </c>
      <c r="J1373">
        <v>1</v>
      </c>
      <c r="K1373">
        <v>0</v>
      </c>
      <c r="L1373">
        <v>0</v>
      </c>
      <c r="M1373">
        <v>0</v>
      </c>
      <c r="N1373">
        <v>0</v>
      </c>
      <c r="O1373">
        <v>1</v>
      </c>
      <c r="P1373">
        <v>0</v>
      </c>
      <c r="Q1373" s="3">
        <v>40182.245999999999</v>
      </c>
    </row>
    <row r="1374" spans="1:17" hidden="1" x14ac:dyDescent="0.35">
      <c r="A1374" cm="1">
        <f t="array" ref="A1374:Q1374">_xlfn.IFS(H33=$B$1341,A33:Q33)</f>
        <v>39</v>
      </c>
      <c r="B1374">
        <v>35.299999999999997</v>
      </c>
      <c r="C1374">
        <v>0</v>
      </c>
      <c r="D1374">
        <v>1</v>
      </c>
      <c r="E1374">
        <v>0</v>
      </c>
      <c r="F1374">
        <v>0</v>
      </c>
      <c r="G1374">
        <v>1</v>
      </c>
      <c r="H1374">
        <v>1</v>
      </c>
      <c r="I1374">
        <v>0</v>
      </c>
      <c r="J1374">
        <v>1</v>
      </c>
      <c r="K1374">
        <v>0</v>
      </c>
      <c r="L1374">
        <v>0</v>
      </c>
      <c r="M1374">
        <v>0</v>
      </c>
      <c r="N1374">
        <v>0</v>
      </c>
      <c r="O1374">
        <v>1</v>
      </c>
      <c r="P1374">
        <v>0</v>
      </c>
      <c r="Q1374" s="3">
        <v>40103.89</v>
      </c>
    </row>
    <row r="1375" spans="1:17" hidden="1" x14ac:dyDescent="0.35">
      <c r="A1375" cm="1">
        <f t="array" ref="A1375:Q1375">_xlfn.IFS(H34=$B$1341,A34:Q34)</f>
        <v>29</v>
      </c>
      <c r="B1375">
        <v>35.5</v>
      </c>
      <c r="C1375">
        <v>0</v>
      </c>
      <c r="D1375">
        <v>1</v>
      </c>
      <c r="E1375">
        <v>0</v>
      </c>
      <c r="F1375">
        <v>0</v>
      </c>
      <c r="G1375">
        <v>1</v>
      </c>
      <c r="H1375">
        <v>1</v>
      </c>
      <c r="I1375">
        <v>0</v>
      </c>
      <c r="J1375">
        <v>1</v>
      </c>
      <c r="K1375">
        <v>0</v>
      </c>
      <c r="L1375">
        <v>0</v>
      </c>
      <c r="M1375">
        <v>0</v>
      </c>
      <c r="N1375">
        <v>1</v>
      </c>
      <c r="O1375">
        <v>0</v>
      </c>
      <c r="P1375">
        <v>0</v>
      </c>
      <c r="Q1375" s="3">
        <v>44585.455869999998</v>
      </c>
    </row>
    <row r="1376" spans="1:17" hidden="1" x14ac:dyDescent="0.35">
      <c r="A1376" cm="1">
        <f t="array" ref="A1376:Q1376">_xlfn.IFS(H35=$B$1341,A35:Q35)</f>
        <v>44</v>
      </c>
      <c r="B1376">
        <v>30.2</v>
      </c>
      <c r="C1376">
        <v>0</v>
      </c>
      <c r="D1376">
        <v>1</v>
      </c>
      <c r="E1376">
        <v>0</v>
      </c>
      <c r="F1376">
        <v>0</v>
      </c>
      <c r="G1376">
        <v>1</v>
      </c>
      <c r="H1376">
        <v>1</v>
      </c>
      <c r="I1376">
        <v>0</v>
      </c>
      <c r="J1376">
        <v>1</v>
      </c>
      <c r="K1376">
        <v>0</v>
      </c>
      <c r="L1376">
        <v>0</v>
      </c>
      <c r="M1376">
        <v>0</v>
      </c>
      <c r="N1376">
        <v>0</v>
      </c>
      <c r="O1376">
        <v>1</v>
      </c>
      <c r="P1376">
        <v>0</v>
      </c>
      <c r="Q1376" s="3">
        <v>38998.546000000002</v>
      </c>
    </row>
    <row r="1377" spans="1:17" hidden="1" x14ac:dyDescent="0.35">
      <c r="A1377" cm="1">
        <f t="array" ref="A1377:Q1377">_xlfn.IFS(H36=$B$1341,A36:Q36)</f>
        <v>24</v>
      </c>
      <c r="B1377">
        <v>32.700000000000003</v>
      </c>
      <c r="C1377">
        <v>0</v>
      </c>
      <c r="D1377">
        <v>1</v>
      </c>
      <c r="E1377">
        <v>0</v>
      </c>
      <c r="F1377">
        <v>0</v>
      </c>
      <c r="G1377">
        <v>1</v>
      </c>
      <c r="H1377">
        <v>1</v>
      </c>
      <c r="I1377">
        <v>0</v>
      </c>
      <c r="J1377">
        <v>1</v>
      </c>
      <c r="K1377">
        <v>0</v>
      </c>
      <c r="L1377">
        <v>0</v>
      </c>
      <c r="M1377">
        <v>1</v>
      </c>
      <c r="N1377">
        <v>0</v>
      </c>
      <c r="O1377">
        <v>0</v>
      </c>
      <c r="P1377">
        <v>0</v>
      </c>
      <c r="Q1377" s="3">
        <v>34472.841</v>
      </c>
    </row>
    <row r="1378" spans="1:17" hidden="1" x14ac:dyDescent="0.35">
      <c r="A1378" cm="1">
        <f t="array" ref="A1378:Q1378">_xlfn.IFS(H37=$B$1341,A37:Q37)</f>
        <v>49</v>
      </c>
      <c r="B1378">
        <v>30.9</v>
      </c>
      <c r="C1378">
        <v>0</v>
      </c>
      <c r="D1378">
        <v>1</v>
      </c>
      <c r="E1378">
        <v>0</v>
      </c>
      <c r="F1378">
        <v>0</v>
      </c>
      <c r="G1378">
        <v>1</v>
      </c>
      <c r="H1378">
        <v>1</v>
      </c>
      <c r="I1378">
        <v>0</v>
      </c>
      <c r="J1378">
        <v>1</v>
      </c>
      <c r="K1378">
        <v>0</v>
      </c>
      <c r="L1378">
        <v>0</v>
      </c>
      <c r="M1378">
        <v>0</v>
      </c>
      <c r="N1378">
        <v>0</v>
      </c>
      <c r="O1378">
        <v>1</v>
      </c>
      <c r="P1378">
        <v>0</v>
      </c>
      <c r="Q1378" s="3">
        <v>39727.614000000001</v>
      </c>
    </row>
    <row r="1379" spans="1:17" hidden="1" x14ac:dyDescent="0.35">
      <c r="A1379" cm="1">
        <f t="array" ref="A1379:Q1379">_xlfn.IFS(H38=$B$1341,A38:Q38)</f>
        <v>60</v>
      </c>
      <c r="B1379">
        <v>32.799999999999997</v>
      </c>
      <c r="C1379">
        <v>0</v>
      </c>
      <c r="D1379">
        <v>1</v>
      </c>
      <c r="E1379">
        <v>0</v>
      </c>
      <c r="F1379">
        <v>0</v>
      </c>
      <c r="G1379">
        <v>1</v>
      </c>
      <c r="H1379">
        <v>1</v>
      </c>
      <c r="I1379">
        <v>0</v>
      </c>
      <c r="J1379">
        <v>1</v>
      </c>
      <c r="K1379">
        <v>0</v>
      </c>
      <c r="L1379">
        <v>0</v>
      </c>
      <c r="M1379">
        <v>0</v>
      </c>
      <c r="N1379">
        <v>0</v>
      </c>
      <c r="O1379">
        <v>0</v>
      </c>
      <c r="P1379">
        <v>1</v>
      </c>
      <c r="Q1379" s="3">
        <v>52590.829389999999</v>
      </c>
    </row>
    <row r="1380" spans="1:17" hidden="1" x14ac:dyDescent="0.35">
      <c r="A1380" cm="1">
        <f t="array" ref="A1380:Q1380">_xlfn.IFS(H39=$B$1341,A39:Q39)</f>
        <v>36</v>
      </c>
      <c r="B1380">
        <v>33.4</v>
      </c>
      <c r="C1380">
        <v>0</v>
      </c>
      <c r="D1380">
        <v>1</v>
      </c>
      <c r="E1380">
        <v>0</v>
      </c>
      <c r="F1380">
        <v>0</v>
      </c>
      <c r="G1380">
        <v>1</v>
      </c>
      <c r="H1380">
        <v>1</v>
      </c>
      <c r="I1380">
        <v>0</v>
      </c>
      <c r="J1380">
        <v>1</v>
      </c>
      <c r="K1380">
        <v>0</v>
      </c>
      <c r="L1380">
        <v>0</v>
      </c>
      <c r="M1380">
        <v>0</v>
      </c>
      <c r="N1380">
        <v>0</v>
      </c>
      <c r="O1380">
        <v>1</v>
      </c>
      <c r="P1380">
        <v>0</v>
      </c>
      <c r="Q1380" s="3">
        <v>38415.474000000002</v>
      </c>
    </row>
    <row r="1381" spans="1:17" hidden="1" x14ac:dyDescent="0.35">
      <c r="A1381" cm="1">
        <f t="array" ref="A1381:Q1381">_xlfn.IFS(H40=$B$1341,A40:Q40)</f>
        <v>61</v>
      </c>
      <c r="B1381">
        <v>36.299999999999997</v>
      </c>
      <c r="C1381">
        <v>0</v>
      </c>
      <c r="D1381">
        <v>1</v>
      </c>
      <c r="E1381">
        <v>0</v>
      </c>
      <c r="F1381">
        <v>0</v>
      </c>
      <c r="G1381">
        <v>1</v>
      </c>
      <c r="H1381">
        <v>1</v>
      </c>
      <c r="I1381">
        <v>0</v>
      </c>
      <c r="J1381">
        <v>1</v>
      </c>
      <c r="K1381">
        <v>0</v>
      </c>
      <c r="L1381">
        <v>0</v>
      </c>
      <c r="M1381">
        <v>0</v>
      </c>
      <c r="N1381">
        <v>0</v>
      </c>
      <c r="O1381">
        <v>0</v>
      </c>
      <c r="P1381">
        <v>1</v>
      </c>
      <c r="Q1381" s="3">
        <v>47403.88</v>
      </c>
    </row>
    <row r="1382" spans="1:17" hidden="1" x14ac:dyDescent="0.35">
      <c r="A1382" cm="1">
        <f t="array" ref="A1382:Q1382">_xlfn.IFS(H41=$B$1341,A41:Q41)</f>
        <v>20</v>
      </c>
      <c r="B1382">
        <v>39.4</v>
      </c>
      <c r="C1382">
        <v>0</v>
      </c>
      <c r="D1382">
        <v>1</v>
      </c>
      <c r="E1382">
        <v>0</v>
      </c>
      <c r="F1382">
        <v>0</v>
      </c>
      <c r="G1382">
        <v>1</v>
      </c>
      <c r="H1382">
        <v>1</v>
      </c>
      <c r="I1382">
        <v>0</v>
      </c>
      <c r="J1382">
        <v>1</v>
      </c>
      <c r="K1382">
        <v>0</v>
      </c>
      <c r="L1382">
        <v>0</v>
      </c>
      <c r="M1382">
        <v>1</v>
      </c>
      <c r="N1382">
        <v>0</v>
      </c>
      <c r="O1382">
        <v>0</v>
      </c>
      <c r="P1382">
        <v>0</v>
      </c>
      <c r="Q1382" s="3">
        <v>38344.565999999999</v>
      </c>
    </row>
    <row r="1383" spans="1:17" hidden="1" x14ac:dyDescent="0.35">
      <c r="A1383" cm="1">
        <f t="array" ref="A1383:Q1383">_xlfn.IFS(H42=$B$1341,A42:Q42)</f>
        <v>19</v>
      </c>
      <c r="B1383">
        <v>34.9</v>
      </c>
      <c r="C1383">
        <v>0</v>
      </c>
      <c r="D1383">
        <v>1</v>
      </c>
      <c r="E1383">
        <v>0</v>
      </c>
      <c r="F1383">
        <v>0</v>
      </c>
      <c r="G1383">
        <v>1</v>
      </c>
      <c r="H1383">
        <v>1</v>
      </c>
      <c r="I1383">
        <v>0</v>
      </c>
      <c r="J1383">
        <v>1</v>
      </c>
      <c r="K1383">
        <v>0</v>
      </c>
      <c r="L1383">
        <v>0</v>
      </c>
      <c r="M1383">
        <v>1</v>
      </c>
      <c r="N1383">
        <v>0</v>
      </c>
      <c r="O1383">
        <v>0</v>
      </c>
      <c r="P1383">
        <v>0</v>
      </c>
      <c r="Q1383" s="3">
        <v>34828.654000000002</v>
      </c>
    </row>
    <row r="1384" spans="1:17" hidden="1" x14ac:dyDescent="0.35">
      <c r="A1384" cm="1">
        <f t="array" ref="A1384:Q1384">_xlfn.IFS(H43=$B$1341,A43:Q43)</f>
        <v>19</v>
      </c>
      <c r="B1384">
        <v>27.9</v>
      </c>
      <c r="C1384">
        <v>0</v>
      </c>
      <c r="D1384">
        <v>0</v>
      </c>
      <c r="E1384">
        <v>1</v>
      </c>
      <c r="F1384">
        <v>0</v>
      </c>
      <c r="G1384">
        <v>0</v>
      </c>
      <c r="H1384">
        <v>1</v>
      </c>
      <c r="I1384">
        <v>0</v>
      </c>
      <c r="J1384">
        <v>1</v>
      </c>
      <c r="K1384">
        <v>0</v>
      </c>
      <c r="L1384">
        <v>0</v>
      </c>
      <c r="M1384">
        <v>1</v>
      </c>
      <c r="N1384">
        <v>0</v>
      </c>
      <c r="O1384">
        <v>0</v>
      </c>
      <c r="P1384">
        <v>0</v>
      </c>
      <c r="Q1384" s="3">
        <v>16884.923999999999</v>
      </c>
    </row>
    <row r="1385" spans="1:17" hidden="1" x14ac:dyDescent="0.35">
      <c r="A1385" cm="1">
        <f t="array" ref="A1385:Q1385">_xlfn.IFS(H44=$B$1341,A44:Q44)</f>
        <v>19</v>
      </c>
      <c r="B1385">
        <v>28.3</v>
      </c>
      <c r="C1385">
        <v>0</v>
      </c>
      <c r="D1385">
        <v>0</v>
      </c>
      <c r="E1385">
        <v>1</v>
      </c>
      <c r="F1385">
        <v>0</v>
      </c>
      <c r="G1385">
        <v>0</v>
      </c>
      <c r="H1385">
        <v>1</v>
      </c>
      <c r="I1385">
        <v>0</v>
      </c>
      <c r="J1385">
        <v>1</v>
      </c>
      <c r="K1385">
        <v>0</v>
      </c>
      <c r="L1385">
        <v>0</v>
      </c>
      <c r="M1385">
        <v>1</v>
      </c>
      <c r="N1385">
        <v>0</v>
      </c>
      <c r="O1385">
        <v>0</v>
      </c>
      <c r="P1385">
        <v>0</v>
      </c>
      <c r="Q1385" s="3">
        <v>17081.080000000002</v>
      </c>
    </row>
    <row r="1386" spans="1:17" hidden="1" x14ac:dyDescent="0.35">
      <c r="A1386" cm="1">
        <f t="array" ref="A1386:Q1386">_xlfn.IFS(H45=$B$1341,A45:Q45)</f>
        <v>50</v>
      </c>
      <c r="B1386">
        <v>27.6</v>
      </c>
      <c r="C1386">
        <v>0</v>
      </c>
      <c r="D1386">
        <v>0</v>
      </c>
      <c r="E1386">
        <v>1</v>
      </c>
      <c r="F1386">
        <v>0</v>
      </c>
      <c r="G1386">
        <v>0</v>
      </c>
      <c r="H1386">
        <v>1</v>
      </c>
      <c r="I1386">
        <v>0</v>
      </c>
      <c r="J1386">
        <v>1</v>
      </c>
      <c r="K1386">
        <v>0</v>
      </c>
      <c r="L1386">
        <v>0</v>
      </c>
      <c r="M1386">
        <v>0</v>
      </c>
      <c r="N1386">
        <v>0</v>
      </c>
      <c r="O1386">
        <v>1</v>
      </c>
      <c r="P1386">
        <v>0</v>
      </c>
      <c r="Q1386" s="3">
        <v>24520.263999999999</v>
      </c>
    </row>
    <row r="1387" spans="1:17" hidden="1" x14ac:dyDescent="0.35">
      <c r="A1387" cm="1">
        <f t="array" ref="A1387:Q1387">_xlfn.IFS(H46=$B$1341,A46:Q46)</f>
        <v>43</v>
      </c>
      <c r="B1387">
        <v>26.7</v>
      </c>
      <c r="C1387">
        <v>0</v>
      </c>
      <c r="D1387">
        <v>0</v>
      </c>
      <c r="E1387">
        <v>1</v>
      </c>
      <c r="F1387">
        <v>0</v>
      </c>
      <c r="G1387">
        <v>0</v>
      </c>
      <c r="H1387">
        <v>1</v>
      </c>
      <c r="I1387">
        <v>0</v>
      </c>
      <c r="J1387">
        <v>1</v>
      </c>
      <c r="K1387">
        <v>0</v>
      </c>
      <c r="L1387">
        <v>0</v>
      </c>
      <c r="M1387">
        <v>0</v>
      </c>
      <c r="N1387">
        <v>0</v>
      </c>
      <c r="O1387">
        <v>1</v>
      </c>
      <c r="P1387">
        <v>0</v>
      </c>
      <c r="Q1387" s="3">
        <v>22478.6</v>
      </c>
    </row>
    <row r="1388" spans="1:17" hidden="1" x14ac:dyDescent="0.35">
      <c r="A1388" cm="1">
        <f t="array" ref="A1388:Q1388">_xlfn.IFS(H47=$B$1341,A47:Q47)</f>
        <v>48</v>
      </c>
      <c r="B1388">
        <v>28</v>
      </c>
      <c r="C1388">
        <v>0</v>
      </c>
      <c r="D1388">
        <v>0</v>
      </c>
      <c r="E1388">
        <v>1</v>
      </c>
      <c r="F1388">
        <v>0</v>
      </c>
      <c r="G1388">
        <v>1</v>
      </c>
      <c r="H1388">
        <v>1</v>
      </c>
      <c r="I1388">
        <v>0</v>
      </c>
      <c r="J1388">
        <v>1</v>
      </c>
      <c r="K1388">
        <v>0</v>
      </c>
      <c r="L1388">
        <v>0</v>
      </c>
      <c r="M1388">
        <v>0</v>
      </c>
      <c r="N1388">
        <v>0</v>
      </c>
      <c r="O1388">
        <v>1</v>
      </c>
      <c r="P1388">
        <v>0</v>
      </c>
      <c r="Q1388" s="3">
        <v>23568.272000000001</v>
      </c>
    </row>
    <row r="1389" spans="1:17" hidden="1" x14ac:dyDescent="0.35">
      <c r="A1389" cm="1">
        <f t="array" ref="A1389:Q1389">_xlfn.IFS(H48=$B$1341,A48:Q48)</f>
        <v>19</v>
      </c>
      <c r="B1389">
        <v>27.7</v>
      </c>
      <c r="C1389">
        <v>0</v>
      </c>
      <c r="D1389">
        <v>0</v>
      </c>
      <c r="E1389">
        <v>1</v>
      </c>
      <c r="F1389">
        <v>0</v>
      </c>
      <c r="G1389">
        <v>1</v>
      </c>
      <c r="H1389">
        <v>1</v>
      </c>
      <c r="I1389">
        <v>0</v>
      </c>
      <c r="J1389">
        <v>1</v>
      </c>
      <c r="K1389">
        <v>0</v>
      </c>
      <c r="L1389">
        <v>0</v>
      </c>
      <c r="M1389">
        <v>1</v>
      </c>
      <c r="N1389">
        <v>0</v>
      </c>
      <c r="O1389">
        <v>0</v>
      </c>
      <c r="P1389">
        <v>0</v>
      </c>
      <c r="Q1389" s="3">
        <v>16297.846</v>
      </c>
    </row>
    <row r="1390" spans="1:17" hidden="1" x14ac:dyDescent="0.35">
      <c r="A1390" cm="1">
        <f t="array" ref="A1390:Q1390">_xlfn.IFS(H49=$B$1341,A49:Q49)</f>
        <v>54</v>
      </c>
      <c r="B1390">
        <v>25.1</v>
      </c>
      <c r="C1390">
        <v>0</v>
      </c>
      <c r="D1390">
        <v>0</v>
      </c>
      <c r="E1390">
        <v>1</v>
      </c>
      <c r="F1390">
        <v>0</v>
      </c>
      <c r="G1390">
        <v>1</v>
      </c>
      <c r="H1390">
        <v>1</v>
      </c>
      <c r="I1390">
        <v>0</v>
      </c>
      <c r="J1390">
        <v>1</v>
      </c>
      <c r="K1390">
        <v>0</v>
      </c>
      <c r="L1390">
        <v>0</v>
      </c>
      <c r="M1390">
        <v>0</v>
      </c>
      <c r="N1390">
        <v>0</v>
      </c>
      <c r="O1390">
        <v>1</v>
      </c>
      <c r="P1390">
        <v>0</v>
      </c>
      <c r="Q1390" s="3">
        <v>25382.296999999999</v>
      </c>
    </row>
    <row r="1391" spans="1:17" hidden="1" x14ac:dyDescent="0.35">
      <c r="A1391" cm="1">
        <f t="array" ref="A1391:Q1391">_xlfn.IFS(H50=$B$1341,A50:Q50)</f>
        <v>21</v>
      </c>
      <c r="B1391">
        <v>25.7</v>
      </c>
      <c r="C1391">
        <v>0</v>
      </c>
      <c r="D1391">
        <v>0</v>
      </c>
      <c r="E1391">
        <v>1</v>
      </c>
      <c r="F1391">
        <v>0</v>
      </c>
      <c r="G1391">
        <v>1</v>
      </c>
      <c r="H1391">
        <v>1</v>
      </c>
      <c r="I1391">
        <v>0</v>
      </c>
      <c r="J1391">
        <v>1</v>
      </c>
      <c r="K1391">
        <v>0</v>
      </c>
      <c r="L1391">
        <v>0</v>
      </c>
      <c r="M1391">
        <v>1</v>
      </c>
      <c r="N1391">
        <v>0</v>
      </c>
      <c r="O1391">
        <v>0</v>
      </c>
      <c r="P1391">
        <v>0</v>
      </c>
      <c r="Q1391" s="3">
        <v>17942.106</v>
      </c>
    </row>
    <row r="1392" spans="1:17" hidden="1" x14ac:dyDescent="0.35">
      <c r="A1392" cm="1">
        <f t="array" ref="A1392:Q1392">_xlfn.IFS(H51=$B$1341,A51:Q51)</f>
        <v>39</v>
      </c>
      <c r="B1392">
        <v>28.3</v>
      </c>
      <c r="C1392">
        <v>0</v>
      </c>
      <c r="D1392">
        <v>0</v>
      </c>
      <c r="E1392">
        <v>1</v>
      </c>
      <c r="F1392">
        <v>0</v>
      </c>
      <c r="G1392">
        <v>1</v>
      </c>
      <c r="H1392">
        <v>1</v>
      </c>
      <c r="I1392">
        <v>0</v>
      </c>
      <c r="J1392">
        <v>1</v>
      </c>
      <c r="K1392">
        <v>0</v>
      </c>
      <c r="L1392">
        <v>0</v>
      </c>
      <c r="M1392">
        <v>0</v>
      </c>
      <c r="N1392">
        <v>0</v>
      </c>
      <c r="O1392">
        <v>1</v>
      </c>
      <c r="P1392">
        <v>0</v>
      </c>
      <c r="Q1392" s="3">
        <v>21082.16</v>
      </c>
    </row>
    <row r="1393" spans="1:17" hidden="1" x14ac:dyDescent="0.35">
      <c r="A1393" cm="1">
        <f t="array" ref="A1393:Q1393">_xlfn.IFS(H52=$B$1341,A52:Q52)</f>
        <v>49</v>
      </c>
      <c r="B1393">
        <v>25.6</v>
      </c>
      <c r="C1393">
        <v>0</v>
      </c>
      <c r="D1393">
        <v>0</v>
      </c>
      <c r="E1393">
        <v>1</v>
      </c>
      <c r="F1393">
        <v>0</v>
      </c>
      <c r="G1393">
        <v>1</v>
      </c>
      <c r="H1393">
        <v>1</v>
      </c>
      <c r="I1393">
        <v>0</v>
      </c>
      <c r="J1393">
        <v>1</v>
      </c>
      <c r="K1393">
        <v>0</v>
      </c>
      <c r="L1393">
        <v>0</v>
      </c>
      <c r="M1393">
        <v>0</v>
      </c>
      <c r="N1393">
        <v>0</v>
      </c>
      <c r="O1393">
        <v>1</v>
      </c>
      <c r="P1393">
        <v>0</v>
      </c>
      <c r="Q1393" s="3">
        <v>23306.546999999999</v>
      </c>
    </row>
    <row r="1394" spans="1:17" hidden="1" x14ac:dyDescent="0.35">
      <c r="A1394" cm="1">
        <f t="array" ref="A1394:Q1394">_xlfn.IFS(H53=$B$1341,A53:Q53)</f>
        <v>33</v>
      </c>
      <c r="B1394">
        <v>27.1</v>
      </c>
      <c r="C1394">
        <v>0</v>
      </c>
      <c r="D1394">
        <v>0</v>
      </c>
      <c r="E1394">
        <v>1</v>
      </c>
      <c r="F1394">
        <v>0</v>
      </c>
      <c r="G1394">
        <v>1</v>
      </c>
      <c r="H1394">
        <v>1</v>
      </c>
      <c r="I1394">
        <v>0</v>
      </c>
      <c r="J1394">
        <v>1</v>
      </c>
      <c r="K1394">
        <v>0</v>
      </c>
      <c r="L1394">
        <v>0</v>
      </c>
      <c r="M1394">
        <v>0</v>
      </c>
      <c r="N1394">
        <v>1</v>
      </c>
      <c r="O1394">
        <v>0</v>
      </c>
      <c r="P1394">
        <v>0</v>
      </c>
      <c r="Q1394" s="3">
        <v>19040.876</v>
      </c>
    </row>
    <row r="1395" spans="1:17" hidden="1" x14ac:dyDescent="0.35">
      <c r="A1395" cm="1">
        <f t="array" ref="A1395:Q1395">_xlfn.IFS(H54=$B$1341,A54:Q54)</f>
        <v>25</v>
      </c>
      <c r="B1395">
        <v>29.7</v>
      </c>
      <c r="C1395">
        <v>0</v>
      </c>
      <c r="D1395">
        <v>0</v>
      </c>
      <c r="E1395">
        <v>1</v>
      </c>
      <c r="F1395">
        <v>0</v>
      </c>
      <c r="G1395">
        <v>1</v>
      </c>
      <c r="H1395">
        <v>1</v>
      </c>
      <c r="I1395">
        <v>0</v>
      </c>
      <c r="J1395">
        <v>1</v>
      </c>
      <c r="K1395">
        <v>0</v>
      </c>
      <c r="L1395">
        <v>0</v>
      </c>
      <c r="M1395">
        <v>1</v>
      </c>
      <c r="N1395">
        <v>0</v>
      </c>
      <c r="O1395">
        <v>0</v>
      </c>
      <c r="P1395">
        <v>0</v>
      </c>
      <c r="Q1395" s="3">
        <v>19933.457999999999</v>
      </c>
    </row>
    <row r="1396" spans="1:17" hidden="1" x14ac:dyDescent="0.35">
      <c r="A1396" cm="1">
        <f t="array" ref="A1396:Q1396">_xlfn.IFS(H55=$B$1341,A55:Q55)</f>
        <v>31</v>
      </c>
      <c r="B1396">
        <v>25.9</v>
      </c>
      <c r="C1396">
        <v>0</v>
      </c>
      <c r="D1396">
        <v>0</v>
      </c>
      <c r="E1396">
        <v>1</v>
      </c>
      <c r="F1396">
        <v>0</v>
      </c>
      <c r="G1396">
        <v>1</v>
      </c>
      <c r="H1396">
        <v>1</v>
      </c>
      <c r="I1396">
        <v>0</v>
      </c>
      <c r="J1396">
        <v>1</v>
      </c>
      <c r="K1396">
        <v>0</v>
      </c>
      <c r="L1396">
        <v>0</v>
      </c>
      <c r="M1396">
        <v>0</v>
      </c>
      <c r="N1396">
        <v>1</v>
      </c>
      <c r="O1396">
        <v>0</v>
      </c>
      <c r="P1396">
        <v>0</v>
      </c>
      <c r="Q1396" s="3">
        <v>19199.944</v>
      </c>
    </row>
    <row r="1397" spans="1:17" hidden="1" x14ac:dyDescent="0.35">
      <c r="A1397" cm="1">
        <f t="array" ref="A1397:Q1397">_xlfn.IFS(H56=$B$1341,A56:Q56)</f>
        <v>47</v>
      </c>
      <c r="B1397">
        <v>29.8</v>
      </c>
      <c r="C1397">
        <v>0</v>
      </c>
      <c r="D1397">
        <v>0</v>
      </c>
      <c r="E1397">
        <v>1</v>
      </c>
      <c r="F1397">
        <v>0</v>
      </c>
      <c r="G1397">
        <v>1</v>
      </c>
      <c r="H1397">
        <v>1</v>
      </c>
      <c r="I1397">
        <v>0</v>
      </c>
      <c r="J1397">
        <v>1</v>
      </c>
      <c r="K1397">
        <v>0</v>
      </c>
      <c r="L1397">
        <v>0</v>
      </c>
      <c r="M1397">
        <v>0</v>
      </c>
      <c r="N1397">
        <v>0</v>
      </c>
      <c r="O1397">
        <v>1</v>
      </c>
      <c r="P1397">
        <v>0</v>
      </c>
      <c r="Q1397" s="3">
        <v>25309.489000000001</v>
      </c>
    </row>
    <row r="1398" spans="1:17" hidden="1" x14ac:dyDescent="0.35">
      <c r="A1398" cm="1">
        <f t="array" ref="A1398:Q1398">_xlfn.IFS(H57=$B$1341,A57:Q57)</f>
        <v>20</v>
      </c>
      <c r="B1398">
        <v>27.3</v>
      </c>
      <c r="C1398">
        <v>0</v>
      </c>
      <c r="D1398">
        <v>0</v>
      </c>
      <c r="E1398">
        <v>1</v>
      </c>
      <c r="F1398">
        <v>0</v>
      </c>
      <c r="G1398">
        <v>1</v>
      </c>
      <c r="H1398">
        <v>1</v>
      </c>
      <c r="I1398">
        <v>0</v>
      </c>
      <c r="J1398">
        <v>1</v>
      </c>
      <c r="K1398">
        <v>0</v>
      </c>
      <c r="L1398">
        <v>0</v>
      </c>
      <c r="M1398">
        <v>1</v>
      </c>
      <c r="N1398">
        <v>0</v>
      </c>
      <c r="O1398">
        <v>0</v>
      </c>
      <c r="P1398">
        <v>0</v>
      </c>
      <c r="Q1398" s="3">
        <v>16232.847</v>
      </c>
    </row>
    <row r="1399" spans="1:17" hidden="1" x14ac:dyDescent="0.35">
      <c r="A1399" cm="1">
        <f t="array" ref="A1399:Q1399">_xlfn.IFS(H58=$B$1341,A58:Q58)</f>
        <v>43</v>
      </c>
      <c r="B1399">
        <v>27.8</v>
      </c>
      <c r="C1399">
        <v>0</v>
      </c>
      <c r="D1399">
        <v>0</v>
      </c>
      <c r="E1399">
        <v>1</v>
      </c>
      <c r="F1399">
        <v>0</v>
      </c>
      <c r="G1399">
        <v>1</v>
      </c>
      <c r="H1399">
        <v>1</v>
      </c>
      <c r="I1399">
        <v>0</v>
      </c>
      <c r="J1399">
        <v>1</v>
      </c>
      <c r="K1399">
        <v>0</v>
      </c>
      <c r="L1399">
        <v>0</v>
      </c>
      <c r="M1399">
        <v>0</v>
      </c>
      <c r="N1399">
        <v>0</v>
      </c>
      <c r="O1399">
        <v>1</v>
      </c>
      <c r="P1399">
        <v>0</v>
      </c>
      <c r="Q1399" s="3">
        <v>37829.724199999997</v>
      </c>
    </row>
    <row r="1400" spans="1:17" hidden="1" x14ac:dyDescent="0.35">
      <c r="A1400" cm="1">
        <f t="array" ref="A1400:Q1400">_xlfn.IFS(H59=$B$1341,A59:Q59)</f>
        <v>39</v>
      </c>
      <c r="B1400">
        <v>18.3</v>
      </c>
      <c r="C1400">
        <v>0</v>
      </c>
      <c r="D1400">
        <v>0</v>
      </c>
      <c r="E1400">
        <v>0</v>
      </c>
      <c r="F1400">
        <v>1</v>
      </c>
      <c r="G1400">
        <v>0</v>
      </c>
      <c r="H1400">
        <v>1</v>
      </c>
      <c r="I1400">
        <v>0</v>
      </c>
      <c r="J1400">
        <v>1</v>
      </c>
      <c r="K1400">
        <v>0</v>
      </c>
      <c r="L1400">
        <v>0</v>
      </c>
      <c r="M1400">
        <v>0</v>
      </c>
      <c r="N1400">
        <v>0</v>
      </c>
      <c r="O1400">
        <v>1</v>
      </c>
      <c r="P1400">
        <v>0</v>
      </c>
      <c r="Q1400" s="3">
        <v>19023.259999999998</v>
      </c>
    </row>
    <row r="1401" spans="1:17" hidden="1" x14ac:dyDescent="0.35">
      <c r="A1401" t="e" cm="1">
        <f t="array" ref="A1401">_xlfn.IFS(H60=$B$1341,A60:Q60)</f>
        <v>#N/A</v>
      </c>
    </row>
    <row r="1402" spans="1:17" hidden="1" x14ac:dyDescent="0.35">
      <c r="A1402" t="e" cm="1">
        <f t="array" ref="A1402">_xlfn.IFS(H61=$B$1341,A61:Q61)</f>
        <v>#N/A</v>
      </c>
    </row>
    <row r="1403" spans="1:17" hidden="1" x14ac:dyDescent="0.35">
      <c r="A1403" t="e" cm="1">
        <f t="array" ref="A1403">_xlfn.IFS(H62=$B$1341,A62:Q62)</f>
        <v>#N/A</v>
      </c>
    </row>
    <row r="1404" spans="1:17" hidden="1" x14ac:dyDescent="0.35">
      <c r="A1404" t="e" cm="1">
        <f t="array" ref="A1404">_xlfn.IFS(H63=$B$1341,A63:Q63)</f>
        <v>#N/A</v>
      </c>
    </row>
    <row r="1405" spans="1:17" hidden="1" x14ac:dyDescent="0.35">
      <c r="A1405" t="e" cm="1">
        <f t="array" ref="A1405">_xlfn.IFS(H64=$B$1341,A64:Q64)</f>
        <v>#N/A</v>
      </c>
    </row>
    <row r="1406" spans="1:17" hidden="1" x14ac:dyDescent="0.35">
      <c r="A1406" t="e" cm="1">
        <f t="array" ref="A1406">_xlfn.IFS(H65=$B$1341,A65:Q65)</f>
        <v>#N/A</v>
      </c>
    </row>
    <row r="1407" spans="1:17" hidden="1" x14ac:dyDescent="0.35">
      <c r="A1407" t="e" cm="1">
        <f t="array" ref="A1407">_xlfn.IFS(H66=$B$1341,A66:Q66)</f>
        <v>#N/A</v>
      </c>
    </row>
    <row r="1408" spans="1:17" hidden="1" x14ac:dyDescent="0.35">
      <c r="A1408" t="e" cm="1">
        <f t="array" ref="A1408">_xlfn.IFS(H67=$B$1341,A67:Q67)</f>
        <v>#N/A</v>
      </c>
    </row>
    <row r="1409" spans="1:1" hidden="1" x14ac:dyDescent="0.35">
      <c r="A1409" t="e" cm="1">
        <f t="array" ref="A1409">_xlfn.IFS(H68=$B$1341,A68:Q68)</f>
        <v>#N/A</v>
      </c>
    </row>
    <row r="1410" spans="1:1" hidden="1" x14ac:dyDescent="0.35">
      <c r="A1410" t="e" cm="1">
        <f t="array" ref="A1410">_xlfn.IFS(H69=$B$1341,A69:Q69)</f>
        <v>#N/A</v>
      </c>
    </row>
    <row r="1411" spans="1:1" hidden="1" x14ac:dyDescent="0.35">
      <c r="A1411" t="e" cm="1">
        <f t="array" ref="A1411">_xlfn.IFS(H70=$B$1341,A70:Q70)</f>
        <v>#N/A</v>
      </c>
    </row>
    <row r="1412" spans="1:1" hidden="1" x14ac:dyDescent="0.35">
      <c r="A1412" t="e" cm="1">
        <f t="array" ref="A1412">_xlfn.IFS(H71=$B$1341,A71:Q71)</f>
        <v>#N/A</v>
      </c>
    </row>
    <row r="1413" spans="1:1" hidden="1" x14ac:dyDescent="0.35">
      <c r="A1413" t="e" cm="1">
        <f t="array" ref="A1413">_xlfn.IFS(H72=$B$1341,A72:Q72)</f>
        <v>#N/A</v>
      </c>
    </row>
    <row r="1414" spans="1:1" hidden="1" x14ac:dyDescent="0.35">
      <c r="A1414" t="e" cm="1">
        <f t="array" ref="A1414">_xlfn.IFS(H73=$B$1341,A73:Q73)</f>
        <v>#N/A</v>
      </c>
    </row>
    <row r="1415" spans="1:1" hidden="1" x14ac:dyDescent="0.35">
      <c r="A1415" t="e" cm="1">
        <f t="array" ref="A1415">_xlfn.IFS(H74=$B$1341,A74:Q74)</f>
        <v>#N/A</v>
      </c>
    </row>
    <row r="1416" spans="1:1" hidden="1" x14ac:dyDescent="0.35">
      <c r="A1416" t="e" cm="1">
        <f t="array" ref="A1416">_xlfn.IFS(H75=$B$1341,A75:Q75)</f>
        <v>#N/A</v>
      </c>
    </row>
    <row r="1417" spans="1:1" hidden="1" x14ac:dyDescent="0.35">
      <c r="A1417" t="e" cm="1">
        <f t="array" ref="A1417">_xlfn.IFS(H76=$B$1341,A76:Q76)</f>
        <v>#N/A</v>
      </c>
    </row>
    <row r="1418" spans="1:1" hidden="1" x14ac:dyDescent="0.35">
      <c r="A1418" t="e" cm="1">
        <f t="array" ref="A1418">_xlfn.IFS(H77=$B$1341,A77:Q77)</f>
        <v>#N/A</v>
      </c>
    </row>
    <row r="1419" spans="1:1" hidden="1" x14ac:dyDescent="0.35">
      <c r="A1419" t="e" cm="1">
        <f t="array" ref="A1419">_xlfn.IFS(H78=$B$1341,A78:Q78)</f>
        <v>#N/A</v>
      </c>
    </row>
    <row r="1420" spans="1:1" hidden="1" x14ac:dyDescent="0.35">
      <c r="A1420" t="e" cm="1">
        <f t="array" ref="A1420">_xlfn.IFS(H79=$B$1341,A79:Q79)</f>
        <v>#N/A</v>
      </c>
    </row>
    <row r="1421" spans="1:1" hidden="1" x14ac:dyDescent="0.35">
      <c r="A1421" t="e" cm="1">
        <f t="array" ref="A1421">_xlfn.IFS(H80=$B$1341,A80:Q80)</f>
        <v>#N/A</v>
      </c>
    </row>
    <row r="1422" spans="1:1" hidden="1" x14ac:dyDescent="0.35">
      <c r="A1422" t="e" cm="1">
        <f t="array" ref="A1422">_xlfn.IFS(H81=$B$1341,A81:Q81)</f>
        <v>#N/A</v>
      </c>
    </row>
    <row r="1423" spans="1:1" hidden="1" x14ac:dyDescent="0.35">
      <c r="A1423" t="e" cm="1">
        <f t="array" ref="A1423">_xlfn.IFS(H82=$B$1341,A82:Q82)</f>
        <v>#N/A</v>
      </c>
    </row>
    <row r="1424" spans="1:1" hidden="1" x14ac:dyDescent="0.35">
      <c r="A1424" t="e" cm="1">
        <f t="array" ref="A1424">_xlfn.IFS(H83=$B$1341,A83:Q83)</f>
        <v>#N/A</v>
      </c>
    </row>
    <row r="1425" spans="1:1" hidden="1" x14ac:dyDescent="0.35">
      <c r="A1425" t="e" cm="1">
        <f t="array" ref="A1425">_xlfn.IFS(H84=$B$1341,A84:Q84)</f>
        <v>#N/A</v>
      </c>
    </row>
    <row r="1426" spans="1:1" hidden="1" x14ac:dyDescent="0.35">
      <c r="A1426" t="e" cm="1">
        <f t="array" ref="A1426">_xlfn.IFS(H85=$B$1341,A85:Q85)</f>
        <v>#N/A</v>
      </c>
    </row>
    <row r="1427" spans="1:1" hidden="1" x14ac:dyDescent="0.35">
      <c r="A1427" t="e" cm="1">
        <f t="array" ref="A1427">_xlfn.IFS(H86=$B$1341,A86:Q86)</f>
        <v>#N/A</v>
      </c>
    </row>
    <row r="1428" spans="1:1" hidden="1" x14ac:dyDescent="0.35">
      <c r="A1428" t="e" cm="1">
        <f t="array" ref="A1428">_xlfn.IFS(H87=$B$1341,A87:Q87)</f>
        <v>#N/A</v>
      </c>
    </row>
    <row r="1429" spans="1:1" hidden="1" x14ac:dyDescent="0.35">
      <c r="A1429" t="e" cm="1">
        <f t="array" ref="A1429">_xlfn.IFS(H88=$B$1341,A88:Q88)</f>
        <v>#N/A</v>
      </c>
    </row>
    <row r="1430" spans="1:1" hidden="1" x14ac:dyDescent="0.35">
      <c r="A1430" t="e" cm="1">
        <f t="array" ref="A1430">_xlfn.IFS(H89=$B$1341,A89:Q89)</f>
        <v>#N/A</v>
      </c>
    </row>
    <row r="1431" spans="1:1" hidden="1" x14ac:dyDescent="0.35">
      <c r="A1431" t="e" cm="1">
        <f t="array" ref="A1431">_xlfn.IFS(H90=$B$1341,A90:Q90)</f>
        <v>#N/A</v>
      </c>
    </row>
    <row r="1432" spans="1:1" hidden="1" x14ac:dyDescent="0.35">
      <c r="A1432" t="e" cm="1">
        <f t="array" ref="A1432">_xlfn.IFS(H91=$B$1341,A91:Q91)</f>
        <v>#N/A</v>
      </c>
    </row>
    <row r="1433" spans="1:1" hidden="1" x14ac:dyDescent="0.35">
      <c r="A1433" t="e" cm="1">
        <f t="array" ref="A1433">_xlfn.IFS(H92=$B$1341,A92:Q92)</f>
        <v>#N/A</v>
      </c>
    </row>
    <row r="1434" spans="1:1" hidden="1" x14ac:dyDescent="0.35">
      <c r="A1434" t="e" cm="1">
        <f t="array" ref="A1434">_xlfn.IFS(H93=$B$1341,A93:Q93)</f>
        <v>#N/A</v>
      </c>
    </row>
    <row r="1435" spans="1:1" hidden="1" x14ac:dyDescent="0.35">
      <c r="A1435" t="e" cm="1">
        <f t="array" ref="A1435">_xlfn.IFS(H94=$B$1341,A94:Q94)</f>
        <v>#N/A</v>
      </c>
    </row>
    <row r="1436" spans="1:1" hidden="1" x14ac:dyDescent="0.35">
      <c r="A1436" t="e" cm="1">
        <f t="array" ref="A1436">_xlfn.IFS(H95=$B$1341,A95:Q95)</f>
        <v>#N/A</v>
      </c>
    </row>
    <row r="1437" spans="1:1" hidden="1" x14ac:dyDescent="0.35">
      <c r="A1437" t="e" cm="1">
        <f t="array" ref="A1437">_xlfn.IFS(H96=$B$1341,A96:Q96)</f>
        <v>#N/A</v>
      </c>
    </row>
    <row r="1438" spans="1:1" hidden="1" x14ac:dyDescent="0.35">
      <c r="A1438" t="e" cm="1">
        <f t="array" ref="A1438">_xlfn.IFS(H97=$B$1341,A97:Q97)</f>
        <v>#N/A</v>
      </c>
    </row>
    <row r="1439" spans="1:1" hidden="1" x14ac:dyDescent="0.35">
      <c r="A1439" t="e" cm="1">
        <f t="array" ref="A1439">_xlfn.IFS(H98=$B$1341,A98:Q98)</f>
        <v>#N/A</v>
      </c>
    </row>
    <row r="1440" spans="1:1" hidden="1" x14ac:dyDescent="0.35">
      <c r="A1440" t="e" cm="1">
        <f t="array" ref="A1440">_xlfn.IFS(H99=$B$1341,A99:Q99)</f>
        <v>#N/A</v>
      </c>
    </row>
    <row r="1441" spans="1:1" hidden="1" x14ac:dyDescent="0.35">
      <c r="A1441" t="e" cm="1">
        <f t="array" ref="A1441">_xlfn.IFS(H100=$B$1341,A100:Q100)</f>
        <v>#N/A</v>
      </c>
    </row>
    <row r="1442" spans="1:1" hidden="1" x14ac:dyDescent="0.35">
      <c r="A1442" t="e" cm="1">
        <f t="array" ref="A1442">_xlfn.IFS(H101=$B$1341,A101:Q101)</f>
        <v>#N/A</v>
      </c>
    </row>
    <row r="1443" spans="1:1" hidden="1" x14ac:dyDescent="0.35">
      <c r="A1443" t="e" cm="1">
        <f t="array" ref="A1443">_xlfn.IFS(H102=$B$1341,A102:Q102)</f>
        <v>#N/A</v>
      </c>
    </row>
    <row r="1444" spans="1:1" hidden="1" x14ac:dyDescent="0.35">
      <c r="A1444" t="e" cm="1">
        <f t="array" ref="A1444">_xlfn.IFS(H103=$B$1341,A103:Q103)</f>
        <v>#N/A</v>
      </c>
    </row>
    <row r="1445" spans="1:1" hidden="1" x14ac:dyDescent="0.35">
      <c r="A1445" t="e" cm="1">
        <f t="array" ref="A1445">_xlfn.IFS(H104=$B$1341,A104:Q104)</f>
        <v>#N/A</v>
      </c>
    </row>
    <row r="1446" spans="1:1" hidden="1" x14ac:dyDescent="0.35">
      <c r="A1446" t="e" cm="1">
        <f t="array" ref="A1446">_xlfn.IFS(H105=$B$1341,A105:Q105)</f>
        <v>#N/A</v>
      </c>
    </row>
    <row r="1447" spans="1:1" hidden="1" x14ac:dyDescent="0.35">
      <c r="A1447" t="e" cm="1">
        <f t="array" ref="A1447">_xlfn.IFS(H106=$B$1341,A106:Q106)</f>
        <v>#N/A</v>
      </c>
    </row>
    <row r="1448" spans="1:1" hidden="1" x14ac:dyDescent="0.35">
      <c r="A1448" t="e" cm="1">
        <f t="array" ref="A1448">_xlfn.IFS(H107=$B$1341,A107:Q107)</f>
        <v>#N/A</v>
      </c>
    </row>
    <row r="1449" spans="1:1" hidden="1" x14ac:dyDescent="0.35">
      <c r="A1449" t="e" cm="1">
        <f t="array" ref="A1449">_xlfn.IFS(H108=$B$1341,A108:Q108)</f>
        <v>#N/A</v>
      </c>
    </row>
    <row r="1450" spans="1:1" hidden="1" x14ac:dyDescent="0.35">
      <c r="A1450" t="e" cm="1">
        <f t="array" ref="A1450">_xlfn.IFS(H109=$B$1341,A109:Q109)</f>
        <v>#N/A</v>
      </c>
    </row>
    <row r="1451" spans="1:1" hidden="1" x14ac:dyDescent="0.35">
      <c r="A1451" t="e" cm="1">
        <f t="array" ref="A1451">_xlfn.IFS(H110=$B$1341,A110:Q110)</f>
        <v>#N/A</v>
      </c>
    </row>
    <row r="1452" spans="1:1" hidden="1" x14ac:dyDescent="0.35">
      <c r="A1452" t="e" cm="1">
        <f t="array" ref="A1452">_xlfn.IFS(H111=$B$1341,A111:Q111)</f>
        <v>#N/A</v>
      </c>
    </row>
    <row r="1453" spans="1:1" hidden="1" x14ac:dyDescent="0.35">
      <c r="A1453" t="e" cm="1">
        <f t="array" ref="A1453">_xlfn.IFS(H112=$B$1341,A112:Q112)</f>
        <v>#N/A</v>
      </c>
    </row>
    <row r="1454" spans="1:1" hidden="1" x14ac:dyDescent="0.35">
      <c r="A1454" t="e" cm="1">
        <f t="array" ref="A1454">_xlfn.IFS(H113=$B$1341,A113:Q113)</f>
        <v>#N/A</v>
      </c>
    </row>
    <row r="1455" spans="1:1" hidden="1" x14ac:dyDescent="0.35">
      <c r="A1455" t="e" cm="1">
        <f t="array" ref="A1455">_xlfn.IFS(H114=$B$1341,A114:Q114)</f>
        <v>#N/A</v>
      </c>
    </row>
    <row r="1456" spans="1:1" hidden="1" x14ac:dyDescent="0.35">
      <c r="A1456" t="e" cm="1">
        <f t="array" ref="A1456">_xlfn.IFS(H115=$B$1341,A115:Q115)</f>
        <v>#N/A</v>
      </c>
    </row>
    <row r="1457" spans="1:1" hidden="1" x14ac:dyDescent="0.35">
      <c r="A1457" t="e" cm="1">
        <f t="array" ref="A1457">_xlfn.IFS(H116=$B$1341,A116:Q116)</f>
        <v>#N/A</v>
      </c>
    </row>
    <row r="1458" spans="1:1" hidden="1" x14ac:dyDescent="0.35">
      <c r="A1458" t="e" cm="1">
        <f t="array" ref="A1458">_xlfn.IFS(H117=$B$1341,A117:Q117)</f>
        <v>#N/A</v>
      </c>
    </row>
    <row r="1459" spans="1:1" hidden="1" x14ac:dyDescent="0.35">
      <c r="A1459" t="e" cm="1">
        <f t="array" ref="A1459">_xlfn.IFS(H118=$B$1341,A118:Q118)</f>
        <v>#N/A</v>
      </c>
    </row>
    <row r="1460" spans="1:1" hidden="1" x14ac:dyDescent="0.35">
      <c r="A1460" t="e" cm="1">
        <f t="array" ref="A1460">_xlfn.IFS(H119=$B$1341,A119:Q119)</f>
        <v>#N/A</v>
      </c>
    </row>
    <row r="1461" spans="1:1" hidden="1" x14ac:dyDescent="0.35">
      <c r="A1461" t="e" cm="1">
        <f t="array" ref="A1461">_xlfn.IFS(H120=$B$1341,A120:Q120)</f>
        <v>#N/A</v>
      </c>
    </row>
    <row r="1462" spans="1:1" hidden="1" x14ac:dyDescent="0.35">
      <c r="A1462" t="e" cm="1">
        <f t="array" ref="A1462">_xlfn.IFS(H121=$B$1341,A121:Q121)</f>
        <v>#N/A</v>
      </c>
    </row>
    <row r="1463" spans="1:1" hidden="1" x14ac:dyDescent="0.35">
      <c r="A1463" t="e" cm="1">
        <f t="array" ref="A1463">_xlfn.IFS(H122=$B$1341,A122:Q122)</f>
        <v>#N/A</v>
      </c>
    </row>
    <row r="1464" spans="1:1" hidden="1" x14ac:dyDescent="0.35">
      <c r="A1464" t="e" cm="1">
        <f t="array" ref="A1464">_xlfn.IFS(H123=$B$1341,A123:Q123)</f>
        <v>#N/A</v>
      </c>
    </row>
    <row r="1465" spans="1:1" hidden="1" x14ac:dyDescent="0.35">
      <c r="A1465" t="e" cm="1">
        <f t="array" ref="A1465">_xlfn.IFS(H124=$B$1341,A124:Q124)</f>
        <v>#N/A</v>
      </c>
    </row>
    <row r="1466" spans="1:1" hidden="1" x14ac:dyDescent="0.35">
      <c r="A1466" t="e" cm="1">
        <f t="array" ref="A1466">_xlfn.IFS(H125=$B$1341,A125:Q125)</f>
        <v>#N/A</v>
      </c>
    </row>
    <row r="1467" spans="1:1" hidden="1" x14ac:dyDescent="0.35">
      <c r="A1467" t="e" cm="1">
        <f t="array" ref="A1467">_xlfn.IFS(H126=$B$1341,A126:Q126)</f>
        <v>#N/A</v>
      </c>
    </row>
    <row r="1468" spans="1:1" hidden="1" x14ac:dyDescent="0.35">
      <c r="A1468" t="e" cm="1">
        <f t="array" ref="A1468">_xlfn.IFS(H127=$B$1341,A127:Q127)</f>
        <v>#N/A</v>
      </c>
    </row>
    <row r="1469" spans="1:1" hidden="1" x14ac:dyDescent="0.35">
      <c r="A1469" t="e" cm="1">
        <f t="array" ref="A1469">_xlfn.IFS(H128=$B$1341,A128:Q128)</f>
        <v>#N/A</v>
      </c>
    </row>
    <row r="1470" spans="1:1" hidden="1" x14ac:dyDescent="0.35">
      <c r="A1470" t="e" cm="1">
        <f t="array" ref="A1470">_xlfn.IFS(H129=$B$1341,A129:Q129)</f>
        <v>#N/A</v>
      </c>
    </row>
    <row r="1471" spans="1:1" hidden="1" x14ac:dyDescent="0.35">
      <c r="A1471" t="e" cm="1">
        <f t="array" ref="A1471">_xlfn.IFS(H130=$B$1341,A130:Q130)</f>
        <v>#N/A</v>
      </c>
    </row>
    <row r="1472" spans="1:1" hidden="1" x14ac:dyDescent="0.35">
      <c r="A1472" t="e" cm="1">
        <f t="array" ref="A1472">_xlfn.IFS(H131=$B$1341,A131:Q131)</f>
        <v>#N/A</v>
      </c>
    </row>
    <row r="1473" spans="1:1" hidden="1" x14ac:dyDescent="0.35">
      <c r="A1473" t="e" cm="1">
        <f t="array" ref="A1473">_xlfn.IFS(H132=$B$1341,A132:Q132)</f>
        <v>#N/A</v>
      </c>
    </row>
    <row r="1474" spans="1:1" hidden="1" x14ac:dyDescent="0.35">
      <c r="A1474" t="e" cm="1">
        <f t="array" ref="A1474">_xlfn.IFS(H133=$B$1341,A133:Q133)</f>
        <v>#N/A</v>
      </c>
    </row>
    <row r="1475" spans="1:1" hidden="1" x14ac:dyDescent="0.35">
      <c r="A1475" t="e" cm="1">
        <f t="array" ref="A1475">_xlfn.IFS(H134=$B$1341,A134:Q134)</f>
        <v>#N/A</v>
      </c>
    </row>
    <row r="1476" spans="1:1" hidden="1" x14ac:dyDescent="0.35">
      <c r="A1476" t="e" cm="1">
        <f t="array" ref="A1476">_xlfn.IFS(H135=$B$1341,A135:Q135)</f>
        <v>#N/A</v>
      </c>
    </row>
    <row r="1477" spans="1:1" hidden="1" x14ac:dyDescent="0.35">
      <c r="A1477" t="e" cm="1">
        <f t="array" ref="A1477">_xlfn.IFS(H136=$B$1341,A136:Q136)</f>
        <v>#N/A</v>
      </c>
    </row>
    <row r="1478" spans="1:1" hidden="1" x14ac:dyDescent="0.35">
      <c r="A1478" t="e" cm="1">
        <f t="array" ref="A1478">_xlfn.IFS(H137=$B$1341,A137:Q137)</f>
        <v>#N/A</v>
      </c>
    </row>
    <row r="1479" spans="1:1" hidden="1" x14ac:dyDescent="0.35">
      <c r="A1479" t="e" cm="1">
        <f t="array" ref="A1479">_xlfn.IFS(H138=$B$1341,A138:Q138)</f>
        <v>#N/A</v>
      </c>
    </row>
    <row r="1480" spans="1:1" hidden="1" x14ac:dyDescent="0.35">
      <c r="A1480" t="e" cm="1">
        <f t="array" ref="A1480">_xlfn.IFS(H139=$B$1341,A139:Q139)</f>
        <v>#N/A</v>
      </c>
    </row>
    <row r="1481" spans="1:1" hidden="1" x14ac:dyDescent="0.35">
      <c r="A1481" t="e" cm="1">
        <f t="array" ref="A1481">_xlfn.IFS(H140=$B$1341,A140:Q140)</f>
        <v>#N/A</v>
      </c>
    </row>
    <row r="1482" spans="1:1" hidden="1" x14ac:dyDescent="0.35">
      <c r="A1482" t="e" cm="1">
        <f t="array" ref="A1482">_xlfn.IFS(H141=$B$1341,A141:Q141)</f>
        <v>#N/A</v>
      </c>
    </row>
    <row r="1483" spans="1:1" hidden="1" x14ac:dyDescent="0.35">
      <c r="A1483" t="e" cm="1">
        <f t="array" ref="A1483">_xlfn.IFS(H142=$B$1341,A142:Q142)</f>
        <v>#N/A</v>
      </c>
    </row>
    <row r="1484" spans="1:1" hidden="1" x14ac:dyDescent="0.35">
      <c r="A1484" t="e" cm="1">
        <f t="array" ref="A1484">_xlfn.IFS(H143=$B$1341,A143:Q143)</f>
        <v>#N/A</v>
      </c>
    </row>
    <row r="1485" spans="1:1" hidden="1" x14ac:dyDescent="0.35">
      <c r="A1485" t="e" cm="1">
        <f t="array" ref="A1485">_xlfn.IFS(H144=$B$1341,A144:Q144)</f>
        <v>#N/A</v>
      </c>
    </row>
    <row r="1486" spans="1:1" hidden="1" x14ac:dyDescent="0.35">
      <c r="A1486" t="e" cm="1">
        <f t="array" ref="A1486">_xlfn.IFS(H145=$B$1341,A145:Q145)</f>
        <v>#N/A</v>
      </c>
    </row>
    <row r="1487" spans="1:1" hidden="1" x14ac:dyDescent="0.35">
      <c r="A1487" t="e" cm="1">
        <f t="array" ref="A1487">_xlfn.IFS(H146=$B$1341,A146:Q146)</f>
        <v>#N/A</v>
      </c>
    </row>
    <row r="1488" spans="1:1" hidden="1" x14ac:dyDescent="0.35">
      <c r="A1488" t="e" cm="1">
        <f t="array" ref="A1488">_xlfn.IFS(H147=$B$1341,A147:Q147)</f>
        <v>#N/A</v>
      </c>
    </row>
    <row r="1489" spans="1:1" hidden="1" x14ac:dyDescent="0.35">
      <c r="A1489" t="e" cm="1">
        <f t="array" ref="A1489">_xlfn.IFS(H148=$B$1341,A148:Q148)</f>
        <v>#N/A</v>
      </c>
    </row>
    <row r="1490" spans="1:1" hidden="1" x14ac:dyDescent="0.35">
      <c r="A1490" t="e" cm="1">
        <f t="array" ref="A1490">_xlfn.IFS(H149=$B$1341,A149:Q149)</f>
        <v>#N/A</v>
      </c>
    </row>
    <row r="1491" spans="1:1" hidden="1" x14ac:dyDescent="0.35">
      <c r="A1491" t="e" cm="1">
        <f t="array" ref="A1491">_xlfn.IFS(H150=$B$1341,A150:Q150)</f>
        <v>#N/A</v>
      </c>
    </row>
    <row r="1492" spans="1:1" hidden="1" x14ac:dyDescent="0.35">
      <c r="A1492" t="e" cm="1">
        <f t="array" ref="A1492">_xlfn.IFS(H151=$B$1341,A151:Q151)</f>
        <v>#N/A</v>
      </c>
    </row>
    <row r="1493" spans="1:1" hidden="1" x14ac:dyDescent="0.35">
      <c r="A1493" t="e" cm="1">
        <f t="array" ref="A1493">_xlfn.IFS(H152=$B$1341,A152:Q152)</f>
        <v>#N/A</v>
      </c>
    </row>
    <row r="1494" spans="1:1" hidden="1" x14ac:dyDescent="0.35">
      <c r="A1494" t="e" cm="1">
        <f t="array" ref="A1494">_xlfn.IFS(H153=$B$1341,A153:Q153)</f>
        <v>#N/A</v>
      </c>
    </row>
    <row r="1495" spans="1:1" hidden="1" x14ac:dyDescent="0.35">
      <c r="A1495" t="e" cm="1">
        <f t="array" ref="A1495">_xlfn.IFS(H154=$B$1341,A154:Q154)</f>
        <v>#N/A</v>
      </c>
    </row>
    <row r="1496" spans="1:1" hidden="1" x14ac:dyDescent="0.35">
      <c r="A1496" t="e" cm="1">
        <f t="array" ref="A1496">_xlfn.IFS(H155=$B$1341,A155:Q155)</f>
        <v>#N/A</v>
      </c>
    </row>
    <row r="1497" spans="1:1" hidden="1" x14ac:dyDescent="0.35">
      <c r="A1497" t="e" cm="1">
        <f t="array" ref="A1497">_xlfn.IFS(H156=$B$1341,A156:Q156)</f>
        <v>#N/A</v>
      </c>
    </row>
    <row r="1498" spans="1:1" hidden="1" x14ac:dyDescent="0.35">
      <c r="A1498" t="e" cm="1">
        <f t="array" ref="A1498">_xlfn.IFS(H157=$B$1341,A157:Q157)</f>
        <v>#N/A</v>
      </c>
    </row>
    <row r="1499" spans="1:1" hidden="1" x14ac:dyDescent="0.35">
      <c r="A1499" t="e" cm="1">
        <f t="array" ref="A1499">_xlfn.IFS(H158=$B$1341,A158:Q158)</f>
        <v>#N/A</v>
      </c>
    </row>
    <row r="1500" spans="1:1" hidden="1" x14ac:dyDescent="0.35">
      <c r="A1500" t="e" cm="1">
        <f t="array" ref="A1500">_xlfn.IFS(H159=$B$1341,A159:Q159)</f>
        <v>#N/A</v>
      </c>
    </row>
    <row r="1501" spans="1:1" hidden="1" x14ac:dyDescent="0.35">
      <c r="A1501" t="e" cm="1">
        <f t="array" ref="A1501">_xlfn.IFS(H160=$B$1341,A160:Q160)</f>
        <v>#N/A</v>
      </c>
    </row>
    <row r="1502" spans="1:1" hidden="1" x14ac:dyDescent="0.35">
      <c r="A1502" t="e" cm="1">
        <f t="array" ref="A1502">_xlfn.IFS(H161=$B$1341,A161:Q161)</f>
        <v>#N/A</v>
      </c>
    </row>
    <row r="1503" spans="1:1" hidden="1" x14ac:dyDescent="0.35">
      <c r="A1503" t="e" cm="1">
        <f t="array" ref="A1503">_xlfn.IFS(H162=$B$1341,A162:Q162)</f>
        <v>#N/A</v>
      </c>
    </row>
    <row r="1504" spans="1:1" hidden="1" x14ac:dyDescent="0.35">
      <c r="A1504" t="e" cm="1">
        <f t="array" ref="A1504">_xlfn.IFS(H163=$B$1341,A163:Q163)</f>
        <v>#N/A</v>
      </c>
    </row>
    <row r="1505" spans="1:1" hidden="1" x14ac:dyDescent="0.35">
      <c r="A1505" t="e" cm="1">
        <f t="array" ref="A1505">_xlfn.IFS(H164=$B$1341,A164:Q164)</f>
        <v>#N/A</v>
      </c>
    </row>
    <row r="1506" spans="1:1" hidden="1" x14ac:dyDescent="0.35">
      <c r="A1506" t="e" cm="1">
        <f t="array" ref="A1506">_xlfn.IFS(H165=$B$1341,A165:Q165)</f>
        <v>#N/A</v>
      </c>
    </row>
    <row r="1507" spans="1:1" hidden="1" x14ac:dyDescent="0.35">
      <c r="A1507" t="e" cm="1">
        <f t="array" ref="A1507">_xlfn.IFS(H166=$B$1341,A166:Q166)</f>
        <v>#N/A</v>
      </c>
    </row>
    <row r="1508" spans="1:1" hidden="1" x14ac:dyDescent="0.35">
      <c r="A1508" t="e" cm="1">
        <f t="array" ref="A1508">_xlfn.IFS(H167=$B$1341,A167:Q167)</f>
        <v>#N/A</v>
      </c>
    </row>
    <row r="1509" spans="1:1" hidden="1" x14ac:dyDescent="0.35">
      <c r="A1509" t="e" cm="1">
        <f t="array" ref="A1509">_xlfn.IFS(H168=$B$1341,A168:Q168)</f>
        <v>#N/A</v>
      </c>
    </row>
    <row r="1510" spans="1:1" hidden="1" x14ac:dyDescent="0.35">
      <c r="A1510" t="e" cm="1">
        <f t="array" ref="A1510">_xlfn.IFS(H169=$B$1341,A169:Q169)</f>
        <v>#N/A</v>
      </c>
    </row>
    <row r="1511" spans="1:1" hidden="1" x14ac:dyDescent="0.35">
      <c r="A1511" t="e" cm="1">
        <f t="array" ref="A1511">_xlfn.IFS(H170=$B$1341,A170:Q170)</f>
        <v>#N/A</v>
      </c>
    </row>
    <row r="1512" spans="1:1" hidden="1" x14ac:dyDescent="0.35">
      <c r="A1512" t="e" cm="1">
        <f t="array" ref="A1512">_xlfn.IFS(H171=$B$1341,A171:Q171)</f>
        <v>#N/A</v>
      </c>
    </row>
    <row r="1513" spans="1:1" hidden="1" x14ac:dyDescent="0.35">
      <c r="A1513" t="e" cm="1">
        <f t="array" ref="A1513">_xlfn.IFS(H172=$B$1341,A172:Q172)</f>
        <v>#N/A</v>
      </c>
    </row>
    <row r="1514" spans="1:1" hidden="1" x14ac:dyDescent="0.35">
      <c r="A1514" t="e" cm="1">
        <f t="array" ref="A1514">_xlfn.IFS(H173=$B$1341,A173:Q173)</f>
        <v>#N/A</v>
      </c>
    </row>
    <row r="1515" spans="1:1" hidden="1" x14ac:dyDescent="0.35">
      <c r="A1515" t="e" cm="1">
        <f t="array" ref="A1515">_xlfn.IFS(H174=$B$1341,A174:Q174)</f>
        <v>#N/A</v>
      </c>
    </row>
    <row r="1516" spans="1:1" hidden="1" x14ac:dyDescent="0.35">
      <c r="A1516" t="e" cm="1">
        <f t="array" ref="A1516">_xlfn.IFS(H175=$B$1341,A175:Q175)</f>
        <v>#N/A</v>
      </c>
    </row>
    <row r="1517" spans="1:1" hidden="1" x14ac:dyDescent="0.35">
      <c r="A1517" t="e" cm="1">
        <f t="array" ref="A1517">_xlfn.IFS(H176=$B$1341,A176:Q176)</f>
        <v>#N/A</v>
      </c>
    </row>
    <row r="1518" spans="1:1" hidden="1" x14ac:dyDescent="0.35">
      <c r="A1518" t="e" cm="1">
        <f t="array" ref="A1518">_xlfn.IFS(H177=$B$1341,A177:Q177)</f>
        <v>#N/A</v>
      </c>
    </row>
    <row r="1519" spans="1:1" hidden="1" x14ac:dyDescent="0.35">
      <c r="A1519" t="e" cm="1">
        <f t="array" ref="A1519">_xlfn.IFS(H178=$B$1341,A178:Q178)</f>
        <v>#N/A</v>
      </c>
    </row>
    <row r="1520" spans="1:1" hidden="1" x14ac:dyDescent="0.35">
      <c r="A1520" t="e" cm="1">
        <f t="array" ref="A1520">_xlfn.IFS(H179=$B$1341,A179:Q179)</f>
        <v>#N/A</v>
      </c>
    </row>
    <row r="1521" spans="1:1" hidden="1" x14ac:dyDescent="0.35">
      <c r="A1521" t="e" cm="1">
        <f t="array" ref="A1521">_xlfn.IFS(H180=$B$1341,A180:Q180)</f>
        <v>#N/A</v>
      </c>
    </row>
    <row r="1522" spans="1:1" hidden="1" x14ac:dyDescent="0.35">
      <c r="A1522" t="e" cm="1">
        <f t="array" ref="A1522">_xlfn.IFS(H181=$B$1341,A181:Q181)</f>
        <v>#N/A</v>
      </c>
    </row>
    <row r="1523" spans="1:1" hidden="1" x14ac:dyDescent="0.35">
      <c r="A1523" t="e" cm="1">
        <f t="array" ref="A1523">_xlfn.IFS(H182=$B$1341,A182:Q182)</f>
        <v>#N/A</v>
      </c>
    </row>
    <row r="1524" spans="1:1" hidden="1" x14ac:dyDescent="0.35">
      <c r="A1524" t="e" cm="1">
        <f t="array" ref="A1524">_xlfn.IFS(H183=$B$1341,A183:Q183)</f>
        <v>#N/A</v>
      </c>
    </row>
    <row r="1525" spans="1:1" hidden="1" x14ac:dyDescent="0.35">
      <c r="A1525" t="e" cm="1">
        <f t="array" ref="A1525">_xlfn.IFS(H184=$B$1341,A184:Q184)</f>
        <v>#N/A</v>
      </c>
    </row>
    <row r="1526" spans="1:1" hidden="1" x14ac:dyDescent="0.35">
      <c r="A1526" t="e" cm="1">
        <f t="array" ref="A1526">_xlfn.IFS(H185=$B$1341,A185:Q185)</f>
        <v>#N/A</v>
      </c>
    </row>
    <row r="1527" spans="1:1" hidden="1" x14ac:dyDescent="0.35">
      <c r="A1527" t="e" cm="1">
        <f t="array" ref="A1527">_xlfn.IFS(H186=$B$1341,A186:Q186)</f>
        <v>#N/A</v>
      </c>
    </row>
    <row r="1528" spans="1:1" hidden="1" x14ac:dyDescent="0.35">
      <c r="A1528" t="e" cm="1">
        <f t="array" ref="A1528">_xlfn.IFS(H187=$B$1341,A187:Q187)</f>
        <v>#N/A</v>
      </c>
    </row>
    <row r="1529" spans="1:1" hidden="1" x14ac:dyDescent="0.35">
      <c r="A1529" t="e" cm="1">
        <f t="array" ref="A1529">_xlfn.IFS(H188=$B$1341,A188:Q188)</f>
        <v>#N/A</v>
      </c>
    </row>
    <row r="1530" spans="1:1" hidden="1" x14ac:dyDescent="0.35">
      <c r="A1530" t="e" cm="1">
        <f t="array" ref="A1530">_xlfn.IFS(H189=$B$1341,A189:Q189)</f>
        <v>#N/A</v>
      </c>
    </row>
    <row r="1531" spans="1:1" hidden="1" x14ac:dyDescent="0.35">
      <c r="A1531" t="e" cm="1">
        <f t="array" ref="A1531">_xlfn.IFS(H190=$B$1341,A190:Q190)</f>
        <v>#N/A</v>
      </c>
    </row>
    <row r="1532" spans="1:1" hidden="1" x14ac:dyDescent="0.35">
      <c r="A1532" t="e" cm="1">
        <f t="array" ref="A1532">_xlfn.IFS(H191=$B$1341,A191:Q191)</f>
        <v>#N/A</v>
      </c>
    </row>
    <row r="1533" spans="1:1" hidden="1" x14ac:dyDescent="0.35">
      <c r="A1533" t="e" cm="1">
        <f t="array" ref="A1533">_xlfn.IFS(H192=$B$1341,A192:Q192)</f>
        <v>#N/A</v>
      </c>
    </row>
    <row r="1534" spans="1:1" hidden="1" x14ac:dyDescent="0.35">
      <c r="A1534" t="e" cm="1">
        <f t="array" ref="A1534">_xlfn.IFS(H193=$B$1341,A193:Q193)</f>
        <v>#N/A</v>
      </c>
    </row>
    <row r="1535" spans="1:1" hidden="1" x14ac:dyDescent="0.35">
      <c r="A1535" t="e" cm="1">
        <f t="array" ref="A1535">_xlfn.IFS(H194=$B$1341,A194:Q194)</f>
        <v>#N/A</v>
      </c>
    </row>
    <row r="1536" spans="1:1" hidden="1" x14ac:dyDescent="0.35">
      <c r="A1536" t="e" cm="1">
        <f t="array" ref="A1536">_xlfn.IFS(H195=$B$1341,A195:Q195)</f>
        <v>#N/A</v>
      </c>
    </row>
    <row r="1537" spans="1:1" hidden="1" x14ac:dyDescent="0.35">
      <c r="A1537" t="e" cm="1">
        <f t="array" ref="A1537">_xlfn.IFS(H196=$B$1341,A196:Q196)</f>
        <v>#N/A</v>
      </c>
    </row>
    <row r="1538" spans="1:1" hidden="1" x14ac:dyDescent="0.35">
      <c r="A1538" t="e" cm="1">
        <f t="array" ref="A1538">_xlfn.IFS(H197=$B$1341,A197:Q197)</f>
        <v>#N/A</v>
      </c>
    </row>
    <row r="1539" spans="1:1" hidden="1" x14ac:dyDescent="0.35">
      <c r="A1539" t="e" cm="1">
        <f t="array" ref="A1539">_xlfn.IFS(H198=$B$1341,A198:Q198)</f>
        <v>#N/A</v>
      </c>
    </row>
    <row r="1540" spans="1:1" hidden="1" x14ac:dyDescent="0.35">
      <c r="A1540" t="e" cm="1">
        <f t="array" ref="A1540">_xlfn.IFS(H199=$B$1341,A199:Q199)</f>
        <v>#N/A</v>
      </c>
    </row>
    <row r="1541" spans="1:1" hidden="1" x14ac:dyDescent="0.35">
      <c r="A1541" t="e" cm="1">
        <f t="array" ref="A1541">_xlfn.IFS(H200=$B$1341,A200:Q200)</f>
        <v>#N/A</v>
      </c>
    </row>
    <row r="1542" spans="1:1" hidden="1" x14ac:dyDescent="0.35">
      <c r="A1542" t="e" cm="1">
        <f t="array" ref="A1542">_xlfn.IFS(H201=$B$1341,A201:Q201)</f>
        <v>#N/A</v>
      </c>
    </row>
    <row r="1543" spans="1:1" hidden="1" x14ac:dyDescent="0.35">
      <c r="A1543" t="e" cm="1">
        <f t="array" ref="A1543">_xlfn.IFS(H202=$B$1341,A202:Q202)</f>
        <v>#N/A</v>
      </c>
    </row>
    <row r="1544" spans="1:1" hidden="1" x14ac:dyDescent="0.35">
      <c r="A1544" t="e" cm="1">
        <f t="array" ref="A1544">_xlfn.IFS(H203=$B$1341,A203:Q203)</f>
        <v>#N/A</v>
      </c>
    </row>
    <row r="1545" spans="1:1" hidden="1" x14ac:dyDescent="0.35">
      <c r="A1545" t="e" cm="1">
        <f t="array" ref="A1545">_xlfn.IFS(H204=$B$1341,A204:Q204)</f>
        <v>#N/A</v>
      </c>
    </row>
    <row r="1546" spans="1:1" hidden="1" x14ac:dyDescent="0.35">
      <c r="A1546" t="e" cm="1">
        <f t="array" ref="A1546">_xlfn.IFS(H205=$B$1341,A205:Q205)</f>
        <v>#N/A</v>
      </c>
    </row>
    <row r="1547" spans="1:1" hidden="1" x14ac:dyDescent="0.35">
      <c r="A1547" t="e" cm="1">
        <f t="array" ref="A1547">_xlfn.IFS(H206=$B$1341,A206:Q206)</f>
        <v>#N/A</v>
      </c>
    </row>
    <row r="1548" spans="1:1" hidden="1" x14ac:dyDescent="0.35">
      <c r="A1548" t="e" cm="1">
        <f t="array" ref="A1548">_xlfn.IFS(H207=$B$1341,A207:Q207)</f>
        <v>#N/A</v>
      </c>
    </row>
    <row r="1549" spans="1:1" hidden="1" x14ac:dyDescent="0.35">
      <c r="A1549" t="e" cm="1">
        <f t="array" ref="A1549">_xlfn.IFS(H208=$B$1341,A208:Q208)</f>
        <v>#N/A</v>
      </c>
    </row>
    <row r="1550" spans="1:1" hidden="1" x14ac:dyDescent="0.35">
      <c r="A1550" t="e" cm="1">
        <f t="array" ref="A1550">_xlfn.IFS(H209=$B$1341,A209:Q209)</f>
        <v>#N/A</v>
      </c>
    </row>
    <row r="1551" spans="1:1" hidden="1" x14ac:dyDescent="0.35">
      <c r="A1551" t="e" cm="1">
        <f t="array" ref="A1551">_xlfn.IFS(H210=$B$1341,A210:Q210)</f>
        <v>#N/A</v>
      </c>
    </row>
    <row r="1552" spans="1:1" hidden="1" x14ac:dyDescent="0.35">
      <c r="A1552" t="e" cm="1">
        <f t="array" ref="A1552">_xlfn.IFS(H211=$B$1341,A211:Q211)</f>
        <v>#N/A</v>
      </c>
    </row>
    <row r="1553" spans="1:1" hidden="1" x14ac:dyDescent="0.35">
      <c r="A1553" t="e" cm="1">
        <f t="array" ref="A1553">_xlfn.IFS(H212=$B$1341,A212:Q212)</f>
        <v>#N/A</v>
      </c>
    </row>
    <row r="1554" spans="1:1" hidden="1" x14ac:dyDescent="0.35">
      <c r="A1554" t="e" cm="1">
        <f t="array" ref="A1554">_xlfn.IFS(H213=$B$1341,A213:Q213)</f>
        <v>#N/A</v>
      </c>
    </row>
    <row r="1555" spans="1:1" hidden="1" x14ac:dyDescent="0.35">
      <c r="A1555" t="e" cm="1">
        <f t="array" ref="A1555">_xlfn.IFS(H214=$B$1341,A214:Q214)</f>
        <v>#N/A</v>
      </c>
    </row>
    <row r="1556" spans="1:1" hidden="1" x14ac:dyDescent="0.35">
      <c r="A1556" t="e" cm="1">
        <f t="array" ref="A1556">_xlfn.IFS(H215=$B$1341,A215:Q215)</f>
        <v>#N/A</v>
      </c>
    </row>
    <row r="1557" spans="1:1" hidden="1" x14ac:dyDescent="0.35">
      <c r="A1557" t="e" cm="1">
        <f t="array" ref="A1557">_xlfn.IFS(H216=$B$1341,A216:Q216)</f>
        <v>#N/A</v>
      </c>
    </row>
    <row r="1558" spans="1:1" hidden="1" x14ac:dyDescent="0.35">
      <c r="A1558" t="e" cm="1">
        <f t="array" ref="A1558">_xlfn.IFS(H217=$B$1341,A217:Q217)</f>
        <v>#N/A</v>
      </c>
    </row>
    <row r="1559" spans="1:1" hidden="1" x14ac:dyDescent="0.35">
      <c r="A1559" t="e" cm="1">
        <f t="array" ref="A1559">_xlfn.IFS(H218=$B$1341,A218:Q218)</f>
        <v>#N/A</v>
      </c>
    </row>
    <row r="1560" spans="1:1" hidden="1" x14ac:dyDescent="0.35">
      <c r="A1560" t="e" cm="1">
        <f t="array" ref="A1560">_xlfn.IFS(H219=$B$1341,A219:Q219)</f>
        <v>#N/A</v>
      </c>
    </row>
    <row r="1561" spans="1:1" hidden="1" x14ac:dyDescent="0.35">
      <c r="A1561" t="e" cm="1">
        <f t="array" ref="A1561">_xlfn.IFS(H220=$B$1341,A220:Q220)</f>
        <v>#N/A</v>
      </c>
    </row>
    <row r="1562" spans="1:1" hidden="1" x14ac:dyDescent="0.35">
      <c r="A1562" t="e" cm="1">
        <f t="array" ref="A1562">_xlfn.IFS(H221=$B$1341,A221:Q221)</f>
        <v>#N/A</v>
      </c>
    </row>
    <row r="1563" spans="1:1" hidden="1" x14ac:dyDescent="0.35">
      <c r="A1563" t="e" cm="1">
        <f t="array" ref="A1563">_xlfn.IFS(H222=$B$1341,A222:Q222)</f>
        <v>#N/A</v>
      </c>
    </row>
    <row r="1564" spans="1:1" hidden="1" x14ac:dyDescent="0.35">
      <c r="A1564" t="e" cm="1">
        <f t="array" ref="A1564">_xlfn.IFS(H223=$B$1341,A223:Q223)</f>
        <v>#N/A</v>
      </c>
    </row>
    <row r="1565" spans="1:1" hidden="1" x14ac:dyDescent="0.35">
      <c r="A1565" t="e" cm="1">
        <f t="array" ref="A1565">_xlfn.IFS(H224=$B$1341,A224:Q224)</f>
        <v>#N/A</v>
      </c>
    </row>
    <row r="1566" spans="1:1" hidden="1" x14ac:dyDescent="0.35">
      <c r="A1566" t="e" cm="1">
        <f t="array" ref="A1566">_xlfn.IFS(H225=$B$1341,A225:Q225)</f>
        <v>#N/A</v>
      </c>
    </row>
    <row r="1567" spans="1:1" hidden="1" x14ac:dyDescent="0.35">
      <c r="A1567" t="e" cm="1">
        <f t="array" ref="A1567">_xlfn.IFS(H226=$B$1341,A226:Q226)</f>
        <v>#N/A</v>
      </c>
    </row>
    <row r="1568" spans="1:1" hidden="1" x14ac:dyDescent="0.35">
      <c r="A1568" t="e" cm="1">
        <f t="array" ref="A1568">_xlfn.IFS(H227=$B$1341,A227:Q227)</f>
        <v>#N/A</v>
      </c>
    </row>
    <row r="1569" spans="1:1" hidden="1" x14ac:dyDescent="0.35">
      <c r="A1569" t="e" cm="1">
        <f t="array" ref="A1569">_xlfn.IFS(H228=$B$1341,A228:Q228)</f>
        <v>#N/A</v>
      </c>
    </row>
    <row r="1570" spans="1:1" hidden="1" x14ac:dyDescent="0.35">
      <c r="A1570" t="e" cm="1">
        <f t="array" ref="A1570">_xlfn.IFS(H229=$B$1341,A229:Q229)</f>
        <v>#N/A</v>
      </c>
    </row>
    <row r="1571" spans="1:1" hidden="1" x14ac:dyDescent="0.35">
      <c r="A1571" t="e" cm="1">
        <f t="array" ref="A1571">_xlfn.IFS(H230=$B$1341,A230:Q230)</f>
        <v>#N/A</v>
      </c>
    </row>
    <row r="1572" spans="1:1" hidden="1" x14ac:dyDescent="0.35">
      <c r="A1572" t="e" cm="1">
        <f t="array" ref="A1572">_xlfn.IFS(H231=$B$1341,A231:Q231)</f>
        <v>#N/A</v>
      </c>
    </row>
    <row r="1573" spans="1:1" hidden="1" x14ac:dyDescent="0.35">
      <c r="A1573" t="e" cm="1">
        <f t="array" ref="A1573">_xlfn.IFS(H232=$B$1341,A232:Q232)</f>
        <v>#N/A</v>
      </c>
    </row>
    <row r="1574" spans="1:1" hidden="1" x14ac:dyDescent="0.35">
      <c r="A1574" t="e" cm="1">
        <f t="array" ref="A1574">_xlfn.IFS(H233=$B$1341,A233:Q233)</f>
        <v>#N/A</v>
      </c>
    </row>
    <row r="1575" spans="1:1" hidden="1" x14ac:dyDescent="0.35">
      <c r="A1575" t="e" cm="1">
        <f t="array" ref="A1575">_xlfn.IFS(H234=$B$1341,A234:Q234)</f>
        <v>#N/A</v>
      </c>
    </row>
    <row r="1576" spans="1:1" hidden="1" x14ac:dyDescent="0.35">
      <c r="A1576" t="e" cm="1">
        <f t="array" ref="A1576">_xlfn.IFS(H235=$B$1341,A235:Q235)</f>
        <v>#N/A</v>
      </c>
    </row>
    <row r="1577" spans="1:1" hidden="1" x14ac:dyDescent="0.35">
      <c r="A1577" t="e" cm="1">
        <f t="array" ref="A1577">_xlfn.IFS(H236=$B$1341,A236:Q236)</f>
        <v>#N/A</v>
      </c>
    </row>
    <row r="1578" spans="1:1" hidden="1" x14ac:dyDescent="0.35">
      <c r="A1578" t="e" cm="1">
        <f t="array" ref="A1578">_xlfn.IFS(H237=$B$1341,A237:Q237)</f>
        <v>#N/A</v>
      </c>
    </row>
    <row r="1579" spans="1:1" hidden="1" x14ac:dyDescent="0.35">
      <c r="A1579" t="e" cm="1">
        <f t="array" ref="A1579">_xlfn.IFS(H238=$B$1341,A238:Q238)</f>
        <v>#N/A</v>
      </c>
    </row>
    <row r="1580" spans="1:1" hidden="1" x14ac:dyDescent="0.35">
      <c r="A1580" t="e" cm="1">
        <f t="array" ref="A1580">_xlfn.IFS(H239=$B$1341,A239:Q239)</f>
        <v>#N/A</v>
      </c>
    </row>
    <row r="1581" spans="1:1" hidden="1" x14ac:dyDescent="0.35">
      <c r="A1581" t="e" cm="1">
        <f t="array" ref="A1581">_xlfn.IFS(H240=$B$1341,A240:Q240)</f>
        <v>#N/A</v>
      </c>
    </row>
    <row r="1582" spans="1:1" hidden="1" x14ac:dyDescent="0.35">
      <c r="A1582" t="e" cm="1">
        <f t="array" ref="A1582">_xlfn.IFS(H241=$B$1341,A241:Q241)</f>
        <v>#N/A</v>
      </c>
    </row>
    <row r="1583" spans="1:1" hidden="1" x14ac:dyDescent="0.35">
      <c r="A1583" t="e" cm="1">
        <f t="array" ref="A1583">_xlfn.IFS(H242=$B$1341,A242:Q242)</f>
        <v>#N/A</v>
      </c>
    </row>
    <row r="1584" spans="1:1" hidden="1" x14ac:dyDescent="0.35">
      <c r="A1584" t="e" cm="1">
        <f t="array" ref="A1584">_xlfn.IFS(H243=$B$1341,A243:Q243)</f>
        <v>#N/A</v>
      </c>
    </row>
    <row r="1585" spans="1:1" hidden="1" x14ac:dyDescent="0.35">
      <c r="A1585" t="e" cm="1">
        <f t="array" ref="A1585">_xlfn.IFS(H244=$B$1341,A244:Q244)</f>
        <v>#N/A</v>
      </c>
    </row>
    <row r="1586" spans="1:1" hidden="1" x14ac:dyDescent="0.35">
      <c r="A1586" t="e" cm="1">
        <f t="array" ref="A1586">_xlfn.IFS(H245=$B$1341,A245:Q245)</f>
        <v>#N/A</v>
      </c>
    </row>
    <row r="1587" spans="1:1" hidden="1" x14ac:dyDescent="0.35">
      <c r="A1587" t="e" cm="1">
        <f t="array" ref="A1587">_xlfn.IFS(H246=$B$1341,A246:Q246)</f>
        <v>#N/A</v>
      </c>
    </row>
    <row r="1588" spans="1:1" hidden="1" x14ac:dyDescent="0.35">
      <c r="A1588" t="e" cm="1">
        <f t="array" ref="A1588">_xlfn.IFS(H247=$B$1341,A247:Q247)</f>
        <v>#N/A</v>
      </c>
    </row>
    <row r="1589" spans="1:1" hidden="1" x14ac:dyDescent="0.35">
      <c r="A1589" t="e" cm="1">
        <f t="array" ref="A1589">_xlfn.IFS(H248=$B$1341,A248:Q248)</f>
        <v>#N/A</v>
      </c>
    </row>
    <row r="1590" spans="1:1" hidden="1" x14ac:dyDescent="0.35">
      <c r="A1590" t="e" cm="1">
        <f t="array" ref="A1590">_xlfn.IFS(H249=$B$1341,A249:Q249)</f>
        <v>#N/A</v>
      </c>
    </row>
    <row r="1591" spans="1:1" hidden="1" x14ac:dyDescent="0.35">
      <c r="A1591" t="e" cm="1">
        <f t="array" ref="A1591">_xlfn.IFS(H250=$B$1341,A250:Q250)</f>
        <v>#N/A</v>
      </c>
    </row>
    <row r="1592" spans="1:1" hidden="1" x14ac:dyDescent="0.35">
      <c r="A1592" t="e" cm="1">
        <f t="array" ref="A1592">_xlfn.IFS(H251=$B$1341,A251:Q251)</f>
        <v>#N/A</v>
      </c>
    </row>
    <row r="1593" spans="1:1" hidden="1" x14ac:dyDescent="0.35">
      <c r="A1593" t="e" cm="1">
        <f t="array" ref="A1593">_xlfn.IFS(H252=$B$1341,A252:Q252)</f>
        <v>#N/A</v>
      </c>
    </row>
    <row r="1594" spans="1:1" hidden="1" x14ac:dyDescent="0.35">
      <c r="A1594" t="e" cm="1">
        <f t="array" ref="A1594">_xlfn.IFS(H253=$B$1341,A253:Q253)</f>
        <v>#N/A</v>
      </c>
    </row>
    <row r="1595" spans="1:1" hidden="1" x14ac:dyDescent="0.35">
      <c r="A1595" t="e" cm="1">
        <f t="array" ref="A1595">_xlfn.IFS(H254=$B$1341,A254:Q254)</f>
        <v>#N/A</v>
      </c>
    </row>
    <row r="1596" spans="1:1" hidden="1" x14ac:dyDescent="0.35">
      <c r="A1596" t="e" cm="1">
        <f t="array" ref="A1596">_xlfn.IFS(H255=$B$1341,A255:Q255)</f>
        <v>#N/A</v>
      </c>
    </row>
    <row r="1597" spans="1:1" hidden="1" x14ac:dyDescent="0.35">
      <c r="A1597" t="e" cm="1">
        <f t="array" ref="A1597">_xlfn.IFS(H256=$B$1341,A256:Q256)</f>
        <v>#N/A</v>
      </c>
    </row>
    <row r="1598" spans="1:1" hidden="1" x14ac:dyDescent="0.35">
      <c r="A1598" t="e" cm="1">
        <f t="array" ref="A1598">_xlfn.IFS(H257=$B$1341,A257:Q257)</f>
        <v>#N/A</v>
      </c>
    </row>
    <row r="1599" spans="1:1" hidden="1" x14ac:dyDescent="0.35">
      <c r="A1599" t="e" cm="1">
        <f t="array" ref="A1599">_xlfn.IFS(H258=$B$1341,A258:Q258)</f>
        <v>#N/A</v>
      </c>
    </row>
    <row r="1600" spans="1:1" hidden="1" x14ac:dyDescent="0.35">
      <c r="A1600" t="e" cm="1">
        <f t="array" ref="A1600">_xlfn.IFS(H259=$B$1341,A259:Q259)</f>
        <v>#N/A</v>
      </c>
    </row>
    <row r="1601" spans="1:1" hidden="1" x14ac:dyDescent="0.35">
      <c r="A1601" t="e" cm="1">
        <f t="array" ref="A1601">_xlfn.IFS(H260=$B$1341,A260:Q260)</f>
        <v>#N/A</v>
      </c>
    </row>
    <row r="1602" spans="1:1" hidden="1" x14ac:dyDescent="0.35">
      <c r="A1602" t="e" cm="1">
        <f t="array" ref="A1602">_xlfn.IFS(H261=$B$1341,A261:Q261)</f>
        <v>#N/A</v>
      </c>
    </row>
    <row r="1603" spans="1:1" hidden="1" x14ac:dyDescent="0.35">
      <c r="A1603" t="e" cm="1">
        <f t="array" ref="A1603">_xlfn.IFS(H262=$B$1341,A262:Q262)</f>
        <v>#N/A</v>
      </c>
    </row>
    <row r="1604" spans="1:1" hidden="1" x14ac:dyDescent="0.35">
      <c r="A1604" t="e" cm="1">
        <f t="array" ref="A1604">_xlfn.IFS(H263=$B$1341,A263:Q263)</f>
        <v>#N/A</v>
      </c>
    </row>
    <row r="1605" spans="1:1" hidden="1" x14ac:dyDescent="0.35">
      <c r="A1605" t="e" cm="1">
        <f t="array" ref="A1605">_xlfn.IFS(H264=$B$1341,A264:Q264)</f>
        <v>#N/A</v>
      </c>
    </row>
    <row r="1606" spans="1:1" hidden="1" x14ac:dyDescent="0.35">
      <c r="A1606" t="e" cm="1">
        <f t="array" ref="A1606">_xlfn.IFS(H265=$B$1341,A265:Q265)</f>
        <v>#N/A</v>
      </c>
    </row>
    <row r="1607" spans="1:1" hidden="1" x14ac:dyDescent="0.35">
      <c r="A1607" t="e" cm="1">
        <f t="array" ref="A1607">_xlfn.IFS(H266=$B$1341,A266:Q266)</f>
        <v>#N/A</v>
      </c>
    </row>
    <row r="1608" spans="1:1" hidden="1" x14ac:dyDescent="0.35">
      <c r="A1608" t="e" cm="1">
        <f t="array" ref="A1608">_xlfn.IFS(H267=$B$1341,A267:Q267)</f>
        <v>#N/A</v>
      </c>
    </row>
    <row r="1609" spans="1:1" hidden="1" x14ac:dyDescent="0.35">
      <c r="A1609" t="e" cm="1">
        <f t="array" ref="A1609">_xlfn.IFS(H268=$B$1341,A268:Q268)</f>
        <v>#N/A</v>
      </c>
    </row>
    <row r="1610" spans="1:1" hidden="1" x14ac:dyDescent="0.35">
      <c r="A1610" t="e" cm="1">
        <f t="array" ref="A1610">_xlfn.IFS(H269=$B$1341,A269:Q269)</f>
        <v>#N/A</v>
      </c>
    </row>
    <row r="1611" spans="1:1" hidden="1" x14ac:dyDescent="0.35">
      <c r="A1611" t="e" cm="1">
        <f t="array" ref="A1611">_xlfn.IFS(H270=$B$1341,A270:Q270)</f>
        <v>#N/A</v>
      </c>
    </row>
    <row r="1612" spans="1:1" hidden="1" x14ac:dyDescent="0.35">
      <c r="A1612" t="e" cm="1">
        <f t="array" ref="A1612">_xlfn.IFS(H271=$B$1341,A271:Q271)</f>
        <v>#N/A</v>
      </c>
    </row>
    <row r="1613" spans="1:1" hidden="1" x14ac:dyDescent="0.35">
      <c r="A1613" t="e" cm="1">
        <f t="array" ref="A1613">_xlfn.IFS(H272=$B$1341,A272:Q272)</f>
        <v>#N/A</v>
      </c>
    </row>
    <row r="1614" spans="1:1" hidden="1" x14ac:dyDescent="0.35">
      <c r="A1614" t="e" cm="1">
        <f t="array" ref="A1614">_xlfn.IFS(H273=$B$1341,A273:Q273)</f>
        <v>#N/A</v>
      </c>
    </row>
    <row r="1615" spans="1:1" hidden="1" x14ac:dyDescent="0.35">
      <c r="A1615" t="e" cm="1">
        <f t="array" ref="A1615">_xlfn.IFS(H274=$B$1341,A274:Q274)</f>
        <v>#N/A</v>
      </c>
    </row>
    <row r="1616" spans="1:1" hidden="1" x14ac:dyDescent="0.35">
      <c r="A1616" t="e" cm="1">
        <f t="array" ref="A1616">_xlfn.IFS(H275=$B$1341,A275:Q275)</f>
        <v>#N/A</v>
      </c>
    </row>
    <row r="1617" spans="1:33" s="106" customFormat="1" x14ac:dyDescent="0.35">
      <c r="A1617" s="106" t="s">
        <v>196</v>
      </c>
      <c r="B1617" s="106">
        <v>0</v>
      </c>
      <c r="Q1617" s="107"/>
      <c r="R1617" s="110"/>
      <c r="S1617" s="110"/>
      <c r="T1617" s="112"/>
      <c r="U1617" s="110"/>
      <c r="V1617" s="114"/>
      <c r="W1617" s="114"/>
      <c r="X1617" s="114"/>
      <c r="Y1617" s="114"/>
      <c r="Z1617" s="115"/>
      <c r="AA1617" s="115"/>
      <c r="AB1617" s="143"/>
      <c r="AC1617" s="143"/>
      <c r="AD1617" s="143"/>
      <c r="AE1617" s="143"/>
      <c r="AF1617" s="115"/>
      <c r="AG1617" s="115"/>
    </row>
    <row r="1618" spans="1:33" s="70" customFormat="1" x14ac:dyDescent="0.35">
      <c r="A1618" s="71" t="s">
        <v>6</v>
      </c>
      <c r="B1618" s="71" t="s">
        <v>7</v>
      </c>
      <c r="C1618" s="71" t="s">
        <v>77</v>
      </c>
      <c r="D1618" s="71" t="s">
        <v>78</v>
      </c>
      <c r="E1618" s="71" t="s">
        <v>79</v>
      </c>
      <c r="F1618" s="71" t="s">
        <v>80</v>
      </c>
      <c r="G1618" s="71" t="s">
        <v>132</v>
      </c>
      <c r="H1618" s="71" t="s">
        <v>81</v>
      </c>
      <c r="I1618" s="71" t="s">
        <v>13</v>
      </c>
      <c r="J1618" s="71" t="s">
        <v>14</v>
      </c>
      <c r="K1618" s="71" t="s">
        <v>15</v>
      </c>
      <c r="L1618" s="71" t="s">
        <v>16</v>
      </c>
      <c r="M1618" s="71" t="s">
        <v>44</v>
      </c>
      <c r="N1618" s="71" t="s">
        <v>45</v>
      </c>
      <c r="O1618" s="71" t="s">
        <v>46</v>
      </c>
      <c r="P1618" s="71" t="s">
        <v>42</v>
      </c>
      <c r="Q1618" s="72" t="s">
        <v>10</v>
      </c>
      <c r="R1618" s="110" t="s">
        <v>194</v>
      </c>
      <c r="S1618" s="110" t="s">
        <v>195</v>
      </c>
      <c r="T1618" s="112"/>
      <c r="U1618" s="110"/>
      <c r="V1618" s="114"/>
      <c r="W1618" s="114"/>
      <c r="X1618" s="114"/>
      <c r="Y1618" s="114"/>
      <c r="Z1618" s="115"/>
      <c r="AA1618" s="115"/>
      <c r="AB1618" s="143"/>
      <c r="AC1618" s="143"/>
      <c r="AD1618" s="143"/>
      <c r="AE1618" s="143"/>
      <c r="AF1618" s="115"/>
      <c r="AG1618" s="115"/>
    </row>
    <row r="1619" spans="1:33" hidden="1" x14ac:dyDescent="0.35">
      <c r="A1619" cm="1">
        <f t="array" ref="A1619:Q1619">_xlfn.IFS(H278=$B$1617,A278:Q278)</f>
        <v>50</v>
      </c>
      <c r="B1619">
        <v>25.6</v>
      </c>
      <c r="C1619">
        <v>0</v>
      </c>
      <c r="D1619">
        <v>0</v>
      </c>
      <c r="E1619">
        <v>1</v>
      </c>
      <c r="F1619">
        <v>0</v>
      </c>
      <c r="G1619">
        <v>0</v>
      </c>
      <c r="H1619">
        <v>0</v>
      </c>
      <c r="I1619">
        <v>0</v>
      </c>
      <c r="J1619">
        <v>1</v>
      </c>
      <c r="K1619">
        <v>0</v>
      </c>
      <c r="L1619">
        <v>0</v>
      </c>
      <c r="M1619">
        <v>0</v>
      </c>
      <c r="N1619">
        <v>0</v>
      </c>
      <c r="O1619">
        <v>1</v>
      </c>
      <c r="P1619">
        <v>0</v>
      </c>
      <c r="Q1619" s="3">
        <v>8932.0840000000007</v>
      </c>
    </row>
    <row r="1620" spans="1:33" hidden="1" x14ac:dyDescent="0.35">
      <c r="A1620" cm="1">
        <f t="array" ref="A1620:Q1620">_xlfn.IFS(H279=$B$1617,A279:Q279)</f>
        <v>51</v>
      </c>
      <c r="B1620">
        <v>25.8</v>
      </c>
      <c r="C1620">
        <v>0</v>
      </c>
      <c r="D1620">
        <v>0</v>
      </c>
      <c r="E1620">
        <v>1</v>
      </c>
      <c r="F1620">
        <v>0</v>
      </c>
      <c r="G1620">
        <v>0</v>
      </c>
      <c r="H1620">
        <v>0</v>
      </c>
      <c r="I1620">
        <v>0</v>
      </c>
      <c r="J1620">
        <v>1</v>
      </c>
      <c r="K1620">
        <v>0</v>
      </c>
      <c r="L1620">
        <v>0</v>
      </c>
      <c r="M1620">
        <v>0</v>
      </c>
      <c r="N1620">
        <v>0</v>
      </c>
      <c r="O1620">
        <v>1</v>
      </c>
      <c r="P1620">
        <v>0</v>
      </c>
      <c r="Q1620" s="3">
        <v>9861.0249999999996</v>
      </c>
    </row>
    <row r="1621" spans="1:33" hidden="1" x14ac:dyDescent="0.35">
      <c r="A1621" cm="1">
        <f t="array" ref="A1621:Q1621">_xlfn.IFS(H280=$B$1617,A280:Q280)</f>
        <v>53</v>
      </c>
      <c r="B1621">
        <v>28.1</v>
      </c>
      <c r="C1621">
        <v>0</v>
      </c>
      <c r="D1621">
        <v>0</v>
      </c>
      <c r="E1621">
        <v>1</v>
      </c>
      <c r="F1621">
        <v>0</v>
      </c>
      <c r="G1621">
        <v>0</v>
      </c>
      <c r="H1621">
        <v>0</v>
      </c>
      <c r="I1621">
        <v>0</v>
      </c>
      <c r="J1621">
        <v>1</v>
      </c>
      <c r="K1621">
        <v>0</v>
      </c>
      <c r="L1621">
        <v>0</v>
      </c>
      <c r="M1621">
        <v>0</v>
      </c>
      <c r="N1621">
        <v>0</v>
      </c>
      <c r="O1621">
        <v>1</v>
      </c>
      <c r="P1621">
        <v>0</v>
      </c>
      <c r="Q1621" s="3">
        <v>11741.726000000001</v>
      </c>
    </row>
    <row r="1622" spans="1:33" hidden="1" x14ac:dyDescent="0.35">
      <c r="A1622" cm="1">
        <f t="array" ref="A1622:Q1622">_xlfn.IFS(H281=$B$1617,A281:Q281)</f>
        <v>53</v>
      </c>
      <c r="B1622">
        <v>26.7</v>
      </c>
      <c r="C1622">
        <v>0</v>
      </c>
      <c r="D1622">
        <v>0</v>
      </c>
      <c r="E1622">
        <v>1</v>
      </c>
      <c r="F1622">
        <v>0</v>
      </c>
      <c r="G1622">
        <v>0</v>
      </c>
      <c r="H1622">
        <v>0</v>
      </c>
      <c r="I1622">
        <v>0</v>
      </c>
      <c r="J1622">
        <v>1</v>
      </c>
      <c r="K1622">
        <v>0</v>
      </c>
      <c r="L1622">
        <v>0</v>
      </c>
      <c r="M1622">
        <v>0</v>
      </c>
      <c r="N1622">
        <v>0</v>
      </c>
      <c r="O1622">
        <v>1</v>
      </c>
      <c r="P1622">
        <v>0</v>
      </c>
      <c r="Q1622" s="3">
        <v>11150.78</v>
      </c>
    </row>
    <row r="1623" spans="1:33" hidden="1" x14ac:dyDescent="0.35">
      <c r="A1623" cm="1">
        <f t="array" ref="A1623:Q1623">_xlfn.IFS(H282=$B$1617,A282:Q282)</f>
        <v>55</v>
      </c>
      <c r="B1623">
        <v>29.7</v>
      </c>
      <c r="C1623">
        <v>0</v>
      </c>
      <c r="D1623">
        <v>0</v>
      </c>
      <c r="E1623">
        <v>1</v>
      </c>
      <c r="F1623">
        <v>0</v>
      </c>
      <c r="G1623">
        <v>0</v>
      </c>
      <c r="H1623">
        <v>0</v>
      </c>
      <c r="I1623">
        <v>0</v>
      </c>
      <c r="J1623">
        <v>1</v>
      </c>
      <c r="K1623">
        <v>0</v>
      </c>
      <c r="L1623">
        <v>0</v>
      </c>
      <c r="M1623">
        <v>0</v>
      </c>
      <c r="N1623">
        <v>0</v>
      </c>
      <c r="O1623">
        <v>1</v>
      </c>
      <c r="P1623">
        <v>0</v>
      </c>
      <c r="Q1623" s="3">
        <v>11881.358</v>
      </c>
    </row>
    <row r="1624" spans="1:33" hidden="1" x14ac:dyDescent="0.35">
      <c r="A1624" cm="1">
        <f t="array" ref="A1624:Q1624">_xlfn.IFS(H283=$B$1617,A283:Q283)</f>
        <v>55</v>
      </c>
      <c r="B1624">
        <v>26.8</v>
      </c>
      <c r="C1624">
        <v>0</v>
      </c>
      <c r="D1624">
        <v>0</v>
      </c>
      <c r="E1624">
        <v>1</v>
      </c>
      <c r="F1624">
        <v>0</v>
      </c>
      <c r="G1624">
        <v>0</v>
      </c>
      <c r="H1624">
        <v>0</v>
      </c>
      <c r="I1624">
        <v>0</v>
      </c>
      <c r="J1624">
        <v>1</v>
      </c>
      <c r="K1624">
        <v>0</v>
      </c>
      <c r="L1624">
        <v>0</v>
      </c>
      <c r="M1624">
        <v>0</v>
      </c>
      <c r="N1624">
        <v>0</v>
      </c>
      <c r="O1624">
        <v>1</v>
      </c>
      <c r="P1624">
        <v>0</v>
      </c>
      <c r="Q1624" s="3">
        <v>35160.134570000002</v>
      </c>
    </row>
    <row r="1625" spans="1:33" hidden="1" x14ac:dyDescent="0.35">
      <c r="A1625" cm="1">
        <f t="array" ref="A1625:Q1625">_xlfn.IFS(H284=$B$1617,A284:Q284)</f>
        <v>56</v>
      </c>
      <c r="B1625">
        <v>27.2</v>
      </c>
      <c r="C1625">
        <v>0</v>
      </c>
      <c r="D1625">
        <v>0</v>
      </c>
      <c r="E1625">
        <v>1</v>
      </c>
      <c r="F1625">
        <v>0</v>
      </c>
      <c r="G1625">
        <v>0</v>
      </c>
      <c r="H1625">
        <v>0</v>
      </c>
      <c r="I1625">
        <v>0</v>
      </c>
      <c r="J1625">
        <v>1</v>
      </c>
      <c r="K1625">
        <v>0</v>
      </c>
      <c r="L1625">
        <v>0</v>
      </c>
      <c r="M1625">
        <v>0</v>
      </c>
      <c r="N1625">
        <v>0</v>
      </c>
      <c r="O1625">
        <v>1</v>
      </c>
      <c r="P1625">
        <v>0</v>
      </c>
      <c r="Q1625" s="3">
        <v>11073.175999999999</v>
      </c>
    </row>
    <row r="1626" spans="1:33" hidden="1" x14ac:dyDescent="0.35">
      <c r="A1626" cm="1">
        <f t="array" ref="A1626:Q1626">_xlfn.IFS(H285=$B$1617,A285:Q285)</f>
        <v>56</v>
      </c>
      <c r="B1626">
        <v>25.3</v>
      </c>
      <c r="C1626">
        <v>0</v>
      </c>
      <c r="D1626">
        <v>0</v>
      </c>
      <c r="E1626">
        <v>1</v>
      </c>
      <c r="F1626">
        <v>0</v>
      </c>
      <c r="G1626">
        <v>0</v>
      </c>
      <c r="H1626">
        <v>0</v>
      </c>
      <c r="I1626">
        <v>0</v>
      </c>
      <c r="J1626">
        <v>1</v>
      </c>
      <c r="K1626">
        <v>0</v>
      </c>
      <c r="L1626">
        <v>0</v>
      </c>
      <c r="M1626">
        <v>0</v>
      </c>
      <c r="N1626">
        <v>0</v>
      </c>
      <c r="O1626">
        <v>1</v>
      </c>
      <c r="P1626">
        <v>0</v>
      </c>
      <c r="Q1626" s="3">
        <v>11070.535</v>
      </c>
    </row>
    <row r="1627" spans="1:33" hidden="1" x14ac:dyDescent="0.35">
      <c r="A1627" cm="1">
        <f t="array" ref="A1627:Q1627">_xlfn.IFS(H286=$B$1617,A286:Q286)</f>
        <v>57</v>
      </c>
      <c r="B1627">
        <v>28.7</v>
      </c>
      <c r="C1627">
        <v>0</v>
      </c>
      <c r="D1627">
        <v>0</v>
      </c>
      <c r="E1627">
        <v>1</v>
      </c>
      <c r="F1627">
        <v>0</v>
      </c>
      <c r="G1627">
        <v>0</v>
      </c>
      <c r="H1627">
        <v>0</v>
      </c>
      <c r="I1627">
        <v>0</v>
      </c>
      <c r="J1627">
        <v>1</v>
      </c>
      <c r="K1627">
        <v>0</v>
      </c>
      <c r="L1627">
        <v>0</v>
      </c>
      <c r="M1627">
        <v>0</v>
      </c>
      <c r="N1627">
        <v>0</v>
      </c>
      <c r="O1627">
        <v>1</v>
      </c>
      <c r="P1627">
        <v>0</v>
      </c>
      <c r="Q1627" s="3">
        <v>11455.28</v>
      </c>
    </row>
    <row r="1628" spans="1:33" hidden="1" x14ac:dyDescent="0.35">
      <c r="A1628" cm="1">
        <f t="array" ref="A1628:Q1628">_xlfn.IFS(H287=$B$1617,A287:Q287)</f>
        <v>58</v>
      </c>
      <c r="B1628">
        <v>25.2</v>
      </c>
      <c r="C1628">
        <v>0</v>
      </c>
      <c r="D1628">
        <v>0</v>
      </c>
      <c r="E1628">
        <v>1</v>
      </c>
      <c r="F1628">
        <v>0</v>
      </c>
      <c r="G1628">
        <v>0</v>
      </c>
      <c r="H1628">
        <v>0</v>
      </c>
      <c r="I1628">
        <v>0</v>
      </c>
      <c r="J1628">
        <v>1</v>
      </c>
      <c r="K1628">
        <v>0</v>
      </c>
      <c r="L1628">
        <v>0</v>
      </c>
      <c r="M1628">
        <v>0</v>
      </c>
      <c r="N1628">
        <v>0</v>
      </c>
      <c r="O1628">
        <v>1</v>
      </c>
      <c r="P1628">
        <v>0</v>
      </c>
      <c r="Q1628" s="3">
        <v>11837.16</v>
      </c>
    </row>
    <row r="1629" spans="1:33" hidden="1" x14ac:dyDescent="0.35">
      <c r="A1629" cm="1">
        <f t="array" ref="A1629:Q1629">_xlfn.IFS(H288=$B$1617,A288:Q288)</f>
        <v>58</v>
      </c>
      <c r="B1629">
        <v>29</v>
      </c>
      <c r="C1629">
        <v>0</v>
      </c>
      <c r="D1629">
        <v>0</v>
      </c>
      <c r="E1629">
        <v>1</v>
      </c>
      <c r="F1629">
        <v>0</v>
      </c>
      <c r="G1629">
        <v>0</v>
      </c>
      <c r="H1629">
        <v>0</v>
      </c>
      <c r="I1629">
        <v>0</v>
      </c>
      <c r="J1629">
        <v>1</v>
      </c>
      <c r="K1629">
        <v>0</v>
      </c>
      <c r="L1629">
        <v>0</v>
      </c>
      <c r="M1629">
        <v>0</v>
      </c>
      <c r="N1629">
        <v>0</v>
      </c>
      <c r="O1629">
        <v>1</v>
      </c>
      <c r="P1629">
        <v>0</v>
      </c>
      <c r="Q1629" s="3">
        <v>11842.441999999999</v>
      </c>
    </row>
    <row r="1630" spans="1:33" hidden="1" x14ac:dyDescent="0.35">
      <c r="A1630" cm="1">
        <f t="array" ref="A1630:Q1630">_xlfn.IFS(H289=$B$1617,A289:Q289)</f>
        <v>59</v>
      </c>
      <c r="B1630">
        <v>27.5</v>
      </c>
      <c r="C1630">
        <v>0</v>
      </c>
      <c r="D1630">
        <v>0</v>
      </c>
      <c r="E1630">
        <v>1</v>
      </c>
      <c r="F1630">
        <v>0</v>
      </c>
      <c r="G1630">
        <v>0</v>
      </c>
      <c r="H1630">
        <v>0</v>
      </c>
      <c r="I1630">
        <v>0</v>
      </c>
      <c r="J1630">
        <v>1</v>
      </c>
      <c r="K1630">
        <v>0</v>
      </c>
      <c r="L1630">
        <v>0</v>
      </c>
      <c r="M1630">
        <v>0</v>
      </c>
      <c r="N1630">
        <v>0</v>
      </c>
      <c r="O1630">
        <v>1</v>
      </c>
      <c r="P1630">
        <v>0</v>
      </c>
      <c r="Q1630" s="3">
        <v>12233.828</v>
      </c>
    </row>
    <row r="1631" spans="1:33" hidden="1" x14ac:dyDescent="0.35">
      <c r="A1631" cm="1">
        <f t="array" ref="A1631:Q1631">_xlfn.IFS(H290=$B$1617,A290:Q290)</f>
        <v>60</v>
      </c>
      <c r="B1631">
        <v>28.7</v>
      </c>
      <c r="C1631">
        <v>0</v>
      </c>
      <c r="D1631">
        <v>0</v>
      </c>
      <c r="E1631">
        <v>1</v>
      </c>
      <c r="F1631">
        <v>0</v>
      </c>
      <c r="G1631">
        <v>0</v>
      </c>
      <c r="H1631">
        <v>0</v>
      </c>
      <c r="I1631">
        <v>0</v>
      </c>
      <c r="J1631">
        <v>1</v>
      </c>
      <c r="K1631">
        <v>0</v>
      </c>
      <c r="L1631">
        <v>0</v>
      </c>
      <c r="M1631">
        <v>0</v>
      </c>
      <c r="N1631">
        <v>0</v>
      </c>
      <c r="O1631">
        <v>0</v>
      </c>
      <c r="P1631">
        <v>1</v>
      </c>
      <c r="Q1631" s="3">
        <v>13224.692999999999</v>
      </c>
    </row>
    <row r="1632" spans="1:33" hidden="1" x14ac:dyDescent="0.35">
      <c r="A1632" cm="1">
        <f t="array" ref="A1632:Q1632">_xlfn.IFS(H291=$B$1617,A291:Q291)</f>
        <v>61</v>
      </c>
      <c r="B1632">
        <v>28.2</v>
      </c>
      <c r="C1632">
        <v>0</v>
      </c>
      <c r="D1632">
        <v>0</v>
      </c>
      <c r="E1632">
        <v>1</v>
      </c>
      <c r="F1632">
        <v>0</v>
      </c>
      <c r="G1632">
        <v>0</v>
      </c>
      <c r="H1632">
        <v>0</v>
      </c>
      <c r="I1632">
        <v>0</v>
      </c>
      <c r="J1632">
        <v>1</v>
      </c>
      <c r="K1632">
        <v>0</v>
      </c>
      <c r="L1632">
        <v>0</v>
      </c>
      <c r="M1632">
        <v>0</v>
      </c>
      <c r="N1632">
        <v>0</v>
      </c>
      <c r="O1632">
        <v>0</v>
      </c>
      <c r="P1632">
        <v>1</v>
      </c>
      <c r="Q1632" s="3">
        <v>13041.921</v>
      </c>
    </row>
    <row r="1633" spans="1:17" hidden="1" x14ac:dyDescent="0.35">
      <c r="A1633" cm="1">
        <f t="array" ref="A1633:Q1633">_xlfn.IFS(H292=$B$1617,A292:Q292)</f>
        <v>62</v>
      </c>
      <c r="B1633">
        <v>25</v>
      </c>
      <c r="C1633">
        <v>0</v>
      </c>
      <c r="D1633">
        <v>0</v>
      </c>
      <c r="E1633">
        <v>1</v>
      </c>
      <c r="F1633">
        <v>0</v>
      </c>
      <c r="G1633">
        <v>0</v>
      </c>
      <c r="H1633">
        <v>0</v>
      </c>
      <c r="I1633">
        <v>0</v>
      </c>
      <c r="J1633">
        <v>1</v>
      </c>
      <c r="K1633">
        <v>0</v>
      </c>
      <c r="L1633">
        <v>0</v>
      </c>
      <c r="M1633">
        <v>0</v>
      </c>
      <c r="N1633">
        <v>0</v>
      </c>
      <c r="O1633">
        <v>0</v>
      </c>
      <c r="P1633">
        <v>1</v>
      </c>
      <c r="Q1633" s="3">
        <v>13451.121999999999</v>
      </c>
    </row>
    <row r="1634" spans="1:17" hidden="1" x14ac:dyDescent="0.35">
      <c r="A1634" cm="1">
        <f t="array" ref="A1634:Q1634">_xlfn.IFS(H293=$B$1617,A293:Q293)</f>
        <v>19</v>
      </c>
      <c r="B1634">
        <v>28.4</v>
      </c>
      <c r="C1634">
        <v>0</v>
      </c>
      <c r="D1634">
        <v>0</v>
      </c>
      <c r="E1634">
        <v>1</v>
      </c>
      <c r="F1634">
        <v>0</v>
      </c>
      <c r="G1634">
        <v>1</v>
      </c>
      <c r="H1634">
        <v>0</v>
      </c>
      <c r="I1634">
        <v>0</v>
      </c>
      <c r="J1634">
        <v>1</v>
      </c>
      <c r="K1634">
        <v>0</v>
      </c>
      <c r="L1634">
        <v>0</v>
      </c>
      <c r="M1634">
        <v>1</v>
      </c>
      <c r="N1634">
        <v>0</v>
      </c>
      <c r="O1634">
        <v>0</v>
      </c>
      <c r="P1634">
        <v>0</v>
      </c>
      <c r="Q1634" s="3">
        <v>1842.519</v>
      </c>
    </row>
    <row r="1635" spans="1:17" hidden="1" x14ac:dyDescent="0.35">
      <c r="A1635" cm="1">
        <f t="array" ref="A1635:Q1635">_xlfn.IFS(H294=$B$1617,A294:Q294)</f>
        <v>19</v>
      </c>
      <c r="B1635">
        <v>28.7</v>
      </c>
      <c r="C1635">
        <v>0</v>
      </c>
      <c r="D1635">
        <v>0</v>
      </c>
      <c r="E1635">
        <v>1</v>
      </c>
      <c r="F1635">
        <v>0</v>
      </c>
      <c r="G1635">
        <v>1</v>
      </c>
      <c r="H1635">
        <v>0</v>
      </c>
      <c r="I1635">
        <v>0</v>
      </c>
      <c r="J1635">
        <v>1</v>
      </c>
      <c r="K1635">
        <v>0</v>
      </c>
      <c r="L1635">
        <v>0</v>
      </c>
      <c r="M1635">
        <v>1</v>
      </c>
      <c r="N1635">
        <v>0</v>
      </c>
      <c r="O1635">
        <v>0</v>
      </c>
      <c r="P1635">
        <v>0</v>
      </c>
      <c r="Q1635" s="3">
        <v>1253.9359999999999</v>
      </c>
    </row>
    <row r="1636" spans="1:17" hidden="1" x14ac:dyDescent="0.35">
      <c r="A1636" cm="1">
        <f t="array" ref="A1636:Q1636">_xlfn.IFS(H295=$B$1617,A295:Q295)</f>
        <v>19</v>
      </c>
      <c r="B1636">
        <v>27.6</v>
      </c>
      <c r="C1636">
        <v>0</v>
      </c>
      <c r="D1636">
        <v>0</v>
      </c>
      <c r="E1636">
        <v>1</v>
      </c>
      <c r="F1636">
        <v>0</v>
      </c>
      <c r="G1636">
        <v>1</v>
      </c>
      <c r="H1636">
        <v>0</v>
      </c>
      <c r="I1636">
        <v>0</v>
      </c>
      <c r="J1636">
        <v>1</v>
      </c>
      <c r="K1636">
        <v>0</v>
      </c>
      <c r="L1636">
        <v>0</v>
      </c>
      <c r="M1636">
        <v>1</v>
      </c>
      <c r="N1636">
        <v>0</v>
      </c>
      <c r="O1636">
        <v>0</v>
      </c>
      <c r="P1636">
        <v>0</v>
      </c>
      <c r="Q1636" s="3">
        <v>1252.4069999999999</v>
      </c>
    </row>
    <row r="1637" spans="1:17" hidden="1" x14ac:dyDescent="0.35">
      <c r="A1637" cm="1">
        <f t="array" ref="A1637:Q1637">_xlfn.IFS(H296=$B$1617,A296:Q296)</f>
        <v>24</v>
      </c>
      <c r="B1637">
        <v>29.3</v>
      </c>
      <c r="C1637">
        <v>0</v>
      </c>
      <c r="D1637">
        <v>0</v>
      </c>
      <c r="E1637">
        <v>1</v>
      </c>
      <c r="F1637">
        <v>0</v>
      </c>
      <c r="G1637">
        <v>1</v>
      </c>
      <c r="H1637">
        <v>0</v>
      </c>
      <c r="I1637">
        <v>0</v>
      </c>
      <c r="J1637">
        <v>1</v>
      </c>
      <c r="K1637">
        <v>0</v>
      </c>
      <c r="L1637">
        <v>0</v>
      </c>
      <c r="M1637">
        <v>1</v>
      </c>
      <c r="N1637">
        <v>0</v>
      </c>
      <c r="O1637">
        <v>0</v>
      </c>
      <c r="P1637">
        <v>0</v>
      </c>
      <c r="Q1637" s="3">
        <v>1977.8150000000001</v>
      </c>
    </row>
    <row r="1638" spans="1:17" hidden="1" x14ac:dyDescent="0.35">
      <c r="A1638" cm="1">
        <f t="array" ref="A1638:Q1638">_xlfn.IFS(H297=$B$1617,A297:Q297)</f>
        <v>24</v>
      </c>
      <c r="B1638">
        <v>25.8</v>
      </c>
      <c r="C1638">
        <v>0</v>
      </c>
      <c r="D1638">
        <v>0</v>
      </c>
      <c r="E1638">
        <v>1</v>
      </c>
      <c r="F1638">
        <v>0</v>
      </c>
      <c r="G1638">
        <v>1</v>
      </c>
      <c r="H1638">
        <v>0</v>
      </c>
      <c r="I1638">
        <v>0</v>
      </c>
      <c r="J1638">
        <v>1</v>
      </c>
      <c r="K1638">
        <v>0</v>
      </c>
      <c r="L1638">
        <v>0</v>
      </c>
      <c r="M1638">
        <v>1</v>
      </c>
      <c r="N1638">
        <v>0</v>
      </c>
      <c r="O1638">
        <v>0</v>
      </c>
      <c r="P1638">
        <v>0</v>
      </c>
      <c r="Q1638" s="3">
        <v>1972.95</v>
      </c>
    </row>
    <row r="1639" spans="1:17" hidden="1" x14ac:dyDescent="0.35">
      <c r="A1639" cm="1">
        <f t="array" ref="A1639:Q1639">_xlfn.IFS(H298=$B$1617,A298:Q298)</f>
        <v>25</v>
      </c>
      <c r="B1639">
        <v>26.8</v>
      </c>
      <c r="C1639">
        <v>0</v>
      </c>
      <c r="D1639">
        <v>0</v>
      </c>
      <c r="E1639">
        <v>1</v>
      </c>
      <c r="F1639">
        <v>0</v>
      </c>
      <c r="G1639">
        <v>1</v>
      </c>
      <c r="H1639">
        <v>0</v>
      </c>
      <c r="I1639">
        <v>0</v>
      </c>
      <c r="J1639">
        <v>1</v>
      </c>
      <c r="K1639">
        <v>0</v>
      </c>
      <c r="L1639">
        <v>0</v>
      </c>
      <c r="M1639">
        <v>1</v>
      </c>
      <c r="N1639">
        <v>0</v>
      </c>
      <c r="O1639">
        <v>0</v>
      </c>
      <c r="P1639">
        <v>0</v>
      </c>
      <c r="Q1639" s="3">
        <v>3906.127</v>
      </c>
    </row>
    <row r="1640" spans="1:17" hidden="1" x14ac:dyDescent="0.35">
      <c r="A1640" cm="1">
        <f t="array" ref="A1640:Q1640">_xlfn.IFS(H299=$B$1617,A299:Q299)</f>
        <v>29</v>
      </c>
      <c r="B1640">
        <v>27.2</v>
      </c>
      <c r="C1640">
        <v>0</v>
      </c>
      <c r="D1640">
        <v>0</v>
      </c>
      <c r="E1640">
        <v>1</v>
      </c>
      <c r="F1640">
        <v>0</v>
      </c>
      <c r="G1640">
        <v>1</v>
      </c>
      <c r="H1640">
        <v>0</v>
      </c>
      <c r="I1640">
        <v>0</v>
      </c>
      <c r="J1640">
        <v>1</v>
      </c>
      <c r="K1640">
        <v>0</v>
      </c>
      <c r="L1640">
        <v>0</v>
      </c>
      <c r="M1640">
        <v>0</v>
      </c>
      <c r="N1640">
        <v>1</v>
      </c>
      <c r="O1640">
        <v>0</v>
      </c>
      <c r="P1640">
        <v>0</v>
      </c>
      <c r="Q1640" s="3">
        <v>2866.0909999999999</v>
      </c>
    </row>
    <row r="1641" spans="1:17" hidden="1" x14ac:dyDescent="0.35">
      <c r="A1641" cm="1">
        <f t="array" ref="A1641:Q1641">_xlfn.IFS(H300=$B$1617,A300:Q300)</f>
        <v>33</v>
      </c>
      <c r="B1641">
        <v>29.4</v>
      </c>
      <c r="C1641">
        <v>0</v>
      </c>
      <c r="D1641">
        <v>0</v>
      </c>
      <c r="E1641">
        <v>1</v>
      </c>
      <c r="F1641">
        <v>0</v>
      </c>
      <c r="G1641">
        <v>1</v>
      </c>
      <c r="H1641">
        <v>0</v>
      </c>
      <c r="I1641">
        <v>0</v>
      </c>
      <c r="J1641">
        <v>1</v>
      </c>
      <c r="K1641">
        <v>0</v>
      </c>
      <c r="L1641">
        <v>0</v>
      </c>
      <c r="M1641">
        <v>0</v>
      </c>
      <c r="N1641">
        <v>1</v>
      </c>
      <c r="O1641">
        <v>0</v>
      </c>
      <c r="P1641">
        <v>0</v>
      </c>
      <c r="Q1641" s="3">
        <v>6059.1729999999998</v>
      </c>
    </row>
    <row r="1642" spans="1:17" hidden="1" x14ac:dyDescent="0.35">
      <c r="A1642" cm="1">
        <f t="array" ref="A1642:Q1642">_xlfn.IFS(H301=$B$1617,A301:Q301)</f>
        <v>34</v>
      </c>
      <c r="B1642">
        <v>27</v>
      </c>
      <c r="C1642">
        <v>0</v>
      </c>
      <c r="D1642">
        <v>0</v>
      </c>
      <c r="E1642">
        <v>1</v>
      </c>
      <c r="F1642">
        <v>0</v>
      </c>
      <c r="G1642">
        <v>1</v>
      </c>
      <c r="H1642">
        <v>0</v>
      </c>
      <c r="I1642">
        <v>0</v>
      </c>
      <c r="J1642">
        <v>1</v>
      </c>
      <c r="K1642">
        <v>0</v>
      </c>
      <c r="L1642">
        <v>0</v>
      </c>
      <c r="M1642">
        <v>0</v>
      </c>
      <c r="N1642">
        <v>1</v>
      </c>
      <c r="O1642">
        <v>0</v>
      </c>
      <c r="P1642">
        <v>0</v>
      </c>
      <c r="Q1642" s="3">
        <v>11737.848840000001</v>
      </c>
    </row>
    <row r="1643" spans="1:17" hidden="1" x14ac:dyDescent="0.35">
      <c r="A1643" cm="1">
        <f t="array" ref="A1643:Q1643">_xlfn.IFS(H302=$B$1617,A302:Q302)</f>
        <v>35</v>
      </c>
      <c r="B1643">
        <v>28.9</v>
      </c>
      <c r="C1643">
        <v>0</v>
      </c>
      <c r="D1643">
        <v>0</v>
      </c>
      <c r="E1643">
        <v>1</v>
      </c>
      <c r="F1643">
        <v>0</v>
      </c>
      <c r="G1643">
        <v>1</v>
      </c>
      <c r="H1643">
        <v>0</v>
      </c>
      <c r="I1643">
        <v>0</v>
      </c>
      <c r="J1643">
        <v>1</v>
      </c>
      <c r="K1643">
        <v>0</v>
      </c>
      <c r="L1643">
        <v>0</v>
      </c>
      <c r="M1643">
        <v>0</v>
      </c>
      <c r="N1643">
        <v>1</v>
      </c>
      <c r="O1643">
        <v>0</v>
      </c>
      <c r="P1643">
        <v>0</v>
      </c>
      <c r="Q1643" s="3">
        <v>5926.8459999999995</v>
      </c>
    </row>
    <row r="1644" spans="1:17" hidden="1" x14ac:dyDescent="0.35">
      <c r="A1644" cm="1">
        <f t="array" ref="A1644:Q1644">_xlfn.IFS(H303=$B$1617,A303:Q303)</f>
        <v>35</v>
      </c>
      <c r="B1644">
        <v>27.1</v>
      </c>
      <c r="C1644">
        <v>0</v>
      </c>
      <c r="D1644">
        <v>0</v>
      </c>
      <c r="E1644">
        <v>1</v>
      </c>
      <c r="F1644">
        <v>0</v>
      </c>
      <c r="G1644">
        <v>1</v>
      </c>
      <c r="H1644">
        <v>0</v>
      </c>
      <c r="I1644">
        <v>0</v>
      </c>
      <c r="J1644">
        <v>1</v>
      </c>
      <c r="K1644">
        <v>0</v>
      </c>
      <c r="L1644">
        <v>0</v>
      </c>
      <c r="M1644">
        <v>0</v>
      </c>
      <c r="N1644">
        <v>1</v>
      </c>
      <c r="O1644">
        <v>0</v>
      </c>
      <c r="P1644">
        <v>0</v>
      </c>
      <c r="Q1644" s="3">
        <v>4746.3440000000001</v>
      </c>
    </row>
    <row r="1645" spans="1:17" hidden="1" x14ac:dyDescent="0.35">
      <c r="A1645" cm="1">
        <f t="array" ref="A1645:Q1645">_xlfn.IFS(H304=$B$1617,A304:Q304)</f>
        <v>37</v>
      </c>
      <c r="B1645">
        <v>29.8</v>
      </c>
      <c r="C1645">
        <v>0</v>
      </c>
      <c r="D1645">
        <v>0</v>
      </c>
      <c r="E1645">
        <v>1</v>
      </c>
      <c r="F1645">
        <v>0</v>
      </c>
      <c r="G1645">
        <v>1</v>
      </c>
      <c r="H1645">
        <v>0</v>
      </c>
      <c r="I1645">
        <v>0</v>
      </c>
      <c r="J1645">
        <v>1</v>
      </c>
      <c r="K1645">
        <v>0</v>
      </c>
      <c r="L1645">
        <v>0</v>
      </c>
      <c r="M1645">
        <v>0</v>
      </c>
      <c r="N1645">
        <v>0</v>
      </c>
      <c r="O1645">
        <v>1</v>
      </c>
      <c r="P1645">
        <v>0</v>
      </c>
      <c r="Q1645" s="3">
        <v>20420.604650000001</v>
      </c>
    </row>
    <row r="1646" spans="1:17" hidden="1" x14ac:dyDescent="0.35">
      <c r="A1646" cm="1">
        <f t="array" ref="A1646:Q1646">_xlfn.IFS(H305=$B$1617,A305:Q305)</f>
        <v>39</v>
      </c>
      <c r="B1646">
        <v>29.6</v>
      </c>
      <c r="C1646">
        <v>0</v>
      </c>
      <c r="D1646">
        <v>0</v>
      </c>
      <c r="E1646">
        <v>1</v>
      </c>
      <c r="F1646">
        <v>0</v>
      </c>
      <c r="G1646">
        <v>1</v>
      </c>
      <c r="H1646">
        <v>0</v>
      </c>
      <c r="I1646">
        <v>0</v>
      </c>
      <c r="J1646">
        <v>1</v>
      </c>
      <c r="K1646">
        <v>0</v>
      </c>
      <c r="L1646">
        <v>0</v>
      </c>
      <c r="M1646">
        <v>0</v>
      </c>
      <c r="N1646">
        <v>0</v>
      </c>
      <c r="O1646">
        <v>1</v>
      </c>
      <c r="P1646">
        <v>0</v>
      </c>
      <c r="Q1646" s="3">
        <v>7512.2669999999998</v>
      </c>
    </row>
    <row r="1647" spans="1:17" hidden="1" x14ac:dyDescent="0.35">
      <c r="A1647" cm="1">
        <f t="array" ref="A1647:Q1647">_xlfn.IFS(H306=$B$1617,A306:Q306)</f>
        <v>40</v>
      </c>
      <c r="B1647">
        <v>29.9</v>
      </c>
      <c r="C1647">
        <v>0</v>
      </c>
      <c r="D1647">
        <v>0</v>
      </c>
      <c r="E1647">
        <v>1</v>
      </c>
      <c r="F1647">
        <v>0</v>
      </c>
      <c r="G1647">
        <v>1</v>
      </c>
      <c r="H1647">
        <v>0</v>
      </c>
      <c r="I1647">
        <v>0</v>
      </c>
      <c r="J1647">
        <v>1</v>
      </c>
      <c r="K1647">
        <v>0</v>
      </c>
      <c r="L1647">
        <v>0</v>
      </c>
      <c r="M1647">
        <v>0</v>
      </c>
      <c r="N1647">
        <v>0</v>
      </c>
      <c r="O1647">
        <v>1</v>
      </c>
      <c r="P1647">
        <v>0</v>
      </c>
      <c r="Q1647" s="3">
        <v>6600.3609999999999</v>
      </c>
    </row>
    <row r="1648" spans="1:17" hidden="1" x14ac:dyDescent="0.35">
      <c r="A1648" cm="1">
        <f t="array" ref="A1648:Q1648">_xlfn.IFS(H307=$B$1617,A307:Q307)</f>
        <v>41</v>
      </c>
      <c r="B1648">
        <v>28.8</v>
      </c>
      <c r="C1648">
        <v>0</v>
      </c>
      <c r="D1648">
        <v>0</v>
      </c>
      <c r="E1648">
        <v>1</v>
      </c>
      <c r="F1648">
        <v>0</v>
      </c>
      <c r="G1648">
        <v>1</v>
      </c>
      <c r="H1648">
        <v>0</v>
      </c>
      <c r="I1648">
        <v>0</v>
      </c>
      <c r="J1648">
        <v>1</v>
      </c>
      <c r="K1648">
        <v>0</v>
      </c>
      <c r="L1648">
        <v>0</v>
      </c>
      <c r="M1648">
        <v>0</v>
      </c>
      <c r="N1648">
        <v>0</v>
      </c>
      <c r="O1648">
        <v>1</v>
      </c>
      <c r="P1648">
        <v>0</v>
      </c>
      <c r="Q1648" s="3">
        <v>6282.2349999999997</v>
      </c>
    </row>
    <row r="1649" spans="1:17" hidden="1" x14ac:dyDescent="0.35">
      <c r="A1649" cm="1">
        <f t="array" ref="A1649:Q1649">_xlfn.IFS(H308=$B$1617,A308:Q308)</f>
        <v>42</v>
      </c>
      <c r="B1649">
        <v>26.9</v>
      </c>
      <c r="C1649">
        <v>0</v>
      </c>
      <c r="D1649">
        <v>0</v>
      </c>
      <c r="E1649">
        <v>1</v>
      </c>
      <c r="F1649">
        <v>0</v>
      </c>
      <c r="G1649">
        <v>1</v>
      </c>
      <c r="H1649">
        <v>0</v>
      </c>
      <c r="I1649">
        <v>0</v>
      </c>
      <c r="J1649">
        <v>1</v>
      </c>
      <c r="K1649">
        <v>0</v>
      </c>
      <c r="L1649">
        <v>0</v>
      </c>
      <c r="M1649">
        <v>0</v>
      </c>
      <c r="N1649">
        <v>0</v>
      </c>
      <c r="O1649">
        <v>1</v>
      </c>
      <c r="P1649">
        <v>0</v>
      </c>
      <c r="Q1649" s="3">
        <v>5969.723</v>
      </c>
    </row>
    <row r="1650" spans="1:17" hidden="1" x14ac:dyDescent="0.35">
      <c r="A1650" cm="1">
        <f t="array" ref="A1650:Q1650">_xlfn.IFS(H309=$B$1617,A309:Q309)</f>
        <v>44</v>
      </c>
      <c r="B1650">
        <v>27.4</v>
      </c>
      <c r="C1650">
        <v>0</v>
      </c>
      <c r="D1650">
        <v>0</v>
      </c>
      <c r="E1650">
        <v>1</v>
      </c>
      <c r="F1650">
        <v>0</v>
      </c>
      <c r="G1650">
        <v>1</v>
      </c>
      <c r="H1650">
        <v>0</v>
      </c>
      <c r="I1650">
        <v>0</v>
      </c>
      <c r="J1650">
        <v>1</v>
      </c>
      <c r="K1650">
        <v>0</v>
      </c>
      <c r="L1650">
        <v>0</v>
      </c>
      <c r="M1650">
        <v>0</v>
      </c>
      <c r="N1650">
        <v>0</v>
      </c>
      <c r="O1650">
        <v>1</v>
      </c>
      <c r="P1650">
        <v>0</v>
      </c>
      <c r="Q1650" s="3">
        <v>7726.8540000000003</v>
      </c>
    </row>
    <row r="1651" spans="1:17" hidden="1" x14ac:dyDescent="0.35">
      <c r="A1651" cm="1">
        <f t="array" ref="A1651:Q1651">_xlfn.IFS(H310=$B$1617,A310:Q310)</f>
        <v>45</v>
      </c>
      <c r="B1651">
        <v>28.7</v>
      </c>
      <c r="C1651">
        <v>0</v>
      </c>
      <c r="D1651">
        <v>0</v>
      </c>
      <c r="E1651">
        <v>1</v>
      </c>
      <c r="F1651">
        <v>0</v>
      </c>
      <c r="G1651">
        <v>1</v>
      </c>
      <c r="H1651">
        <v>0</v>
      </c>
      <c r="I1651">
        <v>0</v>
      </c>
      <c r="J1651">
        <v>1</v>
      </c>
      <c r="K1651">
        <v>0</v>
      </c>
      <c r="L1651">
        <v>0</v>
      </c>
      <c r="M1651">
        <v>0</v>
      </c>
      <c r="N1651">
        <v>0</v>
      </c>
      <c r="O1651">
        <v>1</v>
      </c>
      <c r="P1651">
        <v>0</v>
      </c>
      <c r="Q1651" s="3">
        <v>8027.9679999999998</v>
      </c>
    </row>
    <row r="1652" spans="1:17" hidden="1" x14ac:dyDescent="0.35">
      <c r="A1652" cm="1">
        <f t="array" ref="A1652:Q1652">_xlfn.IFS(H311=$B$1617,A311:Q311)</f>
        <v>45</v>
      </c>
      <c r="B1652">
        <v>27.5</v>
      </c>
      <c r="C1652">
        <v>0</v>
      </c>
      <c r="D1652">
        <v>0</v>
      </c>
      <c r="E1652">
        <v>1</v>
      </c>
      <c r="F1652">
        <v>0</v>
      </c>
      <c r="G1652">
        <v>1</v>
      </c>
      <c r="H1652">
        <v>0</v>
      </c>
      <c r="I1652">
        <v>0</v>
      </c>
      <c r="J1652">
        <v>1</v>
      </c>
      <c r="K1652">
        <v>0</v>
      </c>
      <c r="L1652">
        <v>0</v>
      </c>
      <c r="M1652">
        <v>0</v>
      </c>
      <c r="N1652">
        <v>0</v>
      </c>
      <c r="O1652">
        <v>1</v>
      </c>
      <c r="P1652">
        <v>0</v>
      </c>
      <c r="Q1652" s="3">
        <v>8615.2999999999993</v>
      </c>
    </row>
    <row r="1653" spans="1:17" hidden="1" x14ac:dyDescent="0.35">
      <c r="A1653" cm="1">
        <f t="array" ref="A1653:Q1653">_xlfn.IFS(H312=$B$1617,A312:Q312)</f>
        <v>46</v>
      </c>
      <c r="B1653">
        <v>27.6</v>
      </c>
      <c r="C1653">
        <v>0</v>
      </c>
      <c r="D1653">
        <v>0</v>
      </c>
      <c r="E1653">
        <v>1</v>
      </c>
      <c r="F1653">
        <v>0</v>
      </c>
      <c r="G1653">
        <v>1</v>
      </c>
      <c r="H1653">
        <v>0</v>
      </c>
      <c r="I1653">
        <v>0</v>
      </c>
      <c r="J1653">
        <v>1</v>
      </c>
      <c r="K1653">
        <v>0</v>
      </c>
      <c r="L1653">
        <v>0</v>
      </c>
      <c r="M1653">
        <v>0</v>
      </c>
      <c r="N1653">
        <v>0</v>
      </c>
      <c r="O1653">
        <v>1</v>
      </c>
      <c r="P1653">
        <v>0</v>
      </c>
      <c r="Q1653" s="3">
        <v>24603.04837</v>
      </c>
    </row>
    <row r="1654" spans="1:17" hidden="1" x14ac:dyDescent="0.35">
      <c r="A1654" cm="1">
        <f t="array" ref="A1654:Q1654">_xlfn.IFS(H313=$B$1617,A313:Q313)</f>
        <v>46</v>
      </c>
      <c r="B1654">
        <v>25.8</v>
      </c>
      <c r="C1654">
        <v>0</v>
      </c>
      <c r="D1654">
        <v>0</v>
      </c>
      <c r="E1654">
        <v>1</v>
      </c>
      <c r="F1654">
        <v>0</v>
      </c>
      <c r="G1654">
        <v>1</v>
      </c>
      <c r="H1654">
        <v>0</v>
      </c>
      <c r="I1654">
        <v>0</v>
      </c>
      <c r="J1654">
        <v>1</v>
      </c>
      <c r="K1654">
        <v>0</v>
      </c>
      <c r="L1654">
        <v>0</v>
      </c>
      <c r="M1654">
        <v>0</v>
      </c>
      <c r="N1654">
        <v>0</v>
      </c>
      <c r="O1654">
        <v>1</v>
      </c>
      <c r="P1654">
        <v>0</v>
      </c>
      <c r="Q1654" s="3">
        <v>10096.969999999999</v>
      </c>
    </row>
    <row r="1655" spans="1:17" hidden="1" x14ac:dyDescent="0.35">
      <c r="A1655" cm="1">
        <f t="array" ref="A1655:Q1655">_xlfn.IFS(H314=$B$1617,A314:Q314)</f>
        <v>48</v>
      </c>
      <c r="B1655">
        <v>29.6</v>
      </c>
      <c r="C1655">
        <v>0</v>
      </c>
      <c r="D1655">
        <v>0</v>
      </c>
      <c r="E1655">
        <v>1</v>
      </c>
      <c r="F1655">
        <v>0</v>
      </c>
      <c r="G1655">
        <v>1</v>
      </c>
      <c r="H1655">
        <v>0</v>
      </c>
      <c r="I1655">
        <v>0</v>
      </c>
      <c r="J1655">
        <v>1</v>
      </c>
      <c r="K1655">
        <v>0</v>
      </c>
      <c r="L1655">
        <v>0</v>
      </c>
      <c r="M1655">
        <v>0</v>
      </c>
      <c r="N1655">
        <v>0</v>
      </c>
      <c r="O1655">
        <v>1</v>
      </c>
      <c r="P1655">
        <v>0</v>
      </c>
      <c r="Q1655" s="3">
        <v>21232.182260000001</v>
      </c>
    </row>
    <row r="1656" spans="1:17" hidden="1" x14ac:dyDescent="0.35">
      <c r="A1656" cm="1">
        <f t="array" ref="A1656:Q1656">_xlfn.IFS(H315=$B$1617,A315:Q315)</f>
        <v>49</v>
      </c>
      <c r="B1656">
        <v>28.7</v>
      </c>
      <c r="C1656">
        <v>0</v>
      </c>
      <c r="D1656">
        <v>0</v>
      </c>
      <c r="E1656">
        <v>1</v>
      </c>
      <c r="F1656">
        <v>0</v>
      </c>
      <c r="G1656">
        <v>1</v>
      </c>
      <c r="H1656">
        <v>0</v>
      </c>
      <c r="I1656">
        <v>0</v>
      </c>
      <c r="J1656">
        <v>1</v>
      </c>
      <c r="K1656">
        <v>0</v>
      </c>
      <c r="L1656">
        <v>0</v>
      </c>
      <c r="M1656">
        <v>0</v>
      </c>
      <c r="N1656">
        <v>0</v>
      </c>
      <c r="O1656">
        <v>1</v>
      </c>
      <c r="P1656">
        <v>0</v>
      </c>
      <c r="Q1656" s="3">
        <v>8703.4560000000001</v>
      </c>
    </row>
    <row r="1657" spans="1:17" hidden="1" x14ac:dyDescent="0.35">
      <c r="A1657" cm="1">
        <f t="array" ref="A1657:Q1657">_xlfn.IFS(H316=$B$1617,A316:Q316)</f>
        <v>50</v>
      </c>
      <c r="B1657">
        <v>26.6</v>
      </c>
      <c r="C1657">
        <v>0</v>
      </c>
      <c r="D1657">
        <v>0</v>
      </c>
      <c r="E1657">
        <v>1</v>
      </c>
      <c r="F1657">
        <v>0</v>
      </c>
      <c r="G1657">
        <v>1</v>
      </c>
      <c r="H1657">
        <v>0</v>
      </c>
      <c r="I1657">
        <v>0</v>
      </c>
      <c r="J1657">
        <v>1</v>
      </c>
      <c r="K1657">
        <v>0</v>
      </c>
      <c r="L1657">
        <v>0</v>
      </c>
      <c r="M1657">
        <v>0</v>
      </c>
      <c r="N1657">
        <v>0</v>
      </c>
      <c r="O1657">
        <v>1</v>
      </c>
      <c r="P1657">
        <v>0</v>
      </c>
      <c r="Q1657" s="3">
        <v>8444.4740000000002</v>
      </c>
    </row>
    <row r="1658" spans="1:17" hidden="1" x14ac:dyDescent="0.35">
      <c r="A1658" cm="1">
        <f t="array" ref="A1658:Q1658">_xlfn.IFS(H317=$B$1617,A317:Q317)</f>
        <v>51</v>
      </c>
      <c r="B1658">
        <v>25.4</v>
      </c>
      <c r="C1658">
        <v>0</v>
      </c>
      <c r="D1658">
        <v>0</v>
      </c>
      <c r="E1658">
        <v>1</v>
      </c>
      <c r="F1658">
        <v>0</v>
      </c>
      <c r="G1658">
        <v>1</v>
      </c>
      <c r="H1658">
        <v>0</v>
      </c>
      <c r="I1658">
        <v>0</v>
      </c>
      <c r="J1658">
        <v>1</v>
      </c>
      <c r="K1658">
        <v>0</v>
      </c>
      <c r="L1658">
        <v>0</v>
      </c>
      <c r="M1658">
        <v>0</v>
      </c>
      <c r="N1658">
        <v>0</v>
      </c>
      <c r="O1658">
        <v>1</v>
      </c>
      <c r="P1658">
        <v>0</v>
      </c>
      <c r="Q1658" s="3">
        <v>8782.4689999999991</v>
      </c>
    </row>
    <row r="1659" spans="1:17" hidden="1" x14ac:dyDescent="0.35">
      <c r="A1659" cm="1">
        <f t="array" ref="A1659:Q1659">_xlfn.IFS(H318=$B$1617,A318:Q318)</f>
        <v>53</v>
      </c>
      <c r="B1659">
        <v>28.6</v>
      </c>
      <c r="C1659">
        <v>0</v>
      </c>
      <c r="D1659">
        <v>0</v>
      </c>
      <c r="E1659">
        <v>1</v>
      </c>
      <c r="F1659">
        <v>0</v>
      </c>
      <c r="G1659">
        <v>1</v>
      </c>
      <c r="H1659">
        <v>0</v>
      </c>
      <c r="I1659">
        <v>0</v>
      </c>
      <c r="J1659">
        <v>1</v>
      </c>
      <c r="K1659">
        <v>0</v>
      </c>
      <c r="L1659">
        <v>0</v>
      </c>
      <c r="M1659">
        <v>0</v>
      </c>
      <c r="N1659">
        <v>0</v>
      </c>
      <c r="O1659">
        <v>1</v>
      </c>
      <c r="P1659">
        <v>0</v>
      </c>
      <c r="Q1659" s="3">
        <v>11253.421</v>
      </c>
    </row>
    <row r="1660" spans="1:17" hidden="1" x14ac:dyDescent="0.35">
      <c r="A1660" cm="1">
        <f t="array" ref="A1660:Q1660">_xlfn.IFS(H319=$B$1617,A319:Q319)</f>
        <v>54</v>
      </c>
      <c r="B1660">
        <v>29.2</v>
      </c>
      <c r="C1660">
        <v>0</v>
      </c>
      <c r="D1660">
        <v>0</v>
      </c>
      <c r="E1660">
        <v>1</v>
      </c>
      <c r="F1660">
        <v>0</v>
      </c>
      <c r="G1660">
        <v>1</v>
      </c>
      <c r="H1660">
        <v>0</v>
      </c>
      <c r="I1660">
        <v>0</v>
      </c>
      <c r="J1660">
        <v>1</v>
      </c>
      <c r="K1660">
        <v>0</v>
      </c>
      <c r="L1660">
        <v>0</v>
      </c>
      <c r="M1660">
        <v>0</v>
      </c>
      <c r="N1660">
        <v>0</v>
      </c>
      <c r="O1660">
        <v>1</v>
      </c>
      <c r="P1660">
        <v>0</v>
      </c>
      <c r="Q1660" s="3">
        <v>10436.096</v>
      </c>
    </row>
    <row r="1661" spans="1:17" hidden="1" x14ac:dyDescent="0.35">
      <c r="A1661" cm="1">
        <f t="array" ref="A1661:Q1661">_xlfn.IFS(H320=$B$1617,A320:Q320)</f>
        <v>55</v>
      </c>
      <c r="B1661">
        <v>29.9</v>
      </c>
      <c r="C1661">
        <v>0</v>
      </c>
      <c r="D1661">
        <v>0</v>
      </c>
      <c r="E1661">
        <v>1</v>
      </c>
      <c r="F1661">
        <v>0</v>
      </c>
      <c r="G1661">
        <v>1</v>
      </c>
      <c r="H1661">
        <v>0</v>
      </c>
      <c r="I1661">
        <v>0</v>
      </c>
      <c r="J1661">
        <v>1</v>
      </c>
      <c r="K1661">
        <v>0</v>
      </c>
      <c r="L1661">
        <v>0</v>
      </c>
      <c r="M1661">
        <v>0</v>
      </c>
      <c r="N1661">
        <v>0</v>
      </c>
      <c r="O1661">
        <v>1</v>
      </c>
      <c r="P1661">
        <v>0</v>
      </c>
      <c r="Q1661" s="3">
        <v>10214.636</v>
      </c>
    </row>
    <row r="1662" spans="1:17" hidden="1" x14ac:dyDescent="0.35">
      <c r="A1662" cm="1">
        <f t="array" ref="A1662:Q1662">_xlfn.IFS(H321=$B$1617,A321:Q321)</f>
        <v>57</v>
      </c>
      <c r="B1662">
        <v>28.1</v>
      </c>
      <c r="C1662">
        <v>0</v>
      </c>
      <c r="D1662">
        <v>0</v>
      </c>
      <c r="E1662">
        <v>1</v>
      </c>
      <c r="F1662">
        <v>0</v>
      </c>
      <c r="G1662">
        <v>1</v>
      </c>
      <c r="H1662">
        <v>0</v>
      </c>
      <c r="I1662">
        <v>0</v>
      </c>
      <c r="J1662">
        <v>1</v>
      </c>
      <c r="K1662">
        <v>0</v>
      </c>
      <c r="L1662">
        <v>0</v>
      </c>
      <c r="M1662">
        <v>0</v>
      </c>
      <c r="N1662">
        <v>0</v>
      </c>
      <c r="O1662">
        <v>1</v>
      </c>
      <c r="P1662">
        <v>0</v>
      </c>
      <c r="Q1662" s="3">
        <v>10965.446</v>
      </c>
    </row>
    <row r="1663" spans="1:17" hidden="1" x14ac:dyDescent="0.35">
      <c r="A1663" cm="1">
        <f t="array" ref="A1663:Q1663">_xlfn.IFS(H322=$B$1617,A322:Q322)</f>
        <v>59</v>
      </c>
      <c r="B1663">
        <v>27.5</v>
      </c>
      <c r="C1663">
        <v>0</v>
      </c>
      <c r="D1663">
        <v>0</v>
      </c>
      <c r="E1663">
        <v>1</v>
      </c>
      <c r="F1663">
        <v>0</v>
      </c>
      <c r="G1663">
        <v>1</v>
      </c>
      <c r="H1663">
        <v>0</v>
      </c>
      <c r="I1663">
        <v>0</v>
      </c>
      <c r="J1663">
        <v>1</v>
      </c>
      <c r="K1663">
        <v>0</v>
      </c>
      <c r="L1663">
        <v>0</v>
      </c>
      <c r="M1663">
        <v>0</v>
      </c>
      <c r="N1663">
        <v>0</v>
      </c>
      <c r="O1663">
        <v>1</v>
      </c>
      <c r="P1663">
        <v>0</v>
      </c>
      <c r="Q1663" s="3">
        <v>12333.828</v>
      </c>
    </row>
    <row r="1664" spans="1:17" hidden="1" x14ac:dyDescent="0.35">
      <c r="A1664" cm="1">
        <f t="array" ref="A1664:Q1664">_xlfn.IFS(H323=$B$1617,A323:Q323)</f>
        <v>60</v>
      </c>
      <c r="B1664">
        <v>28.9</v>
      </c>
      <c r="C1664">
        <v>0</v>
      </c>
      <c r="D1664">
        <v>0</v>
      </c>
      <c r="E1664">
        <v>1</v>
      </c>
      <c r="F1664">
        <v>0</v>
      </c>
      <c r="G1664">
        <v>1</v>
      </c>
      <c r="H1664">
        <v>0</v>
      </c>
      <c r="I1664">
        <v>0</v>
      </c>
      <c r="J1664">
        <v>1</v>
      </c>
      <c r="K1664">
        <v>0</v>
      </c>
      <c r="L1664">
        <v>0</v>
      </c>
      <c r="M1664">
        <v>0</v>
      </c>
      <c r="N1664">
        <v>0</v>
      </c>
      <c r="O1664">
        <v>0</v>
      </c>
      <c r="P1664">
        <v>1</v>
      </c>
      <c r="Q1664" s="3">
        <v>12146.971</v>
      </c>
    </row>
    <row r="1665" spans="1:17" hidden="1" x14ac:dyDescent="0.35">
      <c r="A1665" cm="1">
        <f t="array" ref="A1665:Q1665">_xlfn.IFS(H324=$B$1617,A324:Q324)</f>
        <v>64</v>
      </c>
      <c r="B1665">
        <v>25.6</v>
      </c>
      <c r="C1665">
        <v>0</v>
      </c>
      <c r="D1665">
        <v>0</v>
      </c>
      <c r="E1665">
        <v>1</v>
      </c>
      <c r="F1665">
        <v>0</v>
      </c>
      <c r="G1665">
        <v>1</v>
      </c>
      <c r="H1665">
        <v>0</v>
      </c>
      <c r="I1665">
        <v>0</v>
      </c>
      <c r="J1665">
        <v>1</v>
      </c>
      <c r="K1665">
        <v>0</v>
      </c>
      <c r="L1665">
        <v>0</v>
      </c>
      <c r="M1665">
        <v>0</v>
      </c>
      <c r="N1665">
        <v>0</v>
      </c>
      <c r="O1665">
        <v>0</v>
      </c>
      <c r="P1665">
        <v>1</v>
      </c>
      <c r="Q1665" s="3">
        <v>14988.432000000001</v>
      </c>
    </row>
    <row r="1666" spans="1:17" hidden="1" x14ac:dyDescent="0.35">
      <c r="A1666" cm="1">
        <f t="array" ref="A1666:Q1666">_xlfn.IFS(H325=$B$1617,A325:Q325)</f>
        <v>19</v>
      </c>
      <c r="B1666">
        <v>17.8</v>
      </c>
      <c r="C1666">
        <v>0</v>
      </c>
      <c r="D1666">
        <v>0</v>
      </c>
      <c r="E1666">
        <v>0</v>
      </c>
      <c r="F1666">
        <v>1</v>
      </c>
      <c r="G1666">
        <v>0</v>
      </c>
      <c r="H1666">
        <v>0</v>
      </c>
      <c r="I1666">
        <v>0</v>
      </c>
      <c r="J1666">
        <v>1</v>
      </c>
      <c r="K1666">
        <v>0</v>
      </c>
      <c r="L1666">
        <v>0</v>
      </c>
      <c r="M1666">
        <v>1</v>
      </c>
      <c r="N1666">
        <v>0</v>
      </c>
      <c r="O1666">
        <v>0</v>
      </c>
      <c r="P1666">
        <v>0</v>
      </c>
      <c r="Q1666" s="3">
        <v>1727.7850000000001</v>
      </c>
    </row>
    <row r="1667" spans="1:17" hidden="1" x14ac:dyDescent="0.35">
      <c r="A1667" cm="1">
        <f t="array" ref="A1667:Q1667">_xlfn.IFS(H326=$B$1617,A326:Q326)</f>
        <v>21</v>
      </c>
      <c r="B1667">
        <v>17.399999999999999</v>
      </c>
      <c r="C1667">
        <v>0</v>
      </c>
      <c r="D1667">
        <v>0</v>
      </c>
      <c r="E1667">
        <v>0</v>
      </c>
      <c r="F1667">
        <v>1</v>
      </c>
      <c r="G1667">
        <v>0</v>
      </c>
      <c r="H1667">
        <v>0</v>
      </c>
      <c r="I1667">
        <v>0</v>
      </c>
      <c r="J1667">
        <v>1</v>
      </c>
      <c r="K1667">
        <v>0</v>
      </c>
      <c r="L1667">
        <v>0</v>
      </c>
      <c r="M1667">
        <v>1</v>
      </c>
      <c r="N1667">
        <v>0</v>
      </c>
      <c r="O1667">
        <v>0</v>
      </c>
      <c r="P1667">
        <v>0</v>
      </c>
      <c r="Q1667" s="3">
        <v>2585.2689999999998</v>
      </c>
    </row>
    <row r="1668" spans="1:17" hidden="1" x14ac:dyDescent="0.35">
      <c r="A1668" t="e" cm="1">
        <f t="array" ref="A1668">_xlfn.IFS(H327=$B$1617,A327:Q327)</f>
        <v>#N/A</v>
      </c>
    </row>
    <row r="1669" spans="1:17" hidden="1" x14ac:dyDescent="0.35">
      <c r="A1669" t="e" cm="1">
        <f t="array" ref="A1669">_xlfn.IFS(H328=$B$1617,A328:Q328)</f>
        <v>#N/A</v>
      </c>
    </row>
    <row r="1670" spans="1:17" hidden="1" x14ac:dyDescent="0.35">
      <c r="A1670" t="e" cm="1">
        <f t="array" ref="A1670">_xlfn.IFS(H329=$B$1617,A329:Q329)</f>
        <v>#N/A</v>
      </c>
    </row>
    <row r="1671" spans="1:17" hidden="1" x14ac:dyDescent="0.35">
      <c r="A1671" t="e" cm="1">
        <f t="array" ref="A1671">_xlfn.IFS(H330=$B$1617,A330:Q330)</f>
        <v>#N/A</v>
      </c>
    </row>
    <row r="1672" spans="1:17" hidden="1" x14ac:dyDescent="0.35">
      <c r="A1672" t="e" cm="1">
        <f t="array" ref="A1672">_xlfn.IFS(H331=$B$1617,A331:Q331)</f>
        <v>#N/A</v>
      </c>
    </row>
    <row r="1673" spans="1:17" hidden="1" x14ac:dyDescent="0.35">
      <c r="A1673" t="e" cm="1">
        <f t="array" ref="A1673">_xlfn.IFS(H332=$B$1617,A332:Q332)</f>
        <v>#N/A</v>
      </c>
    </row>
    <row r="1674" spans="1:17" hidden="1" x14ac:dyDescent="0.35">
      <c r="A1674" t="e" cm="1">
        <f t="array" ref="A1674">_xlfn.IFS(H333=$B$1617,A333:Q333)</f>
        <v>#N/A</v>
      </c>
    </row>
    <row r="1675" spans="1:17" hidden="1" x14ac:dyDescent="0.35">
      <c r="A1675" t="e" cm="1">
        <f t="array" ref="A1675">_xlfn.IFS(H334=$B$1617,A334:Q334)</f>
        <v>#N/A</v>
      </c>
    </row>
    <row r="1676" spans="1:17" hidden="1" x14ac:dyDescent="0.35">
      <c r="A1676" t="e" cm="1">
        <f t="array" ref="A1676">_xlfn.IFS(H335=$B$1617,A335:Q335)</f>
        <v>#N/A</v>
      </c>
    </row>
    <row r="1677" spans="1:17" hidden="1" x14ac:dyDescent="0.35">
      <c r="A1677" t="e" cm="1">
        <f t="array" ref="A1677">_xlfn.IFS(H336=$B$1617,A336:Q336)</f>
        <v>#N/A</v>
      </c>
    </row>
    <row r="1678" spans="1:17" hidden="1" x14ac:dyDescent="0.35">
      <c r="A1678" t="e" cm="1">
        <f t="array" ref="A1678">_xlfn.IFS(H337=$B$1617,A337:Q337)</f>
        <v>#N/A</v>
      </c>
    </row>
    <row r="1679" spans="1:17" hidden="1" x14ac:dyDescent="0.35">
      <c r="A1679" t="e" cm="1">
        <f t="array" ref="A1679">_xlfn.IFS(H338=$B$1617,A338:Q338)</f>
        <v>#N/A</v>
      </c>
    </row>
    <row r="1680" spans="1:17" hidden="1" x14ac:dyDescent="0.35">
      <c r="A1680" t="e" cm="1">
        <f t="array" ref="A1680">_xlfn.IFS(H339=$B$1617,A339:Q339)</f>
        <v>#N/A</v>
      </c>
    </row>
    <row r="1681" spans="1:1" hidden="1" x14ac:dyDescent="0.35">
      <c r="A1681" t="e" cm="1">
        <f t="array" ref="A1681">_xlfn.IFS(H340=$B$1617,A340:Q340)</f>
        <v>#N/A</v>
      </c>
    </row>
    <row r="1682" spans="1:1" hidden="1" x14ac:dyDescent="0.35">
      <c r="A1682" t="e" cm="1">
        <f t="array" ref="A1682">_xlfn.IFS(H341=$B$1617,A341:Q341)</f>
        <v>#N/A</v>
      </c>
    </row>
    <row r="1683" spans="1:1" hidden="1" x14ac:dyDescent="0.35">
      <c r="A1683" t="e" cm="1">
        <f t="array" ref="A1683">_xlfn.IFS(H342=$B$1617,A342:Q342)</f>
        <v>#N/A</v>
      </c>
    </row>
    <row r="1684" spans="1:1" hidden="1" x14ac:dyDescent="0.35">
      <c r="A1684" t="e" cm="1">
        <f t="array" ref="A1684">_xlfn.IFS(H343=$B$1617,A343:Q343)</f>
        <v>#N/A</v>
      </c>
    </row>
    <row r="1685" spans="1:1" hidden="1" x14ac:dyDescent="0.35">
      <c r="A1685" t="e" cm="1">
        <f t="array" ref="A1685">_xlfn.IFS(H344=$B$1617,A344:Q344)</f>
        <v>#N/A</v>
      </c>
    </row>
    <row r="1686" spans="1:1" hidden="1" x14ac:dyDescent="0.35">
      <c r="A1686" t="e" cm="1">
        <f t="array" ref="A1686">_xlfn.IFS(H345=$B$1617,A345:Q345)</f>
        <v>#N/A</v>
      </c>
    </row>
    <row r="1687" spans="1:1" hidden="1" x14ac:dyDescent="0.35">
      <c r="A1687" t="e" cm="1">
        <f t="array" ref="A1687">_xlfn.IFS(H346=$B$1617,A346:Q346)</f>
        <v>#N/A</v>
      </c>
    </row>
    <row r="1688" spans="1:1" hidden="1" x14ac:dyDescent="0.35">
      <c r="A1688" t="e" cm="1">
        <f t="array" ref="A1688">_xlfn.IFS(H347=$B$1617,A347:Q347)</f>
        <v>#N/A</v>
      </c>
    </row>
    <row r="1689" spans="1:1" hidden="1" x14ac:dyDescent="0.35">
      <c r="A1689" t="e" cm="1">
        <f t="array" ref="A1689">_xlfn.IFS(H348=$B$1617,A348:Q348)</f>
        <v>#N/A</v>
      </c>
    </row>
    <row r="1690" spans="1:1" hidden="1" x14ac:dyDescent="0.35">
      <c r="A1690" t="e" cm="1">
        <f t="array" ref="A1690">_xlfn.IFS(H349=$B$1617,A349:Q349)</f>
        <v>#N/A</v>
      </c>
    </row>
    <row r="1691" spans="1:1" hidden="1" x14ac:dyDescent="0.35">
      <c r="A1691" t="e" cm="1">
        <f t="array" ref="A1691">_xlfn.IFS(H350=$B$1617,A350:Q350)</f>
        <v>#N/A</v>
      </c>
    </row>
    <row r="1692" spans="1:1" hidden="1" x14ac:dyDescent="0.35">
      <c r="A1692" t="e" cm="1">
        <f t="array" ref="A1692">_xlfn.IFS(H351=$B$1617,A351:Q351)</f>
        <v>#N/A</v>
      </c>
    </row>
    <row r="1693" spans="1:1" hidden="1" x14ac:dyDescent="0.35">
      <c r="A1693" t="e" cm="1">
        <f t="array" ref="A1693">_xlfn.IFS(H352=$B$1617,A352:Q352)</f>
        <v>#N/A</v>
      </c>
    </row>
    <row r="1694" spans="1:1" hidden="1" x14ac:dyDescent="0.35">
      <c r="A1694" t="e" cm="1">
        <f t="array" ref="A1694">_xlfn.IFS(H353=$B$1617,A353:Q353)</f>
        <v>#N/A</v>
      </c>
    </row>
    <row r="1695" spans="1:1" hidden="1" x14ac:dyDescent="0.35">
      <c r="A1695" t="e" cm="1">
        <f t="array" ref="A1695">_xlfn.IFS(H354=$B$1617,A354:Q354)</f>
        <v>#N/A</v>
      </c>
    </row>
    <row r="1696" spans="1:1" hidden="1" x14ac:dyDescent="0.35">
      <c r="A1696" t="e" cm="1">
        <f t="array" ref="A1696">_xlfn.IFS(H355=$B$1617,A355:Q355)</f>
        <v>#N/A</v>
      </c>
    </row>
    <row r="1697" spans="1:1" hidden="1" x14ac:dyDescent="0.35">
      <c r="A1697" t="e" cm="1">
        <f t="array" ref="A1697">_xlfn.IFS(H356=$B$1617,A356:Q356)</f>
        <v>#N/A</v>
      </c>
    </row>
    <row r="1698" spans="1:1" hidden="1" x14ac:dyDescent="0.35">
      <c r="A1698" t="e" cm="1">
        <f t="array" ref="A1698">_xlfn.IFS(H357=$B$1617,A357:Q357)</f>
        <v>#N/A</v>
      </c>
    </row>
    <row r="1699" spans="1:1" hidden="1" x14ac:dyDescent="0.35">
      <c r="A1699" t="e" cm="1">
        <f t="array" ref="A1699">_xlfn.IFS(H358=$B$1617,A358:Q358)</f>
        <v>#N/A</v>
      </c>
    </row>
    <row r="1700" spans="1:1" hidden="1" x14ac:dyDescent="0.35">
      <c r="A1700" t="e" cm="1">
        <f t="array" ref="A1700">_xlfn.IFS(H359=$B$1617,A359:Q359)</f>
        <v>#N/A</v>
      </c>
    </row>
    <row r="1701" spans="1:1" hidden="1" x14ac:dyDescent="0.35">
      <c r="A1701" t="e" cm="1">
        <f t="array" ref="A1701">_xlfn.IFS(H360=$B$1617,A360:Q360)</f>
        <v>#N/A</v>
      </c>
    </row>
    <row r="1702" spans="1:1" hidden="1" x14ac:dyDescent="0.35">
      <c r="A1702" t="e" cm="1">
        <f t="array" ref="A1702">_xlfn.IFS(H361=$B$1617,A361:Q361)</f>
        <v>#N/A</v>
      </c>
    </row>
    <row r="1703" spans="1:1" hidden="1" x14ac:dyDescent="0.35">
      <c r="A1703" t="e" cm="1">
        <f t="array" ref="A1703">_xlfn.IFS(H362=$B$1617,A362:Q362)</f>
        <v>#N/A</v>
      </c>
    </row>
    <row r="1704" spans="1:1" hidden="1" x14ac:dyDescent="0.35">
      <c r="A1704" t="e" cm="1">
        <f t="array" ref="A1704">_xlfn.IFS(H363=$B$1617,A363:Q363)</f>
        <v>#N/A</v>
      </c>
    </row>
    <row r="1705" spans="1:1" hidden="1" x14ac:dyDescent="0.35">
      <c r="A1705" t="e" cm="1">
        <f t="array" ref="A1705">_xlfn.IFS(H364=$B$1617,A364:Q364)</f>
        <v>#N/A</v>
      </c>
    </row>
    <row r="1706" spans="1:1" hidden="1" x14ac:dyDescent="0.35">
      <c r="A1706" t="e" cm="1">
        <f t="array" ref="A1706">_xlfn.IFS(H365=$B$1617,A365:Q365)</f>
        <v>#N/A</v>
      </c>
    </row>
    <row r="1707" spans="1:1" hidden="1" x14ac:dyDescent="0.35">
      <c r="A1707" t="e" cm="1">
        <f t="array" ref="A1707">_xlfn.IFS(H366=$B$1617,A366:Q366)</f>
        <v>#N/A</v>
      </c>
    </row>
    <row r="1708" spans="1:1" hidden="1" x14ac:dyDescent="0.35">
      <c r="A1708" t="e" cm="1">
        <f t="array" ref="A1708">_xlfn.IFS(H367=$B$1617,A367:Q367)</f>
        <v>#N/A</v>
      </c>
    </row>
    <row r="1709" spans="1:1" hidden="1" x14ac:dyDescent="0.35">
      <c r="A1709" t="e" cm="1">
        <f t="array" ref="A1709">_xlfn.IFS(H368=$B$1617,A368:Q368)</f>
        <v>#N/A</v>
      </c>
    </row>
    <row r="1710" spans="1:1" hidden="1" x14ac:dyDescent="0.35">
      <c r="A1710" t="e" cm="1">
        <f t="array" ref="A1710">_xlfn.IFS(H369=$B$1617,A369:Q369)</f>
        <v>#N/A</v>
      </c>
    </row>
    <row r="1711" spans="1:1" hidden="1" x14ac:dyDescent="0.35">
      <c r="A1711" t="e" cm="1">
        <f t="array" ref="A1711">_xlfn.IFS(H370=$B$1617,A370:Q370)</f>
        <v>#N/A</v>
      </c>
    </row>
    <row r="1712" spans="1:1" hidden="1" x14ac:dyDescent="0.35">
      <c r="A1712" t="e" cm="1">
        <f t="array" ref="A1712">_xlfn.IFS(H371=$B$1617,A371:Q371)</f>
        <v>#N/A</v>
      </c>
    </row>
    <row r="1713" spans="1:1" hidden="1" x14ac:dyDescent="0.35">
      <c r="A1713" t="e" cm="1">
        <f t="array" ref="A1713">_xlfn.IFS(H372=$B$1617,A372:Q372)</f>
        <v>#N/A</v>
      </c>
    </row>
    <row r="1714" spans="1:1" hidden="1" x14ac:dyDescent="0.35">
      <c r="A1714" t="e" cm="1">
        <f t="array" ref="A1714">_xlfn.IFS(H373=$B$1617,A373:Q373)</f>
        <v>#N/A</v>
      </c>
    </row>
    <row r="1715" spans="1:1" hidden="1" x14ac:dyDescent="0.35">
      <c r="A1715" t="e" cm="1">
        <f t="array" ref="A1715">_xlfn.IFS(H374=$B$1617,A374:Q374)</f>
        <v>#N/A</v>
      </c>
    </row>
    <row r="1716" spans="1:1" hidden="1" x14ac:dyDescent="0.35">
      <c r="A1716" t="e" cm="1">
        <f t="array" ref="A1716">_xlfn.IFS(H375=$B$1617,A375:Q375)</f>
        <v>#N/A</v>
      </c>
    </row>
    <row r="1717" spans="1:1" hidden="1" x14ac:dyDescent="0.35">
      <c r="A1717" t="e" cm="1">
        <f t="array" ref="A1717">_xlfn.IFS(H376=$B$1617,A376:Q376)</f>
        <v>#N/A</v>
      </c>
    </row>
    <row r="1718" spans="1:1" hidden="1" x14ac:dyDescent="0.35">
      <c r="A1718" t="e" cm="1">
        <f t="array" ref="A1718">_xlfn.IFS(H377=$B$1617,A377:Q377)</f>
        <v>#N/A</v>
      </c>
    </row>
    <row r="1719" spans="1:1" hidden="1" x14ac:dyDescent="0.35">
      <c r="A1719" t="e" cm="1">
        <f t="array" ref="A1719">_xlfn.IFS(H378=$B$1617,A378:Q378)</f>
        <v>#N/A</v>
      </c>
    </row>
    <row r="1720" spans="1:1" hidden="1" x14ac:dyDescent="0.35">
      <c r="A1720" t="e" cm="1">
        <f t="array" ref="A1720">_xlfn.IFS(H379=$B$1617,A379:Q379)</f>
        <v>#N/A</v>
      </c>
    </row>
    <row r="1721" spans="1:1" hidden="1" x14ac:dyDescent="0.35">
      <c r="A1721" t="e" cm="1">
        <f t="array" ref="A1721">_xlfn.IFS(H380=$B$1617,A380:Q380)</f>
        <v>#N/A</v>
      </c>
    </row>
    <row r="1722" spans="1:1" hidden="1" x14ac:dyDescent="0.35">
      <c r="A1722" t="e" cm="1">
        <f t="array" ref="A1722">_xlfn.IFS(H381=$B$1617,A381:Q381)</f>
        <v>#N/A</v>
      </c>
    </row>
    <row r="1723" spans="1:1" hidden="1" x14ac:dyDescent="0.35">
      <c r="A1723" t="e" cm="1">
        <f t="array" ref="A1723">_xlfn.IFS(H382=$B$1617,A382:Q382)</f>
        <v>#N/A</v>
      </c>
    </row>
    <row r="1724" spans="1:1" hidden="1" x14ac:dyDescent="0.35">
      <c r="A1724" t="e" cm="1">
        <f t="array" ref="A1724">_xlfn.IFS(H383=$B$1617,A383:Q383)</f>
        <v>#N/A</v>
      </c>
    </row>
    <row r="1725" spans="1:1" hidden="1" x14ac:dyDescent="0.35">
      <c r="A1725" t="e" cm="1">
        <f t="array" ref="A1725">_xlfn.IFS(H384=$B$1617,A384:Q384)</f>
        <v>#N/A</v>
      </c>
    </row>
    <row r="1726" spans="1:1" hidden="1" x14ac:dyDescent="0.35">
      <c r="A1726" t="e" cm="1">
        <f t="array" ref="A1726">_xlfn.IFS(H385=$B$1617,A385:Q385)</f>
        <v>#N/A</v>
      </c>
    </row>
    <row r="1727" spans="1:1" hidden="1" x14ac:dyDescent="0.35">
      <c r="A1727" t="e" cm="1">
        <f t="array" ref="A1727">_xlfn.IFS(H386=$B$1617,A386:Q386)</f>
        <v>#N/A</v>
      </c>
    </row>
    <row r="1728" spans="1:1" hidden="1" x14ac:dyDescent="0.35">
      <c r="A1728" t="e" cm="1">
        <f t="array" ref="A1728">_xlfn.IFS(H387=$B$1617,A387:Q387)</f>
        <v>#N/A</v>
      </c>
    </row>
    <row r="1729" spans="1:1" hidden="1" x14ac:dyDescent="0.35">
      <c r="A1729" t="e" cm="1">
        <f t="array" ref="A1729">_xlfn.IFS(H388=$B$1617,A388:Q388)</f>
        <v>#N/A</v>
      </c>
    </row>
    <row r="1730" spans="1:1" hidden="1" x14ac:dyDescent="0.35">
      <c r="A1730" t="e" cm="1">
        <f t="array" ref="A1730">_xlfn.IFS(H389=$B$1617,A389:Q389)</f>
        <v>#N/A</v>
      </c>
    </row>
    <row r="1731" spans="1:1" hidden="1" x14ac:dyDescent="0.35">
      <c r="A1731" t="e" cm="1">
        <f t="array" ref="A1731">_xlfn.IFS(H390=$B$1617,A390:Q390)</f>
        <v>#N/A</v>
      </c>
    </row>
    <row r="1732" spans="1:1" hidden="1" x14ac:dyDescent="0.35">
      <c r="A1732" t="e" cm="1">
        <f t="array" ref="A1732">_xlfn.IFS(H391=$B$1617,A391:Q391)</f>
        <v>#N/A</v>
      </c>
    </row>
    <row r="1733" spans="1:1" hidden="1" x14ac:dyDescent="0.35">
      <c r="A1733" t="e" cm="1">
        <f t="array" ref="A1733">_xlfn.IFS(H392=$B$1617,A392:Q392)</f>
        <v>#N/A</v>
      </c>
    </row>
    <row r="1734" spans="1:1" hidden="1" x14ac:dyDescent="0.35">
      <c r="A1734" t="e" cm="1">
        <f t="array" ref="A1734">_xlfn.IFS(H393=$B$1617,A393:Q393)</f>
        <v>#N/A</v>
      </c>
    </row>
    <row r="1735" spans="1:1" hidden="1" x14ac:dyDescent="0.35">
      <c r="A1735" t="e" cm="1">
        <f t="array" ref="A1735">_xlfn.IFS(H394=$B$1617,A394:Q394)</f>
        <v>#N/A</v>
      </c>
    </row>
    <row r="1736" spans="1:1" hidden="1" x14ac:dyDescent="0.35">
      <c r="A1736" t="e" cm="1">
        <f t="array" ref="A1736">_xlfn.IFS(H395=$B$1617,A395:Q395)</f>
        <v>#N/A</v>
      </c>
    </row>
    <row r="1737" spans="1:1" hidden="1" x14ac:dyDescent="0.35">
      <c r="A1737" t="e" cm="1">
        <f t="array" ref="A1737">_xlfn.IFS(H396=$B$1617,A396:Q396)</f>
        <v>#N/A</v>
      </c>
    </row>
    <row r="1738" spans="1:1" hidden="1" x14ac:dyDescent="0.35">
      <c r="A1738" t="e" cm="1">
        <f t="array" ref="A1738">_xlfn.IFS(H397=$B$1617,A397:Q397)</f>
        <v>#N/A</v>
      </c>
    </row>
    <row r="1739" spans="1:1" hidden="1" x14ac:dyDescent="0.35">
      <c r="A1739" t="e" cm="1">
        <f t="array" ref="A1739">_xlfn.IFS(H398=$B$1617,A398:Q398)</f>
        <v>#N/A</v>
      </c>
    </row>
    <row r="1740" spans="1:1" hidden="1" x14ac:dyDescent="0.35">
      <c r="A1740" t="e" cm="1">
        <f t="array" ref="A1740">_xlfn.IFS(H399=$B$1617,A399:Q399)</f>
        <v>#N/A</v>
      </c>
    </row>
    <row r="1741" spans="1:1" hidden="1" x14ac:dyDescent="0.35">
      <c r="A1741" t="e" cm="1">
        <f t="array" ref="A1741">_xlfn.IFS(H400=$B$1617,A400:Q400)</f>
        <v>#N/A</v>
      </c>
    </row>
    <row r="1742" spans="1:1" hidden="1" x14ac:dyDescent="0.35">
      <c r="A1742" t="e" cm="1">
        <f t="array" ref="A1742">_xlfn.IFS(H401=$B$1617,A401:Q401)</f>
        <v>#N/A</v>
      </c>
    </row>
    <row r="1743" spans="1:1" hidden="1" x14ac:dyDescent="0.35">
      <c r="A1743" t="e" cm="1">
        <f t="array" ref="A1743">_xlfn.IFS(H402=$B$1617,A402:Q402)</f>
        <v>#N/A</v>
      </c>
    </row>
    <row r="1744" spans="1:1" hidden="1" x14ac:dyDescent="0.35">
      <c r="A1744" t="e" cm="1">
        <f t="array" ref="A1744">_xlfn.IFS(H403=$B$1617,A403:Q403)</f>
        <v>#N/A</v>
      </c>
    </row>
    <row r="1745" spans="1:17" hidden="1" x14ac:dyDescent="0.35">
      <c r="A1745" t="e" cm="1">
        <f t="array" ref="A1745">_xlfn.IFS(H404=$B$1617,A404:Q404)</f>
        <v>#N/A</v>
      </c>
    </row>
    <row r="1746" spans="1:17" hidden="1" x14ac:dyDescent="0.35">
      <c r="A1746" t="e" cm="1">
        <f t="array" ref="A1746">_xlfn.IFS(H405=$B$1617,A405:Q405)</f>
        <v>#N/A</v>
      </c>
    </row>
    <row r="1747" spans="1:17" hidden="1" x14ac:dyDescent="0.35">
      <c r="A1747" t="e" cm="1">
        <f t="array" ref="A1747">_xlfn.IFS(H406=$B$1617,A406:Q406)</f>
        <v>#N/A</v>
      </c>
    </row>
    <row r="1748" spans="1:17" hidden="1" x14ac:dyDescent="0.35">
      <c r="A1748" t="e" cm="1">
        <f t="array" ref="A1748">_xlfn.IFS(H407=$B$1617,A407:Q407)</f>
        <v>#N/A</v>
      </c>
    </row>
    <row r="1749" spans="1:17" hidden="1" x14ac:dyDescent="0.35">
      <c r="A1749" t="e" cm="1">
        <f t="array" ref="A1749">_xlfn.IFS(H408=$B$1617,A408:Q408)</f>
        <v>#N/A</v>
      </c>
    </row>
    <row r="1750" spans="1:17" hidden="1" x14ac:dyDescent="0.35">
      <c r="A1750" t="e" cm="1">
        <f t="array" ref="A1750">_xlfn.IFS(H409=$B$1617,A409:Q409)</f>
        <v>#N/A</v>
      </c>
    </row>
    <row r="1751" spans="1:17" hidden="1" x14ac:dyDescent="0.35">
      <c r="A1751" t="e" cm="1">
        <f t="array" ref="A1751">_xlfn.IFS(H410=$B$1617,A410:Q410)</f>
        <v>#N/A</v>
      </c>
    </row>
    <row r="1752" spans="1:17" hidden="1" x14ac:dyDescent="0.35">
      <c r="A1752" t="e" cm="1">
        <f t="array" ref="A1752">_xlfn.IFS(H411=$B$1617,A411:Q411)</f>
        <v>#N/A</v>
      </c>
    </row>
    <row r="1753" spans="1:17" hidden="1" x14ac:dyDescent="0.35">
      <c r="A1753" t="e" cm="1">
        <f t="array" ref="A1753">_xlfn.IFS(H412=$B$1617,A412:Q412)</f>
        <v>#N/A</v>
      </c>
    </row>
    <row r="1754" spans="1:17" hidden="1" x14ac:dyDescent="0.35">
      <c r="A1754" t="e" cm="1">
        <f t="array" ref="A1754">_xlfn.IFS(H413=$B$1617,A413:Q413)</f>
        <v>#N/A</v>
      </c>
    </row>
    <row r="1755" spans="1:17" hidden="1" x14ac:dyDescent="0.35">
      <c r="A1755" t="e" cm="1">
        <f t="array" ref="A1755">_xlfn.IFS(H414=$B$1617,A414:Q414)</f>
        <v>#N/A</v>
      </c>
    </row>
    <row r="1756" spans="1:17" hidden="1" x14ac:dyDescent="0.35">
      <c r="A1756" t="e" cm="1">
        <f t="array" ref="A1756">_xlfn.IFS(H415=$B$1617,A415:Q415)</f>
        <v>#N/A</v>
      </c>
    </row>
    <row r="1757" spans="1:17" hidden="1" x14ac:dyDescent="0.35">
      <c r="A1757" t="e" cm="1">
        <f t="array" ref="A1757">_xlfn.IFS(H416=$B$1617,A416:Q416)</f>
        <v>#N/A</v>
      </c>
    </row>
    <row r="1758" spans="1:17" hidden="1" x14ac:dyDescent="0.35">
      <c r="A1758" t="e" cm="1">
        <f t="array" ref="A1758">_xlfn.IFS(H417=$B$1617,A417:Q417)</f>
        <v>#N/A</v>
      </c>
    </row>
    <row r="1759" spans="1:17" hidden="1" x14ac:dyDescent="0.35">
      <c r="A1759" cm="1">
        <f t="array" ref="A1759:Q1759">_xlfn.IFS(H418=$B$1617,A418:Q418)</f>
        <v>18</v>
      </c>
      <c r="B1759">
        <v>20.79</v>
      </c>
      <c r="C1759">
        <v>1</v>
      </c>
      <c r="D1759">
        <v>0</v>
      </c>
      <c r="E1759">
        <v>0</v>
      </c>
      <c r="F1759">
        <v>0</v>
      </c>
      <c r="G1759">
        <v>0</v>
      </c>
      <c r="H1759">
        <v>0</v>
      </c>
      <c r="I1759">
        <v>1</v>
      </c>
      <c r="J1759">
        <v>0</v>
      </c>
      <c r="K1759">
        <v>0</v>
      </c>
      <c r="L1759">
        <v>0</v>
      </c>
      <c r="M1759">
        <v>1</v>
      </c>
      <c r="N1759">
        <v>0</v>
      </c>
      <c r="O1759">
        <v>0</v>
      </c>
      <c r="P1759">
        <v>0</v>
      </c>
      <c r="Q1759" s="3">
        <v>1607.5101</v>
      </c>
    </row>
    <row r="1760" spans="1:17" hidden="1" x14ac:dyDescent="0.35">
      <c r="A1760" cm="1">
        <f t="array" ref="A1760:Q1760">_xlfn.IFS(H419=$B$1617,A419:Q419)</f>
        <v>18</v>
      </c>
      <c r="B1760">
        <v>24.09</v>
      </c>
      <c r="C1760">
        <v>1</v>
      </c>
      <c r="D1760">
        <v>0</v>
      </c>
      <c r="E1760">
        <v>0</v>
      </c>
      <c r="F1760">
        <v>0</v>
      </c>
      <c r="G1760">
        <v>0</v>
      </c>
      <c r="H1760">
        <v>0</v>
      </c>
      <c r="I1760">
        <v>1</v>
      </c>
      <c r="J1760">
        <v>0</v>
      </c>
      <c r="K1760">
        <v>0</v>
      </c>
      <c r="L1760">
        <v>0</v>
      </c>
      <c r="M1760">
        <v>1</v>
      </c>
      <c r="N1760">
        <v>0</v>
      </c>
      <c r="O1760">
        <v>0</v>
      </c>
      <c r="P1760">
        <v>0</v>
      </c>
      <c r="Q1760" s="3">
        <v>2201.0971</v>
      </c>
    </row>
    <row r="1761" spans="1:17" hidden="1" x14ac:dyDescent="0.35">
      <c r="A1761" cm="1">
        <f t="array" ref="A1761:Q1761">_xlfn.IFS(H420=$B$1617,A420:Q420)</f>
        <v>21</v>
      </c>
      <c r="B1761">
        <v>21.89</v>
      </c>
      <c r="C1761">
        <v>1</v>
      </c>
      <c r="D1761">
        <v>0</v>
      </c>
      <c r="E1761">
        <v>0</v>
      </c>
      <c r="F1761">
        <v>0</v>
      </c>
      <c r="G1761">
        <v>0</v>
      </c>
      <c r="H1761">
        <v>0</v>
      </c>
      <c r="I1761">
        <v>1</v>
      </c>
      <c r="J1761">
        <v>0</v>
      </c>
      <c r="K1761">
        <v>0</v>
      </c>
      <c r="L1761">
        <v>0</v>
      </c>
      <c r="M1761">
        <v>1</v>
      </c>
      <c r="N1761">
        <v>0</v>
      </c>
      <c r="O1761">
        <v>0</v>
      </c>
      <c r="P1761">
        <v>0</v>
      </c>
      <c r="Q1761" s="3">
        <v>3180.5101</v>
      </c>
    </row>
    <row r="1762" spans="1:17" hidden="1" x14ac:dyDescent="0.35">
      <c r="A1762" cm="1">
        <f t="array" ref="A1762:Q1762">_xlfn.IFS(H421=$B$1617,A421:Q421)</f>
        <v>24</v>
      </c>
      <c r="B1762">
        <v>23.21</v>
      </c>
      <c r="C1762">
        <v>1</v>
      </c>
      <c r="D1762">
        <v>0</v>
      </c>
      <c r="E1762">
        <v>0</v>
      </c>
      <c r="F1762">
        <v>0</v>
      </c>
      <c r="G1762">
        <v>0</v>
      </c>
      <c r="H1762">
        <v>0</v>
      </c>
      <c r="I1762">
        <v>1</v>
      </c>
      <c r="J1762">
        <v>0</v>
      </c>
      <c r="K1762">
        <v>0</v>
      </c>
      <c r="L1762">
        <v>0</v>
      </c>
      <c r="M1762">
        <v>1</v>
      </c>
      <c r="N1762">
        <v>0</v>
      </c>
      <c r="O1762">
        <v>0</v>
      </c>
      <c r="P1762">
        <v>0</v>
      </c>
      <c r="Q1762" s="3">
        <v>25081.76784</v>
      </c>
    </row>
    <row r="1763" spans="1:17" hidden="1" x14ac:dyDescent="0.35">
      <c r="A1763" cm="1">
        <f t="array" ref="A1763:Q1763">_xlfn.IFS(H422=$B$1617,A422:Q422)</f>
        <v>27</v>
      </c>
      <c r="B1763">
        <v>23.21</v>
      </c>
      <c r="C1763">
        <v>1</v>
      </c>
      <c r="D1763">
        <v>0</v>
      </c>
      <c r="E1763">
        <v>0</v>
      </c>
      <c r="F1763">
        <v>0</v>
      </c>
      <c r="G1763">
        <v>0</v>
      </c>
      <c r="H1763">
        <v>0</v>
      </c>
      <c r="I1763">
        <v>1</v>
      </c>
      <c r="J1763">
        <v>0</v>
      </c>
      <c r="K1763">
        <v>0</v>
      </c>
      <c r="L1763">
        <v>0</v>
      </c>
      <c r="M1763">
        <v>0</v>
      </c>
      <c r="N1763">
        <v>1</v>
      </c>
      <c r="O1763">
        <v>0</v>
      </c>
      <c r="P1763">
        <v>0</v>
      </c>
      <c r="Q1763" s="3">
        <v>3561.8888999999999</v>
      </c>
    </row>
    <row r="1764" spans="1:17" hidden="1" x14ac:dyDescent="0.35">
      <c r="A1764" cm="1">
        <f t="array" ref="A1764:Q1764">_xlfn.IFS(H423=$B$1617,A423:Q423)</f>
        <v>32</v>
      </c>
      <c r="B1764">
        <v>23.65</v>
      </c>
      <c r="C1764">
        <v>1</v>
      </c>
      <c r="D1764">
        <v>0</v>
      </c>
      <c r="E1764">
        <v>0</v>
      </c>
      <c r="F1764">
        <v>0</v>
      </c>
      <c r="G1764">
        <v>0</v>
      </c>
      <c r="H1764">
        <v>0</v>
      </c>
      <c r="I1764">
        <v>1</v>
      </c>
      <c r="J1764">
        <v>0</v>
      </c>
      <c r="K1764">
        <v>0</v>
      </c>
      <c r="L1764">
        <v>0</v>
      </c>
      <c r="M1764">
        <v>0</v>
      </c>
      <c r="N1764">
        <v>1</v>
      </c>
      <c r="O1764">
        <v>0</v>
      </c>
      <c r="P1764">
        <v>0</v>
      </c>
      <c r="Q1764" s="3">
        <v>17626.239509999999</v>
      </c>
    </row>
    <row r="1765" spans="1:17" hidden="1" x14ac:dyDescent="0.35">
      <c r="A1765" cm="1">
        <f t="array" ref="A1765:Q1765">_xlfn.IFS(H424=$B$1617,A424:Q424)</f>
        <v>33</v>
      </c>
      <c r="B1765">
        <v>24.31</v>
      </c>
      <c r="C1765">
        <v>1</v>
      </c>
      <c r="D1765">
        <v>0</v>
      </c>
      <c r="E1765">
        <v>0</v>
      </c>
      <c r="F1765">
        <v>0</v>
      </c>
      <c r="G1765">
        <v>0</v>
      </c>
      <c r="H1765">
        <v>0</v>
      </c>
      <c r="I1765">
        <v>1</v>
      </c>
      <c r="J1765">
        <v>0</v>
      </c>
      <c r="K1765">
        <v>0</v>
      </c>
      <c r="L1765">
        <v>0</v>
      </c>
      <c r="M1765">
        <v>0</v>
      </c>
      <c r="N1765">
        <v>1</v>
      </c>
      <c r="O1765">
        <v>0</v>
      </c>
      <c r="P1765">
        <v>0</v>
      </c>
      <c r="Q1765" s="3">
        <v>4185.0978999999998</v>
      </c>
    </row>
    <row r="1766" spans="1:17" hidden="1" x14ac:dyDescent="0.35">
      <c r="A1766" cm="1">
        <f t="array" ref="A1766:Q1766">_xlfn.IFS(H425=$B$1617,A425:Q425)</f>
        <v>39</v>
      </c>
      <c r="B1766">
        <v>23.87</v>
      </c>
      <c r="C1766">
        <v>1</v>
      </c>
      <c r="D1766">
        <v>0</v>
      </c>
      <c r="E1766">
        <v>0</v>
      </c>
      <c r="F1766">
        <v>0</v>
      </c>
      <c r="G1766">
        <v>0</v>
      </c>
      <c r="H1766">
        <v>0</v>
      </c>
      <c r="I1766">
        <v>1</v>
      </c>
      <c r="J1766">
        <v>0</v>
      </c>
      <c r="K1766">
        <v>0</v>
      </c>
      <c r="L1766">
        <v>0</v>
      </c>
      <c r="M1766">
        <v>0</v>
      </c>
      <c r="N1766">
        <v>0</v>
      </c>
      <c r="O1766">
        <v>1</v>
      </c>
      <c r="P1766">
        <v>0</v>
      </c>
      <c r="Q1766" s="3">
        <v>8582.3022999999994</v>
      </c>
    </row>
    <row r="1767" spans="1:17" hidden="1" x14ac:dyDescent="0.35">
      <c r="A1767" cm="1">
        <f t="array" ref="A1767:Q1767">_xlfn.IFS(H426=$B$1617,A426:Q426)</f>
        <v>44</v>
      </c>
      <c r="B1767">
        <v>23.98</v>
      </c>
      <c r="C1767">
        <v>1</v>
      </c>
      <c r="D1767">
        <v>0</v>
      </c>
      <c r="E1767">
        <v>0</v>
      </c>
      <c r="F1767">
        <v>0</v>
      </c>
      <c r="G1767">
        <v>0</v>
      </c>
      <c r="H1767">
        <v>0</v>
      </c>
      <c r="I1767">
        <v>1</v>
      </c>
      <c r="J1767">
        <v>0</v>
      </c>
      <c r="K1767">
        <v>0</v>
      </c>
      <c r="L1767">
        <v>0</v>
      </c>
      <c r="M1767">
        <v>0</v>
      </c>
      <c r="N1767">
        <v>0</v>
      </c>
      <c r="O1767">
        <v>1</v>
      </c>
      <c r="P1767">
        <v>0</v>
      </c>
      <c r="Q1767" s="3">
        <v>8211.1002000000008</v>
      </c>
    </row>
    <row r="1768" spans="1:17" hidden="1" x14ac:dyDescent="0.35">
      <c r="A1768" cm="1">
        <f t="array" ref="A1768:Q1768">_xlfn.IFS(H427=$B$1617,A427:Q427)</f>
        <v>50</v>
      </c>
      <c r="B1768">
        <v>23.54</v>
      </c>
      <c r="C1768">
        <v>1</v>
      </c>
      <c r="D1768">
        <v>0</v>
      </c>
      <c r="E1768">
        <v>0</v>
      </c>
      <c r="F1768">
        <v>0</v>
      </c>
      <c r="G1768">
        <v>0</v>
      </c>
      <c r="H1768">
        <v>0</v>
      </c>
      <c r="I1768">
        <v>1</v>
      </c>
      <c r="J1768">
        <v>0</v>
      </c>
      <c r="K1768">
        <v>0</v>
      </c>
      <c r="L1768">
        <v>0</v>
      </c>
      <c r="M1768">
        <v>0</v>
      </c>
      <c r="N1768">
        <v>0</v>
      </c>
      <c r="O1768">
        <v>1</v>
      </c>
      <c r="P1768">
        <v>0</v>
      </c>
      <c r="Q1768" s="3">
        <v>10107.220600000001</v>
      </c>
    </row>
    <row r="1769" spans="1:17" hidden="1" x14ac:dyDescent="0.35">
      <c r="A1769" cm="1">
        <f t="array" ref="A1769:Q1769">_xlfn.IFS(H428=$B$1617,A428:Q428)</f>
        <v>51</v>
      </c>
      <c r="B1769">
        <v>21.56</v>
      </c>
      <c r="C1769">
        <v>1</v>
      </c>
      <c r="D1769">
        <v>0</v>
      </c>
      <c r="E1769">
        <v>0</v>
      </c>
      <c r="F1769">
        <v>0</v>
      </c>
      <c r="G1769">
        <v>0</v>
      </c>
      <c r="H1769">
        <v>0</v>
      </c>
      <c r="I1769">
        <v>1</v>
      </c>
      <c r="J1769">
        <v>0</v>
      </c>
      <c r="K1769">
        <v>0</v>
      </c>
      <c r="L1769">
        <v>0</v>
      </c>
      <c r="M1769">
        <v>0</v>
      </c>
      <c r="N1769">
        <v>0</v>
      </c>
      <c r="O1769">
        <v>1</v>
      </c>
      <c r="P1769">
        <v>0</v>
      </c>
      <c r="Q1769" s="3">
        <v>9855.1314000000002</v>
      </c>
    </row>
    <row r="1770" spans="1:17" hidden="1" x14ac:dyDescent="0.35">
      <c r="A1770" cm="1">
        <f t="array" ref="A1770:Q1770">_xlfn.IFS(H429=$B$1617,A429:Q429)</f>
        <v>52</v>
      </c>
      <c r="B1770">
        <v>24.86</v>
      </c>
      <c r="C1770">
        <v>1</v>
      </c>
      <c r="D1770">
        <v>0</v>
      </c>
      <c r="E1770">
        <v>0</v>
      </c>
      <c r="F1770">
        <v>0</v>
      </c>
      <c r="G1770">
        <v>0</v>
      </c>
      <c r="H1770">
        <v>0</v>
      </c>
      <c r="I1770">
        <v>1</v>
      </c>
      <c r="J1770">
        <v>0</v>
      </c>
      <c r="K1770">
        <v>0</v>
      </c>
      <c r="L1770">
        <v>0</v>
      </c>
      <c r="M1770">
        <v>0</v>
      </c>
      <c r="N1770">
        <v>0</v>
      </c>
      <c r="O1770">
        <v>1</v>
      </c>
      <c r="P1770">
        <v>0</v>
      </c>
      <c r="Q1770" s="3">
        <v>27117.993780000001</v>
      </c>
    </row>
    <row r="1771" spans="1:17" hidden="1" x14ac:dyDescent="0.35">
      <c r="A1771" cm="1">
        <f t="array" ref="A1771:Q1771">_xlfn.IFS(H430=$B$1617,A430:Q430)</f>
        <v>57</v>
      </c>
      <c r="B1771">
        <v>23.98</v>
      </c>
      <c r="C1771">
        <v>1</v>
      </c>
      <c r="D1771">
        <v>0</v>
      </c>
      <c r="E1771">
        <v>0</v>
      </c>
      <c r="F1771">
        <v>0</v>
      </c>
      <c r="G1771">
        <v>0</v>
      </c>
      <c r="H1771">
        <v>0</v>
      </c>
      <c r="I1771">
        <v>1</v>
      </c>
      <c r="J1771">
        <v>0</v>
      </c>
      <c r="K1771">
        <v>0</v>
      </c>
      <c r="L1771">
        <v>0</v>
      </c>
      <c r="M1771">
        <v>0</v>
      </c>
      <c r="N1771">
        <v>0</v>
      </c>
      <c r="O1771">
        <v>1</v>
      </c>
      <c r="P1771">
        <v>0</v>
      </c>
      <c r="Q1771" s="3">
        <v>22192.437109999999</v>
      </c>
    </row>
    <row r="1772" spans="1:17" hidden="1" x14ac:dyDescent="0.35">
      <c r="A1772" cm="1">
        <f t="array" ref="A1772:Q1772">_xlfn.IFS(H431=$B$1617,A431:Q431)</f>
        <v>58</v>
      </c>
      <c r="B1772">
        <v>22.77</v>
      </c>
      <c r="C1772">
        <v>1</v>
      </c>
      <c r="D1772">
        <v>0</v>
      </c>
      <c r="E1772">
        <v>0</v>
      </c>
      <c r="F1772">
        <v>0</v>
      </c>
      <c r="G1772">
        <v>0</v>
      </c>
      <c r="H1772">
        <v>0</v>
      </c>
      <c r="I1772">
        <v>1</v>
      </c>
      <c r="J1772">
        <v>0</v>
      </c>
      <c r="K1772">
        <v>0</v>
      </c>
      <c r="L1772">
        <v>0</v>
      </c>
      <c r="M1772">
        <v>0</v>
      </c>
      <c r="N1772">
        <v>0</v>
      </c>
      <c r="O1772">
        <v>1</v>
      </c>
      <c r="P1772">
        <v>0</v>
      </c>
      <c r="Q1772" s="3">
        <v>11833.782300000001</v>
      </c>
    </row>
    <row r="1773" spans="1:17" hidden="1" x14ac:dyDescent="0.35">
      <c r="A1773" cm="1">
        <f t="array" ref="A1773:Q1773">_xlfn.IFS(H432=$B$1617,A432:Q432)</f>
        <v>60</v>
      </c>
      <c r="B1773">
        <v>24.53</v>
      </c>
      <c r="C1773">
        <v>1</v>
      </c>
      <c r="D1773">
        <v>0</v>
      </c>
      <c r="E1773">
        <v>0</v>
      </c>
      <c r="F1773">
        <v>0</v>
      </c>
      <c r="G1773">
        <v>0</v>
      </c>
      <c r="H1773">
        <v>0</v>
      </c>
      <c r="I1773">
        <v>1</v>
      </c>
      <c r="J1773">
        <v>0</v>
      </c>
      <c r="K1773">
        <v>0</v>
      </c>
      <c r="L1773">
        <v>0</v>
      </c>
      <c r="M1773">
        <v>0</v>
      </c>
      <c r="N1773">
        <v>0</v>
      </c>
      <c r="O1773">
        <v>0</v>
      </c>
      <c r="P1773">
        <v>1</v>
      </c>
      <c r="Q1773" s="3">
        <v>12629.896699999999</v>
      </c>
    </row>
    <row r="1774" spans="1:17" hidden="1" x14ac:dyDescent="0.35">
      <c r="A1774" cm="1">
        <f t="array" ref="A1774:Q1774">_xlfn.IFS(H433=$B$1617,A433:Q433)</f>
        <v>18</v>
      </c>
      <c r="B1774">
        <v>23.21</v>
      </c>
      <c r="C1774">
        <v>1</v>
      </c>
      <c r="D1774">
        <v>0</v>
      </c>
      <c r="E1774">
        <v>0</v>
      </c>
      <c r="F1774">
        <v>0</v>
      </c>
      <c r="G1774">
        <v>1</v>
      </c>
      <c r="H1774">
        <v>0</v>
      </c>
      <c r="I1774">
        <v>1</v>
      </c>
      <c r="J1774">
        <v>0</v>
      </c>
      <c r="K1774">
        <v>0</v>
      </c>
      <c r="L1774">
        <v>0</v>
      </c>
      <c r="M1774">
        <v>1</v>
      </c>
      <c r="N1774">
        <v>0</v>
      </c>
      <c r="O1774">
        <v>0</v>
      </c>
      <c r="P1774">
        <v>0</v>
      </c>
      <c r="Q1774" s="3">
        <v>1121.8739</v>
      </c>
    </row>
    <row r="1775" spans="1:17" hidden="1" x14ac:dyDescent="0.35">
      <c r="A1775" cm="1">
        <f t="array" ref="A1775:Q1775">_xlfn.IFS(H434=$B$1617,A434:Q434)</f>
        <v>18</v>
      </c>
      <c r="B1775">
        <v>23.32</v>
      </c>
      <c r="C1775">
        <v>1</v>
      </c>
      <c r="D1775">
        <v>0</v>
      </c>
      <c r="E1775">
        <v>0</v>
      </c>
      <c r="F1775">
        <v>0</v>
      </c>
      <c r="G1775">
        <v>1</v>
      </c>
      <c r="H1775">
        <v>0</v>
      </c>
      <c r="I1775">
        <v>1</v>
      </c>
      <c r="J1775">
        <v>0</v>
      </c>
      <c r="K1775">
        <v>0</v>
      </c>
      <c r="L1775">
        <v>0</v>
      </c>
      <c r="M1775">
        <v>1</v>
      </c>
      <c r="N1775">
        <v>0</v>
      </c>
      <c r="O1775">
        <v>0</v>
      </c>
      <c r="P1775">
        <v>0</v>
      </c>
      <c r="Q1775" s="3">
        <v>1711.0268000000001</v>
      </c>
    </row>
    <row r="1776" spans="1:17" hidden="1" x14ac:dyDescent="0.35">
      <c r="A1776" cm="1">
        <f t="array" ref="A1776:Q1776">_xlfn.IFS(H435=$B$1617,A435:Q435)</f>
        <v>18</v>
      </c>
      <c r="B1776">
        <v>21.78</v>
      </c>
      <c r="C1776">
        <v>1</v>
      </c>
      <c r="D1776">
        <v>0</v>
      </c>
      <c r="E1776">
        <v>0</v>
      </c>
      <c r="F1776">
        <v>0</v>
      </c>
      <c r="G1776">
        <v>1</v>
      </c>
      <c r="H1776">
        <v>0</v>
      </c>
      <c r="I1776">
        <v>1</v>
      </c>
      <c r="J1776">
        <v>0</v>
      </c>
      <c r="K1776">
        <v>0</v>
      </c>
      <c r="L1776">
        <v>0</v>
      </c>
      <c r="M1776">
        <v>1</v>
      </c>
      <c r="N1776">
        <v>0</v>
      </c>
      <c r="O1776">
        <v>0</v>
      </c>
      <c r="P1776">
        <v>0</v>
      </c>
      <c r="Q1776" s="3">
        <v>11884.048580000001</v>
      </c>
    </row>
    <row r="1777" spans="1:17" hidden="1" x14ac:dyDescent="0.35">
      <c r="A1777" cm="1">
        <f t="array" ref="A1777:Q1777">_xlfn.IFS(H436=$B$1617,A436:Q436)</f>
        <v>21</v>
      </c>
      <c r="B1777">
        <v>23.21</v>
      </c>
      <c r="C1777">
        <v>1</v>
      </c>
      <c r="D1777">
        <v>0</v>
      </c>
      <c r="E1777">
        <v>0</v>
      </c>
      <c r="F1777">
        <v>0</v>
      </c>
      <c r="G1777">
        <v>1</v>
      </c>
      <c r="H1777">
        <v>0</v>
      </c>
      <c r="I1777">
        <v>1</v>
      </c>
      <c r="J1777">
        <v>0</v>
      </c>
      <c r="K1777">
        <v>0</v>
      </c>
      <c r="L1777">
        <v>0</v>
      </c>
      <c r="M1777">
        <v>1</v>
      </c>
      <c r="N1777">
        <v>0</v>
      </c>
      <c r="O1777">
        <v>0</v>
      </c>
      <c r="P1777">
        <v>0</v>
      </c>
      <c r="Q1777" s="3">
        <v>1515.3449000000001</v>
      </c>
    </row>
    <row r="1778" spans="1:17" hidden="1" x14ac:dyDescent="0.35">
      <c r="A1778" cm="1">
        <f t="array" ref="A1778:Q1778">_xlfn.IFS(H437=$B$1617,A437:Q437)</f>
        <v>27</v>
      </c>
      <c r="B1778">
        <v>23.1</v>
      </c>
      <c r="C1778">
        <v>1</v>
      </c>
      <c r="D1778">
        <v>0</v>
      </c>
      <c r="E1778">
        <v>0</v>
      </c>
      <c r="F1778">
        <v>0</v>
      </c>
      <c r="G1778">
        <v>1</v>
      </c>
      <c r="H1778">
        <v>0</v>
      </c>
      <c r="I1778">
        <v>1</v>
      </c>
      <c r="J1778">
        <v>0</v>
      </c>
      <c r="K1778">
        <v>0</v>
      </c>
      <c r="L1778">
        <v>0</v>
      </c>
      <c r="M1778">
        <v>0</v>
      </c>
      <c r="N1778">
        <v>1</v>
      </c>
      <c r="O1778">
        <v>0</v>
      </c>
      <c r="P1778">
        <v>0</v>
      </c>
      <c r="Q1778" s="3">
        <v>2483.7359999999999</v>
      </c>
    </row>
    <row r="1779" spans="1:17" hidden="1" x14ac:dyDescent="0.35">
      <c r="A1779" cm="1">
        <f t="array" ref="A1779:Q1779">_xlfn.IFS(H438=$B$1617,A438:Q438)</f>
        <v>38</v>
      </c>
      <c r="B1779">
        <v>21.12</v>
      </c>
      <c r="C1779">
        <v>1</v>
      </c>
      <c r="D1779">
        <v>0</v>
      </c>
      <c r="E1779">
        <v>0</v>
      </c>
      <c r="F1779">
        <v>0</v>
      </c>
      <c r="G1779">
        <v>1</v>
      </c>
      <c r="H1779">
        <v>0</v>
      </c>
      <c r="I1779">
        <v>1</v>
      </c>
      <c r="J1779">
        <v>0</v>
      </c>
      <c r="K1779">
        <v>0</v>
      </c>
      <c r="L1779">
        <v>0</v>
      </c>
      <c r="M1779">
        <v>0</v>
      </c>
      <c r="N1779">
        <v>0</v>
      </c>
      <c r="O1779">
        <v>1</v>
      </c>
      <c r="P1779">
        <v>0</v>
      </c>
      <c r="Q1779" s="3">
        <v>6652.5288</v>
      </c>
    </row>
    <row r="1780" spans="1:17" hidden="1" x14ac:dyDescent="0.35">
      <c r="A1780" cm="1">
        <f t="array" ref="A1780:Q1780">_xlfn.IFS(H439=$B$1617,A439:Q439)</f>
        <v>41</v>
      </c>
      <c r="B1780">
        <v>21.78</v>
      </c>
      <c r="C1780">
        <v>1</v>
      </c>
      <c r="D1780">
        <v>0</v>
      </c>
      <c r="E1780">
        <v>0</v>
      </c>
      <c r="F1780">
        <v>0</v>
      </c>
      <c r="G1780">
        <v>1</v>
      </c>
      <c r="H1780">
        <v>0</v>
      </c>
      <c r="I1780">
        <v>1</v>
      </c>
      <c r="J1780">
        <v>0</v>
      </c>
      <c r="K1780">
        <v>0</v>
      </c>
      <c r="L1780">
        <v>0</v>
      </c>
      <c r="M1780">
        <v>0</v>
      </c>
      <c r="N1780">
        <v>0</v>
      </c>
      <c r="O1780">
        <v>1</v>
      </c>
      <c r="P1780">
        <v>0</v>
      </c>
      <c r="Q1780" s="3">
        <v>6272.4772000000003</v>
      </c>
    </row>
    <row r="1781" spans="1:17" hidden="1" x14ac:dyDescent="0.35">
      <c r="A1781" cm="1">
        <f t="array" ref="A1781:Q1781">_xlfn.IFS(H440=$B$1617,A440:Q440)</f>
        <v>42</v>
      </c>
      <c r="B1781">
        <v>24.86</v>
      </c>
      <c r="C1781">
        <v>1</v>
      </c>
      <c r="D1781">
        <v>0</v>
      </c>
      <c r="E1781">
        <v>0</v>
      </c>
      <c r="F1781">
        <v>0</v>
      </c>
      <c r="G1781">
        <v>1</v>
      </c>
      <c r="H1781">
        <v>0</v>
      </c>
      <c r="I1781">
        <v>1</v>
      </c>
      <c r="J1781">
        <v>0</v>
      </c>
      <c r="K1781">
        <v>0</v>
      </c>
      <c r="L1781">
        <v>0</v>
      </c>
      <c r="M1781">
        <v>0</v>
      </c>
      <c r="N1781">
        <v>0</v>
      </c>
      <c r="O1781">
        <v>1</v>
      </c>
      <c r="P1781">
        <v>0</v>
      </c>
      <c r="Q1781" s="3">
        <v>5966.8873999999996</v>
      </c>
    </row>
    <row r="1782" spans="1:17" hidden="1" x14ac:dyDescent="0.35">
      <c r="A1782" cm="1">
        <f t="array" ref="A1782:Q1782">_xlfn.IFS(H441=$B$1617,A441:Q441)</f>
        <v>45</v>
      </c>
      <c r="B1782">
        <v>24.31</v>
      </c>
      <c r="C1782">
        <v>1</v>
      </c>
      <c r="D1782">
        <v>0</v>
      </c>
      <c r="E1782">
        <v>0</v>
      </c>
      <c r="F1782">
        <v>0</v>
      </c>
      <c r="G1782">
        <v>1</v>
      </c>
      <c r="H1782">
        <v>0</v>
      </c>
      <c r="I1782">
        <v>1</v>
      </c>
      <c r="J1782">
        <v>0</v>
      </c>
      <c r="K1782">
        <v>0</v>
      </c>
      <c r="L1782">
        <v>0</v>
      </c>
      <c r="M1782">
        <v>0</v>
      </c>
      <c r="N1782">
        <v>0</v>
      </c>
      <c r="O1782">
        <v>1</v>
      </c>
      <c r="P1782">
        <v>0</v>
      </c>
      <c r="Q1782" s="3">
        <v>9788.8659000000007</v>
      </c>
    </row>
    <row r="1783" spans="1:17" hidden="1" x14ac:dyDescent="0.35">
      <c r="A1783" cm="1">
        <f t="array" ref="A1783:Q1783">_xlfn.IFS(H442=$B$1617,A442:Q442)</f>
        <v>45</v>
      </c>
      <c r="B1783">
        <v>20.350000000000001</v>
      </c>
      <c r="C1783">
        <v>1</v>
      </c>
      <c r="D1783">
        <v>0</v>
      </c>
      <c r="E1783">
        <v>0</v>
      </c>
      <c r="F1783">
        <v>0</v>
      </c>
      <c r="G1783">
        <v>1</v>
      </c>
      <c r="H1783">
        <v>0</v>
      </c>
      <c r="I1783">
        <v>1</v>
      </c>
      <c r="J1783">
        <v>0</v>
      </c>
      <c r="K1783">
        <v>0</v>
      </c>
      <c r="L1783">
        <v>0</v>
      </c>
      <c r="M1783">
        <v>0</v>
      </c>
      <c r="N1783">
        <v>0</v>
      </c>
      <c r="O1783">
        <v>1</v>
      </c>
      <c r="P1783">
        <v>0</v>
      </c>
      <c r="Q1783" s="3">
        <v>8605.3615000000009</v>
      </c>
    </row>
    <row r="1784" spans="1:17" hidden="1" x14ac:dyDescent="0.35">
      <c r="A1784" cm="1">
        <f t="array" ref="A1784:Q1784">_xlfn.IFS(H443=$B$1617,A443:Q443)</f>
        <v>54</v>
      </c>
      <c r="B1784">
        <v>21.01</v>
      </c>
      <c r="C1784">
        <v>1</v>
      </c>
      <c r="D1784">
        <v>0</v>
      </c>
      <c r="E1784">
        <v>0</v>
      </c>
      <c r="F1784">
        <v>0</v>
      </c>
      <c r="G1784">
        <v>1</v>
      </c>
      <c r="H1784">
        <v>0</v>
      </c>
      <c r="I1784">
        <v>1</v>
      </c>
      <c r="J1784">
        <v>0</v>
      </c>
      <c r="K1784">
        <v>0</v>
      </c>
      <c r="L1784">
        <v>0</v>
      </c>
      <c r="M1784">
        <v>0</v>
      </c>
      <c r="N1784">
        <v>0</v>
      </c>
      <c r="O1784">
        <v>1</v>
      </c>
      <c r="P1784">
        <v>0</v>
      </c>
      <c r="Q1784" s="3">
        <v>11013.7119</v>
      </c>
    </row>
    <row r="1785" spans="1:17" hidden="1" x14ac:dyDescent="0.35">
      <c r="A1785" cm="1">
        <f t="array" ref="A1785:Q1785">_xlfn.IFS(H444=$B$1617,A444:Q444)</f>
        <v>18</v>
      </c>
      <c r="B1785">
        <v>38.28</v>
      </c>
      <c r="C1785">
        <v>0</v>
      </c>
      <c r="D1785">
        <v>1</v>
      </c>
      <c r="E1785">
        <v>0</v>
      </c>
      <c r="F1785">
        <v>0</v>
      </c>
      <c r="G1785">
        <v>0</v>
      </c>
      <c r="H1785">
        <v>0</v>
      </c>
      <c r="I1785">
        <v>1</v>
      </c>
      <c r="J1785">
        <v>0</v>
      </c>
      <c r="K1785">
        <v>0</v>
      </c>
      <c r="L1785">
        <v>0</v>
      </c>
      <c r="M1785">
        <v>1</v>
      </c>
      <c r="N1785">
        <v>0</v>
      </c>
      <c r="O1785">
        <v>0</v>
      </c>
      <c r="P1785">
        <v>0</v>
      </c>
      <c r="Q1785" s="3">
        <v>1631.8212000000001</v>
      </c>
    </row>
    <row r="1786" spans="1:17" hidden="1" x14ac:dyDescent="0.35">
      <c r="A1786" cm="1">
        <f t="array" ref="A1786:Q1786">_xlfn.IFS(H445=$B$1617,A445:Q445)</f>
        <v>18</v>
      </c>
      <c r="B1786">
        <v>38.28</v>
      </c>
      <c r="C1786">
        <v>0</v>
      </c>
      <c r="D1786">
        <v>1</v>
      </c>
      <c r="E1786">
        <v>0</v>
      </c>
      <c r="F1786">
        <v>0</v>
      </c>
      <c r="G1786">
        <v>0</v>
      </c>
      <c r="H1786">
        <v>0</v>
      </c>
      <c r="I1786">
        <v>1</v>
      </c>
      <c r="J1786">
        <v>0</v>
      </c>
      <c r="K1786">
        <v>0</v>
      </c>
      <c r="L1786">
        <v>0</v>
      </c>
      <c r="M1786">
        <v>1</v>
      </c>
      <c r="N1786">
        <v>0</v>
      </c>
      <c r="O1786">
        <v>0</v>
      </c>
      <c r="P1786">
        <v>0</v>
      </c>
      <c r="Q1786" s="3">
        <v>14133.03775</v>
      </c>
    </row>
    <row r="1787" spans="1:17" hidden="1" x14ac:dyDescent="0.35">
      <c r="A1787" cm="1">
        <f t="array" ref="A1787:Q1787">_xlfn.IFS(H446=$B$1617,A446:Q446)</f>
        <v>18</v>
      </c>
      <c r="B1787">
        <v>38.17</v>
      </c>
      <c r="C1787">
        <v>0</v>
      </c>
      <c r="D1787">
        <v>1</v>
      </c>
      <c r="E1787">
        <v>0</v>
      </c>
      <c r="F1787">
        <v>0</v>
      </c>
      <c r="G1787">
        <v>0</v>
      </c>
      <c r="H1787">
        <v>0</v>
      </c>
      <c r="I1787">
        <v>1</v>
      </c>
      <c r="J1787">
        <v>0</v>
      </c>
      <c r="K1787">
        <v>0</v>
      </c>
      <c r="L1787">
        <v>0</v>
      </c>
      <c r="M1787">
        <v>1</v>
      </c>
      <c r="N1787">
        <v>0</v>
      </c>
      <c r="O1787">
        <v>0</v>
      </c>
      <c r="P1787">
        <v>0</v>
      </c>
      <c r="Q1787" s="3">
        <v>1631.6683</v>
      </c>
    </row>
    <row r="1788" spans="1:17" hidden="1" x14ac:dyDescent="0.35">
      <c r="A1788" cm="1">
        <f t="array" ref="A1788:Q1788">_xlfn.IFS(H447=$B$1617,A447:Q447)</f>
        <v>18</v>
      </c>
      <c r="B1788">
        <v>31.35</v>
      </c>
      <c r="C1788">
        <v>0</v>
      </c>
      <c r="D1788">
        <v>1</v>
      </c>
      <c r="E1788">
        <v>0</v>
      </c>
      <c r="F1788">
        <v>0</v>
      </c>
      <c r="G1788">
        <v>0</v>
      </c>
      <c r="H1788">
        <v>0</v>
      </c>
      <c r="I1788">
        <v>1</v>
      </c>
      <c r="J1788">
        <v>0</v>
      </c>
      <c r="K1788">
        <v>0</v>
      </c>
      <c r="L1788">
        <v>0</v>
      </c>
      <c r="M1788">
        <v>1</v>
      </c>
      <c r="N1788">
        <v>0</v>
      </c>
      <c r="O1788">
        <v>0</v>
      </c>
      <c r="P1788">
        <v>0</v>
      </c>
      <c r="Q1788" s="3">
        <v>1622.1885</v>
      </c>
    </row>
    <row r="1789" spans="1:17" hidden="1" x14ac:dyDescent="0.35">
      <c r="A1789" cm="1">
        <f t="array" ref="A1789:Q1789">_xlfn.IFS(H448=$B$1617,A448:Q448)</f>
        <v>18</v>
      </c>
      <c r="B1789">
        <v>33.880000000000003</v>
      </c>
      <c r="C1789">
        <v>0</v>
      </c>
      <c r="D1789">
        <v>1</v>
      </c>
      <c r="E1789">
        <v>0</v>
      </c>
      <c r="F1789">
        <v>0</v>
      </c>
      <c r="G1789">
        <v>0</v>
      </c>
      <c r="H1789">
        <v>0</v>
      </c>
      <c r="I1789">
        <v>1</v>
      </c>
      <c r="J1789">
        <v>0</v>
      </c>
      <c r="K1789">
        <v>0</v>
      </c>
      <c r="L1789">
        <v>0</v>
      </c>
      <c r="M1789">
        <v>1</v>
      </c>
      <c r="N1789">
        <v>0</v>
      </c>
      <c r="O1789">
        <v>0</v>
      </c>
      <c r="P1789">
        <v>0</v>
      </c>
      <c r="Q1789" s="3">
        <v>11482.63485</v>
      </c>
    </row>
    <row r="1790" spans="1:17" hidden="1" x14ac:dyDescent="0.35">
      <c r="A1790" cm="1">
        <f t="array" ref="A1790:Q1790">_xlfn.IFS(H449=$B$1617,A449:Q449)</f>
        <v>18</v>
      </c>
      <c r="B1790">
        <v>32.119999999999997</v>
      </c>
      <c r="C1790">
        <v>0</v>
      </c>
      <c r="D1790">
        <v>1</v>
      </c>
      <c r="E1790">
        <v>0</v>
      </c>
      <c r="F1790">
        <v>0</v>
      </c>
      <c r="G1790">
        <v>0</v>
      </c>
      <c r="H1790">
        <v>0</v>
      </c>
      <c r="I1790">
        <v>1</v>
      </c>
      <c r="J1790">
        <v>0</v>
      </c>
      <c r="K1790">
        <v>0</v>
      </c>
      <c r="L1790">
        <v>0</v>
      </c>
      <c r="M1790">
        <v>1</v>
      </c>
      <c r="N1790">
        <v>0</v>
      </c>
      <c r="O1790">
        <v>0</v>
      </c>
      <c r="P1790">
        <v>0</v>
      </c>
      <c r="Q1790" s="3">
        <v>2801.2588000000001</v>
      </c>
    </row>
    <row r="1791" spans="1:17" hidden="1" x14ac:dyDescent="0.35">
      <c r="A1791" cm="1">
        <f t="array" ref="A1791:Q1791">_xlfn.IFS(H450=$B$1617,A450:Q450)</f>
        <v>18</v>
      </c>
      <c r="B1791">
        <v>37.29</v>
      </c>
      <c r="C1791">
        <v>0</v>
      </c>
      <c r="D1791">
        <v>1</v>
      </c>
      <c r="E1791">
        <v>0</v>
      </c>
      <c r="F1791">
        <v>0</v>
      </c>
      <c r="G1791">
        <v>0</v>
      </c>
      <c r="H1791">
        <v>0</v>
      </c>
      <c r="I1791">
        <v>1</v>
      </c>
      <c r="J1791">
        <v>0</v>
      </c>
      <c r="K1791">
        <v>0</v>
      </c>
      <c r="L1791">
        <v>0</v>
      </c>
      <c r="M1791">
        <v>1</v>
      </c>
      <c r="N1791">
        <v>0</v>
      </c>
      <c r="O1791">
        <v>0</v>
      </c>
      <c r="P1791">
        <v>0</v>
      </c>
      <c r="Q1791" s="3">
        <v>2219.4450999999999</v>
      </c>
    </row>
    <row r="1792" spans="1:17" hidden="1" x14ac:dyDescent="0.35">
      <c r="A1792" cm="1">
        <f t="array" ref="A1792:Q1792">_xlfn.IFS(H451=$B$1617,A451:Q451)</f>
        <v>18</v>
      </c>
      <c r="B1792">
        <v>39.159999999999997</v>
      </c>
      <c r="C1792">
        <v>0</v>
      </c>
      <c r="D1792">
        <v>1</v>
      </c>
      <c r="E1792">
        <v>0</v>
      </c>
      <c r="F1792">
        <v>0</v>
      </c>
      <c r="G1792">
        <v>0</v>
      </c>
      <c r="H1792">
        <v>0</v>
      </c>
      <c r="I1792">
        <v>1</v>
      </c>
      <c r="J1792">
        <v>0</v>
      </c>
      <c r="K1792">
        <v>0</v>
      </c>
      <c r="L1792">
        <v>0</v>
      </c>
      <c r="M1792">
        <v>1</v>
      </c>
      <c r="N1792">
        <v>0</v>
      </c>
      <c r="O1792">
        <v>0</v>
      </c>
      <c r="P1792">
        <v>0</v>
      </c>
      <c r="Q1792" s="3">
        <v>1633.0444</v>
      </c>
    </row>
    <row r="1793" spans="1:17" hidden="1" x14ac:dyDescent="0.35">
      <c r="A1793" cm="1">
        <f t="array" ref="A1793:Q1793">_xlfn.IFS(H452=$B$1617,A452:Q452)</f>
        <v>18</v>
      </c>
      <c r="B1793">
        <v>31.13</v>
      </c>
      <c r="C1793">
        <v>0</v>
      </c>
      <c r="D1793">
        <v>1</v>
      </c>
      <c r="E1793">
        <v>0</v>
      </c>
      <c r="F1793">
        <v>0</v>
      </c>
      <c r="G1793">
        <v>0</v>
      </c>
      <c r="H1793">
        <v>0</v>
      </c>
      <c r="I1793">
        <v>1</v>
      </c>
      <c r="J1793">
        <v>0</v>
      </c>
      <c r="K1793">
        <v>0</v>
      </c>
      <c r="L1793">
        <v>0</v>
      </c>
      <c r="M1793">
        <v>1</v>
      </c>
      <c r="N1793">
        <v>0</v>
      </c>
      <c r="O1793">
        <v>0</v>
      </c>
      <c r="P1793">
        <v>0</v>
      </c>
      <c r="Q1793" s="3">
        <v>1621.8827000000001</v>
      </c>
    </row>
    <row r="1794" spans="1:17" hidden="1" x14ac:dyDescent="0.35">
      <c r="A1794" cm="1">
        <f t="array" ref="A1794:Q1794">_xlfn.IFS(H453=$B$1617,A453:Q453)</f>
        <v>18</v>
      </c>
      <c r="B1794">
        <v>40.26</v>
      </c>
      <c r="C1794">
        <v>0</v>
      </c>
      <c r="D1794">
        <v>1</v>
      </c>
      <c r="E1794">
        <v>0</v>
      </c>
      <c r="F1794">
        <v>0</v>
      </c>
      <c r="G1794">
        <v>0</v>
      </c>
      <c r="H1794">
        <v>0</v>
      </c>
      <c r="I1794">
        <v>1</v>
      </c>
      <c r="J1794">
        <v>0</v>
      </c>
      <c r="K1794">
        <v>0</v>
      </c>
      <c r="L1794">
        <v>0</v>
      </c>
      <c r="M1794">
        <v>1</v>
      </c>
      <c r="N1794">
        <v>0</v>
      </c>
      <c r="O1794">
        <v>0</v>
      </c>
      <c r="P1794">
        <v>0</v>
      </c>
      <c r="Q1794" s="3">
        <v>1634.5734</v>
      </c>
    </row>
    <row r="1795" spans="1:17" hidden="1" x14ac:dyDescent="0.35">
      <c r="A1795" cm="1">
        <f t="array" ref="A1795:Q1795">_xlfn.IFS(H454=$B$1617,A454:Q454)</f>
        <v>18</v>
      </c>
      <c r="B1795">
        <v>39.82</v>
      </c>
      <c r="C1795">
        <v>0</v>
      </c>
      <c r="D1795">
        <v>1</v>
      </c>
      <c r="E1795">
        <v>0</v>
      </c>
      <c r="F1795">
        <v>0</v>
      </c>
      <c r="G1795">
        <v>0</v>
      </c>
      <c r="H1795">
        <v>0</v>
      </c>
      <c r="I1795">
        <v>1</v>
      </c>
      <c r="J1795">
        <v>0</v>
      </c>
      <c r="K1795">
        <v>0</v>
      </c>
      <c r="L1795">
        <v>0</v>
      </c>
      <c r="M1795">
        <v>1</v>
      </c>
      <c r="N1795">
        <v>0</v>
      </c>
      <c r="O1795">
        <v>0</v>
      </c>
      <c r="P1795">
        <v>0</v>
      </c>
      <c r="Q1795" s="3">
        <v>1633.9618</v>
      </c>
    </row>
    <row r="1796" spans="1:17" hidden="1" x14ac:dyDescent="0.35">
      <c r="A1796" cm="1">
        <f t="array" ref="A1796:Q1796">_xlfn.IFS(H455=$B$1617,A455:Q455)</f>
        <v>18</v>
      </c>
      <c r="B1796">
        <v>36.85</v>
      </c>
      <c r="C1796">
        <v>0</v>
      </c>
      <c r="D1796">
        <v>1</v>
      </c>
      <c r="E1796">
        <v>0</v>
      </c>
      <c r="F1796">
        <v>0</v>
      </c>
      <c r="G1796">
        <v>0</v>
      </c>
      <c r="H1796">
        <v>0</v>
      </c>
      <c r="I1796">
        <v>1</v>
      </c>
      <c r="J1796">
        <v>0</v>
      </c>
      <c r="K1796">
        <v>0</v>
      </c>
      <c r="L1796">
        <v>0</v>
      </c>
      <c r="M1796">
        <v>1</v>
      </c>
      <c r="N1796">
        <v>0</v>
      </c>
      <c r="O1796">
        <v>0</v>
      </c>
      <c r="P1796">
        <v>0</v>
      </c>
      <c r="Q1796" s="3">
        <v>1629.8335</v>
      </c>
    </row>
    <row r="1797" spans="1:17" hidden="1" x14ac:dyDescent="0.35">
      <c r="A1797" cm="1">
        <f t="array" ref="A1797:Q1797">_xlfn.IFS(H456=$B$1617,A456:Q456)</f>
        <v>20</v>
      </c>
      <c r="B1797">
        <v>31.79</v>
      </c>
      <c r="C1797">
        <v>0</v>
      </c>
      <c r="D1797">
        <v>1</v>
      </c>
      <c r="E1797">
        <v>0</v>
      </c>
      <c r="F1797">
        <v>0</v>
      </c>
      <c r="G1797">
        <v>0</v>
      </c>
      <c r="H1797">
        <v>0</v>
      </c>
      <c r="I1797">
        <v>1</v>
      </c>
      <c r="J1797">
        <v>0</v>
      </c>
      <c r="K1797">
        <v>0</v>
      </c>
      <c r="L1797">
        <v>0</v>
      </c>
      <c r="M1797">
        <v>1</v>
      </c>
      <c r="N1797">
        <v>0</v>
      </c>
      <c r="O1797">
        <v>0</v>
      </c>
      <c r="P1797">
        <v>0</v>
      </c>
      <c r="Q1797" s="3">
        <v>3056.3881000000001</v>
      </c>
    </row>
    <row r="1798" spans="1:17" hidden="1" x14ac:dyDescent="0.35">
      <c r="A1798" cm="1">
        <f t="array" ref="A1798:Q1798">_xlfn.IFS(H457=$B$1617,A457:Q457)</f>
        <v>20</v>
      </c>
      <c r="B1798">
        <v>33</v>
      </c>
      <c r="C1798">
        <v>0</v>
      </c>
      <c r="D1798">
        <v>1</v>
      </c>
      <c r="E1798">
        <v>0</v>
      </c>
      <c r="F1798">
        <v>0</v>
      </c>
      <c r="G1798">
        <v>0</v>
      </c>
      <c r="H1798">
        <v>0</v>
      </c>
      <c r="I1798">
        <v>1</v>
      </c>
      <c r="J1798">
        <v>0</v>
      </c>
      <c r="K1798">
        <v>0</v>
      </c>
      <c r="L1798">
        <v>0</v>
      </c>
      <c r="M1798">
        <v>1</v>
      </c>
      <c r="N1798">
        <v>0</v>
      </c>
      <c r="O1798">
        <v>0</v>
      </c>
      <c r="P1798">
        <v>0</v>
      </c>
      <c r="Q1798" s="3">
        <v>1880.07</v>
      </c>
    </row>
    <row r="1799" spans="1:17" hidden="1" x14ac:dyDescent="0.35">
      <c r="A1799" cm="1">
        <f t="array" ref="A1799:Q1799">_xlfn.IFS(H458=$B$1617,A458:Q458)</f>
        <v>20</v>
      </c>
      <c r="B1799">
        <v>31.46</v>
      </c>
      <c r="C1799">
        <v>0</v>
      </c>
      <c r="D1799">
        <v>1</v>
      </c>
      <c r="E1799">
        <v>0</v>
      </c>
      <c r="F1799">
        <v>0</v>
      </c>
      <c r="G1799">
        <v>0</v>
      </c>
      <c r="H1799">
        <v>0</v>
      </c>
      <c r="I1799">
        <v>1</v>
      </c>
      <c r="J1799">
        <v>0</v>
      </c>
      <c r="K1799">
        <v>0</v>
      </c>
      <c r="L1799">
        <v>0</v>
      </c>
      <c r="M1799">
        <v>1</v>
      </c>
      <c r="N1799">
        <v>0</v>
      </c>
      <c r="O1799">
        <v>0</v>
      </c>
      <c r="P1799">
        <v>0</v>
      </c>
      <c r="Q1799" s="3">
        <v>1877.9294</v>
      </c>
    </row>
    <row r="1800" spans="1:17" hidden="1" x14ac:dyDescent="0.35">
      <c r="A1800" cm="1">
        <f t="array" ref="A1800:Q1800">_xlfn.IFS(H459=$B$1617,A459:Q459)</f>
        <v>21</v>
      </c>
      <c r="B1800">
        <v>39.49</v>
      </c>
      <c r="C1800">
        <v>0</v>
      </c>
      <c r="D1800">
        <v>1</v>
      </c>
      <c r="E1800">
        <v>0</v>
      </c>
      <c r="F1800">
        <v>0</v>
      </c>
      <c r="G1800">
        <v>0</v>
      </c>
      <c r="H1800">
        <v>0</v>
      </c>
      <c r="I1800">
        <v>1</v>
      </c>
      <c r="J1800">
        <v>0</v>
      </c>
      <c r="K1800">
        <v>0</v>
      </c>
      <c r="L1800">
        <v>0</v>
      </c>
      <c r="M1800">
        <v>1</v>
      </c>
      <c r="N1800">
        <v>0</v>
      </c>
      <c r="O1800">
        <v>0</v>
      </c>
      <c r="P1800">
        <v>0</v>
      </c>
      <c r="Q1800" s="3">
        <v>2026.9740999999999</v>
      </c>
    </row>
    <row r="1801" spans="1:17" hidden="1" x14ac:dyDescent="0.35">
      <c r="A1801" cm="1">
        <f t="array" ref="A1801:Q1801">_xlfn.IFS(H460=$B$1617,A460:Q460)</f>
        <v>21</v>
      </c>
      <c r="B1801">
        <v>34.869999999999997</v>
      </c>
      <c r="C1801">
        <v>0</v>
      </c>
      <c r="D1801">
        <v>1</v>
      </c>
      <c r="E1801">
        <v>0</v>
      </c>
      <c r="F1801">
        <v>0</v>
      </c>
      <c r="G1801">
        <v>0</v>
      </c>
      <c r="H1801">
        <v>0</v>
      </c>
      <c r="I1801">
        <v>1</v>
      </c>
      <c r="J1801">
        <v>0</v>
      </c>
      <c r="K1801">
        <v>0</v>
      </c>
      <c r="L1801">
        <v>0</v>
      </c>
      <c r="M1801">
        <v>1</v>
      </c>
      <c r="N1801">
        <v>0</v>
      </c>
      <c r="O1801">
        <v>0</v>
      </c>
      <c r="P1801">
        <v>0</v>
      </c>
      <c r="Q1801" s="3">
        <v>2020.5523000000001</v>
      </c>
    </row>
    <row r="1802" spans="1:17" hidden="1" x14ac:dyDescent="0.35">
      <c r="A1802" cm="1">
        <f t="array" ref="A1802:Q1802">_xlfn.IFS(H461=$B$1617,A461:Q461)</f>
        <v>23</v>
      </c>
      <c r="B1802">
        <v>39.270000000000003</v>
      </c>
      <c r="C1802">
        <v>0</v>
      </c>
      <c r="D1802">
        <v>1</v>
      </c>
      <c r="E1802">
        <v>0</v>
      </c>
      <c r="F1802">
        <v>0</v>
      </c>
      <c r="G1802">
        <v>0</v>
      </c>
      <c r="H1802">
        <v>0</v>
      </c>
      <c r="I1802">
        <v>1</v>
      </c>
      <c r="J1802">
        <v>0</v>
      </c>
      <c r="K1802">
        <v>0</v>
      </c>
      <c r="L1802">
        <v>0</v>
      </c>
      <c r="M1802">
        <v>1</v>
      </c>
      <c r="N1802">
        <v>0</v>
      </c>
      <c r="O1802">
        <v>0</v>
      </c>
      <c r="P1802">
        <v>0</v>
      </c>
      <c r="Q1802" s="3">
        <v>3500.6122999999998</v>
      </c>
    </row>
    <row r="1803" spans="1:17" hidden="1" x14ac:dyDescent="0.35">
      <c r="A1803" cm="1">
        <f t="array" ref="A1803:Q1803">_xlfn.IFS(H462=$B$1617,A462:Q462)</f>
        <v>24</v>
      </c>
      <c r="B1803">
        <v>33.99</v>
      </c>
      <c r="C1803">
        <v>0</v>
      </c>
      <c r="D1803">
        <v>1</v>
      </c>
      <c r="E1803">
        <v>0</v>
      </c>
      <c r="F1803">
        <v>0</v>
      </c>
      <c r="G1803">
        <v>0</v>
      </c>
      <c r="H1803">
        <v>0</v>
      </c>
      <c r="I1803">
        <v>1</v>
      </c>
      <c r="J1803">
        <v>0</v>
      </c>
      <c r="K1803">
        <v>0</v>
      </c>
      <c r="L1803">
        <v>0</v>
      </c>
      <c r="M1803">
        <v>1</v>
      </c>
      <c r="N1803">
        <v>0</v>
      </c>
      <c r="O1803">
        <v>0</v>
      </c>
      <c r="P1803">
        <v>0</v>
      </c>
      <c r="Q1803" s="3">
        <v>2473.3341</v>
      </c>
    </row>
    <row r="1804" spans="1:17" hidden="1" x14ac:dyDescent="0.35">
      <c r="A1804" cm="1">
        <f t="array" ref="A1804:Q1804">_xlfn.IFS(H463=$B$1617,A463:Q463)</f>
        <v>24</v>
      </c>
      <c r="B1804">
        <v>39.49</v>
      </c>
      <c r="C1804">
        <v>0</v>
      </c>
      <c r="D1804">
        <v>1</v>
      </c>
      <c r="E1804">
        <v>0</v>
      </c>
      <c r="F1804">
        <v>0</v>
      </c>
      <c r="G1804">
        <v>0</v>
      </c>
      <c r="H1804">
        <v>0</v>
      </c>
      <c r="I1804">
        <v>1</v>
      </c>
      <c r="J1804">
        <v>0</v>
      </c>
      <c r="K1804">
        <v>0</v>
      </c>
      <c r="L1804">
        <v>0</v>
      </c>
      <c r="M1804">
        <v>1</v>
      </c>
      <c r="N1804">
        <v>0</v>
      </c>
      <c r="O1804">
        <v>0</v>
      </c>
      <c r="P1804">
        <v>0</v>
      </c>
      <c r="Q1804" s="3">
        <v>2480.9791</v>
      </c>
    </row>
    <row r="1805" spans="1:17" hidden="1" x14ac:dyDescent="0.35">
      <c r="A1805" cm="1">
        <f t="array" ref="A1805:Q1805">_xlfn.IFS(H464=$B$1617,A464:Q464)</f>
        <v>25</v>
      </c>
      <c r="B1805">
        <v>32.229999999999997</v>
      </c>
      <c r="C1805">
        <v>0</v>
      </c>
      <c r="D1805">
        <v>1</v>
      </c>
      <c r="E1805">
        <v>0</v>
      </c>
      <c r="F1805">
        <v>0</v>
      </c>
      <c r="G1805">
        <v>0</v>
      </c>
      <c r="H1805">
        <v>0</v>
      </c>
      <c r="I1805">
        <v>1</v>
      </c>
      <c r="J1805">
        <v>0</v>
      </c>
      <c r="K1805">
        <v>0</v>
      </c>
      <c r="L1805">
        <v>0</v>
      </c>
      <c r="M1805">
        <v>1</v>
      </c>
      <c r="N1805">
        <v>0</v>
      </c>
      <c r="O1805">
        <v>0</v>
      </c>
      <c r="P1805">
        <v>0</v>
      </c>
      <c r="Q1805" s="3">
        <v>18218.161390000001</v>
      </c>
    </row>
    <row r="1806" spans="1:17" hidden="1" x14ac:dyDescent="0.35">
      <c r="A1806" cm="1">
        <f t="array" ref="A1806:Q1806">_xlfn.IFS(H465=$B$1617,A465:Q465)</f>
        <v>25</v>
      </c>
      <c r="B1806">
        <v>33.99</v>
      </c>
      <c r="C1806">
        <v>0</v>
      </c>
      <c r="D1806">
        <v>1</v>
      </c>
      <c r="E1806">
        <v>0</v>
      </c>
      <c r="F1806">
        <v>0</v>
      </c>
      <c r="G1806">
        <v>0</v>
      </c>
      <c r="H1806">
        <v>0</v>
      </c>
      <c r="I1806">
        <v>1</v>
      </c>
      <c r="J1806">
        <v>0</v>
      </c>
      <c r="K1806">
        <v>0</v>
      </c>
      <c r="L1806">
        <v>0</v>
      </c>
      <c r="M1806">
        <v>1</v>
      </c>
      <c r="N1806">
        <v>0</v>
      </c>
      <c r="O1806">
        <v>0</v>
      </c>
      <c r="P1806">
        <v>0</v>
      </c>
      <c r="Q1806" s="3">
        <v>3227.1210999999998</v>
      </c>
    </row>
    <row r="1807" spans="1:17" hidden="1" x14ac:dyDescent="0.35">
      <c r="A1807" cm="1">
        <f t="array" ref="A1807:Q1807">_xlfn.IFS(H466=$B$1617,A466:Q466)</f>
        <v>25</v>
      </c>
      <c r="B1807">
        <v>42.13</v>
      </c>
      <c r="C1807">
        <v>0</v>
      </c>
      <c r="D1807">
        <v>1</v>
      </c>
      <c r="E1807">
        <v>0</v>
      </c>
      <c r="F1807">
        <v>0</v>
      </c>
      <c r="G1807">
        <v>0</v>
      </c>
      <c r="H1807">
        <v>0</v>
      </c>
      <c r="I1807">
        <v>1</v>
      </c>
      <c r="J1807">
        <v>0</v>
      </c>
      <c r="K1807">
        <v>0</v>
      </c>
      <c r="L1807">
        <v>0</v>
      </c>
      <c r="M1807">
        <v>1</v>
      </c>
      <c r="N1807">
        <v>0</v>
      </c>
      <c r="O1807">
        <v>0</v>
      </c>
      <c r="P1807">
        <v>0</v>
      </c>
      <c r="Q1807" s="3">
        <v>3238.4357</v>
      </c>
    </row>
    <row r="1808" spans="1:17" hidden="1" x14ac:dyDescent="0.35">
      <c r="A1808" cm="1">
        <f t="array" ref="A1808:Q1808">_xlfn.IFS(H467=$B$1617,A467:Q467)</f>
        <v>26</v>
      </c>
      <c r="B1808">
        <v>29.92</v>
      </c>
      <c r="C1808">
        <v>0</v>
      </c>
      <c r="D1808">
        <v>1</v>
      </c>
      <c r="E1808">
        <v>0</v>
      </c>
      <c r="F1808">
        <v>0</v>
      </c>
      <c r="G1808">
        <v>0</v>
      </c>
      <c r="H1808">
        <v>0</v>
      </c>
      <c r="I1808">
        <v>1</v>
      </c>
      <c r="J1808">
        <v>0</v>
      </c>
      <c r="K1808">
        <v>0</v>
      </c>
      <c r="L1808">
        <v>0</v>
      </c>
      <c r="M1808">
        <v>0</v>
      </c>
      <c r="N1808">
        <v>1</v>
      </c>
      <c r="O1808">
        <v>0</v>
      </c>
      <c r="P1808">
        <v>0</v>
      </c>
      <c r="Q1808" s="3">
        <v>3981.9767999999999</v>
      </c>
    </row>
    <row r="1809" spans="1:17" hidden="1" x14ac:dyDescent="0.35">
      <c r="A1809" cm="1">
        <f t="array" ref="A1809:Q1809">_xlfn.IFS(H468=$B$1617,A468:Q468)</f>
        <v>26</v>
      </c>
      <c r="B1809">
        <v>29.92</v>
      </c>
      <c r="C1809">
        <v>0</v>
      </c>
      <c r="D1809">
        <v>1</v>
      </c>
      <c r="E1809">
        <v>0</v>
      </c>
      <c r="F1809">
        <v>0</v>
      </c>
      <c r="G1809">
        <v>0</v>
      </c>
      <c r="H1809">
        <v>0</v>
      </c>
      <c r="I1809">
        <v>1</v>
      </c>
      <c r="J1809">
        <v>0</v>
      </c>
      <c r="K1809">
        <v>0</v>
      </c>
      <c r="L1809">
        <v>0</v>
      </c>
      <c r="M1809">
        <v>0</v>
      </c>
      <c r="N1809">
        <v>1</v>
      </c>
      <c r="O1809">
        <v>0</v>
      </c>
      <c r="P1809">
        <v>0</v>
      </c>
      <c r="Q1809" s="3">
        <v>3392.9767999999999</v>
      </c>
    </row>
    <row r="1810" spans="1:17" hidden="1" x14ac:dyDescent="0.35">
      <c r="A1810" cm="1">
        <f t="array" ref="A1810:Q1810">_xlfn.IFS(H469=$B$1617,A469:Q469)</f>
        <v>28</v>
      </c>
      <c r="B1810">
        <v>37.619999999999997</v>
      </c>
      <c r="C1810">
        <v>0</v>
      </c>
      <c r="D1810">
        <v>1</v>
      </c>
      <c r="E1810">
        <v>0</v>
      </c>
      <c r="F1810">
        <v>0</v>
      </c>
      <c r="G1810">
        <v>0</v>
      </c>
      <c r="H1810">
        <v>0</v>
      </c>
      <c r="I1810">
        <v>1</v>
      </c>
      <c r="J1810">
        <v>0</v>
      </c>
      <c r="K1810">
        <v>0</v>
      </c>
      <c r="L1810">
        <v>0</v>
      </c>
      <c r="M1810">
        <v>0</v>
      </c>
      <c r="N1810">
        <v>1</v>
      </c>
      <c r="O1810">
        <v>0</v>
      </c>
      <c r="P1810">
        <v>0</v>
      </c>
      <c r="Q1810" s="3">
        <v>3766.8838000000001</v>
      </c>
    </row>
    <row r="1811" spans="1:17" hidden="1" x14ac:dyDescent="0.35">
      <c r="A1811" cm="1">
        <f t="array" ref="A1811:Q1811">_xlfn.IFS(H470=$B$1617,A470:Q470)</f>
        <v>28</v>
      </c>
      <c r="B1811">
        <v>33</v>
      </c>
      <c r="C1811">
        <v>0</v>
      </c>
      <c r="D1811">
        <v>1</v>
      </c>
      <c r="E1811">
        <v>0</v>
      </c>
      <c r="F1811">
        <v>0</v>
      </c>
      <c r="G1811">
        <v>0</v>
      </c>
      <c r="H1811">
        <v>0</v>
      </c>
      <c r="I1811">
        <v>1</v>
      </c>
      <c r="J1811">
        <v>0</v>
      </c>
      <c r="K1811">
        <v>0</v>
      </c>
      <c r="L1811">
        <v>0</v>
      </c>
      <c r="M1811">
        <v>0</v>
      </c>
      <c r="N1811">
        <v>1</v>
      </c>
      <c r="O1811">
        <v>0</v>
      </c>
      <c r="P1811">
        <v>0</v>
      </c>
      <c r="Q1811" s="3">
        <v>4349.4620000000004</v>
      </c>
    </row>
    <row r="1812" spans="1:17" hidden="1" x14ac:dyDescent="0.35">
      <c r="A1812" cm="1">
        <f t="array" ref="A1812:Q1812">_xlfn.IFS(H471=$B$1617,A471:Q471)</f>
        <v>28</v>
      </c>
      <c r="B1812">
        <v>33.11</v>
      </c>
      <c r="C1812">
        <v>0</v>
      </c>
      <c r="D1812">
        <v>1</v>
      </c>
      <c r="E1812">
        <v>0</v>
      </c>
      <c r="F1812">
        <v>0</v>
      </c>
      <c r="G1812">
        <v>0</v>
      </c>
      <c r="H1812">
        <v>0</v>
      </c>
      <c r="I1812">
        <v>1</v>
      </c>
      <c r="J1812">
        <v>0</v>
      </c>
      <c r="K1812">
        <v>0</v>
      </c>
      <c r="L1812">
        <v>0</v>
      </c>
      <c r="M1812">
        <v>0</v>
      </c>
      <c r="N1812">
        <v>1</v>
      </c>
      <c r="O1812">
        <v>0</v>
      </c>
      <c r="P1812">
        <v>0</v>
      </c>
      <c r="Q1812" s="3">
        <v>3171.6149</v>
      </c>
    </row>
    <row r="1813" spans="1:17" hidden="1" x14ac:dyDescent="0.35">
      <c r="A1813" cm="1">
        <f t="array" ref="A1813:Q1813">_xlfn.IFS(H472=$B$1617,A472:Q472)</f>
        <v>29</v>
      </c>
      <c r="B1813">
        <v>38.83</v>
      </c>
      <c r="C1813">
        <v>0</v>
      </c>
      <c r="D1813">
        <v>1</v>
      </c>
      <c r="E1813">
        <v>0</v>
      </c>
      <c r="F1813">
        <v>0</v>
      </c>
      <c r="G1813">
        <v>0</v>
      </c>
      <c r="H1813">
        <v>0</v>
      </c>
      <c r="I1813">
        <v>1</v>
      </c>
      <c r="J1813">
        <v>0</v>
      </c>
      <c r="K1813">
        <v>0</v>
      </c>
      <c r="L1813">
        <v>0</v>
      </c>
      <c r="M1813">
        <v>0</v>
      </c>
      <c r="N1813">
        <v>1</v>
      </c>
      <c r="O1813">
        <v>0</v>
      </c>
      <c r="P1813">
        <v>0</v>
      </c>
      <c r="Q1813" s="3">
        <v>5138.2566999999999</v>
      </c>
    </row>
    <row r="1814" spans="1:17" hidden="1" x14ac:dyDescent="0.35">
      <c r="A1814" cm="1">
        <f t="array" ref="A1814:Q1814">_xlfn.IFS(H473=$B$1617,A473:Q473)</f>
        <v>29</v>
      </c>
      <c r="B1814">
        <v>35.53</v>
      </c>
      <c r="C1814">
        <v>0</v>
      </c>
      <c r="D1814">
        <v>1</v>
      </c>
      <c r="E1814">
        <v>0</v>
      </c>
      <c r="F1814">
        <v>0</v>
      </c>
      <c r="G1814">
        <v>0</v>
      </c>
      <c r="H1814">
        <v>0</v>
      </c>
      <c r="I1814">
        <v>1</v>
      </c>
      <c r="J1814">
        <v>0</v>
      </c>
      <c r="K1814">
        <v>0</v>
      </c>
      <c r="L1814">
        <v>0</v>
      </c>
      <c r="M1814">
        <v>0</v>
      </c>
      <c r="N1814">
        <v>1</v>
      </c>
      <c r="O1814">
        <v>0</v>
      </c>
      <c r="P1814">
        <v>0</v>
      </c>
      <c r="Q1814" s="3">
        <v>3366.6696999999999</v>
      </c>
    </row>
    <row r="1815" spans="1:17" hidden="1" x14ac:dyDescent="0.35">
      <c r="A1815" cm="1">
        <f t="array" ref="A1815:Q1815">_xlfn.IFS(H474=$B$1617,A474:Q474)</f>
        <v>30</v>
      </c>
      <c r="B1815">
        <v>33.33</v>
      </c>
      <c r="C1815">
        <v>0</v>
      </c>
      <c r="D1815">
        <v>1</v>
      </c>
      <c r="E1815">
        <v>0</v>
      </c>
      <c r="F1815">
        <v>0</v>
      </c>
      <c r="G1815">
        <v>0</v>
      </c>
      <c r="H1815">
        <v>0</v>
      </c>
      <c r="I1815">
        <v>1</v>
      </c>
      <c r="J1815">
        <v>0</v>
      </c>
      <c r="K1815">
        <v>0</v>
      </c>
      <c r="L1815">
        <v>0</v>
      </c>
      <c r="M1815">
        <v>0</v>
      </c>
      <c r="N1815">
        <v>1</v>
      </c>
      <c r="O1815">
        <v>0</v>
      </c>
      <c r="P1815">
        <v>0</v>
      </c>
      <c r="Q1815" s="3">
        <v>4151.0286999999998</v>
      </c>
    </row>
    <row r="1816" spans="1:17" hidden="1" x14ac:dyDescent="0.35">
      <c r="A1816" cm="1">
        <f t="array" ref="A1816:Q1816">_xlfn.IFS(H475=$B$1617,A475:Q475)</f>
        <v>30</v>
      </c>
      <c r="B1816">
        <v>43.12</v>
      </c>
      <c r="C1816">
        <v>0</v>
      </c>
      <c r="D1816">
        <v>1</v>
      </c>
      <c r="E1816">
        <v>0</v>
      </c>
      <c r="F1816">
        <v>0</v>
      </c>
      <c r="G1816">
        <v>0</v>
      </c>
      <c r="H1816">
        <v>0</v>
      </c>
      <c r="I1816">
        <v>1</v>
      </c>
      <c r="J1816">
        <v>0</v>
      </c>
      <c r="K1816">
        <v>0</v>
      </c>
      <c r="L1816">
        <v>0</v>
      </c>
      <c r="M1816">
        <v>0</v>
      </c>
      <c r="N1816">
        <v>1</v>
      </c>
      <c r="O1816">
        <v>0</v>
      </c>
      <c r="P1816">
        <v>0</v>
      </c>
      <c r="Q1816" s="3">
        <v>4753.6368000000002</v>
      </c>
    </row>
    <row r="1817" spans="1:17" hidden="1" x14ac:dyDescent="0.35">
      <c r="A1817" cm="1">
        <f t="array" ref="A1817:Q1817">_xlfn.IFS(H476=$B$1617,A476:Q476)</f>
        <v>31</v>
      </c>
      <c r="B1817">
        <v>36.630000000000003</v>
      </c>
      <c r="C1817">
        <v>0</v>
      </c>
      <c r="D1817">
        <v>1</v>
      </c>
      <c r="E1817">
        <v>0</v>
      </c>
      <c r="F1817">
        <v>0</v>
      </c>
      <c r="G1817">
        <v>0</v>
      </c>
      <c r="H1817">
        <v>0</v>
      </c>
      <c r="I1817">
        <v>1</v>
      </c>
      <c r="J1817">
        <v>0</v>
      </c>
      <c r="K1817">
        <v>0</v>
      </c>
      <c r="L1817">
        <v>0</v>
      </c>
      <c r="M1817">
        <v>0</v>
      </c>
      <c r="N1817">
        <v>1</v>
      </c>
      <c r="O1817">
        <v>0</v>
      </c>
      <c r="P1817">
        <v>0</v>
      </c>
      <c r="Q1817" s="3">
        <v>4949.7587000000003</v>
      </c>
    </row>
    <row r="1818" spans="1:17" hidden="1" x14ac:dyDescent="0.35">
      <c r="A1818" cm="1">
        <f t="array" ref="A1818:Q1818">_xlfn.IFS(H477=$B$1617,A477:Q477)</f>
        <v>32</v>
      </c>
      <c r="B1818">
        <v>44.22</v>
      </c>
      <c r="C1818">
        <v>0</v>
      </c>
      <c r="D1818">
        <v>1</v>
      </c>
      <c r="E1818">
        <v>0</v>
      </c>
      <c r="F1818">
        <v>0</v>
      </c>
      <c r="G1818">
        <v>0</v>
      </c>
      <c r="H1818">
        <v>0</v>
      </c>
      <c r="I1818">
        <v>1</v>
      </c>
      <c r="J1818">
        <v>0</v>
      </c>
      <c r="K1818">
        <v>0</v>
      </c>
      <c r="L1818">
        <v>0</v>
      </c>
      <c r="M1818">
        <v>0</v>
      </c>
      <c r="N1818">
        <v>1</v>
      </c>
      <c r="O1818">
        <v>0</v>
      </c>
      <c r="P1818">
        <v>0</v>
      </c>
      <c r="Q1818" s="3">
        <v>3994.1777999999999</v>
      </c>
    </row>
    <row r="1819" spans="1:17" hidden="1" x14ac:dyDescent="0.35">
      <c r="A1819" cm="1">
        <f t="array" ref="A1819:Q1819">_xlfn.IFS(H478=$B$1617,A478:Q478)</f>
        <v>33</v>
      </c>
      <c r="B1819">
        <v>39.82</v>
      </c>
      <c r="C1819">
        <v>0</v>
      </c>
      <c r="D1819">
        <v>1</v>
      </c>
      <c r="E1819">
        <v>0</v>
      </c>
      <c r="F1819">
        <v>0</v>
      </c>
      <c r="G1819">
        <v>0</v>
      </c>
      <c r="H1819">
        <v>0</v>
      </c>
      <c r="I1819">
        <v>1</v>
      </c>
      <c r="J1819">
        <v>0</v>
      </c>
      <c r="K1819">
        <v>0</v>
      </c>
      <c r="L1819">
        <v>0</v>
      </c>
      <c r="M1819">
        <v>0</v>
      </c>
      <c r="N1819">
        <v>1</v>
      </c>
      <c r="O1819">
        <v>0</v>
      </c>
      <c r="P1819">
        <v>0</v>
      </c>
      <c r="Q1819" s="3">
        <v>4795.6567999999997</v>
      </c>
    </row>
    <row r="1820" spans="1:17" hidden="1" x14ac:dyDescent="0.35">
      <c r="A1820" cm="1">
        <f t="array" ref="A1820:Q1820">_xlfn.IFS(H479=$B$1617,A479:Q479)</f>
        <v>35</v>
      </c>
      <c r="B1820">
        <v>43.34</v>
      </c>
      <c r="C1820">
        <v>0</v>
      </c>
      <c r="D1820">
        <v>1</v>
      </c>
      <c r="E1820">
        <v>0</v>
      </c>
      <c r="F1820">
        <v>0</v>
      </c>
      <c r="G1820">
        <v>0</v>
      </c>
      <c r="H1820">
        <v>0</v>
      </c>
      <c r="I1820">
        <v>1</v>
      </c>
      <c r="J1820">
        <v>0</v>
      </c>
      <c r="K1820">
        <v>0</v>
      </c>
      <c r="L1820">
        <v>0</v>
      </c>
      <c r="M1820">
        <v>0</v>
      </c>
      <c r="N1820">
        <v>1</v>
      </c>
      <c r="O1820">
        <v>0</v>
      </c>
      <c r="P1820">
        <v>0</v>
      </c>
      <c r="Q1820" s="3">
        <v>5846.9175999999998</v>
      </c>
    </row>
    <row r="1821" spans="1:17" hidden="1" x14ac:dyDescent="0.35">
      <c r="A1821" cm="1">
        <f t="array" ref="A1821:Q1821">_xlfn.IFS(H480=$B$1617,A480:Q480)</f>
        <v>35</v>
      </c>
      <c r="B1821">
        <v>34.21</v>
      </c>
      <c r="C1821">
        <v>0</v>
      </c>
      <c r="D1821">
        <v>1</v>
      </c>
      <c r="E1821">
        <v>0</v>
      </c>
      <c r="F1821">
        <v>0</v>
      </c>
      <c r="G1821">
        <v>0</v>
      </c>
      <c r="H1821">
        <v>0</v>
      </c>
      <c r="I1821">
        <v>1</v>
      </c>
      <c r="J1821">
        <v>0</v>
      </c>
      <c r="K1821">
        <v>0</v>
      </c>
      <c r="L1821">
        <v>0</v>
      </c>
      <c r="M1821">
        <v>0</v>
      </c>
      <c r="N1821">
        <v>1</v>
      </c>
      <c r="O1821">
        <v>0</v>
      </c>
      <c r="P1821">
        <v>0</v>
      </c>
      <c r="Q1821" s="3">
        <v>5245.2268999999997</v>
      </c>
    </row>
    <row r="1822" spans="1:17" hidden="1" x14ac:dyDescent="0.35">
      <c r="A1822" cm="1">
        <f t="array" ref="A1822:Q1822">_xlfn.IFS(H481=$B$1617,A481:Q481)</f>
        <v>35</v>
      </c>
      <c r="B1822">
        <v>35.86</v>
      </c>
      <c r="C1822">
        <v>0</v>
      </c>
      <c r="D1822">
        <v>1</v>
      </c>
      <c r="E1822">
        <v>0</v>
      </c>
      <c r="F1822">
        <v>0</v>
      </c>
      <c r="G1822">
        <v>0</v>
      </c>
      <c r="H1822">
        <v>0</v>
      </c>
      <c r="I1822">
        <v>1</v>
      </c>
      <c r="J1822">
        <v>0</v>
      </c>
      <c r="K1822">
        <v>0</v>
      </c>
      <c r="L1822">
        <v>0</v>
      </c>
      <c r="M1822">
        <v>0</v>
      </c>
      <c r="N1822">
        <v>1</v>
      </c>
      <c r="O1822">
        <v>0</v>
      </c>
      <c r="P1822">
        <v>0</v>
      </c>
      <c r="Q1822" s="3">
        <v>5836.5204000000003</v>
      </c>
    </row>
    <row r="1823" spans="1:17" hidden="1" x14ac:dyDescent="0.35">
      <c r="A1823" cm="1">
        <f t="array" ref="A1823:Q1823">_xlfn.IFS(H482=$B$1617,A482:Q482)</f>
        <v>36</v>
      </c>
      <c r="B1823">
        <v>29.92</v>
      </c>
      <c r="C1823">
        <v>0</v>
      </c>
      <c r="D1823">
        <v>1</v>
      </c>
      <c r="E1823">
        <v>0</v>
      </c>
      <c r="F1823">
        <v>0</v>
      </c>
      <c r="G1823">
        <v>0</v>
      </c>
      <c r="H1823">
        <v>0</v>
      </c>
      <c r="I1823">
        <v>1</v>
      </c>
      <c r="J1823">
        <v>0</v>
      </c>
      <c r="K1823">
        <v>0</v>
      </c>
      <c r="L1823">
        <v>0</v>
      </c>
      <c r="M1823">
        <v>0</v>
      </c>
      <c r="N1823">
        <v>0</v>
      </c>
      <c r="O1823">
        <v>1</v>
      </c>
      <c r="P1823">
        <v>0</v>
      </c>
      <c r="Q1823" s="3">
        <v>5478.0367999999999</v>
      </c>
    </row>
    <row r="1824" spans="1:17" hidden="1" x14ac:dyDescent="0.35">
      <c r="A1824" cm="1">
        <f t="array" ref="A1824:Q1824">_xlfn.IFS(H483=$B$1617,A483:Q483)</f>
        <v>36</v>
      </c>
      <c r="B1824">
        <v>29.92</v>
      </c>
      <c r="C1824">
        <v>0</v>
      </c>
      <c r="D1824">
        <v>1</v>
      </c>
      <c r="E1824">
        <v>0</v>
      </c>
      <c r="F1824">
        <v>0</v>
      </c>
      <c r="G1824">
        <v>0</v>
      </c>
      <c r="H1824">
        <v>0</v>
      </c>
      <c r="I1824">
        <v>1</v>
      </c>
      <c r="J1824">
        <v>0</v>
      </c>
      <c r="K1824">
        <v>0</v>
      </c>
      <c r="L1824">
        <v>0</v>
      </c>
      <c r="M1824">
        <v>0</v>
      </c>
      <c r="N1824">
        <v>0</v>
      </c>
      <c r="O1824">
        <v>1</v>
      </c>
      <c r="P1824">
        <v>0</v>
      </c>
      <c r="Q1824" s="3">
        <v>4889.0367999999999</v>
      </c>
    </row>
    <row r="1825" spans="1:17" hidden="1" x14ac:dyDescent="0.35">
      <c r="A1825" cm="1">
        <f t="array" ref="A1825:Q1825">_xlfn.IFS(H484=$B$1617,A484:Q484)</f>
        <v>37</v>
      </c>
      <c r="B1825">
        <v>30.8</v>
      </c>
      <c r="C1825">
        <v>0</v>
      </c>
      <c r="D1825">
        <v>1</v>
      </c>
      <c r="E1825">
        <v>0</v>
      </c>
      <c r="F1825">
        <v>0</v>
      </c>
      <c r="G1825">
        <v>0</v>
      </c>
      <c r="H1825">
        <v>0</v>
      </c>
      <c r="I1825">
        <v>1</v>
      </c>
      <c r="J1825">
        <v>0</v>
      </c>
      <c r="K1825">
        <v>0</v>
      </c>
      <c r="L1825">
        <v>0</v>
      </c>
      <c r="M1825">
        <v>0</v>
      </c>
      <c r="N1825">
        <v>0</v>
      </c>
      <c r="O1825">
        <v>1</v>
      </c>
      <c r="P1825">
        <v>0</v>
      </c>
      <c r="Q1825" s="3">
        <v>6313.759</v>
      </c>
    </row>
    <row r="1826" spans="1:17" hidden="1" x14ac:dyDescent="0.35">
      <c r="A1826" cm="1">
        <f t="array" ref="A1826:Q1826">_xlfn.IFS(H485=$B$1617,A485:Q485)</f>
        <v>38</v>
      </c>
      <c r="B1826">
        <v>40.15</v>
      </c>
      <c r="C1826">
        <v>0</v>
      </c>
      <c r="D1826">
        <v>1</v>
      </c>
      <c r="E1826">
        <v>0</v>
      </c>
      <c r="F1826">
        <v>0</v>
      </c>
      <c r="G1826">
        <v>0</v>
      </c>
      <c r="H1826">
        <v>0</v>
      </c>
      <c r="I1826">
        <v>1</v>
      </c>
      <c r="J1826">
        <v>0</v>
      </c>
      <c r="K1826">
        <v>0</v>
      </c>
      <c r="L1826">
        <v>0</v>
      </c>
      <c r="M1826">
        <v>0</v>
      </c>
      <c r="N1826">
        <v>0</v>
      </c>
      <c r="O1826">
        <v>1</v>
      </c>
      <c r="P1826">
        <v>0</v>
      </c>
      <c r="Q1826" s="3">
        <v>5400.9804999999997</v>
      </c>
    </row>
    <row r="1827" spans="1:17" hidden="1" x14ac:dyDescent="0.35">
      <c r="A1827" cm="1">
        <f t="array" ref="A1827:Q1827">_xlfn.IFS(H486=$B$1617,A486:Q486)</f>
        <v>38</v>
      </c>
      <c r="B1827">
        <v>37.729999999999997</v>
      </c>
      <c r="C1827">
        <v>0</v>
      </c>
      <c r="D1827">
        <v>1</v>
      </c>
      <c r="E1827">
        <v>0</v>
      </c>
      <c r="F1827">
        <v>0</v>
      </c>
      <c r="G1827">
        <v>0</v>
      </c>
      <c r="H1827">
        <v>0</v>
      </c>
      <c r="I1827">
        <v>1</v>
      </c>
      <c r="J1827">
        <v>0</v>
      </c>
      <c r="K1827">
        <v>0</v>
      </c>
      <c r="L1827">
        <v>0</v>
      </c>
      <c r="M1827">
        <v>0</v>
      </c>
      <c r="N1827">
        <v>0</v>
      </c>
      <c r="O1827">
        <v>1</v>
      </c>
      <c r="P1827">
        <v>0</v>
      </c>
      <c r="Q1827" s="3">
        <v>5397.6166999999996</v>
      </c>
    </row>
    <row r="1828" spans="1:17" hidden="1" x14ac:dyDescent="0.35">
      <c r="A1828" cm="1">
        <f t="array" ref="A1828:Q1828">_xlfn.IFS(H487=$B$1617,A487:Q487)</f>
        <v>38</v>
      </c>
      <c r="B1828">
        <v>30.69</v>
      </c>
      <c r="C1828">
        <v>0</v>
      </c>
      <c r="D1828">
        <v>1</v>
      </c>
      <c r="E1828">
        <v>0</v>
      </c>
      <c r="F1828">
        <v>0</v>
      </c>
      <c r="G1828">
        <v>0</v>
      </c>
      <c r="H1828">
        <v>0</v>
      </c>
      <c r="I1828">
        <v>1</v>
      </c>
      <c r="J1828">
        <v>0</v>
      </c>
      <c r="K1828">
        <v>0</v>
      </c>
      <c r="L1828">
        <v>0</v>
      </c>
      <c r="M1828">
        <v>0</v>
      </c>
      <c r="N1828">
        <v>0</v>
      </c>
      <c r="O1828">
        <v>1</v>
      </c>
      <c r="P1828">
        <v>0</v>
      </c>
      <c r="Q1828" s="3">
        <v>5976.8311000000003</v>
      </c>
    </row>
    <row r="1829" spans="1:17" hidden="1" x14ac:dyDescent="0.35">
      <c r="A1829" cm="1">
        <f t="array" ref="A1829:Q1829">_xlfn.IFS(H488=$B$1617,A488:Q488)</f>
        <v>39</v>
      </c>
      <c r="B1829">
        <v>41.8</v>
      </c>
      <c r="C1829">
        <v>0</v>
      </c>
      <c r="D1829">
        <v>1</v>
      </c>
      <c r="E1829">
        <v>0</v>
      </c>
      <c r="F1829">
        <v>0</v>
      </c>
      <c r="G1829">
        <v>0</v>
      </c>
      <c r="H1829">
        <v>0</v>
      </c>
      <c r="I1829">
        <v>1</v>
      </c>
      <c r="J1829">
        <v>0</v>
      </c>
      <c r="K1829">
        <v>0</v>
      </c>
      <c r="L1829">
        <v>0</v>
      </c>
      <c r="M1829">
        <v>0</v>
      </c>
      <c r="N1829">
        <v>0</v>
      </c>
      <c r="O1829">
        <v>1</v>
      </c>
      <c r="P1829">
        <v>0</v>
      </c>
      <c r="Q1829" s="3">
        <v>5662.2250000000004</v>
      </c>
    </row>
    <row r="1830" spans="1:17" hidden="1" x14ac:dyDescent="0.35">
      <c r="A1830" cm="1">
        <f t="array" ref="A1830:Q1830">_xlfn.IFS(H489=$B$1617,A489:Q489)</f>
        <v>39</v>
      </c>
      <c r="B1830">
        <v>34.32</v>
      </c>
      <c r="C1830">
        <v>0</v>
      </c>
      <c r="D1830">
        <v>1</v>
      </c>
      <c r="E1830">
        <v>0</v>
      </c>
      <c r="F1830">
        <v>0</v>
      </c>
      <c r="G1830">
        <v>0</v>
      </c>
      <c r="H1830">
        <v>0</v>
      </c>
      <c r="I1830">
        <v>1</v>
      </c>
      <c r="J1830">
        <v>0</v>
      </c>
      <c r="K1830">
        <v>0</v>
      </c>
      <c r="L1830">
        <v>0</v>
      </c>
      <c r="M1830">
        <v>0</v>
      </c>
      <c r="N1830">
        <v>0</v>
      </c>
      <c r="O1830">
        <v>1</v>
      </c>
      <c r="P1830">
        <v>0</v>
      </c>
      <c r="Q1830" s="3">
        <v>8596.8277999999991</v>
      </c>
    </row>
    <row r="1831" spans="1:17" hidden="1" x14ac:dyDescent="0.35">
      <c r="A1831" cm="1">
        <f t="array" ref="A1831:Q1831">_xlfn.IFS(H490=$B$1617,A490:Q490)</f>
        <v>40</v>
      </c>
      <c r="B1831">
        <v>36.19</v>
      </c>
      <c r="C1831">
        <v>0</v>
      </c>
      <c r="D1831">
        <v>1</v>
      </c>
      <c r="E1831">
        <v>0</v>
      </c>
      <c r="F1831">
        <v>0</v>
      </c>
      <c r="G1831">
        <v>0</v>
      </c>
      <c r="H1831">
        <v>0</v>
      </c>
      <c r="I1831">
        <v>1</v>
      </c>
      <c r="J1831">
        <v>0</v>
      </c>
      <c r="K1831">
        <v>0</v>
      </c>
      <c r="L1831">
        <v>0</v>
      </c>
      <c r="M1831">
        <v>0</v>
      </c>
      <c r="N1831">
        <v>0</v>
      </c>
      <c r="O1831">
        <v>1</v>
      </c>
      <c r="P1831">
        <v>0</v>
      </c>
      <c r="Q1831" s="3">
        <v>5920.1040999999996</v>
      </c>
    </row>
    <row r="1832" spans="1:17" hidden="1" x14ac:dyDescent="0.35">
      <c r="A1832" cm="1">
        <f t="array" ref="A1832:Q1832">_xlfn.IFS(H491=$B$1617,A491:Q491)</f>
        <v>40</v>
      </c>
      <c r="B1832">
        <v>33</v>
      </c>
      <c r="C1832">
        <v>0</v>
      </c>
      <c r="D1832">
        <v>1</v>
      </c>
      <c r="E1832">
        <v>0</v>
      </c>
      <c r="F1832">
        <v>0</v>
      </c>
      <c r="G1832">
        <v>0</v>
      </c>
      <c r="H1832">
        <v>0</v>
      </c>
      <c r="I1832">
        <v>1</v>
      </c>
      <c r="J1832">
        <v>0</v>
      </c>
      <c r="K1832">
        <v>0</v>
      </c>
      <c r="L1832">
        <v>0</v>
      </c>
      <c r="M1832">
        <v>0</v>
      </c>
      <c r="N1832">
        <v>0</v>
      </c>
      <c r="O1832">
        <v>1</v>
      </c>
      <c r="P1832">
        <v>0</v>
      </c>
      <c r="Q1832" s="3">
        <v>7682.67</v>
      </c>
    </row>
    <row r="1833" spans="1:17" hidden="1" x14ac:dyDescent="0.35">
      <c r="A1833" cm="1">
        <f t="array" ref="A1833:Q1833">_xlfn.IFS(H492=$B$1617,A492:Q492)</f>
        <v>41</v>
      </c>
      <c r="B1833">
        <v>31.02</v>
      </c>
      <c r="C1833">
        <v>0</v>
      </c>
      <c r="D1833">
        <v>1</v>
      </c>
      <c r="E1833">
        <v>0</v>
      </c>
      <c r="F1833">
        <v>0</v>
      </c>
      <c r="G1833">
        <v>0</v>
      </c>
      <c r="H1833">
        <v>0</v>
      </c>
      <c r="I1833">
        <v>1</v>
      </c>
      <c r="J1833">
        <v>0</v>
      </c>
      <c r="K1833">
        <v>0</v>
      </c>
      <c r="L1833">
        <v>0</v>
      </c>
      <c r="M1833">
        <v>0</v>
      </c>
      <c r="N1833">
        <v>0</v>
      </c>
      <c r="O1833">
        <v>1</v>
      </c>
      <c r="P1833">
        <v>0</v>
      </c>
      <c r="Q1833" s="3">
        <v>6185.3208000000004</v>
      </c>
    </row>
    <row r="1834" spans="1:17" hidden="1" x14ac:dyDescent="0.35">
      <c r="A1834" cm="1">
        <f t="array" ref="A1834:Q1834">_xlfn.IFS(H493=$B$1617,A493:Q493)</f>
        <v>41</v>
      </c>
      <c r="B1834">
        <v>36.08</v>
      </c>
      <c r="C1834">
        <v>0</v>
      </c>
      <c r="D1834">
        <v>1</v>
      </c>
      <c r="E1834">
        <v>0</v>
      </c>
      <c r="F1834">
        <v>0</v>
      </c>
      <c r="G1834">
        <v>0</v>
      </c>
      <c r="H1834">
        <v>0</v>
      </c>
      <c r="I1834">
        <v>1</v>
      </c>
      <c r="J1834">
        <v>0</v>
      </c>
      <c r="K1834">
        <v>0</v>
      </c>
      <c r="L1834">
        <v>0</v>
      </c>
      <c r="M1834">
        <v>0</v>
      </c>
      <c r="N1834">
        <v>0</v>
      </c>
      <c r="O1834">
        <v>1</v>
      </c>
      <c r="P1834">
        <v>0</v>
      </c>
      <c r="Q1834" s="3">
        <v>6781.3541999999998</v>
      </c>
    </row>
    <row r="1835" spans="1:17" hidden="1" x14ac:dyDescent="0.35">
      <c r="A1835" cm="1">
        <f t="array" ref="A1835:Q1835">_xlfn.IFS(H494=$B$1617,A494:Q494)</f>
        <v>43</v>
      </c>
      <c r="B1835">
        <v>35.64</v>
      </c>
      <c r="C1835">
        <v>0</v>
      </c>
      <c r="D1835">
        <v>1</v>
      </c>
      <c r="E1835">
        <v>0</v>
      </c>
      <c r="F1835">
        <v>0</v>
      </c>
      <c r="G1835">
        <v>0</v>
      </c>
      <c r="H1835">
        <v>0</v>
      </c>
      <c r="I1835">
        <v>1</v>
      </c>
      <c r="J1835">
        <v>0</v>
      </c>
      <c r="K1835">
        <v>0</v>
      </c>
      <c r="L1835">
        <v>0</v>
      </c>
      <c r="M1835">
        <v>0</v>
      </c>
      <c r="N1835">
        <v>0</v>
      </c>
      <c r="O1835">
        <v>1</v>
      </c>
      <c r="P1835">
        <v>0</v>
      </c>
      <c r="Q1835" s="3">
        <v>7345.7266</v>
      </c>
    </row>
    <row r="1836" spans="1:17" hidden="1" x14ac:dyDescent="0.35">
      <c r="A1836" cm="1">
        <f t="array" ref="A1836:Q1836">_xlfn.IFS(H495=$B$1617,A495:Q495)</f>
        <v>44</v>
      </c>
      <c r="B1836">
        <v>32.340000000000003</v>
      </c>
      <c r="C1836">
        <v>0</v>
      </c>
      <c r="D1836">
        <v>1</v>
      </c>
      <c r="E1836">
        <v>0</v>
      </c>
      <c r="F1836">
        <v>0</v>
      </c>
      <c r="G1836">
        <v>0</v>
      </c>
      <c r="H1836">
        <v>0</v>
      </c>
      <c r="I1836">
        <v>1</v>
      </c>
      <c r="J1836">
        <v>0</v>
      </c>
      <c r="K1836">
        <v>0</v>
      </c>
      <c r="L1836">
        <v>0</v>
      </c>
      <c r="M1836">
        <v>0</v>
      </c>
      <c r="N1836">
        <v>0</v>
      </c>
      <c r="O1836">
        <v>1</v>
      </c>
      <c r="P1836">
        <v>0</v>
      </c>
      <c r="Q1836" s="3">
        <v>7633.7205999999996</v>
      </c>
    </row>
    <row r="1837" spans="1:17" hidden="1" x14ac:dyDescent="0.35">
      <c r="A1837" cm="1">
        <f t="array" ref="A1837:Q1837">_xlfn.IFS(H496=$B$1617,A496:Q496)</f>
        <v>45</v>
      </c>
      <c r="B1837">
        <v>36.299999999999997</v>
      </c>
      <c r="C1837">
        <v>0</v>
      </c>
      <c r="D1837">
        <v>1</v>
      </c>
      <c r="E1837">
        <v>0</v>
      </c>
      <c r="F1837">
        <v>0</v>
      </c>
      <c r="G1837">
        <v>0</v>
      </c>
      <c r="H1837">
        <v>0</v>
      </c>
      <c r="I1837">
        <v>1</v>
      </c>
      <c r="J1837">
        <v>0</v>
      </c>
      <c r="K1837">
        <v>0</v>
      </c>
      <c r="L1837">
        <v>0</v>
      </c>
      <c r="M1837">
        <v>0</v>
      </c>
      <c r="N1837">
        <v>0</v>
      </c>
      <c r="O1837">
        <v>1</v>
      </c>
      <c r="P1837">
        <v>0</v>
      </c>
      <c r="Q1837" s="3">
        <v>8527.5319999999992</v>
      </c>
    </row>
    <row r="1838" spans="1:17" hidden="1" x14ac:dyDescent="0.35">
      <c r="A1838" cm="1">
        <f t="array" ref="A1838:Q1838">_xlfn.IFS(H497=$B$1617,A497:Q497)</f>
        <v>45</v>
      </c>
      <c r="B1838">
        <v>31.79</v>
      </c>
      <c r="C1838">
        <v>0</v>
      </c>
      <c r="D1838">
        <v>1</v>
      </c>
      <c r="E1838">
        <v>0</v>
      </c>
      <c r="F1838">
        <v>0</v>
      </c>
      <c r="G1838">
        <v>0</v>
      </c>
      <c r="H1838">
        <v>0</v>
      </c>
      <c r="I1838">
        <v>1</v>
      </c>
      <c r="J1838">
        <v>0</v>
      </c>
      <c r="K1838">
        <v>0</v>
      </c>
      <c r="L1838">
        <v>0</v>
      </c>
      <c r="M1838">
        <v>0</v>
      </c>
      <c r="N1838">
        <v>0</v>
      </c>
      <c r="O1838">
        <v>1</v>
      </c>
      <c r="P1838">
        <v>0</v>
      </c>
      <c r="Q1838" s="3">
        <v>17929.303370000001</v>
      </c>
    </row>
    <row r="1839" spans="1:17" hidden="1" x14ac:dyDescent="0.35">
      <c r="A1839" cm="1">
        <f t="array" ref="A1839:Q1839">_xlfn.IFS(H498=$B$1617,A498:Q498)</f>
        <v>46</v>
      </c>
      <c r="B1839">
        <v>33.44</v>
      </c>
      <c r="C1839">
        <v>0</v>
      </c>
      <c r="D1839">
        <v>1</v>
      </c>
      <c r="E1839">
        <v>0</v>
      </c>
      <c r="F1839">
        <v>0</v>
      </c>
      <c r="G1839">
        <v>0</v>
      </c>
      <c r="H1839">
        <v>0</v>
      </c>
      <c r="I1839">
        <v>1</v>
      </c>
      <c r="J1839">
        <v>0</v>
      </c>
      <c r="K1839">
        <v>0</v>
      </c>
      <c r="L1839">
        <v>0</v>
      </c>
      <c r="M1839">
        <v>0</v>
      </c>
      <c r="N1839">
        <v>0</v>
      </c>
      <c r="O1839">
        <v>1</v>
      </c>
      <c r="P1839">
        <v>0</v>
      </c>
      <c r="Q1839" s="3">
        <v>8240.5895999999993</v>
      </c>
    </row>
    <row r="1840" spans="1:17" hidden="1" x14ac:dyDescent="0.35">
      <c r="A1840" cm="1">
        <f t="array" ref="A1840:Q1840">_xlfn.IFS(H499=$B$1617,A499:Q499)</f>
        <v>47</v>
      </c>
      <c r="B1840">
        <v>45.32</v>
      </c>
      <c r="C1840">
        <v>0</v>
      </c>
      <c r="D1840">
        <v>1</v>
      </c>
      <c r="E1840">
        <v>0</v>
      </c>
      <c r="F1840">
        <v>0</v>
      </c>
      <c r="G1840">
        <v>0</v>
      </c>
      <c r="H1840">
        <v>0</v>
      </c>
      <c r="I1840">
        <v>1</v>
      </c>
      <c r="J1840">
        <v>0</v>
      </c>
      <c r="K1840">
        <v>0</v>
      </c>
      <c r="L1840">
        <v>0</v>
      </c>
      <c r="M1840">
        <v>0</v>
      </c>
      <c r="N1840">
        <v>0</v>
      </c>
      <c r="O1840">
        <v>1</v>
      </c>
      <c r="P1840">
        <v>0</v>
      </c>
      <c r="Q1840" s="3">
        <v>8569.8618000000006</v>
      </c>
    </row>
    <row r="1841" spans="1:17" hidden="1" x14ac:dyDescent="0.35">
      <c r="A1841" cm="1">
        <f t="array" ref="A1841:Q1841">_xlfn.IFS(H500=$B$1617,A500:Q500)</f>
        <v>48</v>
      </c>
      <c r="B1841">
        <v>32.229999999999997</v>
      </c>
      <c r="C1841">
        <v>0</v>
      </c>
      <c r="D1841">
        <v>1</v>
      </c>
      <c r="E1841">
        <v>0</v>
      </c>
      <c r="F1841">
        <v>0</v>
      </c>
      <c r="G1841">
        <v>0</v>
      </c>
      <c r="H1841">
        <v>0</v>
      </c>
      <c r="I1841">
        <v>1</v>
      </c>
      <c r="J1841">
        <v>0</v>
      </c>
      <c r="K1841">
        <v>0</v>
      </c>
      <c r="L1841">
        <v>0</v>
      </c>
      <c r="M1841">
        <v>0</v>
      </c>
      <c r="N1841">
        <v>0</v>
      </c>
      <c r="O1841">
        <v>1</v>
      </c>
      <c r="P1841">
        <v>0</v>
      </c>
      <c r="Q1841" s="3">
        <v>8871.1517000000003</v>
      </c>
    </row>
    <row r="1842" spans="1:17" hidden="1" x14ac:dyDescent="0.35">
      <c r="A1842" cm="1">
        <f t="array" ref="A1842:Q1842">_xlfn.IFS(H501=$B$1617,A501:Q501)</f>
        <v>48</v>
      </c>
      <c r="B1842">
        <v>31.13</v>
      </c>
      <c r="C1842">
        <v>0</v>
      </c>
      <c r="D1842">
        <v>1</v>
      </c>
      <c r="E1842">
        <v>0</v>
      </c>
      <c r="F1842">
        <v>0</v>
      </c>
      <c r="G1842">
        <v>0</v>
      </c>
      <c r="H1842">
        <v>0</v>
      </c>
      <c r="I1842">
        <v>1</v>
      </c>
      <c r="J1842">
        <v>0</v>
      </c>
      <c r="K1842">
        <v>0</v>
      </c>
      <c r="L1842">
        <v>0</v>
      </c>
      <c r="M1842">
        <v>0</v>
      </c>
      <c r="N1842">
        <v>0</v>
      </c>
      <c r="O1842">
        <v>1</v>
      </c>
      <c r="P1842">
        <v>0</v>
      </c>
      <c r="Q1842" s="3">
        <v>8280.6226999999999</v>
      </c>
    </row>
    <row r="1843" spans="1:17" hidden="1" x14ac:dyDescent="0.35">
      <c r="A1843" cm="1">
        <f t="array" ref="A1843:Q1843">_xlfn.IFS(H502=$B$1617,A502:Q502)</f>
        <v>48</v>
      </c>
      <c r="B1843">
        <v>33.33</v>
      </c>
      <c r="C1843">
        <v>0</v>
      </c>
      <c r="D1843">
        <v>1</v>
      </c>
      <c r="E1843">
        <v>0</v>
      </c>
      <c r="F1843">
        <v>0</v>
      </c>
      <c r="G1843">
        <v>0</v>
      </c>
      <c r="H1843">
        <v>0</v>
      </c>
      <c r="I1843">
        <v>1</v>
      </c>
      <c r="J1843">
        <v>0</v>
      </c>
      <c r="K1843">
        <v>0</v>
      </c>
      <c r="L1843">
        <v>0</v>
      </c>
      <c r="M1843">
        <v>0</v>
      </c>
      <c r="N1843">
        <v>0</v>
      </c>
      <c r="O1843">
        <v>1</v>
      </c>
      <c r="P1843">
        <v>0</v>
      </c>
      <c r="Q1843" s="3">
        <v>8283.6807000000008</v>
      </c>
    </row>
    <row r="1844" spans="1:17" hidden="1" x14ac:dyDescent="0.35">
      <c r="A1844" cm="1">
        <f t="array" ref="A1844:Q1844">_xlfn.IFS(H503=$B$1617,A503:Q503)</f>
        <v>49</v>
      </c>
      <c r="B1844">
        <v>41.47</v>
      </c>
      <c r="C1844">
        <v>0</v>
      </c>
      <c r="D1844">
        <v>1</v>
      </c>
      <c r="E1844">
        <v>0</v>
      </c>
      <c r="F1844">
        <v>0</v>
      </c>
      <c r="G1844">
        <v>0</v>
      </c>
      <c r="H1844">
        <v>0</v>
      </c>
      <c r="I1844">
        <v>1</v>
      </c>
      <c r="J1844">
        <v>0</v>
      </c>
      <c r="K1844">
        <v>0</v>
      </c>
      <c r="L1844">
        <v>0</v>
      </c>
      <c r="M1844">
        <v>0</v>
      </c>
      <c r="N1844">
        <v>0</v>
      </c>
      <c r="O1844">
        <v>1</v>
      </c>
      <c r="P1844">
        <v>0</v>
      </c>
      <c r="Q1844" s="3">
        <v>10977.2063</v>
      </c>
    </row>
    <row r="1845" spans="1:17" hidden="1" x14ac:dyDescent="0.35">
      <c r="A1845" cm="1">
        <f t="array" ref="A1845:Q1845">_xlfn.IFS(H504=$B$1617,A504:Q504)</f>
        <v>49</v>
      </c>
      <c r="B1845">
        <v>36.630000000000003</v>
      </c>
      <c r="C1845">
        <v>0</v>
      </c>
      <c r="D1845">
        <v>1</v>
      </c>
      <c r="E1845">
        <v>0</v>
      </c>
      <c r="F1845">
        <v>0</v>
      </c>
      <c r="G1845">
        <v>0</v>
      </c>
      <c r="H1845">
        <v>0</v>
      </c>
      <c r="I1845">
        <v>1</v>
      </c>
      <c r="J1845">
        <v>0</v>
      </c>
      <c r="K1845">
        <v>0</v>
      </c>
      <c r="L1845">
        <v>0</v>
      </c>
      <c r="M1845">
        <v>0</v>
      </c>
      <c r="N1845">
        <v>0</v>
      </c>
      <c r="O1845">
        <v>1</v>
      </c>
      <c r="P1845">
        <v>0</v>
      </c>
      <c r="Q1845" s="3">
        <v>10381.4787</v>
      </c>
    </row>
    <row r="1846" spans="1:17" hidden="1" x14ac:dyDescent="0.35">
      <c r="A1846" cm="1">
        <f t="array" ref="A1846:Q1846">_xlfn.IFS(H505=$B$1617,A505:Q505)</f>
        <v>49</v>
      </c>
      <c r="B1846">
        <v>42.68</v>
      </c>
      <c r="C1846">
        <v>0</v>
      </c>
      <c r="D1846">
        <v>1</v>
      </c>
      <c r="E1846">
        <v>0</v>
      </c>
      <c r="F1846">
        <v>0</v>
      </c>
      <c r="G1846">
        <v>0</v>
      </c>
      <c r="H1846">
        <v>0</v>
      </c>
      <c r="I1846">
        <v>1</v>
      </c>
      <c r="J1846">
        <v>0</v>
      </c>
      <c r="K1846">
        <v>0</v>
      </c>
      <c r="L1846">
        <v>0</v>
      </c>
      <c r="M1846">
        <v>0</v>
      </c>
      <c r="N1846">
        <v>0</v>
      </c>
      <c r="O1846">
        <v>1</v>
      </c>
      <c r="P1846">
        <v>0</v>
      </c>
      <c r="Q1846" s="3">
        <v>9800.8881999999994</v>
      </c>
    </row>
    <row r="1847" spans="1:17" hidden="1" x14ac:dyDescent="0.35">
      <c r="A1847" cm="1">
        <f t="array" ref="A1847:Q1847">_xlfn.IFS(H506=$B$1617,A506:Q506)</f>
        <v>50</v>
      </c>
      <c r="B1847">
        <v>46.09</v>
      </c>
      <c r="C1847">
        <v>0</v>
      </c>
      <c r="D1847">
        <v>1</v>
      </c>
      <c r="E1847">
        <v>0</v>
      </c>
      <c r="F1847">
        <v>0</v>
      </c>
      <c r="G1847">
        <v>0</v>
      </c>
      <c r="H1847">
        <v>0</v>
      </c>
      <c r="I1847">
        <v>1</v>
      </c>
      <c r="J1847">
        <v>0</v>
      </c>
      <c r="K1847">
        <v>0</v>
      </c>
      <c r="L1847">
        <v>0</v>
      </c>
      <c r="M1847">
        <v>0</v>
      </c>
      <c r="N1847">
        <v>0</v>
      </c>
      <c r="O1847">
        <v>1</v>
      </c>
      <c r="P1847">
        <v>0</v>
      </c>
      <c r="Q1847" s="3">
        <v>9549.5650999999998</v>
      </c>
    </row>
    <row r="1848" spans="1:17" hidden="1" x14ac:dyDescent="0.35">
      <c r="A1848" cm="1">
        <f t="array" ref="A1848:Q1848">_xlfn.IFS(H507=$B$1617,A507:Q507)</f>
        <v>51</v>
      </c>
      <c r="B1848">
        <v>37.729999999999997</v>
      </c>
      <c r="C1848">
        <v>0</v>
      </c>
      <c r="D1848">
        <v>1</v>
      </c>
      <c r="E1848">
        <v>0</v>
      </c>
      <c r="F1848">
        <v>0</v>
      </c>
      <c r="G1848">
        <v>0</v>
      </c>
      <c r="H1848">
        <v>0</v>
      </c>
      <c r="I1848">
        <v>1</v>
      </c>
      <c r="J1848">
        <v>0</v>
      </c>
      <c r="K1848">
        <v>0</v>
      </c>
      <c r="L1848">
        <v>0</v>
      </c>
      <c r="M1848">
        <v>0</v>
      </c>
      <c r="N1848">
        <v>0</v>
      </c>
      <c r="O1848">
        <v>1</v>
      </c>
      <c r="P1848">
        <v>0</v>
      </c>
      <c r="Q1848" s="3">
        <v>9877.6077000000005</v>
      </c>
    </row>
    <row r="1849" spans="1:17" hidden="1" x14ac:dyDescent="0.35">
      <c r="A1849" cm="1">
        <f t="array" ref="A1849:Q1849">_xlfn.IFS(H508=$B$1617,A508:Q508)</f>
        <v>51</v>
      </c>
      <c r="B1849">
        <v>34.1</v>
      </c>
      <c r="C1849">
        <v>0</v>
      </c>
      <c r="D1849">
        <v>1</v>
      </c>
      <c r="E1849">
        <v>0</v>
      </c>
      <c r="F1849">
        <v>0</v>
      </c>
      <c r="G1849">
        <v>0</v>
      </c>
      <c r="H1849">
        <v>0</v>
      </c>
      <c r="I1849">
        <v>1</v>
      </c>
      <c r="J1849">
        <v>0</v>
      </c>
      <c r="K1849">
        <v>0</v>
      </c>
      <c r="L1849">
        <v>0</v>
      </c>
      <c r="M1849">
        <v>0</v>
      </c>
      <c r="N1849">
        <v>0</v>
      </c>
      <c r="O1849">
        <v>1</v>
      </c>
      <c r="P1849">
        <v>0</v>
      </c>
      <c r="Q1849" s="3">
        <v>9283.5619999999999</v>
      </c>
    </row>
    <row r="1850" spans="1:17" hidden="1" x14ac:dyDescent="0.35">
      <c r="A1850" cm="1">
        <f t="array" ref="A1850:Q1850">_xlfn.IFS(H509=$B$1617,A509:Q509)</f>
        <v>52</v>
      </c>
      <c r="B1850">
        <v>46.75</v>
      </c>
      <c r="C1850">
        <v>0</v>
      </c>
      <c r="D1850">
        <v>1</v>
      </c>
      <c r="E1850">
        <v>0</v>
      </c>
      <c r="F1850">
        <v>0</v>
      </c>
      <c r="G1850">
        <v>0</v>
      </c>
      <c r="H1850">
        <v>0</v>
      </c>
      <c r="I1850">
        <v>1</v>
      </c>
      <c r="J1850">
        <v>0</v>
      </c>
      <c r="K1850">
        <v>0</v>
      </c>
      <c r="L1850">
        <v>0</v>
      </c>
      <c r="M1850">
        <v>0</v>
      </c>
      <c r="N1850">
        <v>0</v>
      </c>
      <c r="O1850">
        <v>1</v>
      </c>
      <c r="P1850">
        <v>0</v>
      </c>
      <c r="Q1850" s="3">
        <v>12592.5345</v>
      </c>
    </row>
    <row r="1851" spans="1:17" hidden="1" x14ac:dyDescent="0.35">
      <c r="A1851" cm="1">
        <f t="array" ref="A1851:Q1851">_xlfn.IFS(H510=$B$1617,A510:Q510)</f>
        <v>53</v>
      </c>
      <c r="B1851">
        <v>38.06</v>
      </c>
      <c r="C1851">
        <v>0</v>
      </c>
      <c r="D1851">
        <v>1</v>
      </c>
      <c r="E1851">
        <v>0</v>
      </c>
      <c r="F1851">
        <v>0</v>
      </c>
      <c r="G1851">
        <v>0</v>
      </c>
      <c r="H1851">
        <v>0</v>
      </c>
      <c r="I1851">
        <v>1</v>
      </c>
      <c r="J1851">
        <v>0</v>
      </c>
      <c r="K1851">
        <v>0</v>
      </c>
      <c r="L1851">
        <v>0</v>
      </c>
      <c r="M1851">
        <v>0</v>
      </c>
      <c r="N1851">
        <v>0</v>
      </c>
      <c r="O1851">
        <v>1</v>
      </c>
      <c r="P1851">
        <v>0</v>
      </c>
      <c r="Q1851" s="3">
        <v>20462.997660000001</v>
      </c>
    </row>
    <row r="1852" spans="1:17" hidden="1" x14ac:dyDescent="0.35">
      <c r="A1852" cm="1">
        <f t="array" ref="A1852:Q1852">_xlfn.IFS(H511=$B$1617,A511:Q511)</f>
        <v>53</v>
      </c>
      <c r="B1852">
        <v>39.6</v>
      </c>
      <c r="C1852">
        <v>0</v>
      </c>
      <c r="D1852">
        <v>1</v>
      </c>
      <c r="E1852">
        <v>0</v>
      </c>
      <c r="F1852">
        <v>0</v>
      </c>
      <c r="G1852">
        <v>0</v>
      </c>
      <c r="H1852">
        <v>0</v>
      </c>
      <c r="I1852">
        <v>1</v>
      </c>
      <c r="J1852">
        <v>0</v>
      </c>
      <c r="K1852">
        <v>0</v>
      </c>
      <c r="L1852">
        <v>0</v>
      </c>
      <c r="M1852">
        <v>0</v>
      </c>
      <c r="N1852">
        <v>0</v>
      </c>
      <c r="O1852">
        <v>1</v>
      </c>
      <c r="P1852">
        <v>0</v>
      </c>
      <c r="Q1852" s="3">
        <v>10579.710999999999</v>
      </c>
    </row>
    <row r="1853" spans="1:17" hidden="1" x14ac:dyDescent="0.35">
      <c r="A1853" cm="1">
        <f t="array" ref="A1853:Q1853">_xlfn.IFS(H512=$B$1617,A512:Q512)</f>
        <v>54</v>
      </c>
      <c r="B1853">
        <v>31.9</v>
      </c>
      <c r="C1853">
        <v>0</v>
      </c>
      <c r="D1853">
        <v>1</v>
      </c>
      <c r="E1853">
        <v>0</v>
      </c>
      <c r="F1853">
        <v>0</v>
      </c>
      <c r="G1853">
        <v>0</v>
      </c>
      <c r="H1853">
        <v>0</v>
      </c>
      <c r="I1853">
        <v>1</v>
      </c>
      <c r="J1853">
        <v>0</v>
      </c>
      <c r="K1853">
        <v>0</v>
      </c>
      <c r="L1853">
        <v>0</v>
      </c>
      <c r="M1853">
        <v>0</v>
      </c>
      <c r="N1853">
        <v>0</v>
      </c>
      <c r="O1853">
        <v>1</v>
      </c>
      <c r="P1853">
        <v>0</v>
      </c>
      <c r="Q1853" s="3">
        <v>27322.73386</v>
      </c>
    </row>
    <row r="1854" spans="1:17" hidden="1" x14ac:dyDescent="0.35">
      <c r="A1854" cm="1">
        <f t="array" ref="A1854:Q1854">_xlfn.IFS(H513=$B$1617,A513:Q513)</f>
        <v>54</v>
      </c>
      <c r="B1854">
        <v>31.9</v>
      </c>
      <c r="C1854">
        <v>0</v>
      </c>
      <c r="D1854">
        <v>1</v>
      </c>
      <c r="E1854">
        <v>0</v>
      </c>
      <c r="F1854">
        <v>0</v>
      </c>
      <c r="G1854">
        <v>0</v>
      </c>
      <c r="H1854">
        <v>0</v>
      </c>
      <c r="I1854">
        <v>1</v>
      </c>
      <c r="J1854">
        <v>0</v>
      </c>
      <c r="K1854">
        <v>0</v>
      </c>
      <c r="L1854">
        <v>0</v>
      </c>
      <c r="M1854">
        <v>0</v>
      </c>
      <c r="N1854">
        <v>0</v>
      </c>
      <c r="O1854">
        <v>1</v>
      </c>
      <c r="P1854">
        <v>0</v>
      </c>
      <c r="Q1854" s="3">
        <v>10928.849</v>
      </c>
    </row>
    <row r="1855" spans="1:17" hidden="1" x14ac:dyDescent="0.35">
      <c r="A1855" cm="1">
        <f t="array" ref="A1855:Q1855">_xlfn.IFS(H514=$B$1617,A514:Q514)</f>
        <v>54</v>
      </c>
      <c r="B1855">
        <v>31.24</v>
      </c>
      <c r="C1855">
        <v>0</v>
      </c>
      <c r="D1855">
        <v>1</v>
      </c>
      <c r="E1855">
        <v>0</v>
      </c>
      <c r="F1855">
        <v>0</v>
      </c>
      <c r="G1855">
        <v>0</v>
      </c>
      <c r="H1855">
        <v>0</v>
      </c>
      <c r="I1855">
        <v>1</v>
      </c>
      <c r="J1855">
        <v>0</v>
      </c>
      <c r="K1855">
        <v>0</v>
      </c>
      <c r="L1855">
        <v>0</v>
      </c>
      <c r="M1855">
        <v>0</v>
      </c>
      <c r="N1855">
        <v>0</v>
      </c>
      <c r="O1855">
        <v>1</v>
      </c>
      <c r="P1855">
        <v>0</v>
      </c>
      <c r="Q1855" s="3">
        <v>10338.9316</v>
      </c>
    </row>
    <row r="1856" spans="1:17" hidden="1" x14ac:dyDescent="0.35">
      <c r="A1856" cm="1">
        <f t="array" ref="A1856:Q1856">_xlfn.IFS(H515=$B$1617,A515:Q515)</f>
        <v>55</v>
      </c>
      <c r="B1856">
        <v>30.14</v>
      </c>
      <c r="C1856">
        <v>0</v>
      </c>
      <c r="D1856">
        <v>1</v>
      </c>
      <c r="E1856">
        <v>0</v>
      </c>
      <c r="F1856">
        <v>0</v>
      </c>
      <c r="G1856">
        <v>0</v>
      </c>
      <c r="H1856">
        <v>0</v>
      </c>
      <c r="I1856">
        <v>1</v>
      </c>
      <c r="J1856">
        <v>0</v>
      </c>
      <c r="K1856">
        <v>0</v>
      </c>
      <c r="L1856">
        <v>0</v>
      </c>
      <c r="M1856">
        <v>0</v>
      </c>
      <c r="N1856">
        <v>0</v>
      </c>
      <c r="O1856">
        <v>1</v>
      </c>
      <c r="P1856">
        <v>0</v>
      </c>
      <c r="Q1856" s="3">
        <v>11881.9696</v>
      </c>
    </row>
    <row r="1857" spans="1:17" hidden="1" x14ac:dyDescent="0.35">
      <c r="A1857" cm="1">
        <f t="array" ref="A1857:Q1857">_xlfn.IFS(H516=$B$1617,A516:Q516)</f>
        <v>55</v>
      </c>
      <c r="B1857">
        <v>40.81</v>
      </c>
      <c r="C1857">
        <v>0</v>
      </c>
      <c r="D1857">
        <v>1</v>
      </c>
      <c r="E1857">
        <v>0</v>
      </c>
      <c r="F1857">
        <v>0</v>
      </c>
      <c r="G1857">
        <v>0</v>
      </c>
      <c r="H1857">
        <v>0</v>
      </c>
      <c r="I1857">
        <v>1</v>
      </c>
      <c r="J1857">
        <v>0</v>
      </c>
      <c r="K1857">
        <v>0</v>
      </c>
      <c r="L1857">
        <v>0</v>
      </c>
      <c r="M1857">
        <v>0</v>
      </c>
      <c r="N1857">
        <v>0</v>
      </c>
      <c r="O1857">
        <v>1</v>
      </c>
      <c r="P1857">
        <v>0</v>
      </c>
      <c r="Q1857" s="3">
        <v>12485.8009</v>
      </c>
    </row>
    <row r="1858" spans="1:17" hidden="1" x14ac:dyDescent="0.35">
      <c r="A1858" cm="1">
        <f t="array" ref="A1858:Q1858">_xlfn.IFS(H517=$B$1617,A517:Q517)</f>
        <v>56</v>
      </c>
      <c r="B1858">
        <v>39.82</v>
      </c>
      <c r="C1858">
        <v>0</v>
      </c>
      <c r="D1858">
        <v>1</v>
      </c>
      <c r="E1858">
        <v>0</v>
      </c>
      <c r="F1858">
        <v>0</v>
      </c>
      <c r="G1858">
        <v>0</v>
      </c>
      <c r="H1858">
        <v>0</v>
      </c>
      <c r="I1858">
        <v>1</v>
      </c>
      <c r="J1858">
        <v>0</v>
      </c>
      <c r="K1858">
        <v>0</v>
      </c>
      <c r="L1858">
        <v>0</v>
      </c>
      <c r="M1858">
        <v>0</v>
      </c>
      <c r="N1858">
        <v>0</v>
      </c>
      <c r="O1858">
        <v>1</v>
      </c>
      <c r="P1858">
        <v>0</v>
      </c>
      <c r="Q1858" s="3">
        <v>11090.7178</v>
      </c>
    </row>
    <row r="1859" spans="1:17" hidden="1" x14ac:dyDescent="0.35">
      <c r="A1859" cm="1">
        <f t="array" ref="A1859:Q1859">_xlfn.IFS(H518=$B$1617,A518:Q518)</f>
        <v>56</v>
      </c>
      <c r="B1859">
        <v>37.51</v>
      </c>
      <c r="C1859">
        <v>0</v>
      </c>
      <c r="D1859">
        <v>1</v>
      </c>
      <c r="E1859">
        <v>0</v>
      </c>
      <c r="F1859">
        <v>0</v>
      </c>
      <c r="G1859">
        <v>0</v>
      </c>
      <c r="H1859">
        <v>0</v>
      </c>
      <c r="I1859">
        <v>1</v>
      </c>
      <c r="J1859">
        <v>0</v>
      </c>
      <c r="K1859">
        <v>0</v>
      </c>
      <c r="L1859">
        <v>0</v>
      </c>
      <c r="M1859">
        <v>0</v>
      </c>
      <c r="N1859">
        <v>0</v>
      </c>
      <c r="O1859">
        <v>1</v>
      </c>
      <c r="P1859">
        <v>0</v>
      </c>
      <c r="Q1859" s="3">
        <v>12265.5069</v>
      </c>
    </row>
    <row r="1860" spans="1:17" hidden="1" x14ac:dyDescent="0.35">
      <c r="A1860" cm="1">
        <f t="array" ref="A1860:Q1860">_xlfn.IFS(H519=$B$1617,A519:Q519)</f>
        <v>56</v>
      </c>
      <c r="B1860">
        <v>41.91</v>
      </c>
      <c r="C1860">
        <v>0</v>
      </c>
      <c r="D1860">
        <v>1</v>
      </c>
      <c r="E1860">
        <v>0</v>
      </c>
      <c r="F1860">
        <v>0</v>
      </c>
      <c r="G1860">
        <v>0</v>
      </c>
      <c r="H1860">
        <v>0</v>
      </c>
      <c r="I1860">
        <v>1</v>
      </c>
      <c r="J1860">
        <v>0</v>
      </c>
      <c r="K1860">
        <v>0</v>
      </c>
      <c r="L1860">
        <v>0</v>
      </c>
      <c r="M1860">
        <v>0</v>
      </c>
      <c r="N1860">
        <v>0</v>
      </c>
      <c r="O1860">
        <v>1</v>
      </c>
      <c r="P1860">
        <v>0</v>
      </c>
      <c r="Q1860" s="3">
        <v>11093.6229</v>
      </c>
    </row>
    <row r="1861" spans="1:17" hidden="1" x14ac:dyDescent="0.35">
      <c r="A1861" cm="1">
        <f t="array" ref="A1861:Q1861">_xlfn.IFS(H520=$B$1617,A520:Q520)</f>
        <v>58</v>
      </c>
      <c r="B1861">
        <v>41.91</v>
      </c>
      <c r="C1861">
        <v>0</v>
      </c>
      <c r="D1861">
        <v>1</v>
      </c>
      <c r="E1861">
        <v>0</v>
      </c>
      <c r="F1861">
        <v>0</v>
      </c>
      <c r="G1861">
        <v>0</v>
      </c>
      <c r="H1861">
        <v>0</v>
      </c>
      <c r="I1861">
        <v>1</v>
      </c>
      <c r="J1861">
        <v>0</v>
      </c>
      <c r="K1861">
        <v>0</v>
      </c>
      <c r="L1861">
        <v>0</v>
      </c>
      <c r="M1861">
        <v>0</v>
      </c>
      <c r="N1861">
        <v>0</v>
      </c>
      <c r="O1861">
        <v>1</v>
      </c>
      <c r="P1861">
        <v>0</v>
      </c>
      <c r="Q1861" s="3">
        <v>24227.337240000001</v>
      </c>
    </row>
    <row r="1862" spans="1:17" hidden="1" x14ac:dyDescent="0.35">
      <c r="A1862" cm="1">
        <f t="array" ref="A1862:Q1862">_xlfn.IFS(H521=$B$1617,A521:Q521)</f>
        <v>58</v>
      </c>
      <c r="B1862">
        <v>39.049999999999997</v>
      </c>
      <c r="C1862">
        <v>0</v>
      </c>
      <c r="D1862">
        <v>1</v>
      </c>
      <c r="E1862">
        <v>0</v>
      </c>
      <c r="F1862">
        <v>0</v>
      </c>
      <c r="G1862">
        <v>0</v>
      </c>
      <c r="H1862">
        <v>0</v>
      </c>
      <c r="I1862">
        <v>1</v>
      </c>
      <c r="J1862">
        <v>0</v>
      </c>
      <c r="K1862">
        <v>0</v>
      </c>
      <c r="L1862">
        <v>0</v>
      </c>
      <c r="M1862">
        <v>0</v>
      </c>
      <c r="N1862">
        <v>0</v>
      </c>
      <c r="O1862">
        <v>1</v>
      </c>
      <c r="P1862">
        <v>0</v>
      </c>
      <c r="Q1862" s="3">
        <v>11856.4115</v>
      </c>
    </row>
    <row r="1863" spans="1:17" hidden="1" x14ac:dyDescent="0.35">
      <c r="A1863" cm="1">
        <f t="array" ref="A1863:Q1863">_xlfn.IFS(H522=$B$1617,A522:Q522)</f>
        <v>59</v>
      </c>
      <c r="B1863">
        <v>36.520000000000003</v>
      </c>
      <c r="C1863">
        <v>0</v>
      </c>
      <c r="D1863">
        <v>1</v>
      </c>
      <c r="E1863">
        <v>0</v>
      </c>
      <c r="F1863">
        <v>0</v>
      </c>
      <c r="G1863">
        <v>0</v>
      </c>
      <c r="H1863">
        <v>0</v>
      </c>
      <c r="I1863">
        <v>1</v>
      </c>
      <c r="J1863">
        <v>0</v>
      </c>
      <c r="K1863">
        <v>0</v>
      </c>
      <c r="L1863">
        <v>0</v>
      </c>
      <c r="M1863">
        <v>0</v>
      </c>
      <c r="N1863">
        <v>0</v>
      </c>
      <c r="O1863">
        <v>1</v>
      </c>
      <c r="P1863">
        <v>0</v>
      </c>
      <c r="Q1863" s="3">
        <v>28287.897659999999</v>
      </c>
    </row>
    <row r="1864" spans="1:17" hidden="1" x14ac:dyDescent="0.35">
      <c r="A1864" cm="1">
        <f t="array" ref="A1864:Q1864">_xlfn.IFS(H523=$B$1617,A523:Q523)</f>
        <v>59</v>
      </c>
      <c r="B1864">
        <v>35.200000000000003</v>
      </c>
      <c r="C1864">
        <v>0</v>
      </c>
      <c r="D1864">
        <v>1</v>
      </c>
      <c r="E1864">
        <v>0</v>
      </c>
      <c r="F1864">
        <v>0</v>
      </c>
      <c r="G1864">
        <v>0</v>
      </c>
      <c r="H1864">
        <v>0</v>
      </c>
      <c r="I1864">
        <v>1</v>
      </c>
      <c r="J1864">
        <v>0</v>
      </c>
      <c r="K1864">
        <v>0</v>
      </c>
      <c r="L1864">
        <v>0</v>
      </c>
      <c r="M1864">
        <v>0</v>
      </c>
      <c r="N1864">
        <v>0</v>
      </c>
      <c r="O1864">
        <v>1</v>
      </c>
      <c r="P1864">
        <v>0</v>
      </c>
      <c r="Q1864" s="3">
        <v>12244.531000000001</v>
      </c>
    </row>
    <row r="1865" spans="1:17" hidden="1" x14ac:dyDescent="0.35">
      <c r="A1865" cm="1">
        <f t="array" ref="A1865:Q1865">_xlfn.IFS(H524=$B$1617,A524:Q524)</f>
        <v>60</v>
      </c>
      <c r="B1865">
        <v>38.06</v>
      </c>
      <c r="C1865">
        <v>0</v>
      </c>
      <c r="D1865">
        <v>1</v>
      </c>
      <c r="E1865">
        <v>0</v>
      </c>
      <c r="F1865">
        <v>0</v>
      </c>
      <c r="G1865">
        <v>0</v>
      </c>
      <c r="H1865">
        <v>0</v>
      </c>
      <c r="I1865">
        <v>1</v>
      </c>
      <c r="J1865">
        <v>0</v>
      </c>
      <c r="K1865">
        <v>0</v>
      </c>
      <c r="L1865">
        <v>0</v>
      </c>
      <c r="M1865">
        <v>0</v>
      </c>
      <c r="N1865">
        <v>0</v>
      </c>
      <c r="O1865">
        <v>0</v>
      </c>
      <c r="P1865">
        <v>1</v>
      </c>
      <c r="Q1865" s="3">
        <v>12648.7034</v>
      </c>
    </row>
    <row r="1866" spans="1:17" hidden="1" x14ac:dyDescent="0.35">
      <c r="A1866" cm="1">
        <f t="array" ref="A1866:Q1866">_xlfn.IFS(H525=$B$1617,A525:Q525)</f>
        <v>61</v>
      </c>
      <c r="B1866">
        <v>33.33</v>
      </c>
      <c r="C1866">
        <v>0</v>
      </c>
      <c r="D1866">
        <v>1</v>
      </c>
      <c r="E1866">
        <v>0</v>
      </c>
      <c r="F1866">
        <v>0</v>
      </c>
      <c r="G1866">
        <v>0</v>
      </c>
      <c r="H1866">
        <v>0</v>
      </c>
      <c r="I1866">
        <v>1</v>
      </c>
      <c r="J1866">
        <v>0</v>
      </c>
      <c r="K1866">
        <v>0</v>
      </c>
      <c r="L1866">
        <v>0</v>
      </c>
      <c r="M1866">
        <v>0</v>
      </c>
      <c r="N1866">
        <v>0</v>
      </c>
      <c r="O1866">
        <v>0</v>
      </c>
      <c r="P1866">
        <v>1</v>
      </c>
      <c r="Q1866" s="3">
        <v>36580.282160000002</v>
      </c>
    </row>
    <row r="1867" spans="1:17" hidden="1" x14ac:dyDescent="0.35">
      <c r="A1867" cm="1">
        <f t="array" ref="A1867:Q1867">_xlfn.IFS(H526=$B$1617,A526:Q526)</f>
        <v>62</v>
      </c>
      <c r="B1867">
        <v>29.92</v>
      </c>
      <c r="C1867">
        <v>0</v>
      </c>
      <c r="D1867">
        <v>1</v>
      </c>
      <c r="E1867">
        <v>0</v>
      </c>
      <c r="F1867">
        <v>0</v>
      </c>
      <c r="G1867">
        <v>0</v>
      </c>
      <c r="H1867">
        <v>0</v>
      </c>
      <c r="I1867">
        <v>1</v>
      </c>
      <c r="J1867">
        <v>0</v>
      </c>
      <c r="K1867">
        <v>0</v>
      </c>
      <c r="L1867">
        <v>0</v>
      </c>
      <c r="M1867">
        <v>0</v>
      </c>
      <c r="N1867">
        <v>0</v>
      </c>
      <c r="O1867">
        <v>0</v>
      </c>
      <c r="P1867">
        <v>1</v>
      </c>
      <c r="Q1867" s="3">
        <v>13457.960800000001</v>
      </c>
    </row>
    <row r="1868" spans="1:17" hidden="1" x14ac:dyDescent="0.35">
      <c r="A1868" cm="1">
        <f t="array" ref="A1868:Q1868">_xlfn.IFS(H527=$B$1617,A527:Q527)</f>
        <v>62</v>
      </c>
      <c r="B1868">
        <v>39.159999999999997</v>
      </c>
      <c r="C1868">
        <v>0</v>
      </c>
      <c r="D1868">
        <v>1</v>
      </c>
      <c r="E1868">
        <v>0</v>
      </c>
      <c r="F1868">
        <v>0</v>
      </c>
      <c r="G1868">
        <v>0</v>
      </c>
      <c r="H1868">
        <v>0</v>
      </c>
      <c r="I1868">
        <v>1</v>
      </c>
      <c r="J1868">
        <v>0</v>
      </c>
      <c r="K1868">
        <v>0</v>
      </c>
      <c r="L1868">
        <v>0</v>
      </c>
      <c r="M1868">
        <v>0</v>
      </c>
      <c r="N1868">
        <v>0</v>
      </c>
      <c r="O1868">
        <v>0</v>
      </c>
      <c r="P1868">
        <v>1</v>
      </c>
      <c r="Q1868" s="3">
        <v>13470.804400000001</v>
      </c>
    </row>
    <row r="1869" spans="1:17" hidden="1" x14ac:dyDescent="0.35">
      <c r="A1869" cm="1">
        <f t="array" ref="A1869:Q1869">_xlfn.IFS(H528=$B$1617,A528:Q528)</f>
        <v>63</v>
      </c>
      <c r="B1869">
        <v>36.299999999999997</v>
      </c>
      <c r="C1869">
        <v>0</v>
      </c>
      <c r="D1869">
        <v>1</v>
      </c>
      <c r="E1869">
        <v>0</v>
      </c>
      <c r="F1869">
        <v>0</v>
      </c>
      <c r="G1869">
        <v>0</v>
      </c>
      <c r="H1869">
        <v>0</v>
      </c>
      <c r="I1869">
        <v>1</v>
      </c>
      <c r="J1869">
        <v>0</v>
      </c>
      <c r="K1869">
        <v>0</v>
      </c>
      <c r="L1869">
        <v>0</v>
      </c>
      <c r="M1869">
        <v>0</v>
      </c>
      <c r="N1869">
        <v>0</v>
      </c>
      <c r="O1869">
        <v>0</v>
      </c>
      <c r="P1869">
        <v>1</v>
      </c>
      <c r="Q1869" s="3">
        <v>13887.204</v>
      </c>
    </row>
    <row r="1870" spans="1:17" hidden="1" x14ac:dyDescent="0.35">
      <c r="A1870" cm="1">
        <f t="array" ref="A1870:Q1870">_xlfn.IFS(H529=$B$1617,A529:Q529)</f>
        <v>63</v>
      </c>
      <c r="B1870">
        <v>35.200000000000003</v>
      </c>
      <c r="C1870">
        <v>0</v>
      </c>
      <c r="D1870">
        <v>1</v>
      </c>
      <c r="E1870">
        <v>0</v>
      </c>
      <c r="F1870">
        <v>0</v>
      </c>
      <c r="G1870">
        <v>0</v>
      </c>
      <c r="H1870">
        <v>0</v>
      </c>
      <c r="I1870">
        <v>1</v>
      </c>
      <c r="J1870">
        <v>0</v>
      </c>
      <c r="K1870">
        <v>0</v>
      </c>
      <c r="L1870">
        <v>0</v>
      </c>
      <c r="M1870">
        <v>0</v>
      </c>
      <c r="N1870">
        <v>0</v>
      </c>
      <c r="O1870">
        <v>0</v>
      </c>
      <c r="P1870">
        <v>1</v>
      </c>
      <c r="Q1870" s="3">
        <v>14474.674999999999</v>
      </c>
    </row>
    <row r="1871" spans="1:17" hidden="1" x14ac:dyDescent="0.35">
      <c r="A1871" cm="1">
        <f t="array" ref="A1871:Q1871">_xlfn.IFS(H530=$B$1617,A530:Q530)</f>
        <v>63</v>
      </c>
      <c r="B1871">
        <v>36.85</v>
      </c>
      <c r="C1871">
        <v>0</v>
      </c>
      <c r="D1871">
        <v>1</v>
      </c>
      <c r="E1871">
        <v>0</v>
      </c>
      <c r="F1871">
        <v>0</v>
      </c>
      <c r="G1871">
        <v>0</v>
      </c>
      <c r="H1871">
        <v>0</v>
      </c>
      <c r="I1871">
        <v>1</v>
      </c>
      <c r="J1871">
        <v>0</v>
      </c>
      <c r="K1871">
        <v>0</v>
      </c>
      <c r="L1871">
        <v>0</v>
      </c>
      <c r="M1871">
        <v>0</v>
      </c>
      <c r="N1871">
        <v>0</v>
      </c>
      <c r="O1871">
        <v>0</v>
      </c>
      <c r="P1871">
        <v>1</v>
      </c>
      <c r="Q1871" s="3">
        <v>13887.968500000001</v>
      </c>
    </row>
    <row r="1872" spans="1:17" hidden="1" x14ac:dyDescent="0.35">
      <c r="A1872" cm="1">
        <f t="array" ref="A1872:Q1872">_xlfn.IFS(H531=$B$1617,A531:Q531)</f>
        <v>64</v>
      </c>
      <c r="B1872">
        <v>39.049999999999997</v>
      </c>
      <c r="C1872">
        <v>0</v>
      </c>
      <c r="D1872">
        <v>1</v>
      </c>
      <c r="E1872">
        <v>0</v>
      </c>
      <c r="F1872">
        <v>0</v>
      </c>
      <c r="G1872">
        <v>0</v>
      </c>
      <c r="H1872">
        <v>0</v>
      </c>
      <c r="I1872">
        <v>1</v>
      </c>
      <c r="J1872">
        <v>0</v>
      </c>
      <c r="K1872">
        <v>0</v>
      </c>
      <c r="L1872">
        <v>0</v>
      </c>
      <c r="M1872">
        <v>0</v>
      </c>
      <c r="N1872">
        <v>0</v>
      </c>
      <c r="O1872">
        <v>0</v>
      </c>
      <c r="P1872">
        <v>1</v>
      </c>
      <c r="Q1872" s="3">
        <v>16085.127500000001</v>
      </c>
    </row>
    <row r="1873" spans="1:17" hidden="1" x14ac:dyDescent="0.35">
      <c r="A1873" cm="1">
        <f t="array" ref="A1873:Q1873">_xlfn.IFS(H532=$B$1617,A532:Q532)</f>
        <v>64</v>
      </c>
      <c r="B1873">
        <v>35.97</v>
      </c>
      <c r="C1873">
        <v>0</v>
      </c>
      <c r="D1873">
        <v>1</v>
      </c>
      <c r="E1873">
        <v>0</v>
      </c>
      <c r="F1873">
        <v>0</v>
      </c>
      <c r="G1873">
        <v>0</v>
      </c>
      <c r="H1873">
        <v>0</v>
      </c>
      <c r="I1873">
        <v>1</v>
      </c>
      <c r="J1873">
        <v>0</v>
      </c>
      <c r="K1873">
        <v>0</v>
      </c>
      <c r="L1873">
        <v>0</v>
      </c>
      <c r="M1873">
        <v>0</v>
      </c>
      <c r="N1873">
        <v>0</v>
      </c>
      <c r="O1873">
        <v>0</v>
      </c>
      <c r="P1873">
        <v>1</v>
      </c>
      <c r="Q1873" s="3">
        <v>14313.846299999999</v>
      </c>
    </row>
    <row r="1874" spans="1:17" hidden="1" x14ac:dyDescent="0.35">
      <c r="A1874" cm="1">
        <f t="array" ref="A1874:Q1874">_xlfn.IFS(H533=$B$1617,A533:Q533)</f>
        <v>18</v>
      </c>
      <c r="B1874">
        <v>33.770000000000003</v>
      </c>
      <c r="C1874">
        <v>0</v>
      </c>
      <c r="D1874">
        <v>1</v>
      </c>
      <c r="E1874">
        <v>0</v>
      </c>
      <c r="F1874">
        <v>0</v>
      </c>
      <c r="G1874">
        <v>1</v>
      </c>
      <c r="H1874">
        <v>0</v>
      </c>
      <c r="I1874">
        <v>1</v>
      </c>
      <c r="J1874">
        <v>0</v>
      </c>
      <c r="K1874">
        <v>0</v>
      </c>
      <c r="L1874">
        <v>0</v>
      </c>
      <c r="M1874">
        <v>1</v>
      </c>
      <c r="N1874">
        <v>0</v>
      </c>
      <c r="O1874">
        <v>0</v>
      </c>
      <c r="P1874">
        <v>0</v>
      </c>
      <c r="Q1874" s="3">
        <v>1725.5523000000001</v>
      </c>
    </row>
    <row r="1875" spans="1:17" hidden="1" x14ac:dyDescent="0.35">
      <c r="A1875" cm="1">
        <f t="array" ref="A1875:Q1875">_xlfn.IFS(H534=$B$1617,A534:Q534)</f>
        <v>18</v>
      </c>
      <c r="B1875">
        <v>34.1</v>
      </c>
      <c r="C1875">
        <v>0</v>
      </c>
      <c r="D1875">
        <v>1</v>
      </c>
      <c r="E1875">
        <v>0</v>
      </c>
      <c r="F1875">
        <v>0</v>
      </c>
      <c r="G1875">
        <v>1</v>
      </c>
      <c r="H1875">
        <v>0</v>
      </c>
      <c r="I1875">
        <v>1</v>
      </c>
      <c r="J1875">
        <v>0</v>
      </c>
      <c r="K1875">
        <v>0</v>
      </c>
      <c r="L1875">
        <v>0</v>
      </c>
      <c r="M1875">
        <v>1</v>
      </c>
      <c r="N1875">
        <v>0</v>
      </c>
      <c r="O1875">
        <v>0</v>
      </c>
      <c r="P1875">
        <v>0</v>
      </c>
      <c r="Q1875" s="3">
        <v>1137.011</v>
      </c>
    </row>
    <row r="1876" spans="1:17" hidden="1" x14ac:dyDescent="0.35">
      <c r="A1876" cm="1">
        <f t="array" ref="A1876:Q1876">_xlfn.IFS(H535=$B$1617,A535:Q535)</f>
        <v>18</v>
      </c>
      <c r="B1876">
        <v>34.43</v>
      </c>
      <c r="C1876">
        <v>0</v>
      </c>
      <c r="D1876">
        <v>1</v>
      </c>
      <c r="E1876">
        <v>0</v>
      </c>
      <c r="F1876">
        <v>0</v>
      </c>
      <c r="G1876">
        <v>1</v>
      </c>
      <c r="H1876">
        <v>0</v>
      </c>
      <c r="I1876">
        <v>1</v>
      </c>
      <c r="J1876">
        <v>0</v>
      </c>
      <c r="K1876">
        <v>0</v>
      </c>
      <c r="L1876">
        <v>0</v>
      </c>
      <c r="M1876">
        <v>1</v>
      </c>
      <c r="N1876">
        <v>0</v>
      </c>
      <c r="O1876">
        <v>0</v>
      </c>
      <c r="P1876">
        <v>0</v>
      </c>
      <c r="Q1876" s="3">
        <v>1137.4697000000001</v>
      </c>
    </row>
    <row r="1877" spans="1:17" hidden="1" x14ac:dyDescent="0.35">
      <c r="A1877" cm="1">
        <f t="array" ref="A1877:Q1877">_xlfn.IFS(H536=$B$1617,A536:Q536)</f>
        <v>18</v>
      </c>
      <c r="B1877">
        <v>43.01</v>
      </c>
      <c r="C1877">
        <v>0</v>
      </c>
      <c r="D1877">
        <v>1</v>
      </c>
      <c r="E1877">
        <v>0</v>
      </c>
      <c r="F1877">
        <v>0</v>
      </c>
      <c r="G1877">
        <v>1</v>
      </c>
      <c r="H1877">
        <v>0</v>
      </c>
      <c r="I1877">
        <v>1</v>
      </c>
      <c r="J1877">
        <v>0</v>
      </c>
      <c r="K1877">
        <v>0</v>
      </c>
      <c r="L1877">
        <v>0</v>
      </c>
      <c r="M1877">
        <v>1</v>
      </c>
      <c r="N1877">
        <v>0</v>
      </c>
      <c r="O1877">
        <v>0</v>
      </c>
      <c r="P1877">
        <v>0</v>
      </c>
      <c r="Q1877" s="3">
        <v>1149.3959</v>
      </c>
    </row>
    <row r="1878" spans="1:17" hidden="1" x14ac:dyDescent="0.35">
      <c r="A1878" cm="1">
        <f t="array" ref="A1878:Q1878">_xlfn.IFS(H537=$B$1617,A537:Q537)</f>
        <v>18</v>
      </c>
      <c r="B1878">
        <v>33.659999999999997</v>
      </c>
      <c r="C1878">
        <v>0</v>
      </c>
      <c r="D1878">
        <v>1</v>
      </c>
      <c r="E1878">
        <v>0</v>
      </c>
      <c r="F1878">
        <v>0</v>
      </c>
      <c r="G1878">
        <v>1</v>
      </c>
      <c r="H1878">
        <v>0</v>
      </c>
      <c r="I1878">
        <v>1</v>
      </c>
      <c r="J1878">
        <v>0</v>
      </c>
      <c r="K1878">
        <v>0</v>
      </c>
      <c r="L1878">
        <v>0</v>
      </c>
      <c r="M1878">
        <v>1</v>
      </c>
      <c r="N1878">
        <v>0</v>
      </c>
      <c r="O1878">
        <v>0</v>
      </c>
      <c r="P1878">
        <v>0</v>
      </c>
      <c r="Q1878" s="3">
        <v>1136.3994</v>
      </c>
    </row>
    <row r="1879" spans="1:17" hidden="1" x14ac:dyDescent="0.35">
      <c r="A1879" cm="1">
        <f t="array" ref="A1879:Q1879">_xlfn.IFS(H538=$B$1617,A538:Q538)</f>
        <v>18</v>
      </c>
      <c r="B1879">
        <v>35.200000000000003</v>
      </c>
      <c r="C1879">
        <v>0</v>
      </c>
      <c r="D1879">
        <v>1</v>
      </c>
      <c r="E1879">
        <v>0</v>
      </c>
      <c r="F1879">
        <v>0</v>
      </c>
      <c r="G1879">
        <v>1</v>
      </c>
      <c r="H1879">
        <v>0</v>
      </c>
      <c r="I1879">
        <v>1</v>
      </c>
      <c r="J1879">
        <v>0</v>
      </c>
      <c r="K1879">
        <v>0</v>
      </c>
      <c r="L1879">
        <v>0</v>
      </c>
      <c r="M1879">
        <v>1</v>
      </c>
      <c r="N1879">
        <v>0</v>
      </c>
      <c r="O1879">
        <v>0</v>
      </c>
      <c r="P1879">
        <v>0</v>
      </c>
      <c r="Q1879" s="3">
        <v>1727.54</v>
      </c>
    </row>
    <row r="1880" spans="1:17" hidden="1" x14ac:dyDescent="0.35">
      <c r="A1880" cm="1">
        <f t="array" ref="A1880:Q1880">_xlfn.IFS(H539=$B$1617,A539:Q539)</f>
        <v>18</v>
      </c>
      <c r="B1880">
        <v>41.14</v>
      </c>
      <c r="C1880">
        <v>0</v>
      </c>
      <c r="D1880">
        <v>1</v>
      </c>
      <c r="E1880">
        <v>0</v>
      </c>
      <c r="F1880">
        <v>0</v>
      </c>
      <c r="G1880">
        <v>1</v>
      </c>
      <c r="H1880">
        <v>0</v>
      </c>
      <c r="I1880">
        <v>1</v>
      </c>
      <c r="J1880">
        <v>0</v>
      </c>
      <c r="K1880">
        <v>0</v>
      </c>
      <c r="L1880">
        <v>0</v>
      </c>
      <c r="M1880">
        <v>1</v>
      </c>
      <c r="N1880">
        <v>0</v>
      </c>
      <c r="O1880">
        <v>0</v>
      </c>
      <c r="P1880">
        <v>0</v>
      </c>
      <c r="Q1880" s="3">
        <v>1146.7965999999999</v>
      </c>
    </row>
    <row r="1881" spans="1:17" hidden="1" x14ac:dyDescent="0.35">
      <c r="A1881" cm="1">
        <f t="array" ref="A1881:Q1881">_xlfn.IFS(H540=$B$1617,A540:Q540)</f>
        <v>18</v>
      </c>
      <c r="B1881">
        <v>30.14</v>
      </c>
      <c r="C1881">
        <v>0</v>
      </c>
      <c r="D1881">
        <v>1</v>
      </c>
      <c r="E1881">
        <v>0</v>
      </c>
      <c r="F1881">
        <v>0</v>
      </c>
      <c r="G1881">
        <v>1</v>
      </c>
      <c r="H1881">
        <v>0</v>
      </c>
      <c r="I1881">
        <v>1</v>
      </c>
      <c r="J1881">
        <v>0</v>
      </c>
      <c r="K1881">
        <v>0</v>
      </c>
      <c r="L1881">
        <v>0</v>
      </c>
      <c r="M1881">
        <v>1</v>
      </c>
      <c r="N1881">
        <v>0</v>
      </c>
      <c r="O1881">
        <v>0</v>
      </c>
      <c r="P1881">
        <v>0</v>
      </c>
      <c r="Q1881" s="3">
        <v>1131.5065999999999</v>
      </c>
    </row>
    <row r="1882" spans="1:17" hidden="1" x14ac:dyDescent="0.35">
      <c r="A1882" cm="1">
        <f t="array" ref="A1882:Q1882">_xlfn.IFS(H541=$B$1617,A541:Q541)</f>
        <v>18</v>
      </c>
      <c r="B1882">
        <v>37.29</v>
      </c>
      <c r="C1882">
        <v>0</v>
      </c>
      <c r="D1882">
        <v>1</v>
      </c>
      <c r="E1882">
        <v>0</v>
      </c>
      <c r="F1882">
        <v>0</v>
      </c>
      <c r="G1882">
        <v>1</v>
      </c>
      <c r="H1882">
        <v>0</v>
      </c>
      <c r="I1882">
        <v>1</v>
      </c>
      <c r="J1882">
        <v>0</v>
      </c>
      <c r="K1882">
        <v>0</v>
      </c>
      <c r="L1882">
        <v>0</v>
      </c>
      <c r="M1882">
        <v>1</v>
      </c>
      <c r="N1882">
        <v>0</v>
      </c>
      <c r="O1882">
        <v>0</v>
      </c>
      <c r="P1882">
        <v>0</v>
      </c>
      <c r="Q1882" s="3">
        <v>1141.4450999999999</v>
      </c>
    </row>
    <row r="1883" spans="1:17" hidden="1" x14ac:dyDescent="0.35">
      <c r="A1883" cm="1">
        <f t="array" ref="A1883:Q1883">_xlfn.IFS(H542=$B$1617,A542:Q542)</f>
        <v>18</v>
      </c>
      <c r="B1883">
        <v>33.33</v>
      </c>
      <c r="C1883">
        <v>0</v>
      </c>
      <c r="D1883">
        <v>1</v>
      </c>
      <c r="E1883">
        <v>0</v>
      </c>
      <c r="F1883">
        <v>0</v>
      </c>
      <c r="G1883">
        <v>1</v>
      </c>
      <c r="H1883">
        <v>0</v>
      </c>
      <c r="I1883">
        <v>1</v>
      </c>
      <c r="J1883">
        <v>0</v>
      </c>
      <c r="K1883">
        <v>0</v>
      </c>
      <c r="L1883">
        <v>0</v>
      </c>
      <c r="M1883">
        <v>1</v>
      </c>
      <c r="N1883">
        <v>0</v>
      </c>
      <c r="O1883">
        <v>0</v>
      </c>
      <c r="P1883">
        <v>0</v>
      </c>
      <c r="Q1883" s="3">
        <v>1135.9407000000001</v>
      </c>
    </row>
    <row r="1884" spans="1:17" hidden="1" x14ac:dyDescent="0.35">
      <c r="A1884" cm="1">
        <f t="array" ref="A1884:Q1884">_xlfn.IFS(H543=$B$1617,A543:Q543)</f>
        <v>18</v>
      </c>
      <c r="B1884">
        <v>30.03</v>
      </c>
      <c r="C1884">
        <v>0</v>
      </c>
      <c r="D1884">
        <v>1</v>
      </c>
      <c r="E1884">
        <v>0</v>
      </c>
      <c r="F1884">
        <v>0</v>
      </c>
      <c r="G1884">
        <v>1</v>
      </c>
      <c r="H1884">
        <v>0</v>
      </c>
      <c r="I1884">
        <v>1</v>
      </c>
      <c r="J1884">
        <v>0</v>
      </c>
      <c r="K1884">
        <v>0</v>
      </c>
      <c r="L1884">
        <v>0</v>
      </c>
      <c r="M1884">
        <v>1</v>
      </c>
      <c r="N1884">
        <v>0</v>
      </c>
      <c r="O1884">
        <v>0</v>
      </c>
      <c r="P1884">
        <v>0</v>
      </c>
      <c r="Q1884" s="3">
        <v>1720.3536999999999</v>
      </c>
    </row>
    <row r="1885" spans="1:17" hidden="1" x14ac:dyDescent="0.35">
      <c r="A1885" cm="1">
        <f t="array" ref="A1885:Q1885">_xlfn.IFS(H544=$B$1617,A544:Q544)</f>
        <v>18</v>
      </c>
      <c r="B1885">
        <v>53.13</v>
      </c>
      <c r="C1885">
        <v>0</v>
      </c>
      <c r="D1885">
        <v>1</v>
      </c>
      <c r="E1885">
        <v>0</v>
      </c>
      <c r="F1885">
        <v>0</v>
      </c>
      <c r="G1885">
        <v>1</v>
      </c>
      <c r="H1885">
        <v>0</v>
      </c>
      <c r="I1885">
        <v>1</v>
      </c>
      <c r="J1885">
        <v>0</v>
      </c>
      <c r="K1885">
        <v>0</v>
      </c>
      <c r="L1885">
        <v>0</v>
      </c>
      <c r="M1885">
        <v>1</v>
      </c>
      <c r="N1885">
        <v>0</v>
      </c>
      <c r="O1885">
        <v>0</v>
      </c>
      <c r="P1885">
        <v>0</v>
      </c>
      <c r="Q1885" s="3">
        <v>1163.4627</v>
      </c>
    </row>
    <row r="1886" spans="1:17" hidden="1" x14ac:dyDescent="0.35">
      <c r="A1886" cm="1">
        <f t="array" ref="A1886:Q1886">_xlfn.IFS(H545=$B$1617,A545:Q545)</f>
        <v>20</v>
      </c>
      <c r="B1886">
        <v>33.33</v>
      </c>
      <c r="C1886">
        <v>0</v>
      </c>
      <c r="D1886">
        <v>1</v>
      </c>
      <c r="E1886">
        <v>0</v>
      </c>
      <c r="F1886">
        <v>0</v>
      </c>
      <c r="G1886">
        <v>1</v>
      </c>
      <c r="H1886">
        <v>0</v>
      </c>
      <c r="I1886">
        <v>1</v>
      </c>
      <c r="J1886">
        <v>0</v>
      </c>
      <c r="K1886">
        <v>0</v>
      </c>
      <c r="L1886">
        <v>0</v>
      </c>
      <c r="M1886">
        <v>1</v>
      </c>
      <c r="N1886">
        <v>0</v>
      </c>
      <c r="O1886">
        <v>0</v>
      </c>
      <c r="P1886">
        <v>0</v>
      </c>
      <c r="Q1886" s="3">
        <v>1391.5287000000001</v>
      </c>
    </row>
    <row r="1887" spans="1:17" hidden="1" x14ac:dyDescent="0.35">
      <c r="A1887" cm="1">
        <f t="array" ref="A1887:Q1887">_xlfn.IFS(H546=$B$1617,A546:Q546)</f>
        <v>20</v>
      </c>
      <c r="B1887">
        <v>35.31</v>
      </c>
      <c r="C1887">
        <v>0</v>
      </c>
      <c r="D1887">
        <v>1</v>
      </c>
      <c r="E1887">
        <v>0</v>
      </c>
      <c r="F1887">
        <v>0</v>
      </c>
      <c r="G1887">
        <v>1</v>
      </c>
      <c r="H1887">
        <v>0</v>
      </c>
      <c r="I1887">
        <v>1</v>
      </c>
      <c r="J1887">
        <v>0</v>
      </c>
      <c r="K1887">
        <v>0</v>
      </c>
      <c r="L1887">
        <v>0</v>
      </c>
      <c r="M1887">
        <v>1</v>
      </c>
      <c r="N1887">
        <v>0</v>
      </c>
      <c r="O1887">
        <v>0</v>
      </c>
      <c r="P1887">
        <v>0</v>
      </c>
      <c r="Q1887" s="3">
        <v>27724.28875</v>
      </c>
    </row>
    <row r="1888" spans="1:17" hidden="1" x14ac:dyDescent="0.35">
      <c r="A1888" cm="1">
        <f t="array" ref="A1888:Q1888">_xlfn.IFS(H547=$B$1617,A547:Q547)</f>
        <v>20</v>
      </c>
      <c r="B1888">
        <v>31.13</v>
      </c>
      <c r="C1888">
        <v>0</v>
      </c>
      <c r="D1888">
        <v>1</v>
      </c>
      <c r="E1888">
        <v>0</v>
      </c>
      <c r="F1888">
        <v>0</v>
      </c>
      <c r="G1888">
        <v>1</v>
      </c>
      <c r="H1888">
        <v>0</v>
      </c>
      <c r="I1888">
        <v>1</v>
      </c>
      <c r="J1888">
        <v>0</v>
      </c>
      <c r="K1888">
        <v>0</v>
      </c>
      <c r="L1888">
        <v>0</v>
      </c>
      <c r="M1888">
        <v>1</v>
      </c>
      <c r="N1888">
        <v>0</v>
      </c>
      <c r="O1888">
        <v>0</v>
      </c>
      <c r="P1888">
        <v>0</v>
      </c>
      <c r="Q1888" s="3">
        <v>2566.4706999999999</v>
      </c>
    </row>
    <row r="1889" spans="1:17" hidden="1" x14ac:dyDescent="0.35">
      <c r="A1889" cm="1">
        <f t="array" ref="A1889:Q1889">_xlfn.IFS(H548=$B$1617,A548:Q548)</f>
        <v>21</v>
      </c>
      <c r="B1889">
        <v>35.53</v>
      </c>
      <c r="C1889">
        <v>0</v>
      </c>
      <c r="D1889">
        <v>1</v>
      </c>
      <c r="E1889">
        <v>0</v>
      </c>
      <c r="F1889">
        <v>0</v>
      </c>
      <c r="G1889">
        <v>1</v>
      </c>
      <c r="H1889">
        <v>0</v>
      </c>
      <c r="I1889">
        <v>1</v>
      </c>
      <c r="J1889">
        <v>0</v>
      </c>
      <c r="K1889">
        <v>0</v>
      </c>
      <c r="L1889">
        <v>0</v>
      </c>
      <c r="M1889">
        <v>1</v>
      </c>
      <c r="N1889">
        <v>0</v>
      </c>
      <c r="O1889">
        <v>0</v>
      </c>
      <c r="P1889">
        <v>0</v>
      </c>
      <c r="Q1889" s="3">
        <v>1532.4697000000001</v>
      </c>
    </row>
    <row r="1890" spans="1:17" hidden="1" x14ac:dyDescent="0.35">
      <c r="A1890" cm="1">
        <f t="array" ref="A1890:Q1890">_xlfn.IFS(H549=$B$1617,A549:Q549)</f>
        <v>21</v>
      </c>
      <c r="B1890">
        <v>31.02</v>
      </c>
      <c r="C1890">
        <v>0</v>
      </c>
      <c r="D1890">
        <v>1</v>
      </c>
      <c r="E1890">
        <v>0</v>
      </c>
      <c r="F1890">
        <v>0</v>
      </c>
      <c r="G1890">
        <v>1</v>
      </c>
      <c r="H1890">
        <v>0</v>
      </c>
      <c r="I1890">
        <v>1</v>
      </c>
      <c r="J1890">
        <v>0</v>
      </c>
      <c r="K1890">
        <v>0</v>
      </c>
      <c r="L1890">
        <v>0</v>
      </c>
      <c r="M1890">
        <v>1</v>
      </c>
      <c r="N1890">
        <v>0</v>
      </c>
      <c r="O1890">
        <v>0</v>
      </c>
      <c r="P1890">
        <v>0</v>
      </c>
      <c r="Q1890" s="3">
        <v>16586.49771</v>
      </c>
    </row>
    <row r="1891" spans="1:17" hidden="1" x14ac:dyDescent="0.35">
      <c r="A1891" cm="1">
        <f t="array" ref="A1891:Q1891">_xlfn.IFS(H550=$B$1617,A550:Q550)</f>
        <v>21</v>
      </c>
      <c r="B1891">
        <v>36.85</v>
      </c>
      <c r="C1891">
        <v>0</v>
      </c>
      <c r="D1891">
        <v>1</v>
      </c>
      <c r="E1891">
        <v>0</v>
      </c>
      <c r="F1891">
        <v>0</v>
      </c>
      <c r="G1891">
        <v>1</v>
      </c>
      <c r="H1891">
        <v>0</v>
      </c>
      <c r="I1891">
        <v>1</v>
      </c>
      <c r="J1891">
        <v>0</v>
      </c>
      <c r="K1891">
        <v>0</v>
      </c>
      <c r="L1891">
        <v>0</v>
      </c>
      <c r="M1891">
        <v>1</v>
      </c>
      <c r="N1891">
        <v>0</v>
      </c>
      <c r="O1891">
        <v>0</v>
      </c>
      <c r="P1891">
        <v>0</v>
      </c>
      <c r="Q1891" s="3">
        <v>1534.3045</v>
      </c>
    </row>
    <row r="1892" spans="1:17" hidden="1" x14ac:dyDescent="0.35">
      <c r="A1892" cm="1">
        <f t="array" ref="A1892:Q1892">_xlfn.IFS(H551=$B$1617,A551:Q551)</f>
        <v>22</v>
      </c>
      <c r="B1892">
        <v>33.770000000000003</v>
      </c>
      <c r="C1892">
        <v>0</v>
      </c>
      <c r="D1892">
        <v>1</v>
      </c>
      <c r="E1892">
        <v>0</v>
      </c>
      <c r="F1892">
        <v>0</v>
      </c>
      <c r="G1892">
        <v>1</v>
      </c>
      <c r="H1892">
        <v>0</v>
      </c>
      <c r="I1892">
        <v>1</v>
      </c>
      <c r="J1892">
        <v>0</v>
      </c>
      <c r="K1892">
        <v>0</v>
      </c>
      <c r="L1892">
        <v>0</v>
      </c>
      <c r="M1892">
        <v>1</v>
      </c>
      <c r="N1892">
        <v>0</v>
      </c>
      <c r="O1892">
        <v>0</v>
      </c>
      <c r="P1892">
        <v>0</v>
      </c>
      <c r="Q1892" s="3">
        <v>1674.6323</v>
      </c>
    </row>
    <row r="1893" spans="1:17" hidden="1" x14ac:dyDescent="0.35">
      <c r="A1893" cm="1">
        <f t="array" ref="A1893:Q1893">_xlfn.IFS(H552=$B$1617,A552:Q552)</f>
        <v>23</v>
      </c>
      <c r="B1893">
        <v>41.91</v>
      </c>
      <c r="C1893">
        <v>0</v>
      </c>
      <c r="D1893">
        <v>1</v>
      </c>
      <c r="E1893">
        <v>0</v>
      </c>
      <c r="F1893">
        <v>0</v>
      </c>
      <c r="G1893">
        <v>1</v>
      </c>
      <c r="H1893">
        <v>0</v>
      </c>
      <c r="I1893">
        <v>1</v>
      </c>
      <c r="J1893">
        <v>0</v>
      </c>
      <c r="K1893">
        <v>0</v>
      </c>
      <c r="L1893">
        <v>0</v>
      </c>
      <c r="M1893">
        <v>1</v>
      </c>
      <c r="N1893">
        <v>0</v>
      </c>
      <c r="O1893">
        <v>0</v>
      </c>
      <c r="P1893">
        <v>0</v>
      </c>
      <c r="Q1893" s="3">
        <v>1837.2819</v>
      </c>
    </row>
    <row r="1894" spans="1:17" hidden="1" x14ac:dyDescent="0.35">
      <c r="A1894" cm="1">
        <f t="array" ref="A1894:Q1894">_xlfn.IFS(H553=$B$1617,A553:Q553)</f>
        <v>23</v>
      </c>
      <c r="B1894">
        <v>32.56</v>
      </c>
      <c r="C1894">
        <v>0</v>
      </c>
      <c r="D1894">
        <v>1</v>
      </c>
      <c r="E1894">
        <v>0</v>
      </c>
      <c r="F1894">
        <v>0</v>
      </c>
      <c r="G1894">
        <v>1</v>
      </c>
      <c r="H1894">
        <v>0</v>
      </c>
      <c r="I1894">
        <v>1</v>
      </c>
      <c r="J1894">
        <v>0</v>
      </c>
      <c r="K1894">
        <v>0</v>
      </c>
      <c r="L1894">
        <v>0</v>
      </c>
      <c r="M1894">
        <v>1</v>
      </c>
      <c r="N1894">
        <v>0</v>
      </c>
      <c r="O1894">
        <v>0</v>
      </c>
      <c r="P1894">
        <v>0</v>
      </c>
      <c r="Q1894" s="3">
        <v>1824.2854</v>
      </c>
    </row>
    <row r="1895" spans="1:17" hidden="1" x14ac:dyDescent="0.35">
      <c r="A1895" cm="1">
        <f t="array" ref="A1895:Q1895">_xlfn.IFS(H554=$B$1617,A554:Q554)</f>
        <v>23</v>
      </c>
      <c r="B1895">
        <v>50.38</v>
      </c>
      <c r="C1895">
        <v>0</v>
      </c>
      <c r="D1895">
        <v>1</v>
      </c>
      <c r="E1895">
        <v>0</v>
      </c>
      <c r="F1895">
        <v>0</v>
      </c>
      <c r="G1895">
        <v>1</v>
      </c>
      <c r="H1895">
        <v>0</v>
      </c>
      <c r="I1895">
        <v>1</v>
      </c>
      <c r="J1895">
        <v>0</v>
      </c>
      <c r="K1895">
        <v>0</v>
      </c>
      <c r="L1895">
        <v>0</v>
      </c>
      <c r="M1895">
        <v>1</v>
      </c>
      <c r="N1895">
        <v>0</v>
      </c>
      <c r="O1895">
        <v>0</v>
      </c>
      <c r="P1895">
        <v>0</v>
      </c>
      <c r="Q1895" s="3">
        <v>2438.0551999999998</v>
      </c>
    </row>
    <row r="1896" spans="1:17" hidden="1" x14ac:dyDescent="0.35">
      <c r="A1896" cm="1">
        <f t="array" ref="A1896:Q1896">_xlfn.IFS(H555=$B$1617,A555:Q555)</f>
        <v>24</v>
      </c>
      <c r="B1896">
        <v>35.86</v>
      </c>
      <c r="C1896">
        <v>0</v>
      </c>
      <c r="D1896">
        <v>1</v>
      </c>
      <c r="E1896">
        <v>0</v>
      </c>
      <c r="F1896">
        <v>0</v>
      </c>
      <c r="G1896">
        <v>1</v>
      </c>
      <c r="H1896">
        <v>0</v>
      </c>
      <c r="I1896">
        <v>1</v>
      </c>
      <c r="J1896">
        <v>0</v>
      </c>
      <c r="K1896">
        <v>0</v>
      </c>
      <c r="L1896">
        <v>0</v>
      </c>
      <c r="M1896">
        <v>1</v>
      </c>
      <c r="N1896">
        <v>0</v>
      </c>
      <c r="O1896">
        <v>0</v>
      </c>
      <c r="P1896">
        <v>0</v>
      </c>
      <c r="Q1896" s="3">
        <v>1986.9333999999999</v>
      </c>
    </row>
    <row r="1897" spans="1:17" hidden="1" x14ac:dyDescent="0.35">
      <c r="A1897" cm="1">
        <f t="array" ref="A1897:Q1897">_xlfn.IFS(H556=$B$1617,A556:Q556)</f>
        <v>24</v>
      </c>
      <c r="B1897">
        <v>32.01</v>
      </c>
      <c r="C1897">
        <v>0</v>
      </c>
      <c r="D1897">
        <v>1</v>
      </c>
      <c r="E1897">
        <v>0</v>
      </c>
      <c r="F1897">
        <v>0</v>
      </c>
      <c r="G1897">
        <v>1</v>
      </c>
      <c r="H1897">
        <v>0</v>
      </c>
      <c r="I1897">
        <v>1</v>
      </c>
      <c r="J1897">
        <v>0</v>
      </c>
      <c r="K1897">
        <v>0</v>
      </c>
      <c r="L1897">
        <v>0</v>
      </c>
      <c r="M1897">
        <v>1</v>
      </c>
      <c r="N1897">
        <v>0</v>
      </c>
      <c r="O1897">
        <v>0</v>
      </c>
      <c r="P1897">
        <v>0</v>
      </c>
      <c r="Q1897" s="3">
        <v>1981.5818999999999</v>
      </c>
    </row>
    <row r="1898" spans="1:17" hidden="1" x14ac:dyDescent="0.35">
      <c r="A1898" cm="1">
        <f t="array" ref="A1898:Q1898">_xlfn.IFS(H557=$B$1617,A557:Q557)</f>
        <v>25</v>
      </c>
      <c r="B1898">
        <v>33.659999999999997</v>
      </c>
      <c r="C1898">
        <v>0</v>
      </c>
      <c r="D1898">
        <v>1</v>
      </c>
      <c r="E1898">
        <v>0</v>
      </c>
      <c r="F1898">
        <v>0</v>
      </c>
      <c r="G1898">
        <v>1</v>
      </c>
      <c r="H1898">
        <v>0</v>
      </c>
      <c r="I1898">
        <v>1</v>
      </c>
      <c r="J1898">
        <v>0</v>
      </c>
      <c r="K1898">
        <v>0</v>
      </c>
      <c r="L1898">
        <v>0</v>
      </c>
      <c r="M1898">
        <v>1</v>
      </c>
      <c r="N1898">
        <v>0</v>
      </c>
      <c r="O1898">
        <v>0</v>
      </c>
      <c r="P1898">
        <v>0</v>
      </c>
      <c r="Q1898" s="3">
        <v>4504.6624000000002</v>
      </c>
    </row>
    <row r="1899" spans="1:17" hidden="1" x14ac:dyDescent="0.35">
      <c r="A1899" cm="1">
        <f t="array" ref="A1899:Q1899">_xlfn.IFS(H558=$B$1617,A558:Q558)</f>
        <v>26</v>
      </c>
      <c r="B1899">
        <v>46.53</v>
      </c>
      <c r="C1899">
        <v>0</v>
      </c>
      <c r="D1899">
        <v>1</v>
      </c>
      <c r="E1899">
        <v>0</v>
      </c>
      <c r="F1899">
        <v>0</v>
      </c>
      <c r="G1899">
        <v>1</v>
      </c>
      <c r="H1899">
        <v>0</v>
      </c>
      <c r="I1899">
        <v>1</v>
      </c>
      <c r="J1899">
        <v>0</v>
      </c>
      <c r="K1899">
        <v>0</v>
      </c>
      <c r="L1899">
        <v>0</v>
      </c>
      <c r="M1899">
        <v>0</v>
      </c>
      <c r="N1899">
        <v>1</v>
      </c>
      <c r="O1899">
        <v>0</v>
      </c>
      <c r="P1899">
        <v>0</v>
      </c>
      <c r="Q1899" s="3">
        <v>2927.0646999999999</v>
      </c>
    </row>
    <row r="1900" spans="1:17" hidden="1" x14ac:dyDescent="0.35">
      <c r="A1900" cm="1">
        <f t="array" ref="A1900:Q1900">_xlfn.IFS(H559=$B$1617,A559:Q559)</f>
        <v>26</v>
      </c>
      <c r="B1900">
        <v>35.42</v>
      </c>
      <c r="C1900">
        <v>0</v>
      </c>
      <c r="D1900">
        <v>1</v>
      </c>
      <c r="E1900">
        <v>0</v>
      </c>
      <c r="F1900">
        <v>0</v>
      </c>
      <c r="G1900">
        <v>1</v>
      </c>
      <c r="H1900">
        <v>0</v>
      </c>
      <c r="I1900">
        <v>1</v>
      </c>
      <c r="J1900">
        <v>0</v>
      </c>
      <c r="K1900">
        <v>0</v>
      </c>
      <c r="L1900">
        <v>0</v>
      </c>
      <c r="M1900">
        <v>0</v>
      </c>
      <c r="N1900">
        <v>1</v>
      </c>
      <c r="O1900">
        <v>0</v>
      </c>
      <c r="P1900">
        <v>0</v>
      </c>
      <c r="Q1900" s="3">
        <v>2322.6217999999999</v>
      </c>
    </row>
    <row r="1901" spans="1:17" hidden="1" x14ac:dyDescent="0.35">
      <c r="A1901" cm="1">
        <f t="array" ref="A1901:Q1901">_xlfn.IFS(H560=$B$1617,A560:Q560)</f>
        <v>27</v>
      </c>
      <c r="B1901">
        <v>32.67</v>
      </c>
      <c r="C1901">
        <v>0</v>
      </c>
      <c r="D1901">
        <v>1</v>
      </c>
      <c r="E1901">
        <v>0</v>
      </c>
      <c r="F1901">
        <v>0</v>
      </c>
      <c r="G1901">
        <v>1</v>
      </c>
      <c r="H1901">
        <v>0</v>
      </c>
      <c r="I1901">
        <v>1</v>
      </c>
      <c r="J1901">
        <v>0</v>
      </c>
      <c r="K1901">
        <v>0</v>
      </c>
      <c r="L1901">
        <v>0</v>
      </c>
      <c r="M1901">
        <v>0</v>
      </c>
      <c r="N1901">
        <v>1</v>
      </c>
      <c r="O1901">
        <v>0</v>
      </c>
      <c r="P1901">
        <v>0</v>
      </c>
      <c r="Q1901" s="3">
        <v>2497.0383000000002</v>
      </c>
    </row>
    <row r="1902" spans="1:17" hidden="1" x14ac:dyDescent="0.35">
      <c r="A1902" cm="1">
        <f t="array" ref="A1902:Q1902">_xlfn.IFS(H561=$B$1617,A561:Q561)</f>
        <v>27</v>
      </c>
      <c r="B1902">
        <v>33.659999999999997</v>
      </c>
      <c r="C1902">
        <v>0</v>
      </c>
      <c r="D1902">
        <v>1</v>
      </c>
      <c r="E1902">
        <v>0</v>
      </c>
      <c r="F1902">
        <v>0</v>
      </c>
      <c r="G1902">
        <v>1</v>
      </c>
      <c r="H1902">
        <v>0</v>
      </c>
      <c r="I1902">
        <v>1</v>
      </c>
      <c r="J1902">
        <v>0</v>
      </c>
      <c r="K1902">
        <v>0</v>
      </c>
      <c r="L1902">
        <v>0</v>
      </c>
      <c r="M1902">
        <v>0</v>
      </c>
      <c r="N1902">
        <v>1</v>
      </c>
      <c r="O1902">
        <v>0</v>
      </c>
      <c r="P1902">
        <v>0</v>
      </c>
      <c r="Q1902" s="3">
        <v>2498.4144000000001</v>
      </c>
    </row>
    <row r="1903" spans="1:17" hidden="1" x14ac:dyDescent="0.35">
      <c r="A1903" cm="1">
        <f t="array" ref="A1903:Q1903">_xlfn.IFS(H562=$B$1617,A562:Q562)</f>
        <v>28</v>
      </c>
      <c r="B1903">
        <v>33</v>
      </c>
      <c r="C1903">
        <v>0</v>
      </c>
      <c r="D1903">
        <v>1</v>
      </c>
      <c r="E1903">
        <v>0</v>
      </c>
      <c r="F1903">
        <v>0</v>
      </c>
      <c r="G1903">
        <v>1</v>
      </c>
      <c r="H1903">
        <v>0</v>
      </c>
      <c r="I1903">
        <v>1</v>
      </c>
      <c r="J1903">
        <v>0</v>
      </c>
      <c r="K1903">
        <v>0</v>
      </c>
      <c r="L1903">
        <v>0</v>
      </c>
      <c r="M1903">
        <v>0</v>
      </c>
      <c r="N1903">
        <v>1</v>
      </c>
      <c r="O1903">
        <v>0</v>
      </c>
      <c r="P1903">
        <v>0</v>
      </c>
      <c r="Q1903" s="3">
        <v>4449.4620000000004</v>
      </c>
    </row>
    <row r="1904" spans="1:17" hidden="1" x14ac:dyDescent="0.35">
      <c r="A1904" cm="1">
        <f t="array" ref="A1904:Q1904">_xlfn.IFS(H563=$B$1617,A563:Q563)</f>
        <v>28</v>
      </c>
      <c r="B1904">
        <v>38.06</v>
      </c>
      <c r="C1904">
        <v>0</v>
      </c>
      <c r="D1904">
        <v>1</v>
      </c>
      <c r="E1904">
        <v>0</v>
      </c>
      <c r="F1904">
        <v>0</v>
      </c>
      <c r="G1904">
        <v>1</v>
      </c>
      <c r="H1904">
        <v>0</v>
      </c>
      <c r="I1904">
        <v>1</v>
      </c>
      <c r="J1904">
        <v>0</v>
      </c>
      <c r="K1904">
        <v>0</v>
      </c>
      <c r="L1904">
        <v>0</v>
      </c>
      <c r="M1904">
        <v>0</v>
      </c>
      <c r="N1904">
        <v>1</v>
      </c>
      <c r="O1904">
        <v>0</v>
      </c>
      <c r="P1904">
        <v>0</v>
      </c>
      <c r="Q1904" s="3">
        <v>2689.4953999999998</v>
      </c>
    </row>
    <row r="1905" spans="1:17" hidden="1" x14ac:dyDescent="0.35">
      <c r="A1905" cm="1">
        <f t="array" ref="A1905:Q1905">_xlfn.IFS(H564=$B$1617,A564:Q564)</f>
        <v>29</v>
      </c>
      <c r="B1905">
        <v>38.94</v>
      </c>
      <c r="C1905">
        <v>0</v>
      </c>
      <c r="D1905">
        <v>1</v>
      </c>
      <c r="E1905">
        <v>0</v>
      </c>
      <c r="F1905">
        <v>0</v>
      </c>
      <c r="G1905">
        <v>1</v>
      </c>
      <c r="H1905">
        <v>0</v>
      </c>
      <c r="I1905">
        <v>1</v>
      </c>
      <c r="J1905">
        <v>0</v>
      </c>
      <c r="K1905">
        <v>0</v>
      </c>
      <c r="L1905">
        <v>0</v>
      </c>
      <c r="M1905">
        <v>0</v>
      </c>
      <c r="N1905">
        <v>1</v>
      </c>
      <c r="O1905">
        <v>0</v>
      </c>
      <c r="P1905">
        <v>0</v>
      </c>
      <c r="Q1905" s="3">
        <v>3471.4096</v>
      </c>
    </row>
    <row r="1906" spans="1:17" hidden="1" x14ac:dyDescent="0.35">
      <c r="A1906" cm="1">
        <f t="array" ref="A1906:Q1906">_xlfn.IFS(H565=$B$1617,A565:Q565)</f>
        <v>29</v>
      </c>
      <c r="B1906">
        <v>37.29</v>
      </c>
      <c r="C1906">
        <v>0</v>
      </c>
      <c r="D1906">
        <v>1</v>
      </c>
      <c r="E1906">
        <v>0</v>
      </c>
      <c r="F1906">
        <v>0</v>
      </c>
      <c r="G1906">
        <v>1</v>
      </c>
      <c r="H1906">
        <v>0</v>
      </c>
      <c r="I1906">
        <v>1</v>
      </c>
      <c r="J1906">
        <v>0</v>
      </c>
      <c r="K1906">
        <v>0</v>
      </c>
      <c r="L1906">
        <v>0</v>
      </c>
      <c r="M1906">
        <v>0</v>
      </c>
      <c r="N1906">
        <v>1</v>
      </c>
      <c r="O1906">
        <v>0</v>
      </c>
      <c r="P1906">
        <v>0</v>
      </c>
      <c r="Q1906" s="3">
        <v>4058.1161000000002</v>
      </c>
    </row>
    <row r="1907" spans="1:17" hidden="1" x14ac:dyDescent="0.35">
      <c r="A1907" cm="1">
        <f t="array" ref="A1907:Q1907">_xlfn.IFS(H566=$B$1617,A566:Q566)</f>
        <v>30</v>
      </c>
      <c r="B1907">
        <v>31.57</v>
      </c>
      <c r="C1907">
        <v>0</v>
      </c>
      <c r="D1907">
        <v>1</v>
      </c>
      <c r="E1907">
        <v>0</v>
      </c>
      <c r="F1907">
        <v>0</v>
      </c>
      <c r="G1907">
        <v>1</v>
      </c>
      <c r="H1907">
        <v>0</v>
      </c>
      <c r="I1907">
        <v>1</v>
      </c>
      <c r="J1907">
        <v>0</v>
      </c>
      <c r="K1907">
        <v>0</v>
      </c>
      <c r="L1907">
        <v>0</v>
      </c>
      <c r="M1907">
        <v>0</v>
      </c>
      <c r="N1907">
        <v>1</v>
      </c>
      <c r="O1907">
        <v>0</v>
      </c>
      <c r="P1907">
        <v>0</v>
      </c>
      <c r="Q1907" s="3">
        <v>4837.5823</v>
      </c>
    </row>
    <row r="1908" spans="1:17" hidden="1" x14ac:dyDescent="0.35">
      <c r="A1908" cm="1">
        <f t="array" ref="A1908:Q1908">_xlfn.IFS(H567=$B$1617,A567:Q567)</f>
        <v>30</v>
      </c>
      <c r="B1908">
        <v>44.22</v>
      </c>
      <c r="C1908">
        <v>0</v>
      </c>
      <c r="D1908">
        <v>1</v>
      </c>
      <c r="E1908">
        <v>0</v>
      </c>
      <c r="F1908">
        <v>0</v>
      </c>
      <c r="G1908">
        <v>1</v>
      </c>
      <c r="H1908">
        <v>0</v>
      </c>
      <c r="I1908">
        <v>1</v>
      </c>
      <c r="J1908">
        <v>0</v>
      </c>
      <c r="K1908">
        <v>0</v>
      </c>
      <c r="L1908">
        <v>0</v>
      </c>
      <c r="M1908">
        <v>0</v>
      </c>
      <c r="N1908">
        <v>1</v>
      </c>
      <c r="O1908">
        <v>0</v>
      </c>
      <c r="P1908">
        <v>0</v>
      </c>
      <c r="Q1908" s="3">
        <v>4266.1657999999998</v>
      </c>
    </row>
    <row r="1909" spans="1:17" hidden="1" x14ac:dyDescent="0.35">
      <c r="A1909" cm="1">
        <f t="array" ref="A1909:Q1909">_xlfn.IFS(H568=$B$1617,A568:Q568)</f>
        <v>30</v>
      </c>
      <c r="B1909">
        <v>38.83</v>
      </c>
      <c r="C1909">
        <v>0</v>
      </c>
      <c r="D1909">
        <v>1</v>
      </c>
      <c r="E1909">
        <v>0</v>
      </c>
      <c r="F1909">
        <v>0</v>
      </c>
      <c r="G1909">
        <v>1</v>
      </c>
      <c r="H1909">
        <v>0</v>
      </c>
      <c r="I1909">
        <v>1</v>
      </c>
      <c r="J1909">
        <v>0</v>
      </c>
      <c r="K1909">
        <v>0</v>
      </c>
      <c r="L1909">
        <v>0</v>
      </c>
      <c r="M1909">
        <v>0</v>
      </c>
      <c r="N1909">
        <v>1</v>
      </c>
      <c r="O1909">
        <v>0</v>
      </c>
      <c r="P1909">
        <v>0</v>
      </c>
      <c r="Q1909" s="3">
        <v>18963.171920000001</v>
      </c>
    </row>
    <row r="1910" spans="1:17" hidden="1" x14ac:dyDescent="0.35">
      <c r="A1910" cm="1">
        <f t="array" ref="A1910:Q1910">_xlfn.IFS(H569=$B$1617,A569:Q569)</f>
        <v>31</v>
      </c>
      <c r="B1910">
        <v>38.39</v>
      </c>
      <c r="C1910">
        <v>0</v>
      </c>
      <c r="D1910">
        <v>1</v>
      </c>
      <c r="E1910">
        <v>0</v>
      </c>
      <c r="F1910">
        <v>0</v>
      </c>
      <c r="G1910">
        <v>1</v>
      </c>
      <c r="H1910">
        <v>0</v>
      </c>
      <c r="I1910">
        <v>1</v>
      </c>
      <c r="J1910">
        <v>0</v>
      </c>
      <c r="K1910">
        <v>0</v>
      </c>
      <c r="L1910">
        <v>0</v>
      </c>
      <c r="M1910">
        <v>0</v>
      </c>
      <c r="N1910">
        <v>1</v>
      </c>
      <c r="O1910">
        <v>0</v>
      </c>
      <c r="P1910">
        <v>0</v>
      </c>
      <c r="Q1910" s="3">
        <v>4463.2051000000001</v>
      </c>
    </row>
    <row r="1911" spans="1:17" hidden="1" x14ac:dyDescent="0.35">
      <c r="A1911" cm="1">
        <f t="array" ref="A1911:Q1911">_xlfn.IFS(H570=$B$1617,A570:Q570)</f>
        <v>31</v>
      </c>
      <c r="B1911">
        <v>39.49</v>
      </c>
      <c r="C1911">
        <v>0</v>
      </c>
      <c r="D1911">
        <v>1</v>
      </c>
      <c r="E1911">
        <v>0</v>
      </c>
      <c r="F1911">
        <v>0</v>
      </c>
      <c r="G1911">
        <v>1</v>
      </c>
      <c r="H1911">
        <v>0</v>
      </c>
      <c r="I1911">
        <v>1</v>
      </c>
      <c r="J1911">
        <v>0</v>
      </c>
      <c r="K1911">
        <v>0</v>
      </c>
      <c r="L1911">
        <v>0</v>
      </c>
      <c r="M1911">
        <v>0</v>
      </c>
      <c r="N1911">
        <v>1</v>
      </c>
      <c r="O1911">
        <v>0</v>
      </c>
      <c r="P1911">
        <v>0</v>
      </c>
      <c r="Q1911" s="3">
        <v>3875.7341000000001</v>
      </c>
    </row>
    <row r="1912" spans="1:17" hidden="1" x14ac:dyDescent="0.35">
      <c r="A1912" cm="1">
        <f t="array" ref="A1912:Q1912">_xlfn.IFS(H571=$B$1617,A571:Q571)</f>
        <v>32</v>
      </c>
      <c r="B1912">
        <v>30.03</v>
      </c>
      <c r="C1912">
        <v>0</v>
      </c>
      <c r="D1912">
        <v>1</v>
      </c>
      <c r="E1912">
        <v>0</v>
      </c>
      <c r="F1912">
        <v>0</v>
      </c>
      <c r="G1912">
        <v>1</v>
      </c>
      <c r="H1912">
        <v>0</v>
      </c>
      <c r="I1912">
        <v>1</v>
      </c>
      <c r="J1912">
        <v>0</v>
      </c>
      <c r="K1912">
        <v>0</v>
      </c>
      <c r="L1912">
        <v>0</v>
      </c>
      <c r="M1912">
        <v>0</v>
      </c>
      <c r="N1912">
        <v>1</v>
      </c>
      <c r="O1912">
        <v>0</v>
      </c>
      <c r="P1912">
        <v>0</v>
      </c>
      <c r="Q1912" s="3">
        <v>4074.4537</v>
      </c>
    </row>
    <row r="1913" spans="1:17" hidden="1" x14ac:dyDescent="0.35">
      <c r="A1913" cm="1">
        <f t="array" ref="A1913:Q1913">_xlfn.IFS(H572=$B$1617,A572:Q572)</f>
        <v>32</v>
      </c>
      <c r="B1913">
        <v>46.53</v>
      </c>
      <c r="C1913">
        <v>0</v>
      </c>
      <c r="D1913">
        <v>1</v>
      </c>
      <c r="E1913">
        <v>0</v>
      </c>
      <c r="F1913">
        <v>0</v>
      </c>
      <c r="G1913">
        <v>1</v>
      </c>
      <c r="H1913">
        <v>0</v>
      </c>
      <c r="I1913">
        <v>1</v>
      </c>
      <c r="J1913">
        <v>0</v>
      </c>
      <c r="K1913">
        <v>0</v>
      </c>
      <c r="L1913">
        <v>0</v>
      </c>
      <c r="M1913">
        <v>0</v>
      </c>
      <c r="N1913">
        <v>1</v>
      </c>
      <c r="O1913">
        <v>0</v>
      </c>
      <c r="P1913">
        <v>0</v>
      </c>
      <c r="Q1913" s="3">
        <v>4686.3887000000004</v>
      </c>
    </row>
    <row r="1914" spans="1:17" hidden="1" x14ac:dyDescent="0.35">
      <c r="A1914" cm="1">
        <f t="array" ref="A1914:Q1914">_xlfn.IFS(H573=$B$1617,A573:Q573)</f>
        <v>32</v>
      </c>
      <c r="B1914">
        <v>37.18</v>
      </c>
      <c r="C1914">
        <v>0</v>
      </c>
      <c r="D1914">
        <v>1</v>
      </c>
      <c r="E1914">
        <v>0</v>
      </c>
      <c r="F1914">
        <v>0</v>
      </c>
      <c r="G1914">
        <v>1</v>
      </c>
      <c r="H1914">
        <v>0</v>
      </c>
      <c r="I1914">
        <v>1</v>
      </c>
      <c r="J1914">
        <v>0</v>
      </c>
      <c r="K1914">
        <v>0</v>
      </c>
      <c r="L1914">
        <v>0</v>
      </c>
      <c r="M1914">
        <v>0</v>
      </c>
      <c r="N1914">
        <v>1</v>
      </c>
      <c r="O1914">
        <v>0</v>
      </c>
      <c r="P1914">
        <v>0</v>
      </c>
      <c r="Q1914" s="3">
        <v>4673.3922000000002</v>
      </c>
    </row>
    <row r="1915" spans="1:17" hidden="1" x14ac:dyDescent="0.35">
      <c r="A1915" cm="1">
        <f t="array" ref="A1915:Q1915">_xlfn.IFS(H574=$B$1617,A574:Q574)</f>
        <v>33</v>
      </c>
      <c r="B1915">
        <v>35.75</v>
      </c>
      <c r="C1915">
        <v>0</v>
      </c>
      <c r="D1915">
        <v>1</v>
      </c>
      <c r="E1915">
        <v>0</v>
      </c>
      <c r="F1915">
        <v>0</v>
      </c>
      <c r="G1915">
        <v>1</v>
      </c>
      <c r="H1915">
        <v>0</v>
      </c>
      <c r="I1915">
        <v>1</v>
      </c>
      <c r="J1915">
        <v>0</v>
      </c>
      <c r="K1915">
        <v>0</v>
      </c>
      <c r="L1915">
        <v>0</v>
      </c>
      <c r="M1915">
        <v>0</v>
      </c>
      <c r="N1915">
        <v>1</v>
      </c>
      <c r="O1915">
        <v>0</v>
      </c>
      <c r="P1915">
        <v>0</v>
      </c>
      <c r="Q1915" s="3">
        <v>4889.9994999999999</v>
      </c>
    </row>
    <row r="1916" spans="1:17" hidden="1" x14ac:dyDescent="0.35">
      <c r="A1916" cm="1">
        <f t="array" ref="A1916:Q1916">_xlfn.IFS(H575=$B$1617,A575:Q575)</f>
        <v>33</v>
      </c>
      <c r="B1916">
        <v>42.46</v>
      </c>
      <c r="C1916">
        <v>0</v>
      </c>
      <c r="D1916">
        <v>1</v>
      </c>
      <c r="E1916">
        <v>0</v>
      </c>
      <c r="F1916">
        <v>0</v>
      </c>
      <c r="G1916">
        <v>1</v>
      </c>
      <c r="H1916">
        <v>0</v>
      </c>
      <c r="I1916">
        <v>1</v>
      </c>
      <c r="J1916">
        <v>0</v>
      </c>
      <c r="K1916">
        <v>0</v>
      </c>
      <c r="L1916">
        <v>0</v>
      </c>
      <c r="M1916">
        <v>0</v>
      </c>
      <c r="N1916">
        <v>1</v>
      </c>
      <c r="O1916">
        <v>0</v>
      </c>
      <c r="P1916">
        <v>0</v>
      </c>
      <c r="Q1916" s="3">
        <v>11326.71487</v>
      </c>
    </row>
    <row r="1917" spans="1:17" hidden="1" x14ac:dyDescent="0.35">
      <c r="A1917" cm="1">
        <f t="array" ref="A1917:Q1917">_xlfn.IFS(H576=$B$1617,A576:Q576)</f>
        <v>33</v>
      </c>
      <c r="B1917">
        <v>33.44</v>
      </c>
      <c r="C1917">
        <v>0</v>
      </c>
      <c r="D1917">
        <v>1</v>
      </c>
      <c r="E1917">
        <v>0</v>
      </c>
      <c r="F1917">
        <v>0</v>
      </c>
      <c r="G1917">
        <v>1</v>
      </c>
      <c r="H1917">
        <v>0</v>
      </c>
      <c r="I1917">
        <v>1</v>
      </c>
      <c r="J1917">
        <v>0</v>
      </c>
      <c r="K1917">
        <v>0</v>
      </c>
      <c r="L1917">
        <v>0</v>
      </c>
      <c r="M1917">
        <v>0</v>
      </c>
      <c r="N1917">
        <v>1</v>
      </c>
      <c r="O1917">
        <v>0</v>
      </c>
      <c r="P1917">
        <v>0</v>
      </c>
      <c r="Q1917" s="3">
        <v>6653.7885999999999</v>
      </c>
    </row>
    <row r="1918" spans="1:17" hidden="1" x14ac:dyDescent="0.35">
      <c r="A1918" cm="1">
        <f t="array" ref="A1918:Q1918">_xlfn.IFS(H577=$B$1617,A577:Q577)</f>
        <v>33</v>
      </c>
      <c r="B1918">
        <v>30.25</v>
      </c>
      <c r="C1918">
        <v>0</v>
      </c>
      <c r="D1918">
        <v>1</v>
      </c>
      <c r="E1918">
        <v>0</v>
      </c>
      <c r="F1918">
        <v>0</v>
      </c>
      <c r="G1918">
        <v>1</v>
      </c>
      <c r="H1918">
        <v>0</v>
      </c>
      <c r="I1918">
        <v>1</v>
      </c>
      <c r="J1918">
        <v>0</v>
      </c>
      <c r="K1918">
        <v>0</v>
      </c>
      <c r="L1918">
        <v>0</v>
      </c>
      <c r="M1918">
        <v>0</v>
      </c>
      <c r="N1918">
        <v>1</v>
      </c>
      <c r="O1918">
        <v>0</v>
      </c>
      <c r="P1918">
        <v>0</v>
      </c>
      <c r="Q1918" s="3">
        <v>3704.3544999999999</v>
      </c>
    </row>
    <row r="1919" spans="1:17" hidden="1" x14ac:dyDescent="0.35">
      <c r="A1919" cm="1">
        <f t="array" ref="A1919:Q1919">_xlfn.IFS(H578=$B$1617,A578:Q578)</f>
        <v>34</v>
      </c>
      <c r="B1919">
        <v>34.21</v>
      </c>
      <c r="C1919">
        <v>0</v>
      </c>
      <c r="D1919">
        <v>1</v>
      </c>
      <c r="E1919">
        <v>0</v>
      </c>
      <c r="F1919">
        <v>0</v>
      </c>
      <c r="G1919">
        <v>1</v>
      </c>
      <c r="H1919">
        <v>0</v>
      </c>
      <c r="I1919">
        <v>1</v>
      </c>
      <c r="J1919">
        <v>0</v>
      </c>
      <c r="K1919">
        <v>0</v>
      </c>
      <c r="L1919">
        <v>0</v>
      </c>
      <c r="M1919">
        <v>0</v>
      </c>
      <c r="N1919">
        <v>1</v>
      </c>
      <c r="O1919">
        <v>0</v>
      </c>
      <c r="P1919">
        <v>0</v>
      </c>
      <c r="Q1919" s="3">
        <v>3935.1799000000001</v>
      </c>
    </row>
    <row r="1920" spans="1:17" hidden="1" x14ac:dyDescent="0.35">
      <c r="A1920" cm="1">
        <f t="array" ref="A1920:Q1920">_xlfn.IFS(H579=$B$1617,A579:Q579)</f>
        <v>34</v>
      </c>
      <c r="B1920">
        <v>42.13</v>
      </c>
      <c r="C1920">
        <v>0</v>
      </c>
      <c r="D1920">
        <v>1</v>
      </c>
      <c r="E1920">
        <v>0</v>
      </c>
      <c r="F1920">
        <v>0</v>
      </c>
      <c r="G1920">
        <v>1</v>
      </c>
      <c r="H1920">
        <v>0</v>
      </c>
      <c r="I1920">
        <v>1</v>
      </c>
      <c r="J1920">
        <v>0</v>
      </c>
      <c r="K1920">
        <v>0</v>
      </c>
      <c r="L1920">
        <v>0</v>
      </c>
      <c r="M1920">
        <v>0</v>
      </c>
      <c r="N1920">
        <v>1</v>
      </c>
      <c r="O1920">
        <v>0</v>
      </c>
      <c r="P1920">
        <v>0</v>
      </c>
      <c r="Q1920" s="3">
        <v>5124.1886999999997</v>
      </c>
    </row>
    <row r="1921" spans="1:17" hidden="1" x14ac:dyDescent="0.35">
      <c r="A1921" cm="1">
        <f t="array" ref="A1921:Q1921">_xlfn.IFS(H580=$B$1617,A580:Q580)</f>
        <v>35</v>
      </c>
      <c r="B1921">
        <v>34.32</v>
      </c>
      <c r="C1921">
        <v>0</v>
      </c>
      <c r="D1921">
        <v>1</v>
      </c>
      <c r="E1921">
        <v>0</v>
      </c>
      <c r="F1921">
        <v>0</v>
      </c>
      <c r="G1921">
        <v>1</v>
      </c>
      <c r="H1921">
        <v>0</v>
      </c>
      <c r="I1921">
        <v>1</v>
      </c>
      <c r="J1921">
        <v>0</v>
      </c>
      <c r="K1921">
        <v>0</v>
      </c>
      <c r="L1921">
        <v>0</v>
      </c>
      <c r="M1921">
        <v>0</v>
      </c>
      <c r="N1921">
        <v>1</v>
      </c>
      <c r="O1921">
        <v>0</v>
      </c>
      <c r="P1921">
        <v>0</v>
      </c>
      <c r="Q1921" s="3">
        <v>5934.3797999999997</v>
      </c>
    </row>
    <row r="1922" spans="1:17" hidden="1" x14ac:dyDescent="0.35">
      <c r="A1922" cm="1">
        <f t="array" ref="A1922:Q1922">_xlfn.IFS(H581=$B$1617,A581:Q581)</f>
        <v>36</v>
      </c>
      <c r="B1922">
        <v>34.43</v>
      </c>
      <c r="C1922">
        <v>0</v>
      </c>
      <c r="D1922">
        <v>1</v>
      </c>
      <c r="E1922">
        <v>0</v>
      </c>
      <c r="F1922">
        <v>0</v>
      </c>
      <c r="G1922">
        <v>1</v>
      </c>
      <c r="H1922">
        <v>0</v>
      </c>
      <c r="I1922">
        <v>1</v>
      </c>
      <c r="J1922">
        <v>0</v>
      </c>
      <c r="K1922">
        <v>0</v>
      </c>
      <c r="L1922">
        <v>0</v>
      </c>
      <c r="M1922">
        <v>0</v>
      </c>
      <c r="N1922">
        <v>0</v>
      </c>
      <c r="O1922">
        <v>1</v>
      </c>
      <c r="P1922">
        <v>0</v>
      </c>
      <c r="Q1922" s="3">
        <v>5584.3056999999999</v>
      </c>
    </row>
    <row r="1923" spans="1:17" hidden="1" x14ac:dyDescent="0.35">
      <c r="A1923" cm="1">
        <f t="array" ref="A1923:Q1923">_xlfn.IFS(H582=$B$1617,A582:Q582)</f>
        <v>37</v>
      </c>
      <c r="B1923">
        <v>36.19</v>
      </c>
      <c r="C1923">
        <v>0</v>
      </c>
      <c r="D1923">
        <v>1</v>
      </c>
      <c r="E1923">
        <v>0</v>
      </c>
      <c r="F1923">
        <v>0</v>
      </c>
      <c r="G1923">
        <v>1</v>
      </c>
      <c r="H1923">
        <v>0</v>
      </c>
      <c r="I1923">
        <v>1</v>
      </c>
      <c r="J1923">
        <v>0</v>
      </c>
      <c r="K1923">
        <v>0</v>
      </c>
      <c r="L1923">
        <v>0</v>
      </c>
      <c r="M1923">
        <v>0</v>
      </c>
      <c r="N1923">
        <v>0</v>
      </c>
      <c r="O1923">
        <v>1</v>
      </c>
      <c r="P1923">
        <v>0</v>
      </c>
      <c r="Q1923" s="3">
        <v>19214.705529999999</v>
      </c>
    </row>
    <row r="1924" spans="1:17" hidden="1" x14ac:dyDescent="0.35">
      <c r="A1924" cm="1">
        <f t="array" ref="A1924:Q1924">_xlfn.IFS(H583=$B$1617,A583:Q583)</f>
        <v>37</v>
      </c>
      <c r="B1924">
        <v>46.53</v>
      </c>
      <c r="C1924">
        <v>0</v>
      </c>
      <c r="D1924">
        <v>1</v>
      </c>
      <c r="E1924">
        <v>0</v>
      </c>
      <c r="F1924">
        <v>0</v>
      </c>
      <c r="G1924">
        <v>1</v>
      </c>
      <c r="H1924">
        <v>0</v>
      </c>
      <c r="I1924">
        <v>1</v>
      </c>
      <c r="J1924">
        <v>0</v>
      </c>
      <c r="K1924">
        <v>0</v>
      </c>
      <c r="L1924">
        <v>0</v>
      </c>
      <c r="M1924">
        <v>0</v>
      </c>
      <c r="N1924">
        <v>0</v>
      </c>
      <c r="O1924">
        <v>1</v>
      </c>
      <c r="P1924">
        <v>0</v>
      </c>
      <c r="Q1924" s="3">
        <v>6435.6237000000001</v>
      </c>
    </row>
    <row r="1925" spans="1:17" hidden="1" x14ac:dyDescent="0.35">
      <c r="A1925" cm="1">
        <f t="array" ref="A1925:Q1925">_xlfn.IFS(H584=$B$1617,A584:Q584)</f>
        <v>39</v>
      </c>
      <c r="B1925">
        <v>45.43</v>
      </c>
      <c r="C1925">
        <v>0</v>
      </c>
      <c r="D1925">
        <v>1</v>
      </c>
      <c r="E1925">
        <v>0</v>
      </c>
      <c r="F1925">
        <v>0</v>
      </c>
      <c r="G1925">
        <v>1</v>
      </c>
      <c r="H1925">
        <v>0</v>
      </c>
      <c r="I1925">
        <v>1</v>
      </c>
      <c r="J1925">
        <v>0</v>
      </c>
      <c r="K1925">
        <v>0</v>
      </c>
      <c r="L1925">
        <v>0</v>
      </c>
      <c r="M1925">
        <v>0</v>
      </c>
      <c r="N1925">
        <v>0</v>
      </c>
      <c r="O1925">
        <v>1</v>
      </c>
      <c r="P1925">
        <v>0</v>
      </c>
      <c r="Q1925" s="3">
        <v>6356.2707</v>
      </c>
    </row>
    <row r="1926" spans="1:17" hidden="1" x14ac:dyDescent="0.35">
      <c r="A1926" cm="1">
        <f t="array" ref="A1926:Q1926">_xlfn.IFS(H585=$B$1617,A585:Q585)</f>
        <v>39</v>
      </c>
      <c r="B1926">
        <v>32.340000000000003</v>
      </c>
      <c r="C1926">
        <v>0</v>
      </c>
      <c r="D1926">
        <v>1</v>
      </c>
      <c r="E1926">
        <v>0</v>
      </c>
      <c r="F1926">
        <v>0</v>
      </c>
      <c r="G1926">
        <v>1</v>
      </c>
      <c r="H1926">
        <v>0</v>
      </c>
      <c r="I1926">
        <v>1</v>
      </c>
      <c r="J1926">
        <v>0</v>
      </c>
      <c r="K1926">
        <v>0</v>
      </c>
      <c r="L1926">
        <v>0</v>
      </c>
      <c r="M1926">
        <v>0</v>
      </c>
      <c r="N1926">
        <v>0</v>
      </c>
      <c r="O1926">
        <v>1</v>
      </c>
      <c r="P1926">
        <v>0</v>
      </c>
      <c r="Q1926" s="3">
        <v>6338.0756000000001</v>
      </c>
    </row>
    <row r="1927" spans="1:17" hidden="1" x14ac:dyDescent="0.35">
      <c r="A1927" cm="1">
        <f t="array" ref="A1927:Q1927">_xlfn.IFS(H586=$B$1617,A586:Q586)</f>
        <v>39</v>
      </c>
      <c r="B1927">
        <v>34.1</v>
      </c>
      <c r="C1927">
        <v>0</v>
      </c>
      <c r="D1927">
        <v>1</v>
      </c>
      <c r="E1927">
        <v>0</v>
      </c>
      <c r="F1927">
        <v>0</v>
      </c>
      <c r="G1927">
        <v>1</v>
      </c>
      <c r="H1927">
        <v>0</v>
      </c>
      <c r="I1927">
        <v>1</v>
      </c>
      <c r="J1927">
        <v>0</v>
      </c>
      <c r="K1927">
        <v>0</v>
      </c>
      <c r="L1927">
        <v>0</v>
      </c>
      <c r="M1927">
        <v>0</v>
      </c>
      <c r="N1927">
        <v>0</v>
      </c>
      <c r="O1927">
        <v>1</v>
      </c>
      <c r="P1927">
        <v>0</v>
      </c>
      <c r="Q1927" s="3">
        <v>23563.016179999999</v>
      </c>
    </row>
    <row r="1928" spans="1:17" hidden="1" x14ac:dyDescent="0.35">
      <c r="A1928" cm="1">
        <f t="array" ref="A1928:Q1928">_xlfn.IFS(H587=$B$1617,A587:Q587)</f>
        <v>40</v>
      </c>
      <c r="B1928">
        <v>41.69</v>
      </c>
      <c r="C1928">
        <v>0</v>
      </c>
      <c r="D1928">
        <v>1</v>
      </c>
      <c r="E1928">
        <v>0</v>
      </c>
      <c r="F1928">
        <v>0</v>
      </c>
      <c r="G1928">
        <v>1</v>
      </c>
      <c r="H1928">
        <v>0</v>
      </c>
      <c r="I1928">
        <v>1</v>
      </c>
      <c r="J1928">
        <v>0</v>
      </c>
      <c r="K1928">
        <v>0</v>
      </c>
      <c r="L1928">
        <v>0</v>
      </c>
      <c r="M1928">
        <v>0</v>
      </c>
      <c r="N1928">
        <v>0</v>
      </c>
      <c r="O1928">
        <v>1</v>
      </c>
      <c r="P1928">
        <v>0</v>
      </c>
      <c r="Q1928" s="3">
        <v>5438.7491</v>
      </c>
    </row>
    <row r="1929" spans="1:17" hidden="1" x14ac:dyDescent="0.35">
      <c r="A1929" cm="1">
        <f t="array" ref="A1929:Q1929">_xlfn.IFS(H588=$B$1617,A588:Q588)</f>
        <v>41</v>
      </c>
      <c r="B1929">
        <v>40.26</v>
      </c>
      <c r="C1929">
        <v>0</v>
      </c>
      <c r="D1929">
        <v>1</v>
      </c>
      <c r="E1929">
        <v>0</v>
      </c>
      <c r="F1929">
        <v>0</v>
      </c>
      <c r="G1929">
        <v>1</v>
      </c>
      <c r="H1929">
        <v>0</v>
      </c>
      <c r="I1929">
        <v>1</v>
      </c>
      <c r="J1929">
        <v>0</v>
      </c>
      <c r="K1929">
        <v>0</v>
      </c>
      <c r="L1929">
        <v>0</v>
      </c>
      <c r="M1929">
        <v>0</v>
      </c>
      <c r="N1929">
        <v>0</v>
      </c>
      <c r="O1929">
        <v>1</v>
      </c>
      <c r="P1929">
        <v>0</v>
      </c>
      <c r="Q1929" s="3">
        <v>5709.1643999999997</v>
      </c>
    </row>
    <row r="1930" spans="1:17" hidden="1" x14ac:dyDescent="0.35">
      <c r="A1930" cm="1">
        <f t="array" ref="A1930:Q1930">_xlfn.IFS(H589=$B$1617,A589:Q589)</f>
        <v>41</v>
      </c>
      <c r="B1930">
        <v>34.21</v>
      </c>
      <c r="C1930">
        <v>0</v>
      </c>
      <c r="D1930">
        <v>1</v>
      </c>
      <c r="E1930">
        <v>0</v>
      </c>
      <c r="F1930">
        <v>0</v>
      </c>
      <c r="G1930">
        <v>1</v>
      </c>
      <c r="H1930">
        <v>0</v>
      </c>
      <c r="I1930">
        <v>1</v>
      </c>
      <c r="J1930">
        <v>0</v>
      </c>
      <c r="K1930">
        <v>0</v>
      </c>
      <c r="L1930">
        <v>0</v>
      </c>
      <c r="M1930">
        <v>0</v>
      </c>
      <c r="N1930">
        <v>0</v>
      </c>
      <c r="O1930">
        <v>1</v>
      </c>
      <c r="P1930">
        <v>0</v>
      </c>
      <c r="Q1930" s="3">
        <v>6289.7548999999999</v>
      </c>
    </row>
    <row r="1931" spans="1:17" hidden="1" x14ac:dyDescent="0.35">
      <c r="A1931" cm="1">
        <f t="array" ref="A1931:Q1931">_xlfn.IFS(H590=$B$1617,A590:Q590)</f>
        <v>41</v>
      </c>
      <c r="B1931">
        <v>33.549999999999997</v>
      </c>
      <c r="C1931">
        <v>0</v>
      </c>
      <c r="D1931">
        <v>1</v>
      </c>
      <c r="E1931">
        <v>0</v>
      </c>
      <c r="F1931">
        <v>0</v>
      </c>
      <c r="G1931">
        <v>1</v>
      </c>
      <c r="H1931">
        <v>0</v>
      </c>
      <c r="I1931">
        <v>1</v>
      </c>
      <c r="J1931">
        <v>0</v>
      </c>
      <c r="K1931">
        <v>0</v>
      </c>
      <c r="L1931">
        <v>0</v>
      </c>
      <c r="M1931">
        <v>0</v>
      </c>
      <c r="N1931">
        <v>0</v>
      </c>
      <c r="O1931">
        <v>1</v>
      </c>
      <c r="P1931">
        <v>0</v>
      </c>
      <c r="Q1931" s="3">
        <v>5699.8374999999996</v>
      </c>
    </row>
    <row r="1932" spans="1:17" hidden="1" x14ac:dyDescent="0.35">
      <c r="A1932" cm="1">
        <f t="array" ref="A1932:Q1932">_xlfn.IFS(H591=$B$1617,A591:Q591)</f>
        <v>42</v>
      </c>
      <c r="B1932">
        <v>35.97</v>
      </c>
      <c r="C1932">
        <v>0</v>
      </c>
      <c r="D1932">
        <v>1</v>
      </c>
      <c r="E1932">
        <v>0</v>
      </c>
      <c r="F1932">
        <v>0</v>
      </c>
      <c r="G1932">
        <v>1</v>
      </c>
      <c r="H1932">
        <v>0</v>
      </c>
      <c r="I1932">
        <v>1</v>
      </c>
      <c r="J1932">
        <v>0</v>
      </c>
      <c r="K1932">
        <v>0</v>
      </c>
      <c r="L1932">
        <v>0</v>
      </c>
      <c r="M1932">
        <v>0</v>
      </c>
      <c r="N1932">
        <v>0</v>
      </c>
      <c r="O1932">
        <v>1</v>
      </c>
      <c r="P1932">
        <v>0</v>
      </c>
      <c r="Q1932" s="3">
        <v>7160.3302999999996</v>
      </c>
    </row>
    <row r="1933" spans="1:17" hidden="1" x14ac:dyDescent="0.35">
      <c r="A1933" cm="1">
        <f t="array" ref="A1933:Q1933">_xlfn.IFS(H592=$B$1617,A592:Q592)</f>
        <v>42</v>
      </c>
      <c r="B1933">
        <v>37.18</v>
      </c>
      <c r="C1933">
        <v>0</v>
      </c>
      <c r="D1933">
        <v>1</v>
      </c>
      <c r="E1933">
        <v>0</v>
      </c>
      <c r="F1933">
        <v>0</v>
      </c>
      <c r="G1933">
        <v>1</v>
      </c>
      <c r="H1933">
        <v>0</v>
      </c>
      <c r="I1933">
        <v>1</v>
      </c>
      <c r="J1933">
        <v>0</v>
      </c>
      <c r="K1933">
        <v>0</v>
      </c>
      <c r="L1933">
        <v>0</v>
      </c>
      <c r="M1933">
        <v>0</v>
      </c>
      <c r="N1933">
        <v>0</v>
      </c>
      <c r="O1933">
        <v>1</v>
      </c>
      <c r="P1933">
        <v>0</v>
      </c>
      <c r="Q1933" s="3">
        <v>7162.0122000000001</v>
      </c>
    </row>
    <row r="1934" spans="1:17" hidden="1" x14ac:dyDescent="0.35">
      <c r="A1934" cm="1">
        <f t="array" ref="A1934:Q1934">_xlfn.IFS(H593=$B$1617,A593:Q593)</f>
        <v>43</v>
      </c>
      <c r="B1934">
        <v>35.31</v>
      </c>
      <c r="C1934">
        <v>0</v>
      </c>
      <c r="D1934">
        <v>1</v>
      </c>
      <c r="E1934">
        <v>0</v>
      </c>
      <c r="F1934">
        <v>0</v>
      </c>
      <c r="G1934">
        <v>1</v>
      </c>
      <c r="H1934">
        <v>0</v>
      </c>
      <c r="I1934">
        <v>1</v>
      </c>
      <c r="J1934">
        <v>0</v>
      </c>
      <c r="K1934">
        <v>0</v>
      </c>
      <c r="L1934">
        <v>0</v>
      </c>
      <c r="M1934">
        <v>0</v>
      </c>
      <c r="N1934">
        <v>0</v>
      </c>
      <c r="O1934">
        <v>1</v>
      </c>
      <c r="P1934">
        <v>0</v>
      </c>
      <c r="Q1934" s="3">
        <v>18806.145469999999</v>
      </c>
    </row>
    <row r="1935" spans="1:17" hidden="1" x14ac:dyDescent="0.35">
      <c r="A1935" cm="1">
        <f t="array" ref="A1935:Q1935">_xlfn.IFS(H594=$B$1617,A594:Q594)</f>
        <v>44</v>
      </c>
      <c r="B1935">
        <v>30.69</v>
      </c>
      <c r="C1935">
        <v>0</v>
      </c>
      <c r="D1935">
        <v>1</v>
      </c>
      <c r="E1935">
        <v>0</v>
      </c>
      <c r="F1935">
        <v>0</v>
      </c>
      <c r="G1935">
        <v>1</v>
      </c>
      <c r="H1935">
        <v>0</v>
      </c>
      <c r="I1935">
        <v>1</v>
      </c>
      <c r="J1935">
        <v>0</v>
      </c>
      <c r="K1935">
        <v>0</v>
      </c>
      <c r="L1935">
        <v>0</v>
      </c>
      <c r="M1935">
        <v>0</v>
      </c>
      <c r="N1935">
        <v>0</v>
      </c>
      <c r="O1935">
        <v>1</v>
      </c>
      <c r="P1935">
        <v>0</v>
      </c>
      <c r="Q1935" s="3">
        <v>7731.4270999999999</v>
      </c>
    </row>
    <row r="1936" spans="1:17" hidden="1" x14ac:dyDescent="0.35">
      <c r="A1936" cm="1">
        <f t="array" ref="A1936:Q1936">_xlfn.IFS(H595=$B$1617,A595:Q595)</f>
        <v>44</v>
      </c>
      <c r="B1936">
        <v>38.06</v>
      </c>
      <c r="C1936">
        <v>0</v>
      </c>
      <c r="D1936">
        <v>1</v>
      </c>
      <c r="E1936">
        <v>0</v>
      </c>
      <c r="F1936">
        <v>0</v>
      </c>
      <c r="G1936">
        <v>1</v>
      </c>
      <c r="H1936">
        <v>0</v>
      </c>
      <c r="I1936">
        <v>1</v>
      </c>
      <c r="J1936">
        <v>0</v>
      </c>
      <c r="K1936">
        <v>0</v>
      </c>
      <c r="L1936">
        <v>0</v>
      </c>
      <c r="M1936">
        <v>0</v>
      </c>
      <c r="N1936">
        <v>0</v>
      </c>
      <c r="O1936">
        <v>1</v>
      </c>
      <c r="P1936">
        <v>0</v>
      </c>
      <c r="Q1936" s="3">
        <v>7152.6714000000002</v>
      </c>
    </row>
    <row r="1937" spans="1:17" hidden="1" x14ac:dyDescent="0.35">
      <c r="A1937" cm="1">
        <f t="array" ref="A1937:Q1937">_xlfn.IFS(H596=$B$1617,A596:Q596)</f>
        <v>44</v>
      </c>
      <c r="B1937">
        <v>34.32</v>
      </c>
      <c r="C1937">
        <v>0</v>
      </c>
      <c r="D1937">
        <v>1</v>
      </c>
      <c r="E1937">
        <v>0</v>
      </c>
      <c r="F1937">
        <v>0</v>
      </c>
      <c r="G1937">
        <v>1</v>
      </c>
      <c r="H1937">
        <v>0</v>
      </c>
      <c r="I1937">
        <v>1</v>
      </c>
      <c r="J1937">
        <v>0</v>
      </c>
      <c r="K1937">
        <v>0</v>
      </c>
      <c r="L1937">
        <v>0</v>
      </c>
      <c r="M1937">
        <v>0</v>
      </c>
      <c r="N1937">
        <v>0</v>
      </c>
      <c r="O1937">
        <v>1</v>
      </c>
      <c r="P1937">
        <v>0</v>
      </c>
      <c r="Q1937" s="3">
        <v>7147.4727999999996</v>
      </c>
    </row>
    <row r="1938" spans="1:17" hidden="1" x14ac:dyDescent="0.35">
      <c r="A1938" cm="1">
        <f t="array" ref="A1938:Q1938">_xlfn.IFS(H597=$B$1617,A597:Q597)</f>
        <v>46</v>
      </c>
      <c r="B1938">
        <v>43.89</v>
      </c>
      <c r="C1938">
        <v>0</v>
      </c>
      <c r="D1938">
        <v>1</v>
      </c>
      <c r="E1938">
        <v>0</v>
      </c>
      <c r="F1938">
        <v>0</v>
      </c>
      <c r="G1938">
        <v>1</v>
      </c>
      <c r="H1938">
        <v>0</v>
      </c>
      <c r="I1938">
        <v>1</v>
      </c>
      <c r="J1938">
        <v>0</v>
      </c>
      <c r="K1938">
        <v>0</v>
      </c>
      <c r="L1938">
        <v>0</v>
      </c>
      <c r="M1938">
        <v>0</v>
      </c>
      <c r="N1938">
        <v>0</v>
      </c>
      <c r="O1938">
        <v>1</v>
      </c>
      <c r="P1938">
        <v>0</v>
      </c>
      <c r="Q1938" s="3">
        <v>8944.1151000000009</v>
      </c>
    </row>
    <row r="1939" spans="1:17" hidden="1" x14ac:dyDescent="0.35">
      <c r="A1939" cm="1">
        <f t="array" ref="A1939:Q1939">_xlfn.IFS(H598=$B$1617,A598:Q598)</f>
        <v>46</v>
      </c>
      <c r="B1939">
        <v>38.17</v>
      </c>
      <c r="C1939">
        <v>0</v>
      </c>
      <c r="D1939">
        <v>1</v>
      </c>
      <c r="E1939">
        <v>0</v>
      </c>
      <c r="F1939">
        <v>0</v>
      </c>
      <c r="G1939">
        <v>1</v>
      </c>
      <c r="H1939">
        <v>0</v>
      </c>
      <c r="I1939">
        <v>1</v>
      </c>
      <c r="J1939">
        <v>0</v>
      </c>
      <c r="K1939">
        <v>0</v>
      </c>
      <c r="L1939">
        <v>0</v>
      </c>
      <c r="M1939">
        <v>0</v>
      </c>
      <c r="N1939">
        <v>0</v>
      </c>
      <c r="O1939">
        <v>1</v>
      </c>
      <c r="P1939">
        <v>0</v>
      </c>
      <c r="Q1939" s="3">
        <v>8347.1643000000004</v>
      </c>
    </row>
    <row r="1940" spans="1:17" hidden="1" x14ac:dyDescent="0.35">
      <c r="A1940" cm="1">
        <f t="array" ref="A1940:Q1940">_xlfn.IFS(H599=$B$1617,A599:Q599)</f>
        <v>47</v>
      </c>
      <c r="B1940">
        <v>47.52</v>
      </c>
      <c r="C1940">
        <v>0</v>
      </c>
      <c r="D1940">
        <v>1</v>
      </c>
      <c r="E1940">
        <v>0</v>
      </c>
      <c r="F1940">
        <v>0</v>
      </c>
      <c r="G1940">
        <v>1</v>
      </c>
      <c r="H1940">
        <v>0</v>
      </c>
      <c r="I1940">
        <v>1</v>
      </c>
      <c r="J1940">
        <v>0</v>
      </c>
      <c r="K1940">
        <v>0</v>
      </c>
      <c r="L1940">
        <v>0</v>
      </c>
      <c r="M1940">
        <v>0</v>
      </c>
      <c r="N1940">
        <v>0</v>
      </c>
      <c r="O1940">
        <v>1</v>
      </c>
      <c r="P1940">
        <v>0</v>
      </c>
      <c r="Q1940" s="3">
        <v>8083.9197999999997</v>
      </c>
    </row>
    <row r="1941" spans="1:17" hidden="1" x14ac:dyDescent="0.35">
      <c r="A1941" cm="1">
        <f t="array" ref="A1941:Q1941">_xlfn.IFS(H600=$B$1617,A600:Q600)</f>
        <v>48</v>
      </c>
      <c r="B1941">
        <v>40.15</v>
      </c>
      <c r="C1941">
        <v>0</v>
      </c>
      <c r="D1941">
        <v>1</v>
      </c>
      <c r="E1941">
        <v>0</v>
      </c>
      <c r="F1941">
        <v>0</v>
      </c>
      <c r="G1941">
        <v>1</v>
      </c>
      <c r="H1941">
        <v>0</v>
      </c>
      <c r="I1941">
        <v>1</v>
      </c>
      <c r="J1941">
        <v>0</v>
      </c>
      <c r="K1941">
        <v>0</v>
      </c>
      <c r="L1941">
        <v>0</v>
      </c>
      <c r="M1941">
        <v>0</v>
      </c>
      <c r="N1941">
        <v>0</v>
      </c>
      <c r="O1941">
        <v>1</v>
      </c>
      <c r="P1941">
        <v>0</v>
      </c>
      <c r="Q1941" s="3">
        <v>7804.1605</v>
      </c>
    </row>
    <row r="1942" spans="1:17" hidden="1" x14ac:dyDescent="0.35">
      <c r="A1942" cm="1">
        <f t="array" ref="A1942:Q1942">_xlfn.IFS(H601=$B$1617,A601:Q601)</f>
        <v>48</v>
      </c>
      <c r="B1942">
        <v>37.29</v>
      </c>
      <c r="C1942">
        <v>0</v>
      </c>
      <c r="D1942">
        <v>1</v>
      </c>
      <c r="E1942">
        <v>0</v>
      </c>
      <c r="F1942">
        <v>0</v>
      </c>
      <c r="G1942">
        <v>1</v>
      </c>
      <c r="H1942">
        <v>0</v>
      </c>
      <c r="I1942">
        <v>1</v>
      </c>
      <c r="J1942">
        <v>0</v>
      </c>
      <c r="K1942">
        <v>0</v>
      </c>
      <c r="L1942">
        <v>0</v>
      </c>
      <c r="M1942">
        <v>0</v>
      </c>
      <c r="N1942">
        <v>0</v>
      </c>
      <c r="O1942">
        <v>1</v>
      </c>
      <c r="P1942">
        <v>0</v>
      </c>
      <c r="Q1942" s="3">
        <v>8978.1851000000006</v>
      </c>
    </row>
    <row r="1943" spans="1:17" hidden="1" x14ac:dyDescent="0.35">
      <c r="A1943" cm="1">
        <f t="array" ref="A1943:Q1943">_xlfn.IFS(H602=$B$1617,A602:Q602)</f>
        <v>49</v>
      </c>
      <c r="B1943">
        <v>35.86</v>
      </c>
      <c r="C1943">
        <v>0</v>
      </c>
      <c r="D1943">
        <v>1</v>
      </c>
      <c r="E1943">
        <v>0</v>
      </c>
      <c r="F1943">
        <v>0</v>
      </c>
      <c r="G1943">
        <v>1</v>
      </c>
      <c r="H1943">
        <v>0</v>
      </c>
      <c r="I1943">
        <v>1</v>
      </c>
      <c r="J1943">
        <v>0</v>
      </c>
      <c r="K1943">
        <v>0</v>
      </c>
      <c r="L1943">
        <v>0</v>
      </c>
      <c r="M1943">
        <v>0</v>
      </c>
      <c r="N1943">
        <v>0</v>
      </c>
      <c r="O1943">
        <v>1</v>
      </c>
      <c r="P1943">
        <v>0</v>
      </c>
      <c r="Q1943" s="3">
        <v>8124.4084000000003</v>
      </c>
    </row>
    <row r="1944" spans="1:17" hidden="1" x14ac:dyDescent="0.35">
      <c r="A1944" cm="1">
        <f t="array" ref="A1944:Q1944">_xlfn.IFS(H603=$B$1617,A603:Q603)</f>
        <v>49</v>
      </c>
      <c r="B1944">
        <v>37.51</v>
      </c>
      <c r="C1944">
        <v>0</v>
      </c>
      <c r="D1944">
        <v>1</v>
      </c>
      <c r="E1944">
        <v>0</v>
      </c>
      <c r="F1944">
        <v>0</v>
      </c>
      <c r="G1944">
        <v>1</v>
      </c>
      <c r="H1944">
        <v>0</v>
      </c>
      <c r="I1944">
        <v>1</v>
      </c>
      <c r="J1944">
        <v>0</v>
      </c>
      <c r="K1944">
        <v>0</v>
      </c>
      <c r="L1944">
        <v>0</v>
      </c>
      <c r="M1944">
        <v>0</v>
      </c>
      <c r="N1944">
        <v>0</v>
      </c>
      <c r="O1944">
        <v>1</v>
      </c>
      <c r="P1944">
        <v>0</v>
      </c>
      <c r="Q1944" s="3">
        <v>9304.7019</v>
      </c>
    </row>
    <row r="1945" spans="1:17" hidden="1" x14ac:dyDescent="0.35">
      <c r="A1945" cm="1">
        <f t="array" ref="A1945:Q1945">_xlfn.IFS(H604=$B$1617,A604:Q604)</f>
        <v>49</v>
      </c>
      <c r="B1945">
        <v>36.85</v>
      </c>
      <c r="C1945">
        <v>0</v>
      </c>
      <c r="D1945">
        <v>1</v>
      </c>
      <c r="E1945">
        <v>0</v>
      </c>
      <c r="F1945">
        <v>0</v>
      </c>
      <c r="G1945">
        <v>1</v>
      </c>
      <c r="H1945">
        <v>0</v>
      </c>
      <c r="I1945">
        <v>1</v>
      </c>
      <c r="J1945">
        <v>0</v>
      </c>
      <c r="K1945">
        <v>0</v>
      </c>
      <c r="L1945">
        <v>0</v>
      </c>
      <c r="M1945">
        <v>0</v>
      </c>
      <c r="N1945">
        <v>0</v>
      </c>
      <c r="O1945">
        <v>1</v>
      </c>
      <c r="P1945">
        <v>0</v>
      </c>
      <c r="Q1945" s="3">
        <v>8125.7844999999998</v>
      </c>
    </row>
    <row r="1946" spans="1:17" hidden="1" x14ac:dyDescent="0.35">
      <c r="A1946" cm="1">
        <f t="array" ref="A1946:Q1946">_xlfn.IFS(H605=$B$1617,A605:Q605)</f>
        <v>50</v>
      </c>
      <c r="B1946">
        <v>44.77</v>
      </c>
      <c r="C1946">
        <v>0</v>
      </c>
      <c r="D1946">
        <v>1</v>
      </c>
      <c r="E1946">
        <v>0</v>
      </c>
      <c r="F1946">
        <v>0</v>
      </c>
      <c r="G1946">
        <v>1</v>
      </c>
      <c r="H1946">
        <v>0</v>
      </c>
      <c r="I1946">
        <v>1</v>
      </c>
      <c r="J1946">
        <v>0</v>
      </c>
      <c r="K1946">
        <v>0</v>
      </c>
      <c r="L1946">
        <v>0</v>
      </c>
      <c r="M1946">
        <v>0</v>
      </c>
      <c r="N1946">
        <v>0</v>
      </c>
      <c r="O1946">
        <v>1</v>
      </c>
      <c r="P1946">
        <v>0</v>
      </c>
      <c r="Q1946" s="3">
        <v>9058.7302999999993</v>
      </c>
    </row>
    <row r="1947" spans="1:17" hidden="1" x14ac:dyDescent="0.35">
      <c r="A1947" cm="1">
        <f t="array" ref="A1947:Q1947">_xlfn.IFS(H606=$B$1617,A606:Q606)</f>
        <v>50</v>
      </c>
      <c r="B1947">
        <v>37.07</v>
      </c>
      <c r="C1947">
        <v>0</v>
      </c>
      <c r="D1947">
        <v>1</v>
      </c>
      <c r="E1947">
        <v>0</v>
      </c>
      <c r="F1947">
        <v>0</v>
      </c>
      <c r="G1947">
        <v>1</v>
      </c>
      <c r="H1947">
        <v>0</v>
      </c>
      <c r="I1947">
        <v>1</v>
      </c>
      <c r="J1947">
        <v>0</v>
      </c>
      <c r="K1947">
        <v>0</v>
      </c>
      <c r="L1947">
        <v>0</v>
      </c>
      <c r="M1947">
        <v>0</v>
      </c>
      <c r="N1947">
        <v>0</v>
      </c>
      <c r="O1947">
        <v>1</v>
      </c>
      <c r="P1947">
        <v>0</v>
      </c>
      <c r="Q1947" s="3">
        <v>9048.0272999999997</v>
      </c>
    </row>
    <row r="1948" spans="1:17" hidden="1" x14ac:dyDescent="0.35">
      <c r="A1948" cm="1">
        <f t="array" ref="A1948:Q1948">_xlfn.IFS(H607=$B$1617,A607:Q607)</f>
        <v>51</v>
      </c>
      <c r="B1948">
        <v>33.33</v>
      </c>
      <c r="C1948">
        <v>0</v>
      </c>
      <c r="D1948">
        <v>1</v>
      </c>
      <c r="E1948">
        <v>0</v>
      </c>
      <c r="F1948">
        <v>0</v>
      </c>
      <c r="G1948">
        <v>1</v>
      </c>
      <c r="H1948">
        <v>0</v>
      </c>
      <c r="I1948">
        <v>1</v>
      </c>
      <c r="J1948">
        <v>0</v>
      </c>
      <c r="K1948">
        <v>0</v>
      </c>
      <c r="L1948">
        <v>0</v>
      </c>
      <c r="M1948">
        <v>0</v>
      </c>
      <c r="N1948">
        <v>0</v>
      </c>
      <c r="O1948">
        <v>1</v>
      </c>
      <c r="P1948">
        <v>0</v>
      </c>
      <c r="Q1948" s="3">
        <v>10560.4917</v>
      </c>
    </row>
    <row r="1949" spans="1:17" hidden="1" x14ac:dyDescent="0.35">
      <c r="A1949" cm="1">
        <f t="array" ref="A1949:Q1949">_xlfn.IFS(H608=$B$1617,A608:Q608)</f>
        <v>51</v>
      </c>
      <c r="B1949">
        <v>35.97</v>
      </c>
      <c r="C1949">
        <v>0</v>
      </c>
      <c r="D1949">
        <v>1</v>
      </c>
      <c r="E1949">
        <v>0</v>
      </c>
      <c r="F1949">
        <v>0</v>
      </c>
      <c r="G1949">
        <v>1</v>
      </c>
      <c r="H1949">
        <v>0</v>
      </c>
      <c r="I1949">
        <v>1</v>
      </c>
      <c r="J1949">
        <v>0</v>
      </c>
      <c r="K1949">
        <v>0</v>
      </c>
      <c r="L1949">
        <v>0</v>
      </c>
      <c r="M1949">
        <v>0</v>
      </c>
      <c r="N1949">
        <v>0</v>
      </c>
      <c r="O1949">
        <v>1</v>
      </c>
      <c r="P1949">
        <v>0</v>
      </c>
      <c r="Q1949" s="3">
        <v>9386.1612999999998</v>
      </c>
    </row>
    <row r="1950" spans="1:17" hidden="1" x14ac:dyDescent="0.35">
      <c r="A1950" cm="1">
        <f t="array" ref="A1950:Q1950">_xlfn.IFS(H609=$B$1617,A609:Q609)</f>
        <v>51</v>
      </c>
      <c r="B1950">
        <v>30.03</v>
      </c>
      <c r="C1950">
        <v>0</v>
      </c>
      <c r="D1950">
        <v>1</v>
      </c>
      <c r="E1950">
        <v>0</v>
      </c>
      <c r="F1950">
        <v>0</v>
      </c>
      <c r="G1950">
        <v>1</v>
      </c>
      <c r="H1950">
        <v>0</v>
      </c>
      <c r="I1950">
        <v>1</v>
      </c>
      <c r="J1950">
        <v>0</v>
      </c>
      <c r="K1950">
        <v>0</v>
      </c>
      <c r="L1950">
        <v>0</v>
      </c>
      <c r="M1950">
        <v>0</v>
      </c>
      <c r="N1950">
        <v>0</v>
      </c>
      <c r="O1950">
        <v>1</v>
      </c>
      <c r="P1950">
        <v>0</v>
      </c>
      <c r="Q1950" s="3">
        <v>9377.9046999999991</v>
      </c>
    </row>
    <row r="1951" spans="1:17" hidden="1" x14ac:dyDescent="0.35">
      <c r="A1951" cm="1">
        <f t="array" ref="A1951:Q1951">_xlfn.IFS(H610=$B$1617,A610:Q610)</f>
        <v>52</v>
      </c>
      <c r="B1951">
        <v>34.1</v>
      </c>
      <c r="C1951">
        <v>0</v>
      </c>
      <c r="D1951">
        <v>1</v>
      </c>
      <c r="E1951">
        <v>0</v>
      </c>
      <c r="F1951">
        <v>0</v>
      </c>
      <c r="G1951">
        <v>1</v>
      </c>
      <c r="H1951">
        <v>0</v>
      </c>
      <c r="I1951">
        <v>1</v>
      </c>
      <c r="J1951">
        <v>0</v>
      </c>
      <c r="K1951">
        <v>0</v>
      </c>
      <c r="L1951">
        <v>0</v>
      </c>
      <c r="M1951">
        <v>0</v>
      </c>
      <c r="N1951">
        <v>0</v>
      </c>
      <c r="O1951">
        <v>1</v>
      </c>
      <c r="P1951">
        <v>0</v>
      </c>
      <c r="Q1951" s="3">
        <v>9140.9509999999991</v>
      </c>
    </row>
    <row r="1952" spans="1:17" hidden="1" x14ac:dyDescent="0.35">
      <c r="A1952" cm="1">
        <f t="array" ref="A1952:Q1952">_xlfn.IFS(H611=$B$1617,A611:Q611)</f>
        <v>52</v>
      </c>
      <c r="B1952">
        <v>47.74</v>
      </c>
      <c r="C1952">
        <v>0</v>
      </c>
      <c r="D1952">
        <v>1</v>
      </c>
      <c r="E1952">
        <v>0</v>
      </c>
      <c r="F1952">
        <v>0</v>
      </c>
      <c r="G1952">
        <v>1</v>
      </c>
      <c r="H1952">
        <v>0</v>
      </c>
      <c r="I1952">
        <v>1</v>
      </c>
      <c r="J1952">
        <v>0</v>
      </c>
      <c r="K1952">
        <v>0</v>
      </c>
      <c r="L1952">
        <v>0</v>
      </c>
      <c r="M1952">
        <v>0</v>
      </c>
      <c r="N1952">
        <v>0</v>
      </c>
      <c r="O1952">
        <v>1</v>
      </c>
      <c r="P1952">
        <v>0</v>
      </c>
      <c r="Q1952" s="3">
        <v>9748.9105999999992</v>
      </c>
    </row>
    <row r="1953" spans="1:17" hidden="1" x14ac:dyDescent="0.35">
      <c r="A1953" cm="1">
        <f t="array" ref="A1953:Q1953">_xlfn.IFS(H612=$B$1617,A612:Q612)</f>
        <v>53</v>
      </c>
      <c r="B1953">
        <v>31.35</v>
      </c>
      <c r="C1953">
        <v>0</v>
      </c>
      <c r="D1953">
        <v>1</v>
      </c>
      <c r="E1953">
        <v>0</v>
      </c>
      <c r="F1953">
        <v>0</v>
      </c>
      <c r="G1953">
        <v>1</v>
      </c>
      <c r="H1953">
        <v>0</v>
      </c>
      <c r="I1953">
        <v>1</v>
      </c>
      <c r="J1953">
        <v>0</v>
      </c>
      <c r="K1953">
        <v>0</v>
      </c>
      <c r="L1953">
        <v>0</v>
      </c>
      <c r="M1953">
        <v>0</v>
      </c>
      <c r="N1953">
        <v>0</v>
      </c>
      <c r="O1953">
        <v>1</v>
      </c>
      <c r="P1953">
        <v>0</v>
      </c>
      <c r="Q1953" s="3">
        <v>27346.04207</v>
      </c>
    </row>
    <row r="1954" spans="1:17" hidden="1" x14ac:dyDescent="0.35">
      <c r="A1954" cm="1">
        <f t="array" ref="A1954:Q1954">_xlfn.IFS(H613=$B$1617,A613:Q613)</f>
        <v>53</v>
      </c>
      <c r="B1954">
        <v>41.47</v>
      </c>
      <c r="C1954">
        <v>0</v>
      </c>
      <c r="D1954">
        <v>1</v>
      </c>
      <c r="E1954">
        <v>0</v>
      </c>
      <c r="F1954">
        <v>0</v>
      </c>
      <c r="G1954">
        <v>1</v>
      </c>
      <c r="H1954">
        <v>0</v>
      </c>
      <c r="I1954">
        <v>1</v>
      </c>
      <c r="J1954">
        <v>0</v>
      </c>
      <c r="K1954">
        <v>0</v>
      </c>
      <c r="L1954">
        <v>0</v>
      </c>
      <c r="M1954">
        <v>0</v>
      </c>
      <c r="N1954">
        <v>0</v>
      </c>
      <c r="O1954">
        <v>1</v>
      </c>
      <c r="P1954">
        <v>0</v>
      </c>
      <c r="Q1954" s="3">
        <v>9504.3102999999992</v>
      </c>
    </row>
    <row r="1955" spans="1:17" hidden="1" x14ac:dyDescent="0.35">
      <c r="A1955" cm="1">
        <f t="array" ref="A1955:Q1955">_xlfn.IFS(H614=$B$1617,A614:Q614)</f>
        <v>55</v>
      </c>
      <c r="B1955">
        <v>38.28</v>
      </c>
      <c r="C1955">
        <v>0</v>
      </c>
      <c r="D1955">
        <v>1</v>
      </c>
      <c r="E1955">
        <v>0</v>
      </c>
      <c r="F1955">
        <v>0</v>
      </c>
      <c r="G1955">
        <v>1</v>
      </c>
      <c r="H1955">
        <v>0</v>
      </c>
      <c r="I1955">
        <v>1</v>
      </c>
      <c r="J1955">
        <v>0</v>
      </c>
      <c r="K1955">
        <v>0</v>
      </c>
      <c r="L1955">
        <v>0</v>
      </c>
      <c r="M1955">
        <v>0</v>
      </c>
      <c r="N1955">
        <v>0</v>
      </c>
      <c r="O1955">
        <v>1</v>
      </c>
      <c r="P1955">
        <v>0</v>
      </c>
      <c r="Q1955" s="3">
        <v>10226.2842</v>
      </c>
    </row>
    <row r="1956" spans="1:17" hidden="1" x14ac:dyDescent="0.35">
      <c r="A1956" cm="1">
        <f t="array" ref="A1956:Q1956">_xlfn.IFS(H615=$B$1617,A615:Q615)</f>
        <v>55</v>
      </c>
      <c r="B1956">
        <v>33.880000000000003</v>
      </c>
      <c r="C1956">
        <v>0</v>
      </c>
      <c r="D1956">
        <v>1</v>
      </c>
      <c r="E1956">
        <v>0</v>
      </c>
      <c r="F1956">
        <v>0</v>
      </c>
      <c r="G1956">
        <v>1</v>
      </c>
      <c r="H1956">
        <v>0</v>
      </c>
      <c r="I1956">
        <v>1</v>
      </c>
      <c r="J1956">
        <v>0</v>
      </c>
      <c r="K1956">
        <v>0</v>
      </c>
      <c r="L1956">
        <v>0</v>
      </c>
      <c r="M1956">
        <v>0</v>
      </c>
      <c r="N1956">
        <v>0</v>
      </c>
      <c r="O1956">
        <v>1</v>
      </c>
      <c r="P1956">
        <v>0</v>
      </c>
      <c r="Q1956" s="3">
        <v>11987.1682</v>
      </c>
    </row>
    <row r="1957" spans="1:17" hidden="1" x14ac:dyDescent="0.35">
      <c r="A1957" cm="1">
        <f t="array" ref="A1957:Q1957">_xlfn.IFS(H616=$B$1617,A616:Q616)</f>
        <v>55</v>
      </c>
      <c r="B1957">
        <v>33</v>
      </c>
      <c r="C1957">
        <v>0</v>
      </c>
      <c r="D1957">
        <v>1</v>
      </c>
      <c r="E1957">
        <v>0</v>
      </c>
      <c r="F1957">
        <v>0</v>
      </c>
      <c r="G1957">
        <v>1</v>
      </c>
      <c r="H1957">
        <v>0</v>
      </c>
      <c r="I1957">
        <v>1</v>
      </c>
      <c r="J1957">
        <v>0</v>
      </c>
      <c r="K1957">
        <v>0</v>
      </c>
      <c r="L1957">
        <v>0</v>
      </c>
      <c r="M1957">
        <v>0</v>
      </c>
      <c r="N1957">
        <v>0</v>
      </c>
      <c r="O1957">
        <v>1</v>
      </c>
      <c r="P1957">
        <v>0</v>
      </c>
      <c r="Q1957" s="3">
        <v>20781.48892</v>
      </c>
    </row>
    <row r="1958" spans="1:17" hidden="1" x14ac:dyDescent="0.35">
      <c r="A1958" cm="1">
        <f t="array" ref="A1958:Q1958">_xlfn.IFS(H617=$B$1617,A617:Q617)</f>
        <v>55</v>
      </c>
      <c r="B1958">
        <v>32.67</v>
      </c>
      <c r="C1958">
        <v>0</v>
      </c>
      <c r="D1958">
        <v>1</v>
      </c>
      <c r="E1958">
        <v>0</v>
      </c>
      <c r="F1958">
        <v>0</v>
      </c>
      <c r="G1958">
        <v>1</v>
      </c>
      <c r="H1958">
        <v>0</v>
      </c>
      <c r="I1958">
        <v>1</v>
      </c>
      <c r="J1958">
        <v>0</v>
      </c>
      <c r="K1958">
        <v>0</v>
      </c>
      <c r="L1958">
        <v>0</v>
      </c>
      <c r="M1958">
        <v>0</v>
      </c>
      <c r="N1958">
        <v>0</v>
      </c>
      <c r="O1958">
        <v>1</v>
      </c>
      <c r="P1958">
        <v>0</v>
      </c>
      <c r="Q1958" s="3">
        <v>10807.4863</v>
      </c>
    </row>
    <row r="1959" spans="1:17" hidden="1" x14ac:dyDescent="0.35">
      <c r="A1959" cm="1">
        <f t="array" ref="A1959:Q1959">_xlfn.IFS(H618=$B$1617,A618:Q618)</f>
        <v>56</v>
      </c>
      <c r="B1959">
        <v>33.659999999999997</v>
      </c>
      <c r="C1959">
        <v>0</v>
      </c>
      <c r="D1959">
        <v>1</v>
      </c>
      <c r="E1959">
        <v>0</v>
      </c>
      <c r="F1959">
        <v>0</v>
      </c>
      <c r="G1959">
        <v>1</v>
      </c>
      <c r="H1959">
        <v>0</v>
      </c>
      <c r="I1959">
        <v>1</v>
      </c>
      <c r="J1959">
        <v>0</v>
      </c>
      <c r="K1959">
        <v>0</v>
      </c>
      <c r="L1959">
        <v>0</v>
      </c>
      <c r="M1959">
        <v>0</v>
      </c>
      <c r="N1959">
        <v>0</v>
      </c>
      <c r="O1959">
        <v>1</v>
      </c>
      <c r="P1959">
        <v>0</v>
      </c>
      <c r="Q1959" s="3">
        <v>12949.1554</v>
      </c>
    </row>
    <row r="1960" spans="1:17" hidden="1" x14ac:dyDescent="0.35">
      <c r="A1960" cm="1">
        <f t="array" ref="A1960:Q1960">_xlfn.IFS(H619=$B$1617,A619:Q619)</f>
        <v>56</v>
      </c>
      <c r="B1960">
        <v>34.43</v>
      </c>
      <c r="C1960">
        <v>0</v>
      </c>
      <c r="D1960">
        <v>1</v>
      </c>
      <c r="E1960">
        <v>0</v>
      </c>
      <c r="F1960">
        <v>0</v>
      </c>
      <c r="G1960">
        <v>1</v>
      </c>
      <c r="H1960">
        <v>0</v>
      </c>
      <c r="I1960">
        <v>1</v>
      </c>
      <c r="J1960">
        <v>0</v>
      </c>
      <c r="K1960">
        <v>0</v>
      </c>
      <c r="L1960">
        <v>0</v>
      </c>
      <c r="M1960">
        <v>0</v>
      </c>
      <c r="N1960">
        <v>0</v>
      </c>
      <c r="O1960">
        <v>1</v>
      </c>
      <c r="P1960">
        <v>0</v>
      </c>
      <c r="Q1960" s="3">
        <v>10594.225700000001</v>
      </c>
    </row>
    <row r="1961" spans="1:17" hidden="1" x14ac:dyDescent="0.35">
      <c r="A1961" cm="1">
        <f t="array" ref="A1961:Q1961">_xlfn.IFS(H620=$B$1617,A620:Q620)</f>
        <v>57</v>
      </c>
      <c r="B1961">
        <v>40.369999999999997</v>
      </c>
      <c r="C1961">
        <v>0</v>
      </c>
      <c r="D1961">
        <v>1</v>
      </c>
      <c r="E1961">
        <v>0</v>
      </c>
      <c r="F1961">
        <v>0</v>
      </c>
      <c r="G1961">
        <v>1</v>
      </c>
      <c r="H1961">
        <v>0</v>
      </c>
      <c r="I1961">
        <v>1</v>
      </c>
      <c r="J1961">
        <v>0</v>
      </c>
      <c r="K1961">
        <v>0</v>
      </c>
      <c r="L1961">
        <v>0</v>
      </c>
      <c r="M1961">
        <v>0</v>
      </c>
      <c r="N1961">
        <v>0</v>
      </c>
      <c r="O1961">
        <v>1</v>
      </c>
      <c r="P1961">
        <v>0</v>
      </c>
      <c r="Q1961" s="3">
        <v>10982.5013</v>
      </c>
    </row>
    <row r="1962" spans="1:17" hidden="1" x14ac:dyDescent="0.35">
      <c r="A1962" cm="1">
        <f t="array" ref="A1962:Q1962">_xlfn.IFS(H621=$B$1617,A621:Q621)</f>
        <v>58</v>
      </c>
      <c r="B1962">
        <v>32.01</v>
      </c>
      <c r="C1962">
        <v>0</v>
      </c>
      <c r="D1962">
        <v>1</v>
      </c>
      <c r="E1962">
        <v>0</v>
      </c>
      <c r="F1962">
        <v>0</v>
      </c>
      <c r="G1962">
        <v>1</v>
      </c>
      <c r="H1962">
        <v>0</v>
      </c>
      <c r="I1962">
        <v>1</v>
      </c>
      <c r="J1962">
        <v>0</v>
      </c>
      <c r="K1962">
        <v>0</v>
      </c>
      <c r="L1962">
        <v>0</v>
      </c>
      <c r="M1962">
        <v>0</v>
      </c>
      <c r="N1962">
        <v>0</v>
      </c>
      <c r="O1962">
        <v>1</v>
      </c>
      <c r="P1962">
        <v>0</v>
      </c>
      <c r="Q1962" s="3">
        <v>11946.625899999999</v>
      </c>
    </row>
    <row r="1963" spans="1:17" hidden="1" x14ac:dyDescent="0.35">
      <c r="A1963" cm="1">
        <f t="array" ref="A1963:Q1963">_xlfn.IFS(H622=$B$1617,A622:Q622)</f>
        <v>58</v>
      </c>
      <c r="B1963">
        <v>49.06</v>
      </c>
      <c r="C1963">
        <v>0</v>
      </c>
      <c r="D1963">
        <v>1</v>
      </c>
      <c r="E1963">
        <v>0</v>
      </c>
      <c r="F1963">
        <v>0</v>
      </c>
      <c r="G1963">
        <v>1</v>
      </c>
      <c r="H1963">
        <v>0</v>
      </c>
      <c r="I1963">
        <v>1</v>
      </c>
      <c r="J1963">
        <v>0</v>
      </c>
      <c r="K1963">
        <v>0</v>
      </c>
      <c r="L1963">
        <v>0</v>
      </c>
      <c r="M1963">
        <v>0</v>
      </c>
      <c r="N1963">
        <v>0</v>
      </c>
      <c r="O1963">
        <v>1</v>
      </c>
      <c r="P1963">
        <v>0</v>
      </c>
      <c r="Q1963" s="3">
        <v>11381.3254</v>
      </c>
    </row>
    <row r="1964" spans="1:17" hidden="1" x14ac:dyDescent="0.35">
      <c r="A1964" cm="1">
        <f t="array" ref="A1964:Q1964">_xlfn.IFS(H623=$B$1617,A623:Q623)</f>
        <v>58</v>
      </c>
      <c r="B1964">
        <v>36.08</v>
      </c>
      <c r="C1964">
        <v>0</v>
      </c>
      <c r="D1964">
        <v>1</v>
      </c>
      <c r="E1964">
        <v>0</v>
      </c>
      <c r="F1964">
        <v>0</v>
      </c>
      <c r="G1964">
        <v>1</v>
      </c>
      <c r="H1964">
        <v>0</v>
      </c>
      <c r="I1964">
        <v>1</v>
      </c>
      <c r="J1964">
        <v>0</v>
      </c>
      <c r="K1964">
        <v>0</v>
      </c>
      <c r="L1964">
        <v>0</v>
      </c>
      <c r="M1964">
        <v>0</v>
      </c>
      <c r="N1964">
        <v>0</v>
      </c>
      <c r="O1964">
        <v>1</v>
      </c>
      <c r="P1964">
        <v>0</v>
      </c>
      <c r="Q1964" s="3">
        <v>11363.2832</v>
      </c>
    </row>
    <row r="1965" spans="1:17" hidden="1" x14ac:dyDescent="0.35">
      <c r="A1965" cm="1">
        <f t="array" ref="A1965:Q1965">_xlfn.IFS(H624=$B$1617,A624:Q624)</f>
        <v>59</v>
      </c>
      <c r="B1965">
        <v>31.79</v>
      </c>
      <c r="C1965">
        <v>0</v>
      </c>
      <c r="D1965">
        <v>1</v>
      </c>
      <c r="E1965">
        <v>0</v>
      </c>
      <c r="F1965">
        <v>0</v>
      </c>
      <c r="G1965">
        <v>1</v>
      </c>
      <c r="H1965">
        <v>0</v>
      </c>
      <c r="I1965">
        <v>1</v>
      </c>
      <c r="J1965">
        <v>0</v>
      </c>
      <c r="K1965">
        <v>0</v>
      </c>
      <c r="L1965">
        <v>0</v>
      </c>
      <c r="M1965">
        <v>0</v>
      </c>
      <c r="N1965">
        <v>0</v>
      </c>
      <c r="O1965">
        <v>1</v>
      </c>
      <c r="P1965">
        <v>0</v>
      </c>
      <c r="Q1965" s="3">
        <v>12928.7911</v>
      </c>
    </row>
    <row r="1966" spans="1:17" hidden="1" x14ac:dyDescent="0.35">
      <c r="A1966" cm="1">
        <f t="array" ref="A1966:Q1966">_xlfn.IFS(H625=$B$1617,A625:Q625)</f>
        <v>60</v>
      </c>
      <c r="B1966">
        <v>33.11</v>
      </c>
      <c r="C1966">
        <v>0</v>
      </c>
      <c r="D1966">
        <v>1</v>
      </c>
      <c r="E1966">
        <v>0</v>
      </c>
      <c r="F1966">
        <v>0</v>
      </c>
      <c r="G1966">
        <v>1</v>
      </c>
      <c r="H1966">
        <v>0</v>
      </c>
      <c r="I1966">
        <v>1</v>
      </c>
      <c r="J1966">
        <v>0</v>
      </c>
      <c r="K1966">
        <v>0</v>
      </c>
      <c r="L1966">
        <v>0</v>
      </c>
      <c r="M1966">
        <v>0</v>
      </c>
      <c r="N1966">
        <v>0</v>
      </c>
      <c r="O1966">
        <v>0</v>
      </c>
      <c r="P1966">
        <v>1</v>
      </c>
      <c r="Q1966" s="3">
        <v>13919.822899999999</v>
      </c>
    </row>
    <row r="1967" spans="1:17" hidden="1" x14ac:dyDescent="0.35">
      <c r="A1967" cm="1">
        <f t="array" ref="A1967:Q1967">_xlfn.IFS(H626=$B$1617,A626:Q626)</f>
        <v>61</v>
      </c>
      <c r="B1967">
        <v>31.57</v>
      </c>
      <c r="C1967">
        <v>0</v>
      </c>
      <c r="D1967">
        <v>1</v>
      </c>
      <c r="E1967">
        <v>0</v>
      </c>
      <c r="F1967">
        <v>0</v>
      </c>
      <c r="G1967">
        <v>1</v>
      </c>
      <c r="H1967">
        <v>0</v>
      </c>
      <c r="I1967">
        <v>1</v>
      </c>
      <c r="J1967">
        <v>0</v>
      </c>
      <c r="K1967">
        <v>0</v>
      </c>
      <c r="L1967">
        <v>0</v>
      </c>
      <c r="M1967">
        <v>0</v>
      </c>
      <c r="N1967">
        <v>0</v>
      </c>
      <c r="O1967">
        <v>0</v>
      </c>
      <c r="P1967">
        <v>1</v>
      </c>
      <c r="Q1967" s="3">
        <v>12557.605299999999</v>
      </c>
    </row>
    <row r="1968" spans="1:17" hidden="1" x14ac:dyDescent="0.35">
      <c r="A1968" cm="1">
        <f t="array" ref="A1968:Q1968">_xlfn.IFS(H627=$B$1617,A627:Q627)</f>
        <v>62</v>
      </c>
      <c r="B1968">
        <v>31.46</v>
      </c>
      <c r="C1968">
        <v>0</v>
      </c>
      <c r="D1968">
        <v>1</v>
      </c>
      <c r="E1968">
        <v>0</v>
      </c>
      <c r="F1968">
        <v>0</v>
      </c>
      <c r="G1968">
        <v>1</v>
      </c>
      <c r="H1968">
        <v>0</v>
      </c>
      <c r="I1968">
        <v>1</v>
      </c>
      <c r="J1968">
        <v>0</v>
      </c>
      <c r="K1968">
        <v>0</v>
      </c>
      <c r="L1968">
        <v>0</v>
      </c>
      <c r="M1968">
        <v>0</v>
      </c>
      <c r="N1968">
        <v>0</v>
      </c>
      <c r="O1968">
        <v>0</v>
      </c>
      <c r="P1968">
        <v>1</v>
      </c>
      <c r="Q1968" s="3">
        <v>27000.98473</v>
      </c>
    </row>
    <row r="1969" spans="1:17" hidden="1" x14ac:dyDescent="0.35">
      <c r="A1969" cm="1">
        <f t="array" ref="A1969:Q1969">_xlfn.IFS(H628=$B$1617,A628:Q628)</f>
        <v>62</v>
      </c>
      <c r="B1969">
        <v>39.93</v>
      </c>
      <c r="C1969">
        <v>0</v>
      </c>
      <c r="D1969">
        <v>1</v>
      </c>
      <c r="E1969">
        <v>0</v>
      </c>
      <c r="F1969">
        <v>0</v>
      </c>
      <c r="G1969">
        <v>1</v>
      </c>
      <c r="H1969">
        <v>0</v>
      </c>
      <c r="I1969">
        <v>1</v>
      </c>
      <c r="J1969">
        <v>0</v>
      </c>
      <c r="K1969">
        <v>0</v>
      </c>
      <c r="L1969">
        <v>0</v>
      </c>
      <c r="M1969">
        <v>0</v>
      </c>
      <c r="N1969">
        <v>0</v>
      </c>
      <c r="O1969">
        <v>0</v>
      </c>
      <c r="P1969">
        <v>1</v>
      </c>
      <c r="Q1969" s="3">
        <v>12982.8747</v>
      </c>
    </row>
    <row r="1970" spans="1:17" hidden="1" x14ac:dyDescent="0.35">
      <c r="A1970" cm="1">
        <f t="array" ref="A1970:Q1970">_xlfn.IFS(H629=$B$1617,A629:Q629)</f>
        <v>62</v>
      </c>
      <c r="B1970">
        <v>38.83</v>
      </c>
      <c r="C1970">
        <v>0</v>
      </c>
      <c r="D1970">
        <v>1</v>
      </c>
      <c r="E1970">
        <v>0</v>
      </c>
      <c r="F1970">
        <v>0</v>
      </c>
      <c r="G1970">
        <v>1</v>
      </c>
      <c r="H1970">
        <v>0</v>
      </c>
      <c r="I1970">
        <v>1</v>
      </c>
      <c r="J1970">
        <v>0</v>
      </c>
      <c r="K1970">
        <v>0</v>
      </c>
      <c r="L1970">
        <v>0</v>
      </c>
      <c r="M1970">
        <v>0</v>
      </c>
      <c r="N1970">
        <v>0</v>
      </c>
      <c r="O1970">
        <v>0</v>
      </c>
      <c r="P1970">
        <v>1</v>
      </c>
      <c r="Q1970" s="3">
        <v>12981.3457</v>
      </c>
    </row>
    <row r="1971" spans="1:17" hidden="1" x14ac:dyDescent="0.35">
      <c r="A1971" cm="1">
        <f t="array" ref="A1971:Q1971">_xlfn.IFS(H630=$B$1617,A630:Q630)</f>
        <v>63</v>
      </c>
      <c r="B1971">
        <v>41.47</v>
      </c>
      <c r="C1971">
        <v>0</v>
      </c>
      <c r="D1971">
        <v>1</v>
      </c>
      <c r="E1971">
        <v>0</v>
      </c>
      <c r="F1971">
        <v>0</v>
      </c>
      <c r="G1971">
        <v>1</v>
      </c>
      <c r="H1971">
        <v>0</v>
      </c>
      <c r="I1971">
        <v>1</v>
      </c>
      <c r="J1971">
        <v>0</v>
      </c>
      <c r="K1971">
        <v>0</v>
      </c>
      <c r="L1971">
        <v>0</v>
      </c>
      <c r="M1971">
        <v>0</v>
      </c>
      <c r="N1971">
        <v>0</v>
      </c>
      <c r="O1971">
        <v>0</v>
      </c>
      <c r="P1971">
        <v>1</v>
      </c>
      <c r="Q1971" s="3">
        <v>13405.390299999999</v>
      </c>
    </row>
    <row r="1972" spans="1:17" hidden="1" x14ac:dyDescent="0.35">
      <c r="A1972" cm="1">
        <f t="array" ref="A1972:Q1972">_xlfn.IFS(H631=$B$1617,A631:Q631)</f>
        <v>63</v>
      </c>
      <c r="B1972">
        <v>33.659999999999997</v>
      </c>
      <c r="C1972">
        <v>0</v>
      </c>
      <c r="D1972">
        <v>1</v>
      </c>
      <c r="E1972">
        <v>0</v>
      </c>
      <c r="F1972">
        <v>0</v>
      </c>
      <c r="G1972">
        <v>1</v>
      </c>
      <c r="H1972">
        <v>0</v>
      </c>
      <c r="I1972">
        <v>1</v>
      </c>
      <c r="J1972">
        <v>0</v>
      </c>
      <c r="K1972">
        <v>0</v>
      </c>
      <c r="L1972">
        <v>0</v>
      </c>
      <c r="M1972">
        <v>0</v>
      </c>
      <c r="N1972">
        <v>0</v>
      </c>
      <c r="O1972">
        <v>0</v>
      </c>
      <c r="P1972">
        <v>1</v>
      </c>
      <c r="Q1972" s="3">
        <v>15161.5344</v>
      </c>
    </row>
    <row r="1973" spans="1:17" hidden="1" x14ac:dyDescent="0.35">
      <c r="A1973" cm="1">
        <f t="array" ref="A1973:Q1973">_xlfn.IFS(H632=$B$1617,A632:Q632)</f>
        <v>64</v>
      </c>
      <c r="B1973">
        <v>39.159999999999997</v>
      </c>
      <c r="C1973">
        <v>0</v>
      </c>
      <c r="D1973">
        <v>1</v>
      </c>
      <c r="E1973">
        <v>0</v>
      </c>
      <c r="F1973">
        <v>0</v>
      </c>
      <c r="G1973">
        <v>1</v>
      </c>
      <c r="H1973">
        <v>0</v>
      </c>
      <c r="I1973">
        <v>1</v>
      </c>
      <c r="J1973">
        <v>0</v>
      </c>
      <c r="K1973">
        <v>0</v>
      </c>
      <c r="L1973">
        <v>0</v>
      </c>
      <c r="M1973">
        <v>0</v>
      </c>
      <c r="N1973">
        <v>0</v>
      </c>
      <c r="O1973">
        <v>0</v>
      </c>
      <c r="P1973">
        <v>1</v>
      </c>
      <c r="Q1973" s="3">
        <v>14418.2804</v>
      </c>
    </row>
    <row r="1974" spans="1:17" hidden="1" x14ac:dyDescent="0.35">
      <c r="A1974" cm="1">
        <f t="array" ref="A1974:Q1974">_xlfn.IFS(H633=$B$1617,A633:Q633)</f>
        <v>64</v>
      </c>
      <c r="B1974">
        <v>40.479999999999997</v>
      </c>
      <c r="C1974">
        <v>0</v>
      </c>
      <c r="D1974">
        <v>1</v>
      </c>
      <c r="E1974">
        <v>0</v>
      </c>
      <c r="F1974">
        <v>0</v>
      </c>
      <c r="G1974">
        <v>1</v>
      </c>
      <c r="H1974">
        <v>0</v>
      </c>
      <c r="I1974">
        <v>1</v>
      </c>
      <c r="J1974">
        <v>0</v>
      </c>
      <c r="K1974">
        <v>0</v>
      </c>
      <c r="L1974">
        <v>0</v>
      </c>
      <c r="M1974">
        <v>0</v>
      </c>
      <c r="N1974">
        <v>0</v>
      </c>
      <c r="O1974">
        <v>0</v>
      </c>
      <c r="P1974">
        <v>1</v>
      </c>
      <c r="Q1974" s="3">
        <v>13831.1152</v>
      </c>
    </row>
    <row r="1975" spans="1:17" hidden="1" x14ac:dyDescent="0.35">
      <c r="A1975" cm="1">
        <f t="array" ref="A1975:Q1975">_xlfn.IFS(H634=$B$1617,A634:Q634)</f>
        <v>18</v>
      </c>
      <c r="B1975">
        <v>26.73</v>
      </c>
      <c r="C1975">
        <v>0</v>
      </c>
      <c r="D1975">
        <v>0</v>
      </c>
      <c r="E1975">
        <v>1</v>
      </c>
      <c r="F1975">
        <v>0</v>
      </c>
      <c r="G1975">
        <v>0</v>
      </c>
      <c r="H1975">
        <v>0</v>
      </c>
      <c r="I1975">
        <v>1</v>
      </c>
      <c r="J1975">
        <v>0</v>
      </c>
      <c r="K1975">
        <v>0</v>
      </c>
      <c r="L1975">
        <v>0</v>
      </c>
      <c r="M1975">
        <v>1</v>
      </c>
      <c r="N1975">
        <v>0</v>
      </c>
      <c r="O1975">
        <v>0</v>
      </c>
      <c r="P1975">
        <v>0</v>
      </c>
      <c r="Q1975" s="3">
        <v>1615.7666999999999</v>
      </c>
    </row>
    <row r="1976" spans="1:17" hidden="1" x14ac:dyDescent="0.35">
      <c r="A1976" cm="1">
        <f t="array" ref="A1976:Q1976">_xlfn.IFS(H635=$B$1617,A635:Q635)</f>
        <v>22</v>
      </c>
      <c r="B1976">
        <v>28.05</v>
      </c>
      <c r="C1976">
        <v>0</v>
      </c>
      <c r="D1976">
        <v>0</v>
      </c>
      <c r="E1976">
        <v>1</v>
      </c>
      <c r="F1976">
        <v>0</v>
      </c>
      <c r="G1976">
        <v>0</v>
      </c>
      <c r="H1976">
        <v>0</v>
      </c>
      <c r="I1976">
        <v>1</v>
      </c>
      <c r="J1976">
        <v>0</v>
      </c>
      <c r="K1976">
        <v>0</v>
      </c>
      <c r="L1976">
        <v>0</v>
      </c>
      <c r="M1976">
        <v>1</v>
      </c>
      <c r="N1976">
        <v>0</v>
      </c>
      <c r="O1976">
        <v>0</v>
      </c>
      <c r="P1976">
        <v>0</v>
      </c>
      <c r="Q1976" s="3">
        <v>2155.6815000000001</v>
      </c>
    </row>
    <row r="1977" spans="1:17" hidden="1" x14ac:dyDescent="0.35">
      <c r="A1977" cm="1">
        <f t="array" ref="A1977:Q1977">_xlfn.IFS(H636=$B$1617,A636:Q636)</f>
        <v>22</v>
      </c>
      <c r="B1977">
        <v>28.82</v>
      </c>
      <c r="C1977">
        <v>0</v>
      </c>
      <c r="D1977">
        <v>0</v>
      </c>
      <c r="E1977">
        <v>1</v>
      </c>
      <c r="F1977">
        <v>0</v>
      </c>
      <c r="G1977">
        <v>0</v>
      </c>
      <c r="H1977">
        <v>0</v>
      </c>
      <c r="I1977">
        <v>1</v>
      </c>
      <c r="J1977">
        <v>0</v>
      </c>
      <c r="K1977">
        <v>0</v>
      </c>
      <c r="L1977">
        <v>0</v>
      </c>
      <c r="M1977">
        <v>1</v>
      </c>
      <c r="N1977">
        <v>0</v>
      </c>
      <c r="O1977">
        <v>0</v>
      </c>
      <c r="P1977">
        <v>0</v>
      </c>
      <c r="Q1977" s="3">
        <v>2156.7518</v>
      </c>
    </row>
    <row r="1978" spans="1:17" hidden="1" x14ac:dyDescent="0.35">
      <c r="A1978" cm="1">
        <f t="array" ref="A1978:Q1978">_xlfn.IFS(H637=$B$1617,A637:Q637)</f>
        <v>24</v>
      </c>
      <c r="B1978">
        <v>27.72</v>
      </c>
      <c r="C1978">
        <v>0</v>
      </c>
      <c r="D1978">
        <v>0</v>
      </c>
      <c r="E1978">
        <v>1</v>
      </c>
      <c r="F1978">
        <v>0</v>
      </c>
      <c r="G1978">
        <v>0</v>
      </c>
      <c r="H1978">
        <v>0</v>
      </c>
      <c r="I1978">
        <v>1</v>
      </c>
      <c r="J1978">
        <v>0</v>
      </c>
      <c r="K1978">
        <v>0</v>
      </c>
      <c r="L1978">
        <v>0</v>
      </c>
      <c r="M1978">
        <v>1</v>
      </c>
      <c r="N1978">
        <v>0</v>
      </c>
      <c r="O1978">
        <v>0</v>
      </c>
      <c r="P1978">
        <v>0</v>
      </c>
      <c r="Q1978" s="3">
        <v>2464.6188000000002</v>
      </c>
    </row>
    <row r="1979" spans="1:17" hidden="1" x14ac:dyDescent="0.35">
      <c r="A1979" cm="1">
        <f t="array" ref="A1979:Q1979">_xlfn.IFS(H638=$B$1617,A638:Q638)</f>
        <v>26</v>
      </c>
      <c r="B1979">
        <v>29.48</v>
      </c>
      <c r="C1979">
        <v>0</v>
      </c>
      <c r="D1979">
        <v>0</v>
      </c>
      <c r="E1979">
        <v>1</v>
      </c>
      <c r="F1979">
        <v>0</v>
      </c>
      <c r="G1979">
        <v>0</v>
      </c>
      <c r="H1979">
        <v>0</v>
      </c>
      <c r="I1979">
        <v>1</v>
      </c>
      <c r="J1979">
        <v>0</v>
      </c>
      <c r="K1979">
        <v>0</v>
      </c>
      <c r="L1979">
        <v>0</v>
      </c>
      <c r="M1979">
        <v>0</v>
      </c>
      <c r="N1979">
        <v>1</v>
      </c>
      <c r="O1979">
        <v>0</v>
      </c>
      <c r="P1979">
        <v>0</v>
      </c>
      <c r="Q1979" s="3">
        <v>3392.3652000000002</v>
      </c>
    </row>
    <row r="1980" spans="1:17" hidden="1" x14ac:dyDescent="0.35">
      <c r="A1980" cm="1">
        <f t="array" ref="A1980:Q1980">_xlfn.IFS(H639=$B$1617,A639:Q639)</f>
        <v>28</v>
      </c>
      <c r="B1980">
        <v>26.51</v>
      </c>
      <c r="C1980">
        <v>0</v>
      </c>
      <c r="D1980">
        <v>0</v>
      </c>
      <c r="E1980">
        <v>1</v>
      </c>
      <c r="F1980">
        <v>0</v>
      </c>
      <c r="G1980">
        <v>0</v>
      </c>
      <c r="H1980">
        <v>0</v>
      </c>
      <c r="I1980">
        <v>1</v>
      </c>
      <c r="J1980">
        <v>0</v>
      </c>
      <c r="K1980">
        <v>0</v>
      </c>
      <c r="L1980">
        <v>0</v>
      </c>
      <c r="M1980">
        <v>0</v>
      </c>
      <c r="N1980">
        <v>1</v>
      </c>
      <c r="O1980">
        <v>0</v>
      </c>
      <c r="P1980">
        <v>0</v>
      </c>
      <c r="Q1980" s="3">
        <v>4340.4408999999996</v>
      </c>
    </row>
    <row r="1981" spans="1:17" hidden="1" x14ac:dyDescent="0.35">
      <c r="A1981" cm="1">
        <f t="array" ref="A1981:Q1981">_xlfn.IFS(H640=$B$1617,A640:Q640)</f>
        <v>29</v>
      </c>
      <c r="B1981">
        <v>29.59</v>
      </c>
      <c r="C1981">
        <v>0</v>
      </c>
      <c r="D1981">
        <v>0</v>
      </c>
      <c r="E1981">
        <v>1</v>
      </c>
      <c r="F1981">
        <v>0</v>
      </c>
      <c r="G1981">
        <v>0</v>
      </c>
      <c r="H1981">
        <v>0</v>
      </c>
      <c r="I1981">
        <v>1</v>
      </c>
      <c r="J1981">
        <v>0</v>
      </c>
      <c r="K1981">
        <v>0</v>
      </c>
      <c r="L1981">
        <v>0</v>
      </c>
      <c r="M1981">
        <v>0</v>
      </c>
      <c r="N1981">
        <v>1</v>
      </c>
      <c r="O1981">
        <v>0</v>
      </c>
      <c r="P1981">
        <v>0</v>
      </c>
      <c r="Q1981" s="3">
        <v>3947.4131000000002</v>
      </c>
    </row>
    <row r="1982" spans="1:17" hidden="1" x14ac:dyDescent="0.35">
      <c r="A1982" cm="1">
        <f t="array" ref="A1982:Q1982">_xlfn.IFS(H641=$B$1617,A641:Q641)</f>
        <v>31</v>
      </c>
      <c r="B1982">
        <v>25.74</v>
      </c>
      <c r="C1982">
        <v>0</v>
      </c>
      <c r="D1982">
        <v>0</v>
      </c>
      <c r="E1982">
        <v>1</v>
      </c>
      <c r="F1982">
        <v>0</v>
      </c>
      <c r="G1982">
        <v>0</v>
      </c>
      <c r="H1982">
        <v>0</v>
      </c>
      <c r="I1982">
        <v>1</v>
      </c>
      <c r="J1982">
        <v>0</v>
      </c>
      <c r="K1982">
        <v>0</v>
      </c>
      <c r="L1982">
        <v>0</v>
      </c>
      <c r="M1982">
        <v>0</v>
      </c>
      <c r="N1982">
        <v>1</v>
      </c>
      <c r="O1982">
        <v>0</v>
      </c>
      <c r="P1982">
        <v>0</v>
      </c>
      <c r="Q1982" s="3">
        <v>3756.6215999999999</v>
      </c>
    </row>
    <row r="1983" spans="1:17" hidden="1" x14ac:dyDescent="0.35">
      <c r="A1983" cm="1">
        <f t="array" ref="A1983:Q1983">_xlfn.IFS(H642=$B$1617,A642:Q642)</f>
        <v>31</v>
      </c>
      <c r="B1983">
        <v>26.62</v>
      </c>
      <c r="C1983">
        <v>0</v>
      </c>
      <c r="D1983">
        <v>0</v>
      </c>
      <c r="E1983">
        <v>1</v>
      </c>
      <c r="F1983">
        <v>0</v>
      </c>
      <c r="G1983">
        <v>0</v>
      </c>
      <c r="H1983">
        <v>0</v>
      </c>
      <c r="I1983">
        <v>1</v>
      </c>
      <c r="J1983">
        <v>0</v>
      </c>
      <c r="K1983">
        <v>0</v>
      </c>
      <c r="L1983">
        <v>0</v>
      </c>
      <c r="M1983">
        <v>0</v>
      </c>
      <c r="N1983">
        <v>1</v>
      </c>
      <c r="O1983">
        <v>0</v>
      </c>
      <c r="P1983">
        <v>0</v>
      </c>
      <c r="Q1983" s="3">
        <v>3757.8447999999999</v>
      </c>
    </row>
    <row r="1984" spans="1:17" hidden="1" x14ac:dyDescent="0.35">
      <c r="A1984" cm="1">
        <f t="array" ref="A1984:Q1984">_xlfn.IFS(H643=$B$1617,A643:Q643)</f>
        <v>31</v>
      </c>
      <c r="B1984">
        <v>29.26</v>
      </c>
      <c r="C1984">
        <v>0</v>
      </c>
      <c r="D1984">
        <v>0</v>
      </c>
      <c r="E1984">
        <v>1</v>
      </c>
      <c r="F1984">
        <v>0</v>
      </c>
      <c r="G1984">
        <v>0</v>
      </c>
      <c r="H1984">
        <v>0</v>
      </c>
      <c r="I1984">
        <v>1</v>
      </c>
      <c r="J1984">
        <v>0</v>
      </c>
      <c r="K1984">
        <v>0</v>
      </c>
      <c r="L1984">
        <v>0</v>
      </c>
      <c r="M1984">
        <v>0</v>
      </c>
      <c r="N1984">
        <v>1</v>
      </c>
      <c r="O1984">
        <v>0</v>
      </c>
      <c r="P1984">
        <v>0</v>
      </c>
      <c r="Q1984" s="3">
        <v>4350.5144</v>
      </c>
    </row>
    <row r="1985" spans="1:17" hidden="1" x14ac:dyDescent="0.35">
      <c r="A1985" cm="1">
        <f t="array" ref="A1985:Q1985">_xlfn.IFS(H644=$B$1617,A644:Q644)</f>
        <v>32</v>
      </c>
      <c r="B1985">
        <v>28.93</v>
      </c>
      <c r="C1985">
        <v>0</v>
      </c>
      <c r="D1985">
        <v>0</v>
      </c>
      <c r="E1985">
        <v>1</v>
      </c>
      <c r="F1985">
        <v>0</v>
      </c>
      <c r="G1985">
        <v>0</v>
      </c>
      <c r="H1985">
        <v>0</v>
      </c>
      <c r="I1985">
        <v>1</v>
      </c>
      <c r="J1985">
        <v>0</v>
      </c>
      <c r="K1985">
        <v>0</v>
      </c>
      <c r="L1985">
        <v>0</v>
      </c>
      <c r="M1985">
        <v>0</v>
      </c>
      <c r="N1985">
        <v>1</v>
      </c>
      <c r="O1985">
        <v>0</v>
      </c>
      <c r="P1985">
        <v>0</v>
      </c>
      <c r="Q1985" s="3">
        <v>3972.9247</v>
      </c>
    </row>
    <row r="1986" spans="1:17" hidden="1" x14ac:dyDescent="0.35">
      <c r="A1986" cm="1">
        <f t="array" ref="A1986:Q1986">_xlfn.IFS(H645=$B$1617,A645:Q645)</f>
        <v>32</v>
      </c>
      <c r="B1986">
        <v>29.59</v>
      </c>
      <c r="C1986">
        <v>0</v>
      </c>
      <c r="D1986">
        <v>0</v>
      </c>
      <c r="E1986">
        <v>1</v>
      </c>
      <c r="F1986">
        <v>0</v>
      </c>
      <c r="G1986">
        <v>0</v>
      </c>
      <c r="H1986">
        <v>0</v>
      </c>
      <c r="I1986">
        <v>1</v>
      </c>
      <c r="J1986">
        <v>0</v>
      </c>
      <c r="K1986">
        <v>0</v>
      </c>
      <c r="L1986">
        <v>0</v>
      </c>
      <c r="M1986">
        <v>0</v>
      </c>
      <c r="N1986">
        <v>1</v>
      </c>
      <c r="O1986">
        <v>0</v>
      </c>
      <c r="P1986">
        <v>0</v>
      </c>
      <c r="Q1986" s="3">
        <v>4562.8420999999998</v>
      </c>
    </row>
    <row r="1987" spans="1:17" hidden="1" x14ac:dyDescent="0.35">
      <c r="A1987" cm="1">
        <f t="array" ref="A1987:Q1987">_xlfn.IFS(H646=$B$1617,A646:Q646)</f>
        <v>33</v>
      </c>
      <c r="B1987">
        <v>28.27</v>
      </c>
      <c r="C1987">
        <v>0</v>
      </c>
      <c r="D1987">
        <v>0</v>
      </c>
      <c r="E1987">
        <v>1</v>
      </c>
      <c r="F1987">
        <v>0</v>
      </c>
      <c r="G1987">
        <v>0</v>
      </c>
      <c r="H1987">
        <v>0</v>
      </c>
      <c r="I1987">
        <v>1</v>
      </c>
      <c r="J1987">
        <v>0</v>
      </c>
      <c r="K1987">
        <v>0</v>
      </c>
      <c r="L1987">
        <v>0</v>
      </c>
      <c r="M1987">
        <v>0</v>
      </c>
      <c r="N1987">
        <v>1</v>
      </c>
      <c r="O1987">
        <v>0</v>
      </c>
      <c r="P1987">
        <v>0</v>
      </c>
      <c r="Q1987" s="3">
        <v>4779.6022999999996</v>
      </c>
    </row>
    <row r="1988" spans="1:17" hidden="1" x14ac:dyDescent="0.35">
      <c r="A1988" cm="1">
        <f t="array" ref="A1988:Q1988">_xlfn.IFS(H647=$B$1617,A647:Q647)</f>
        <v>34</v>
      </c>
      <c r="B1988">
        <v>26.73</v>
      </c>
      <c r="C1988">
        <v>0</v>
      </c>
      <c r="D1988">
        <v>0</v>
      </c>
      <c r="E1988">
        <v>1</v>
      </c>
      <c r="F1988">
        <v>0</v>
      </c>
      <c r="G1988">
        <v>0</v>
      </c>
      <c r="H1988">
        <v>0</v>
      </c>
      <c r="I1988">
        <v>1</v>
      </c>
      <c r="J1988">
        <v>0</v>
      </c>
      <c r="K1988">
        <v>0</v>
      </c>
      <c r="L1988">
        <v>0</v>
      </c>
      <c r="M1988">
        <v>0</v>
      </c>
      <c r="N1988">
        <v>1</v>
      </c>
      <c r="O1988">
        <v>0</v>
      </c>
      <c r="P1988">
        <v>0</v>
      </c>
      <c r="Q1988" s="3">
        <v>5002.7826999999997</v>
      </c>
    </row>
    <row r="1989" spans="1:17" hidden="1" x14ac:dyDescent="0.35">
      <c r="A1989" cm="1">
        <f t="array" ref="A1989:Q1989">_xlfn.IFS(H648=$B$1617,A648:Q648)</f>
        <v>34</v>
      </c>
      <c r="B1989">
        <v>29.26</v>
      </c>
      <c r="C1989">
        <v>0</v>
      </c>
      <c r="D1989">
        <v>0</v>
      </c>
      <c r="E1989">
        <v>1</v>
      </c>
      <c r="F1989">
        <v>0</v>
      </c>
      <c r="G1989">
        <v>0</v>
      </c>
      <c r="H1989">
        <v>0</v>
      </c>
      <c r="I1989">
        <v>1</v>
      </c>
      <c r="J1989">
        <v>0</v>
      </c>
      <c r="K1989">
        <v>0</v>
      </c>
      <c r="L1989">
        <v>0</v>
      </c>
      <c r="M1989">
        <v>0</v>
      </c>
      <c r="N1989">
        <v>1</v>
      </c>
      <c r="O1989">
        <v>0</v>
      </c>
      <c r="P1989">
        <v>0</v>
      </c>
      <c r="Q1989" s="3">
        <v>6184.2993999999999</v>
      </c>
    </row>
    <row r="1990" spans="1:17" hidden="1" x14ac:dyDescent="0.35">
      <c r="A1990" cm="1">
        <f t="array" ref="A1990:Q1990">_xlfn.IFS(H649=$B$1617,A649:Q649)</f>
        <v>34</v>
      </c>
      <c r="B1990">
        <v>27.72</v>
      </c>
      <c r="C1990">
        <v>0</v>
      </c>
      <c r="D1990">
        <v>0</v>
      </c>
      <c r="E1990">
        <v>1</v>
      </c>
      <c r="F1990">
        <v>0</v>
      </c>
      <c r="G1990">
        <v>0</v>
      </c>
      <c r="H1990">
        <v>0</v>
      </c>
      <c r="I1990">
        <v>1</v>
      </c>
      <c r="J1990">
        <v>0</v>
      </c>
      <c r="K1990">
        <v>0</v>
      </c>
      <c r="L1990">
        <v>0</v>
      </c>
      <c r="M1990">
        <v>0</v>
      </c>
      <c r="N1990">
        <v>1</v>
      </c>
      <c r="O1990">
        <v>0</v>
      </c>
      <c r="P1990">
        <v>0</v>
      </c>
      <c r="Q1990" s="3">
        <v>4415.1588000000002</v>
      </c>
    </row>
    <row r="1991" spans="1:17" hidden="1" x14ac:dyDescent="0.35">
      <c r="A1991" cm="1">
        <f t="array" ref="A1991:Q1991">_xlfn.IFS(H650=$B$1617,A650:Q650)</f>
        <v>36</v>
      </c>
      <c r="B1991">
        <v>29.04</v>
      </c>
      <c r="C1991">
        <v>0</v>
      </c>
      <c r="D1991">
        <v>0</v>
      </c>
      <c r="E1991">
        <v>1</v>
      </c>
      <c r="F1991">
        <v>0</v>
      </c>
      <c r="G1991">
        <v>0</v>
      </c>
      <c r="H1991">
        <v>0</v>
      </c>
      <c r="I1991">
        <v>1</v>
      </c>
      <c r="J1991">
        <v>0</v>
      </c>
      <c r="K1991">
        <v>0</v>
      </c>
      <c r="L1991">
        <v>0</v>
      </c>
      <c r="M1991">
        <v>0</v>
      </c>
      <c r="N1991">
        <v>0</v>
      </c>
      <c r="O1991">
        <v>1</v>
      </c>
      <c r="P1991">
        <v>0</v>
      </c>
      <c r="Q1991" s="3">
        <v>7243.8136000000004</v>
      </c>
    </row>
    <row r="1992" spans="1:17" hidden="1" x14ac:dyDescent="0.35">
      <c r="A1992" cm="1">
        <f t="array" ref="A1992:Q1992">_xlfn.IFS(H651=$B$1617,A651:Q651)</f>
        <v>38</v>
      </c>
      <c r="B1992">
        <v>28.93</v>
      </c>
      <c r="C1992">
        <v>0</v>
      </c>
      <c r="D1992">
        <v>0</v>
      </c>
      <c r="E1992">
        <v>1</v>
      </c>
      <c r="F1992">
        <v>0</v>
      </c>
      <c r="G1992">
        <v>0</v>
      </c>
      <c r="H1992">
        <v>0</v>
      </c>
      <c r="I1992">
        <v>1</v>
      </c>
      <c r="J1992">
        <v>0</v>
      </c>
      <c r="K1992">
        <v>0</v>
      </c>
      <c r="L1992">
        <v>0</v>
      </c>
      <c r="M1992">
        <v>0</v>
      </c>
      <c r="N1992">
        <v>0</v>
      </c>
      <c r="O1992">
        <v>1</v>
      </c>
      <c r="P1992">
        <v>0</v>
      </c>
      <c r="Q1992" s="3">
        <v>5974.3846999999996</v>
      </c>
    </row>
    <row r="1993" spans="1:17" hidden="1" x14ac:dyDescent="0.35">
      <c r="A1993" cm="1">
        <f t="array" ref="A1993:Q1993">_xlfn.IFS(H652=$B$1617,A652:Q652)</f>
        <v>40</v>
      </c>
      <c r="B1993">
        <v>29.81</v>
      </c>
      <c r="C1993">
        <v>0</v>
      </c>
      <c r="D1993">
        <v>0</v>
      </c>
      <c r="E1993">
        <v>1</v>
      </c>
      <c r="F1993">
        <v>0</v>
      </c>
      <c r="G1993">
        <v>0</v>
      </c>
      <c r="H1993">
        <v>0</v>
      </c>
      <c r="I1993">
        <v>1</v>
      </c>
      <c r="J1993">
        <v>0</v>
      </c>
      <c r="K1993">
        <v>0</v>
      </c>
      <c r="L1993">
        <v>0</v>
      </c>
      <c r="M1993">
        <v>0</v>
      </c>
      <c r="N1993">
        <v>0</v>
      </c>
      <c r="O1993">
        <v>1</v>
      </c>
      <c r="P1993">
        <v>0</v>
      </c>
      <c r="Q1993" s="3">
        <v>6500.2358999999997</v>
      </c>
    </row>
    <row r="1994" spans="1:17" hidden="1" x14ac:dyDescent="0.35">
      <c r="A1994" cm="1">
        <f t="array" ref="A1994:Q1994">_xlfn.IFS(H653=$B$1617,A653:Q653)</f>
        <v>41</v>
      </c>
      <c r="B1994">
        <v>28.05</v>
      </c>
      <c r="C1994">
        <v>0</v>
      </c>
      <c r="D1994">
        <v>0</v>
      </c>
      <c r="E1994">
        <v>1</v>
      </c>
      <c r="F1994">
        <v>0</v>
      </c>
      <c r="G1994">
        <v>0</v>
      </c>
      <c r="H1994">
        <v>0</v>
      </c>
      <c r="I1994">
        <v>1</v>
      </c>
      <c r="J1994">
        <v>0</v>
      </c>
      <c r="K1994">
        <v>0</v>
      </c>
      <c r="L1994">
        <v>0</v>
      </c>
      <c r="M1994">
        <v>0</v>
      </c>
      <c r="N1994">
        <v>0</v>
      </c>
      <c r="O1994">
        <v>1</v>
      </c>
      <c r="P1994">
        <v>0</v>
      </c>
      <c r="Q1994" s="3">
        <v>6770.1925000000001</v>
      </c>
    </row>
    <row r="1995" spans="1:17" hidden="1" x14ac:dyDescent="0.35">
      <c r="A1995" cm="1">
        <f t="array" ref="A1995:Q1995">_xlfn.IFS(H654=$B$1617,A654:Q654)</f>
        <v>42</v>
      </c>
      <c r="B1995">
        <v>29.48</v>
      </c>
      <c r="C1995">
        <v>0</v>
      </c>
      <c r="D1995">
        <v>0</v>
      </c>
      <c r="E1995">
        <v>1</v>
      </c>
      <c r="F1995">
        <v>0</v>
      </c>
      <c r="G1995">
        <v>0</v>
      </c>
      <c r="H1995">
        <v>0</v>
      </c>
      <c r="I1995">
        <v>1</v>
      </c>
      <c r="J1995">
        <v>0</v>
      </c>
      <c r="K1995">
        <v>0</v>
      </c>
      <c r="L1995">
        <v>0</v>
      </c>
      <c r="M1995">
        <v>0</v>
      </c>
      <c r="N1995">
        <v>0</v>
      </c>
      <c r="O1995">
        <v>1</v>
      </c>
      <c r="P1995">
        <v>0</v>
      </c>
      <c r="Q1995" s="3">
        <v>7640.3091999999997</v>
      </c>
    </row>
    <row r="1996" spans="1:17" hidden="1" x14ac:dyDescent="0.35">
      <c r="A1996" cm="1">
        <f t="array" ref="A1996:Q1996">_xlfn.IFS(H655=$B$1617,A655:Q655)</f>
        <v>42</v>
      </c>
      <c r="B1996">
        <v>26.18</v>
      </c>
      <c r="C1996">
        <v>0</v>
      </c>
      <c r="D1996">
        <v>0</v>
      </c>
      <c r="E1996">
        <v>1</v>
      </c>
      <c r="F1996">
        <v>0</v>
      </c>
      <c r="G1996">
        <v>0</v>
      </c>
      <c r="H1996">
        <v>0</v>
      </c>
      <c r="I1996">
        <v>1</v>
      </c>
      <c r="J1996">
        <v>0</v>
      </c>
      <c r="K1996">
        <v>0</v>
      </c>
      <c r="L1996">
        <v>0</v>
      </c>
      <c r="M1996">
        <v>0</v>
      </c>
      <c r="N1996">
        <v>0</v>
      </c>
      <c r="O1996">
        <v>1</v>
      </c>
      <c r="P1996">
        <v>0</v>
      </c>
      <c r="Q1996" s="3">
        <v>7046.7222000000002</v>
      </c>
    </row>
    <row r="1997" spans="1:17" hidden="1" x14ac:dyDescent="0.35">
      <c r="A1997" cm="1">
        <f t="array" ref="A1997:Q1997">_xlfn.IFS(H656=$B$1617,A656:Q656)</f>
        <v>44</v>
      </c>
      <c r="B1997">
        <v>29.81</v>
      </c>
      <c r="C1997">
        <v>0</v>
      </c>
      <c r="D1997">
        <v>0</v>
      </c>
      <c r="E1997">
        <v>1</v>
      </c>
      <c r="F1997">
        <v>0</v>
      </c>
      <c r="G1997">
        <v>0</v>
      </c>
      <c r="H1997">
        <v>0</v>
      </c>
      <c r="I1997">
        <v>1</v>
      </c>
      <c r="J1997">
        <v>0</v>
      </c>
      <c r="K1997">
        <v>0</v>
      </c>
      <c r="L1997">
        <v>0</v>
      </c>
      <c r="M1997">
        <v>0</v>
      </c>
      <c r="N1997">
        <v>0</v>
      </c>
      <c r="O1997">
        <v>1</v>
      </c>
      <c r="P1997">
        <v>0</v>
      </c>
      <c r="Q1997" s="3">
        <v>8219.2039000000004</v>
      </c>
    </row>
    <row r="1998" spans="1:17" hidden="1" x14ac:dyDescent="0.35">
      <c r="A1998" cm="1">
        <f t="array" ref="A1998:Q1998">_xlfn.IFS(H657=$B$1617,A657:Q657)</f>
        <v>45</v>
      </c>
      <c r="B1998">
        <v>28.6</v>
      </c>
      <c r="C1998">
        <v>0</v>
      </c>
      <c r="D1998">
        <v>0</v>
      </c>
      <c r="E1998">
        <v>1</v>
      </c>
      <c r="F1998">
        <v>0</v>
      </c>
      <c r="G1998">
        <v>0</v>
      </c>
      <c r="H1998">
        <v>0</v>
      </c>
      <c r="I1998">
        <v>1</v>
      </c>
      <c r="J1998">
        <v>0</v>
      </c>
      <c r="K1998">
        <v>0</v>
      </c>
      <c r="L1998">
        <v>0</v>
      </c>
      <c r="M1998">
        <v>0</v>
      </c>
      <c r="N1998">
        <v>0</v>
      </c>
      <c r="O1998">
        <v>1</v>
      </c>
      <c r="P1998">
        <v>0</v>
      </c>
      <c r="Q1998" s="3">
        <v>8516.8289999999997</v>
      </c>
    </row>
    <row r="1999" spans="1:17" hidden="1" x14ac:dyDescent="0.35">
      <c r="A1999" cm="1">
        <f t="array" ref="A1999:Q1999">_xlfn.IFS(H658=$B$1617,A658:Q658)</f>
        <v>45</v>
      </c>
      <c r="B1999">
        <v>27.83</v>
      </c>
      <c r="C1999">
        <v>0</v>
      </c>
      <c r="D1999">
        <v>0</v>
      </c>
      <c r="E1999">
        <v>1</v>
      </c>
      <c r="F1999">
        <v>0</v>
      </c>
      <c r="G1999">
        <v>0</v>
      </c>
      <c r="H1999">
        <v>0</v>
      </c>
      <c r="I1999">
        <v>1</v>
      </c>
      <c r="J1999">
        <v>0</v>
      </c>
      <c r="K1999">
        <v>0</v>
      </c>
      <c r="L1999">
        <v>0</v>
      </c>
      <c r="M1999">
        <v>0</v>
      </c>
      <c r="N1999">
        <v>0</v>
      </c>
      <c r="O1999">
        <v>1</v>
      </c>
      <c r="P1999">
        <v>0</v>
      </c>
      <c r="Q1999" s="3">
        <v>8515.7587000000003</v>
      </c>
    </row>
    <row r="2000" spans="1:17" hidden="1" x14ac:dyDescent="0.35">
      <c r="A2000" cm="1">
        <f t="array" ref="A2000:Q2000">_xlfn.IFS(H659=$B$1617,A659:Q659)</f>
        <v>46</v>
      </c>
      <c r="B2000">
        <v>27.72</v>
      </c>
      <c r="C2000">
        <v>0</v>
      </c>
      <c r="D2000">
        <v>0</v>
      </c>
      <c r="E2000">
        <v>1</v>
      </c>
      <c r="F2000">
        <v>0</v>
      </c>
      <c r="G2000">
        <v>0</v>
      </c>
      <c r="H2000">
        <v>0</v>
      </c>
      <c r="I2000">
        <v>1</v>
      </c>
      <c r="J2000">
        <v>0</v>
      </c>
      <c r="K2000">
        <v>0</v>
      </c>
      <c r="L2000">
        <v>0</v>
      </c>
      <c r="M2000">
        <v>0</v>
      </c>
      <c r="N2000">
        <v>0</v>
      </c>
      <c r="O2000">
        <v>1</v>
      </c>
      <c r="P2000">
        <v>0</v>
      </c>
      <c r="Q2000" s="3">
        <v>8232.6388000000006</v>
      </c>
    </row>
    <row r="2001" spans="1:17" hidden="1" x14ac:dyDescent="0.35">
      <c r="A2001" cm="1">
        <f t="array" ref="A2001:Q2001">_xlfn.IFS(H660=$B$1617,A660:Q660)</f>
        <v>46</v>
      </c>
      <c r="B2001">
        <v>28.05</v>
      </c>
      <c r="C2001">
        <v>0</v>
      </c>
      <c r="D2001">
        <v>0</v>
      </c>
      <c r="E2001">
        <v>1</v>
      </c>
      <c r="F2001">
        <v>0</v>
      </c>
      <c r="G2001">
        <v>0</v>
      </c>
      <c r="H2001">
        <v>0</v>
      </c>
      <c r="I2001">
        <v>1</v>
      </c>
      <c r="J2001">
        <v>0</v>
      </c>
      <c r="K2001">
        <v>0</v>
      </c>
      <c r="L2001">
        <v>0</v>
      </c>
      <c r="M2001">
        <v>0</v>
      </c>
      <c r="N2001">
        <v>0</v>
      </c>
      <c r="O2001">
        <v>1</v>
      </c>
      <c r="P2001">
        <v>0</v>
      </c>
      <c r="Q2001" s="3">
        <v>8233.0974999999999</v>
      </c>
    </row>
    <row r="2002" spans="1:17" hidden="1" x14ac:dyDescent="0.35">
      <c r="A2002" cm="1">
        <f t="array" ref="A2002:Q2002">_xlfn.IFS(H661=$B$1617,A661:Q661)</f>
        <v>47</v>
      </c>
      <c r="B2002">
        <v>29.37</v>
      </c>
      <c r="C2002">
        <v>0</v>
      </c>
      <c r="D2002">
        <v>0</v>
      </c>
      <c r="E2002">
        <v>1</v>
      </c>
      <c r="F2002">
        <v>0</v>
      </c>
      <c r="G2002">
        <v>0</v>
      </c>
      <c r="H2002">
        <v>0</v>
      </c>
      <c r="I2002">
        <v>1</v>
      </c>
      <c r="J2002">
        <v>0</v>
      </c>
      <c r="K2002">
        <v>0</v>
      </c>
      <c r="L2002">
        <v>0</v>
      </c>
      <c r="M2002">
        <v>0</v>
      </c>
      <c r="N2002">
        <v>0</v>
      </c>
      <c r="O2002">
        <v>1</v>
      </c>
      <c r="P2002">
        <v>0</v>
      </c>
      <c r="Q2002" s="3">
        <v>8547.6913000000004</v>
      </c>
    </row>
    <row r="2003" spans="1:17" hidden="1" x14ac:dyDescent="0.35">
      <c r="A2003" cm="1">
        <f t="array" ref="A2003:Q2003">_xlfn.IFS(H662=$B$1617,A662:Q662)</f>
        <v>49</v>
      </c>
      <c r="B2003">
        <v>27.17</v>
      </c>
      <c r="C2003">
        <v>0</v>
      </c>
      <c r="D2003">
        <v>0</v>
      </c>
      <c r="E2003">
        <v>1</v>
      </c>
      <c r="F2003">
        <v>0</v>
      </c>
      <c r="G2003">
        <v>0</v>
      </c>
      <c r="H2003">
        <v>0</v>
      </c>
      <c r="I2003">
        <v>1</v>
      </c>
      <c r="J2003">
        <v>0</v>
      </c>
      <c r="K2003">
        <v>0</v>
      </c>
      <c r="L2003">
        <v>0</v>
      </c>
      <c r="M2003">
        <v>0</v>
      </c>
      <c r="N2003">
        <v>0</v>
      </c>
      <c r="O2003">
        <v>1</v>
      </c>
      <c r="P2003">
        <v>0</v>
      </c>
      <c r="Q2003" s="3">
        <v>8601.3292999999994</v>
      </c>
    </row>
    <row r="2004" spans="1:17" hidden="1" x14ac:dyDescent="0.35">
      <c r="A2004" cm="1">
        <f t="array" ref="A2004:Q2004">_xlfn.IFS(H663=$B$1617,A663:Q663)</f>
        <v>50</v>
      </c>
      <c r="B2004">
        <v>27.83</v>
      </c>
      <c r="C2004">
        <v>0</v>
      </c>
      <c r="D2004">
        <v>0</v>
      </c>
      <c r="E2004">
        <v>1</v>
      </c>
      <c r="F2004">
        <v>0</v>
      </c>
      <c r="G2004">
        <v>0</v>
      </c>
      <c r="H2004">
        <v>0</v>
      </c>
      <c r="I2004">
        <v>1</v>
      </c>
      <c r="J2004">
        <v>0</v>
      </c>
      <c r="K2004">
        <v>0</v>
      </c>
      <c r="L2004">
        <v>0</v>
      </c>
      <c r="M2004">
        <v>0</v>
      </c>
      <c r="N2004">
        <v>0</v>
      </c>
      <c r="O2004">
        <v>1</v>
      </c>
      <c r="P2004">
        <v>0</v>
      </c>
      <c r="Q2004" s="3">
        <v>19749.383379999999</v>
      </c>
    </row>
    <row r="2005" spans="1:17" hidden="1" x14ac:dyDescent="0.35">
      <c r="A2005" cm="1">
        <f t="array" ref="A2005:Q2005">_xlfn.IFS(H664=$B$1617,A664:Q664)</f>
        <v>50</v>
      </c>
      <c r="B2005">
        <v>28.16</v>
      </c>
      <c r="C2005">
        <v>0</v>
      </c>
      <c r="D2005">
        <v>0</v>
      </c>
      <c r="E2005">
        <v>1</v>
      </c>
      <c r="F2005">
        <v>0</v>
      </c>
      <c r="G2005">
        <v>0</v>
      </c>
      <c r="H2005">
        <v>0</v>
      </c>
      <c r="I2005">
        <v>1</v>
      </c>
      <c r="J2005">
        <v>0</v>
      </c>
      <c r="K2005">
        <v>0</v>
      </c>
      <c r="L2005">
        <v>0</v>
      </c>
      <c r="M2005">
        <v>0</v>
      </c>
      <c r="N2005">
        <v>0</v>
      </c>
      <c r="O2005">
        <v>1</v>
      </c>
      <c r="P2005">
        <v>0</v>
      </c>
      <c r="Q2005" s="3">
        <v>10702.642400000001</v>
      </c>
    </row>
    <row r="2006" spans="1:17" hidden="1" x14ac:dyDescent="0.35">
      <c r="A2006" cm="1">
        <f t="array" ref="A2006:Q2006">_xlfn.IFS(H665=$B$1617,A665:Q665)</f>
        <v>57</v>
      </c>
      <c r="B2006">
        <v>25.74</v>
      </c>
      <c r="C2006">
        <v>0</v>
      </c>
      <c r="D2006">
        <v>0</v>
      </c>
      <c r="E2006">
        <v>1</v>
      </c>
      <c r="F2006">
        <v>0</v>
      </c>
      <c r="G2006">
        <v>0</v>
      </c>
      <c r="H2006">
        <v>0</v>
      </c>
      <c r="I2006">
        <v>1</v>
      </c>
      <c r="J2006">
        <v>0</v>
      </c>
      <c r="K2006">
        <v>0</v>
      </c>
      <c r="L2006">
        <v>0</v>
      </c>
      <c r="M2006">
        <v>0</v>
      </c>
      <c r="N2006">
        <v>0</v>
      </c>
      <c r="O2006">
        <v>1</v>
      </c>
      <c r="P2006">
        <v>0</v>
      </c>
      <c r="Q2006" s="3">
        <v>12629.1656</v>
      </c>
    </row>
    <row r="2007" spans="1:17" hidden="1" x14ac:dyDescent="0.35">
      <c r="A2007" cm="1">
        <f t="array" ref="A2007:Q2007">_xlfn.IFS(H666=$B$1617,A666:Q666)</f>
        <v>59</v>
      </c>
      <c r="B2007">
        <v>27.72</v>
      </c>
      <c r="C2007">
        <v>0</v>
      </c>
      <c r="D2007">
        <v>0</v>
      </c>
      <c r="E2007">
        <v>1</v>
      </c>
      <c r="F2007">
        <v>0</v>
      </c>
      <c r="G2007">
        <v>0</v>
      </c>
      <c r="H2007">
        <v>0</v>
      </c>
      <c r="I2007">
        <v>1</v>
      </c>
      <c r="J2007">
        <v>0</v>
      </c>
      <c r="K2007">
        <v>0</v>
      </c>
      <c r="L2007">
        <v>0</v>
      </c>
      <c r="M2007">
        <v>0</v>
      </c>
      <c r="N2007">
        <v>0</v>
      </c>
      <c r="O2007">
        <v>1</v>
      </c>
      <c r="P2007">
        <v>0</v>
      </c>
      <c r="Q2007" s="3">
        <v>14001.1338</v>
      </c>
    </row>
    <row r="2008" spans="1:17" hidden="1" x14ac:dyDescent="0.35">
      <c r="A2008" cm="1">
        <f t="array" ref="A2008:Q2008">_xlfn.IFS(H667=$B$1617,A667:Q667)</f>
        <v>59</v>
      </c>
      <c r="B2008">
        <v>27.83</v>
      </c>
      <c r="C2008">
        <v>0</v>
      </c>
      <c r="D2008">
        <v>0</v>
      </c>
      <c r="E2008">
        <v>1</v>
      </c>
      <c r="F2008">
        <v>0</v>
      </c>
      <c r="G2008">
        <v>0</v>
      </c>
      <c r="H2008">
        <v>0</v>
      </c>
      <c r="I2008">
        <v>1</v>
      </c>
      <c r="J2008">
        <v>0</v>
      </c>
      <c r="K2008">
        <v>0</v>
      </c>
      <c r="L2008">
        <v>0</v>
      </c>
      <c r="M2008">
        <v>0</v>
      </c>
      <c r="N2008">
        <v>0</v>
      </c>
      <c r="O2008">
        <v>1</v>
      </c>
      <c r="P2008">
        <v>0</v>
      </c>
      <c r="Q2008" s="3">
        <v>14001.286700000001</v>
      </c>
    </row>
    <row r="2009" spans="1:17" hidden="1" x14ac:dyDescent="0.35">
      <c r="A2009" cm="1">
        <f t="array" ref="A2009:Q2009">_xlfn.IFS(H668=$B$1617,A668:Q668)</f>
        <v>61</v>
      </c>
      <c r="B2009">
        <v>25.08</v>
      </c>
      <c r="C2009">
        <v>0</v>
      </c>
      <c r="D2009">
        <v>0</v>
      </c>
      <c r="E2009">
        <v>1</v>
      </c>
      <c r="F2009">
        <v>0</v>
      </c>
      <c r="G2009">
        <v>0</v>
      </c>
      <c r="H2009">
        <v>0</v>
      </c>
      <c r="I2009">
        <v>1</v>
      </c>
      <c r="J2009">
        <v>0</v>
      </c>
      <c r="K2009">
        <v>0</v>
      </c>
      <c r="L2009">
        <v>0</v>
      </c>
      <c r="M2009">
        <v>0</v>
      </c>
      <c r="N2009">
        <v>0</v>
      </c>
      <c r="O2009">
        <v>0</v>
      </c>
      <c r="P2009">
        <v>1</v>
      </c>
      <c r="Q2009" s="3">
        <v>24513.091260000001</v>
      </c>
    </row>
    <row r="2010" spans="1:17" hidden="1" x14ac:dyDescent="0.35">
      <c r="A2010" cm="1">
        <f t="array" ref="A2010:Q2010">_xlfn.IFS(H669=$B$1617,A669:Q669)</f>
        <v>18</v>
      </c>
      <c r="B2010">
        <v>29.37</v>
      </c>
      <c r="C2010">
        <v>0</v>
      </c>
      <c r="D2010">
        <v>0</v>
      </c>
      <c r="E2010">
        <v>1</v>
      </c>
      <c r="F2010">
        <v>0</v>
      </c>
      <c r="G2010">
        <v>1</v>
      </c>
      <c r="H2010">
        <v>0</v>
      </c>
      <c r="I2010">
        <v>1</v>
      </c>
      <c r="J2010">
        <v>0</v>
      </c>
      <c r="K2010">
        <v>0</v>
      </c>
      <c r="L2010">
        <v>0</v>
      </c>
      <c r="M2010">
        <v>1</v>
      </c>
      <c r="N2010">
        <v>0</v>
      </c>
      <c r="O2010">
        <v>0</v>
      </c>
      <c r="P2010">
        <v>0</v>
      </c>
      <c r="Q2010" s="3">
        <v>1719.4363000000001</v>
      </c>
    </row>
    <row r="2011" spans="1:17" hidden="1" x14ac:dyDescent="0.35">
      <c r="A2011" cm="1">
        <f t="array" ref="A2011:Q2011">_xlfn.IFS(H670=$B$1617,A670:Q670)</f>
        <v>18</v>
      </c>
      <c r="B2011">
        <v>26.18</v>
      </c>
      <c r="C2011">
        <v>0</v>
      </c>
      <c r="D2011">
        <v>0</v>
      </c>
      <c r="E2011">
        <v>1</v>
      </c>
      <c r="F2011">
        <v>0</v>
      </c>
      <c r="G2011">
        <v>1</v>
      </c>
      <c r="H2011">
        <v>0</v>
      </c>
      <c r="I2011">
        <v>1</v>
      </c>
      <c r="J2011">
        <v>0</v>
      </c>
      <c r="K2011">
        <v>0</v>
      </c>
      <c r="L2011">
        <v>0</v>
      </c>
      <c r="M2011">
        <v>1</v>
      </c>
      <c r="N2011">
        <v>0</v>
      </c>
      <c r="O2011">
        <v>0</v>
      </c>
      <c r="P2011">
        <v>0</v>
      </c>
      <c r="Q2011" s="3">
        <v>2304.0021999999999</v>
      </c>
    </row>
    <row r="2012" spans="1:17" hidden="1" x14ac:dyDescent="0.35">
      <c r="A2012" cm="1">
        <f t="array" ref="A2012:Q2012">_xlfn.IFS(H671=$B$1617,A671:Q671)</f>
        <v>22</v>
      </c>
      <c r="B2012">
        <v>26.84</v>
      </c>
      <c r="C2012">
        <v>0</v>
      </c>
      <c r="D2012">
        <v>0</v>
      </c>
      <c r="E2012">
        <v>1</v>
      </c>
      <c r="F2012">
        <v>0</v>
      </c>
      <c r="G2012">
        <v>1</v>
      </c>
      <c r="H2012">
        <v>0</v>
      </c>
      <c r="I2012">
        <v>1</v>
      </c>
      <c r="J2012">
        <v>0</v>
      </c>
      <c r="K2012">
        <v>0</v>
      </c>
      <c r="L2012">
        <v>0</v>
      </c>
      <c r="M2012">
        <v>1</v>
      </c>
      <c r="N2012">
        <v>0</v>
      </c>
      <c r="O2012">
        <v>0</v>
      </c>
      <c r="P2012">
        <v>0</v>
      </c>
      <c r="Q2012" s="3">
        <v>1664.9996000000001</v>
      </c>
    </row>
    <row r="2013" spans="1:17" hidden="1" x14ac:dyDescent="0.35">
      <c r="A2013" cm="1">
        <f t="array" ref="A2013:Q2013">_xlfn.IFS(H672=$B$1617,A672:Q672)</f>
        <v>23</v>
      </c>
      <c r="B2013">
        <v>26.51</v>
      </c>
      <c r="C2013">
        <v>0</v>
      </c>
      <c r="D2013">
        <v>0</v>
      </c>
      <c r="E2013">
        <v>1</v>
      </c>
      <c r="F2013">
        <v>0</v>
      </c>
      <c r="G2013">
        <v>1</v>
      </c>
      <c r="H2013">
        <v>0</v>
      </c>
      <c r="I2013">
        <v>1</v>
      </c>
      <c r="J2013">
        <v>0</v>
      </c>
      <c r="K2013">
        <v>0</v>
      </c>
      <c r="L2013">
        <v>0</v>
      </c>
      <c r="M2013">
        <v>1</v>
      </c>
      <c r="N2013">
        <v>0</v>
      </c>
      <c r="O2013">
        <v>0</v>
      </c>
      <c r="P2013">
        <v>0</v>
      </c>
      <c r="Q2013" s="3">
        <v>1815.8759</v>
      </c>
    </row>
    <row r="2014" spans="1:17" hidden="1" x14ac:dyDescent="0.35">
      <c r="A2014" cm="1">
        <f t="array" ref="A2014:Q2014">_xlfn.IFS(H673=$B$1617,A673:Q673)</f>
        <v>25</v>
      </c>
      <c r="B2014">
        <v>25.74</v>
      </c>
      <c r="C2014">
        <v>0</v>
      </c>
      <c r="D2014">
        <v>0</v>
      </c>
      <c r="E2014">
        <v>1</v>
      </c>
      <c r="F2014">
        <v>0</v>
      </c>
      <c r="G2014">
        <v>1</v>
      </c>
      <c r="H2014">
        <v>0</v>
      </c>
      <c r="I2014">
        <v>1</v>
      </c>
      <c r="J2014">
        <v>0</v>
      </c>
      <c r="K2014">
        <v>0</v>
      </c>
      <c r="L2014">
        <v>0</v>
      </c>
      <c r="M2014">
        <v>1</v>
      </c>
      <c r="N2014">
        <v>0</v>
      </c>
      <c r="O2014">
        <v>0</v>
      </c>
      <c r="P2014">
        <v>0</v>
      </c>
      <c r="Q2014" s="3">
        <v>2137.6536000000001</v>
      </c>
    </row>
    <row r="2015" spans="1:17" hidden="1" x14ac:dyDescent="0.35">
      <c r="A2015" cm="1">
        <f t="array" ref="A2015:Q2015">_xlfn.IFS(H674=$B$1617,A674:Q674)</f>
        <v>26</v>
      </c>
      <c r="B2015">
        <v>29.15</v>
      </c>
      <c r="C2015">
        <v>0</v>
      </c>
      <c r="D2015">
        <v>0</v>
      </c>
      <c r="E2015">
        <v>1</v>
      </c>
      <c r="F2015">
        <v>0</v>
      </c>
      <c r="G2015">
        <v>1</v>
      </c>
      <c r="H2015">
        <v>0</v>
      </c>
      <c r="I2015">
        <v>1</v>
      </c>
      <c r="J2015">
        <v>0</v>
      </c>
      <c r="K2015">
        <v>0</v>
      </c>
      <c r="L2015">
        <v>0</v>
      </c>
      <c r="M2015">
        <v>0</v>
      </c>
      <c r="N2015">
        <v>1</v>
      </c>
      <c r="O2015">
        <v>0</v>
      </c>
      <c r="P2015">
        <v>0</v>
      </c>
      <c r="Q2015" s="3">
        <v>2902.9065000000001</v>
      </c>
    </row>
    <row r="2016" spans="1:17" hidden="1" x14ac:dyDescent="0.35">
      <c r="A2016" cm="1">
        <f t="array" ref="A2016:Q2016">_xlfn.IFS(H675=$B$1617,A675:Q675)</f>
        <v>29</v>
      </c>
      <c r="B2016">
        <v>27.94</v>
      </c>
      <c r="C2016">
        <v>0</v>
      </c>
      <c r="D2016">
        <v>0</v>
      </c>
      <c r="E2016">
        <v>1</v>
      </c>
      <c r="F2016">
        <v>0</v>
      </c>
      <c r="G2016">
        <v>1</v>
      </c>
      <c r="H2016">
        <v>0</v>
      </c>
      <c r="I2016">
        <v>1</v>
      </c>
      <c r="J2016">
        <v>0</v>
      </c>
      <c r="K2016">
        <v>0</v>
      </c>
      <c r="L2016">
        <v>0</v>
      </c>
      <c r="M2016">
        <v>0</v>
      </c>
      <c r="N2016">
        <v>1</v>
      </c>
      <c r="O2016">
        <v>0</v>
      </c>
      <c r="P2016">
        <v>0</v>
      </c>
      <c r="Q2016" s="3">
        <v>2867.1196</v>
      </c>
    </row>
    <row r="2017" spans="1:17" hidden="1" x14ac:dyDescent="0.35">
      <c r="A2017" cm="1">
        <f t="array" ref="A2017:Q2017">_xlfn.IFS(H676=$B$1617,A676:Q676)</f>
        <v>35</v>
      </c>
      <c r="B2017">
        <v>27.61</v>
      </c>
      <c r="C2017">
        <v>0</v>
      </c>
      <c r="D2017">
        <v>0</v>
      </c>
      <c r="E2017">
        <v>1</v>
      </c>
      <c r="F2017">
        <v>0</v>
      </c>
      <c r="G2017">
        <v>1</v>
      </c>
      <c r="H2017">
        <v>0</v>
      </c>
      <c r="I2017">
        <v>1</v>
      </c>
      <c r="J2017">
        <v>0</v>
      </c>
      <c r="K2017">
        <v>0</v>
      </c>
      <c r="L2017">
        <v>0</v>
      </c>
      <c r="M2017">
        <v>0</v>
      </c>
      <c r="N2017">
        <v>1</v>
      </c>
      <c r="O2017">
        <v>0</v>
      </c>
      <c r="P2017">
        <v>0</v>
      </c>
      <c r="Q2017" s="3">
        <v>4747.0528999999997</v>
      </c>
    </row>
    <row r="2018" spans="1:17" hidden="1" x14ac:dyDescent="0.35">
      <c r="A2018" cm="1">
        <f t="array" ref="A2018:Q2018">_xlfn.IFS(H677=$B$1617,A677:Q677)</f>
        <v>36</v>
      </c>
      <c r="B2018">
        <v>29.7</v>
      </c>
      <c r="C2018">
        <v>0</v>
      </c>
      <c r="D2018">
        <v>0</v>
      </c>
      <c r="E2018">
        <v>1</v>
      </c>
      <c r="F2018">
        <v>0</v>
      </c>
      <c r="G2018">
        <v>1</v>
      </c>
      <c r="H2018">
        <v>0</v>
      </c>
      <c r="I2018">
        <v>1</v>
      </c>
      <c r="J2018">
        <v>0</v>
      </c>
      <c r="K2018">
        <v>0</v>
      </c>
      <c r="L2018">
        <v>0</v>
      </c>
      <c r="M2018">
        <v>0</v>
      </c>
      <c r="N2018">
        <v>0</v>
      </c>
      <c r="O2018">
        <v>1</v>
      </c>
      <c r="P2018">
        <v>0</v>
      </c>
      <c r="Q2018" s="3">
        <v>4399.7309999999998</v>
      </c>
    </row>
    <row r="2019" spans="1:17" hidden="1" x14ac:dyDescent="0.35">
      <c r="A2019" cm="1">
        <f t="array" ref="A2019:Q2019">_xlfn.IFS(H678=$B$1617,A678:Q678)</f>
        <v>38</v>
      </c>
      <c r="B2019">
        <v>28.27</v>
      </c>
      <c r="C2019">
        <v>0</v>
      </c>
      <c r="D2019">
        <v>0</v>
      </c>
      <c r="E2019">
        <v>1</v>
      </c>
      <c r="F2019">
        <v>0</v>
      </c>
      <c r="G2019">
        <v>1</v>
      </c>
      <c r="H2019">
        <v>0</v>
      </c>
      <c r="I2019">
        <v>1</v>
      </c>
      <c r="J2019">
        <v>0</v>
      </c>
      <c r="K2019">
        <v>0</v>
      </c>
      <c r="L2019">
        <v>0</v>
      </c>
      <c r="M2019">
        <v>0</v>
      </c>
      <c r="N2019">
        <v>0</v>
      </c>
      <c r="O2019">
        <v>1</v>
      </c>
      <c r="P2019">
        <v>0</v>
      </c>
      <c r="Q2019" s="3">
        <v>5484.4673000000003</v>
      </c>
    </row>
    <row r="2020" spans="1:17" hidden="1" x14ac:dyDescent="0.35">
      <c r="A2020" cm="1">
        <f t="array" ref="A2020:Q2020">_xlfn.IFS(H679=$B$1617,A679:Q679)</f>
        <v>40</v>
      </c>
      <c r="B2020">
        <v>25.08</v>
      </c>
      <c r="C2020">
        <v>0</v>
      </c>
      <c r="D2020">
        <v>0</v>
      </c>
      <c r="E2020">
        <v>1</v>
      </c>
      <c r="F2020">
        <v>0</v>
      </c>
      <c r="G2020">
        <v>1</v>
      </c>
      <c r="H2020">
        <v>0</v>
      </c>
      <c r="I2020">
        <v>1</v>
      </c>
      <c r="J2020">
        <v>0</v>
      </c>
      <c r="K2020">
        <v>0</v>
      </c>
      <c r="L2020">
        <v>0</v>
      </c>
      <c r="M2020">
        <v>0</v>
      </c>
      <c r="N2020">
        <v>0</v>
      </c>
      <c r="O2020">
        <v>1</v>
      </c>
      <c r="P2020">
        <v>0</v>
      </c>
      <c r="Q2020" s="3">
        <v>5415.6611999999996</v>
      </c>
    </row>
    <row r="2021" spans="1:17" hidden="1" x14ac:dyDescent="0.35">
      <c r="A2021" cm="1">
        <f t="array" ref="A2021:Q2021">_xlfn.IFS(H680=$B$1617,A680:Q680)</f>
        <v>40</v>
      </c>
      <c r="B2021">
        <v>24.97</v>
      </c>
      <c r="C2021">
        <v>0</v>
      </c>
      <c r="D2021">
        <v>0</v>
      </c>
      <c r="E2021">
        <v>1</v>
      </c>
      <c r="F2021">
        <v>0</v>
      </c>
      <c r="G2021">
        <v>1</v>
      </c>
      <c r="H2021">
        <v>0</v>
      </c>
      <c r="I2021">
        <v>1</v>
      </c>
      <c r="J2021">
        <v>0</v>
      </c>
      <c r="K2021">
        <v>0</v>
      </c>
      <c r="L2021">
        <v>0</v>
      </c>
      <c r="M2021">
        <v>0</v>
      </c>
      <c r="N2021">
        <v>0</v>
      </c>
      <c r="O2021">
        <v>1</v>
      </c>
      <c r="P2021">
        <v>0</v>
      </c>
      <c r="Q2021" s="3">
        <v>6593.5083000000004</v>
      </c>
    </row>
    <row r="2022" spans="1:17" hidden="1" x14ac:dyDescent="0.35">
      <c r="A2022" cm="1">
        <f t="array" ref="A2022:Q2022">_xlfn.IFS(H681=$B$1617,A681:Q681)</f>
        <v>43</v>
      </c>
      <c r="B2022">
        <v>25.52</v>
      </c>
      <c r="C2022">
        <v>0</v>
      </c>
      <c r="D2022">
        <v>0</v>
      </c>
      <c r="E2022">
        <v>1</v>
      </c>
      <c r="F2022">
        <v>0</v>
      </c>
      <c r="G2022">
        <v>1</v>
      </c>
      <c r="H2022">
        <v>0</v>
      </c>
      <c r="I2022">
        <v>1</v>
      </c>
      <c r="J2022">
        <v>0</v>
      </c>
      <c r="K2022">
        <v>0</v>
      </c>
      <c r="L2022">
        <v>0</v>
      </c>
      <c r="M2022">
        <v>0</v>
      </c>
      <c r="N2022">
        <v>0</v>
      </c>
      <c r="O2022">
        <v>1</v>
      </c>
      <c r="P2022">
        <v>0</v>
      </c>
      <c r="Q2022" s="3">
        <v>14478.33015</v>
      </c>
    </row>
    <row r="2023" spans="1:17" hidden="1" x14ac:dyDescent="0.35">
      <c r="A2023" cm="1">
        <f t="array" ref="A2023:Q2023">_xlfn.IFS(H682=$B$1617,A682:Q682)</f>
        <v>46</v>
      </c>
      <c r="B2023">
        <v>26.62</v>
      </c>
      <c r="C2023">
        <v>0</v>
      </c>
      <c r="D2023">
        <v>0</v>
      </c>
      <c r="E2023">
        <v>1</v>
      </c>
      <c r="F2023">
        <v>0</v>
      </c>
      <c r="G2023">
        <v>1</v>
      </c>
      <c r="H2023">
        <v>0</v>
      </c>
      <c r="I2023">
        <v>1</v>
      </c>
      <c r="J2023">
        <v>0</v>
      </c>
      <c r="K2023">
        <v>0</v>
      </c>
      <c r="L2023">
        <v>0</v>
      </c>
      <c r="M2023">
        <v>0</v>
      </c>
      <c r="N2023">
        <v>0</v>
      </c>
      <c r="O2023">
        <v>1</v>
      </c>
      <c r="P2023">
        <v>0</v>
      </c>
      <c r="Q2023" s="3">
        <v>7742.1098000000002</v>
      </c>
    </row>
    <row r="2024" spans="1:17" hidden="1" x14ac:dyDescent="0.35">
      <c r="A2024" cm="1">
        <f t="array" ref="A2024:Q2024">_xlfn.IFS(H683=$B$1617,A683:Q683)</f>
        <v>48</v>
      </c>
      <c r="B2024">
        <v>29.7</v>
      </c>
      <c r="C2024">
        <v>0</v>
      </c>
      <c r="D2024">
        <v>0</v>
      </c>
      <c r="E2024">
        <v>1</v>
      </c>
      <c r="F2024">
        <v>0</v>
      </c>
      <c r="G2024">
        <v>1</v>
      </c>
      <c r="H2024">
        <v>0</v>
      </c>
      <c r="I2024">
        <v>1</v>
      </c>
      <c r="J2024">
        <v>0</v>
      </c>
      <c r="K2024">
        <v>0</v>
      </c>
      <c r="L2024">
        <v>0</v>
      </c>
      <c r="M2024">
        <v>0</v>
      </c>
      <c r="N2024">
        <v>0</v>
      </c>
      <c r="O2024">
        <v>1</v>
      </c>
      <c r="P2024">
        <v>0</v>
      </c>
      <c r="Q2024" s="3">
        <v>7789.6350000000002</v>
      </c>
    </row>
    <row r="2025" spans="1:17" hidden="1" x14ac:dyDescent="0.35">
      <c r="A2025" cm="1">
        <f t="array" ref="A2025:Q2025">_xlfn.IFS(H684=$B$1617,A684:Q684)</f>
        <v>50</v>
      </c>
      <c r="B2025">
        <v>25.3</v>
      </c>
      <c r="C2025">
        <v>0</v>
      </c>
      <c r="D2025">
        <v>0</v>
      </c>
      <c r="E2025">
        <v>1</v>
      </c>
      <c r="F2025">
        <v>0</v>
      </c>
      <c r="G2025">
        <v>1</v>
      </c>
      <c r="H2025">
        <v>0</v>
      </c>
      <c r="I2025">
        <v>1</v>
      </c>
      <c r="J2025">
        <v>0</v>
      </c>
      <c r="K2025">
        <v>0</v>
      </c>
      <c r="L2025">
        <v>0</v>
      </c>
      <c r="M2025">
        <v>0</v>
      </c>
      <c r="N2025">
        <v>0</v>
      </c>
      <c r="O2025">
        <v>1</v>
      </c>
      <c r="P2025">
        <v>0</v>
      </c>
      <c r="Q2025" s="3">
        <v>8442.6669999999995</v>
      </c>
    </row>
    <row r="2026" spans="1:17" hidden="1" x14ac:dyDescent="0.35">
      <c r="A2026" cm="1">
        <f t="array" ref="A2026:Q2026">_xlfn.IFS(H685=$B$1617,A685:Q685)</f>
        <v>52</v>
      </c>
      <c r="B2026">
        <v>26.4</v>
      </c>
      <c r="C2026">
        <v>0</v>
      </c>
      <c r="D2026">
        <v>0</v>
      </c>
      <c r="E2026">
        <v>1</v>
      </c>
      <c r="F2026">
        <v>0</v>
      </c>
      <c r="G2026">
        <v>1</v>
      </c>
      <c r="H2026">
        <v>0</v>
      </c>
      <c r="I2026">
        <v>1</v>
      </c>
      <c r="J2026">
        <v>0</v>
      </c>
      <c r="K2026">
        <v>0</v>
      </c>
      <c r="L2026">
        <v>0</v>
      </c>
      <c r="M2026">
        <v>0</v>
      </c>
      <c r="N2026">
        <v>0</v>
      </c>
      <c r="O2026">
        <v>1</v>
      </c>
      <c r="P2026">
        <v>0</v>
      </c>
      <c r="Q2026" s="3">
        <v>25992.821039999999</v>
      </c>
    </row>
    <row r="2027" spans="1:17" hidden="1" x14ac:dyDescent="0.35">
      <c r="A2027" cm="1">
        <f t="array" ref="A2027:Q2027">_xlfn.IFS(H686=$B$1617,A686:Q686)</f>
        <v>53</v>
      </c>
      <c r="B2027">
        <v>29.48</v>
      </c>
      <c r="C2027">
        <v>0</v>
      </c>
      <c r="D2027">
        <v>0</v>
      </c>
      <c r="E2027">
        <v>1</v>
      </c>
      <c r="F2027">
        <v>0</v>
      </c>
      <c r="G2027">
        <v>1</v>
      </c>
      <c r="H2027">
        <v>0</v>
      </c>
      <c r="I2027">
        <v>1</v>
      </c>
      <c r="J2027">
        <v>0</v>
      </c>
      <c r="K2027">
        <v>0</v>
      </c>
      <c r="L2027">
        <v>0</v>
      </c>
      <c r="M2027">
        <v>0</v>
      </c>
      <c r="N2027">
        <v>0</v>
      </c>
      <c r="O2027">
        <v>1</v>
      </c>
      <c r="P2027">
        <v>0</v>
      </c>
      <c r="Q2027" s="3">
        <v>9487.6442000000006</v>
      </c>
    </row>
    <row r="2028" spans="1:17" hidden="1" x14ac:dyDescent="0.35">
      <c r="A2028" cm="1">
        <f t="array" ref="A2028:Q2028">_xlfn.IFS(H687=$B$1617,A687:Q687)</f>
        <v>57</v>
      </c>
      <c r="B2028">
        <v>27.94</v>
      </c>
      <c r="C2028">
        <v>0</v>
      </c>
      <c r="D2028">
        <v>0</v>
      </c>
      <c r="E2028">
        <v>1</v>
      </c>
      <c r="F2028">
        <v>0</v>
      </c>
      <c r="G2028">
        <v>1</v>
      </c>
      <c r="H2028">
        <v>0</v>
      </c>
      <c r="I2028">
        <v>1</v>
      </c>
      <c r="J2028">
        <v>0</v>
      </c>
      <c r="K2028">
        <v>0</v>
      </c>
      <c r="L2028">
        <v>0</v>
      </c>
      <c r="M2028">
        <v>0</v>
      </c>
      <c r="N2028">
        <v>0</v>
      </c>
      <c r="O2028">
        <v>1</v>
      </c>
      <c r="P2028">
        <v>0</v>
      </c>
      <c r="Q2028" s="3">
        <v>11554.223599999999</v>
      </c>
    </row>
    <row r="2029" spans="1:17" hidden="1" x14ac:dyDescent="0.35">
      <c r="A2029" cm="1">
        <f t="array" ref="A2029:Q2029">_xlfn.IFS(H688=$B$1617,A688:Q688)</f>
        <v>59</v>
      </c>
      <c r="B2029">
        <v>26.4</v>
      </c>
      <c r="C2029">
        <v>0</v>
      </c>
      <c r="D2029">
        <v>0</v>
      </c>
      <c r="E2029">
        <v>1</v>
      </c>
      <c r="F2029">
        <v>0</v>
      </c>
      <c r="G2029">
        <v>1</v>
      </c>
      <c r="H2029">
        <v>0</v>
      </c>
      <c r="I2029">
        <v>1</v>
      </c>
      <c r="J2029">
        <v>0</v>
      </c>
      <c r="K2029">
        <v>0</v>
      </c>
      <c r="L2029">
        <v>0</v>
      </c>
      <c r="M2029">
        <v>0</v>
      </c>
      <c r="N2029">
        <v>0</v>
      </c>
      <c r="O2029">
        <v>1</v>
      </c>
      <c r="P2029">
        <v>0</v>
      </c>
      <c r="Q2029" s="3">
        <v>11743.299000000001</v>
      </c>
    </row>
    <row r="2030" spans="1:17" hidden="1" x14ac:dyDescent="0.35">
      <c r="A2030" cm="1">
        <f t="array" ref="A2030:Q2030">_xlfn.IFS(H689=$B$1617,A689:Q689)</f>
        <v>59</v>
      </c>
      <c r="B2030">
        <v>29.7</v>
      </c>
      <c r="C2030">
        <v>0</v>
      </c>
      <c r="D2030">
        <v>0</v>
      </c>
      <c r="E2030">
        <v>1</v>
      </c>
      <c r="F2030">
        <v>0</v>
      </c>
      <c r="G2030">
        <v>1</v>
      </c>
      <c r="H2030">
        <v>0</v>
      </c>
      <c r="I2030">
        <v>1</v>
      </c>
      <c r="J2030">
        <v>0</v>
      </c>
      <c r="K2030">
        <v>0</v>
      </c>
      <c r="L2030">
        <v>0</v>
      </c>
      <c r="M2030">
        <v>0</v>
      </c>
      <c r="N2030">
        <v>0</v>
      </c>
      <c r="O2030">
        <v>1</v>
      </c>
      <c r="P2030">
        <v>0</v>
      </c>
      <c r="Q2030" s="3">
        <v>12925.886</v>
      </c>
    </row>
    <row r="2031" spans="1:17" hidden="1" x14ac:dyDescent="0.35">
      <c r="A2031" cm="1">
        <f t="array" ref="A2031:Q2031">_xlfn.IFS(H690=$B$1617,A690:Q690)</f>
        <v>60</v>
      </c>
      <c r="B2031">
        <v>25.74</v>
      </c>
      <c r="C2031">
        <v>0</v>
      </c>
      <c r="D2031">
        <v>0</v>
      </c>
      <c r="E2031">
        <v>1</v>
      </c>
      <c r="F2031">
        <v>0</v>
      </c>
      <c r="G2031">
        <v>1</v>
      </c>
      <c r="H2031">
        <v>0</v>
      </c>
      <c r="I2031">
        <v>1</v>
      </c>
      <c r="J2031">
        <v>0</v>
      </c>
      <c r="K2031">
        <v>0</v>
      </c>
      <c r="L2031">
        <v>0</v>
      </c>
      <c r="M2031">
        <v>0</v>
      </c>
      <c r="N2031">
        <v>0</v>
      </c>
      <c r="O2031">
        <v>0</v>
      </c>
      <c r="P2031">
        <v>1</v>
      </c>
      <c r="Q2031" s="3">
        <v>12142.578600000001</v>
      </c>
    </row>
    <row r="2032" spans="1:17" hidden="1" x14ac:dyDescent="0.35">
      <c r="A2032" t="e" cm="1">
        <f t="array" ref="A2032">_xlfn.IFS(H691=$B$1617,A691:Q691)</f>
        <v>#N/A</v>
      </c>
    </row>
    <row r="2033" spans="1:1" hidden="1" x14ac:dyDescent="0.35">
      <c r="A2033" t="e" cm="1">
        <f t="array" ref="A2033">_xlfn.IFS(H692=$B$1617,A692:Q692)</f>
        <v>#N/A</v>
      </c>
    </row>
    <row r="2034" spans="1:1" hidden="1" x14ac:dyDescent="0.35">
      <c r="A2034" t="e" cm="1">
        <f t="array" ref="A2034">_xlfn.IFS(H693=$B$1617,A693:Q693)</f>
        <v>#N/A</v>
      </c>
    </row>
    <row r="2035" spans="1:1" hidden="1" x14ac:dyDescent="0.35">
      <c r="A2035" t="e" cm="1">
        <f t="array" ref="A2035">_xlfn.IFS(H694=$B$1617,A694:Q694)</f>
        <v>#N/A</v>
      </c>
    </row>
    <row r="2036" spans="1:1" hidden="1" x14ac:dyDescent="0.35">
      <c r="A2036" t="e" cm="1">
        <f t="array" ref="A2036">_xlfn.IFS(H695=$B$1617,A695:Q695)</f>
        <v>#N/A</v>
      </c>
    </row>
    <row r="2037" spans="1:1" hidden="1" x14ac:dyDescent="0.35">
      <c r="A2037" t="e" cm="1">
        <f t="array" ref="A2037">_xlfn.IFS(H696=$B$1617,A696:Q696)</f>
        <v>#N/A</v>
      </c>
    </row>
    <row r="2038" spans="1:1" hidden="1" x14ac:dyDescent="0.35">
      <c r="A2038" t="e" cm="1">
        <f t="array" ref="A2038">_xlfn.IFS(H697=$B$1617,A697:Q697)</f>
        <v>#N/A</v>
      </c>
    </row>
    <row r="2039" spans="1:1" hidden="1" x14ac:dyDescent="0.35">
      <c r="A2039" t="e" cm="1">
        <f t="array" ref="A2039">_xlfn.IFS(H698=$B$1617,A698:Q698)</f>
        <v>#N/A</v>
      </c>
    </row>
    <row r="2040" spans="1:1" hidden="1" x14ac:dyDescent="0.35">
      <c r="A2040" t="e" cm="1">
        <f t="array" ref="A2040">_xlfn.IFS(H699=$B$1617,A699:Q699)</f>
        <v>#N/A</v>
      </c>
    </row>
    <row r="2041" spans="1:1" hidden="1" x14ac:dyDescent="0.35">
      <c r="A2041" t="e" cm="1">
        <f t="array" ref="A2041">_xlfn.IFS(H700=$B$1617,A700:Q700)</f>
        <v>#N/A</v>
      </c>
    </row>
    <row r="2042" spans="1:1" hidden="1" x14ac:dyDescent="0.35">
      <c r="A2042" t="e" cm="1">
        <f t="array" ref="A2042">_xlfn.IFS(H701=$B$1617,A701:Q701)</f>
        <v>#N/A</v>
      </c>
    </row>
    <row r="2043" spans="1:1" hidden="1" x14ac:dyDescent="0.35">
      <c r="A2043" t="e" cm="1">
        <f t="array" ref="A2043">_xlfn.IFS(H702=$B$1617,A702:Q702)</f>
        <v>#N/A</v>
      </c>
    </row>
    <row r="2044" spans="1:1" hidden="1" x14ac:dyDescent="0.35">
      <c r="A2044" t="e" cm="1">
        <f t="array" ref="A2044">_xlfn.IFS(H703=$B$1617,A703:Q703)</f>
        <v>#N/A</v>
      </c>
    </row>
    <row r="2045" spans="1:1" hidden="1" x14ac:dyDescent="0.35">
      <c r="A2045" t="e" cm="1">
        <f t="array" ref="A2045">_xlfn.IFS(H704=$B$1617,A704:Q704)</f>
        <v>#N/A</v>
      </c>
    </row>
    <row r="2046" spans="1:1" hidden="1" x14ac:dyDescent="0.35">
      <c r="A2046" t="e" cm="1">
        <f t="array" ref="A2046">_xlfn.IFS(H705=$B$1617,A705:Q705)</f>
        <v>#N/A</v>
      </c>
    </row>
    <row r="2047" spans="1:1" hidden="1" x14ac:dyDescent="0.35">
      <c r="A2047" t="e" cm="1">
        <f t="array" ref="A2047">_xlfn.IFS(H706=$B$1617,A706:Q706)</f>
        <v>#N/A</v>
      </c>
    </row>
    <row r="2048" spans="1:1" hidden="1" x14ac:dyDescent="0.35">
      <c r="A2048" t="e" cm="1">
        <f t="array" ref="A2048">_xlfn.IFS(H707=$B$1617,A707:Q707)</f>
        <v>#N/A</v>
      </c>
    </row>
    <row r="2049" spans="1:1" hidden="1" x14ac:dyDescent="0.35">
      <c r="A2049" t="e" cm="1">
        <f t="array" ref="A2049">_xlfn.IFS(H708=$B$1617,A708:Q708)</f>
        <v>#N/A</v>
      </c>
    </row>
    <row r="2050" spans="1:1" hidden="1" x14ac:dyDescent="0.35">
      <c r="A2050" t="e" cm="1">
        <f t="array" ref="A2050">_xlfn.IFS(H709=$B$1617,A709:Q709)</f>
        <v>#N/A</v>
      </c>
    </row>
    <row r="2051" spans="1:1" hidden="1" x14ac:dyDescent="0.35">
      <c r="A2051" t="e" cm="1">
        <f t="array" ref="A2051">_xlfn.IFS(H710=$B$1617,A710:Q710)</f>
        <v>#N/A</v>
      </c>
    </row>
    <row r="2052" spans="1:1" hidden="1" x14ac:dyDescent="0.35">
      <c r="A2052" t="e" cm="1">
        <f t="array" ref="A2052">_xlfn.IFS(H711=$B$1617,A711:Q711)</f>
        <v>#N/A</v>
      </c>
    </row>
    <row r="2053" spans="1:1" hidden="1" x14ac:dyDescent="0.35">
      <c r="A2053" t="e" cm="1">
        <f t="array" ref="A2053">_xlfn.IFS(H712=$B$1617,A712:Q712)</f>
        <v>#N/A</v>
      </c>
    </row>
    <row r="2054" spans="1:1" hidden="1" x14ac:dyDescent="0.35">
      <c r="A2054" t="e" cm="1">
        <f t="array" ref="A2054">_xlfn.IFS(H713=$B$1617,A713:Q713)</f>
        <v>#N/A</v>
      </c>
    </row>
    <row r="2055" spans="1:1" hidden="1" x14ac:dyDescent="0.35">
      <c r="A2055" t="e" cm="1">
        <f t="array" ref="A2055">_xlfn.IFS(H714=$B$1617,A714:Q714)</f>
        <v>#N/A</v>
      </c>
    </row>
    <row r="2056" spans="1:1" hidden="1" x14ac:dyDescent="0.35">
      <c r="A2056" t="e" cm="1">
        <f t="array" ref="A2056">_xlfn.IFS(H715=$B$1617,A715:Q715)</f>
        <v>#N/A</v>
      </c>
    </row>
    <row r="2057" spans="1:1" hidden="1" x14ac:dyDescent="0.35">
      <c r="A2057" t="e" cm="1">
        <f t="array" ref="A2057">_xlfn.IFS(H716=$B$1617,A716:Q716)</f>
        <v>#N/A</v>
      </c>
    </row>
    <row r="2058" spans="1:1" hidden="1" x14ac:dyDescent="0.35">
      <c r="A2058" t="e" cm="1">
        <f t="array" ref="A2058">_xlfn.IFS(H717=$B$1617,A717:Q717)</f>
        <v>#N/A</v>
      </c>
    </row>
    <row r="2059" spans="1:1" hidden="1" x14ac:dyDescent="0.35">
      <c r="A2059" t="e" cm="1">
        <f t="array" ref="A2059">_xlfn.IFS(H718=$B$1617,A718:Q718)</f>
        <v>#N/A</v>
      </c>
    </row>
    <row r="2060" spans="1:1" hidden="1" x14ac:dyDescent="0.35">
      <c r="A2060" t="e" cm="1">
        <f t="array" ref="A2060">_xlfn.IFS(H719=$B$1617,A719:Q719)</f>
        <v>#N/A</v>
      </c>
    </row>
    <row r="2061" spans="1:1" hidden="1" x14ac:dyDescent="0.35">
      <c r="A2061" t="e" cm="1">
        <f t="array" ref="A2061">_xlfn.IFS(H720=$B$1617,A720:Q720)</f>
        <v>#N/A</v>
      </c>
    </row>
    <row r="2062" spans="1:1" hidden="1" x14ac:dyDescent="0.35">
      <c r="A2062" t="e" cm="1">
        <f t="array" ref="A2062">_xlfn.IFS(H721=$B$1617,A721:Q721)</f>
        <v>#N/A</v>
      </c>
    </row>
    <row r="2063" spans="1:1" hidden="1" x14ac:dyDescent="0.35">
      <c r="A2063" t="e" cm="1">
        <f t="array" ref="A2063">_xlfn.IFS(H722=$B$1617,A722:Q722)</f>
        <v>#N/A</v>
      </c>
    </row>
    <row r="2064" spans="1:1" hidden="1" x14ac:dyDescent="0.35">
      <c r="A2064" t="e" cm="1">
        <f t="array" ref="A2064">_xlfn.IFS(H723=$B$1617,A723:Q723)</f>
        <v>#N/A</v>
      </c>
    </row>
    <row r="2065" spans="1:1" hidden="1" x14ac:dyDescent="0.35">
      <c r="A2065" t="e" cm="1">
        <f t="array" ref="A2065">_xlfn.IFS(H724=$B$1617,A724:Q724)</f>
        <v>#N/A</v>
      </c>
    </row>
    <row r="2066" spans="1:1" hidden="1" x14ac:dyDescent="0.35">
      <c r="A2066" t="e" cm="1">
        <f t="array" ref="A2066">_xlfn.IFS(H725=$B$1617,A725:Q725)</f>
        <v>#N/A</v>
      </c>
    </row>
    <row r="2067" spans="1:1" hidden="1" x14ac:dyDescent="0.35">
      <c r="A2067" t="e" cm="1">
        <f t="array" ref="A2067">_xlfn.IFS(H726=$B$1617,A726:Q726)</f>
        <v>#N/A</v>
      </c>
    </row>
    <row r="2068" spans="1:1" hidden="1" x14ac:dyDescent="0.35">
      <c r="A2068" t="e" cm="1">
        <f t="array" ref="A2068">_xlfn.IFS(H727=$B$1617,A727:Q727)</f>
        <v>#N/A</v>
      </c>
    </row>
    <row r="2069" spans="1:1" hidden="1" x14ac:dyDescent="0.35">
      <c r="A2069" t="e" cm="1">
        <f t="array" ref="A2069">_xlfn.IFS(H728=$B$1617,A728:Q728)</f>
        <v>#N/A</v>
      </c>
    </row>
    <row r="2070" spans="1:1" hidden="1" x14ac:dyDescent="0.35">
      <c r="A2070" t="e" cm="1">
        <f t="array" ref="A2070">_xlfn.IFS(H729=$B$1617,A729:Q729)</f>
        <v>#N/A</v>
      </c>
    </row>
    <row r="2071" spans="1:1" hidden="1" x14ac:dyDescent="0.35">
      <c r="A2071" t="e" cm="1">
        <f t="array" ref="A2071">_xlfn.IFS(H730=$B$1617,A730:Q730)</f>
        <v>#N/A</v>
      </c>
    </row>
    <row r="2072" spans="1:1" hidden="1" x14ac:dyDescent="0.35">
      <c r="A2072" t="e" cm="1">
        <f t="array" ref="A2072">_xlfn.IFS(H731=$B$1617,A731:Q731)</f>
        <v>#N/A</v>
      </c>
    </row>
    <row r="2073" spans="1:1" hidden="1" x14ac:dyDescent="0.35">
      <c r="A2073" t="e" cm="1">
        <f t="array" ref="A2073">_xlfn.IFS(H732=$B$1617,A732:Q732)</f>
        <v>#N/A</v>
      </c>
    </row>
    <row r="2074" spans="1:1" hidden="1" x14ac:dyDescent="0.35">
      <c r="A2074" t="e" cm="1">
        <f t="array" ref="A2074">_xlfn.IFS(H733=$B$1617,A733:Q733)</f>
        <v>#N/A</v>
      </c>
    </row>
    <row r="2075" spans="1:1" hidden="1" x14ac:dyDescent="0.35">
      <c r="A2075" t="e" cm="1">
        <f t="array" ref="A2075">_xlfn.IFS(H734=$B$1617,A734:Q734)</f>
        <v>#N/A</v>
      </c>
    </row>
    <row r="2076" spans="1:1" hidden="1" x14ac:dyDescent="0.35">
      <c r="A2076" t="e" cm="1">
        <f t="array" ref="A2076">_xlfn.IFS(H735=$B$1617,A735:Q735)</f>
        <v>#N/A</v>
      </c>
    </row>
    <row r="2077" spans="1:1" hidden="1" x14ac:dyDescent="0.35">
      <c r="A2077" t="e" cm="1">
        <f t="array" ref="A2077">_xlfn.IFS(H736=$B$1617,A736:Q736)</f>
        <v>#N/A</v>
      </c>
    </row>
    <row r="2078" spans="1:1" hidden="1" x14ac:dyDescent="0.35">
      <c r="A2078" t="e" cm="1">
        <f t="array" ref="A2078">_xlfn.IFS(H737=$B$1617,A737:Q737)</f>
        <v>#N/A</v>
      </c>
    </row>
    <row r="2079" spans="1:1" hidden="1" x14ac:dyDescent="0.35">
      <c r="A2079" t="e" cm="1">
        <f t="array" ref="A2079">_xlfn.IFS(H738=$B$1617,A738:Q738)</f>
        <v>#N/A</v>
      </c>
    </row>
    <row r="2080" spans="1:1" hidden="1" x14ac:dyDescent="0.35">
      <c r="A2080" t="e" cm="1">
        <f t="array" ref="A2080">_xlfn.IFS(H739=$B$1617,A739:Q739)</f>
        <v>#N/A</v>
      </c>
    </row>
    <row r="2081" spans="1:1" hidden="1" x14ac:dyDescent="0.35">
      <c r="A2081" t="e" cm="1">
        <f t="array" ref="A2081">_xlfn.IFS(H740=$B$1617,A740:Q740)</f>
        <v>#N/A</v>
      </c>
    </row>
    <row r="2082" spans="1:1" hidden="1" x14ac:dyDescent="0.35">
      <c r="A2082" t="e" cm="1">
        <f t="array" ref="A2082">_xlfn.IFS(H741=$B$1617,A741:Q741)</f>
        <v>#N/A</v>
      </c>
    </row>
    <row r="2083" spans="1:1" hidden="1" x14ac:dyDescent="0.35">
      <c r="A2083" t="e" cm="1">
        <f t="array" ref="A2083">_xlfn.IFS(H742=$B$1617,A742:Q742)</f>
        <v>#N/A</v>
      </c>
    </row>
    <row r="2084" spans="1:1" hidden="1" x14ac:dyDescent="0.35">
      <c r="A2084" t="e" cm="1">
        <f t="array" ref="A2084">_xlfn.IFS(H743=$B$1617,A743:Q743)</f>
        <v>#N/A</v>
      </c>
    </row>
    <row r="2085" spans="1:1" hidden="1" x14ac:dyDescent="0.35">
      <c r="A2085" t="e" cm="1">
        <f t="array" ref="A2085">_xlfn.IFS(H744=$B$1617,A744:Q744)</f>
        <v>#N/A</v>
      </c>
    </row>
    <row r="2086" spans="1:1" hidden="1" x14ac:dyDescent="0.35">
      <c r="A2086" t="e" cm="1">
        <f t="array" ref="A2086">_xlfn.IFS(H745=$B$1617,A745:Q745)</f>
        <v>#N/A</v>
      </c>
    </row>
    <row r="2087" spans="1:1" hidden="1" x14ac:dyDescent="0.35">
      <c r="A2087" t="e" cm="1">
        <f t="array" ref="A2087">_xlfn.IFS(H746=$B$1617,A746:Q746)</f>
        <v>#N/A</v>
      </c>
    </row>
    <row r="2088" spans="1:1" hidden="1" x14ac:dyDescent="0.35">
      <c r="A2088" t="e" cm="1">
        <f t="array" ref="A2088">_xlfn.IFS(H747=$B$1617,A747:Q747)</f>
        <v>#N/A</v>
      </c>
    </row>
    <row r="2089" spans="1:1" hidden="1" x14ac:dyDescent="0.35">
      <c r="A2089" t="e" cm="1">
        <f t="array" ref="A2089">_xlfn.IFS(H748=$B$1617,A748:Q748)</f>
        <v>#N/A</v>
      </c>
    </row>
    <row r="2090" spans="1:1" hidden="1" x14ac:dyDescent="0.35">
      <c r="A2090" t="e" cm="1">
        <f t="array" ref="A2090">_xlfn.IFS(H749=$B$1617,A749:Q749)</f>
        <v>#N/A</v>
      </c>
    </row>
    <row r="2091" spans="1:1" hidden="1" x14ac:dyDescent="0.35">
      <c r="A2091" t="e" cm="1">
        <f t="array" ref="A2091">_xlfn.IFS(H750=$B$1617,A750:Q750)</f>
        <v>#N/A</v>
      </c>
    </row>
    <row r="2092" spans="1:1" hidden="1" x14ac:dyDescent="0.35">
      <c r="A2092" t="e" cm="1">
        <f t="array" ref="A2092">_xlfn.IFS(H751=$B$1617,A751:Q751)</f>
        <v>#N/A</v>
      </c>
    </row>
    <row r="2093" spans="1:1" hidden="1" x14ac:dyDescent="0.35">
      <c r="A2093" t="e" cm="1">
        <f t="array" ref="A2093">_xlfn.IFS(H752=$B$1617,A752:Q752)</f>
        <v>#N/A</v>
      </c>
    </row>
    <row r="2094" spans="1:1" hidden="1" x14ac:dyDescent="0.35">
      <c r="A2094" t="e" cm="1">
        <f t="array" ref="A2094">_xlfn.IFS(H753=$B$1617,A753:Q753)</f>
        <v>#N/A</v>
      </c>
    </row>
    <row r="2095" spans="1:1" hidden="1" x14ac:dyDescent="0.35">
      <c r="A2095" t="e" cm="1">
        <f t="array" ref="A2095">_xlfn.IFS(H754=$B$1617,A754:Q754)</f>
        <v>#N/A</v>
      </c>
    </row>
    <row r="2096" spans="1:1" hidden="1" x14ac:dyDescent="0.35">
      <c r="A2096" t="e" cm="1">
        <f t="array" ref="A2096">_xlfn.IFS(H755=$B$1617,A755:Q755)</f>
        <v>#N/A</v>
      </c>
    </row>
    <row r="2097" spans="1:1" hidden="1" x14ac:dyDescent="0.35">
      <c r="A2097" t="e" cm="1">
        <f t="array" ref="A2097">_xlfn.IFS(H756=$B$1617,A756:Q756)</f>
        <v>#N/A</v>
      </c>
    </row>
    <row r="2098" spans="1:1" hidden="1" x14ac:dyDescent="0.35">
      <c r="A2098" t="e" cm="1">
        <f t="array" ref="A2098">_xlfn.IFS(H757=$B$1617,A757:Q757)</f>
        <v>#N/A</v>
      </c>
    </row>
    <row r="2099" spans="1:1" hidden="1" x14ac:dyDescent="0.35">
      <c r="A2099" t="e" cm="1">
        <f t="array" ref="A2099">_xlfn.IFS(H758=$B$1617,A758:Q758)</f>
        <v>#N/A</v>
      </c>
    </row>
    <row r="2100" spans="1:1" hidden="1" x14ac:dyDescent="0.35">
      <c r="A2100" t="e" cm="1">
        <f t="array" ref="A2100">_xlfn.IFS(H759=$B$1617,A759:Q759)</f>
        <v>#N/A</v>
      </c>
    </row>
    <row r="2101" spans="1:1" hidden="1" x14ac:dyDescent="0.35">
      <c r="A2101" t="e" cm="1">
        <f t="array" ref="A2101">_xlfn.IFS(H760=$B$1617,A760:Q760)</f>
        <v>#N/A</v>
      </c>
    </row>
    <row r="2102" spans="1:1" hidden="1" x14ac:dyDescent="0.35">
      <c r="A2102" t="e" cm="1">
        <f t="array" ref="A2102">_xlfn.IFS(H761=$B$1617,A761:Q761)</f>
        <v>#N/A</v>
      </c>
    </row>
    <row r="2103" spans="1:1" hidden="1" x14ac:dyDescent="0.35">
      <c r="A2103" t="e" cm="1">
        <f t="array" ref="A2103">_xlfn.IFS(H762=$B$1617,A762:Q762)</f>
        <v>#N/A</v>
      </c>
    </row>
    <row r="2104" spans="1:1" hidden="1" x14ac:dyDescent="0.35">
      <c r="A2104" t="e" cm="1">
        <f t="array" ref="A2104">_xlfn.IFS(H763=$B$1617,A763:Q763)</f>
        <v>#N/A</v>
      </c>
    </row>
    <row r="2105" spans="1:1" hidden="1" x14ac:dyDescent="0.35">
      <c r="A2105" t="e" cm="1">
        <f t="array" ref="A2105">_xlfn.IFS(H764=$B$1617,A764:Q764)</f>
        <v>#N/A</v>
      </c>
    </row>
    <row r="2106" spans="1:1" hidden="1" x14ac:dyDescent="0.35">
      <c r="A2106" t="e" cm="1">
        <f t="array" ref="A2106">_xlfn.IFS(H765=$B$1617,A765:Q765)</f>
        <v>#N/A</v>
      </c>
    </row>
    <row r="2107" spans="1:1" hidden="1" x14ac:dyDescent="0.35">
      <c r="A2107" t="e" cm="1">
        <f t="array" ref="A2107">_xlfn.IFS(H766=$B$1617,A766:Q766)</f>
        <v>#N/A</v>
      </c>
    </row>
    <row r="2108" spans="1:1" hidden="1" x14ac:dyDescent="0.35">
      <c r="A2108" t="e" cm="1">
        <f t="array" ref="A2108">_xlfn.IFS(H767=$B$1617,A767:Q767)</f>
        <v>#N/A</v>
      </c>
    </row>
    <row r="2109" spans="1:1" hidden="1" x14ac:dyDescent="0.35">
      <c r="A2109" t="e" cm="1">
        <f t="array" ref="A2109">_xlfn.IFS(H768=$B$1617,A768:Q768)</f>
        <v>#N/A</v>
      </c>
    </row>
    <row r="2110" spans="1:1" hidden="1" x14ac:dyDescent="0.35">
      <c r="A2110" t="e" cm="1">
        <f t="array" ref="A2110">_xlfn.IFS(H769=$B$1617,A769:Q769)</f>
        <v>#N/A</v>
      </c>
    </row>
    <row r="2111" spans="1:1" hidden="1" x14ac:dyDescent="0.35">
      <c r="A2111" t="e" cm="1">
        <f t="array" ref="A2111">_xlfn.IFS(H770=$B$1617,A770:Q770)</f>
        <v>#N/A</v>
      </c>
    </row>
    <row r="2112" spans="1:1" hidden="1" x14ac:dyDescent="0.35">
      <c r="A2112" t="e" cm="1">
        <f t="array" ref="A2112">_xlfn.IFS(H771=$B$1617,A771:Q771)</f>
        <v>#N/A</v>
      </c>
    </row>
    <row r="2113" spans="1:1" hidden="1" x14ac:dyDescent="0.35">
      <c r="A2113" t="e" cm="1">
        <f t="array" ref="A2113">_xlfn.IFS(H772=$B$1617,A772:Q772)</f>
        <v>#N/A</v>
      </c>
    </row>
    <row r="2114" spans="1:1" hidden="1" x14ac:dyDescent="0.35">
      <c r="A2114" t="e" cm="1">
        <f t="array" ref="A2114">_xlfn.IFS(H773=$B$1617,A773:Q773)</f>
        <v>#N/A</v>
      </c>
    </row>
    <row r="2115" spans="1:1" hidden="1" x14ac:dyDescent="0.35">
      <c r="A2115" t="e" cm="1">
        <f t="array" ref="A2115">_xlfn.IFS(H774=$B$1617,A774:Q774)</f>
        <v>#N/A</v>
      </c>
    </row>
    <row r="2116" spans="1:1" hidden="1" x14ac:dyDescent="0.35">
      <c r="A2116" t="e" cm="1">
        <f t="array" ref="A2116">_xlfn.IFS(H775=$B$1617,A775:Q775)</f>
        <v>#N/A</v>
      </c>
    </row>
    <row r="2117" spans="1:1" hidden="1" x14ac:dyDescent="0.35">
      <c r="A2117" t="e" cm="1">
        <f t="array" ref="A2117">_xlfn.IFS(H776=$B$1617,A776:Q776)</f>
        <v>#N/A</v>
      </c>
    </row>
    <row r="2118" spans="1:1" hidden="1" x14ac:dyDescent="0.35">
      <c r="A2118" t="e" cm="1">
        <f t="array" ref="A2118">_xlfn.IFS(H777=$B$1617,A777:Q777)</f>
        <v>#N/A</v>
      </c>
    </row>
    <row r="2119" spans="1:1" hidden="1" x14ac:dyDescent="0.35">
      <c r="A2119" t="e" cm="1">
        <f t="array" ref="A2119">_xlfn.IFS(H778=$B$1617,A778:Q778)</f>
        <v>#N/A</v>
      </c>
    </row>
    <row r="2120" spans="1:1" hidden="1" x14ac:dyDescent="0.35">
      <c r="A2120" t="e" cm="1">
        <f t="array" ref="A2120">_xlfn.IFS(H779=$B$1617,A779:Q779)</f>
        <v>#N/A</v>
      </c>
    </row>
    <row r="2121" spans="1:1" hidden="1" x14ac:dyDescent="0.35">
      <c r="A2121" t="e" cm="1">
        <f t="array" ref="A2121">_xlfn.IFS(H780=$B$1617,A780:Q780)</f>
        <v>#N/A</v>
      </c>
    </row>
    <row r="2122" spans="1:1" hidden="1" x14ac:dyDescent="0.35">
      <c r="A2122" t="e" cm="1">
        <f t="array" ref="A2122">_xlfn.IFS(H781=$B$1617,A781:Q781)</f>
        <v>#N/A</v>
      </c>
    </row>
    <row r="2123" spans="1:1" hidden="1" x14ac:dyDescent="0.35">
      <c r="A2123" t="e" cm="1">
        <f t="array" ref="A2123">_xlfn.IFS(H782=$B$1617,A782:Q782)</f>
        <v>#N/A</v>
      </c>
    </row>
    <row r="2124" spans="1:1" hidden="1" x14ac:dyDescent="0.35">
      <c r="A2124" t="e" cm="1">
        <f t="array" ref="A2124">_xlfn.IFS(H783=$B$1617,A783:Q783)</f>
        <v>#N/A</v>
      </c>
    </row>
    <row r="2125" spans="1:1" hidden="1" x14ac:dyDescent="0.35">
      <c r="A2125" t="e" cm="1">
        <f t="array" ref="A2125">_xlfn.IFS(H784=$B$1617,A784:Q784)</f>
        <v>#N/A</v>
      </c>
    </row>
    <row r="2126" spans="1:1" hidden="1" x14ac:dyDescent="0.35">
      <c r="A2126" t="e" cm="1">
        <f t="array" ref="A2126">_xlfn.IFS(H785=$B$1617,A785:Q785)</f>
        <v>#N/A</v>
      </c>
    </row>
    <row r="2127" spans="1:1" hidden="1" x14ac:dyDescent="0.35">
      <c r="A2127" t="e" cm="1">
        <f t="array" ref="A2127">_xlfn.IFS(H786=$B$1617,A786:Q786)</f>
        <v>#N/A</v>
      </c>
    </row>
    <row r="2128" spans="1:1" hidden="1" x14ac:dyDescent="0.35">
      <c r="A2128" t="e" cm="1">
        <f t="array" ref="A2128">_xlfn.IFS(H787=$B$1617,A787:Q787)</f>
        <v>#N/A</v>
      </c>
    </row>
    <row r="2129" spans="1:1" hidden="1" x14ac:dyDescent="0.35">
      <c r="A2129" t="e" cm="1">
        <f t="array" ref="A2129">_xlfn.IFS(H788=$B$1617,A788:Q788)</f>
        <v>#N/A</v>
      </c>
    </row>
    <row r="2130" spans="1:1" hidden="1" x14ac:dyDescent="0.35">
      <c r="A2130" t="e" cm="1">
        <f t="array" ref="A2130">_xlfn.IFS(H789=$B$1617,A789:Q789)</f>
        <v>#N/A</v>
      </c>
    </row>
    <row r="2131" spans="1:1" hidden="1" x14ac:dyDescent="0.35">
      <c r="A2131" t="e" cm="1">
        <f t="array" ref="A2131">_xlfn.IFS(H790=$B$1617,A790:Q790)</f>
        <v>#N/A</v>
      </c>
    </row>
    <row r="2132" spans="1:1" hidden="1" x14ac:dyDescent="0.35">
      <c r="A2132" t="e" cm="1">
        <f t="array" ref="A2132">_xlfn.IFS(H791=$B$1617,A791:Q791)</f>
        <v>#N/A</v>
      </c>
    </row>
    <row r="2133" spans="1:1" hidden="1" x14ac:dyDescent="0.35">
      <c r="A2133" t="e" cm="1">
        <f t="array" ref="A2133">_xlfn.IFS(H792=$B$1617,A792:Q792)</f>
        <v>#N/A</v>
      </c>
    </row>
    <row r="2134" spans="1:1" hidden="1" x14ac:dyDescent="0.35">
      <c r="A2134" t="e" cm="1">
        <f t="array" ref="A2134">_xlfn.IFS(H793=$B$1617,A793:Q793)</f>
        <v>#N/A</v>
      </c>
    </row>
    <row r="2135" spans="1:1" hidden="1" x14ac:dyDescent="0.35">
      <c r="A2135" t="e" cm="1">
        <f t="array" ref="A2135">_xlfn.IFS(H794=$B$1617,A794:Q794)</f>
        <v>#N/A</v>
      </c>
    </row>
    <row r="2136" spans="1:1" hidden="1" x14ac:dyDescent="0.35">
      <c r="A2136" t="e" cm="1">
        <f t="array" ref="A2136">_xlfn.IFS(H795=$B$1617,A795:Q795)</f>
        <v>#N/A</v>
      </c>
    </row>
    <row r="2137" spans="1:1" hidden="1" x14ac:dyDescent="0.35">
      <c r="A2137" t="e" cm="1">
        <f t="array" ref="A2137">_xlfn.IFS(H796=$B$1617,A796:Q796)</f>
        <v>#N/A</v>
      </c>
    </row>
    <row r="2138" spans="1:1" hidden="1" x14ac:dyDescent="0.35">
      <c r="A2138" t="e" cm="1">
        <f t="array" ref="A2138">_xlfn.IFS(H797=$B$1617,A797:Q797)</f>
        <v>#N/A</v>
      </c>
    </row>
    <row r="2139" spans="1:1" hidden="1" x14ac:dyDescent="0.35">
      <c r="A2139" t="e" cm="1">
        <f t="array" ref="A2139">_xlfn.IFS(H798=$B$1617,A798:Q798)</f>
        <v>#N/A</v>
      </c>
    </row>
    <row r="2140" spans="1:1" hidden="1" x14ac:dyDescent="0.35">
      <c r="A2140" t="e" cm="1">
        <f t="array" ref="A2140">_xlfn.IFS(H799=$B$1617,A799:Q799)</f>
        <v>#N/A</v>
      </c>
    </row>
    <row r="2141" spans="1:1" hidden="1" x14ac:dyDescent="0.35">
      <c r="A2141" t="e" cm="1">
        <f t="array" ref="A2141">_xlfn.IFS(H800=$B$1617,A800:Q800)</f>
        <v>#N/A</v>
      </c>
    </row>
    <row r="2142" spans="1:1" hidden="1" x14ac:dyDescent="0.35">
      <c r="A2142" t="e" cm="1">
        <f t="array" ref="A2142">_xlfn.IFS(H801=$B$1617,A801:Q801)</f>
        <v>#N/A</v>
      </c>
    </row>
    <row r="2143" spans="1:1" hidden="1" x14ac:dyDescent="0.35">
      <c r="A2143" t="e" cm="1">
        <f t="array" ref="A2143">_xlfn.IFS(H802=$B$1617,A802:Q802)</f>
        <v>#N/A</v>
      </c>
    </row>
    <row r="2144" spans="1:1" hidden="1" x14ac:dyDescent="0.35">
      <c r="A2144" t="e" cm="1">
        <f t="array" ref="A2144">_xlfn.IFS(H803=$B$1617,A803:Q803)</f>
        <v>#N/A</v>
      </c>
    </row>
    <row r="2145" spans="1:17" hidden="1" x14ac:dyDescent="0.35">
      <c r="A2145" t="e" cm="1">
        <f t="array" ref="A2145">_xlfn.IFS(H804=$B$1617,A804:Q804)</f>
        <v>#N/A</v>
      </c>
    </row>
    <row r="2146" spans="1:17" hidden="1" x14ac:dyDescent="0.35">
      <c r="A2146" t="e" cm="1">
        <f t="array" ref="A2146">_xlfn.IFS(H805=$B$1617,A805:Q805)</f>
        <v>#N/A</v>
      </c>
    </row>
    <row r="2147" spans="1:17" hidden="1" x14ac:dyDescent="0.35">
      <c r="A2147" t="e" cm="1">
        <f t="array" ref="A2147">_xlfn.IFS(H806=$B$1617,A806:Q806)</f>
        <v>#N/A</v>
      </c>
    </row>
    <row r="2148" spans="1:17" hidden="1" x14ac:dyDescent="0.35">
      <c r="A2148" t="e" cm="1">
        <f t="array" ref="A2148">_xlfn.IFS(H807=$B$1617,A807:Q807)</f>
        <v>#N/A</v>
      </c>
    </row>
    <row r="2149" spans="1:17" hidden="1" x14ac:dyDescent="0.35">
      <c r="A2149" t="e" cm="1">
        <f t="array" ref="A2149">_xlfn.IFS(H808=$B$1617,A808:Q808)</f>
        <v>#N/A</v>
      </c>
    </row>
    <row r="2150" spans="1:17" hidden="1" x14ac:dyDescent="0.35">
      <c r="A2150" t="e" cm="1">
        <f t="array" ref="A2150">_xlfn.IFS(H809=$B$1617,A809:Q809)</f>
        <v>#N/A</v>
      </c>
    </row>
    <row r="2151" spans="1:17" hidden="1" x14ac:dyDescent="0.35">
      <c r="A2151" t="e" cm="1">
        <f t="array" ref="A2151">_xlfn.IFS(H810=$B$1617,A810:Q810)</f>
        <v>#N/A</v>
      </c>
    </row>
    <row r="2152" spans="1:17" hidden="1" x14ac:dyDescent="0.35">
      <c r="A2152" t="e" cm="1">
        <f t="array" ref="A2152">_xlfn.IFS(H811=$B$1617,A811:Q811)</f>
        <v>#N/A</v>
      </c>
    </row>
    <row r="2153" spans="1:17" hidden="1" x14ac:dyDescent="0.35">
      <c r="A2153" t="e" cm="1">
        <f t="array" ref="A2153">_xlfn.IFS(H812=$B$1617,A812:Q812)</f>
        <v>#N/A</v>
      </c>
    </row>
    <row r="2154" spans="1:17" hidden="1" x14ac:dyDescent="0.35">
      <c r="A2154" t="e" cm="1">
        <f t="array" ref="A2154">_xlfn.IFS(H813=$B$1617,A813:Q813)</f>
        <v>#N/A</v>
      </c>
    </row>
    <row r="2155" spans="1:17" hidden="1" x14ac:dyDescent="0.35">
      <c r="A2155" t="e" cm="1">
        <f t="array" ref="A2155">_xlfn.IFS(H814=$B$1617,A814:Q814)</f>
        <v>#N/A</v>
      </c>
    </row>
    <row r="2156" spans="1:17" hidden="1" x14ac:dyDescent="0.35">
      <c r="A2156" t="e" cm="1">
        <f t="array" ref="A2156">_xlfn.IFS(H815=$B$1617,A815:Q815)</f>
        <v>#N/A</v>
      </c>
    </row>
    <row r="2157" spans="1:17" hidden="1" x14ac:dyDescent="0.35">
      <c r="A2157" cm="1">
        <f t="array" ref="A2157:Q2157">_xlfn.IFS(H816=$B$1617,A816:Q816)</f>
        <v>19</v>
      </c>
      <c r="B2157">
        <v>24.51</v>
      </c>
      <c r="C2157">
        <v>1</v>
      </c>
      <c r="D2157">
        <v>0</v>
      </c>
      <c r="E2157">
        <v>0</v>
      </c>
      <c r="F2157">
        <v>0</v>
      </c>
      <c r="G2157">
        <v>0</v>
      </c>
      <c r="H2157">
        <v>0</v>
      </c>
      <c r="I2157">
        <v>0</v>
      </c>
      <c r="J2157">
        <v>0</v>
      </c>
      <c r="K2157">
        <v>1</v>
      </c>
      <c r="L2157">
        <v>0</v>
      </c>
      <c r="M2157">
        <v>1</v>
      </c>
      <c r="N2157">
        <v>0</v>
      </c>
      <c r="O2157">
        <v>0</v>
      </c>
      <c r="P2157">
        <v>0</v>
      </c>
      <c r="Q2157" s="3">
        <v>2709.1118999999999</v>
      </c>
    </row>
    <row r="2158" spans="1:17" hidden="1" x14ac:dyDescent="0.35">
      <c r="A2158" cm="1">
        <f t="array" ref="A2158:Q2158">_xlfn.IFS(H817=$B$1617,A817:Q817)</f>
        <v>19</v>
      </c>
      <c r="B2158">
        <v>22.515000000000001</v>
      </c>
      <c r="C2158">
        <v>1</v>
      </c>
      <c r="D2158">
        <v>0</v>
      </c>
      <c r="E2158">
        <v>0</v>
      </c>
      <c r="F2158">
        <v>0</v>
      </c>
      <c r="G2158">
        <v>0</v>
      </c>
      <c r="H2158">
        <v>0</v>
      </c>
      <c r="I2158">
        <v>0</v>
      </c>
      <c r="J2158">
        <v>0</v>
      </c>
      <c r="K2158">
        <v>1</v>
      </c>
      <c r="L2158">
        <v>0</v>
      </c>
      <c r="M2158">
        <v>1</v>
      </c>
      <c r="N2158">
        <v>0</v>
      </c>
      <c r="O2158">
        <v>0</v>
      </c>
      <c r="P2158">
        <v>0</v>
      </c>
      <c r="Q2158" s="3">
        <v>2117.3388500000001</v>
      </c>
    </row>
    <row r="2159" spans="1:17" hidden="1" x14ac:dyDescent="0.35">
      <c r="A2159" cm="1">
        <f t="array" ref="A2159:Q2159">_xlfn.IFS(H818=$B$1617,A818:Q818)</f>
        <v>19</v>
      </c>
      <c r="B2159">
        <v>24.605</v>
      </c>
      <c r="C2159">
        <v>1</v>
      </c>
      <c r="D2159">
        <v>0</v>
      </c>
      <c r="E2159">
        <v>0</v>
      </c>
      <c r="F2159">
        <v>0</v>
      </c>
      <c r="G2159">
        <v>0</v>
      </c>
      <c r="H2159">
        <v>0</v>
      </c>
      <c r="I2159">
        <v>0</v>
      </c>
      <c r="J2159">
        <v>0</v>
      </c>
      <c r="K2159">
        <v>1</v>
      </c>
      <c r="L2159">
        <v>0</v>
      </c>
      <c r="M2159">
        <v>1</v>
      </c>
      <c r="N2159">
        <v>0</v>
      </c>
      <c r="O2159">
        <v>0</v>
      </c>
      <c r="P2159">
        <v>0</v>
      </c>
      <c r="Q2159" s="3">
        <v>2709.24395</v>
      </c>
    </row>
    <row r="2160" spans="1:17" hidden="1" x14ac:dyDescent="0.35">
      <c r="A2160" cm="1">
        <f t="array" ref="A2160:Q2160">_xlfn.IFS(H819=$B$1617,A819:Q819)</f>
        <v>21</v>
      </c>
      <c r="B2160">
        <v>22.135000000000002</v>
      </c>
      <c r="C2160">
        <v>1</v>
      </c>
      <c r="D2160">
        <v>0</v>
      </c>
      <c r="E2160">
        <v>0</v>
      </c>
      <c r="F2160">
        <v>0</v>
      </c>
      <c r="G2160">
        <v>0</v>
      </c>
      <c r="H2160">
        <v>0</v>
      </c>
      <c r="I2160">
        <v>0</v>
      </c>
      <c r="J2160">
        <v>0</v>
      </c>
      <c r="K2160">
        <v>0</v>
      </c>
      <c r="L2160">
        <v>1</v>
      </c>
      <c r="M2160">
        <v>1</v>
      </c>
      <c r="N2160">
        <v>0</v>
      </c>
      <c r="O2160">
        <v>0</v>
      </c>
      <c r="P2160">
        <v>0</v>
      </c>
      <c r="Q2160" s="3">
        <v>2585.8506499999999</v>
      </c>
    </row>
    <row r="2161" spans="1:17" hidden="1" x14ac:dyDescent="0.35">
      <c r="A2161" cm="1">
        <f t="array" ref="A2161:Q2161">_xlfn.IFS(H820=$B$1617,A820:Q820)</f>
        <v>22</v>
      </c>
      <c r="B2161">
        <v>23.18</v>
      </c>
      <c r="C2161">
        <v>1</v>
      </c>
      <c r="D2161">
        <v>0</v>
      </c>
      <c r="E2161">
        <v>0</v>
      </c>
      <c r="F2161">
        <v>0</v>
      </c>
      <c r="G2161">
        <v>0</v>
      </c>
      <c r="H2161">
        <v>0</v>
      </c>
      <c r="I2161">
        <v>0</v>
      </c>
      <c r="J2161">
        <v>0</v>
      </c>
      <c r="K2161">
        <v>0</v>
      </c>
      <c r="L2161">
        <v>1</v>
      </c>
      <c r="M2161">
        <v>1</v>
      </c>
      <c r="N2161">
        <v>0</v>
      </c>
      <c r="O2161">
        <v>0</v>
      </c>
      <c r="P2161">
        <v>0</v>
      </c>
      <c r="Q2161" s="3">
        <v>2731.9122000000002</v>
      </c>
    </row>
    <row r="2162" spans="1:17" hidden="1" x14ac:dyDescent="0.35">
      <c r="A2162" cm="1">
        <f t="array" ref="A2162:Q2162">_xlfn.IFS(H821=$B$1617,A821:Q821)</f>
        <v>22</v>
      </c>
      <c r="B2162">
        <v>20.234999999999999</v>
      </c>
      <c r="C2162">
        <v>1</v>
      </c>
      <c r="D2162">
        <v>0</v>
      </c>
      <c r="E2162">
        <v>0</v>
      </c>
      <c r="F2162">
        <v>0</v>
      </c>
      <c r="G2162">
        <v>0</v>
      </c>
      <c r="H2162">
        <v>0</v>
      </c>
      <c r="I2162">
        <v>0</v>
      </c>
      <c r="J2162">
        <v>0</v>
      </c>
      <c r="K2162">
        <v>1</v>
      </c>
      <c r="L2162">
        <v>0</v>
      </c>
      <c r="M2162">
        <v>1</v>
      </c>
      <c r="N2162">
        <v>0</v>
      </c>
      <c r="O2162">
        <v>0</v>
      </c>
      <c r="P2162">
        <v>0</v>
      </c>
      <c r="Q2162" s="3">
        <v>2527.8186500000002</v>
      </c>
    </row>
    <row r="2163" spans="1:17" hidden="1" x14ac:dyDescent="0.35">
      <c r="A2163" cm="1">
        <f t="array" ref="A2163:Q2163">_xlfn.IFS(H822=$B$1617,A822:Q822)</f>
        <v>22</v>
      </c>
      <c r="B2163">
        <v>21.28</v>
      </c>
      <c r="C2163">
        <v>1</v>
      </c>
      <c r="D2163">
        <v>0</v>
      </c>
      <c r="E2163">
        <v>0</v>
      </c>
      <c r="F2163">
        <v>0</v>
      </c>
      <c r="G2163">
        <v>0</v>
      </c>
      <c r="H2163">
        <v>0</v>
      </c>
      <c r="I2163">
        <v>0</v>
      </c>
      <c r="J2163">
        <v>0</v>
      </c>
      <c r="K2163">
        <v>1</v>
      </c>
      <c r="L2163">
        <v>0</v>
      </c>
      <c r="M2163">
        <v>1</v>
      </c>
      <c r="N2163">
        <v>0</v>
      </c>
      <c r="O2163">
        <v>0</v>
      </c>
      <c r="P2163">
        <v>0</v>
      </c>
      <c r="Q2163" s="3">
        <v>4296.2712000000001</v>
      </c>
    </row>
    <row r="2164" spans="1:17" hidden="1" x14ac:dyDescent="0.35">
      <c r="A2164" cm="1">
        <f t="array" ref="A2164:Q2164">_xlfn.IFS(H823=$B$1617,A823:Q823)</f>
        <v>23</v>
      </c>
      <c r="B2164">
        <v>23.18</v>
      </c>
      <c r="C2164">
        <v>1</v>
      </c>
      <c r="D2164">
        <v>0</v>
      </c>
      <c r="E2164">
        <v>0</v>
      </c>
      <c r="F2164">
        <v>0</v>
      </c>
      <c r="G2164">
        <v>0</v>
      </c>
      <c r="H2164">
        <v>0</v>
      </c>
      <c r="I2164">
        <v>0</v>
      </c>
      <c r="J2164">
        <v>0</v>
      </c>
      <c r="K2164">
        <v>1</v>
      </c>
      <c r="L2164">
        <v>0</v>
      </c>
      <c r="M2164">
        <v>1</v>
      </c>
      <c r="N2164">
        <v>0</v>
      </c>
      <c r="O2164">
        <v>0</v>
      </c>
      <c r="P2164">
        <v>0</v>
      </c>
      <c r="Q2164" s="3">
        <v>14426.073850000001</v>
      </c>
    </row>
    <row r="2165" spans="1:17" hidden="1" x14ac:dyDescent="0.35">
      <c r="A2165" cm="1">
        <f t="array" ref="A2165:Q2165">_xlfn.IFS(H824=$B$1617,A824:Q824)</f>
        <v>23</v>
      </c>
      <c r="B2165">
        <v>24.225000000000001</v>
      </c>
      <c r="C2165">
        <v>1</v>
      </c>
      <c r="D2165">
        <v>0</v>
      </c>
      <c r="E2165">
        <v>0</v>
      </c>
      <c r="F2165">
        <v>0</v>
      </c>
      <c r="G2165">
        <v>0</v>
      </c>
      <c r="H2165">
        <v>0</v>
      </c>
      <c r="I2165">
        <v>0</v>
      </c>
      <c r="J2165">
        <v>0</v>
      </c>
      <c r="K2165">
        <v>0</v>
      </c>
      <c r="L2165">
        <v>1</v>
      </c>
      <c r="M2165">
        <v>1</v>
      </c>
      <c r="N2165">
        <v>0</v>
      </c>
      <c r="O2165">
        <v>0</v>
      </c>
      <c r="P2165">
        <v>0</v>
      </c>
      <c r="Q2165" s="3">
        <v>22395.74424</v>
      </c>
    </row>
    <row r="2166" spans="1:17" hidden="1" x14ac:dyDescent="0.35">
      <c r="A2166" cm="1">
        <f t="array" ref="A2166:Q2166">_xlfn.IFS(H825=$B$1617,A825:Q825)</f>
        <v>24</v>
      </c>
      <c r="B2166">
        <v>24.225000000000001</v>
      </c>
      <c r="C2166">
        <v>1</v>
      </c>
      <c r="D2166">
        <v>0</v>
      </c>
      <c r="E2166">
        <v>0</v>
      </c>
      <c r="F2166">
        <v>0</v>
      </c>
      <c r="G2166">
        <v>0</v>
      </c>
      <c r="H2166">
        <v>0</v>
      </c>
      <c r="I2166">
        <v>0</v>
      </c>
      <c r="J2166">
        <v>0</v>
      </c>
      <c r="K2166">
        <v>1</v>
      </c>
      <c r="L2166">
        <v>0</v>
      </c>
      <c r="M2166">
        <v>1</v>
      </c>
      <c r="N2166">
        <v>0</v>
      </c>
      <c r="O2166">
        <v>0</v>
      </c>
      <c r="P2166">
        <v>0</v>
      </c>
      <c r="Q2166" s="3">
        <v>2842.7607499999999</v>
      </c>
    </row>
    <row r="2167" spans="1:17" hidden="1" x14ac:dyDescent="0.35">
      <c r="A2167" cm="1">
        <f t="array" ref="A2167:Q2167">_xlfn.IFS(H826=$B$1617,A826:Q826)</f>
        <v>25</v>
      </c>
      <c r="B2167">
        <v>23.465</v>
      </c>
      <c r="C2167">
        <v>1</v>
      </c>
      <c r="D2167">
        <v>0</v>
      </c>
      <c r="E2167">
        <v>0</v>
      </c>
      <c r="F2167">
        <v>0</v>
      </c>
      <c r="G2167">
        <v>0</v>
      </c>
      <c r="H2167">
        <v>0</v>
      </c>
      <c r="I2167">
        <v>0</v>
      </c>
      <c r="J2167">
        <v>0</v>
      </c>
      <c r="K2167">
        <v>0</v>
      </c>
      <c r="L2167">
        <v>1</v>
      </c>
      <c r="M2167">
        <v>1</v>
      </c>
      <c r="N2167">
        <v>0</v>
      </c>
      <c r="O2167">
        <v>0</v>
      </c>
      <c r="P2167">
        <v>0</v>
      </c>
      <c r="Q2167" s="3">
        <v>3206.4913499999998</v>
      </c>
    </row>
    <row r="2168" spans="1:17" hidden="1" x14ac:dyDescent="0.35">
      <c r="A2168" cm="1">
        <f t="array" ref="A2168:Q2168">_xlfn.IFS(H827=$B$1617,A827:Q827)</f>
        <v>25</v>
      </c>
      <c r="B2168">
        <v>22.515000000000001</v>
      </c>
      <c r="C2168">
        <v>1</v>
      </c>
      <c r="D2168">
        <v>0</v>
      </c>
      <c r="E2168">
        <v>0</v>
      </c>
      <c r="F2168">
        <v>0</v>
      </c>
      <c r="G2168">
        <v>0</v>
      </c>
      <c r="H2168">
        <v>0</v>
      </c>
      <c r="I2168">
        <v>0</v>
      </c>
      <c r="J2168">
        <v>0</v>
      </c>
      <c r="K2168">
        <v>1</v>
      </c>
      <c r="L2168">
        <v>0</v>
      </c>
      <c r="M2168">
        <v>1</v>
      </c>
      <c r="N2168">
        <v>0</v>
      </c>
      <c r="O2168">
        <v>0</v>
      </c>
      <c r="P2168">
        <v>0</v>
      </c>
      <c r="Q2168" s="3">
        <v>3594.17085</v>
      </c>
    </row>
    <row r="2169" spans="1:17" hidden="1" x14ac:dyDescent="0.35">
      <c r="A2169" cm="1">
        <f t="array" ref="A2169:Q2169">_xlfn.IFS(H828=$B$1617,A828:Q828)</f>
        <v>26</v>
      </c>
      <c r="B2169">
        <v>22.61</v>
      </c>
      <c r="C2169">
        <v>1</v>
      </c>
      <c r="D2169">
        <v>0</v>
      </c>
      <c r="E2169">
        <v>0</v>
      </c>
      <c r="F2169">
        <v>0</v>
      </c>
      <c r="G2169">
        <v>0</v>
      </c>
      <c r="H2169">
        <v>0</v>
      </c>
      <c r="I2169">
        <v>0</v>
      </c>
      <c r="J2169">
        <v>0</v>
      </c>
      <c r="K2169">
        <v>1</v>
      </c>
      <c r="L2169">
        <v>0</v>
      </c>
      <c r="M2169">
        <v>0</v>
      </c>
      <c r="N2169">
        <v>1</v>
      </c>
      <c r="O2169">
        <v>0</v>
      </c>
      <c r="P2169">
        <v>0</v>
      </c>
      <c r="Q2169" s="3">
        <v>3176.8159000000001</v>
      </c>
    </row>
    <row r="2170" spans="1:17" hidden="1" x14ac:dyDescent="0.35">
      <c r="A2170" cm="1">
        <f t="array" ref="A2170:Q2170">_xlfn.IFS(H829=$B$1617,A829:Q829)</f>
        <v>26</v>
      </c>
      <c r="B2170">
        <v>22.23</v>
      </c>
      <c r="C2170">
        <v>1</v>
      </c>
      <c r="D2170">
        <v>0</v>
      </c>
      <c r="E2170">
        <v>0</v>
      </c>
      <c r="F2170">
        <v>0</v>
      </c>
      <c r="G2170">
        <v>0</v>
      </c>
      <c r="H2170">
        <v>0</v>
      </c>
      <c r="I2170">
        <v>0</v>
      </c>
      <c r="J2170">
        <v>0</v>
      </c>
      <c r="K2170">
        <v>1</v>
      </c>
      <c r="L2170">
        <v>0</v>
      </c>
      <c r="M2170">
        <v>0</v>
      </c>
      <c r="N2170">
        <v>1</v>
      </c>
      <c r="O2170">
        <v>0</v>
      </c>
      <c r="P2170">
        <v>0</v>
      </c>
      <c r="Q2170" s="3">
        <v>3176.2876999999999</v>
      </c>
    </row>
    <row r="2171" spans="1:17" hidden="1" x14ac:dyDescent="0.35">
      <c r="A2171" cm="1">
        <f t="array" ref="A2171:Q2171">_xlfn.IFS(H830=$B$1617,A830:Q830)</f>
        <v>27</v>
      </c>
      <c r="B2171">
        <v>21.47</v>
      </c>
      <c r="C2171">
        <v>1</v>
      </c>
      <c r="D2171">
        <v>0</v>
      </c>
      <c r="E2171">
        <v>0</v>
      </c>
      <c r="F2171">
        <v>0</v>
      </c>
      <c r="G2171">
        <v>0</v>
      </c>
      <c r="H2171">
        <v>0</v>
      </c>
      <c r="I2171">
        <v>0</v>
      </c>
      <c r="J2171">
        <v>0</v>
      </c>
      <c r="K2171">
        <v>1</v>
      </c>
      <c r="L2171">
        <v>0</v>
      </c>
      <c r="M2171">
        <v>0</v>
      </c>
      <c r="N2171">
        <v>1</v>
      </c>
      <c r="O2171">
        <v>0</v>
      </c>
      <c r="P2171">
        <v>0</v>
      </c>
      <c r="Q2171" s="3">
        <v>3353.4703</v>
      </c>
    </row>
    <row r="2172" spans="1:17" hidden="1" x14ac:dyDescent="0.35">
      <c r="A2172" cm="1">
        <f t="array" ref="A2172:Q2172">_xlfn.IFS(H831=$B$1617,A831:Q831)</f>
        <v>28</v>
      </c>
      <c r="B2172">
        <v>24.32</v>
      </c>
      <c r="C2172">
        <v>1</v>
      </c>
      <c r="D2172">
        <v>0</v>
      </c>
      <c r="E2172">
        <v>0</v>
      </c>
      <c r="F2172">
        <v>0</v>
      </c>
      <c r="G2172">
        <v>0</v>
      </c>
      <c r="H2172">
        <v>0</v>
      </c>
      <c r="I2172">
        <v>0</v>
      </c>
      <c r="J2172">
        <v>0</v>
      </c>
      <c r="K2172">
        <v>0</v>
      </c>
      <c r="L2172">
        <v>1</v>
      </c>
      <c r="M2172">
        <v>0</v>
      </c>
      <c r="N2172">
        <v>1</v>
      </c>
      <c r="O2172">
        <v>0</v>
      </c>
      <c r="P2172">
        <v>0</v>
      </c>
      <c r="Q2172" s="3">
        <v>23288.928400000001</v>
      </c>
    </row>
    <row r="2173" spans="1:17" hidden="1" x14ac:dyDescent="0.35">
      <c r="A2173" cm="1">
        <f t="array" ref="A2173:Q2173">_xlfn.IFS(H832=$B$1617,A832:Q832)</f>
        <v>28</v>
      </c>
      <c r="B2173">
        <v>23.844999999999999</v>
      </c>
      <c r="C2173">
        <v>1</v>
      </c>
      <c r="D2173">
        <v>0</v>
      </c>
      <c r="E2173">
        <v>0</v>
      </c>
      <c r="F2173">
        <v>0</v>
      </c>
      <c r="G2173">
        <v>0</v>
      </c>
      <c r="H2173">
        <v>0</v>
      </c>
      <c r="I2173">
        <v>0</v>
      </c>
      <c r="J2173">
        <v>0</v>
      </c>
      <c r="K2173">
        <v>1</v>
      </c>
      <c r="L2173">
        <v>0</v>
      </c>
      <c r="M2173">
        <v>0</v>
      </c>
      <c r="N2173">
        <v>1</v>
      </c>
      <c r="O2173">
        <v>0</v>
      </c>
      <c r="P2173">
        <v>0</v>
      </c>
      <c r="Q2173" s="3">
        <v>4719.7365499999996</v>
      </c>
    </row>
    <row r="2174" spans="1:17" hidden="1" x14ac:dyDescent="0.35">
      <c r="A2174" cm="1">
        <f t="array" ref="A2174:Q2174">_xlfn.IFS(H833=$B$1617,A833:Q833)</f>
        <v>29</v>
      </c>
      <c r="B2174">
        <v>20.234999999999999</v>
      </c>
      <c r="C2174">
        <v>1</v>
      </c>
      <c r="D2174">
        <v>0</v>
      </c>
      <c r="E2174">
        <v>0</v>
      </c>
      <c r="F2174">
        <v>0</v>
      </c>
      <c r="G2174">
        <v>0</v>
      </c>
      <c r="H2174">
        <v>0</v>
      </c>
      <c r="I2174">
        <v>0</v>
      </c>
      <c r="J2174">
        <v>0</v>
      </c>
      <c r="K2174">
        <v>1</v>
      </c>
      <c r="L2174">
        <v>0</v>
      </c>
      <c r="M2174">
        <v>0</v>
      </c>
      <c r="N2174">
        <v>1</v>
      </c>
      <c r="O2174">
        <v>0</v>
      </c>
      <c r="P2174">
        <v>0</v>
      </c>
      <c r="Q2174" s="3">
        <v>4906.4096499999996</v>
      </c>
    </row>
    <row r="2175" spans="1:17" hidden="1" x14ac:dyDescent="0.35">
      <c r="A2175" cm="1">
        <f t="array" ref="A2175:Q2175">_xlfn.IFS(H834=$B$1617,A834:Q834)</f>
        <v>30</v>
      </c>
      <c r="B2175">
        <v>22.895</v>
      </c>
      <c r="C2175">
        <v>1</v>
      </c>
      <c r="D2175">
        <v>0</v>
      </c>
      <c r="E2175">
        <v>0</v>
      </c>
      <c r="F2175">
        <v>0</v>
      </c>
      <c r="G2175">
        <v>0</v>
      </c>
      <c r="H2175">
        <v>0</v>
      </c>
      <c r="I2175">
        <v>0</v>
      </c>
      <c r="J2175">
        <v>0</v>
      </c>
      <c r="K2175">
        <v>0</v>
      </c>
      <c r="L2175">
        <v>1</v>
      </c>
      <c r="M2175">
        <v>0</v>
      </c>
      <c r="N2175">
        <v>1</v>
      </c>
      <c r="O2175">
        <v>0</v>
      </c>
      <c r="P2175">
        <v>0</v>
      </c>
      <c r="Q2175" s="3">
        <v>4719.52405</v>
      </c>
    </row>
    <row r="2176" spans="1:17" hidden="1" x14ac:dyDescent="0.35">
      <c r="A2176" cm="1">
        <f t="array" ref="A2176:Q2176">_xlfn.IFS(H835=$B$1617,A835:Q835)</f>
        <v>30</v>
      </c>
      <c r="B2176">
        <v>19.95</v>
      </c>
      <c r="C2176">
        <v>1</v>
      </c>
      <c r="D2176">
        <v>0</v>
      </c>
      <c r="E2176">
        <v>0</v>
      </c>
      <c r="F2176">
        <v>0</v>
      </c>
      <c r="G2176">
        <v>0</v>
      </c>
      <c r="H2176">
        <v>0</v>
      </c>
      <c r="I2176">
        <v>0</v>
      </c>
      <c r="J2176">
        <v>0</v>
      </c>
      <c r="K2176">
        <v>1</v>
      </c>
      <c r="L2176">
        <v>0</v>
      </c>
      <c r="M2176">
        <v>0</v>
      </c>
      <c r="N2176">
        <v>1</v>
      </c>
      <c r="O2176">
        <v>0</v>
      </c>
      <c r="P2176">
        <v>0</v>
      </c>
      <c r="Q2176" s="3">
        <v>5693.4305000000004</v>
      </c>
    </row>
    <row r="2177" spans="1:17" hidden="1" x14ac:dyDescent="0.35">
      <c r="A2177" cm="1">
        <f t="array" ref="A2177:Q2177">_xlfn.IFS(H836=$B$1617,A836:Q836)</f>
        <v>30</v>
      </c>
      <c r="B2177">
        <v>21.945</v>
      </c>
      <c r="C2177">
        <v>1</v>
      </c>
      <c r="D2177">
        <v>0</v>
      </c>
      <c r="E2177">
        <v>0</v>
      </c>
      <c r="F2177">
        <v>0</v>
      </c>
      <c r="G2177">
        <v>0</v>
      </c>
      <c r="H2177">
        <v>0</v>
      </c>
      <c r="I2177">
        <v>0</v>
      </c>
      <c r="J2177">
        <v>0</v>
      </c>
      <c r="K2177">
        <v>0</v>
      </c>
      <c r="L2177">
        <v>1</v>
      </c>
      <c r="M2177">
        <v>0</v>
      </c>
      <c r="N2177">
        <v>1</v>
      </c>
      <c r="O2177">
        <v>0</v>
      </c>
      <c r="P2177">
        <v>0</v>
      </c>
      <c r="Q2177" s="3">
        <v>4718.2035500000002</v>
      </c>
    </row>
    <row r="2178" spans="1:17" hidden="1" x14ac:dyDescent="0.35">
      <c r="A2178" cm="1">
        <f t="array" ref="A2178:Q2178">_xlfn.IFS(H837=$B$1617,A837:Q837)</f>
        <v>31</v>
      </c>
      <c r="B2178">
        <v>21.754999999999999</v>
      </c>
      <c r="C2178">
        <v>1</v>
      </c>
      <c r="D2178">
        <v>0</v>
      </c>
      <c r="E2178">
        <v>0</v>
      </c>
      <c r="F2178">
        <v>0</v>
      </c>
      <c r="G2178">
        <v>0</v>
      </c>
      <c r="H2178">
        <v>0</v>
      </c>
      <c r="I2178">
        <v>0</v>
      </c>
      <c r="J2178">
        <v>0</v>
      </c>
      <c r="K2178">
        <v>1</v>
      </c>
      <c r="L2178">
        <v>0</v>
      </c>
      <c r="M2178">
        <v>0</v>
      </c>
      <c r="N2178">
        <v>1</v>
      </c>
      <c r="O2178">
        <v>0</v>
      </c>
      <c r="P2178">
        <v>0</v>
      </c>
      <c r="Q2178" s="3">
        <v>4134.0824499999999</v>
      </c>
    </row>
    <row r="2179" spans="1:17" hidden="1" x14ac:dyDescent="0.35">
      <c r="A2179" cm="1">
        <f t="array" ref="A2179:Q2179">_xlfn.IFS(H838=$B$1617,A838:Q838)</f>
        <v>32</v>
      </c>
      <c r="B2179">
        <v>20.52</v>
      </c>
      <c r="C2179">
        <v>1</v>
      </c>
      <c r="D2179">
        <v>0</v>
      </c>
      <c r="E2179">
        <v>0</v>
      </c>
      <c r="F2179">
        <v>0</v>
      </c>
      <c r="G2179">
        <v>0</v>
      </c>
      <c r="H2179">
        <v>0</v>
      </c>
      <c r="I2179">
        <v>0</v>
      </c>
      <c r="J2179">
        <v>0</v>
      </c>
      <c r="K2179">
        <v>0</v>
      </c>
      <c r="L2179">
        <v>1</v>
      </c>
      <c r="M2179">
        <v>0</v>
      </c>
      <c r="N2179">
        <v>1</v>
      </c>
      <c r="O2179">
        <v>0</v>
      </c>
      <c r="P2179">
        <v>0</v>
      </c>
      <c r="Q2179" s="3">
        <v>4544.2348000000002</v>
      </c>
    </row>
    <row r="2180" spans="1:17" hidden="1" x14ac:dyDescent="0.35">
      <c r="A2180" cm="1">
        <f t="array" ref="A2180:Q2180">_xlfn.IFS(H839=$B$1617,A839:Q839)</f>
        <v>33</v>
      </c>
      <c r="B2180">
        <v>22.135000000000002</v>
      </c>
      <c r="C2180">
        <v>1</v>
      </c>
      <c r="D2180">
        <v>0</v>
      </c>
      <c r="E2180">
        <v>0</v>
      </c>
      <c r="F2180">
        <v>0</v>
      </c>
      <c r="G2180">
        <v>0</v>
      </c>
      <c r="H2180">
        <v>0</v>
      </c>
      <c r="I2180">
        <v>0</v>
      </c>
      <c r="J2180">
        <v>0</v>
      </c>
      <c r="K2180">
        <v>0</v>
      </c>
      <c r="L2180">
        <v>1</v>
      </c>
      <c r="M2180">
        <v>0</v>
      </c>
      <c r="N2180">
        <v>1</v>
      </c>
      <c r="O2180">
        <v>0</v>
      </c>
      <c r="P2180">
        <v>0</v>
      </c>
      <c r="Q2180" s="3">
        <v>5354.0746499999996</v>
      </c>
    </row>
    <row r="2181" spans="1:17" hidden="1" x14ac:dyDescent="0.35">
      <c r="A2181" cm="1">
        <f t="array" ref="A2181:Q2181">_xlfn.IFS(H840=$B$1617,A840:Q840)</f>
        <v>34</v>
      </c>
      <c r="B2181">
        <v>19</v>
      </c>
      <c r="C2181">
        <v>1</v>
      </c>
      <c r="D2181">
        <v>0</v>
      </c>
      <c r="E2181">
        <v>0</v>
      </c>
      <c r="F2181">
        <v>0</v>
      </c>
      <c r="G2181">
        <v>0</v>
      </c>
      <c r="H2181">
        <v>0</v>
      </c>
      <c r="I2181">
        <v>0</v>
      </c>
      <c r="J2181">
        <v>0</v>
      </c>
      <c r="K2181">
        <v>0</v>
      </c>
      <c r="L2181">
        <v>1</v>
      </c>
      <c r="M2181">
        <v>0</v>
      </c>
      <c r="N2181">
        <v>1</v>
      </c>
      <c r="O2181">
        <v>0</v>
      </c>
      <c r="P2181">
        <v>0</v>
      </c>
      <c r="Q2181" s="3">
        <v>6753.0379999999996</v>
      </c>
    </row>
    <row r="2182" spans="1:17" hidden="1" x14ac:dyDescent="0.35">
      <c r="A2182" cm="1">
        <f t="array" ref="A2182:Q2182">_xlfn.IFS(H841=$B$1617,A841:Q841)</f>
        <v>34</v>
      </c>
      <c r="B2182">
        <v>23.56</v>
      </c>
      <c r="C2182">
        <v>1</v>
      </c>
      <c r="D2182">
        <v>0</v>
      </c>
      <c r="E2182">
        <v>0</v>
      </c>
      <c r="F2182">
        <v>0</v>
      </c>
      <c r="G2182">
        <v>0</v>
      </c>
      <c r="H2182">
        <v>0</v>
      </c>
      <c r="I2182">
        <v>0</v>
      </c>
      <c r="J2182">
        <v>0</v>
      </c>
      <c r="K2182">
        <v>0</v>
      </c>
      <c r="L2182">
        <v>1</v>
      </c>
      <c r="M2182">
        <v>0</v>
      </c>
      <c r="N2182">
        <v>1</v>
      </c>
      <c r="O2182">
        <v>0</v>
      </c>
      <c r="P2182">
        <v>0</v>
      </c>
      <c r="Q2182" s="3">
        <v>4992.3764000000001</v>
      </c>
    </row>
    <row r="2183" spans="1:17" hidden="1" x14ac:dyDescent="0.35">
      <c r="A2183" cm="1">
        <f t="array" ref="A2183:Q2183">_xlfn.IFS(H842=$B$1617,A842:Q842)</f>
        <v>35</v>
      </c>
      <c r="B2183">
        <v>23.465</v>
      </c>
      <c r="C2183">
        <v>1</v>
      </c>
      <c r="D2183">
        <v>0</v>
      </c>
      <c r="E2183">
        <v>0</v>
      </c>
      <c r="F2183">
        <v>0</v>
      </c>
      <c r="G2183">
        <v>0</v>
      </c>
      <c r="H2183">
        <v>0</v>
      </c>
      <c r="I2183">
        <v>0</v>
      </c>
      <c r="J2183">
        <v>0</v>
      </c>
      <c r="K2183">
        <v>0</v>
      </c>
      <c r="L2183">
        <v>1</v>
      </c>
      <c r="M2183">
        <v>0</v>
      </c>
      <c r="N2183">
        <v>1</v>
      </c>
      <c r="O2183">
        <v>0</v>
      </c>
      <c r="P2183">
        <v>0</v>
      </c>
      <c r="Q2183" s="3">
        <v>6402.2913500000004</v>
      </c>
    </row>
    <row r="2184" spans="1:17" hidden="1" x14ac:dyDescent="0.35">
      <c r="A2184" cm="1">
        <f t="array" ref="A2184:Q2184">_xlfn.IFS(H843=$B$1617,A843:Q843)</f>
        <v>36</v>
      </c>
      <c r="B2184">
        <v>19.855</v>
      </c>
      <c r="C2184">
        <v>1</v>
      </c>
      <c r="D2184">
        <v>0</v>
      </c>
      <c r="E2184">
        <v>0</v>
      </c>
      <c r="F2184">
        <v>0</v>
      </c>
      <c r="G2184">
        <v>0</v>
      </c>
      <c r="H2184">
        <v>0</v>
      </c>
      <c r="I2184">
        <v>0</v>
      </c>
      <c r="J2184">
        <v>0</v>
      </c>
      <c r="K2184">
        <v>0</v>
      </c>
      <c r="L2184">
        <v>1</v>
      </c>
      <c r="M2184">
        <v>0</v>
      </c>
      <c r="N2184">
        <v>0</v>
      </c>
      <c r="O2184">
        <v>1</v>
      </c>
      <c r="P2184">
        <v>0</v>
      </c>
      <c r="Q2184" s="3">
        <v>5458.0464499999998</v>
      </c>
    </row>
    <row r="2185" spans="1:17" hidden="1" x14ac:dyDescent="0.35">
      <c r="A2185" cm="1">
        <f t="array" ref="A2185:Q2185">_xlfn.IFS(H844=$B$1617,A844:Q844)</f>
        <v>36</v>
      </c>
      <c r="B2185">
        <v>22.135000000000002</v>
      </c>
      <c r="C2185">
        <v>1</v>
      </c>
      <c r="D2185">
        <v>0</v>
      </c>
      <c r="E2185">
        <v>0</v>
      </c>
      <c r="F2185">
        <v>0</v>
      </c>
      <c r="G2185">
        <v>0</v>
      </c>
      <c r="H2185">
        <v>0</v>
      </c>
      <c r="I2185">
        <v>0</v>
      </c>
      <c r="J2185">
        <v>0</v>
      </c>
      <c r="K2185">
        <v>0</v>
      </c>
      <c r="L2185">
        <v>1</v>
      </c>
      <c r="M2185">
        <v>0</v>
      </c>
      <c r="N2185">
        <v>0</v>
      </c>
      <c r="O2185">
        <v>1</v>
      </c>
      <c r="P2185">
        <v>0</v>
      </c>
      <c r="Q2185" s="3">
        <v>7228.2156500000001</v>
      </c>
    </row>
    <row r="2186" spans="1:17" hidden="1" x14ac:dyDescent="0.35">
      <c r="A2186" cm="1">
        <f t="array" ref="A2186:Q2186">_xlfn.IFS(H845=$B$1617,A845:Q845)</f>
        <v>37</v>
      </c>
      <c r="B2186">
        <v>23.37</v>
      </c>
      <c r="C2186">
        <v>1</v>
      </c>
      <c r="D2186">
        <v>0</v>
      </c>
      <c r="E2186">
        <v>0</v>
      </c>
      <c r="F2186">
        <v>0</v>
      </c>
      <c r="G2186">
        <v>0</v>
      </c>
      <c r="H2186">
        <v>0</v>
      </c>
      <c r="I2186">
        <v>0</v>
      </c>
      <c r="J2186">
        <v>0</v>
      </c>
      <c r="K2186">
        <v>1</v>
      </c>
      <c r="L2186">
        <v>0</v>
      </c>
      <c r="M2186">
        <v>0</v>
      </c>
      <c r="N2186">
        <v>0</v>
      </c>
      <c r="O2186">
        <v>1</v>
      </c>
      <c r="P2186">
        <v>0</v>
      </c>
      <c r="Q2186" s="3">
        <v>6686.4313000000002</v>
      </c>
    </row>
    <row r="2187" spans="1:17" hidden="1" x14ac:dyDescent="0.35">
      <c r="A2187" cm="1">
        <f t="array" ref="A2187:Q2187">_xlfn.IFS(H846=$B$1617,A846:Q846)</f>
        <v>38</v>
      </c>
      <c r="B2187">
        <v>19.475000000000001</v>
      </c>
      <c r="C2187">
        <v>1</v>
      </c>
      <c r="D2187">
        <v>0</v>
      </c>
      <c r="E2187">
        <v>0</v>
      </c>
      <c r="F2187">
        <v>0</v>
      </c>
      <c r="G2187">
        <v>0</v>
      </c>
      <c r="H2187">
        <v>0</v>
      </c>
      <c r="I2187">
        <v>0</v>
      </c>
      <c r="J2187">
        <v>0</v>
      </c>
      <c r="K2187">
        <v>1</v>
      </c>
      <c r="L2187">
        <v>0</v>
      </c>
      <c r="M2187">
        <v>0</v>
      </c>
      <c r="N2187">
        <v>0</v>
      </c>
      <c r="O2187">
        <v>1</v>
      </c>
      <c r="P2187">
        <v>0</v>
      </c>
      <c r="Q2187" s="3">
        <v>6933.2422500000002</v>
      </c>
    </row>
    <row r="2188" spans="1:17" hidden="1" x14ac:dyDescent="0.35">
      <c r="A2188" cm="1">
        <f t="array" ref="A2188:Q2188">_xlfn.IFS(H847=$B$1617,A847:Q847)</f>
        <v>38</v>
      </c>
      <c r="B2188">
        <v>19.95</v>
      </c>
      <c r="C2188">
        <v>1</v>
      </c>
      <c r="D2188">
        <v>0</v>
      </c>
      <c r="E2188">
        <v>0</v>
      </c>
      <c r="F2188">
        <v>0</v>
      </c>
      <c r="G2188">
        <v>0</v>
      </c>
      <c r="H2188">
        <v>0</v>
      </c>
      <c r="I2188">
        <v>0</v>
      </c>
      <c r="J2188">
        <v>0</v>
      </c>
      <c r="K2188">
        <v>0</v>
      </c>
      <c r="L2188">
        <v>1</v>
      </c>
      <c r="M2188">
        <v>0</v>
      </c>
      <c r="N2188">
        <v>0</v>
      </c>
      <c r="O2188">
        <v>1</v>
      </c>
      <c r="P2188">
        <v>0</v>
      </c>
      <c r="Q2188" s="3">
        <v>7133.9025000000001</v>
      </c>
    </row>
    <row r="2189" spans="1:17" hidden="1" x14ac:dyDescent="0.35">
      <c r="A2189" cm="1">
        <f t="array" ref="A2189:Q2189">_xlfn.IFS(H848=$B$1617,A848:Q848)</f>
        <v>39</v>
      </c>
      <c r="B2189">
        <v>22.8</v>
      </c>
      <c r="C2189">
        <v>1</v>
      </c>
      <c r="D2189">
        <v>0</v>
      </c>
      <c r="E2189">
        <v>0</v>
      </c>
      <c r="F2189">
        <v>0</v>
      </c>
      <c r="G2189">
        <v>0</v>
      </c>
      <c r="H2189">
        <v>0</v>
      </c>
      <c r="I2189">
        <v>0</v>
      </c>
      <c r="J2189">
        <v>0</v>
      </c>
      <c r="K2189">
        <v>0</v>
      </c>
      <c r="L2189">
        <v>1</v>
      </c>
      <c r="M2189">
        <v>0</v>
      </c>
      <c r="N2189">
        <v>0</v>
      </c>
      <c r="O2189">
        <v>1</v>
      </c>
      <c r="P2189">
        <v>0</v>
      </c>
      <c r="Q2189" s="3">
        <v>7985.8149999999996</v>
      </c>
    </row>
    <row r="2190" spans="1:17" hidden="1" x14ac:dyDescent="0.35">
      <c r="A2190" cm="1">
        <f t="array" ref="A2190:Q2190">_xlfn.IFS(H849=$B$1617,A849:Q849)</f>
        <v>39</v>
      </c>
      <c r="B2190">
        <v>24.225000000000001</v>
      </c>
      <c r="C2190">
        <v>1</v>
      </c>
      <c r="D2190">
        <v>0</v>
      </c>
      <c r="E2190">
        <v>0</v>
      </c>
      <c r="F2190">
        <v>0</v>
      </c>
      <c r="G2190">
        <v>0</v>
      </c>
      <c r="H2190">
        <v>0</v>
      </c>
      <c r="I2190">
        <v>0</v>
      </c>
      <c r="J2190">
        <v>0</v>
      </c>
      <c r="K2190">
        <v>1</v>
      </c>
      <c r="L2190">
        <v>0</v>
      </c>
      <c r="M2190">
        <v>0</v>
      </c>
      <c r="N2190">
        <v>0</v>
      </c>
      <c r="O2190">
        <v>1</v>
      </c>
      <c r="P2190">
        <v>0</v>
      </c>
      <c r="Q2190" s="3">
        <v>8965.7957499999993</v>
      </c>
    </row>
    <row r="2191" spans="1:17" hidden="1" x14ac:dyDescent="0.35">
      <c r="A2191" cm="1">
        <f t="array" ref="A2191:Q2191">_xlfn.IFS(H850=$B$1617,A850:Q850)</f>
        <v>39</v>
      </c>
      <c r="B2191">
        <v>23.274999999999999</v>
      </c>
      <c r="C2191">
        <v>1</v>
      </c>
      <c r="D2191">
        <v>0</v>
      </c>
      <c r="E2191">
        <v>0</v>
      </c>
      <c r="F2191">
        <v>0</v>
      </c>
      <c r="G2191">
        <v>0</v>
      </c>
      <c r="H2191">
        <v>0</v>
      </c>
      <c r="I2191">
        <v>0</v>
      </c>
      <c r="J2191">
        <v>0</v>
      </c>
      <c r="K2191">
        <v>0</v>
      </c>
      <c r="L2191">
        <v>1</v>
      </c>
      <c r="M2191">
        <v>0</v>
      </c>
      <c r="N2191">
        <v>0</v>
      </c>
      <c r="O2191">
        <v>1</v>
      </c>
      <c r="P2191">
        <v>0</v>
      </c>
      <c r="Q2191" s="3">
        <v>7986.4752500000004</v>
      </c>
    </row>
    <row r="2192" spans="1:17" hidden="1" x14ac:dyDescent="0.35">
      <c r="A2192" cm="1">
        <f t="array" ref="A2192:Q2192">_xlfn.IFS(H851=$B$1617,A851:Q851)</f>
        <v>40</v>
      </c>
      <c r="B2192">
        <v>23.37</v>
      </c>
      <c r="C2192">
        <v>1</v>
      </c>
      <c r="D2192">
        <v>0</v>
      </c>
      <c r="E2192">
        <v>0</v>
      </c>
      <c r="F2192">
        <v>0</v>
      </c>
      <c r="G2192">
        <v>0</v>
      </c>
      <c r="H2192">
        <v>0</v>
      </c>
      <c r="I2192">
        <v>0</v>
      </c>
      <c r="J2192">
        <v>0</v>
      </c>
      <c r="K2192">
        <v>0</v>
      </c>
      <c r="L2192">
        <v>1</v>
      </c>
      <c r="M2192">
        <v>0</v>
      </c>
      <c r="N2192">
        <v>0</v>
      </c>
      <c r="O2192">
        <v>1</v>
      </c>
      <c r="P2192">
        <v>0</v>
      </c>
      <c r="Q2192" s="3">
        <v>8252.2842999999993</v>
      </c>
    </row>
    <row r="2193" spans="1:17" hidden="1" x14ac:dyDescent="0.35">
      <c r="A2193" cm="1">
        <f t="array" ref="A2193:Q2193">_xlfn.IFS(H852=$B$1617,A852:Q852)</f>
        <v>41</v>
      </c>
      <c r="B2193">
        <v>21.754999999999999</v>
      </c>
      <c r="C2193">
        <v>1</v>
      </c>
      <c r="D2193">
        <v>0</v>
      </c>
      <c r="E2193">
        <v>0</v>
      </c>
      <c r="F2193">
        <v>0</v>
      </c>
      <c r="G2193">
        <v>0</v>
      </c>
      <c r="H2193">
        <v>0</v>
      </c>
      <c r="I2193">
        <v>0</v>
      </c>
      <c r="J2193">
        <v>0</v>
      </c>
      <c r="K2193">
        <v>0</v>
      </c>
      <c r="L2193">
        <v>1</v>
      </c>
      <c r="M2193">
        <v>0</v>
      </c>
      <c r="N2193">
        <v>0</v>
      </c>
      <c r="O2193">
        <v>1</v>
      </c>
      <c r="P2193">
        <v>0</v>
      </c>
      <c r="Q2193" s="3">
        <v>13725.47184</v>
      </c>
    </row>
    <row r="2194" spans="1:17" hidden="1" x14ac:dyDescent="0.35">
      <c r="A2194" cm="1">
        <f t="array" ref="A2194:Q2194">_xlfn.IFS(H853=$B$1617,A853:Q853)</f>
        <v>46</v>
      </c>
      <c r="B2194">
        <v>19.95</v>
      </c>
      <c r="C2194">
        <v>1</v>
      </c>
      <c r="D2194">
        <v>0</v>
      </c>
      <c r="E2194">
        <v>0</v>
      </c>
      <c r="F2194">
        <v>0</v>
      </c>
      <c r="G2194">
        <v>0</v>
      </c>
      <c r="H2194">
        <v>0</v>
      </c>
      <c r="I2194">
        <v>0</v>
      </c>
      <c r="J2194">
        <v>0</v>
      </c>
      <c r="K2194">
        <v>1</v>
      </c>
      <c r="L2194">
        <v>0</v>
      </c>
      <c r="M2194">
        <v>0</v>
      </c>
      <c r="N2194">
        <v>0</v>
      </c>
      <c r="O2194">
        <v>1</v>
      </c>
      <c r="P2194">
        <v>0</v>
      </c>
      <c r="Q2194" s="3">
        <v>9193.8384999999998</v>
      </c>
    </row>
    <row r="2195" spans="1:17" hidden="1" x14ac:dyDescent="0.35">
      <c r="A2195" cm="1">
        <f t="array" ref="A2195:Q2195">_xlfn.IFS(H854=$B$1617,A854:Q854)</f>
        <v>47</v>
      </c>
      <c r="B2195">
        <v>24.32</v>
      </c>
      <c r="C2195">
        <v>1</v>
      </c>
      <c r="D2195">
        <v>0</v>
      </c>
      <c r="E2195">
        <v>0</v>
      </c>
      <c r="F2195">
        <v>0</v>
      </c>
      <c r="G2195">
        <v>0</v>
      </c>
      <c r="H2195">
        <v>0</v>
      </c>
      <c r="I2195">
        <v>0</v>
      </c>
      <c r="J2195">
        <v>0</v>
      </c>
      <c r="K2195">
        <v>0</v>
      </c>
      <c r="L2195">
        <v>1</v>
      </c>
      <c r="M2195">
        <v>0</v>
      </c>
      <c r="N2195">
        <v>0</v>
      </c>
      <c r="O2195">
        <v>1</v>
      </c>
      <c r="P2195">
        <v>0</v>
      </c>
      <c r="Q2195" s="3">
        <v>8534.6718000000001</v>
      </c>
    </row>
    <row r="2196" spans="1:17" hidden="1" x14ac:dyDescent="0.35">
      <c r="A2196" cm="1">
        <f t="array" ref="A2196:Q2196">_xlfn.IFS(H855=$B$1617,A855:Q855)</f>
        <v>49</v>
      </c>
      <c r="B2196">
        <v>23.18</v>
      </c>
      <c r="C2196">
        <v>1</v>
      </c>
      <c r="D2196">
        <v>0</v>
      </c>
      <c r="E2196">
        <v>0</v>
      </c>
      <c r="F2196">
        <v>0</v>
      </c>
      <c r="G2196">
        <v>0</v>
      </c>
      <c r="H2196">
        <v>0</v>
      </c>
      <c r="I2196">
        <v>0</v>
      </c>
      <c r="J2196">
        <v>0</v>
      </c>
      <c r="K2196">
        <v>1</v>
      </c>
      <c r="L2196">
        <v>0</v>
      </c>
      <c r="M2196">
        <v>0</v>
      </c>
      <c r="N2196">
        <v>0</v>
      </c>
      <c r="O2196">
        <v>1</v>
      </c>
      <c r="P2196">
        <v>0</v>
      </c>
      <c r="Q2196" s="3">
        <v>10156.7832</v>
      </c>
    </row>
    <row r="2197" spans="1:17" hidden="1" x14ac:dyDescent="0.35">
      <c r="A2197" cm="1">
        <f t="array" ref="A2197:Q2197">_xlfn.IFS(H856=$B$1617,A856:Q856)</f>
        <v>49</v>
      </c>
      <c r="B2197">
        <v>22.61</v>
      </c>
      <c r="C2197">
        <v>1</v>
      </c>
      <c r="D2197">
        <v>0</v>
      </c>
      <c r="E2197">
        <v>0</v>
      </c>
      <c r="F2197">
        <v>0</v>
      </c>
      <c r="G2197">
        <v>0</v>
      </c>
      <c r="H2197">
        <v>0</v>
      </c>
      <c r="I2197">
        <v>0</v>
      </c>
      <c r="J2197">
        <v>0</v>
      </c>
      <c r="K2197">
        <v>1</v>
      </c>
      <c r="L2197">
        <v>0</v>
      </c>
      <c r="M2197">
        <v>0</v>
      </c>
      <c r="N2197">
        <v>0</v>
      </c>
      <c r="O2197">
        <v>1</v>
      </c>
      <c r="P2197">
        <v>0</v>
      </c>
      <c r="Q2197" s="3">
        <v>9566.9909000000007</v>
      </c>
    </row>
    <row r="2198" spans="1:17" hidden="1" x14ac:dyDescent="0.35">
      <c r="A2198" cm="1">
        <f t="array" ref="A2198:Q2198">_xlfn.IFS(H857=$B$1617,A857:Q857)</f>
        <v>52</v>
      </c>
      <c r="B2198">
        <v>23.18</v>
      </c>
      <c r="C2198">
        <v>1</v>
      </c>
      <c r="D2198">
        <v>0</v>
      </c>
      <c r="E2198">
        <v>0</v>
      </c>
      <c r="F2198">
        <v>0</v>
      </c>
      <c r="G2198">
        <v>0</v>
      </c>
      <c r="H2198">
        <v>0</v>
      </c>
      <c r="I2198">
        <v>0</v>
      </c>
      <c r="J2198">
        <v>0</v>
      </c>
      <c r="K2198">
        <v>0</v>
      </c>
      <c r="L2198">
        <v>1</v>
      </c>
      <c r="M2198">
        <v>0</v>
      </c>
      <c r="N2198">
        <v>0</v>
      </c>
      <c r="O2198">
        <v>1</v>
      </c>
      <c r="P2198">
        <v>0</v>
      </c>
      <c r="Q2198" s="3">
        <v>10197.772199999999</v>
      </c>
    </row>
    <row r="2199" spans="1:17" hidden="1" x14ac:dyDescent="0.35">
      <c r="A2199" cm="1">
        <f t="array" ref="A2199:Q2199">_xlfn.IFS(H858=$B$1617,A858:Q858)</f>
        <v>53</v>
      </c>
      <c r="B2199">
        <v>24.795000000000002</v>
      </c>
      <c r="C2199">
        <v>1</v>
      </c>
      <c r="D2199">
        <v>0</v>
      </c>
      <c r="E2199">
        <v>0</v>
      </c>
      <c r="F2199">
        <v>0</v>
      </c>
      <c r="G2199">
        <v>0</v>
      </c>
      <c r="H2199">
        <v>0</v>
      </c>
      <c r="I2199">
        <v>0</v>
      </c>
      <c r="J2199">
        <v>0</v>
      </c>
      <c r="K2199">
        <v>1</v>
      </c>
      <c r="L2199">
        <v>0</v>
      </c>
      <c r="M2199">
        <v>0</v>
      </c>
      <c r="N2199">
        <v>0</v>
      </c>
      <c r="O2199">
        <v>1</v>
      </c>
      <c r="P2199">
        <v>0</v>
      </c>
      <c r="Q2199" s="3">
        <v>10942.13205</v>
      </c>
    </row>
    <row r="2200" spans="1:17" hidden="1" x14ac:dyDescent="0.35">
      <c r="A2200" cm="1">
        <f t="array" ref="A2200:Q2200">_xlfn.IFS(H859=$B$1617,A859:Q859)</f>
        <v>53</v>
      </c>
      <c r="B2200">
        <v>23.75</v>
      </c>
      <c r="C2200">
        <v>1</v>
      </c>
      <c r="D2200">
        <v>0</v>
      </c>
      <c r="E2200">
        <v>0</v>
      </c>
      <c r="F2200">
        <v>0</v>
      </c>
      <c r="G2200">
        <v>0</v>
      </c>
      <c r="H2200">
        <v>0</v>
      </c>
      <c r="I2200">
        <v>0</v>
      </c>
      <c r="J2200">
        <v>0</v>
      </c>
      <c r="K2200">
        <v>0</v>
      </c>
      <c r="L2200">
        <v>1</v>
      </c>
      <c r="M2200">
        <v>0</v>
      </c>
      <c r="N2200">
        <v>0</v>
      </c>
      <c r="O2200">
        <v>1</v>
      </c>
      <c r="P2200">
        <v>0</v>
      </c>
      <c r="Q2200" s="3">
        <v>11729.6795</v>
      </c>
    </row>
    <row r="2201" spans="1:17" hidden="1" x14ac:dyDescent="0.35">
      <c r="A2201" cm="1">
        <f t="array" ref="A2201:Q2201">_xlfn.IFS(H860=$B$1617,A860:Q860)</f>
        <v>54</v>
      </c>
      <c r="B2201">
        <v>21.47</v>
      </c>
      <c r="C2201">
        <v>1</v>
      </c>
      <c r="D2201">
        <v>0</v>
      </c>
      <c r="E2201">
        <v>0</v>
      </c>
      <c r="F2201">
        <v>0</v>
      </c>
      <c r="G2201">
        <v>0</v>
      </c>
      <c r="H2201">
        <v>0</v>
      </c>
      <c r="I2201">
        <v>0</v>
      </c>
      <c r="J2201">
        <v>0</v>
      </c>
      <c r="K2201">
        <v>1</v>
      </c>
      <c r="L2201">
        <v>0</v>
      </c>
      <c r="M2201">
        <v>0</v>
      </c>
      <c r="N2201">
        <v>0</v>
      </c>
      <c r="O2201">
        <v>1</v>
      </c>
      <c r="P2201">
        <v>0</v>
      </c>
      <c r="Q2201" s="3">
        <v>12475.3513</v>
      </c>
    </row>
    <row r="2202" spans="1:17" hidden="1" x14ac:dyDescent="0.35">
      <c r="A2202" cm="1">
        <f t="array" ref="A2202:Q2202">_xlfn.IFS(H861=$B$1617,A861:Q861)</f>
        <v>54</v>
      </c>
      <c r="B2202">
        <v>24.605</v>
      </c>
      <c r="C2202">
        <v>1</v>
      </c>
      <c r="D2202">
        <v>0</v>
      </c>
      <c r="E2202">
        <v>0</v>
      </c>
      <c r="F2202">
        <v>0</v>
      </c>
      <c r="G2202">
        <v>0</v>
      </c>
      <c r="H2202">
        <v>0</v>
      </c>
      <c r="I2202">
        <v>0</v>
      </c>
      <c r="J2202">
        <v>0</v>
      </c>
      <c r="K2202">
        <v>1</v>
      </c>
      <c r="L2202">
        <v>0</v>
      </c>
      <c r="M2202">
        <v>0</v>
      </c>
      <c r="N2202">
        <v>0</v>
      </c>
      <c r="O2202">
        <v>1</v>
      </c>
      <c r="P2202">
        <v>0</v>
      </c>
      <c r="Q2202" s="3">
        <v>12479.70895</v>
      </c>
    </row>
    <row r="2203" spans="1:17" hidden="1" x14ac:dyDescent="0.35">
      <c r="A2203" cm="1">
        <f t="array" ref="A2203:Q2203">_xlfn.IFS(H862=$B$1617,A862:Q862)</f>
        <v>57</v>
      </c>
      <c r="B2203">
        <v>23.18</v>
      </c>
      <c r="C2203">
        <v>1</v>
      </c>
      <c r="D2203">
        <v>0</v>
      </c>
      <c r="E2203">
        <v>0</v>
      </c>
      <c r="F2203">
        <v>0</v>
      </c>
      <c r="G2203">
        <v>0</v>
      </c>
      <c r="H2203">
        <v>0</v>
      </c>
      <c r="I2203">
        <v>0</v>
      </c>
      <c r="J2203">
        <v>0</v>
      </c>
      <c r="K2203">
        <v>1</v>
      </c>
      <c r="L2203">
        <v>0</v>
      </c>
      <c r="M2203">
        <v>0</v>
      </c>
      <c r="N2203">
        <v>0</v>
      </c>
      <c r="O2203">
        <v>1</v>
      </c>
      <c r="P2203">
        <v>0</v>
      </c>
      <c r="Q2203" s="3">
        <v>11830.6072</v>
      </c>
    </row>
    <row r="2204" spans="1:17" hidden="1" x14ac:dyDescent="0.35">
      <c r="A2204" cm="1">
        <f t="array" ref="A2204:Q2204">_xlfn.IFS(H863=$B$1617,A863:Q863)</f>
        <v>57</v>
      </c>
      <c r="B2204">
        <v>22.23</v>
      </c>
      <c r="C2204">
        <v>1</v>
      </c>
      <c r="D2204">
        <v>0</v>
      </c>
      <c r="E2204">
        <v>0</v>
      </c>
      <c r="F2204">
        <v>0</v>
      </c>
      <c r="G2204">
        <v>0</v>
      </c>
      <c r="H2204">
        <v>0</v>
      </c>
      <c r="I2204">
        <v>0</v>
      </c>
      <c r="J2204">
        <v>0</v>
      </c>
      <c r="K2204">
        <v>0</v>
      </c>
      <c r="L2204">
        <v>1</v>
      </c>
      <c r="M2204">
        <v>0</v>
      </c>
      <c r="N2204">
        <v>0</v>
      </c>
      <c r="O2204">
        <v>1</v>
      </c>
      <c r="P2204">
        <v>0</v>
      </c>
      <c r="Q2204" s="3">
        <v>12029.286700000001</v>
      </c>
    </row>
    <row r="2205" spans="1:17" hidden="1" x14ac:dyDescent="0.35">
      <c r="A2205" cm="1">
        <f t="array" ref="A2205:Q2205">_xlfn.IFS(H864=$B$1617,A864:Q864)</f>
        <v>60</v>
      </c>
      <c r="B2205">
        <v>24.035</v>
      </c>
      <c r="C2205">
        <v>1</v>
      </c>
      <c r="D2205">
        <v>0</v>
      </c>
      <c r="E2205">
        <v>0</v>
      </c>
      <c r="F2205">
        <v>0</v>
      </c>
      <c r="G2205">
        <v>0</v>
      </c>
      <c r="H2205">
        <v>0</v>
      </c>
      <c r="I2205">
        <v>0</v>
      </c>
      <c r="J2205">
        <v>0</v>
      </c>
      <c r="K2205">
        <v>1</v>
      </c>
      <c r="L2205">
        <v>0</v>
      </c>
      <c r="M2205">
        <v>0</v>
      </c>
      <c r="N2205">
        <v>0</v>
      </c>
      <c r="O2205">
        <v>0</v>
      </c>
      <c r="P2205">
        <v>1</v>
      </c>
      <c r="Q2205" s="3">
        <v>13012.20865</v>
      </c>
    </row>
    <row r="2206" spans="1:17" hidden="1" x14ac:dyDescent="0.35">
      <c r="A2206" cm="1">
        <f t="array" ref="A2206:Q2206">_xlfn.IFS(H865=$B$1617,A865:Q865)</f>
        <v>61</v>
      </c>
      <c r="B2206">
        <v>22.04</v>
      </c>
      <c r="C2206">
        <v>1</v>
      </c>
      <c r="D2206">
        <v>0</v>
      </c>
      <c r="E2206">
        <v>0</v>
      </c>
      <c r="F2206">
        <v>0</v>
      </c>
      <c r="G2206">
        <v>0</v>
      </c>
      <c r="H2206">
        <v>0</v>
      </c>
      <c r="I2206">
        <v>0</v>
      </c>
      <c r="J2206">
        <v>0</v>
      </c>
      <c r="K2206">
        <v>0</v>
      </c>
      <c r="L2206">
        <v>1</v>
      </c>
      <c r="M2206">
        <v>0</v>
      </c>
      <c r="N2206">
        <v>0</v>
      </c>
      <c r="O2206">
        <v>0</v>
      </c>
      <c r="P2206">
        <v>1</v>
      </c>
      <c r="Q2206" s="3">
        <v>13616.3586</v>
      </c>
    </row>
    <row r="2207" spans="1:17" hidden="1" x14ac:dyDescent="0.35">
      <c r="A2207" cm="1">
        <f t="array" ref="A2207:Q2207">_xlfn.IFS(H866=$B$1617,A866:Q866)</f>
        <v>61</v>
      </c>
      <c r="B2207">
        <v>21.09</v>
      </c>
      <c r="C2207">
        <v>1</v>
      </c>
      <c r="D2207">
        <v>0</v>
      </c>
      <c r="E2207">
        <v>0</v>
      </c>
      <c r="F2207">
        <v>0</v>
      </c>
      <c r="G2207">
        <v>0</v>
      </c>
      <c r="H2207">
        <v>0</v>
      </c>
      <c r="I2207">
        <v>0</v>
      </c>
      <c r="J2207">
        <v>0</v>
      </c>
      <c r="K2207">
        <v>1</v>
      </c>
      <c r="L2207">
        <v>0</v>
      </c>
      <c r="M2207">
        <v>0</v>
      </c>
      <c r="N2207">
        <v>0</v>
      </c>
      <c r="O2207">
        <v>0</v>
      </c>
      <c r="P2207">
        <v>1</v>
      </c>
      <c r="Q2207" s="3">
        <v>13415.0381</v>
      </c>
    </row>
    <row r="2208" spans="1:17" hidden="1" x14ac:dyDescent="0.35">
      <c r="A2208" cm="1">
        <f t="array" ref="A2208:Q2208">_xlfn.IFS(H867=$B$1617,A867:Q867)</f>
        <v>63</v>
      </c>
      <c r="B2208">
        <v>23.085000000000001</v>
      </c>
      <c r="C2208">
        <v>1</v>
      </c>
      <c r="D2208">
        <v>0</v>
      </c>
      <c r="E2208">
        <v>0</v>
      </c>
      <c r="F2208">
        <v>0</v>
      </c>
      <c r="G2208">
        <v>0</v>
      </c>
      <c r="H2208">
        <v>0</v>
      </c>
      <c r="I2208">
        <v>0</v>
      </c>
      <c r="J2208">
        <v>0</v>
      </c>
      <c r="K2208">
        <v>0</v>
      </c>
      <c r="L2208">
        <v>1</v>
      </c>
      <c r="M2208">
        <v>0</v>
      </c>
      <c r="N2208">
        <v>0</v>
      </c>
      <c r="O2208">
        <v>0</v>
      </c>
      <c r="P2208">
        <v>1</v>
      </c>
      <c r="Q2208" s="3">
        <v>14451.835150000001</v>
      </c>
    </row>
    <row r="2209" spans="1:17" hidden="1" x14ac:dyDescent="0.35">
      <c r="A2209" cm="1">
        <f t="array" ref="A2209:Q2209">_xlfn.IFS(H868=$B$1617,A868:Q868)</f>
        <v>63</v>
      </c>
      <c r="B2209">
        <v>21.66</v>
      </c>
      <c r="C2209">
        <v>1</v>
      </c>
      <c r="D2209">
        <v>0</v>
      </c>
      <c r="E2209">
        <v>0</v>
      </c>
      <c r="F2209">
        <v>0</v>
      </c>
      <c r="G2209">
        <v>0</v>
      </c>
      <c r="H2209">
        <v>0</v>
      </c>
      <c r="I2209">
        <v>0</v>
      </c>
      <c r="J2209">
        <v>0</v>
      </c>
      <c r="K2209">
        <v>0</v>
      </c>
      <c r="L2209">
        <v>1</v>
      </c>
      <c r="M2209">
        <v>0</v>
      </c>
      <c r="N2209">
        <v>0</v>
      </c>
      <c r="O2209">
        <v>0</v>
      </c>
      <c r="P2209">
        <v>1</v>
      </c>
      <c r="Q2209" s="3">
        <v>14449.8544</v>
      </c>
    </row>
    <row r="2210" spans="1:17" hidden="1" x14ac:dyDescent="0.35">
      <c r="A2210" cm="1">
        <f t="array" ref="A2210:Q2210">_xlfn.IFS(H869=$B$1617,A869:Q869)</f>
        <v>18</v>
      </c>
      <c r="B2210">
        <v>23.75</v>
      </c>
      <c r="C2210">
        <v>1</v>
      </c>
      <c r="D2210">
        <v>0</v>
      </c>
      <c r="E2210">
        <v>0</v>
      </c>
      <c r="F2210">
        <v>0</v>
      </c>
      <c r="G2210">
        <v>1</v>
      </c>
      <c r="H2210">
        <v>0</v>
      </c>
      <c r="I2210">
        <v>0</v>
      </c>
      <c r="J2210">
        <v>0</v>
      </c>
      <c r="K2210">
        <v>0</v>
      </c>
      <c r="L2210">
        <v>1</v>
      </c>
      <c r="M2210">
        <v>1</v>
      </c>
      <c r="N2210">
        <v>0</v>
      </c>
      <c r="O2210">
        <v>0</v>
      </c>
      <c r="P2210">
        <v>0</v>
      </c>
      <c r="Q2210" s="3">
        <v>1705.6244999999999</v>
      </c>
    </row>
    <row r="2211" spans="1:17" hidden="1" x14ac:dyDescent="0.35">
      <c r="A2211" cm="1">
        <f t="array" ref="A2211:Q2211">_xlfn.IFS(H870=$B$1617,A870:Q870)</f>
        <v>18</v>
      </c>
      <c r="B2211">
        <v>22.99</v>
      </c>
      <c r="C2211">
        <v>1</v>
      </c>
      <c r="D2211">
        <v>0</v>
      </c>
      <c r="E2211">
        <v>0</v>
      </c>
      <c r="F2211">
        <v>0</v>
      </c>
      <c r="G2211">
        <v>1</v>
      </c>
      <c r="H2211">
        <v>0</v>
      </c>
      <c r="I2211">
        <v>0</v>
      </c>
      <c r="J2211">
        <v>0</v>
      </c>
      <c r="K2211">
        <v>0</v>
      </c>
      <c r="L2211">
        <v>1</v>
      </c>
      <c r="M2211">
        <v>1</v>
      </c>
      <c r="N2211">
        <v>0</v>
      </c>
      <c r="O2211">
        <v>0</v>
      </c>
      <c r="P2211">
        <v>0</v>
      </c>
      <c r="Q2211" s="3">
        <v>1704.5681</v>
      </c>
    </row>
    <row r="2212" spans="1:17" hidden="1" x14ac:dyDescent="0.35">
      <c r="A2212" cm="1">
        <f t="array" ref="A2212:Q2212">_xlfn.IFS(H871=$B$1617,A871:Q871)</f>
        <v>18</v>
      </c>
      <c r="B2212">
        <v>23.085000000000001</v>
      </c>
      <c r="C2212">
        <v>1</v>
      </c>
      <c r="D2212">
        <v>0</v>
      </c>
      <c r="E2212">
        <v>0</v>
      </c>
      <c r="F2212">
        <v>0</v>
      </c>
      <c r="G2212">
        <v>1</v>
      </c>
      <c r="H2212">
        <v>0</v>
      </c>
      <c r="I2212">
        <v>0</v>
      </c>
      <c r="J2212">
        <v>0</v>
      </c>
      <c r="K2212">
        <v>0</v>
      </c>
      <c r="L2212">
        <v>1</v>
      </c>
      <c r="M2212">
        <v>1</v>
      </c>
      <c r="N2212">
        <v>0</v>
      </c>
      <c r="O2212">
        <v>0</v>
      </c>
      <c r="P2212">
        <v>0</v>
      </c>
      <c r="Q2212" s="3">
        <v>1704.7001499999999</v>
      </c>
    </row>
    <row r="2213" spans="1:17" hidden="1" x14ac:dyDescent="0.35">
      <c r="A2213" cm="1">
        <f t="array" ref="A2213:Q2213">_xlfn.IFS(H872=$B$1617,A872:Q872)</f>
        <v>18</v>
      </c>
      <c r="B2213">
        <v>21.47</v>
      </c>
      <c r="C2213">
        <v>1</v>
      </c>
      <c r="D2213">
        <v>0</v>
      </c>
      <c r="E2213">
        <v>0</v>
      </c>
      <c r="F2213">
        <v>0</v>
      </c>
      <c r="G2213">
        <v>1</v>
      </c>
      <c r="H2213">
        <v>0</v>
      </c>
      <c r="I2213">
        <v>0</v>
      </c>
      <c r="J2213">
        <v>0</v>
      </c>
      <c r="K2213">
        <v>0</v>
      </c>
      <c r="L2213">
        <v>1</v>
      </c>
      <c r="M2213">
        <v>1</v>
      </c>
      <c r="N2213">
        <v>0</v>
      </c>
      <c r="O2213">
        <v>0</v>
      </c>
      <c r="P2213">
        <v>0</v>
      </c>
      <c r="Q2213" s="3">
        <v>1702.4553000000001</v>
      </c>
    </row>
    <row r="2214" spans="1:17" hidden="1" x14ac:dyDescent="0.35">
      <c r="A2214" cm="1">
        <f t="array" ref="A2214:Q2214">_xlfn.IFS(H873=$B$1617,A873:Q873)</f>
        <v>19</v>
      </c>
      <c r="B2214">
        <v>20.425000000000001</v>
      </c>
      <c r="C2214">
        <v>1</v>
      </c>
      <c r="D2214">
        <v>0</v>
      </c>
      <c r="E2214">
        <v>0</v>
      </c>
      <c r="F2214">
        <v>0</v>
      </c>
      <c r="G2214">
        <v>1</v>
      </c>
      <c r="H2214">
        <v>0</v>
      </c>
      <c r="I2214">
        <v>0</v>
      </c>
      <c r="J2214">
        <v>0</v>
      </c>
      <c r="K2214">
        <v>1</v>
      </c>
      <c r="L2214">
        <v>0</v>
      </c>
      <c r="M2214">
        <v>1</v>
      </c>
      <c r="N2214">
        <v>0</v>
      </c>
      <c r="O2214">
        <v>0</v>
      </c>
      <c r="P2214">
        <v>0</v>
      </c>
      <c r="Q2214" s="3">
        <v>1625.4337499999999</v>
      </c>
    </row>
    <row r="2215" spans="1:17" hidden="1" x14ac:dyDescent="0.35">
      <c r="A2215" cm="1">
        <f t="array" ref="A2215:Q2215">_xlfn.IFS(H874=$B$1617,A874:Q874)</f>
        <v>19</v>
      </c>
      <c r="B2215">
        <v>20.614999999999998</v>
      </c>
      <c r="C2215">
        <v>1</v>
      </c>
      <c r="D2215">
        <v>0</v>
      </c>
      <c r="E2215">
        <v>0</v>
      </c>
      <c r="F2215">
        <v>0</v>
      </c>
      <c r="G2215">
        <v>1</v>
      </c>
      <c r="H2215">
        <v>0</v>
      </c>
      <c r="I2215">
        <v>0</v>
      </c>
      <c r="J2215">
        <v>0</v>
      </c>
      <c r="K2215">
        <v>1</v>
      </c>
      <c r="L2215">
        <v>0</v>
      </c>
      <c r="M2215">
        <v>1</v>
      </c>
      <c r="N2215">
        <v>0</v>
      </c>
      <c r="O2215">
        <v>0</v>
      </c>
      <c r="P2215">
        <v>0</v>
      </c>
      <c r="Q2215" s="3">
        <v>2803.69785</v>
      </c>
    </row>
    <row r="2216" spans="1:17" hidden="1" x14ac:dyDescent="0.35">
      <c r="A2216" cm="1">
        <f t="array" ref="A2216:Q2216">_xlfn.IFS(H875=$B$1617,A875:Q875)</f>
        <v>19</v>
      </c>
      <c r="B2216">
        <v>21.754999999999999</v>
      </c>
      <c r="C2216">
        <v>1</v>
      </c>
      <c r="D2216">
        <v>0</v>
      </c>
      <c r="E2216">
        <v>0</v>
      </c>
      <c r="F2216">
        <v>0</v>
      </c>
      <c r="G2216">
        <v>1</v>
      </c>
      <c r="H2216">
        <v>0</v>
      </c>
      <c r="I2216">
        <v>0</v>
      </c>
      <c r="J2216">
        <v>0</v>
      </c>
      <c r="K2216">
        <v>1</v>
      </c>
      <c r="L2216">
        <v>0</v>
      </c>
      <c r="M2216">
        <v>1</v>
      </c>
      <c r="N2216">
        <v>0</v>
      </c>
      <c r="O2216">
        <v>0</v>
      </c>
      <c r="P2216">
        <v>0</v>
      </c>
      <c r="Q2216" s="3">
        <v>1627.2824499999999</v>
      </c>
    </row>
    <row r="2217" spans="1:17" hidden="1" x14ac:dyDescent="0.35">
      <c r="A2217" cm="1">
        <f t="array" ref="A2217:Q2217">_xlfn.IFS(H876=$B$1617,A876:Q876)</f>
        <v>19</v>
      </c>
      <c r="B2217">
        <v>22.61</v>
      </c>
      <c r="C2217">
        <v>1</v>
      </c>
      <c r="D2217">
        <v>0</v>
      </c>
      <c r="E2217">
        <v>0</v>
      </c>
      <c r="F2217">
        <v>0</v>
      </c>
      <c r="G2217">
        <v>1</v>
      </c>
      <c r="H2217">
        <v>0</v>
      </c>
      <c r="I2217">
        <v>0</v>
      </c>
      <c r="J2217">
        <v>0</v>
      </c>
      <c r="K2217">
        <v>1</v>
      </c>
      <c r="L2217">
        <v>0</v>
      </c>
      <c r="M2217">
        <v>1</v>
      </c>
      <c r="N2217">
        <v>0</v>
      </c>
      <c r="O2217">
        <v>0</v>
      </c>
      <c r="P2217">
        <v>0</v>
      </c>
      <c r="Q2217" s="3">
        <v>1628.4709</v>
      </c>
    </row>
    <row r="2218" spans="1:17" hidden="1" x14ac:dyDescent="0.35">
      <c r="A2218" cm="1">
        <f t="array" ref="A2218:Q2218">_xlfn.IFS(H877=$B$1617,A877:Q877)</f>
        <v>21</v>
      </c>
      <c r="B2218">
        <v>23.75</v>
      </c>
      <c r="C2218">
        <v>1</v>
      </c>
      <c r="D2218">
        <v>0</v>
      </c>
      <c r="E2218">
        <v>0</v>
      </c>
      <c r="F2218">
        <v>0</v>
      </c>
      <c r="G2218">
        <v>1</v>
      </c>
      <c r="H2218">
        <v>0</v>
      </c>
      <c r="I2218">
        <v>0</v>
      </c>
      <c r="J2218">
        <v>0</v>
      </c>
      <c r="K2218">
        <v>1</v>
      </c>
      <c r="L2218">
        <v>0</v>
      </c>
      <c r="M2218">
        <v>1</v>
      </c>
      <c r="N2218">
        <v>0</v>
      </c>
      <c r="O2218">
        <v>0</v>
      </c>
      <c r="P2218">
        <v>0</v>
      </c>
      <c r="Q2218" s="3">
        <v>3077.0954999999999</v>
      </c>
    </row>
    <row r="2219" spans="1:17" hidden="1" x14ac:dyDescent="0.35">
      <c r="A2219" cm="1">
        <f t="array" ref="A2219:Q2219">_xlfn.IFS(H878=$B$1617,A878:Q878)</f>
        <v>21</v>
      </c>
      <c r="B2219">
        <v>20.234999999999999</v>
      </c>
      <c r="C2219">
        <v>1</v>
      </c>
      <c r="D2219">
        <v>0</v>
      </c>
      <c r="E2219">
        <v>0</v>
      </c>
      <c r="F2219">
        <v>0</v>
      </c>
      <c r="G2219">
        <v>1</v>
      </c>
      <c r="H2219">
        <v>0</v>
      </c>
      <c r="I2219">
        <v>0</v>
      </c>
      <c r="J2219">
        <v>0</v>
      </c>
      <c r="K2219">
        <v>0</v>
      </c>
      <c r="L2219">
        <v>1</v>
      </c>
      <c r="M2219">
        <v>1</v>
      </c>
      <c r="N2219">
        <v>0</v>
      </c>
      <c r="O2219">
        <v>0</v>
      </c>
      <c r="P2219">
        <v>0</v>
      </c>
      <c r="Q2219" s="3">
        <v>3861.2096499999998</v>
      </c>
    </row>
    <row r="2220" spans="1:17" hidden="1" x14ac:dyDescent="0.35">
      <c r="A2220" cm="1">
        <f t="array" ref="A2220:Q2220">_xlfn.IFS(H879=$B$1617,A879:Q879)</f>
        <v>22</v>
      </c>
      <c r="B2220">
        <v>19.95</v>
      </c>
      <c r="C2220">
        <v>1</v>
      </c>
      <c r="D2220">
        <v>0</v>
      </c>
      <c r="E2220">
        <v>0</v>
      </c>
      <c r="F2220">
        <v>0</v>
      </c>
      <c r="G2220">
        <v>1</v>
      </c>
      <c r="H2220">
        <v>0</v>
      </c>
      <c r="I2220">
        <v>0</v>
      </c>
      <c r="J2220">
        <v>0</v>
      </c>
      <c r="K2220">
        <v>0</v>
      </c>
      <c r="L2220">
        <v>1</v>
      </c>
      <c r="M2220">
        <v>1</v>
      </c>
      <c r="N2220">
        <v>0</v>
      </c>
      <c r="O2220">
        <v>0</v>
      </c>
      <c r="P2220">
        <v>0</v>
      </c>
      <c r="Q2220" s="3">
        <v>4005.4225000000001</v>
      </c>
    </row>
    <row r="2221" spans="1:17" hidden="1" x14ac:dyDescent="0.35">
      <c r="A2221" cm="1">
        <f t="array" ref="A2221:Q2221">_xlfn.IFS(H880=$B$1617,A880:Q880)</f>
        <v>23</v>
      </c>
      <c r="B2221">
        <v>23.844999999999999</v>
      </c>
      <c r="C2221">
        <v>1</v>
      </c>
      <c r="D2221">
        <v>0</v>
      </c>
      <c r="E2221">
        <v>0</v>
      </c>
      <c r="F2221">
        <v>0</v>
      </c>
      <c r="G2221">
        <v>1</v>
      </c>
      <c r="H2221">
        <v>0</v>
      </c>
      <c r="I2221">
        <v>0</v>
      </c>
      <c r="J2221">
        <v>0</v>
      </c>
      <c r="K2221">
        <v>0</v>
      </c>
      <c r="L2221">
        <v>1</v>
      </c>
      <c r="M2221">
        <v>1</v>
      </c>
      <c r="N2221">
        <v>0</v>
      </c>
      <c r="O2221">
        <v>0</v>
      </c>
      <c r="P2221">
        <v>0</v>
      </c>
      <c r="Q2221" s="3">
        <v>2395.17155</v>
      </c>
    </row>
    <row r="2222" spans="1:17" hidden="1" x14ac:dyDescent="0.35">
      <c r="A2222" cm="1">
        <f t="array" ref="A2222:Q2222">_xlfn.IFS(H881=$B$1617,A881:Q881)</f>
        <v>23</v>
      </c>
      <c r="B2222">
        <v>18.715</v>
      </c>
      <c r="C2222">
        <v>1</v>
      </c>
      <c r="D2222">
        <v>0</v>
      </c>
      <c r="E2222">
        <v>0</v>
      </c>
      <c r="F2222">
        <v>0</v>
      </c>
      <c r="G2222">
        <v>1</v>
      </c>
      <c r="H2222">
        <v>0</v>
      </c>
      <c r="I2222">
        <v>0</v>
      </c>
      <c r="J2222">
        <v>0</v>
      </c>
      <c r="K2222">
        <v>1</v>
      </c>
      <c r="L2222">
        <v>0</v>
      </c>
      <c r="M2222">
        <v>1</v>
      </c>
      <c r="N2222">
        <v>0</v>
      </c>
      <c r="O2222">
        <v>0</v>
      </c>
      <c r="P2222">
        <v>0</v>
      </c>
      <c r="Q2222" s="3">
        <v>21595.382290000001</v>
      </c>
    </row>
    <row r="2223" spans="1:17" hidden="1" x14ac:dyDescent="0.35">
      <c r="A2223" cm="1">
        <f t="array" ref="A2223:Q2223">_xlfn.IFS(H882=$B$1617,A882:Q882)</f>
        <v>23</v>
      </c>
      <c r="B2223">
        <v>24.51</v>
      </c>
      <c r="C2223">
        <v>1</v>
      </c>
      <c r="D2223">
        <v>0</v>
      </c>
      <c r="E2223">
        <v>0</v>
      </c>
      <c r="F2223">
        <v>0</v>
      </c>
      <c r="G2223">
        <v>1</v>
      </c>
      <c r="H2223">
        <v>0</v>
      </c>
      <c r="I2223">
        <v>0</v>
      </c>
      <c r="J2223">
        <v>0</v>
      </c>
      <c r="K2223">
        <v>0</v>
      </c>
      <c r="L2223">
        <v>1</v>
      </c>
      <c r="M2223">
        <v>1</v>
      </c>
      <c r="N2223">
        <v>0</v>
      </c>
      <c r="O2223">
        <v>0</v>
      </c>
      <c r="P2223">
        <v>0</v>
      </c>
      <c r="Q2223" s="3">
        <v>2396.0958999999998</v>
      </c>
    </row>
    <row r="2224" spans="1:17" hidden="1" x14ac:dyDescent="0.35">
      <c r="A2224" cm="1">
        <f t="array" ref="A2224:Q2224">_xlfn.IFS(H883=$B$1617,A883:Q883)</f>
        <v>24</v>
      </c>
      <c r="B2224">
        <v>23.655000000000001</v>
      </c>
      <c r="C2224">
        <v>1</v>
      </c>
      <c r="D2224">
        <v>0</v>
      </c>
      <c r="E2224">
        <v>0</v>
      </c>
      <c r="F2224">
        <v>0</v>
      </c>
      <c r="G2224">
        <v>1</v>
      </c>
      <c r="H2224">
        <v>0</v>
      </c>
      <c r="I2224">
        <v>0</v>
      </c>
      <c r="J2224">
        <v>0</v>
      </c>
      <c r="K2224">
        <v>1</v>
      </c>
      <c r="L2224">
        <v>0</v>
      </c>
      <c r="M2224">
        <v>1</v>
      </c>
      <c r="N2224">
        <v>0</v>
      </c>
      <c r="O2224">
        <v>0</v>
      </c>
      <c r="P2224">
        <v>0</v>
      </c>
      <c r="Q2224" s="3">
        <v>2352.9684499999998</v>
      </c>
    </row>
    <row r="2225" spans="1:17" hidden="1" x14ac:dyDescent="0.35">
      <c r="A2225" cm="1">
        <f t="array" ref="A2225:Q2225">_xlfn.IFS(H884=$B$1617,A884:Q884)</f>
        <v>27</v>
      </c>
      <c r="B2225">
        <v>18.905000000000001</v>
      </c>
      <c r="C2225">
        <v>1</v>
      </c>
      <c r="D2225">
        <v>0</v>
      </c>
      <c r="E2225">
        <v>0</v>
      </c>
      <c r="F2225">
        <v>0</v>
      </c>
      <c r="G2225">
        <v>1</v>
      </c>
      <c r="H2225">
        <v>0</v>
      </c>
      <c r="I2225">
        <v>0</v>
      </c>
      <c r="J2225">
        <v>0</v>
      </c>
      <c r="K2225">
        <v>0</v>
      </c>
      <c r="L2225">
        <v>1</v>
      </c>
      <c r="M2225">
        <v>0</v>
      </c>
      <c r="N2225">
        <v>1</v>
      </c>
      <c r="O2225">
        <v>0</v>
      </c>
      <c r="P2225">
        <v>0</v>
      </c>
      <c r="Q2225" s="3">
        <v>4827.9049500000001</v>
      </c>
    </row>
    <row r="2226" spans="1:17" hidden="1" x14ac:dyDescent="0.35">
      <c r="A2226" cm="1">
        <f t="array" ref="A2226:Q2226">_xlfn.IFS(H885=$B$1617,A885:Q885)</f>
        <v>28</v>
      </c>
      <c r="B2226">
        <v>22.515000000000001</v>
      </c>
      <c r="C2226">
        <v>1</v>
      </c>
      <c r="D2226">
        <v>0</v>
      </c>
      <c r="E2226">
        <v>0</v>
      </c>
      <c r="F2226">
        <v>0</v>
      </c>
      <c r="G2226">
        <v>1</v>
      </c>
      <c r="H2226">
        <v>0</v>
      </c>
      <c r="I2226">
        <v>0</v>
      </c>
      <c r="J2226">
        <v>0</v>
      </c>
      <c r="K2226">
        <v>0</v>
      </c>
      <c r="L2226">
        <v>1</v>
      </c>
      <c r="M2226">
        <v>0</v>
      </c>
      <c r="N2226">
        <v>1</v>
      </c>
      <c r="O2226">
        <v>0</v>
      </c>
      <c r="P2226">
        <v>0</v>
      </c>
      <c r="Q2226" s="3">
        <v>4428.8878500000001</v>
      </c>
    </row>
    <row r="2227" spans="1:17" hidden="1" x14ac:dyDescent="0.35">
      <c r="A2227" cm="1">
        <f t="array" ref="A2227:Q2227">_xlfn.IFS(H886=$B$1617,A886:Q886)</f>
        <v>29</v>
      </c>
      <c r="B2227">
        <v>22.515000000000001</v>
      </c>
      <c r="C2227">
        <v>1</v>
      </c>
      <c r="D2227">
        <v>0</v>
      </c>
      <c r="E2227">
        <v>0</v>
      </c>
      <c r="F2227">
        <v>0</v>
      </c>
      <c r="G2227">
        <v>1</v>
      </c>
      <c r="H2227">
        <v>0</v>
      </c>
      <c r="I2227">
        <v>0</v>
      </c>
      <c r="J2227">
        <v>0</v>
      </c>
      <c r="K2227">
        <v>0</v>
      </c>
      <c r="L2227">
        <v>1</v>
      </c>
      <c r="M2227">
        <v>0</v>
      </c>
      <c r="N2227">
        <v>1</v>
      </c>
      <c r="O2227">
        <v>0</v>
      </c>
      <c r="P2227">
        <v>0</v>
      </c>
      <c r="Q2227" s="3">
        <v>5209.5788499999999</v>
      </c>
    </row>
    <row r="2228" spans="1:17" hidden="1" x14ac:dyDescent="0.35">
      <c r="A2228" cm="1">
        <f t="array" ref="A2228:Q2228">_xlfn.IFS(H887=$B$1617,A887:Q887)</f>
        <v>30</v>
      </c>
      <c r="B2228">
        <v>24.13</v>
      </c>
      <c r="C2228">
        <v>1</v>
      </c>
      <c r="D2228">
        <v>0</v>
      </c>
      <c r="E2228">
        <v>0</v>
      </c>
      <c r="F2228">
        <v>0</v>
      </c>
      <c r="G2228">
        <v>1</v>
      </c>
      <c r="H2228">
        <v>0</v>
      </c>
      <c r="I2228">
        <v>0</v>
      </c>
      <c r="J2228">
        <v>0</v>
      </c>
      <c r="K2228">
        <v>1</v>
      </c>
      <c r="L2228">
        <v>0</v>
      </c>
      <c r="M2228">
        <v>0</v>
      </c>
      <c r="N2228">
        <v>1</v>
      </c>
      <c r="O2228">
        <v>0</v>
      </c>
      <c r="P2228">
        <v>0</v>
      </c>
      <c r="Q2228" s="3">
        <v>4032.2406999999998</v>
      </c>
    </row>
    <row r="2229" spans="1:17" hidden="1" x14ac:dyDescent="0.35">
      <c r="A2229" cm="1">
        <f t="array" ref="A2229:Q2229">_xlfn.IFS(H888=$B$1617,A888:Q888)</f>
        <v>33</v>
      </c>
      <c r="B2229">
        <v>22.704999999999998</v>
      </c>
      <c r="C2229">
        <v>1</v>
      </c>
      <c r="D2229">
        <v>0</v>
      </c>
      <c r="E2229">
        <v>0</v>
      </c>
      <c r="F2229">
        <v>0</v>
      </c>
      <c r="G2229">
        <v>1</v>
      </c>
      <c r="H2229">
        <v>0</v>
      </c>
      <c r="I2229">
        <v>0</v>
      </c>
      <c r="J2229">
        <v>0</v>
      </c>
      <c r="K2229">
        <v>1</v>
      </c>
      <c r="L2229">
        <v>0</v>
      </c>
      <c r="M2229">
        <v>0</v>
      </c>
      <c r="N2229">
        <v>1</v>
      </c>
      <c r="O2229">
        <v>0</v>
      </c>
      <c r="P2229">
        <v>0</v>
      </c>
      <c r="Q2229" s="3">
        <v>21984.47061</v>
      </c>
    </row>
    <row r="2230" spans="1:17" hidden="1" x14ac:dyDescent="0.35">
      <c r="A2230" cm="1">
        <f t="array" ref="A2230:Q2230">_xlfn.IFS(H889=$B$1617,A889:Q889)</f>
        <v>33</v>
      </c>
      <c r="B2230">
        <v>24.605</v>
      </c>
      <c r="C2230">
        <v>1</v>
      </c>
      <c r="D2230">
        <v>0</v>
      </c>
      <c r="E2230">
        <v>0</v>
      </c>
      <c r="F2230">
        <v>0</v>
      </c>
      <c r="G2230">
        <v>1</v>
      </c>
      <c r="H2230">
        <v>0</v>
      </c>
      <c r="I2230">
        <v>0</v>
      </c>
      <c r="J2230">
        <v>0</v>
      </c>
      <c r="K2230">
        <v>1</v>
      </c>
      <c r="L2230">
        <v>0</v>
      </c>
      <c r="M2230">
        <v>0</v>
      </c>
      <c r="N2230">
        <v>1</v>
      </c>
      <c r="O2230">
        <v>0</v>
      </c>
      <c r="P2230">
        <v>0</v>
      </c>
      <c r="Q2230" s="3">
        <v>5257.5079500000002</v>
      </c>
    </row>
    <row r="2231" spans="1:17" hidden="1" x14ac:dyDescent="0.35">
      <c r="A2231" cm="1">
        <f t="array" ref="A2231:Q2231">_xlfn.IFS(H890=$B$1617,A890:Q890)</f>
        <v>34</v>
      </c>
      <c r="B2231">
        <v>22.42</v>
      </c>
      <c r="C2231">
        <v>1</v>
      </c>
      <c r="D2231">
        <v>0</v>
      </c>
      <c r="E2231">
        <v>0</v>
      </c>
      <c r="F2231">
        <v>0</v>
      </c>
      <c r="G2231">
        <v>1</v>
      </c>
      <c r="H2231">
        <v>0</v>
      </c>
      <c r="I2231">
        <v>0</v>
      </c>
      <c r="J2231">
        <v>0</v>
      </c>
      <c r="K2231">
        <v>0</v>
      </c>
      <c r="L2231">
        <v>1</v>
      </c>
      <c r="M2231">
        <v>0</v>
      </c>
      <c r="N2231">
        <v>1</v>
      </c>
      <c r="O2231">
        <v>0</v>
      </c>
      <c r="P2231">
        <v>0</v>
      </c>
      <c r="Q2231" s="3">
        <v>27375.904780000001</v>
      </c>
    </row>
    <row r="2232" spans="1:17" hidden="1" x14ac:dyDescent="0.35">
      <c r="A2232" cm="1">
        <f t="array" ref="A2232:Q2232">_xlfn.IFS(H891=$B$1617,A891:Q891)</f>
        <v>34</v>
      </c>
      <c r="B2232">
        <v>21.375</v>
      </c>
      <c r="C2232">
        <v>1</v>
      </c>
      <c r="D2232">
        <v>0</v>
      </c>
      <c r="E2232">
        <v>0</v>
      </c>
      <c r="F2232">
        <v>0</v>
      </c>
      <c r="G2232">
        <v>1</v>
      </c>
      <c r="H2232">
        <v>0</v>
      </c>
      <c r="I2232">
        <v>0</v>
      </c>
      <c r="J2232">
        <v>0</v>
      </c>
      <c r="K2232">
        <v>0</v>
      </c>
      <c r="L2232">
        <v>1</v>
      </c>
      <c r="M2232">
        <v>0</v>
      </c>
      <c r="N2232">
        <v>1</v>
      </c>
      <c r="O2232">
        <v>0</v>
      </c>
      <c r="P2232">
        <v>0</v>
      </c>
      <c r="Q2232" s="3">
        <v>4500.33925</v>
      </c>
    </row>
    <row r="2233" spans="1:17" hidden="1" x14ac:dyDescent="0.35">
      <c r="A2233" cm="1">
        <f t="array" ref="A2233:Q2233">_xlfn.IFS(H892=$B$1617,A892:Q892)</f>
        <v>35</v>
      </c>
      <c r="B2233">
        <v>24.13</v>
      </c>
      <c r="C2233">
        <v>1</v>
      </c>
      <c r="D2233">
        <v>0</v>
      </c>
      <c r="E2233">
        <v>0</v>
      </c>
      <c r="F2233">
        <v>0</v>
      </c>
      <c r="G2233">
        <v>1</v>
      </c>
      <c r="H2233">
        <v>0</v>
      </c>
      <c r="I2233">
        <v>0</v>
      </c>
      <c r="J2233">
        <v>0</v>
      </c>
      <c r="K2233">
        <v>1</v>
      </c>
      <c r="L2233">
        <v>0</v>
      </c>
      <c r="M2233">
        <v>0</v>
      </c>
      <c r="N2233">
        <v>1</v>
      </c>
      <c r="O2233">
        <v>0</v>
      </c>
      <c r="P2233">
        <v>0</v>
      </c>
      <c r="Q2233" s="3">
        <v>5125.2156999999997</v>
      </c>
    </row>
    <row r="2234" spans="1:17" hidden="1" x14ac:dyDescent="0.35">
      <c r="A2234" cm="1">
        <f t="array" ref="A2234:Q2234">_xlfn.IFS(H893=$B$1617,A893:Q893)</f>
        <v>37</v>
      </c>
      <c r="B2234">
        <v>24.32</v>
      </c>
      <c r="C2234">
        <v>1</v>
      </c>
      <c r="D2234">
        <v>0</v>
      </c>
      <c r="E2234">
        <v>0</v>
      </c>
      <c r="F2234">
        <v>0</v>
      </c>
      <c r="G2234">
        <v>1</v>
      </c>
      <c r="H2234">
        <v>0</v>
      </c>
      <c r="I2234">
        <v>0</v>
      </c>
      <c r="J2234">
        <v>0</v>
      </c>
      <c r="K2234">
        <v>1</v>
      </c>
      <c r="L2234">
        <v>0</v>
      </c>
      <c r="M2234">
        <v>0</v>
      </c>
      <c r="N2234">
        <v>0</v>
      </c>
      <c r="O2234">
        <v>1</v>
      </c>
      <c r="P2234">
        <v>0</v>
      </c>
      <c r="Q2234" s="3">
        <v>6198.7518</v>
      </c>
    </row>
    <row r="2235" spans="1:17" hidden="1" x14ac:dyDescent="0.35">
      <c r="A2235" cm="1">
        <f t="array" ref="A2235:Q2235">_xlfn.IFS(H894=$B$1617,A894:Q894)</f>
        <v>37</v>
      </c>
      <c r="B2235">
        <v>22.704999999999998</v>
      </c>
      <c r="C2235">
        <v>1</v>
      </c>
      <c r="D2235">
        <v>0</v>
      </c>
      <c r="E2235">
        <v>0</v>
      </c>
      <c r="F2235">
        <v>0</v>
      </c>
      <c r="G2235">
        <v>1</v>
      </c>
      <c r="H2235">
        <v>0</v>
      </c>
      <c r="I2235">
        <v>0</v>
      </c>
      <c r="J2235">
        <v>0</v>
      </c>
      <c r="K2235">
        <v>0</v>
      </c>
      <c r="L2235">
        <v>1</v>
      </c>
      <c r="M2235">
        <v>0</v>
      </c>
      <c r="N2235">
        <v>0</v>
      </c>
      <c r="O2235">
        <v>1</v>
      </c>
      <c r="P2235">
        <v>0</v>
      </c>
      <c r="Q2235" s="3">
        <v>6985.50695</v>
      </c>
    </row>
    <row r="2236" spans="1:17" hidden="1" x14ac:dyDescent="0.35">
      <c r="A2236" cm="1">
        <f t="array" ref="A2236:Q2236">_xlfn.IFS(H895=$B$1617,A895:Q895)</f>
        <v>38</v>
      </c>
      <c r="B2236">
        <v>19.95</v>
      </c>
      <c r="C2236">
        <v>1</v>
      </c>
      <c r="D2236">
        <v>0</v>
      </c>
      <c r="E2236">
        <v>0</v>
      </c>
      <c r="F2236">
        <v>0</v>
      </c>
      <c r="G2236">
        <v>1</v>
      </c>
      <c r="H2236">
        <v>0</v>
      </c>
      <c r="I2236">
        <v>0</v>
      </c>
      <c r="J2236">
        <v>0</v>
      </c>
      <c r="K2236">
        <v>1</v>
      </c>
      <c r="L2236">
        <v>0</v>
      </c>
      <c r="M2236">
        <v>0</v>
      </c>
      <c r="N2236">
        <v>0</v>
      </c>
      <c r="O2236">
        <v>1</v>
      </c>
      <c r="P2236">
        <v>0</v>
      </c>
      <c r="Q2236" s="3">
        <v>5855.9025000000001</v>
      </c>
    </row>
    <row r="2237" spans="1:17" hidden="1" x14ac:dyDescent="0.35">
      <c r="A2237" cm="1">
        <f t="array" ref="A2237:Q2237">_xlfn.IFS(H896=$B$1617,A896:Q896)</f>
        <v>39</v>
      </c>
      <c r="B2237">
        <v>24.51</v>
      </c>
      <c r="C2237">
        <v>1</v>
      </c>
      <c r="D2237">
        <v>0</v>
      </c>
      <c r="E2237">
        <v>0</v>
      </c>
      <c r="F2237">
        <v>0</v>
      </c>
      <c r="G2237">
        <v>1</v>
      </c>
      <c r="H2237">
        <v>0</v>
      </c>
      <c r="I2237">
        <v>0</v>
      </c>
      <c r="J2237">
        <v>0</v>
      </c>
      <c r="K2237">
        <v>1</v>
      </c>
      <c r="L2237">
        <v>0</v>
      </c>
      <c r="M2237">
        <v>0</v>
      </c>
      <c r="N2237">
        <v>0</v>
      </c>
      <c r="O2237">
        <v>1</v>
      </c>
      <c r="P2237">
        <v>0</v>
      </c>
      <c r="Q2237" s="3">
        <v>6710.1918999999998</v>
      </c>
    </row>
    <row r="2238" spans="1:17" hidden="1" x14ac:dyDescent="0.35">
      <c r="A2238" cm="1">
        <f t="array" ref="A2238:Q2238">_xlfn.IFS(H897=$B$1617,A897:Q897)</f>
        <v>39</v>
      </c>
      <c r="B2238">
        <v>21.85</v>
      </c>
      <c r="C2238">
        <v>1</v>
      </c>
      <c r="D2238">
        <v>0</v>
      </c>
      <c r="E2238">
        <v>0</v>
      </c>
      <c r="F2238">
        <v>0</v>
      </c>
      <c r="G2238">
        <v>1</v>
      </c>
      <c r="H2238">
        <v>0</v>
      </c>
      <c r="I2238">
        <v>0</v>
      </c>
      <c r="J2238">
        <v>0</v>
      </c>
      <c r="K2238">
        <v>1</v>
      </c>
      <c r="L2238">
        <v>0</v>
      </c>
      <c r="M2238">
        <v>0</v>
      </c>
      <c r="N2238">
        <v>0</v>
      </c>
      <c r="O2238">
        <v>1</v>
      </c>
      <c r="P2238">
        <v>0</v>
      </c>
      <c r="Q2238" s="3">
        <v>6117.4944999999998</v>
      </c>
    </row>
    <row r="2239" spans="1:17" hidden="1" x14ac:dyDescent="0.35">
      <c r="A2239" cm="1">
        <f t="array" ref="A2239:Q2239">_xlfn.IFS(H898=$B$1617,A898:Q898)</f>
        <v>40</v>
      </c>
      <c r="B2239">
        <v>22.704999999999998</v>
      </c>
      <c r="C2239">
        <v>1</v>
      </c>
      <c r="D2239">
        <v>0</v>
      </c>
      <c r="E2239">
        <v>0</v>
      </c>
      <c r="F2239">
        <v>0</v>
      </c>
      <c r="G2239">
        <v>1</v>
      </c>
      <c r="H2239">
        <v>0</v>
      </c>
      <c r="I2239">
        <v>0</v>
      </c>
      <c r="J2239">
        <v>0</v>
      </c>
      <c r="K2239">
        <v>0</v>
      </c>
      <c r="L2239">
        <v>1</v>
      </c>
      <c r="M2239">
        <v>0</v>
      </c>
      <c r="N2239">
        <v>0</v>
      </c>
      <c r="O2239">
        <v>1</v>
      </c>
      <c r="P2239">
        <v>0</v>
      </c>
      <c r="Q2239" s="3">
        <v>7173.35995</v>
      </c>
    </row>
    <row r="2240" spans="1:17" hidden="1" x14ac:dyDescent="0.35">
      <c r="A2240" cm="1">
        <f t="array" ref="A2240:Q2240">_xlfn.IFS(H899=$B$1617,A899:Q899)</f>
        <v>41</v>
      </c>
      <c r="B2240">
        <v>23.94</v>
      </c>
      <c r="C2240">
        <v>1</v>
      </c>
      <c r="D2240">
        <v>0</v>
      </c>
      <c r="E2240">
        <v>0</v>
      </c>
      <c r="F2240">
        <v>0</v>
      </c>
      <c r="G2240">
        <v>1</v>
      </c>
      <c r="H2240">
        <v>0</v>
      </c>
      <c r="I2240">
        <v>0</v>
      </c>
      <c r="J2240">
        <v>0</v>
      </c>
      <c r="K2240">
        <v>0</v>
      </c>
      <c r="L2240">
        <v>1</v>
      </c>
      <c r="M2240">
        <v>0</v>
      </c>
      <c r="N2240">
        <v>0</v>
      </c>
      <c r="O2240">
        <v>1</v>
      </c>
      <c r="P2240">
        <v>0</v>
      </c>
      <c r="Q2240" s="3">
        <v>6858.4795999999997</v>
      </c>
    </row>
    <row r="2241" spans="1:17" hidden="1" x14ac:dyDescent="0.35">
      <c r="A2241" cm="1">
        <f t="array" ref="A2241:Q2241">_xlfn.IFS(H900=$B$1617,A900:Q900)</f>
        <v>44</v>
      </c>
      <c r="B2241">
        <v>22.135000000000002</v>
      </c>
      <c r="C2241">
        <v>1</v>
      </c>
      <c r="D2241">
        <v>0</v>
      </c>
      <c r="E2241">
        <v>0</v>
      </c>
      <c r="F2241">
        <v>0</v>
      </c>
      <c r="G2241">
        <v>1</v>
      </c>
      <c r="H2241">
        <v>0</v>
      </c>
      <c r="I2241">
        <v>0</v>
      </c>
      <c r="J2241">
        <v>0</v>
      </c>
      <c r="K2241">
        <v>0</v>
      </c>
      <c r="L2241">
        <v>1</v>
      </c>
      <c r="M2241">
        <v>0</v>
      </c>
      <c r="N2241">
        <v>0</v>
      </c>
      <c r="O2241">
        <v>1</v>
      </c>
      <c r="P2241">
        <v>0</v>
      </c>
      <c r="Q2241" s="3">
        <v>8302.5356499999998</v>
      </c>
    </row>
    <row r="2242" spans="1:17" hidden="1" x14ac:dyDescent="0.35">
      <c r="A2242" cm="1">
        <f t="array" ref="A2242:Q2242">_xlfn.IFS(H901=$B$1617,A901:Q901)</f>
        <v>44</v>
      </c>
      <c r="B2242">
        <v>21.85</v>
      </c>
      <c r="C2242">
        <v>1</v>
      </c>
      <c r="D2242">
        <v>0</v>
      </c>
      <c r="E2242">
        <v>0</v>
      </c>
      <c r="F2242">
        <v>0</v>
      </c>
      <c r="G2242">
        <v>1</v>
      </c>
      <c r="H2242">
        <v>0</v>
      </c>
      <c r="I2242">
        <v>0</v>
      </c>
      <c r="J2242">
        <v>0</v>
      </c>
      <c r="K2242">
        <v>0</v>
      </c>
      <c r="L2242">
        <v>1</v>
      </c>
      <c r="M2242">
        <v>0</v>
      </c>
      <c r="N2242">
        <v>0</v>
      </c>
      <c r="O2242">
        <v>1</v>
      </c>
      <c r="P2242">
        <v>0</v>
      </c>
      <c r="Q2242" s="3">
        <v>8891.1394999999993</v>
      </c>
    </row>
    <row r="2243" spans="1:17" hidden="1" x14ac:dyDescent="0.35">
      <c r="A2243" cm="1">
        <f t="array" ref="A2243:Q2243">_xlfn.IFS(H902=$B$1617,A902:Q902)</f>
        <v>45</v>
      </c>
      <c r="B2243">
        <v>21.375</v>
      </c>
      <c r="C2243">
        <v>1</v>
      </c>
      <c r="D2243">
        <v>0</v>
      </c>
      <c r="E2243">
        <v>0</v>
      </c>
      <c r="F2243">
        <v>0</v>
      </c>
      <c r="G2243">
        <v>1</v>
      </c>
      <c r="H2243">
        <v>0</v>
      </c>
      <c r="I2243">
        <v>0</v>
      </c>
      <c r="J2243">
        <v>0</v>
      </c>
      <c r="K2243">
        <v>1</v>
      </c>
      <c r="L2243">
        <v>0</v>
      </c>
      <c r="M2243">
        <v>0</v>
      </c>
      <c r="N2243">
        <v>0</v>
      </c>
      <c r="O2243">
        <v>1</v>
      </c>
      <c r="P2243">
        <v>0</v>
      </c>
      <c r="Q2243" s="3">
        <v>7222.7862500000001</v>
      </c>
    </row>
    <row r="2244" spans="1:17" hidden="1" x14ac:dyDescent="0.35">
      <c r="A2244" cm="1">
        <f t="array" ref="A2244:Q2244">_xlfn.IFS(H903=$B$1617,A903:Q903)</f>
        <v>45</v>
      </c>
      <c r="B2244">
        <v>24.035</v>
      </c>
      <c r="C2244">
        <v>1</v>
      </c>
      <c r="D2244">
        <v>0</v>
      </c>
      <c r="E2244">
        <v>0</v>
      </c>
      <c r="F2244">
        <v>0</v>
      </c>
      <c r="G2244">
        <v>1</v>
      </c>
      <c r="H2244">
        <v>0</v>
      </c>
      <c r="I2244">
        <v>0</v>
      </c>
      <c r="J2244">
        <v>0</v>
      </c>
      <c r="K2244">
        <v>0</v>
      </c>
      <c r="L2244">
        <v>1</v>
      </c>
      <c r="M2244">
        <v>0</v>
      </c>
      <c r="N2244">
        <v>0</v>
      </c>
      <c r="O2244">
        <v>1</v>
      </c>
      <c r="P2244">
        <v>0</v>
      </c>
      <c r="Q2244" s="3">
        <v>8604.4836500000001</v>
      </c>
    </row>
    <row r="2245" spans="1:17" hidden="1" x14ac:dyDescent="0.35">
      <c r="A2245" cm="1">
        <f t="array" ref="A2245:Q2245">_xlfn.IFS(H904=$B$1617,A904:Q904)</f>
        <v>45</v>
      </c>
      <c r="B2245">
        <v>23.56</v>
      </c>
      <c r="C2245">
        <v>1</v>
      </c>
      <c r="D2245">
        <v>0</v>
      </c>
      <c r="E2245">
        <v>0</v>
      </c>
      <c r="F2245">
        <v>0</v>
      </c>
      <c r="G2245">
        <v>1</v>
      </c>
      <c r="H2245">
        <v>0</v>
      </c>
      <c r="I2245">
        <v>0</v>
      </c>
      <c r="J2245">
        <v>0</v>
      </c>
      <c r="K2245">
        <v>0</v>
      </c>
      <c r="L2245">
        <v>1</v>
      </c>
      <c r="M2245">
        <v>0</v>
      </c>
      <c r="N2245">
        <v>0</v>
      </c>
      <c r="O2245">
        <v>1</v>
      </c>
      <c r="P2245">
        <v>0</v>
      </c>
      <c r="Q2245" s="3">
        <v>8603.8233999999993</v>
      </c>
    </row>
    <row r="2246" spans="1:17" hidden="1" x14ac:dyDescent="0.35">
      <c r="A2246" cm="1">
        <f t="array" ref="A2246:Q2246">_xlfn.IFS(H905=$B$1617,A905:Q905)</f>
        <v>46</v>
      </c>
      <c r="B2246">
        <v>19.855</v>
      </c>
      <c r="C2246">
        <v>1</v>
      </c>
      <c r="D2246">
        <v>0</v>
      </c>
      <c r="E2246">
        <v>0</v>
      </c>
      <c r="F2246">
        <v>0</v>
      </c>
      <c r="G2246">
        <v>1</v>
      </c>
      <c r="H2246">
        <v>0</v>
      </c>
      <c r="I2246">
        <v>0</v>
      </c>
      <c r="J2246">
        <v>0</v>
      </c>
      <c r="K2246">
        <v>1</v>
      </c>
      <c r="L2246">
        <v>0</v>
      </c>
      <c r="M2246">
        <v>0</v>
      </c>
      <c r="N2246">
        <v>0</v>
      </c>
      <c r="O2246">
        <v>1</v>
      </c>
      <c r="P2246">
        <v>0</v>
      </c>
      <c r="Q2246" s="3">
        <v>7526.7064499999997</v>
      </c>
    </row>
    <row r="2247" spans="1:17" hidden="1" x14ac:dyDescent="0.35">
      <c r="A2247" cm="1">
        <f t="array" ref="A2247:Q2247">_xlfn.IFS(H906=$B$1617,A906:Q906)</f>
        <v>46</v>
      </c>
      <c r="B2247">
        <v>24.795000000000002</v>
      </c>
      <c r="C2247">
        <v>1</v>
      </c>
      <c r="D2247">
        <v>0</v>
      </c>
      <c r="E2247">
        <v>0</v>
      </c>
      <c r="F2247">
        <v>0</v>
      </c>
      <c r="G2247">
        <v>1</v>
      </c>
      <c r="H2247">
        <v>0</v>
      </c>
      <c r="I2247">
        <v>0</v>
      </c>
      <c r="J2247">
        <v>0</v>
      </c>
      <c r="K2247">
        <v>0</v>
      </c>
      <c r="L2247">
        <v>1</v>
      </c>
      <c r="M2247">
        <v>0</v>
      </c>
      <c r="N2247">
        <v>0</v>
      </c>
      <c r="O2247">
        <v>1</v>
      </c>
      <c r="P2247">
        <v>0</v>
      </c>
      <c r="Q2247" s="3">
        <v>9500.5730500000009</v>
      </c>
    </row>
    <row r="2248" spans="1:17" hidden="1" x14ac:dyDescent="0.35">
      <c r="A2248" cm="1">
        <f t="array" ref="A2248:Q2248">_xlfn.IFS(H907=$B$1617,A907:Q907)</f>
        <v>47</v>
      </c>
      <c r="B2248">
        <v>19.57</v>
      </c>
      <c r="C2248">
        <v>1</v>
      </c>
      <c r="D2248">
        <v>0</v>
      </c>
      <c r="E2248">
        <v>0</v>
      </c>
      <c r="F2248">
        <v>0</v>
      </c>
      <c r="G2248">
        <v>1</v>
      </c>
      <c r="H2248">
        <v>0</v>
      </c>
      <c r="I2248">
        <v>0</v>
      </c>
      <c r="J2248">
        <v>0</v>
      </c>
      <c r="K2248">
        <v>1</v>
      </c>
      <c r="L2248">
        <v>0</v>
      </c>
      <c r="M2248">
        <v>0</v>
      </c>
      <c r="N2248">
        <v>0</v>
      </c>
      <c r="O2248">
        <v>1</v>
      </c>
      <c r="P2248">
        <v>0</v>
      </c>
      <c r="Q2248" s="3">
        <v>8428.0692999999992</v>
      </c>
    </row>
    <row r="2249" spans="1:17" hidden="1" x14ac:dyDescent="0.35">
      <c r="A2249" cm="1">
        <f t="array" ref="A2249:Q2249">_xlfn.IFS(H908=$B$1617,A908:Q908)</f>
        <v>47</v>
      </c>
      <c r="B2249">
        <v>19.190000000000001</v>
      </c>
      <c r="C2249">
        <v>1</v>
      </c>
      <c r="D2249">
        <v>0</v>
      </c>
      <c r="E2249">
        <v>0</v>
      </c>
      <c r="F2249">
        <v>0</v>
      </c>
      <c r="G2249">
        <v>1</v>
      </c>
      <c r="H2249">
        <v>0</v>
      </c>
      <c r="I2249">
        <v>0</v>
      </c>
      <c r="J2249">
        <v>0</v>
      </c>
      <c r="K2249">
        <v>0</v>
      </c>
      <c r="L2249">
        <v>1</v>
      </c>
      <c r="M2249">
        <v>0</v>
      </c>
      <c r="N2249">
        <v>0</v>
      </c>
      <c r="O2249">
        <v>1</v>
      </c>
      <c r="P2249">
        <v>0</v>
      </c>
      <c r="Q2249" s="3">
        <v>8627.5411000000004</v>
      </c>
    </row>
    <row r="2250" spans="1:17" hidden="1" x14ac:dyDescent="0.35">
      <c r="A2250" cm="1">
        <f t="array" ref="A2250:Q2250">_xlfn.IFS(H909=$B$1617,A909:Q909)</f>
        <v>49</v>
      </c>
      <c r="B2250">
        <v>22.515000000000001</v>
      </c>
      <c r="C2250">
        <v>1</v>
      </c>
      <c r="D2250">
        <v>0</v>
      </c>
      <c r="E2250">
        <v>0</v>
      </c>
      <c r="F2250">
        <v>0</v>
      </c>
      <c r="G2250">
        <v>1</v>
      </c>
      <c r="H2250">
        <v>0</v>
      </c>
      <c r="I2250">
        <v>0</v>
      </c>
      <c r="J2250">
        <v>0</v>
      </c>
      <c r="K2250">
        <v>0</v>
      </c>
      <c r="L2250">
        <v>1</v>
      </c>
      <c r="M2250">
        <v>0</v>
      </c>
      <c r="N2250">
        <v>0</v>
      </c>
      <c r="O2250">
        <v>1</v>
      </c>
      <c r="P2250">
        <v>0</v>
      </c>
      <c r="Q2250" s="3">
        <v>8688.8588500000005</v>
      </c>
    </row>
    <row r="2251" spans="1:17" hidden="1" x14ac:dyDescent="0.35">
      <c r="A2251" cm="1">
        <f t="array" ref="A2251:Q2251">_xlfn.IFS(H910=$B$1617,A910:Q910)</f>
        <v>51</v>
      </c>
      <c r="B2251">
        <v>24.414999999999999</v>
      </c>
      <c r="C2251">
        <v>1</v>
      </c>
      <c r="D2251">
        <v>0</v>
      </c>
      <c r="E2251">
        <v>0</v>
      </c>
      <c r="F2251">
        <v>0</v>
      </c>
      <c r="G2251">
        <v>1</v>
      </c>
      <c r="H2251">
        <v>0</v>
      </c>
      <c r="I2251">
        <v>0</v>
      </c>
      <c r="J2251">
        <v>0</v>
      </c>
      <c r="K2251">
        <v>1</v>
      </c>
      <c r="L2251">
        <v>0</v>
      </c>
      <c r="M2251">
        <v>0</v>
      </c>
      <c r="N2251">
        <v>0</v>
      </c>
      <c r="O2251">
        <v>1</v>
      </c>
      <c r="P2251">
        <v>0</v>
      </c>
      <c r="Q2251" s="3">
        <v>11520.099850000001</v>
      </c>
    </row>
    <row r="2252" spans="1:17" hidden="1" x14ac:dyDescent="0.35">
      <c r="A2252" cm="1">
        <f t="array" ref="A2252:Q2252">_xlfn.IFS(H911=$B$1617,A911:Q911)</f>
        <v>51</v>
      </c>
      <c r="B2252">
        <v>22.42</v>
      </c>
      <c r="C2252">
        <v>1</v>
      </c>
      <c r="D2252">
        <v>0</v>
      </c>
      <c r="E2252">
        <v>0</v>
      </c>
      <c r="F2252">
        <v>0</v>
      </c>
      <c r="G2252">
        <v>1</v>
      </c>
      <c r="H2252">
        <v>0</v>
      </c>
      <c r="I2252">
        <v>0</v>
      </c>
      <c r="J2252">
        <v>0</v>
      </c>
      <c r="K2252">
        <v>0</v>
      </c>
      <c r="L2252">
        <v>1</v>
      </c>
      <c r="M2252">
        <v>0</v>
      </c>
      <c r="N2252">
        <v>0</v>
      </c>
      <c r="O2252">
        <v>1</v>
      </c>
      <c r="P2252">
        <v>0</v>
      </c>
      <c r="Q2252" s="3">
        <v>9361.3268000000007</v>
      </c>
    </row>
    <row r="2253" spans="1:17" hidden="1" x14ac:dyDescent="0.35">
      <c r="A2253" cm="1">
        <f t="array" ref="A2253:Q2253">_xlfn.IFS(H912=$B$1617,A912:Q912)</f>
        <v>53</v>
      </c>
      <c r="B2253">
        <v>24.32</v>
      </c>
      <c r="C2253">
        <v>1</v>
      </c>
      <c r="D2253">
        <v>0</v>
      </c>
      <c r="E2253">
        <v>0</v>
      </c>
      <c r="F2253">
        <v>0</v>
      </c>
      <c r="G2253">
        <v>1</v>
      </c>
      <c r="H2253">
        <v>0</v>
      </c>
      <c r="I2253">
        <v>0</v>
      </c>
      <c r="J2253">
        <v>0</v>
      </c>
      <c r="K2253">
        <v>1</v>
      </c>
      <c r="L2253">
        <v>0</v>
      </c>
      <c r="M2253">
        <v>0</v>
      </c>
      <c r="N2253">
        <v>0</v>
      </c>
      <c r="O2253">
        <v>1</v>
      </c>
      <c r="P2253">
        <v>0</v>
      </c>
      <c r="Q2253" s="3">
        <v>9863.4717999999993</v>
      </c>
    </row>
    <row r="2254" spans="1:17" hidden="1" x14ac:dyDescent="0.35">
      <c r="A2254" cm="1">
        <f t="array" ref="A2254:Q2254">_xlfn.IFS(H913=$B$1617,A913:Q913)</f>
        <v>54</v>
      </c>
      <c r="B2254">
        <v>24.035</v>
      </c>
      <c r="C2254">
        <v>1</v>
      </c>
      <c r="D2254">
        <v>0</v>
      </c>
      <c r="E2254">
        <v>0</v>
      </c>
      <c r="F2254">
        <v>0</v>
      </c>
      <c r="G2254">
        <v>1</v>
      </c>
      <c r="H2254">
        <v>0</v>
      </c>
      <c r="I2254">
        <v>0</v>
      </c>
      <c r="J2254">
        <v>0</v>
      </c>
      <c r="K2254">
        <v>0</v>
      </c>
      <c r="L2254">
        <v>1</v>
      </c>
      <c r="M2254">
        <v>0</v>
      </c>
      <c r="N2254">
        <v>0</v>
      </c>
      <c r="O2254">
        <v>1</v>
      </c>
      <c r="P2254">
        <v>0</v>
      </c>
      <c r="Q2254" s="3">
        <v>10422.916649999999</v>
      </c>
    </row>
    <row r="2255" spans="1:17" hidden="1" x14ac:dyDescent="0.35">
      <c r="A2255" cm="1">
        <f t="array" ref="A2255:Q2255">_xlfn.IFS(H914=$B$1617,A914:Q914)</f>
        <v>59</v>
      </c>
      <c r="B2255">
        <v>24.7</v>
      </c>
      <c r="C2255">
        <v>1</v>
      </c>
      <c r="D2255">
        <v>0</v>
      </c>
      <c r="E2255">
        <v>0</v>
      </c>
      <c r="F2255">
        <v>0</v>
      </c>
      <c r="G2255">
        <v>1</v>
      </c>
      <c r="H2255">
        <v>0</v>
      </c>
      <c r="I2255">
        <v>0</v>
      </c>
      <c r="J2255">
        <v>0</v>
      </c>
      <c r="K2255">
        <v>0</v>
      </c>
      <c r="L2255">
        <v>1</v>
      </c>
      <c r="M2255">
        <v>0</v>
      </c>
      <c r="N2255">
        <v>0</v>
      </c>
      <c r="O2255">
        <v>1</v>
      </c>
      <c r="P2255">
        <v>0</v>
      </c>
      <c r="Q2255" s="3">
        <v>12323.936</v>
      </c>
    </row>
    <row r="2256" spans="1:17" hidden="1" x14ac:dyDescent="0.35">
      <c r="A2256" cm="1">
        <f t="array" ref="A2256:Q2256">_xlfn.IFS(H915=$B$1617,A915:Q915)</f>
        <v>60</v>
      </c>
      <c r="B2256">
        <v>24.32</v>
      </c>
      <c r="C2256">
        <v>1</v>
      </c>
      <c r="D2256">
        <v>0</v>
      </c>
      <c r="E2256">
        <v>0</v>
      </c>
      <c r="F2256">
        <v>0</v>
      </c>
      <c r="G2256">
        <v>1</v>
      </c>
      <c r="H2256">
        <v>0</v>
      </c>
      <c r="I2256">
        <v>0</v>
      </c>
      <c r="J2256">
        <v>0</v>
      </c>
      <c r="K2256">
        <v>1</v>
      </c>
      <c r="L2256">
        <v>0</v>
      </c>
      <c r="M2256">
        <v>0</v>
      </c>
      <c r="N2256">
        <v>0</v>
      </c>
      <c r="O2256">
        <v>0</v>
      </c>
      <c r="P2256">
        <v>1</v>
      </c>
      <c r="Q2256" s="3">
        <v>13112.604799999999</v>
      </c>
    </row>
    <row r="2257" spans="1:17" hidden="1" x14ac:dyDescent="0.35">
      <c r="A2257" cm="1">
        <f t="array" ref="A2257:Q2257">_xlfn.IFS(H916=$B$1617,A916:Q916)</f>
        <v>60</v>
      </c>
      <c r="B2257">
        <v>24.32</v>
      </c>
      <c r="C2257">
        <v>1</v>
      </c>
      <c r="D2257">
        <v>0</v>
      </c>
      <c r="E2257">
        <v>0</v>
      </c>
      <c r="F2257">
        <v>0</v>
      </c>
      <c r="G2257">
        <v>1</v>
      </c>
      <c r="H2257">
        <v>0</v>
      </c>
      <c r="I2257">
        <v>0</v>
      </c>
      <c r="J2257">
        <v>0</v>
      </c>
      <c r="K2257">
        <v>1</v>
      </c>
      <c r="L2257">
        <v>0</v>
      </c>
      <c r="M2257">
        <v>0</v>
      </c>
      <c r="N2257">
        <v>0</v>
      </c>
      <c r="O2257">
        <v>0</v>
      </c>
      <c r="P2257">
        <v>1</v>
      </c>
      <c r="Q2257" s="3">
        <v>12523.604799999999</v>
      </c>
    </row>
    <row r="2258" spans="1:17" hidden="1" x14ac:dyDescent="0.35">
      <c r="A2258" cm="1">
        <f t="array" ref="A2258:Q2258">_xlfn.IFS(H917=$B$1617,A917:Q917)</f>
        <v>61</v>
      </c>
      <c r="B2258">
        <v>23.655000000000001</v>
      </c>
      <c r="C2258">
        <v>1</v>
      </c>
      <c r="D2258">
        <v>0</v>
      </c>
      <c r="E2258">
        <v>0</v>
      </c>
      <c r="F2258">
        <v>0</v>
      </c>
      <c r="G2258">
        <v>1</v>
      </c>
      <c r="H2258">
        <v>0</v>
      </c>
      <c r="I2258">
        <v>0</v>
      </c>
      <c r="J2258">
        <v>0</v>
      </c>
      <c r="K2258">
        <v>0</v>
      </c>
      <c r="L2258">
        <v>1</v>
      </c>
      <c r="M2258">
        <v>0</v>
      </c>
      <c r="N2258">
        <v>0</v>
      </c>
      <c r="O2258">
        <v>0</v>
      </c>
      <c r="P2258">
        <v>1</v>
      </c>
      <c r="Q2258" s="3">
        <v>13129.603450000001</v>
      </c>
    </row>
    <row r="2259" spans="1:17" hidden="1" x14ac:dyDescent="0.35">
      <c r="A2259" cm="1">
        <f t="array" ref="A2259:Q2259">_xlfn.IFS(H918=$B$1617,A918:Q918)</f>
        <v>63</v>
      </c>
      <c r="B2259">
        <v>21.66</v>
      </c>
      <c r="C2259">
        <v>1</v>
      </c>
      <c r="D2259">
        <v>0</v>
      </c>
      <c r="E2259">
        <v>0</v>
      </c>
      <c r="F2259">
        <v>0</v>
      </c>
      <c r="G2259">
        <v>1</v>
      </c>
      <c r="H2259">
        <v>0</v>
      </c>
      <c r="I2259">
        <v>0</v>
      </c>
      <c r="J2259">
        <v>0</v>
      </c>
      <c r="K2259">
        <v>1</v>
      </c>
      <c r="L2259">
        <v>0</v>
      </c>
      <c r="M2259">
        <v>0</v>
      </c>
      <c r="N2259">
        <v>0</v>
      </c>
      <c r="O2259">
        <v>0</v>
      </c>
      <c r="P2259">
        <v>1</v>
      </c>
      <c r="Q2259" s="3">
        <v>14349.8544</v>
      </c>
    </row>
    <row r="2260" spans="1:17" hidden="1" x14ac:dyDescent="0.35">
      <c r="A2260" cm="1">
        <f t="array" ref="A2260:Q2260">_xlfn.IFS(H919=$B$1617,A919:Q919)</f>
        <v>64</v>
      </c>
      <c r="B2260">
        <v>24.7</v>
      </c>
      <c r="C2260">
        <v>1</v>
      </c>
      <c r="D2260">
        <v>0</v>
      </c>
      <c r="E2260">
        <v>0</v>
      </c>
      <c r="F2260">
        <v>0</v>
      </c>
      <c r="G2260">
        <v>1</v>
      </c>
      <c r="H2260">
        <v>0</v>
      </c>
      <c r="I2260">
        <v>0</v>
      </c>
      <c r="J2260">
        <v>0</v>
      </c>
      <c r="K2260">
        <v>1</v>
      </c>
      <c r="L2260">
        <v>0</v>
      </c>
      <c r="M2260">
        <v>0</v>
      </c>
      <c r="N2260">
        <v>0</v>
      </c>
      <c r="O2260">
        <v>0</v>
      </c>
      <c r="P2260">
        <v>1</v>
      </c>
      <c r="Q2260" s="3">
        <v>30166.618170000002</v>
      </c>
    </row>
    <row r="2261" spans="1:17" hidden="1" x14ac:dyDescent="0.35">
      <c r="A2261" cm="1">
        <f t="array" ref="A2261:Q2261">_xlfn.IFS(H920=$B$1617,A920:Q920)</f>
        <v>18</v>
      </c>
      <c r="B2261">
        <v>38.664999999999999</v>
      </c>
      <c r="C2261">
        <v>0</v>
      </c>
      <c r="D2261">
        <v>1</v>
      </c>
      <c r="E2261">
        <v>0</v>
      </c>
      <c r="F2261">
        <v>0</v>
      </c>
      <c r="G2261">
        <v>0</v>
      </c>
      <c r="H2261">
        <v>0</v>
      </c>
      <c r="I2261">
        <v>0</v>
      </c>
      <c r="J2261">
        <v>0</v>
      </c>
      <c r="K2261">
        <v>0</v>
      </c>
      <c r="L2261">
        <v>1</v>
      </c>
      <c r="M2261">
        <v>1</v>
      </c>
      <c r="N2261">
        <v>0</v>
      </c>
      <c r="O2261">
        <v>0</v>
      </c>
      <c r="P2261">
        <v>0</v>
      </c>
      <c r="Q2261" s="3">
        <v>3393.35635</v>
      </c>
    </row>
    <row r="2262" spans="1:17" hidden="1" x14ac:dyDescent="0.35">
      <c r="A2262" cm="1">
        <f t="array" ref="A2262:Q2262">_xlfn.IFS(H921=$B$1617,A921:Q921)</f>
        <v>18</v>
      </c>
      <c r="B2262">
        <v>35.625</v>
      </c>
      <c r="C2262">
        <v>0</v>
      </c>
      <c r="D2262">
        <v>1</v>
      </c>
      <c r="E2262">
        <v>0</v>
      </c>
      <c r="F2262">
        <v>0</v>
      </c>
      <c r="G2262">
        <v>0</v>
      </c>
      <c r="H2262">
        <v>0</v>
      </c>
      <c r="I2262">
        <v>0</v>
      </c>
      <c r="J2262">
        <v>0</v>
      </c>
      <c r="K2262">
        <v>0</v>
      </c>
      <c r="L2262">
        <v>1</v>
      </c>
      <c r="M2262">
        <v>1</v>
      </c>
      <c r="N2262">
        <v>0</v>
      </c>
      <c r="O2262">
        <v>0</v>
      </c>
      <c r="P2262">
        <v>0</v>
      </c>
      <c r="Q2262" s="3">
        <v>2211.1307499999998</v>
      </c>
    </row>
    <row r="2263" spans="1:17" hidden="1" x14ac:dyDescent="0.35">
      <c r="A2263" cm="1">
        <f t="array" ref="A2263:Q2263">_xlfn.IFS(H922=$B$1617,A922:Q922)</f>
        <v>18</v>
      </c>
      <c r="B2263">
        <v>30.114999999999998</v>
      </c>
      <c r="C2263">
        <v>0</v>
      </c>
      <c r="D2263">
        <v>1</v>
      </c>
      <c r="E2263">
        <v>0</v>
      </c>
      <c r="F2263">
        <v>0</v>
      </c>
      <c r="G2263">
        <v>0</v>
      </c>
      <c r="H2263">
        <v>0</v>
      </c>
      <c r="I2263">
        <v>0</v>
      </c>
      <c r="J2263">
        <v>0</v>
      </c>
      <c r="K2263">
        <v>0</v>
      </c>
      <c r="L2263">
        <v>1</v>
      </c>
      <c r="M2263">
        <v>1</v>
      </c>
      <c r="N2263">
        <v>0</v>
      </c>
      <c r="O2263">
        <v>0</v>
      </c>
      <c r="P2263">
        <v>0</v>
      </c>
      <c r="Q2263" s="3">
        <v>21344.846699999998</v>
      </c>
    </row>
    <row r="2264" spans="1:17" hidden="1" x14ac:dyDescent="0.35">
      <c r="A2264" cm="1">
        <f t="array" ref="A2264:Q2264">_xlfn.IFS(H923=$B$1617,A923:Q923)</f>
        <v>18</v>
      </c>
      <c r="B2264">
        <v>30.114999999999998</v>
      </c>
      <c r="C2264">
        <v>0</v>
      </c>
      <c r="D2264">
        <v>1</v>
      </c>
      <c r="E2264">
        <v>0</v>
      </c>
      <c r="F2264">
        <v>0</v>
      </c>
      <c r="G2264">
        <v>0</v>
      </c>
      <c r="H2264">
        <v>0</v>
      </c>
      <c r="I2264">
        <v>0</v>
      </c>
      <c r="J2264">
        <v>0</v>
      </c>
      <c r="K2264">
        <v>0</v>
      </c>
      <c r="L2264">
        <v>1</v>
      </c>
      <c r="M2264">
        <v>1</v>
      </c>
      <c r="N2264">
        <v>0</v>
      </c>
      <c r="O2264">
        <v>0</v>
      </c>
      <c r="P2264">
        <v>0</v>
      </c>
      <c r="Q2264" s="3">
        <v>2203.4718499999999</v>
      </c>
    </row>
    <row r="2265" spans="1:17" hidden="1" x14ac:dyDescent="0.35">
      <c r="A2265" cm="1">
        <f t="array" ref="A2265:Q2265">_xlfn.IFS(H924=$B$1617,A924:Q924)</f>
        <v>18</v>
      </c>
      <c r="B2265">
        <v>33.155000000000001</v>
      </c>
      <c r="C2265">
        <v>0</v>
      </c>
      <c r="D2265">
        <v>1</v>
      </c>
      <c r="E2265">
        <v>0</v>
      </c>
      <c r="F2265">
        <v>0</v>
      </c>
      <c r="G2265">
        <v>0</v>
      </c>
      <c r="H2265">
        <v>0</v>
      </c>
      <c r="I2265">
        <v>0</v>
      </c>
      <c r="J2265">
        <v>0</v>
      </c>
      <c r="K2265">
        <v>0</v>
      </c>
      <c r="L2265">
        <v>1</v>
      </c>
      <c r="M2265">
        <v>1</v>
      </c>
      <c r="N2265">
        <v>0</v>
      </c>
      <c r="O2265">
        <v>0</v>
      </c>
      <c r="P2265">
        <v>0</v>
      </c>
      <c r="Q2265" s="3">
        <v>2207.6974500000001</v>
      </c>
    </row>
    <row r="2266" spans="1:17" hidden="1" x14ac:dyDescent="0.35">
      <c r="A2266" cm="1">
        <f t="array" ref="A2266:Q2266">_xlfn.IFS(H925=$B$1617,A925:Q925)</f>
        <v>18</v>
      </c>
      <c r="B2266">
        <v>40.28</v>
      </c>
      <c r="C2266">
        <v>0</v>
      </c>
      <c r="D2266">
        <v>1</v>
      </c>
      <c r="E2266">
        <v>0</v>
      </c>
      <c r="F2266">
        <v>0</v>
      </c>
      <c r="G2266">
        <v>0</v>
      </c>
      <c r="H2266">
        <v>0</v>
      </c>
      <c r="I2266">
        <v>0</v>
      </c>
      <c r="J2266">
        <v>0</v>
      </c>
      <c r="K2266">
        <v>0</v>
      </c>
      <c r="L2266">
        <v>1</v>
      </c>
      <c r="M2266">
        <v>1</v>
      </c>
      <c r="N2266">
        <v>0</v>
      </c>
      <c r="O2266">
        <v>0</v>
      </c>
      <c r="P2266">
        <v>0</v>
      </c>
      <c r="Q2266" s="3">
        <v>2217.6012000000001</v>
      </c>
    </row>
    <row r="2267" spans="1:17" hidden="1" x14ac:dyDescent="0.35">
      <c r="A2267" cm="1">
        <f t="array" ref="A2267:Q2267">_xlfn.IFS(H926=$B$1617,A926:Q926)</f>
        <v>18</v>
      </c>
      <c r="B2267">
        <v>40.185000000000002</v>
      </c>
      <c r="C2267">
        <v>0</v>
      </c>
      <c r="D2267">
        <v>1</v>
      </c>
      <c r="E2267">
        <v>0</v>
      </c>
      <c r="F2267">
        <v>0</v>
      </c>
      <c r="G2267">
        <v>0</v>
      </c>
      <c r="H2267">
        <v>0</v>
      </c>
      <c r="I2267">
        <v>0</v>
      </c>
      <c r="J2267">
        <v>0</v>
      </c>
      <c r="K2267">
        <v>0</v>
      </c>
      <c r="L2267">
        <v>1</v>
      </c>
      <c r="M2267">
        <v>1</v>
      </c>
      <c r="N2267">
        <v>0</v>
      </c>
      <c r="O2267">
        <v>0</v>
      </c>
      <c r="P2267">
        <v>0</v>
      </c>
      <c r="Q2267" s="3">
        <v>2217.4691499999999</v>
      </c>
    </row>
    <row r="2268" spans="1:17" hidden="1" x14ac:dyDescent="0.35">
      <c r="A2268" cm="1">
        <f t="array" ref="A2268:Q2268">_xlfn.IFS(H927=$B$1617,A927:Q927)</f>
        <v>18</v>
      </c>
      <c r="B2268">
        <v>31.35</v>
      </c>
      <c r="C2268">
        <v>0</v>
      </c>
      <c r="D2268">
        <v>1</v>
      </c>
      <c r="E2268">
        <v>0</v>
      </c>
      <c r="F2268">
        <v>0</v>
      </c>
      <c r="G2268">
        <v>0</v>
      </c>
      <c r="H2268">
        <v>0</v>
      </c>
      <c r="I2268">
        <v>0</v>
      </c>
      <c r="J2268">
        <v>0</v>
      </c>
      <c r="K2268">
        <v>0</v>
      </c>
      <c r="L2268">
        <v>1</v>
      </c>
      <c r="M2268">
        <v>1</v>
      </c>
      <c r="N2268">
        <v>0</v>
      </c>
      <c r="O2268">
        <v>0</v>
      </c>
      <c r="P2268">
        <v>0</v>
      </c>
      <c r="Q2268" s="3">
        <v>4561.1885000000002</v>
      </c>
    </row>
    <row r="2269" spans="1:17" hidden="1" x14ac:dyDescent="0.35">
      <c r="A2269" cm="1">
        <f t="array" ref="A2269:Q2269">_xlfn.IFS(H928=$B$1617,A928:Q928)</f>
        <v>18</v>
      </c>
      <c r="B2269">
        <v>30.305</v>
      </c>
      <c r="C2269">
        <v>0</v>
      </c>
      <c r="D2269">
        <v>1</v>
      </c>
      <c r="E2269">
        <v>0</v>
      </c>
      <c r="F2269">
        <v>0</v>
      </c>
      <c r="G2269">
        <v>0</v>
      </c>
      <c r="H2269">
        <v>0</v>
      </c>
      <c r="I2269">
        <v>0</v>
      </c>
      <c r="J2269">
        <v>0</v>
      </c>
      <c r="K2269">
        <v>0</v>
      </c>
      <c r="L2269">
        <v>1</v>
      </c>
      <c r="M2269">
        <v>1</v>
      </c>
      <c r="N2269">
        <v>0</v>
      </c>
      <c r="O2269">
        <v>0</v>
      </c>
      <c r="P2269">
        <v>0</v>
      </c>
      <c r="Q2269" s="3">
        <v>2203.7359499999998</v>
      </c>
    </row>
    <row r="2270" spans="1:17" hidden="1" x14ac:dyDescent="0.35">
      <c r="A2270" cm="1">
        <f t="array" ref="A2270:Q2270">_xlfn.IFS(H929=$B$1617,A929:Q929)</f>
        <v>18</v>
      </c>
      <c r="B2270">
        <v>31.92</v>
      </c>
      <c r="C2270">
        <v>0</v>
      </c>
      <c r="D2270">
        <v>1</v>
      </c>
      <c r="E2270">
        <v>0</v>
      </c>
      <c r="F2270">
        <v>0</v>
      </c>
      <c r="G2270">
        <v>0</v>
      </c>
      <c r="H2270">
        <v>0</v>
      </c>
      <c r="I2270">
        <v>0</v>
      </c>
      <c r="J2270">
        <v>0</v>
      </c>
      <c r="K2270">
        <v>0</v>
      </c>
      <c r="L2270">
        <v>1</v>
      </c>
      <c r="M2270">
        <v>1</v>
      </c>
      <c r="N2270">
        <v>0</v>
      </c>
      <c r="O2270">
        <v>0</v>
      </c>
      <c r="P2270">
        <v>0</v>
      </c>
      <c r="Q2270" s="3">
        <v>2205.9807999999998</v>
      </c>
    </row>
    <row r="2271" spans="1:17" hidden="1" x14ac:dyDescent="0.35">
      <c r="A2271" cm="1">
        <f t="array" ref="A2271:Q2271">_xlfn.IFS(H930=$B$1617,A930:Q930)</f>
        <v>19</v>
      </c>
      <c r="B2271">
        <v>31.824999999999999</v>
      </c>
      <c r="C2271">
        <v>0</v>
      </c>
      <c r="D2271">
        <v>1</v>
      </c>
      <c r="E2271">
        <v>0</v>
      </c>
      <c r="F2271">
        <v>0</v>
      </c>
      <c r="G2271">
        <v>0</v>
      </c>
      <c r="H2271">
        <v>0</v>
      </c>
      <c r="I2271">
        <v>0</v>
      </c>
      <c r="J2271">
        <v>0</v>
      </c>
      <c r="K2271">
        <v>1</v>
      </c>
      <c r="L2271">
        <v>0</v>
      </c>
      <c r="M2271">
        <v>1</v>
      </c>
      <c r="N2271">
        <v>0</v>
      </c>
      <c r="O2271">
        <v>0</v>
      </c>
      <c r="P2271">
        <v>0</v>
      </c>
      <c r="Q2271" s="3">
        <v>2719.2797500000001</v>
      </c>
    </row>
    <row r="2272" spans="1:17" hidden="1" x14ac:dyDescent="0.35">
      <c r="A2272" cm="1">
        <f t="array" ref="A2272:Q2272">_xlfn.IFS(H931=$B$1617,A931:Q931)</f>
        <v>19</v>
      </c>
      <c r="B2272">
        <v>32.11</v>
      </c>
      <c r="C2272">
        <v>0</v>
      </c>
      <c r="D2272">
        <v>1</v>
      </c>
      <c r="E2272">
        <v>0</v>
      </c>
      <c r="F2272">
        <v>0</v>
      </c>
      <c r="G2272">
        <v>0</v>
      </c>
      <c r="H2272">
        <v>0</v>
      </c>
      <c r="I2272">
        <v>0</v>
      </c>
      <c r="J2272">
        <v>0</v>
      </c>
      <c r="K2272">
        <v>1</v>
      </c>
      <c r="L2272">
        <v>0</v>
      </c>
      <c r="M2272">
        <v>1</v>
      </c>
      <c r="N2272">
        <v>0</v>
      </c>
      <c r="O2272">
        <v>0</v>
      </c>
      <c r="P2272">
        <v>0</v>
      </c>
      <c r="Q2272" s="3">
        <v>2130.6759000000002</v>
      </c>
    </row>
    <row r="2273" spans="1:17" hidden="1" x14ac:dyDescent="0.35">
      <c r="A2273" cm="1">
        <f t="array" ref="A2273:Q2273">_xlfn.IFS(H932=$B$1617,A932:Q932)</f>
        <v>19</v>
      </c>
      <c r="B2273">
        <v>37.43</v>
      </c>
      <c r="C2273">
        <v>0</v>
      </c>
      <c r="D2273">
        <v>1</v>
      </c>
      <c r="E2273">
        <v>0</v>
      </c>
      <c r="F2273">
        <v>0</v>
      </c>
      <c r="G2273">
        <v>0</v>
      </c>
      <c r="H2273">
        <v>0</v>
      </c>
      <c r="I2273">
        <v>0</v>
      </c>
      <c r="J2273">
        <v>0</v>
      </c>
      <c r="K2273">
        <v>1</v>
      </c>
      <c r="L2273">
        <v>0</v>
      </c>
      <c r="M2273">
        <v>1</v>
      </c>
      <c r="N2273">
        <v>0</v>
      </c>
      <c r="O2273">
        <v>0</v>
      </c>
      <c r="P2273">
        <v>0</v>
      </c>
      <c r="Q2273" s="3">
        <v>2138.0707000000002</v>
      </c>
    </row>
    <row r="2274" spans="1:17" hidden="1" x14ac:dyDescent="0.35">
      <c r="A2274" cm="1">
        <f t="array" ref="A2274:Q2274">_xlfn.IFS(H933=$B$1617,A933:Q933)</f>
        <v>19</v>
      </c>
      <c r="B2274">
        <v>35.15</v>
      </c>
      <c r="C2274">
        <v>0</v>
      </c>
      <c r="D2274">
        <v>1</v>
      </c>
      <c r="E2274">
        <v>0</v>
      </c>
      <c r="F2274">
        <v>0</v>
      </c>
      <c r="G2274">
        <v>0</v>
      </c>
      <c r="H2274">
        <v>0</v>
      </c>
      <c r="I2274">
        <v>0</v>
      </c>
      <c r="J2274">
        <v>0</v>
      </c>
      <c r="K2274">
        <v>1</v>
      </c>
      <c r="L2274">
        <v>0</v>
      </c>
      <c r="M2274">
        <v>1</v>
      </c>
      <c r="N2274">
        <v>0</v>
      </c>
      <c r="O2274">
        <v>0</v>
      </c>
      <c r="P2274">
        <v>0</v>
      </c>
      <c r="Q2274" s="3">
        <v>2134.9014999999999</v>
      </c>
    </row>
    <row r="2275" spans="1:17" hidden="1" x14ac:dyDescent="0.35">
      <c r="A2275" cm="1">
        <f t="array" ref="A2275:Q2275">_xlfn.IFS(H934=$B$1617,A934:Q934)</f>
        <v>19</v>
      </c>
      <c r="B2275">
        <v>30.59</v>
      </c>
      <c r="C2275">
        <v>0</v>
      </c>
      <c r="D2275">
        <v>1</v>
      </c>
      <c r="E2275">
        <v>0</v>
      </c>
      <c r="F2275">
        <v>0</v>
      </c>
      <c r="G2275">
        <v>0</v>
      </c>
      <c r="H2275">
        <v>0</v>
      </c>
      <c r="I2275">
        <v>0</v>
      </c>
      <c r="J2275">
        <v>0</v>
      </c>
      <c r="K2275">
        <v>1</v>
      </c>
      <c r="L2275">
        <v>0</v>
      </c>
      <c r="M2275">
        <v>1</v>
      </c>
      <c r="N2275">
        <v>0</v>
      </c>
      <c r="O2275">
        <v>0</v>
      </c>
      <c r="P2275">
        <v>0</v>
      </c>
      <c r="Q2275" s="3">
        <v>24059.680189999999</v>
      </c>
    </row>
    <row r="2276" spans="1:17" hidden="1" x14ac:dyDescent="0.35">
      <c r="A2276" cm="1">
        <f t="array" ref="A2276:Q2276">_xlfn.IFS(H935=$B$1617,A935:Q935)</f>
        <v>19</v>
      </c>
      <c r="B2276">
        <v>30.495000000000001</v>
      </c>
      <c r="C2276">
        <v>0</v>
      </c>
      <c r="D2276">
        <v>1</v>
      </c>
      <c r="E2276">
        <v>0</v>
      </c>
      <c r="F2276">
        <v>0</v>
      </c>
      <c r="G2276">
        <v>0</v>
      </c>
      <c r="H2276">
        <v>0</v>
      </c>
      <c r="I2276">
        <v>0</v>
      </c>
      <c r="J2276">
        <v>0</v>
      </c>
      <c r="K2276">
        <v>1</v>
      </c>
      <c r="L2276">
        <v>0</v>
      </c>
      <c r="M2276">
        <v>1</v>
      </c>
      <c r="N2276">
        <v>0</v>
      </c>
      <c r="O2276">
        <v>0</v>
      </c>
      <c r="P2276">
        <v>0</v>
      </c>
      <c r="Q2276" s="3">
        <v>2128.4310500000001</v>
      </c>
    </row>
    <row r="2277" spans="1:17" hidden="1" x14ac:dyDescent="0.35">
      <c r="A2277" cm="1">
        <f t="array" ref="A2277:Q2277">_xlfn.IFS(H936=$B$1617,A936:Q936)</f>
        <v>19</v>
      </c>
      <c r="B2277">
        <v>36.575000000000003</v>
      </c>
      <c r="C2277">
        <v>0</v>
      </c>
      <c r="D2277">
        <v>1</v>
      </c>
      <c r="E2277">
        <v>0</v>
      </c>
      <c r="F2277">
        <v>0</v>
      </c>
      <c r="G2277">
        <v>0</v>
      </c>
      <c r="H2277">
        <v>0</v>
      </c>
      <c r="I2277">
        <v>0</v>
      </c>
      <c r="J2277">
        <v>0</v>
      </c>
      <c r="K2277">
        <v>1</v>
      </c>
      <c r="L2277">
        <v>0</v>
      </c>
      <c r="M2277">
        <v>1</v>
      </c>
      <c r="N2277">
        <v>0</v>
      </c>
      <c r="O2277">
        <v>0</v>
      </c>
      <c r="P2277">
        <v>0</v>
      </c>
      <c r="Q2277" s="3">
        <v>2136.8822500000001</v>
      </c>
    </row>
    <row r="2278" spans="1:17" hidden="1" x14ac:dyDescent="0.35">
      <c r="A2278" cm="1">
        <f t="array" ref="A2278:Q2278">_xlfn.IFS(H937=$B$1617,A937:Q937)</f>
        <v>19</v>
      </c>
      <c r="B2278">
        <v>39.615000000000002</v>
      </c>
      <c r="C2278">
        <v>0</v>
      </c>
      <c r="D2278">
        <v>1</v>
      </c>
      <c r="E2278">
        <v>0</v>
      </c>
      <c r="F2278">
        <v>0</v>
      </c>
      <c r="G2278">
        <v>0</v>
      </c>
      <c r="H2278">
        <v>0</v>
      </c>
      <c r="I2278">
        <v>0</v>
      </c>
      <c r="J2278">
        <v>0</v>
      </c>
      <c r="K2278">
        <v>1</v>
      </c>
      <c r="L2278">
        <v>0</v>
      </c>
      <c r="M2278">
        <v>1</v>
      </c>
      <c r="N2278">
        <v>0</v>
      </c>
      <c r="O2278">
        <v>0</v>
      </c>
      <c r="P2278">
        <v>0</v>
      </c>
      <c r="Q2278" s="3">
        <v>2730.1078499999999</v>
      </c>
    </row>
    <row r="2279" spans="1:17" hidden="1" x14ac:dyDescent="0.35">
      <c r="A2279" cm="1">
        <f t="array" ref="A2279:Q2279">_xlfn.IFS(H938=$B$1617,A938:Q938)</f>
        <v>20</v>
      </c>
      <c r="B2279">
        <v>31.92</v>
      </c>
      <c r="C2279">
        <v>0</v>
      </c>
      <c r="D2279">
        <v>1</v>
      </c>
      <c r="E2279">
        <v>0</v>
      </c>
      <c r="F2279">
        <v>0</v>
      </c>
      <c r="G2279">
        <v>0</v>
      </c>
      <c r="H2279">
        <v>0</v>
      </c>
      <c r="I2279">
        <v>0</v>
      </c>
      <c r="J2279">
        <v>0</v>
      </c>
      <c r="K2279">
        <v>1</v>
      </c>
      <c r="L2279">
        <v>0</v>
      </c>
      <c r="M2279">
        <v>1</v>
      </c>
      <c r="N2279">
        <v>0</v>
      </c>
      <c r="O2279">
        <v>0</v>
      </c>
      <c r="P2279">
        <v>0</v>
      </c>
      <c r="Q2279" s="3">
        <v>2261.5688</v>
      </c>
    </row>
    <row r="2280" spans="1:17" hidden="1" x14ac:dyDescent="0.35">
      <c r="A2280" cm="1">
        <f t="array" ref="A2280:Q2280">_xlfn.IFS(H939=$B$1617,A939:Q939)</f>
        <v>20</v>
      </c>
      <c r="B2280">
        <v>30.59</v>
      </c>
      <c r="C2280">
        <v>0</v>
      </c>
      <c r="D2280">
        <v>1</v>
      </c>
      <c r="E2280">
        <v>0</v>
      </c>
      <c r="F2280">
        <v>0</v>
      </c>
      <c r="G2280">
        <v>0</v>
      </c>
      <c r="H2280">
        <v>0</v>
      </c>
      <c r="I2280">
        <v>0</v>
      </c>
      <c r="J2280">
        <v>0</v>
      </c>
      <c r="K2280">
        <v>0</v>
      </c>
      <c r="L2280">
        <v>1</v>
      </c>
      <c r="M2280">
        <v>1</v>
      </c>
      <c r="N2280">
        <v>0</v>
      </c>
      <c r="O2280">
        <v>0</v>
      </c>
      <c r="P2280">
        <v>0</v>
      </c>
      <c r="Q2280" s="3">
        <v>2459.7201</v>
      </c>
    </row>
    <row r="2281" spans="1:17" hidden="1" x14ac:dyDescent="0.35">
      <c r="A2281" cm="1">
        <f t="array" ref="A2281:Q2281">_xlfn.IFS(H940=$B$1617,A940:Q940)</f>
        <v>21</v>
      </c>
      <c r="B2281">
        <v>33.630000000000003</v>
      </c>
      <c r="C2281">
        <v>0</v>
      </c>
      <c r="D2281">
        <v>1</v>
      </c>
      <c r="E2281">
        <v>0</v>
      </c>
      <c r="F2281">
        <v>0</v>
      </c>
      <c r="G2281">
        <v>0</v>
      </c>
      <c r="H2281">
        <v>0</v>
      </c>
      <c r="I2281">
        <v>0</v>
      </c>
      <c r="J2281">
        <v>0</v>
      </c>
      <c r="K2281">
        <v>1</v>
      </c>
      <c r="L2281">
        <v>0</v>
      </c>
      <c r="M2281">
        <v>1</v>
      </c>
      <c r="N2281">
        <v>0</v>
      </c>
      <c r="O2281">
        <v>0</v>
      </c>
      <c r="P2281">
        <v>0</v>
      </c>
      <c r="Q2281" s="3">
        <v>3579.8287</v>
      </c>
    </row>
    <row r="2282" spans="1:17" hidden="1" x14ac:dyDescent="0.35">
      <c r="A2282" cm="1">
        <f t="array" ref="A2282:Q2282">_xlfn.IFS(H941=$B$1617,A941:Q941)</f>
        <v>21</v>
      </c>
      <c r="B2282">
        <v>35.72</v>
      </c>
      <c r="C2282">
        <v>0</v>
      </c>
      <c r="D2282">
        <v>1</v>
      </c>
      <c r="E2282">
        <v>0</v>
      </c>
      <c r="F2282">
        <v>0</v>
      </c>
      <c r="G2282">
        <v>0</v>
      </c>
      <c r="H2282">
        <v>0</v>
      </c>
      <c r="I2282">
        <v>0</v>
      </c>
      <c r="J2282">
        <v>0</v>
      </c>
      <c r="K2282">
        <v>1</v>
      </c>
      <c r="L2282">
        <v>0</v>
      </c>
      <c r="M2282">
        <v>1</v>
      </c>
      <c r="N2282">
        <v>0</v>
      </c>
      <c r="O2282">
        <v>0</v>
      </c>
      <c r="P2282">
        <v>0</v>
      </c>
      <c r="Q2282" s="3">
        <v>2404.7338</v>
      </c>
    </row>
    <row r="2283" spans="1:17" hidden="1" x14ac:dyDescent="0.35">
      <c r="A2283" cm="1">
        <f t="array" ref="A2283:Q2283">_xlfn.IFS(H942=$B$1617,A942:Q942)</f>
        <v>21</v>
      </c>
      <c r="B2283">
        <v>32.68</v>
      </c>
      <c r="C2283">
        <v>0</v>
      </c>
      <c r="D2283">
        <v>1</v>
      </c>
      <c r="E2283">
        <v>0</v>
      </c>
      <c r="F2283">
        <v>0</v>
      </c>
      <c r="G2283">
        <v>0</v>
      </c>
      <c r="H2283">
        <v>0</v>
      </c>
      <c r="I2283">
        <v>0</v>
      </c>
      <c r="J2283">
        <v>0</v>
      </c>
      <c r="K2283">
        <v>1</v>
      </c>
      <c r="L2283">
        <v>0</v>
      </c>
      <c r="M2283">
        <v>1</v>
      </c>
      <c r="N2283">
        <v>0</v>
      </c>
      <c r="O2283">
        <v>0</v>
      </c>
      <c r="P2283">
        <v>0</v>
      </c>
      <c r="Q2283" s="3">
        <v>26018.950519999999</v>
      </c>
    </row>
    <row r="2284" spans="1:17" hidden="1" x14ac:dyDescent="0.35">
      <c r="A2284" cm="1">
        <f t="array" ref="A2284:Q2284">_xlfn.IFS(H943=$B$1617,A943:Q943)</f>
        <v>22</v>
      </c>
      <c r="B2284">
        <v>39.805</v>
      </c>
      <c r="C2284">
        <v>0</v>
      </c>
      <c r="D2284">
        <v>1</v>
      </c>
      <c r="E2284">
        <v>0</v>
      </c>
      <c r="F2284">
        <v>0</v>
      </c>
      <c r="G2284">
        <v>0</v>
      </c>
      <c r="H2284">
        <v>0</v>
      </c>
      <c r="I2284">
        <v>0</v>
      </c>
      <c r="J2284">
        <v>0</v>
      </c>
      <c r="K2284">
        <v>0</v>
      </c>
      <c r="L2284">
        <v>1</v>
      </c>
      <c r="M2284">
        <v>1</v>
      </c>
      <c r="N2284">
        <v>0</v>
      </c>
      <c r="O2284">
        <v>0</v>
      </c>
      <c r="P2284">
        <v>0</v>
      </c>
      <c r="Q2284" s="3">
        <v>2755.0209500000001</v>
      </c>
    </row>
    <row r="2285" spans="1:17" hidden="1" x14ac:dyDescent="0.35">
      <c r="A2285" cm="1">
        <f t="array" ref="A2285:Q2285">_xlfn.IFS(H944=$B$1617,A944:Q944)</f>
        <v>22</v>
      </c>
      <c r="B2285">
        <v>34.58</v>
      </c>
      <c r="C2285">
        <v>0</v>
      </c>
      <c r="D2285">
        <v>1</v>
      </c>
      <c r="E2285">
        <v>0</v>
      </c>
      <c r="F2285">
        <v>0</v>
      </c>
      <c r="G2285">
        <v>0</v>
      </c>
      <c r="H2285">
        <v>0</v>
      </c>
      <c r="I2285">
        <v>0</v>
      </c>
      <c r="J2285">
        <v>0</v>
      </c>
      <c r="K2285">
        <v>0</v>
      </c>
      <c r="L2285">
        <v>1</v>
      </c>
      <c r="M2285">
        <v>1</v>
      </c>
      <c r="N2285">
        <v>0</v>
      </c>
      <c r="O2285">
        <v>0</v>
      </c>
      <c r="P2285">
        <v>0</v>
      </c>
      <c r="Q2285" s="3">
        <v>3925.7582000000002</v>
      </c>
    </row>
    <row r="2286" spans="1:17" hidden="1" x14ac:dyDescent="0.35">
      <c r="A2286" cm="1">
        <f t="array" ref="A2286:Q2286">_xlfn.IFS(H945=$B$1617,A945:Q945)</f>
        <v>22</v>
      </c>
      <c r="B2286">
        <v>30.4</v>
      </c>
      <c r="C2286">
        <v>0</v>
      </c>
      <c r="D2286">
        <v>1</v>
      </c>
      <c r="E2286">
        <v>0</v>
      </c>
      <c r="F2286">
        <v>0</v>
      </c>
      <c r="G2286">
        <v>0</v>
      </c>
      <c r="H2286">
        <v>0</v>
      </c>
      <c r="I2286">
        <v>0</v>
      </c>
      <c r="J2286">
        <v>0</v>
      </c>
      <c r="K2286">
        <v>0</v>
      </c>
      <c r="L2286">
        <v>1</v>
      </c>
      <c r="M2286">
        <v>1</v>
      </c>
      <c r="N2286">
        <v>0</v>
      </c>
      <c r="O2286">
        <v>0</v>
      </c>
      <c r="P2286">
        <v>0</v>
      </c>
      <c r="Q2286" s="3">
        <v>2741.9479999999999</v>
      </c>
    </row>
    <row r="2287" spans="1:17" hidden="1" x14ac:dyDescent="0.35">
      <c r="A2287" cm="1">
        <f t="array" ref="A2287:Q2287">_xlfn.IFS(H946=$B$1617,A946:Q946)</f>
        <v>23</v>
      </c>
      <c r="B2287">
        <v>34.96</v>
      </c>
      <c r="C2287">
        <v>0</v>
      </c>
      <c r="D2287">
        <v>1</v>
      </c>
      <c r="E2287">
        <v>0</v>
      </c>
      <c r="F2287">
        <v>0</v>
      </c>
      <c r="G2287">
        <v>0</v>
      </c>
      <c r="H2287">
        <v>0</v>
      </c>
      <c r="I2287">
        <v>0</v>
      </c>
      <c r="J2287">
        <v>0</v>
      </c>
      <c r="K2287">
        <v>1</v>
      </c>
      <c r="L2287">
        <v>0</v>
      </c>
      <c r="M2287">
        <v>1</v>
      </c>
      <c r="N2287">
        <v>0</v>
      </c>
      <c r="O2287">
        <v>0</v>
      </c>
      <c r="P2287">
        <v>0</v>
      </c>
      <c r="Q2287" s="3">
        <v>4466.6214</v>
      </c>
    </row>
    <row r="2288" spans="1:17" hidden="1" x14ac:dyDescent="0.35">
      <c r="A2288" cm="1">
        <f t="array" ref="A2288:Q2288">_xlfn.IFS(H947=$B$1617,A947:Q947)</f>
        <v>23</v>
      </c>
      <c r="B2288">
        <v>34.865000000000002</v>
      </c>
      <c r="C2288">
        <v>0</v>
      </c>
      <c r="D2288">
        <v>1</v>
      </c>
      <c r="E2288">
        <v>0</v>
      </c>
      <c r="F2288">
        <v>0</v>
      </c>
      <c r="G2288">
        <v>0</v>
      </c>
      <c r="H2288">
        <v>0</v>
      </c>
      <c r="I2288">
        <v>0</v>
      </c>
      <c r="J2288">
        <v>0</v>
      </c>
      <c r="K2288">
        <v>0</v>
      </c>
      <c r="L2288">
        <v>1</v>
      </c>
      <c r="M2288">
        <v>1</v>
      </c>
      <c r="N2288">
        <v>0</v>
      </c>
      <c r="O2288">
        <v>0</v>
      </c>
      <c r="P2288">
        <v>0</v>
      </c>
      <c r="Q2288" s="3">
        <v>2899.4893499999998</v>
      </c>
    </row>
    <row r="2289" spans="1:17" hidden="1" x14ac:dyDescent="0.35">
      <c r="A2289" cm="1">
        <f t="array" ref="A2289:Q2289">_xlfn.IFS(H948=$B$1617,A948:Q948)</f>
        <v>24</v>
      </c>
      <c r="B2289">
        <v>33.344999999999999</v>
      </c>
      <c r="C2289">
        <v>0</v>
      </c>
      <c r="D2289">
        <v>1</v>
      </c>
      <c r="E2289">
        <v>0</v>
      </c>
      <c r="F2289">
        <v>0</v>
      </c>
      <c r="G2289">
        <v>0</v>
      </c>
      <c r="H2289">
        <v>0</v>
      </c>
      <c r="I2289">
        <v>0</v>
      </c>
      <c r="J2289">
        <v>0</v>
      </c>
      <c r="K2289">
        <v>1</v>
      </c>
      <c r="L2289">
        <v>0</v>
      </c>
      <c r="M2289">
        <v>1</v>
      </c>
      <c r="N2289">
        <v>0</v>
      </c>
      <c r="O2289">
        <v>0</v>
      </c>
      <c r="P2289">
        <v>0</v>
      </c>
      <c r="Q2289" s="3">
        <v>2855.4375500000001</v>
      </c>
    </row>
    <row r="2290" spans="1:17" hidden="1" x14ac:dyDescent="0.35">
      <c r="A2290" cm="1">
        <f t="array" ref="A2290:Q2290">_xlfn.IFS(H949=$B$1617,A949:Q949)</f>
        <v>24</v>
      </c>
      <c r="B2290">
        <v>30.21</v>
      </c>
      <c r="C2290">
        <v>0</v>
      </c>
      <c r="D2290">
        <v>1</v>
      </c>
      <c r="E2290">
        <v>0</v>
      </c>
      <c r="F2290">
        <v>0</v>
      </c>
      <c r="G2290">
        <v>0</v>
      </c>
      <c r="H2290">
        <v>0</v>
      </c>
      <c r="I2290">
        <v>0</v>
      </c>
      <c r="J2290">
        <v>0</v>
      </c>
      <c r="K2290">
        <v>1</v>
      </c>
      <c r="L2290">
        <v>0</v>
      </c>
      <c r="M2290">
        <v>1</v>
      </c>
      <c r="N2290">
        <v>0</v>
      </c>
      <c r="O2290">
        <v>0</v>
      </c>
      <c r="P2290">
        <v>0</v>
      </c>
      <c r="Q2290" s="3">
        <v>4618.0798999999997</v>
      </c>
    </row>
    <row r="2291" spans="1:17" hidden="1" x14ac:dyDescent="0.35">
      <c r="A2291" cm="1">
        <f t="array" ref="A2291:Q2291">_xlfn.IFS(H950=$B$1617,A950:Q950)</f>
        <v>24</v>
      </c>
      <c r="B2291">
        <v>29.925000000000001</v>
      </c>
      <c r="C2291">
        <v>0</v>
      </c>
      <c r="D2291">
        <v>1</v>
      </c>
      <c r="E2291">
        <v>0</v>
      </c>
      <c r="F2291">
        <v>0</v>
      </c>
      <c r="G2291">
        <v>0</v>
      </c>
      <c r="H2291">
        <v>0</v>
      </c>
      <c r="I2291">
        <v>0</v>
      </c>
      <c r="J2291">
        <v>0</v>
      </c>
      <c r="K2291">
        <v>1</v>
      </c>
      <c r="L2291">
        <v>0</v>
      </c>
      <c r="M2291">
        <v>1</v>
      </c>
      <c r="N2291">
        <v>0</v>
      </c>
      <c r="O2291">
        <v>0</v>
      </c>
      <c r="P2291">
        <v>0</v>
      </c>
      <c r="Q2291" s="3">
        <v>2850.6837500000001</v>
      </c>
    </row>
    <row r="2292" spans="1:17" hidden="1" x14ac:dyDescent="0.35">
      <c r="A2292" cm="1">
        <f t="array" ref="A2292:Q2292">_xlfn.IFS(H951=$B$1617,A951:Q951)</f>
        <v>25</v>
      </c>
      <c r="B2292">
        <v>41.325000000000003</v>
      </c>
      <c r="C2292">
        <v>0</v>
      </c>
      <c r="D2292">
        <v>1</v>
      </c>
      <c r="E2292">
        <v>0</v>
      </c>
      <c r="F2292">
        <v>0</v>
      </c>
      <c r="G2292">
        <v>0</v>
      </c>
      <c r="H2292">
        <v>0</v>
      </c>
      <c r="I2292">
        <v>0</v>
      </c>
      <c r="J2292">
        <v>0</v>
      </c>
      <c r="K2292">
        <v>0</v>
      </c>
      <c r="L2292">
        <v>1</v>
      </c>
      <c r="M2292">
        <v>1</v>
      </c>
      <c r="N2292">
        <v>0</v>
      </c>
      <c r="O2292">
        <v>0</v>
      </c>
      <c r="P2292">
        <v>0</v>
      </c>
      <c r="Q2292" s="3">
        <v>17878.900679999999</v>
      </c>
    </row>
    <row r="2293" spans="1:17" hidden="1" x14ac:dyDescent="0.35">
      <c r="A2293" cm="1">
        <f t="array" ref="A2293:Q2293">_xlfn.IFS(H952=$B$1617,A952:Q952)</f>
        <v>25</v>
      </c>
      <c r="B2293">
        <v>34.484999999999999</v>
      </c>
      <c r="C2293">
        <v>0</v>
      </c>
      <c r="D2293">
        <v>1</v>
      </c>
      <c r="E2293">
        <v>0</v>
      </c>
      <c r="F2293">
        <v>0</v>
      </c>
      <c r="G2293">
        <v>0</v>
      </c>
      <c r="H2293">
        <v>0</v>
      </c>
      <c r="I2293">
        <v>0</v>
      </c>
      <c r="J2293">
        <v>0</v>
      </c>
      <c r="K2293">
        <v>1</v>
      </c>
      <c r="L2293">
        <v>0</v>
      </c>
      <c r="M2293">
        <v>1</v>
      </c>
      <c r="N2293">
        <v>0</v>
      </c>
      <c r="O2293">
        <v>0</v>
      </c>
      <c r="P2293">
        <v>0</v>
      </c>
      <c r="Q2293" s="3">
        <v>3021.80915</v>
      </c>
    </row>
    <row r="2294" spans="1:17" hidden="1" x14ac:dyDescent="0.35">
      <c r="A2294" cm="1">
        <f t="array" ref="A2294:Q2294">_xlfn.IFS(H953=$B$1617,A953:Q953)</f>
        <v>26</v>
      </c>
      <c r="B2294">
        <v>40.185000000000002</v>
      </c>
      <c r="C2294">
        <v>0</v>
      </c>
      <c r="D2294">
        <v>1</v>
      </c>
      <c r="E2294">
        <v>0</v>
      </c>
      <c r="F2294">
        <v>0</v>
      </c>
      <c r="G2294">
        <v>0</v>
      </c>
      <c r="H2294">
        <v>0</v>
      </c>
      <c r="I2294">
        <v>0</v>
      </c>
      <c r="J2294">
        <v>0</v>
      </c>
      <c r="K2294">
        <v>1</v>
      </c>
      <c r="L2294">
        <v>0</v>
      </c>
      <c r="M2294">
        <v>0</v>
      </c>
      <c r="N2294">
        <v>1</v>
      </c>
      <c r="O2294">
        <v>0</v>
      </c>
      <c r="P2294">
        <v>0</v>
      </c>
      <c r="Q2294" s="3">
        <v>3201.2451500000002</v>
      </c>
    </row>
    <row r="2295" spans="1:17" hidden="1" x14ac:dyDescent="0.35">
      <c r="A2295" cm="1">
        <f t="array" ref="A2295:Q2295">_xlfn.IFS(H954=$B$1617,A954:Q954)</f>
        <v>27</v>
      </c>
      <c r="B2295">
        <v>30.4</v>
      </c>
      <c r="C2295">
        <v>0</v>
      </c>
      <c r="D2295">
        <v>1</v>
      </c>
      <c r="E2295">
        <v>0</v>
      </c>
      <c r="F2295">
        <v>0</v>
      </c>
      <c r="G2295">
        <v>0</v>
      </c>
      <c r="H2295">
        <v>0</v>
      </c>
      <c r="I2295">
        <v>0</v>
      </c>
      <c r="J2295">
        <v>0</v>
      </c>
      <c r="K2295">
        <v>1</v>
      </c>
      <c r="L2295">
        <v>0</v>
      </c>
      <c r="M2295">
        <v>0</v>
      </c>
      <c r="N2295">
        <v>1</v>
      </c>
      <c r="O2295">
        <v>0</v>
      </c>
      <c r="P2295">
        <v>0</v>
      </c>
      <c r="Q2295" s="3">
        <v>18804.752400000001</v>
      </c>
    </row>
    <row r="2296" spans="1:17" hidden="1" x14ac:dyDescent="0.35">
      <c r="A2296" cm="1">
        <f t="array" ref="A2296:Q2296">_xlfn.IFS(H955=$B$1617,A955:Q955)</f>
        <v>27</v>
      </c>
      <c r="B2296">
        <v>30.59</v>
      </c>
      <c r="C2296">
        <v>0</v>
      </c>
      <c r="D2296">
        <v>1</v>
      </c>
      <c r="E2296">
        <v>0</v>
      </c>
      <c r="F2296">
        <v>0</v>
      </c>
      <c r="G2296">
        <v>0</v>
      </c>
      <c r="H2296">
        <v>0</v>
      </c>
      <c r="I2296">
        <v>0</v>
      </c>
      <c r="J2296">
        <v>0</v>
      </c>
      <c r="K2296">
        <v>0</v>
      </c>
      <c r="L2296">
        <v>1</v>
      </c>
      <c r="M2296">
        <v>0</v>
      </c>
      <c r="N2296">
        <v>1</v>
      </c>
      <c r="O2296">
        <v>0</v>
      </c>
      <c r="P2296">
        <v>0</v>
      </c>
      <c r="Q2296" s="3">
        <v>16796.411940000002</v>
      </c>
    </row>
    <row r="2297" spans="1:17" hidden="1" x14ac:dyDescent="0.35">
      <c r="A2297" cm="1">
        <f t="array" ref="A2297:Q2297">_xlfn.IFS(H956=$B$1617,A956:Q956)</f>
        <v>27</v>
      </c>
      <c r="B2297">
        <v>32.395000000000003</v>
      </c>
      <c r="C2297">
        <v>0</v>
      </c>
      <c r="D2297">
        <v>1</v>
      </c>
      <c r="E2297">
        <v>0</v>
      </c>
      <c r="F2297">
        <v>0</v>
      </c>
      <c r="G2297">
        <v>0</v>
      </c>
      <c r="H2297">
        <v>0</v>
      </c>
      <c r="I2297">
        <v>0</v>
      </c>
      <c r="J2297">
        <v>0</v>
      </c>
      <c r="K2297">
        <v>0</v>
      </c>
      <c r="L2297">
        <v>1</v>
      </c>
      <c r="M2297">
        <v>0</v>
      </c>
      <c r="N2297">
        <v>1</v>
      </c>
      <c r="O2297">
        <v>0</v>
      </c>
      <c r="P2297">
        <v>0</v>
      </c>
      <c r="Q2297" s="3">
        <v>18903.491409999999</v>
      </c>
    </row>
    <row r="2298" spans="1:17" hidden="1" x14ac:dyDescent="0.35">
      <c r="A2298" cm="1">
        <f t="array" ref="A2298:Q2298">_xlfn.IFS(H957=$B$1617,A957:Q957)</f>
        <v>27</v>
      </c>
      <c r="B2298">
        <v>31.254999999999999</v>
      </c>
      <c r="C2298">
        <v>0</v>
      </c>
      <c r="D2298">
        <v>1</v>
      </c>
      <c r="E2298">
        <v>0</v>
      </c>
      <c r="F2298">
        <v>0</v>
      </c>
      <c r="G2298">
        <v>0</v>
      </c>
      <c r="H2298">
        <v>0</v>
      </c>
      <c r="I2298">
        <v>0</v>
      </c>
      <c r="J2298">
        <v>0</v>
      </c>
      <c r="K2298">
        <v>1</v>
      </c>
      <c r="L2298">
        <v>0</v>
      </c>
      <c r="M2298">
        <v>0</v>
      </c>
      <c r="N2298">
        <v>1</v>
      </c>
      <c r="O2298">
        <v>0</v>
      </c>
      <c r="P2298">
        <v>0</v>
      </c>
      <c r="Q2298" s="3">
        <v>3956.0714499999999</v>
      </c>
    </row>
    <row r="2299" spans="1:17" hidden="1" x14ac:dyDescent="0.35">
      <c r="A2299" cm="1">
        <f t="array" ref="A2299:Q2299">_xlfn.IFS(H958=$B$1617,A958:Q958)</f>
        <v>28</v>
      </c>
      <c r="B2299">
        <v>34.770000000000003</v>
      </c>
      <c r="C2299">
        <v>0</v>
      </c>
      <c r="D2299">
        <v>1</v>
      </c>
      <c r="E2299">
        <v>0</v>
      </c>
      <c r="F2299">
        <v>0</v>
      </c>
      <c r="G2299">
        <v>0</v>
      </c>
      <c r="H2299">
        <v>0</v>
      </c>
      <c r="I2299">
        <v>0</v>
      </c>
      <c r="J2299">
        <v>0</v>
      </c>
      <c r="K2299">
        <v>1</v>
      </c>
      <c r="L2299">
        <v>0</v>
      </c>
      <c r="M2299">
        <v>0</v>
      </c>
      <c r="N2299">
        <v>1</v>
      </c>
      <c r="O2299">
        <v>0</v>
      </c>
      <c r="P2299">
        <v>0</v>
      </c>
      <c r="Q2299" s="3">
        <v>3556.9223000000002</v>
      </c>
    </row>
    <row r="2300" spans="1:17" hidden="1" x14ac:dyDescent="0.35">
      <c r="A2300" cm="1">
        <f t="array" ref="A2300:Q2300">_xlfn.IFS(H959=$B$1617,A959:Q959)</f>
        <v>29</v>
      </c>
      <c r="B2300">
        <v>32.11</v>
      </c>
      <c r="C2300">
        <v>0</v>
      </c>
      <c r="D2300">
        <v>1</v>
      </c>
      <c r="E2300">
        <v>0</v>
      </c>
      <c r="F2300">
        <v>0</v>
      </c>
      <c r="G2300">
        <v>0</v>
      </c>
      <c r="H2300">
        <v>0</v>
      </c>
      <c r="I2300">
        <v>0</v>
      </c>
      <c r="J2300">
        <v>0</v>
      </c>
      <c r="K2300">
        <v>1</v>
      </c>
      <c r="L2300">
        <v>0</v>
      </c>
      <c r="M2300">
        <v>0</v>
      </c>
      <c r="N2300">
        <v>1</v>
      </c>
      <c r="O2300">
        <v>0</v>
      </c>
      <c r="P2300">
        <v>0</v>
      </c>
      <c r="Q2300" s="3">
        <v>4922.9159</v>
      </c>
    </row>
    <row r="2301" spans="1:17" hidden="1" x14ac:dyDescent="0.35">
      <c r="A2301" cm="1">
        <f t="array" ref="A2301:Q2301">_xlfn.IFS(H960=$B$1617,A960:Q960)</f>
        <v>29</v>
      </c>
      <c r="B2301">
        <v>31.16</v>
      </c>
      <c r="C2301">
        <v>0</v>
      </c>
      <c r="D2301">
        <v>1</v>
      </c>
      <c r="E2301">
        <v>0</v>
      </c>
      <c r="F2301">
        <v>0</v>
      </c>
      <c r="G2301">
        <v>0</v>
      </c>
      <c r="H2301">
        <v>0</v>
      </c>
      <c r="I2301">
        <v>0</v>
      </c>
      <c r="J2301">
        <v>0</v>
      </c>
      <c r="K2301">
        <v>0</v>
      </c>
      <c r="L2301">
        <v>1</v>
      </c>
      <c r="M2301">
        <v>0</v>
      </c>
      <c r="N2301">
        <v>1</v>
      </c>
      <c r="O2301">
        <v>0</v>
      </c>
      <c r="P2301">
        <v>0</v>
      </c>
      <c r="Q2301" s="3">
        <v>3943.5954000000002</v>
      </c>
    </row>
    <row r="2302" spans="1:17" hidden="1" x14ac:dyDescent="0.35">
      <c r="A2302" cm="1">
        <f t="array" ref="A2302:Q2302">_xlfn.IFS(H961=$B$1617,A961:Q961)</f>
        <v>31</v>
      </c>
      <c r="B2302">
        <v>32.68</v>
      </c>
      <c r="C2302">
        <v>0</v>
      </c>
      <c r="D2302">
        <v>1</v>
      </c>
      <c r="E2302">
        <v>0</v>
      </c>
      <c r="F2302">
        <v>0</v>
      </c>
      <c r="G2302">
        <v>0</v>
      </c>
      <c r="H2302">
        <v>0</v>
      </c>
      <c r="I2302">
        <v>0</v>
      </c>
      <c r="J2302">
        <v>0</v>
      </c>
      <c r="K2302">
        <v>1</v>
      </c>
      <c r="L2302">
        <v>0</v>
      </c>
      <c r="M2302">
        <v>0</v>
      </c>
      <c r="N2302">
        <v>1</v>
      </c>
      <c r="O2302">
        <v>0</v>
      </c>
      <c r="P2302">
        <v>0</v>
      </c>
      <c r="Q2302" s="3">
        <v>4738.2682000000004</v>
      </c>
    </row>
    <row r="2303" spans="1:17" hidden="1" x14ac:dyDescent="0.35">
      <c r="A2303" cm="1">
        <f t="array" ref="A2303:Q2303">_xlfn.IFS(H962=$B$1617,A962:Q962)</f>
        <v>31</v>
      </c>
      <c r="B2303">
        <v>31.065000000000001</v>
      </c>
      <c r="C2303">
        <v>0</v>
      </c>
      <c r="D2303">
        <v>1</v>
      </c>
      <c r="E2303">
        <v>0</v>
      </c>
      <c r="F2303">
        <v>0</v>
      </c>
      <c r="G2303">
        <v>0</v>
      </c>
      <c r="H2303">
        <v>0</v>
      </c>
      <c r="I2303">
        <v>0</v>
      </c>
      <c r="J2303">
        <v>0</v>
      </c>
      <c r="K2303">
        <v>0</v>
      </c>
      <c r="L2303">
        <v>1</v>
      </c>
      <c r="M2303">
        <v>0</v>
      </c>
      <c r="N2303">
        <v>1</v>
      </c>
      <c r="O2303">
        <v>0</v>
      </c>
      <c r="P2303">
        <v>0</v>
      </c>
      <c r="Q2303" s="3">
        <v>4347.0233500000004</v>
      </c>
    </row>
    <row r="2304" spans="1:17" hidden="1" x14ac:dyDescent="0.35">
      <c r="A2304" cm="1">
        <f t="array" ref="A2304:Q2304">_xlfn.IFS(H963=$B$1617,A963:Q963)</f>
        <v>31</v>
      </c>
      <c r="B2304">
        <v>30.495000000000001</v>
      </c>
      <c r="C2304">
        <v>0</v>
      </c>
      <c r="D2304">
        <v>1</v>
      </c>
      <c r="E2304">
        <v>0</v>
      </c>
      <c r="F2304">
        <v>0</v>
      </c>
      <c r="G2304">
        <v>0</v>
      </c>
      <c r="H2304">
        <v>0</v>
      </c>
      <c r="I2304">
        <v>0</v>
      </c>
      <c r="J2304">
        <v>0</v>
      </c>
      <c r="K2304">
        <v>0</v>
      </c>
      <c r="L2304">
        <v>1</v>
      </c>
      <c r="M2304">
        <v>0</v>
      </c>
      <c r="N2304">
        <v>1</v>
      </c>
      <c r="O2304">
        <v>0</v>
      </c>
      <c r="P2304">
        <v>0</v>
      </c>
      <c r="Q2304" s="3">
        <v>6113.2310500000003</v>
      </c>
    </row>
    <row r="2305" spans="1:17" hidden="1" x14ac:dyDescent="0.35">
      <c r="A2305" cm="1">
        <f t="array" ref="A2305:Q2305">_xlfn.IFS(H964=$B$1617,A964:Q964)</f>
        <v>31</v>
      </c>
      <c r="B2305">
        <v>32.774999999999999</v>
      </c>
      <c r="C2305">
        <v>0</v>
      </c>
      <c r="D2305">
        <v>1</v>
      </c>
      <c r="E2305">
        <v>0</v>
      </c>
      <c r="F2305">
        <v>0</v>
      </c>
      <c r="G2305">
        <v>0</v>
      </c>
      <c r="H2305">
        <v>0</v>
      </c>
      <c r="I2305">
        <v>0</v>
      </c>
      <c r="J2305">
        <v>0</v>
      </c>
      <c r="K2305">
        <v>1</v>
      </c>
      <c r="L2305">
        <v>0</v>
      </c>
      <c r="M2305">
        <v>0</v>
      </c>
      <c r="N2305">
        <v>1</v>
      </c>
      <c r="O2305">
        <v>0</v>
      </c>
      <c r="P2305">
        <v>0</v>
      </c>
      <c r="Q2305" s="3">
        <v>5327.4002499999997</v>
      </c>
    </row>
    <row r="2306" spans="1:17" hidden="1" x14ac:dyDescent="0.35">
      <c r="A2306" cm="1">
        <f t="array" ref="A2306:Q2306">_xlfn.IFS(H965=$B$1617,A965:Q965)</f>
        <v>32</v>
      </c>
      <c r="B2306">
        <v>37.145000000000003</v>
      </c>
      <c r="C2306">
        <v>0</v>
      </c>
      <c r="D2306">
        <v>1</v>
      </c>
      <c r="E2306">
        <v>0</v>
      </c>
      <c r="F2306">
        <v>0</v>
      </c>
      <c r="G2306">
        <v>0</v>
      </c>
      <c r="H2306">
        <v>0</v>
      </c>
      <c r="I2306">
        <v>0</v>
      </c>
      <c r="J2306">
        <v>0</v>
      </c>
      <c r="K2306">
        <v>0</v>
      </c>
      <c r="L2306">
        <v>1</v>
      </c>
      <c r="M2306">
        <v>0</v>
      </c>
      <c r="N2306">
        <v>1</v>
      </c>
      <c r="O2306">
        <v>0</v>
      </c>
      <c r="P2306">
        <v>0</v>
      </c>
      <c r="Q2306" s="3">
        <v>6334.3435499999996</v>
      </c>
    </row>
    <row r="2307" spans="1:17" hidden="1" x14ac:dyDescent="0.35">
      <c r="A2307" cm="1">
        <f t="array" ref="A2307:Q2307">_xlfn.IFS(H966=$B$1617,A966:Q966)</f>
        <v>32</v>
      </c>
      <c r="B2307">
        <v>33.155000000000001</v>
      </c>
      <c r="C2307">
        <v>0</v>
      </c>
      <c r="D2307">
        <v>1</v>
      </c>
      <c r="E2307">
        <v>0</v>
      </c>
      <c r="F2307">
        <v>0</v>
      </c>
      <c r="G2307">
        <v>0</v>
      </c>
      <c r="H2307">
        <v>0</v>
      </c>
      <c r="I2307">
        <v>0</v>
      </c>
      <c r="J2307">
        <v>0</v>
      </c>
      <c r="K2307">
        <v>1</v>
      </c>
      <c r="L2307">
        <v>0</v>
      </c>
      <c r="M2307">
        <v>0</v>
      </c>
      <c r="N2307">
        <v>1</v>
      </c>
      <c r="O2307">
        <v>0</v>
      </c>
      <c r="P2307">
        <v>0</v>
      </c>
      <c r="Q2307" s="3">
        <v>6128.79745</v>
      </c>
    </row>
    <row r="2308" spans="1:17" hidden="1" x14ac:dyDescent="0.35">
      <c r="A2308" cm="1">
        <f t="array" ref="A2308:Q2308">_xlfn.IFS(H967=$B$1617,A967:Q967)</f>
        <v>32</v>
      </c>
      <c r="B2308">
        <v>31.54</v>
      </c>
      <c r="C2308">
        <v>0</v>
      </c>
      <c r="D2308">
        <v>1</v>
      </c>
      <c r="E2308">
        <v>0</v>
      </c>
      <c r="F2308">
        <v>0</v>
      </c>
      <c r="G2308">
        <v>0</v>
      </c>
      <c r="H2308">
        <v>0</v>
      </c>
      <c r="I2308">
        <v>0</v>
      </c>
      <c r="J2308">
        <v>0</v>
      </c>
      <c r="K2308">
        <v>0</v>
      </c>
      <c r="L2308">
        <v>1</v>
      </c>
      <c r="M2308">
        <v>0</v>
      </c>
      <c r="N2308">
        <v>1</v>
      </c>
      <c r="O2308">
        <v>0</v>
      </c>
      <c r="P2308">
        <v>0</v>
      </c>
      <c r="Q2308" s="3">
        <v>5148.5526</v>
      </c>
    </row>
    <row r="2309" spans="1:17" hidden="1" x14ac:dyDescent="0.35">
      <c r="A2309" cm="1">
        <f t="array" ref="A2309:Q2309">_xlfn.IFS(H968=$B$1617,A968:Q968)</f>
        <v>33</v>
      </c>
      <c r="B2309">
        <v>42.94</v>
      </c>
      <c r="C2309">
        <v>0</v>
      </c>
      <c r="D2309">
        <v>1</v>
      </c>
      <c r="E2309">
        <v>0</v>
      </c>
      <c r="F2309">
        <v>0</v>
      </c>
      <c r="G2309">
        <v>0</v>
      </c>
      <c r="H2309">
        <v>0</v>
      </c>
      <c r="I2309">
        <v>0</v>
      </c>
      <c r="J2309">
        <v>0</v>
      </c>
      <c r="K2309">
        <v>1</v>
      </c>
      <c r="L2309">
        <v>0</v>
      </c>
      <c r="M2309">
        <v>0</v>
      </c>
      <c r="N2309">
        <v>1</v>
      </c>
      <c r="O2309">
        <v>0</v>
      </c>
      <c r="P2309">
        <v>0</v>
      </c>
      <c r="Q2309" s="3">
        <v>6360.9935999999998</v>
      </c>
    </row>
    <row r="2310" spans="1:17" hidden="1" x14ac:dyDescent="0.35">
      <c r="A2310" cm="1">
        <f t="array" ref="A2310:Q2310">_xlfn.IFS(H969=$B$1617,A969:Q969)</f>
        <v>33</v>
      </c>
      <c r="B2310">
        <v>36.29</v>
      </c>
      <c r="C2310">
        <v>0</v>
      </c>
      <c r="D2310">
        <v>1</v>
      </c>
      <c r="E2310">
        <v>0</v>
      </c>
      <c r="F2310">
        <v>0</v>
      </c>
      <c r="G2310">
        <v>0</v>
      </c>
      <c r="H2310">
        <v>0</v>
      </c>
      <c r="I2310">
        <v>0</v>
      </c>
      <c r="J2310">
        <v>0</v>
      </c>
      <c r="K2310">
        <v>0</v>
      </c>
      <c r="L2310">
        <v>1</v>
      </c>
      <c r="M2310">
        <v>0</v>
      </c>
      <c r="N2310">
        <v>1</v>
      </c>
      <c r="O2310">
        <v>0</v>
      </c>
      <c r="P2310">
        <v>0</v>
      </c>
      <c r="Q2310" s="3">
        <v>6551.7501000000002</v>
      </c>
    </row>
    <row r="2311" spans="1:17" hidden="1" x14ac:dyDescent="0.35">
      <c r="A2311" cm="1">
        <f t="array" ref="A2311:Q2311">_xlfn.IFS(H970=$B$1617,A970:Q970)</f>
        <v>34</v>
      </c>
      <c r="B2311">
        <v>37.335000000000001</v>
      </c>
      <c r="C2311">
        <v>0</v>
      </c>
      <c r="D2311">
        <v>1</v>
      </c>
      <c r="E2311">
        <v>0</v>
      </c>
      <c r="F2311">
        <v>0</v>
      </c>
      <c r="G2311">
        <v>0</v>
      </c>
      <c r="H2311">
        <v>0</v>
      </c>
      <c r="I2311">
        <v>0</v>
      </c>
      <c r="J2311">
        <v>0</v>
      </c>
      <c r="K2311">
        <v>1</v>
      </c>
      <c r="L2311">
        <v>0</v>
      </c>
      <c r="M2311">
        <v>0</v>
      </c>
      <c r="N2311">
        <v>1</v>
      </c>
      <c r="O2311">
        <v>0</v>
      </c>
      <c r="P2311">
        <v>0</v>
      </c>
      <c r="Q2311" s="3">
        <v>5989.5236500000001</v>
      </c>
    </row>
    <row r="2312" spans="1:17" hidden="1" x14ac:dyDescent="0.35">
      <c r="A2312" cm="1">
        <f t="array" ref="A2312:Q2312">_xlfn.IFS(H971=$B$1617,A971:Q971)</f>
        <v>34</v>
      </c>
      <c r="B2312">
        <v>33.25</v>
      </c>
      <c r="C2312">
        <v>0</v>
      </c>
      <c r="D2312">
        <v>1</v>
      </c>
      <c r="E2312">
        <v>0</v>
      </c>
      <c r="F2312">
        <v>0</v>
      </c>
      <c r="G2312">
        <v>0</v>
      </c>
      <c r="H2312">
        <v>0</v>
      </c>
      <c r="I2312">
        <v>0</v>
      </c>
      <c r="J2312">
        <v>0</v>
      </c>
      <c r="K2312">
        <v>0</v>
      </c>
      <c r="L2312">
        <v>1</v>
      </c>
      <c r="M2312">
        <v>0</v>
      </c>
      <c r="N2312">
        <v>1</v>
      </c>
      <c r="O2312">
        <v>0</v>
      </c>
      <c r="P2312">
        <v>0</v>
      </c>
      <c r="Q2312" s="3">
        <v>5594.8455000000004</v>
      </c>
    </row>
    <row r="2313" spans="1:17" hidden="1" x14ac:dyDescent="0.35">
      <c r="A2313" cm="1">
        <f t="array" ref="A2313:Q2313">_xlfn.IFS(H972=$B$1617,A972:Q972)</f>
        <v>35</v>
      </c>
      <c r="B2313">
        <v>38.094999999999999</v>
      </c>
      <c r="C2313">
        <v>0</v>
      </c>
      <c r="D2313">
        <v>1</v>
      </c>
      <c r="E2313">
        <v>0</v>
      </c>
      <c r="F2313">
        <v>0</v>
      </c>
      <c r="G2313">
        <v>0</v>
      </c>
      <c r="H2313">
        <v>0</v>
      </c>
      <c r="I2313">
        <v>0</v>
      </c>
      <c r="J2313">
        <v>0</v>
      </c>
      <c r="K2313">
        <v>0</v>
      </c>
      <c r="L2313">
        <v>1</v>
      </c>
      <c r="M2313">
        <v>0</v>
      </c>
      <c r="N2313">
        <v>1</v>
      </c>
      <c r="O2313">
        <v>0</v>
      </c>
      <c r="P2313">
        <v>0</v>
      </c>
      <c r="Q2313" s="3">
        <v>24915.046259999999</v>
      </c>
    </row>
    <row r="2314" spans="1:17" hidden="1" x14ac:dyDescent="0.35">
      <c r="A2314" cm="1">
        <f t="array" ref="A2314:Q2314">_xlfn.IFS(H973=$B$1617,A973:Q973)</f>
        <v>35</v>
      </c>
      <c r="B2314">
        <v>35.814999999999998</v>
      </c>
      <c r="C2314">
        <v>0</v>
      </c>
      <c r="D2314">
        <v>1</v>
      </c>
      <c r="E2314">
        <v>0</v>
      </c>
      <c r="F2314">
        <v>0</v>
      </c>
      <c r="G2314">
        <v>0</v>
      </c>
      <c r="H2314">
        <v>0</v>
      </c>
      <c r="I2314">
        <v>0</v>
      </c>
      <c r="J2314">
        <v>0</v>
      </c>
      <c r="K2314">
        <v>1</v>
      </c>
      <c r="L2314">
        <v>0</v>
      </c>
      <c r="M2314">
        <v>0</v>
      </c>
      <c r="N2314">
        <v>1</v>
      </c>
      <c r="O2314">
        <v>0</v>
      </c>
      <c r="P2314">
        <v>0</v>
      </c>
      <c r="Q2314" s="3">
        <v>5630.4578499999998</v>
      </c>
    </row>
    <row r="2315" spans="1:17" hidden="1" x14ac:dyDescent="0.35">
      <c r="A2315" cm="1">
        <f t="array" ref="A2315:Q2315">_xlfn.IFS(H974=$B$1617,A974:Q974)</f>
        <v>36</v>
      </c>
      <c r="B2315">
        <v>30.02</v>
      </c>
      <c r="C2315">
        <v>0</v>
      </c>
      <c r="D2315">
        <v>1</v>
      </c>
      <c r="E2315">
        <v>0</v>
      </c>
      <c r="F2315">
        <v>0</v>
      </c>
      <c r="G2315">
        <v>0</v>
      </c>
      <c r="H2315">
        <v>0</v>
      </c>
      <c r="I2315">
        <v>0</v>
      </c>
      <c r="J2315">
        <v>0</v>
      </c>
      <c r="K2315">
        <v>1</v>
      </c>
      <c r="L2315">
        <v>0</v>
      </c>
      <c r="M2315">
        <v>0</v>
      </c>
      <c r="N2315">
        <v>0</v>
      </c>
      <c r="O2315">
        <v>1</v>
      </c>
      <c r="P2315">
        <v>0</v>
      </c>
      <c r="Q2315" s="3">
        <v>5272.1758</v>
      </c>
    </row>
    <row r="2316" spans="1:17" hidden="1" x14ac:dyDescent="0.35">
      <c r="A2316" cm="1">
        <f t="array" ref="A2316:Q2316">_xlfn.IFS(H975=$B$1617,A975:Q975)</f>
        <v>37</v>
      </c>
      <c r="B2316">
        <v>34.104999999999997</v>
      </c>
      <c r="C2316">
        <v>0</v>
      </c>
      <c r="D2316">
        <v>1</v>
      </c>
      <c r="E2316">
        <v>0</v>
      </c>
      <c r="F2316">
        <v>0</v>
      </c>
      <c r="G2316">
        <v>0</v>
      </c>
      <c r="H2316">
        <v>0</v>
      </c>
      <c r="I2316">
        <v>0</v>
      </c>
      <c r="J2316">
        <v>0</v>
      </c>
      <c r="K2316">
        <v>1</v>
      </c>
      <c r="L2316">
        <v>0</v>
      </c>
      <c r="M2316">
        <v>0</v>
      </c>
      <c r="N2316">
        <v>0</v>
      </c>
      <c r="O2316">
        <v>1</v>
      </c>
      <c r="P2316">
        <v>0</v>
      </c>
      <c r="Q2316" s="3">
        <v>6112.3529500000004</v>
      </c>
    </row>
    <row r="2317" spans="1:17" hidden="1" x14ac:dyDescent="0.35">
      <c r="A2317" cm="1">
        <f t="array" ref="A2317:Q2317">_xlfn.IFS(H976=$B$1617,A976:Q976)</f>
        <v>38</v>
      </c>
      <c r="B2317">
        <v>40.564999999999998</v>
      </c>
      <c r="C2317">
        <v>0</v>
      </c>
      <c r="D2317">
        <v>1</v>
      </c>
      <c r="E2317">
        <v>0</v>
      </c>
      <c r="F2317">
        <v>0</v>
      </c>
      <c r="G2317">
        <v>0</v>
      </c>
      <c r="H2317">
        <v>0</v>
      </c>
      <c r="I2317">
        <v>0</v>
      </c>
      <c r="J2317">
        <v>0</v>
      </c>
      <c r="K2317">
        <v>1</v>
      </c>
      <c r="L2317">
        <v>0</v>
      </c>
      <c r="M2317">
        <v>0</v>
      </c>
      <c r="N2317">
        <v>0</v>
      </c>
      <c r="O2317">
        <v>1</v>
      </c>
      <c r="P2317">
        <v>0</v>
      </c>
      <c r="Q2317" s="3">
        <v>6373.55735</v>
      </c>
    </row>
    <row r="2318" spans="1:17" hidden="1" x14ac:dyDescent="0.35">
      <c r="A2318" cm="1">
        <f t="array" ref="A2318:Q2318">_xlfn.IFS(H977=$B$1617,A977:Q977)</f>
        <v>38</v>
      </c>
      <c r="B2318">
        <v>30.21</v>
      </c>
      <c r="C2318">
        <v>0</v>
      </c>
      <c r="D2318">
        <v>1</v>
      </c>
      <c r="E2318">
        <v>0</v>
      </c>
      <c r="F2318">
        <v>0</v>
      </c>
      <c r="G2318">
        <v>0</v>
      </c>
      <c r="H2318">
        <v>0</v>
      </c>
      <c r="I2318">
        <v>0</v>
      </c>
      <c r="J2318">
        <v>0</v>
      </c>
      <c r="K2318">
        <v>1</v>
      </c>
      <c r="L2318">
        <v>0</v>
      </c>
      <c r="M2318">
        <v>0</v>
      </c>
      <c r="N2318">
        <v>0</v>
      </c>
      <c r="O2318">
        <v>1</v>
      </c>
      <c r="P2318">
        <v>0</v>
      </c>
      <c r="Q2318" s="3">
        <v>7537.1638999999996</v>
      </c>
    </row>
    <row r="2319" spans="1:17" hidden="1" x14ac:dyDescent="0.35">
      <c r="A2319" cm="1">
        <f t="array" ref="A2319:Q2319">_xlfn.IFS(H978=$B$1617,A978:Q978)</f>
        <v>39</v>
      </c>
      <c r="B2319">
        <v>31.92</v>
      </c>
      <c r="C2319">
        <v>0</v>
      </c>
      <c r="D2319">
        <v>1</v>
      </c>
      <c r="E2319">
        <v>0</v>
      </c>
      <c r="F2319">
        <v>0</v>
      </c>
      <c r="G2319">
        <v>0</v>
      </c>
      <c r="H2319">
        <v>0</v>
      </c>
      <c r="I2319">
        <v>0</v>
      </c>
      <c r="J2319">
        <v>0</v>
      </c>
      <c r="K2319">
        <v>1</v>
      </c>
      <c r="L2319">
        <v>0</v>
      </c>
      <c r="M2319">
        <v>0</v>
      </c>
      <c r="N2319">
        <v>0</v>
      </c>
      <c r="O2319">
        <v>1</v>
      </c>
      <c r="P2319">
        <v>0</v>
      </c>
      <c r="Q2319" s="3">
        <v>7209.4917999999998</v>
      </c>
    </row>
    <row r="2320" spans="1:17" hidden="1" x14ac:dyDescent="0.35">
      <c r="A2320" cm="1">
        <f t="array" ref="A2320:Q2320">_xlfn.IFS(H979=$B$1617,A979:Q979)</f>
        <v>40</v>
      </c>
      <c r="B2320">
        <v>41.42</v>
      </c>
      <c r="C2320">
        <v>0</v>
      </c>
      <c r="D2320">
        <v>1</v>
      </c>
      <c r="E2320">
        <v>0</v>
      </c>
      <c r="F2320">
        <v>0</v>
      </c>
      <c r="G2320">
        <v>0</v>
      </c>
      <c r="H2320">
        <v>0</v>
      </c>
      <c r="I2320">
        <v>0</v>
      </c>
      <c r="J2320">
        <v>0</v>
      </c>
      <c r="K2320">
        <v>1</v>
      </c>
      <c r="L2320">
        <v>0</v>
      </c>
      <c r="M2320">
        <v>0</v>
      </c>
      <c r="N2320">
        <v>0</v>
      </c>
      <c r="O2320">
        <v>1</v>
      </c>
      <c r="P2320">
        <v>0</v>
      </c>
      <c r="Q2320" s="3">
        <v>28476.734990000001</v>
      </c>
    </row>
    <row r="2321" spans="1:17" hidden="1" x14ac:dyDescent="0.35">
      <c r="A2321" cm="1">
        <f t="array" ref="A2321:Q2321">_xlfn.IFS(H980=$B$1617,A980:Q980)</f>
        <v>41</v>
      </c>
      <c r="B2321">
        <v>32.965000000000003</v>
      </c>
      <c r="C2321">
        <v>0</v>
      </c>
      <c r="D2321">
        <v>1</v>
      </c>
      <c r="E2321">
        <v>0</v>
      </c>
      <c r="F2321">
        <v>0</v>
      </c>
      <c r="G2321">
        <v>0</v>
      </c>
      <c r="H2321">
        <v>0</v>
      </c>
      <c r="I2321">
        <v>0</v>
      </c>
      <c r="J2321">
        <v>0</v>
      </c>
      <c r="K2321">
        <v>1</v>
      </c>
      <c r="L2321">
        <v>0</v>
      </c>
      <c r="M2321">
        <v>0</v>
      </c>
      <c r="N2321">
        <v>0</v>
      </c>
      <c r="O2321">
        <v>1</v>
      </c>
      <c r="P2321">
        <v>0</v>
      </c>
      <c r="Q2321" s="3">
        <v>6571.0243499999997</v>
      </c>
    </row>
    <row r="2322" spans="1:17" hidden="1" x14ac:dyDescent="0.35">
      <c r="A2322" cm="1">
        <f t="array" ref="A2322:Q2322">_xlfn.IFS(H981=$B$1617,A981:Q981)</f>
        <v>41</v>
      </c>
      <c r="B2322">
        <v>33.155000000000001</v>
      </c>
      <c r="C2322">
        <v>0</v>
      </c>
      <c r="D2322">
        <v>1</v>
      </c>
      <c r="E2322">
        <v>0</v>
      </c>
      <c r="F2322">
        <v>0</v>
      </c>
      <c r="G2322">
        <v>0</v>
      </c>
      <c r="H2322">
        <v>0</v>
      </c>
      <c r="I2322">
        <v>0</v>
      </c>
      <c r="J2322">
        <v>0</v>
      </c>
      <c r="K2322">
        <v>0</v>
      </c>
      <c r="L2322">
        <v>1</v>
      </c>
      <c r="M2322">
        <v>0</v>
      </c>
      <c r="N2322">
        <v>0</v>
      </c>
      <c r="O2322">
        <v>1</v>
      </c>
      <c r="P2322">
        <v>0</v>
      </c>
      <c r="Q2322" s="3">
        <v>8538.28845</v>
      </c>
    </row>
    <row r="2323" spans="1:17" hidden="1" x14ac:dyDescent="0.35">
      <c r="A2323" cm="1">
        <f t="array" ref="A2323:Q2323">_xlfn.IFS(H982=$B$1617,A982:Q982)</f>
        <v>41</v>
      </c>
      <c r="B2323">
        <v>31.635000000000002</v>
      </c>
      <c r="C2323">
        <v>0</v>
      </c>
      <c r="D2323">
        <v>1</v>
      </c>
      <c r="E2323">
        <v>0</v>
      </c>
      <c r="F2323">
        <v>0</v>
      </c>
      <c r="G2323">
        <v>0</v>
      </c>
      <c r="H2323">
        <v>0</v>
      </c>
      <c r="I2323">
        <v>0</v>
      </c>
      <c r="J2323">
        <v>0</v>
      </c>
      <c r="K2323">
        <v>0</v>
      </c>
      <c r="L2323">
        <v>1</v>
      </c>
      <c r="M2323">
        <v>0</v>
      </c>
      <c r="N2323">
        <v>0</v>
      </c>
      <c r="O2323">
        <v>1</v>
      </c>
      <c r="P2323">
        <v>0</v>
      </c>
      <c r="Q2323" s="3">
        <v>7358.1756500000001</v>
      </c>
    </row>
    <row r="2324" spans="1:17" hidden="1" x14ac:dyDescent="0.35">
      <c r="A2324" cm="1">
        <f t="array" ref="A2324:Q2324">_xlfn.IFS(H983=$B$1617,A983:Q983)</f>
        <v>41</v>
      </c>
      <c r="B2324">
        <v>33.06</v>
      </c>
      <c r="C2324">
        <v>0</v>
      </c>
      <c r="D2324">
        <v>1</v>
      </c>
      <c r="E2324">
        <v>0</v>
      </c>
      <c r="F2324">
        <v>0</v>
      </c>
      <c r="G2324">
        <v>0</v>
      </c>
      <c r="H2324">
        <v>0</v>
      </c>
      <c r="I2324">
        <v>0</v>
      </c>
      <c r="J2324">
        <v>0</v>
      </c>
      <c r="K2324">
        <v>1</v>
      </c>
      <c r="L2324">
        <v>0</v>
      </c>
      <c r="M2324">
        <v>0</v>
      </c>
      <c r="N2324">
        <v>0</v>
      </c>
      <c r="O2324">
        <v>1</v>
      </c>
      <c r="P2324">
        <v>0</v>
      </c>
      <c r="Q2324" s="3">
        <v>7749.1563999999998</v>
      </c>
    </row>
    <row r="2325" spans="1:17" hidden="1" x14ac:dyDescent="0.35">
      <c r="A2325" cm="1">
        <f t="array" ref="A2325:Q2325">_xlfn.IFS(H984=$B$1617,A984:Q984)</f>
        <v>42</v>
      </c>
      <c r="B2325">
        <v>36.195</v>
      </c>
      <c r="C2325">
        <v>0</v>
      </c>
      <c r="D2325">
        <v>1</v>
      </c>
      <c r="E2325">
        <v>0</v>
      </c>
      <c r="F2325">
        <v>0</v>
      </c>
      <c r="G2325">
        <v>0</v>
      </c>
      <c r="H2325">
        <v>0</v>
      </c>
      <c r="I2325">
        <v>0</v>
      </c>
      <c r="J2325">
        <v>0</v>
      </c>
      <c r="K2325">
        <v>1</v>
      </c>
      <c r="L2325">
        <v>0</v>
      </c>
      <c r="M2325">
        <v>0</v>
      </c>
      <c r="N2325">
        <v>0</v>
      </c>
      <c r="O2325">
        <v>1</v>
      </c>
      <c r="P2325">
        <v>0</v>
      </c>
      <c r="Q2325" s="3">
        <v>7443.6430499999997</v>
      </c>
    </row>
    <row r="2326" spans="1:17" hidden="1" x14ac:dyDescent="0.35">
      <c r="A2326" cm="1">
        <f t="array" ref="A2326:Q2326">_xlfn.IFS(H985=$B$1617,A985:Q985)</f>
        <v>42</v>
      </c>
      <c r="B2326">
        <v>33.155000000000001</v>
      </c>
      <c r="C2326">
        <v>0</v>
      </c>
      <c r="D2326">
        <v>1</v>
      </c>
      <c r="E2326">
        <v>0</v>
      </c>
      <c r="F2326">
        <v>0</v>
      </c>
      <c r="G2326">
        <v>0</v>
      </c>
      <c r="H2326">
        <v>0</v>
      </c>
      <c r="I2326">
        <v>0</v>
      </c>
      <c r="J2326">
        <v>0</v>
      </c>
      <c r="K2326">
        <v>0</v>
      </c>
      <c r="L2326">
        <v>1</v>
      </c>
      <c r="M2326">
        <v>0</v>
      </c>
      <c r="N2326">
        <v>0</v>
      </c>
      <c r="O2326">
        <v>1</v>
      </c>
      <c r="P2326">
        <v>0</v>
      </c>
      <c r="Q2326" s="3">
        <v>7639.4174499999999</v>
      </c>
    </row>
    <row r="2327" spans="1:17" hidden="1" x14ac:dyDescent="0.35">
      <c r="A2327" cm="1">
        <f t="array" ref="A2327:Q2327">_xlfn.IFS(H986=$B$1617,A986:Q986)</f>
        <v>42</v>
      </c>
      <c r="B2327">
        <v>41.325000000000003</v>
      </c>
      <c r="C2327">
        <v>0</v>
      </c>
      <c r="D2327">
        <v>1</v>
      </c>
      <c r="E2327">
        <v>0</v>
      </c>
      <c r="F2327">
        <v>0</v>
      </c>
      <c r="G2327">
        <v>0</v>
      </c>
      <c r="H2327">
        <v>0</v>
      </c>
      <c r="I2327">
        <v>0</v>
      </c>
      <c r="J2327">
        <v>0</v>
      </c>
      <c r="K2327">
        <v>0</v>
      </c>
      <c r="L2327">
        <v>1</v>
      </c>
      <c r="M2327">
        <v>0</v>
      </c>
      <c r="N2327">
        <v>0</v>
      </c>
      <c r="O2327">
        <v>1</v>
      </c>
      <c r="P2327">
        <v>0</v>
      </c>
      <c r="Q2327" s="3">
        <v>7650.7737500000003</v>
      </c>
    </row>
    <row r="2328" spans="1:17" hidden="1" x14ac:dyDescent="0.35">
      <c r="A2328" cm="1">
        <f t="array" ref="A2328:Q2328">_xlfn.IFS(H987=$B$1617,A987:Q987)</f>
        <v>42</v>
      </c>
      <c r="B2328">
        <v>32.869999999999997</v>
      </c>
      <c r="C2328">
        <v>0</v>
      </c>
      <c r="D2328">
        <v>1</v>
      </c>
      <c r="E2328">
        <v>0</v>
      </c>
      <c r="F2328">
        <v>0</v>
      </c>
      <c r="G2328">
        <v>0</v>
      </c>
      <c r="H2328">
        <v>0</v>
      </c>
      <c r="I2328">
        <v>0</v>
      </c>
      <c r="J2328">
        <v>0</v>
      </c>
      <c r="K2328">
        <v>0</v>
      </c>
      <c r="L2328">
        <v>1</v>
      </c>
      <c r="M2328">
        <v>0</v>
      </c>
      <c r="N2328">
        <v>0</v>
      </c>
      <c r="O2328">
        <v>1</v>
      </c>
      <c r="P2328">
        <v>0</v>
      </c>
      <c r="Q2328" s="3">
        <v>7050.0213000000003</v>
      </c>
    </row>
    <row r="2329" spans="1:17" hidden="1" x14ac:dyDescent="0.35">
      <c r="A2329" cm="1">
        <f t="array" ref="A2329:Q2329">_xlfn.IFS(H988=$B$1617,A988:Q988)</f>
        <v>43</v>
      </c>
      <c r="B2329">
        <v>35.72</v>
      </c>
      <c r="C2329">
        <v>0</v>
      </c>
      <c r="D2329">
        <v>1</v>
      </c>
      <c r="E2329">
        <v>0</v>
      </c>
      <c r="F2329">
        <v>0</v>
      </c>
      <c r="G2329">
        <v>0</v>
      </c>
      <c r="H2329">
        <v>0</v>
      </c>
      <c r="I2329">
        <v>0</v>
      </c>
      <c r="J2329">
        <v>0</v>
      </c>
      <c r="K2329">
        <v>0</v>
      </c>
      <c r="L2329">
        <v>1</v>
      </c>
      <c r="M2329">
        <v>0</v>
      </c>
      <c r="N2329">
        <v>0</v>
      </c>
      <c r="O2329">
        <v>1</v>
      </c>
      <c r="P2329">
        <v>0</v>
      </c>
      <c r="Q2329" s="3">
        <v>19144.576519999999</v>
      </c>
    </row>
    <row r="2330" spans="1:17" hidden="1" x14ac:dyDescent="0.35">
      <c r="A2330" cm="1">
        <f t="array" ref="A2330:Q2330">_xlfn.IFS(H989=$B$1617,A989:Q989)</f>
        <v>43</v>
      </c>
      <c r="B2330">
        <v>30.684999999999999</v>
      </c>
      <c r="C2330">
        <v>0</v>
      </c>
      <c r="D2330">
        <v>1</v>
      </c>
      <c r="E2330">
        <v>0</v>
      </c>
      <c r="F2330">
        <v>0</v>
      </c>
      <c r="G2330">
        <v>0</v>
      </c>
      <c r="H2330">
        <v>0</v>
      </c>
      <c r="I2330">
        <v>0</v>
      </c>
      <c r="J2330">
        <v>0</v>
      </c>
      <c r="K2330">
        <v>1</v>
      </c>
      <c r="L2330">
        <v>0</v>
      </c>
      <c r="M2330">
        <v>0</v>
      </c>
      <c r="N2330">
        <v>0</v>
      </c>
      <c r="O2330">
        <v>1</v>
      </c>
      <c r="P2330">
        <v>0</v>
      </c>
      <c r="Q2330" s="3">
        <v>8310.8391499999998</v>
      </c>
    </row>
    <row r="2331" spans="1:17" hidden="1" x14ac:dyDescent="0.35">
      <c r="A2331" cm="1">
        <f t="array" ref="A2331:Q2331">_xlfn.IFS(H990=$B$1617,A990:Q990)</f>
        <v>43</v>
      </c>
      <c r="B2331">
        <v>34.58</v>
      </c>
      <c r="C2331">
        <v>0</v>
      </c>
      <c r="D2331">
        <v>1</v>
      </c>
      <c r="E2331">
        <v>0</v>
      </c>
      <c r="F2331">
        <v>0</v>
      </c>
      <c r="G2331">
        <v>0</v>
      </c>
      <c r="H2331">
        <v>0</v>
      </c>
      <c r="I2331">
        <v>0</v>
      </c>
      <c r="J2331">
        <v>0</v>
      </c>
      <c r="K2331">
        <v>1</v>
      </c>
      <c r="L2331">
        <v>0</v>
      </c>
      <c r="M2331">
        <v>0</v>
      </c>
      <c r="N2331">
        <v>0</v>
      </c>
      <c r="O2331">
        <v>1</v>
      </c>
      <c r="P2331">
        <v>0</v>
      </c>
      <c r="Q2331" s="3">
        <v>7727.2532000000001</v>
      </c>
    </row>
    <row r="2332" spans="1:17" hidden="1" x14ac:dyDescent="0.35">
      <c r="A2332" cm="1">
        <f t="array" ref="A2332:Q2332">_xlfn.IFS(H991=$B$1617,A991:Q991)</f>
        <v>44</v>
      </c>
      <c r="B2332">
        <v>36.479999999999997</v>
      </c>
      <c r="C2332">
        <v>0</v>
      </c>
      <c r="D2332">
        <v>1</v>
      </c>
      <c r="E2332">
        <v>0</v>
      </c>
      <c r="F2332">
        <v>0</v>
      </c>
      <c r="G2332">
        <v>0</v>
      </c>
      <c r="H2332">
        <v>0</v>
      </c>
      <c r="I2332">
        <v>0</v>
      </c>
      <c r="J2332">
        <v>0</v>
      </c>
      <c r="K2332">
        <v>0</v>
      </c>
      <c r="L2332">
        <v>1</v>
      </c>
      <c r="M2332">
        <v>0</v>
      </c>
      <c r="N2332">
        <v>0</v>
      </c>
      <c r="O2332">
        <v>1</v>
      </c>
      <c r="P2332">
        <v>0</v>
      </c>
      <c r="Q2332" s="3">
        <v>12797.20962</v>
      </c>
    </row>
    <row r="2333" spans="1:17" hidden="1" x14ac:dyDescent="0.35">
      <c r="A2333" cm="1">
        <f t="array" ref="A2333:Q2333">_xlfn.IFS(H992=$B$1617,A992:Q992)</f>
        <v>44</v>
      </c>
      <c r="B2333">
        <v>36.954999999999998</v>
      </c>
      <c r="C2333">
        <v>0</v>
      </c>
      <c r="D2333">
        <v>1</v>
      </c>
      <c r="E2333">
        <v>0</v>
      </c>
      <c r="F2333">
        <v>0</v>
      </c>
      <c r="G2333">
        <v>0</v>
      </c>
      <c r="H2333">
        <v>0</v>
      </c>
      <c r="I2333">
        <v>0</v>
      </c>
      <c r="J2333">
        <v>0</v>
      </c>
      <c r="K2333">
        <v>1</v>
      </c>
      <c r="L2333">
        <v>0</v>
      </c>
      <c r="M2333">
        <v>0</v>
      </c>
      <c r="N2333">
        <v>0</v>
      </c>
      <c r="O2333">
        <v>1</v>
      </c>
      <c r="P2333">
        <v>0</v>
      </c>
      <c r="Q2333" s="3">
        <v>8023.1354499999998</v>
      </c>
    </row>
    <row r="2334" spans="1:17" hidden="1" x14ac:dyDescent="0.35">
      <c r="A2334" cm="1">
        <f t="array" ref="A2334:Q2334">_xlfn.IFS(H993=$B$1617,A993:Q993)</f>
        <v>45</v>
      </c>
      <c r="B2334">
        <v>38.284999999999997</v>
      </c>
      <c r="C2334">
        <v>0</v>
      </c>
      <c r="D2334">
        <v>1</v>
      </c>
      <c r="E2334">
        <v>0</v>
      </c>
      <c r="F2334">
        <v>0</v>
      </c>
      <c r="G2334">
        <v>0</v>
      </c>
      <c r="H2334">
        <v>0</v>
      </c>
      <c r="I2334">
        <v>0</v>
      </c>
      <c r="J2334">
        <v>0</v>
      </c>
      <c r="K2334">
        <v>0</v>
      </c>
      <c r="L2334">
        <v>1</v>
      </c>
      <c r="M2334">
        <v>0</v>
      </c>
      <c r="N2334">
        <v>0</v>
      </c>
      <c r="O2334">
        <v>1</v>
      </c>
      <c r="P2334">
        <v>0</v>
      </c>
      <c r="Q2334" s="3">
        <v>7935.29115</v>
      </c>
    </row>
    <row r="2335" spans="1:17" hidden="1" x14ac:dyDescent="0.35">
      <c r="A2335" cm="1">
        <f t="array" ref="A2335:Q2335">_xlfn.IFS(H994=$B$1617,A994:Q994)</f>
        <v>45</v>
      </c>
      <c r="B2335">
        <v>35.814999999999998</v>
      </c>
      <c r="C2335">
        <v>0</v>
      </c>
      <c r="D2335">
        <v>1</v>
      </c>
      <c r="E2335">
        <v>0</v>
      </c>
      <c r="F2335">
        <v>0</v>
      </c>
      <c r="G2335">
        <v>0</v>
      </c>
      <c r="H2335">
        <v>0</v>
      </c>
      <c r="I2335">
        <v>0</v>
      </c>
      <c r="J2335">
        <v>0</v>
      </c>
      <c r="K2335">
        <v>1</v>
      </c>
      <c r="L2335">
        <v>0</v>
      </c>
      <c r="M2335">
        <v>0</v>
      </c>
      <c r="N2335">
        <v>0</v>
      </c>
      <c r="O2335">
        <v>1</v>
      </c>
      <c r="P2335">
        <v>0</v>
      </c>
      <c r="Q2335" s="3">
        <v>7731.8578500000003</v>
      </c>
    </row>
    <row r="2336" spans="1:17" hidden="1" x14ac:dyDescent="0.35">
      <c r="A2336" cm="1">
        <f t="array" ref="A2336:Q2336">_xlfn.IFS(H995=$B$1617,A995:Q995)</f>
        <v>45</v>
      </c>
      <c r="B2336">
        <v>39.994999999999997</v>
      </c>
      <c r="C2336">
        <v>0</v>
      </c>
      <c r="D2336">
        <v>1</v>
      </c>
      <c r="E2336">
        <v>0</v>
      </c>
      <c r="F2336">
        <v>0</v>
      </c>
      <c r="G2336">
        <v>0</v>
      </c>
      <c r="H2336">
        <v>0</v>
      </c>
      <c r="I2336">
        <v>0</v>
      </c>
      <c r="J2336">
        <v>0</v>
      </c>
      <c r="K2336">
        <v>0</v>
      </c>
      <c r="L2336">
        <v>1</v>
      </c>
      <c r="M2336">
        <v>0</v>
      </c>
      <c r="N2336">
        <v>0</v>
      </c>
      <c r="O2336">
        <v>1</v>
      </c>
      <c r="P2336">
        <v>0</v>
      </c>
      <c r="Q2336" s="3">
        <v>9704.6680500000002</v>
      </c>
    </row>
    <row r="2337" spans="1:17" hidden="1" x14ac:dyDescent="0.35">
      <c r="A2337" cm="1">
        <f t="array" ref="A2337:Q2337">_xlfn.IFS(H996=$B$1617,A996:Q996)</f>
        <v>46</v>
      </c>
      <c r="B2337">
        <v>48.07</v>
      </c>
      <c r="C2337">
        <v>0</v>
      </c>
      <c r="D2337">
        <v>1</v>
      </c>
      <c r="E2337">
        <v>0</v>
      </c>
      <c r="F2337">
        <v>0</v>
      </c>
      <c r="G2337">
        <v>0</v>
      </c>
      <c r="H2337">
        <v>0</v>
      </c>
      <c r="I2337">
        <v>0</v>
      </c>
      <c r="J2337">
        <v>0</v>
      </c>
      <c r="K2337">
        <v>0</v>
      </c>
      <c r="L2337">
        <v>1</v>
      </c>
      <c r="M2337">
        <v>0</v>
      </c>
      <c r="N2337">
        <v>0</v>
      </c>
      <c r="O2337">
        <v>1</v>
      </c>
      <c r="P2337">
        <v>0</v>
      </c>
      <c r="Q2337" s="3">
        <v>9432.9253000000008</v>
      </c>
    </row>
    <row r="2338" spans="1:17" hidden="1" x14ac:dyDescent="0.35">
      <c r="A2338" cm="1">
        <f t="array" ref="A2338:Q2338">_xlfn.IFS(H997=$B$1617,A997:Q997)</f>
        <v>46</v>
      </c>
      <c r="B2338">
        <v>32.299999999999997</v>
      </c>
      <c r="C2338">
        <v>0</v>
      </c>
      <c r="D2338">
        <v>1</v>
      </c>
      <c r="E2338">
        <v>0</v>
      </c>
      <c r="F2338">
        <v>0</v>
      </c>
      <c r="G2338">
        <v>0</v>
      </c>
      <c r="H2338">
        <v>0</v>
      </c>
      <c r="I2338">
        <v>0</v>
      </c>
      <c r="J2338">
        <v>0</v>
      </c>
      <c r="K2338">
        <v>0</v>
      </c>
      <c r="L2338">
        <v>1</v>
      </c>
      <c r="M2338">
        <v>0</v>
      </c>
      <c r="N2338">
        <v>0</v>
      </c>
      <c r="O2338">
        <v>1</v>
      </c>
      <c r="P2338">
        <v>0</v>
      </c>
      <c r="Q2338" s="3">
        <v>9411.0049999999992</v>
      </c>
    </row>
    <row r="2339" spans="1:17" hidden="1" x14ac:dyDescent="0.35">
      <c r="A2339" cm="1">
        <f t="array" ref="A2339:Q2339">_xlfn.IFS(H998=$B$1617,A998:Q998)</f>
        <v>46</v>
      </c>
      <c r="B2339">
        <v>33.725000000000001</v>
      </c>
      <c r="C2339">
        <v>0</v>
      </c>
      <c r="D2339">
        <v>1</v>
      </c>
      <c r="E2339">
        <v>0</v>
      </c>
      <c r="F2339">
        <v>0</v>
      </c>
      <c r="G2339">
        <v>0</v>
      </c>
      <c r="H2339">
        <v>0</v>
      </c>
      <c r="I2339">
        <v>0</v>
      </c>
      <c r="J2339">
        <v>0</v>
      </c>
      <c r="K2339">
        <v>0</v>
      </c>
      <c r="L2339">
        <v>1</v>
      </c>
      <c r="M2339">
        <v>0</v>
      </c>
      <c r="N2339">
        <v>0</v>
      </c>
      <c r="O2339">
        <v>1</v>
      </c>
      <c r="P2339">
        <v>0</v>
      </c>
      <c r="Q2339" s="3">
        <v>8823.9857499999998</v>
      </c>
    </row>
    <row r="2340" spans="1:17" hidden="1" x14ac:dyDescent="0.35">
      <c r="A2340" cm="1">
        <f t="array" ref="A2340:Q2340">_xlfn.IFS(H999=$B$1617,A999:Q999)</f>
        <v>47</v>
      </c>
      <c r="B2340">
        <v>33.914999999999999</v>
      </c>
      <c r="C2340">
        <v>0</v>
      </c>
      <c r="D2340">
        <v>1</v>
      </c>
      <c r="E2340">
        <v>0</v>
      </c>
      <c r="F2340">
        <v>0</v>
      </c>
      <c r="G2340">
        <v>0</v>
      </c>
      <c r="H2340">
        <v>0</v>
      </c>
      <c r="I2340">
        <v>0</v>
      </c>
      <c r="J2340">
        <v>0</v>
      </c>
      <c r="K2340">
        <v>1</v>
      </c>
      <c r="L2340">
        <v>0</v>
      </c>
      <c r="M2340">
        <v>0</v>
      </c>
      <c r="N2340">
        <v>0</v>
      </c>
      <c r="O2340">
        <v>1</v>
      </c>
      <c r="P2340">
        <v>0</v>
      </c>
      <c r="Q2340" s="3">
        <v>10115.00885</v>
      </c>
    </row>
    <row r="2341" spans="1:17" hidden="1" x14ac:dyDescent="0.35">
      <c r="A2341" cm="1">
        <f t="array" ref="A2341:Q2341">_xlfn.IFS(H1000=$B$1617,A1000:Q1000)</f>
        <v>47</v>
      </c>
      <c r="B2341">
        <v>33.344999999999999</v>
      </c>
      <c r="C2341">
        <v>0</v>
      </c>
      <c r="D2341">
        <v>1</v>
      </c>
      <c r="E2341">
        <v>0</v>
      </c>
      <c r="F2341">
        <v>0</v>
      </c>
      <c r="G2341">
        <v>0</v>
      </c>
      <c r="H2341">
        <v>0</v>
      </c>
      <c r="I2341">
        <v>0</v>
      </c>
      <c r="J2341">
        <v>0</v>
      </c>
      <c r="K2341">
        <v>0</v>
      </c>
      <c r="L2341">
        <v>1</v>
      </c>
      <c r="M2341">
        <v>0</v>
      </c>
      <c r="N2341">
        <v>0</v>
      </c>
      <c r="O2341">
        <v>1</v>
      </c>
      <c r="P2341">
        <v>0</v>
      </c>
      <c r="Q2341" s="3">
        <v>20878.78443</v>
      </c>
    </row>
    <row r="2342" spans="1:17" hidden="1" x14ac:dyDescent="0.35">
      <c r="A2342" cm="1">
        <f t="array" ref="A2342:Q2342">_xlfn.IFS(H1001=$B$1617,A1001:Q1001)</f>
        <v>48</v>
      </c>
      <c r="B2342">
        <v>41.23</v>
      </c>
      <c r="C2342">
        <v>0</v>
      </c>
      <c r="D2342">
        <v>1</v>
      </c>
      <c r="E2342">
        <v>0</v>
      </c>
      <c r="F2342">
        <v>0</v>
      </c>
      <c r="G2342">
        <v>0</v>
      </c>
      <c r="H2342">
        <v>0</v>
      </c>
      <c r="I2342">
        <v>0</v>
      </c>
      <c r="J2342">
        <v>0</v>
      </c>
      <c r="K2342">
        <v>1</v>
      </c>
      <c r="L2342">
        <v>0</v>
      </c>
      <c r="M2342">
        <v>0</v>
      </c>
      <c r="N2342">
        <v>0</v>
      </c>
      <c r="O2342">
        <v>1</v>
      </c>
      <c r="P2342">
        <v>0</v>
      </c>
      <c r="Q2342" s="3">
        <v>11033.661700000001</v>
      </c>
    </row>
    <row r="2343" spans="1:17" hidden="1" x14ac:dyDescent="0.35">
      <c r="A2343" cm="1">
        <f t="array" ref="A2343:Q2343">_xlfn.IFS(H1002=$B$1617,A1002:Q1002)</f>
        <v>48</v>
      </c>
      <c r="B2343">
        <v>32.299999999999997</v>
      </c>
      <c r="C2343">
        <v>0</v>
      </c>
      <c r="D2343">
        <v>1</v>
      </c>
      <c r="E2343">
        <v>0</v>
      </c>
      <c r="F2343">
        <v>0</v>
      </c>
      <c r="G2343">
        <v>0</v>
      </c>
      <c r="H2343">
        <v>0</v>
      </c>
      <c r="I2343">
        <v>0</v>
      </c>
      <c r="J2343">
        <v>0</v>
      </c>
      <c r="K2343">
        <v>0</v>
      </c>
      <c r="L2343">
        <v>1</v>
      </c>
      <c r="M2343">
        <v>0</v>
      </c>
      <c r="N2343">
        <v>0</v>
      </c>
      <c r="O2343">
        <v>1</v>
      </c>
      <c r="P2343">
        <v>0</v>
      </c>
      <c r="Q2343" s="3">
        <v>10043.249</v>
      </c>
    </row>
    <row r="2344" spans="1:17" hidden="1" x14ac:dyDescent="0.35">
      <c r="A2344" cm="1">
        <f t="array" ref="A2344:Q2344">_xlfn.IFS(H1003=$B$1617,A1003:Q1003)</f>
        <v>48</v>
      </c>
      <c r="B2344">
        <v>35.909999999999997</v>
      </c>
      <c r="C2344">
        <v>0</v>
      </c>
      <c r="D2344">
        <v>1</v>
      </c>
      <c r="E2344">
        <v>0</v>
      </c>
      <c r="F2344">
        <v>0</v>
      </c>
      <c r="G2344">
        <v>0</v>
      </c>
      <c r="H2344">
        <v>0</v>
      </c>
      <c r="I2344">
        <v>0</v>
      </c>
      <c r="J2344">
        <v>0</v>
      </c>
      <c r="K2344">
        <v>0</v>
      </c>
      <c r="L2344">
        <v>1</v>
      </c>
      <c r="M2344">
        <v>0</v>
      </c>
      <c r="N2344">
        <v>0</v>
      </c>
      <c r="O2344">
        <v>1</v>
      </c>
      <c r="P2344">
        <v>0</v>
      </c>
      <c r="Q2344" s="3">
        <v>26392.260289999998</v>
      </c>
    </row>
    <row r="2345" spans="1:17" hidden="1" x14ac:dyDescent="0.35">
      <c r="A2345" cm="1">
        <f t="array" ref="A2345:Q2345">_xlfn.IFS(H1004=$B$1617,A1004:Q1004)</f>
        <v>48</v>
      </c>
      <c r="B2345">
        <v>36.575000000000003</v>
      </c>
      <c r="C2345">
        <v>0</v>
      </c>
      <c r="D2345">
        <v>1</v>
      </c>
      <c r="E2345">
        <v>0</v>
      </c>
      <c r="F2345">
        <v>0</v>
      </c>
      <c r="G2345">
        <v>0</v>
      </c>
      <c r="H2345">
        <v>0</v>
      </c>
      <c r="I2345">
        <v>0</v>
      </c>
      <c r="J2345">
        <v>0</v>
      </c>
      <c r="K2345">
        <v>1</v>
      </c>
      <c r="L2345">
        <v>0</v>
      </c>
      <c r="M2345">
        <v>0</v>
      </c>
      <c r="N2345">
        <v>0</v>
      </c>
      <c r="O2345">
        <v>1</v>
      </c>
      <c r="P2345">
        <v>0</v>
      </c>
      <c r="Q2345" s="3">
        <v>8671.1912499999999</v>
      </c>
    </row>
    <row r="2346" spans="1:17" hidden="1" x14ac:dyDescent="0.35">
      <c r="A2346" cm="1">
        <f t="array" ref="A2346:Q2346">_xlfn.IFS(H1005=$B$1617,A1005:Q1005)</f>
        <v>49</v>
      </c>
      <c r="B2346">
        <v>30.78</v>
      </c>
      <c r="C2346">
        <v>0</v>
      </c>
      <c r="D2346">
        <v>1</v>
      </c>
      <c r="E2346">
        <v>0</v>
      </c>
      <c r="F2346">
        <v>0</v>
      </c>
      <c r="G2346">
        <v>0</v>
      </c>
      <c r="H2346">
        <v>0</v>
      </c>
      <c r="I2346">
        <v>0</v>
      </c>
      <c r="J2346">
        <v>0</v>
      </c>
      <c r="K2346">
        <v>0</v>
      </c>
      <c r="L2346">
        <v>1</v>
      </c>
      <c r="M2346">
        <v>0</v>
      </c>
      <c r="N2346">
        <v>0</v>
      </c>
      <c r="O2346">
        <v>1</v>
      </c>
      <c r="P2346">
        <v>0</v>
      </c>
      <c r="Q2346" s="3">
        <v>9778.3472000000002</v>
      </c>
    </row>
    <row r="2347" spans="1:17" hidden="1" x14ac:dyDescent="0.35">
      <c r="A2347" cm="1">
        <f t="array" ref="A2347:Q2347">_xlfn.IFS(H1006=$B$1617,A1006:Q1006)</f>
        <v>49</v>
      </c>
      <c r="B2347">
        <v>34.770000000000003</v>
      </c>
      <c r="C2347">
        <v>0</v>
      </c>
      <c r="D2347">
        <v>1</v>
      </c>
      <c r="E2347">
        <v>0</v>
      </c>
      <c r="F2347">
        <v>0</v>
      </c>
      <c r="G2347">
        <v>0</v>
      </c>
      <c r="H2347">
        <v>0</v>
      </c>
      <c r="I2347">
        <v>0</v>
      </c>
      <c r="J2347">
        <v>0</v>
      </c>
      <c r="K2347">
        <v>1</v>
      </c>
      <c r="L2347">
        <v>0</v>
      </c>
      <c r="M2347">
        <v>0</v>
      </c>
      <c r="N2347">
        <v>0</v>
      </c>
      <c r="O2347">
        <v>1</v>
      </c>
      <c r="P2347">
        <v>0</v>
      </c>
      <c r="Q2347" s="3">
        <v>9583.8932999999997</v>
      </c>
    </row>
    <row r="2348" spans="1:17" hidden="1" x14ac:dyDescent="0.35">
      <c r="A2348" cm="1">
        <f t="array" ref="A2348:Q2348">_xlfn.IFS(H1007=$B$1617,A1007:Q1007)</f>
        <v>49</v>
      </c>
      <c r="B2348">
        <v>29.925000000000001</v>
      </c>
      <c r="C2348">
        <v>0</v>
      </c>
      <c r="D2348">
        <v>1</v>
      </c>
      <c r="E2348">
        <v>0</v>
      </c>
      <c r="F2348">
        <v>0</v>
      </c>
      <c r="G2348">
        <v>0</v>
      </c>
      <c r="H2348">
        <v>0</v>
      </c>
      <c r="I2348">
        <v>0</v>
      </c>
      <c r="J2348">
        <v>0</v>
      </c>
      <c r="K2348">
        <v>1</v>
      </c>
      <c r="L2348">
        <v>0</v>
      </c>
      <c r="M2348">
        <v>0</v>
      </c>
      <c r="N2348">
        <v>0</v>
      </c>
      <c r="O2348">
        <v>1</v>
      </c>
      <c r="P2348">
        <v>0</v>
      </c>
      <c r="Q2348" s="3">
        <v>8988.1587500000005</v>
      </c>
    </row>
    <row r="2349" spans="1:17" hidden="1" x14ac:dyDescent="0.35">
      <c r="A2349" cm="1">
        <f t="array" ref="A2349:Q2349">_xlfn.IFS(H1008=$B$1617,A1008:Q1008)</f>
        <v>49</v>
      </c>
      <c r="B2349">
        <v>33.344999999999999</v>
      </c>
      <c r="C2349">
        <v>0</v>
      </c>
      <c r="D2349">
        <v>1</v>
      </c>
      <c r="E2349">
        <v>0</v>
      </c>
      <c r="F2349">
        <v>0</v>
      </c>
      <c r="G2349">
        <v>0</v>
      </c>
      <c r="H2349">
        <v>0</v>
      </c>
      <c r="I2349">
        <v>0</v>
      </c>
      <c r="J2349">
        <v>0</v>
      </c>
      <c r="K2349">
        <v>0</v>
      </c>
      <c r="L2349">
        <v>1</v>
      </c>
      <c r="M2349">
        <v>0</v>
      </c>
      <c r="N2349">
        <v>0</v>
      </c>
      <c r="O2349">
        <v>1</v>
      </c>
      <c r="P2349">
        <v>0</v>
      </c>
      <c r="Q2349" s="3">
        <v>10370.912549999999</v>
      </c>
    </row>
    <row r="2350" spans="1:17" hidden="1" x14ac:dyDescent="0.35">
      <c r="A2350" cm="1">
        <f t="array" ref="A2350:Q2350">_xlfn.IFS(H1009=$B$1617,A1009:Q1009)</f>
        <v>50</v>
      </c>
      <c r="B2350">
        <v>44.744999999999997</v>
      </c>
      <c r="C2350">
        <v>0</v>
      </c>
      <c r="D2350">
        <v>1</v>
      </c>
      <c r="E2350">
        <v>0</v>
      </c>
      <c r="F2350">
        <v>0</v>
      </c>
      <c r="G2350">
        <v>0</v>
      </c>
      <c r="H2350">
        <v>0</v>
      </c>
      <c r="I2350">
        <v>0</v>
      </c>
      <c r="J2350">
        <v>0</v>
      </c>
      <c r="K2350">
        <v>0</v>
      </c>
      <c r="L2350">
        <v>1</v>
      </c>
      <c r="M2350">
        <v>0</v>
      </c>
      <c r="N2350">
        <v>0</v>
      </c>
      <c r="O2350">
        <v>1</v>
      </c>
      <c r="P2350">
        <v>0</v>
      </c>
      <c r="Q2350" s="3">
        <v>9541.6955500000004</v>
      </c>
    </row>
    <row r="2351" spans="1:17" hidden="1" x14ac:dyDescent="0.35">
      <c r="A2351" cm="1">
        <f t="array" ref="A2351:Q2351">_xlfn.IFS(H1010=$B$1617,A1010:Q1010)</f>
        <v>50</v>
      </c>
      <c r="B2351">
        <v>30.114999999999998</v>
      </c>
      <c r="C2351">
        <v>0</v>
      </c>
      <c r="D2351">
        <v>1</v>
      </c>
      <c r="E2351">
        <v>0</v>
      </c>
      <c r="F2351">
        <v>0</v>
      </c>
      <c r="G2351">
        <v>0</v>
      </c>
      <c r="H2351">
        <v>0</v>
      </c>
      <c r="I2351">
        <v>0</v>
      </c>
      <c r="J2351">
        <v>0</v>
      </c>
      <c r="K2351">
        <v>1</v>
      </c>
      <c r="L2351">
        <v>0</v>
      </c>
      <c r="M2351">
        <v>0</v>
      </c>
      <c r="N2351">
        <v>0</v>
      </c>
      <c r="O2351">
        <v>1</v>
      </c>
      <c r="P2351">
        <v>0</v>
      </c>
      <c r="Q2351" s="3">
        <v>9910.3598500000007</v>
      </c>
    </row>
    <row r="2352" spans="1:17" hidden="1" x14ac:dyDescent="0.35">
      <c r="A2352" cm="1">
        <f t="array" ref="A2352:Q2352">_xlfn.IFS(H1011=$B$1617,A1011:Q1011)</f>
        <v>51</v>
      </c>
      <c r="B2352">
        <v>33.914999999999999</v>
      </c>
      <c r="C2352">
        <v>0</v>
      </c>
      <c r="D2352">
        <v>1</v>
      </c>
      <c r="E2352">
        <v>0</v>
      </c>
      <c r="F2352">
        <v>0</v>
      </c>
      <c r="G2352">
        <v>0</v>
      </c>
      <c r="H2352">
        <v>0</v>
      </c>
      <c r="I2352">
        <v>0</v>
      </c>
      <c r="J2352">
        <v>0</v>
      </c>
      <c r="K2352">
        <v>0</v>
      </c>
      <c r="L2352">
        <v>1</v>
      </c>
      <c r="M2352">
        <v>0</v>
      </c>
      <c r="N2352">
        <v>0</v>
      </c>
      <c r="O2352">
        <v>1</v>
      </c>
      <c r="P2352">
        <v>0</v>
      </c>
      <c r="Q2352" s="3">
        <v>9866.3048500000004</v>
      </c>
    </row>
    <row r="2353" spans="1:17" hidden="1" x14ac:dyDescent="0.35">
      <c r="A2353" cm="1">
        <f t="array" ref="A2353:Q2353">_xlfn.IFS(H1012=$B$1617,A1012:Q1012)</f>
        <v>51</v>
      </c>
      <c r="B2353">
        <v>36.67</v>
      </c>
      <c r="C2353">
        <v>0</v>
      </c>
      <c r="D2353">
        <v>1</v>
      </c>
      <c r="E2353">
        <v>0</v>
      </c>
      <c r="F2353">
        <v>0</v>
      </c>
      <c r="G2353">
        <v>0</v>
      </c>
      <c r="H2353">
        <v>0</v>
      </c>
      <c r="I2353">
        <v>0</v>
      </c>
      <c r="J2353">
        <v>0</v>
      </c>
      <c r="K2353">
        <v>1</v>
      </c>
      <c r="L2353">
        <v>0</v>
      </c>
      <c r="M2353">
        <v>0</v>
      </c>
      <c r="N2353">
        <v>0</v>
      </c>
      <c r="O2353">
        <v>1</v>
      </c>
      <c r="P2353">
        <v>0</v>
      </c>
      <c r="Q2353" s="3">
        <v>10848.1343</v>
      </c>
    </row>
    <row r="2354" spans="1:17" hidden="1" x14ac:dyDescent="0.35">
      <c r="A2354" cm="1">
        <f t="array" ref="A2354:Q2354">_xlfn.IFS(H1013=$B$1617,A1013:Q1013)</f>
        <v>51</v>
      </c>
      <c r="B2354">
        <v>40.659999999999997</v>
      </c>
      <c r="C2354">
        <v>0</v>
      </c>
      <c r="D2354">
        <v>1</v>
      </c>
      <c r="E2354">
        <v>0</v>
      </c>
      <c r="F2354">
        <v>0</v>
      </c>
      <c r="G2354">
        <v>0</v>
      </c>
      <c r="H2354">
        <v>0</v>
      </c>
      <c r="I2354">
        <v>0</v>
      </c>
      <c r="J2354">
        <v>0</v>
      </c>
      <c r="K2354">
        <v>0</v>
      </c>
      <c r="L2354">
        <v>1</v>
      </c>
      <c r="M2354">
        <v>0</v>
      </c>
      <c r="N2354">
        <v>0</v>
      </c>
      <c r="O2354">
        <v>1</v>
      </c>
      <c r="P2354">
        <v>0</v>
      </c>
      <c r="Q2354" s="3">
        <v>9875.6803999999993</v>
      </c>
    </row>
    <row r="2355" spans="1:17" hidden="1" x14ac:dyDescent="0.35">
      <c r="A2355" cm="1">
        <f t="array" ref="A2355:Q2355">_xlfn.IFS(H1014=$B$1617,A1014:Q1014)</f>
        <v>51</v>
      </c>
      <c r="B2355">
        <v>36.384999999999998</v>
      </c>
      <c r="C2355">
        <v>0</v>
      </c>
      <c r="D2355">
        <v>1</v>
      </c>
      <c r="E2355">
        <v>0</v>
      </c>
      <c r="F2355">
        <v>0</v>
      </c>
      <c r="G2355">
        <v>0</v>
      </c>
      <c r="H2355">
        <v>0</v>
      </c>
      <c r="I2355">
        <v>0</v>
      </c>
      <c r="J2355">
        <v>0</v>
      </c>
      <c r="K2355">
        <v>1</v>
      </c>
      <c r="L2355">
        <v>0</v>
      </c>
      <c r="M2355">
        <v>0</v>
      </c>
      <c r="N2355">
        <v>0</v>
      </c>
      <c r="O2355">
        <v>1</v>
      </c>
      <c r="P2355">
        <v>0</v>
      </c>
      <c r="Q2355" s="3">
        <v>11436.738149999999</v>
      </c>
    </row>
    <row r="2356" spans="1:17" hidden="1" x14ac:dyDescent="0.35">
      <c r="A2356" cm="1">
        <f t="array" ref="A2356:Q2356">_xlfn.IFS(H1015=$B$1617,A1015:Q1015)</f>
        <v>52</v>
      </c>
      <c r="B2356">
        <v>30.78</v>
      </c>
      <c r="C2356">
        <v>0</v>
      </c>
      <c r="D2356">
        <v>1</v>
      </c>
      <c r="E2356">
        <v>0</v>
      </c>
      <c r="F2356">
        <v>0</v>
      </c>
      <c r="G2356">
        <v>0</v>
      </c>
      <c r="H2356">
        <v>0</v>
      </c>
      <c r="I2356">
        <v>0</v>
      </c>
      <c r="J2356">
        <v>0</v>
      </c>
      <c r="K2356">
        <v>0</v>
      </c>
      <c r="L2356">
        <v>1</v>
      </c>
      <c r="M2356">
        <v>0</v>
      </c>
      <c r="N2356">
        <v>0</v>
      </c>
      <c r="O2356">
        <v>1</v>
      </c>
      <c r="P2356">
        <v>0</v>
      </c>
      <c r="Q2356" s="3">
        <v>10797.3362</v>
      </c>
    </row>
    <row r="2357" spans="1:17" hidden="1" x14ac:dyDescent="0.35">
      <c r="A2357" cm="1">
        <f t="array" ref="A2357:Q2357">_xlfn.IFS(H1016=$B$1617,A1016:Q1016)</f>
        <v>52</v>
      </c>
      <c r="B2357">
        <v>38.380000000000003</v>
      </c>
      <c r="C2357">
        <v>0</v>
      </c>
      <c r="D2357">
        <v>1</v>
      </c>
      <c r="E2357">
        <v>0</v>
      </c>
      <c r="F2357">
        <v>0</v>
      </c>
      <c r="G2357">
        <v>0</v>
      </c>
      <c r="H2357">
        <v>0</v>
      </c>
      <c r="I2357">
        <v>0</v>
      </c>
      <c r="J2357">
        <v>0</v>
      </c>
      <c r="K2357">
        <v>0</v>
      </c>
      <c r="L2357">
        <v>1</v>
      </c>
      <c r="M2357">
        <v>0</v>
      </c>
      <c r="N2357">
        <v>0</v>
      </c>
      <c r="O2357">
        <v>1</v>
      </c>
      <c r="P2357">
        <v>0</v>
      </c>
      <c r="Q2357" s="3">
        <v>11396.9002</v>
      </c>
    </row>
    <row r="2358" spans="1:17" hidden="1" x14ac:dyDescent="0.35">
      <c r="A2358" cm="1">
        <f t="array" ref="A2358:Q2358">_xlfn.IFS(H1017=$B$1617,A1017:Q1017)</f>
        <v>52</v>
      </c>
      <c r="B2358">
        <v>31.73</v>
      </c>
      <c r="C2358">
        <v>0</v>
      </c>
      <c r="D2358">
        <v>1</v>
      </c>
      <c r="E2358">
        <v>0</v>
      </c>
      <c r="F2358">
        <v>0</v>
      </c>
      <c r="G2358">
        <v>0</v>
      </c>
      <c r="H2358">
        <v>0</v>
      </c>
      <c r="I2358">
        <v>0</v>
      </c>
      <c r="J2358">
        <v>0</v>
      </c>
      <c r="K2358">
        <v>1</v>
      </c>
      <c r="L2358">
        <v>0</v>
      </c>
      <c r="M2358">
        <v>0</v>
      </c>
      <c r="N2358">
        <v>0</v>
      </c>
      <c r="O2358">
        <v>1</v>
      </c>
      <c r="P2358">
        <v>0</v>
      </c>
      <c r="Q2358" s="3">
        <v>11187.6567</v>
      </c>
    </row>
    <row r="2359" spans="1:17" hidden="1" x14ac:dyDescent="0.35">
      <c r="A2359" cm="1">
        <f t="array" ref="A2359:Q2359">_xlfn.IFS(H1018=$B$1617,A1018:Q1018)</f>
        <v>52</v>
      </c>
      <c r="B2359">
        <v>37.524999999999999</v>
      </c>
      <c r="C2359">
        <v>0</v>
      </c>
      <c r="D2359">
        <v>1</v>
      </c>
      <c r="E2359">
        <v>0</v>
      </c>
      <c r="F2359">
        <v>0</v>
      </c>
      <c r="G2359">
        <v>0</v>
      </c>
      <c r="H2359">
        <v>0</v>
      </c>
      <c r="I2359">
        <v>0</v>
      </c>
      <c r="J2359">
        <v>0</v>
      </c>
      <c r="K2359">
        <v>1</v>
      </c>
      <c r="L2359">
        <v>0</v>
      </c>
      <c r="M2359">
        <v>0</v>
      </c>
      <c r="N2359">
        <v>0</v>
      </c>
      <c r="O2359">
        <v>1</v>
      </c>
      <c r="P2359">
        <v>0</v>
      </c>
      <c r="Q2359" s="3">
        <v>33471.971890000001</v>
      </c>
    </row>
    <row r="2360" spans="1:17" hidden="1" x14ac:dyDescent="0.35">
      <c r="A2360" cm="1">
        <f t="array" ref="A2360:Q2360">_xlfn.IFS(H1019=$B$1617,A1019:Q1019)</f>
        <v>52</v>
      </c>
      <c r="B2360">
        <v>30.875</v>
      </c>
      <c r="C2360">
        <v>0</v>
      </c>
      <c r="D2360">
        <v>1</v>
      </c>
      <c r="E2360">
        <v>0</v>
      </c>
      <c r="F2360">
        <v>0</v>
      </c>
      <c r="G2360">
        <v>0</v>
      </c>
      <c r="H2360">
        <v>0</v>
      </c>
      <c r="I2360">
        <v>0</v>
      </c>
      <c r="J2360">
        <v>0</v>
      </c>
      <c r="K2360">
        <v>0</v>
      </c>
      <c r="L2360">
        <v>1</v>
      </c>
      <c r="M2360">
        <v>0</v>
      </c>
      <c r="N2360">
        <v>0</v>
      </c>
      <c r="O2360">
        <v>1</v>
      </c>
      <c r="P2360">
        <v>0</v>
      </c>
      <c r="Q2360" s="3">
        <v>23045.566159999998</v>
      </c>
    </row>
    <row r="2361" spans="1:17" hidden="1" x14ac:dyDescent="0.35">
      <c r="A2361" cm="1">
        <f t="array" ref="A2361:Q2361">_xlfn.IFS(H1020=$B$1617,A1020:Q1020)</f>
        <v>53</v>
      </c>
      <c r="B2361">
        <v>37.43</v>
      </c>
      <c r="C2361">
        <v>0</v>
      </c>
      <c r="D2361">
        <v>1</v>
      </c>
      <c r="E2361">
        <v>0</v>
      </c>
      <c r="F2361">
        <v>0</v>
      </c>
      <c r="G2361">
        <v>0</v>
      </c>
      <c r="H2361">
        <v>0</v>
      </c>
      <c r="I2361">
        <v>0</v>
      </c>
      <c r="J2361">
        <v>0</v>
      </c>
      <c r="K2361">
        <v>1</v>
      </c>
      <c r="L2361">
        <v>0</v>
      </c>
      <c r="M2361">
        <v>0</v>
      </c>
      <c r="N2361">
        <v>0</v>
      </c>
      <c r="O2361">
        <v>1</v>
      </c>
      <c r="P2361">
        <v>0</v>
      </c>
      <c r="Q2361" s="3">
        <v>10959.6947</v>
      </c>
    </row>
    <row r="2362" spans="1:17" hidden="1" x14ac:dyDescent="0.35">
      <c r="A2362" cm="1">
        <f t="array" ref="A2362:Q2362">_xlfn.IFS(H1021=$B$1617,A1021:Q1021)</f>
        <v>53</v>
      </c>
      <c r="B2362">
        <v>33.25</v>
      </c>
      <c r="C2362">
        <v>0</v>
      </c>
      <c r="D2362">
        <v>1</v>
      </c>
      <c r="E2362">
        <v>0</v>
      </c>
      <c r="F2362">
        <v>0</v>
      </c>
      <c r="G2362">
        <v>0</v>
      </c>
      <c r="H2362">
        <v>0</v>
      </c>
      <c r="I2362">
        <v>0</v>
      </c>
      <c r="J2362">
        <v>0</v>
      </c>
      <c r="K2362">
        <v>0</v>
      </c>
      <c r="L2362">
        <v>1</v>
      </c>
      <c r="M2362">
        <v>0</v>
      </c>
      <c r="N2362">
        <v>0</v>
      </c>
      <c r="O2362">
        <v>1</v>
      </c>
      <c r="P2362">
        <v>0</v>
      </c>
      <c r="Q2362" s="3">
        <v>10564.8845</v>
      </c>
    </row>
    <row r="2363" spans="1:17" hidden="1" x14ac:dyDescent="0.35">
      <c r="A2363" cm="1">
        <f t="array" ref="A2363:Q2363">_xlfn.IFS(H1022=$B$1617,A1022:Q1022)</f>
        <v>53</v>
      </c>
      <c r="B2363">
        <v>32.299999999999997</v>
      </c>
      <c r="C2363">
        <v>0</v>
      </c>
      <c r="D2363">
        <v>1</v>
      </c>
      <c r="E2363">
        <v>0</v>
      </c>
      <c r="F2363">
        <v>0</v>
      </c>
      <c r="G2363">
        <v>0</v>
      </c>
      <c r="H2363">
        <v>0</v>
      </c>
      <c r="I2363">
        <v>0</v>
      </c>
      <c r="J2363">
        <v>0</v>
      </c>
      <c r="K2363">
        <v>0</v>
      </c>
      <c r="L2363">
        <v>1</v>
      </c>
      <c r="M2363">
        <v>0</v>
      </c>
      <c r="N2363">
        <v>0</v>
      </c>
      <c r="O2363">
        <v>1</v>
      </c>
      <c r="P2363">
        <v>0</v>
      </c>
      <c r="Q2363" s="3">
        <v>29186.482360000002</v>
      </c>
    </row>
    <row r="2364" spans="1:17" hidden="1" x14ac:dyDescent="0.35">
      <c r="A2364" cm="1">
        <f t="array" ref="A2364:Q2364">_xlfn.IFS(H1023=$B$1617,A1023:Q1023)</f>
        <v>54</v>
      </c>
      <c r="B2364">
        <v>32.68</v>
      </c>
      <c r="C2364">
        <v>0</v>
      </c>
      <c r="D2364">
        <v>1</v>
      </c>
      <c r="E2364">
        <v>0</v>
      </c>
      <c r="F2364">
        <v>0</v>
      </c>
      <c r="G2364">
        <v>0</v>
      </c>
      <c r="H2364">
        <v>0</v>
      </c>
      <c r="I2364">
        <v>0</v>
      </c>
      <c r="J2364">
        <v>0</v>
      </c>
      <c r="K2364">
        <v>0</v>
      </c>
      <c r="L2364">
        <v>1</v>
      </c>
      <c r="M2364">
        <v>0</v>
      </c>
      <c r="N2364">
        <v>0</v>
      </c>
      <c r="O2364">
        <v>1</v>
      </c>
      <c r="P2364">
        <v>0</v>
      </c>
      <c r="Q2364" s="3">
        <v>10923.933199999999</v>
      </c>
    </row>
    <row r="2365" spans="1:17" hidden="1" x14ac:dyDescent="0.35">
      <c r="A2365" cm="1">
        <f t="array" ref="A2365:Q2365">_xlfn.IFS(H1024=$B$1617,A1024:Q1024)</f>
        <v>54</v>
      </c>
      <c r="B2365">
        <v>35.814999999999998</v>
      </c>
      <c r="C2365">
        <v>0</v>
      </c>
      <c r="D2365">
        <v>1</v>
      </c>
      <c r="E2365">
        <v>0</v>
      </c>
      <c r="F2365">
        <v>0</v>
      </c>
      <c r="G2365">
        <v>0</v>
      </c>
      <c r="H2365">
        <v>0</v>
      </c>
      <c r="I2365">
        <v>0</v>
      </c>
      <c r="J2365">
        <v>0</v>
      </c>
      <c r="K2365">
        <v>1</v>
      </c>
      <c r="L2365">
        <v>0</v>
      </c>
      <c r="M2365">
        <v>0</v>
      </c>
      <c r="N2365">
        <v>0</v>
      </c>
      <c r="O2365">
        <v>1</v>
      </c>
      <c r="P2365">
        <v>0</v>
      </c>
      <c r="Q2365" s="3">
        <v>12495.290849999999</v>
      </c>
    </row>
    <row r="2366" spans="1:17" hidden="1" x14ac:dyDescent="0.35">
      <c r="A2366" cm="1">
        <f t="array" ref="A2366:Q2366">_xlfn.IFS(H1025=$B$1617,A1025:Q1025)</f>
        <v>54</v>
      </c>
      <c r="B2366">
        <v>32.299999999999997</v>
      </c>
      <c r="C2366">
        <v>0</v>
      </c>
      <c r="D2366">
        <v>1</v>
      </c>
      <c r="E2366">
        <v>0</v>
      </c>
      <c r="F2366">
        <v>0</v>
      </c>
      <c r="G2366">
        <v>0</v>
      </c>
      <c r="H2366">
        <v>0</v>
      </c>
      <c r="I2366">
        <v>0</v>
      </c>
      <c r="J2366">
        <v>0</v>
      </c>
      <c r="K2366">
        <v>0</v>
      </c>
      <c r="L2366">
        <v>1</v>
      </c>
      <c r="M2366">
        <v>0</v>
      </c>
      <c r="N2366">
        <v>0</v>
      </c>
      <c r="O2366">
        <v>1</v>
      </c>
      <c r="P2366">
        <v>0</v>
      </c>
      <c r="Q2366" s="3">
        <v>11512.405000000001</v>
      </c>
    </row>
    <row r="2367" spans="1:17" hidden="1" x14ac:dyDescent="0.35">
      <c r="A2367" cm="1">
        <f t="array" ref="A2367:Q2367">_xlfn.IFS(H1026=$B$1617,A1026:Q1026)</f>
        <v>55</v>
      </c>
      <c r="B2367">
        <v>32.774999999999999</v>
      </c>
      <c r="C2367">
        <v>0</v>
      </c>
      <c r="D2367">
        <v>1</v>
      </c>
      <c r="E2367">
        <v>0</v>
      </c>
      <c r="F2367">
        <v>0</v>
      </c>
      <c r="G2367">
        <v>0</v>
      </c>
      <c r="H2367">
        <v>0</v>
      </c>
      <c r="I2367">
        <v>0</v>
      </c>
      <c r="J2367">
        <v>0</v>
      </c>
      <c r="K2367">
        <v>1</v>
      </c>
      <c r="L2367">
        <v>0</v>
      </c>
      <c r="M2367">
        <v>0</v>
      </c>
      <c r="N2367">
        <v>0</v>
      </c>
      <c r="O2367">
        <v>1</v>
      </c>
      <c r="P2367">
        <v>0</v>
      </c>
      <c r="Q2367" s="3">
        <v>12268.632250000001</v>
      </c>
    </row>
    <row r="2368" spans="1:17" hidden="1" x14ac:dyDescent="0.35">
      <c r="A2368" cm="1">
        <f t="array" ref="A2368:Q2368">_xlfn.IFS(H1027=$B$1617,A1027:Q1027)</f>
        <v>55</v>
      </c>
      <c r="B2368">
        <v>32.395000000000003</v>
      </c>
      <c r="C2368">
        <v>0</v>
      </c>
      <c r="D2368">
        <v>1</v>
      </c>
      <c r="E2368">
        <v>0</v>
      </c>
      <c r="F2368">
        <v>0</v>
      </c>
      <c r="G2368">
        <v>0</v>
      </c>
      <c r="H2368">
        <v>0</v>
      </c>
      <c r="I2368">
        <v>0</v>
      </c>
      <c r="J2368">
        <v>0</v>
      </c>
      <c r="K2368">
        <v>0</v>
      </c>
      <c r="L2368">
        <v>1</v>
      </c>
      <c r="M2368">
        <v>0</v>
      </c>
      <c r="N2368">
        <v>0</v>
      </c>
      <c r="O2368">
        <v>1</v>
      </c>
      <c r="P2368">
        <v>0</v>
      </c>
      <c r="Q2368" s="3">
        <v>11879.10405</v>
      </c>
    </row>
    <row r="2369" spans="1:17" hidden="1" x14ac:dyDescent="0.35">
      <c r="A2369" cm="1">
        <f t="array" ref="A2369:Q2369">_xlfn.IFS(H1028=$B$1617,A1028:Q1028)</f>
        <v>55</v>
      </c>
      <c r="B2369">
        <v>33.534999999999997</v>
      </c>
      <c r="C2369">
        <v>0</v>
      </c>
      <c r="D2369">
        <v>1</v>
      </c>
      <c r="E2369">
        <v>0</v>
      </c>
      <c r="F2369">
        <v>0</v>
      </c>
      <c r="G2369">
        <v>0</v>
      </c>
      <c r="H2369">
        <v>0</v>
      </c>
      <c r="I2369">
        <v>0</v>
      </c>
      <c r="J2369">
        <v>0</v>
      </c>
      <c r="K2369">
        <v>1</v>
      </c>
      <c r="L2369">
        <v>0</v>
      </c>
      <c r="M2369">
        <v>0</v>
      </c>
      <c r="N2369">
        <v>0</v>
      </c>
      <c r="O2369">
        <v>1</v>
      </c>
      <c r="P2369">
        <v>0</v>
      </c>
      <c r="Q2369" s="3">
        <v>12269.68865</v>
      </c>
    </row>
    <row r="2370" spans="1:17" hidden="1" x14ac:dyDescent="0.35">
      <c r="A2370" cm="1">
        <f t="array" ref="A2370:Q2370">_xlfn.IFS(H1029=$B$1617,A1029:Q1029)</f>
        <v>56</v>
      </c>
      <c r="B2370">
        <v>32.299999999999997</v>
      </c>
      <c r="C2370">
        <v>0</v>
      </c>
      <c r="D2370">
        <v>1</v>
      </c>
      <c r="E2370">
        <v>0</v>
      </c>
      <c r="F2370">
        <v>0</v>
      </c>
      <c r="G2370">
        <v>0</v>
      </c>
      <c r="H2370">
        <v>0</v>
      </c>
      <c r="I2370">
        <v>0</v>
      </c>
      <c r="J2370">
        <v>0</v>
      </c>
      <c r="K2370">
        <v>0</v>
      </c>
      <c r="L2370">
        <v>1</v>
      </c>
      <c r="M2370">
        <v>0</v>
      </c>
      <c r="N2370">
        <v>0</v>
      </c>
      <c r="O2370">
        <v>1</v>
      </c>
      <c r="P2370">
        <v>0</v>
      </c>
      <c r="Q2370" s="3">
        <v>13430.264999999999</v>
      </c>
    </row>
    <row r="2371" spans="1:17" hidden="1" x14ac:dyDescent="0.35">
      <c r="A2371" cm="1">
        <f t="array" ref="A2371:Q2371">_xlfn.IFS(H1030=$B$1617,A1030:Q1030)</f>
        <v>56</v>
      </c>
      <c r="B2371">
        <v>33.82</v>
      </c>
      <c r="C2371">
        <v>0</v>
      </c>
      <c r="D2371">
        <v>1</v>
      </c>
      <c r="E2371">
        <v>0</v>
      </c>
      <c r="F2371">
        <v>0</v>
      </c>
      <c r="G2371">
        <v>0</v>
      </c>
      <c r="H2371">
        <v>0</v>
      </c>
      <c r="I2371">
        <v>0</v>
      </c>
      <c r="J2371">
        <v>0</v>
      </c>
      <c r="K2371">
        <v>1</v>
      </c>
      <c r="L2371">
        <v>0</v>
      </c>
      <c r="M2371">
        <v>0</v>
      </c>
      <c r="N2371">
        <v>0</v>
      </c>
      <c r="O2371">
        <v>1</v>
      </c>
      <c r="P2371">
        <v>0</v>
      </c>
      <c r="Q2371" s="3">
        <v>12643.3778</v>
      </c>
    </row>
    <row r="2372" spans="1:17" hidden="1" x14ac:dyDescent="0.35">
      <c r="A2372" cm="1">
        <f t="array" ref="A2372:Q2372">_xlfn.IFS(H1031=$B$1617,A1031:Q1031)</f>
        <v>57</v>
      </c>
      <c r="B2372">
        <v>30.495000000000001</v>
      </c>
      <c r="C2372">
        <v>0</v>
      </c>
      <c r="D2372">
        <v>1</v>
      </c>
      <c r="E2372">
        <v>0</v>
      </c>
      <c r="F2372">
        <v>0</v>
      </c>
      <c r="G2372">
        <v>0</v>
      </c>
      <c r="H2372">
        <v>0</v>
      </c>
      <c r="I2372">
        <v>0</v>
      </c>
      <c r="J2372">
        <v>0</v>
      </c>
      <c r="K2372">
        <v>1</v>
      </c>
      <c r="L2372">
        <v>0</v>
      </c>
      <c r="M2372">
        <v>0</v>
      </c>
      <c r="N2372">
        <v>0</v>
      </c>
      <c r="O2372">
        <v>1</v>
      </c>
      <c r="P2372">
        <v>0</v>
      </c>
      <c r="Q2372" s="3">
        <v>11840.77505</v>
      </c>
    </row>
    <row r="2373" spans="1:17" hidden="1" x14ac:dyDescent="0.35">
      <c r="A2373" cm="1">
        <f t="array" ref="A2373:Q2373">_xlfn.IFS(H1032=$B$1617,A1032:Q1032)</f>
        <v>57</v>
      </c>
      <c r="B2373">
        <v>34.295000000000002</v>
      </c>
      <c r="C2373">
        <v>0</v>
      </c>
      <c r="D2373">
        <v>1</v>
      </c>
      <c r="E2373">
        <v>0</v>
      </c>
      <c r="F2373">
        <v>0</v>
      </c>
      <c r="G2373">
        <v>0</v>
      </c>
      <c r="H2373">
        <v>0</v>
      </c>
      <c r="I2373">
        <v>0</v>
      </c>
      <c r="J2373">
        <v>0</v>
      </c>
      <c r="K2373">
        <v>0</v>
      </c>
      <c r="L2373">
        <v>1</v>
      </c>
      <c r="M2373">
        <v>0</v>
      </c>
      <c r="N2373">
        <v>0</v>
      </c>
      <c r="O2373">
        <v>1</v>
      </c>
      <c r="P2373">
        <v>0</v>
      </c>
      <c r="Q2373" s="3">
        <v>13224.057049999999</v>
      </c>
    </row>
    <row r="2374" spans="1:17" hidden="1" x14ac:dyDescent="0.35">
      <c r="A2374" cm="1">
        <f t="array" ref="A2374:Q2374">_xlfn.IFS(H1033=$B$1617,A1033:Q1033)</f>
        <v>57</v>
      </c>
      <c r="B2374">
        <v>31.824999999999999</v>
      </c>
      <c r="C2374">
        <v>0</v>
      </c>
      <c r="D2374">
        <v>1</v>
      </c>
      <c r="E2374">
        <v>0</v>
      </c>
      <c r="F2374">
        <v>0</v>
      </c>
      <c r="G2374">
        <v>0</v>
      </c>
      <c r="H2374">
        <v>0</v>
      </c>
      <c r="I2374">
        <v>0</v>
      </c>
      <c r="J2374">
        <v>0</v>
      </c>
      <c r="K2374">
        <v>1</v>
      </c>
      <c r="L2374">
        <v>0</v>
      </c>
      <c r="M2374">
        <v>0</v>
      </c>
      <c r="N2374">
        <v>0</v>
      </c>
      <c r="O2374">
        <v>1</v>
      </c>
      <c r="P2374">
        <v>0</v>
      </c>
      <c r="Q2374" s="3">
        <v>11842.623750000001</v>
      </c>
    </row>
    <row r="2375" spans="1:17" hidden="1" x14ac:dyDescent="0.35">
      <c r="A2375" cm="1">
        <f t="array" ref="A2375:Q2375">_xlfn.IFS(H1034=$B$1617,A1034:Q1034)</f>
        <v>58</v>
      </c>
      <c r="B2375">
        <v>31.824999999999999</v>
      </c>
      <c r="C2375">
        <v>0</v>
      </c>
      <c r="D2375">
        <v>1</v>
      </c>
      <c r="E2375">
        <v>0</v>
      </c>
      <c r="F2375">
        <v>0</v>
      </c>
      <c r="G2375">
        <v>0</v>
      </c>
      <c r="H2375">
        <v>0</v>
      </c>
      <c r="I2375">
        <v>0</v>
      </c>
      <c r="J2375">
        <v>0</v>
      </c>
      <c r="K2375">
        <v>0</v>
      </c>
      <c r="L2375">
        <v>1</v>
      </c>
      <c r="M2375">
        <v>0</v>
      </c>
      <c r="N2375">
        <v>0</v>
      </c>
      <c r="O2375">
        <v>1</v>
      </c>
      <c r="P2375">
        <v>0</v>
      </c>
      <c r="Q2375" s="3">
        <v>13607.36875</v>
      </c>
    </row>
    <row r="2376" spans="1:17" hidden="1" x14ac:dyDescent="0.35">
      <c r="A2376" cm="1">
        <f t="array" ref="A2376:Q2376">_xlfn.IFS(H1035=$B$1617,A1035:Q1035)</f>
        <v>58</v>
      </c>
      <c r="B2376">
        <v>32.965000000000003</v>
      </c>
      <c r="C2376">
        <v>0</v>
      </c>
      <c r="D2376">
        <v>1</v>
      </c>
      <c r="E2376">
        <v>0</v>
      </c>
      <c r="F2376">
        <v>0</v>
      </c>
      <c r="G2376">
        <v>0</v>
      </c>
      <c r="H2376">
        <v>0</v>
      </c>
      <c r="I2376">
        <v>0</v>
      </c>
      <c r="J2376">
        <v>0</v>
      </c>
      <c r="K2376">
        <v>0</v>
      </c>
      <c r="L2376">
        <v>1</v>
      </c>
      <c r="M2376">
        <v>0</v>
      </c>
      <c r="N2376">
        <v>0</v>
      </c>
      <c r="O2376">
        <v>1</v>
      </c>
      <c r="P2376">
        <v>0</v>
      </c>
      <c r="Q2376" s="3">
        <v>12430.95335</v>
      </c>
    </row>
    <row r="2377" spans="1:17" hidden="1" x14ac:dyDescent="0.35">
      <c r="A2377" cm="1">
        <f t="array" ref="A2377:Q2377">_xlfn.IFS(H1036=$B$1617,A1036:Q1036)</f>
        <v>58</v>
      </c>
      <c r="B2377">
        <v>33.44</v>
      </c>
      <c r="C2377">
        <v>0</v>
      </c>
      <c r="D2377">
        <v>1</v>
      </c>
      <c r="E2377">
        <v>0</v>
      </c>
      <c r="F2377">
        <v>0</v>
      </c>
      <c r="G2377">
        <v>0</v>
      </c>
      <c r="H2377">
        <v>0</v>
      </c>
      <c r="I2377">
        <v>0</v>
      </c>
      <c r="J2377">
        <v>0</v>
      </c>
      <c r="K2377">
        <v>1</v>
      </c>
      <c r="L2377">
        <v>0</v>
      </c>
      <c r="M2377">
        <v>0</v>
      </c>
      <c r="N2377">
        <v>0</v>
      </c>
      <c r="O2377">
        <v>1</v>
      </c>
      <c r="P2377">
        <v>0</v>
      </c>
      <c r="Q2377" s="3">
        <v>12231.613600000001</v>
      </c>
    </row>
    <row r="2378" spans="1:17" hidden="1" x14ac:dyDescent="0.35">
      <c r="A2378" cm="1">
        <f t="array" ref="A2378:Q2378">_xlfn.IFS(H1037=$B$1617,A1037:Q1037)</f>
        <v>58</v>
      </c>
      <c r="B2378">
        <v>36.479999999999997</v>
      </c>
      <c r="C2378">
        <v>0</v>
      </c>
      <c r="D2378">
        <v>1</v>
      </c>
      <c r="E2378">
        <v>0</v>
      </c>
      <c r="F2378">
        <v>0</v>
      </c>
      <c r="G2378">
        <v>0</v>
      </c>
      <c r="H2378">
        <v>0</v>
      </c>
      <c r="I2378">
        <v>0</v>
      </c>
      <c r="J2378">
        <v>0</v>
      </c>
      <c r="K2378">
        <v>1</v>
      </c>
      <c r="L2378">
        <v>0</v>
      </c>
      <c r="M2378">
        <v>0</v>
      </c>
      <c r="N2378">
        <v>0</v>
      </c>
      <c r="O2378">
        <v>1</v>
      </c>
      <c r="P2378">
        <v>0</v>
      </c>
      <c r="Q2378" s="3">
        <v>12235.8392</v>
      </c>
    </row>
    <row r="2379" spans="1:17" hidden="1" x14ac:dyDescent="0.35">
      <c r="A2379" cm="1">
        <f t="array" ref="A2379:Q2379">_xlfn.IFS(H1038=$B$1617,A1038:Q1038)</f>
        <v>58</v>
      </c>
      <c r="B2379">
        <v>32.395000000000003</v>
      </c>
      <c r="C2379">
        <v>0</v>
      </c>
      <c r="D2379">
        <v>1</v>
      </c>
      <c r="E2379">
        <v>0</v>
      </c>
      <c r="F2379">
        <v>0</v>
      </c>
      <c r="G2379">
        <v>0</v>
      </c>
      <c r="H2379">
        <v>0</v>
      </c>
      <c r="I2379">
        <v>0</v>
      </c>
      <c r="J2379">
        <v>0</v>
      </c>
      <c r="K2379">
        <v>0</v>
      </c>
      <c r="L2379">
        <v>1</v>
      </c>
      <c r="M2379">
        <v>0</v>
      </c>
      <c r="N2379">
        <v>0</v>
      </c>
      <c r="O2379">
        <v>1</v>
      </c>
      <c r="P2379">
        <v>0</v>
      </c>
      <c r="Q2379" s="3">
        <v>13019.161050000001</v>
      </c>
    </row>
    <row r="2380" spans="1:17" hidden="1" x14ac:dyDescent="0.35">
      <c r="A2380" cm="1">
        <f t="array" ref="A2380:Q2380">_xlfn.IFS(H1039=$B$1617,A1039:Q1039)</f>
        <v>59</v>
      </c>
      <c r="B2380">
        <v>32.395000000000003</v>
      </c>
      <c r="C2380">
        <v>0</v>
      </c>
      <c r="D2380">
        <v>1</v>
      </c>
      <c r="E2380">
        <v>0</v>
      </c>
      <c r="F2380">
        <v>0</v>
      </c>
      <c r="G2380">
        <v>0</v>
      </c>
      <c r="H2380">
        <v>0</v>
      </c>
      <c r="I2380">
        <v>0</v>
      </c>
      <c r="J2380">
        <v>0</v>
      </c>
      <c r="K2380">
        <v>0</v>
      </c>
      <c r="L2380">
        <v>1</v>
      </c>
      <c r="M2380">
        <v>0</v>
      </c>
      <c r="N2380">
        <v>0</v>
      </c>
      <c r="O2380">
        <v>1</v>
      </c>
      <c r="P2380">
        <v>0</v>
      </c>
      <c r="Q2380" s="3">
        <v>14590.63205</v>
      </c>
    </row>
    <row r="2381" spans="1:17" hidden="1" x14ac:dyDescent="0.35">
      <c r="A2381" cm="1">
        <f t="array" ref="A2381:Q2381">_xlfn.IFS(H1040=$B$1617,A1040:Q1040)</f>
        <v>59</v>
      </c>
      <c r="B2381">
        <v>31.35</v>
      </c>
      <c r="C2381">
        <v>0</v>
      </c>
      <c r="D2381">
        <v>1</v>
      </c>
      <c r="E2381">
        <v>0</v>
      </c>
      <c r="F2381">
        <v>0</v>
      </c>
      <c r="G2381">
        <v>0</v>
      </c>
      <c r="H2381">
        <v>0</v>
      </c>
      <c r="I2381">
        <v>0</v>
      </c>
      <c r="J2381">
        <v>0</v>
      </c>
      <c r="K2381">
        <v>1</v>
      </c>
      <c r="L2381">
        <v>0</v>
      </c>
      <c r="M2381">
        <v>0</v>
      </c>
      <c r="N2381">
        <v>0</v>
      </c>
      <c r="O2381">
        <v>1</v>
      </c>
      <c r="P2381">
        <v>0</v>
      </c>
      <c r="Q2381" s="3">
        <v>12622.1795</v>
      </c>
    </row>
    <row r="2382" spans="1:17" hidden="1" x14ac:dyDescent="0.35">
      <c r="A2382" cm="1">
        <f t="array" ref="A2382:Q2382">_xlfn.IFS(H1041=$B$1617,A1041:Q1041)</f>
        <v>60</v>
      </c>
      <c r="B2382">
        <v>36.005000000000003</v>
      </c>
      <c r="C2382">
        <v>0</v>
      </c>
      <c r="D2382">
        <v>1</v>
      </c>
      <c r="E2382">
        <v>0</v>
      </c>
      <c r="F2382">
        <v>0</v>
      </c>
      <c r="G2382">
        <v>0</v>
      </c>
      <c r="H2382">
        <v>0</v>
      </c>
      <c r="I2382">
        <v>0</v>
      </c>
      <c r="J2382">
        <v>0</v>
      </c>
      <c r="K2382">
        <v>0</v>
      </c>
      <c r="L2382">
        <v>1</v>
      </c>
      <c r="M2382">
        <v>0</v>
      </c>
      <c r="N2382">
        <v>0</v>
      </c>
      <c r="O2382">
        <v>0</v>
      </c>
      <c r="P2382">
        <v>1</v>
      </c>
      <c r="Q2382" s="3">
        <v>13228.846949999999</v>
      </c>
    </row>
    <row r="2383" spans="1:17" hidden="1" x14ac:dyDescent="0.35">
      <c r="A2383" cm="1">
        <f t="array" ref="A2383:Q2383">_xlfn.IFS(H1042=$B$1617,A1042:Q1042)</f>
        <v>61</v>
      </c>
      <c r="B2383">
        <v>31.16</v>
      </c>
      <c r="C2383">
        <v>0</v>
      </c>
      <c r="D2383">
        <v>1</v>
      </c>
      <c r="E2383">
        <v>0</v>
      </c>
      <c r="F2383">
        <v>0</v>
      </c>
      <c r="G2383">
        <v>0</v>
      </c>
      <c r="H2383">
        <v>0</v>
      </c>
      <c r="I2383">
        <v>0</v>
      </c>
      <c r="J2383">
        <v>0</v>
      </c>
      <c r="K2383">
        <v>1</v>
      </c>
      <c r="L2383">
        <v>0</v>
      </c>
      <c r="M2383">
        <v>0</v>
      </c>
      <c r="N2383">
        <v>0</v>
      </c>
      <c r="O2383">
        <v>0</v>
      </c>
      <c r="P2383">
        <v>1</v>
      </c>
      <c r="Q2383" s="3">
        <v>13429.035400000001</v>
      </c>
    </row>
    <row r="2384" spans="1:17" hidden="1" x14ac:dyDescent="0.35">
      <c r="A2384" cm="1">
        <f t="array" ref="A2384:Q2384">_xlfn.IFS(H1043=$B$1617,A1043:Q1043)</f>
        <v>61</v>
      </c>
      <c r="B2384">
        <v>35.909999999999997</v>
      </c>
      <c r="C2384">
        <v>0</v>
      </c>
      <c r="D2384">
        <v>1</v>
      </c>
      <c r="E2384">
        <v>0</v>
      </c>
      <c r="F2384">
        <v>0</v>
      </c>
      <c r="G2384">
        <v>0</v>
      </c>
      <c r="H2384">
        <v>0</v>
      </c>
      <c r="I2384">
        <v>0</v>
      </c>
      <c r="J2384">
        <v>0</v>
      </c>
      <c r="K2384">
        <v>0</v>
      </c>
      <c r="L2384">
        <v>1</v>
      </c>
      <c r="M2384">
        <v>0</v>
      </c>
      <c r="N2384">
        <v>0</v>
      </c>
      <c r="O2384">
        <v>0</v>
      </c>
      <c r="P2384">
        <v>1</v>
      </c>
      <c r="Q2384" s="3">
        <v>13635.6379</v>
      </c>
    </row>
    <row r="2385" spans="1:17" hidden="1" x14ac:dyDescent="0.35">
      <c r="A2385" cm="1">
        <f t="array" ref="A2385:Q2385">_xlfn.IFS(H1044=$B$1617,A1044:Q1044)</f>
        <v>62</v>
      </c>
      <c r="B2385">
        <v>32.965000000000003</v>
      </c>
      <c r="C2385">
        <v>0</v>
      </c>
      <c r="D2385">
        <v>1</v>
      </c>
      <c r="E2385">
        <v>0</v>
      </c>
      <c r="F2385">
        <v>0</v>
      </c>
      <c r="G2385">
        <v>0</v>
      </c>
      <c r="H2385">
        <v>0</v>
      </c>
      <c r="I2385">
        <v>0</v>
      </c>
      <c r="J2385">
        <v>0</v>
      </c>
      <c r="K2385">
        <v>1</v>
      </c>
      <c r="L2385">
        <v>0</v>
      </c>
      <c r="M2385">
        <v>0</v>
      </c>
      <c r="N2385">
        <v>0</v>
      </c>
      <c r="O2385">
        <v>0</v>
      </c>
      <c r="P2385">
        <v>1</v>
      </c>
      <c r="Q2385" s="3">
        <v>15612.19335</v>
      </c>
    </row>
    <row r="2386" spans="1:17" hidden="1" x14ac:dyDescent="0.35">
      <c r="A2386" cm="1">
        <f t="array" ref="A2386:Q2386">_xlfn.IFS(H1045=$B$1617,A1045:Q1045)</f>
        <v>62</v>
      </c>
      <c r="B2386">
        <v>38.094999999999999</v>
      </c>
      <c r="C2386">
        <v>0</v>
      </c>
      <c r="D2386">
        <v>1</v>
      </c>
      <c r="E2386">
        <v>0</v>
      </c>
      <c r="F2386">
        <v>0</v>
      </c>
      <c r="G2386">
        <v>0</v>
      </c>
      <c r="H2386">
        <v>0</v>
      </c>
      <c r="I2386">
        <v>0</v>
      </c>
      <c r="J2386">
        <v>0</v>
      </c>
      <c r="K2386">
        <v>0</v>
      </c>
      <c r="L2386">
        <v>1</v>
      </c>
      <c r="M2386">
        <v>0</v>
      </c>
      <c r="N2386">
        <v>0</v>
      </c>
      <c r="O2386">
        <v>0</v>
      </c>
      <c r="P2386">
        <v>1</v>
      </c>
      <c r="Q2386" s="3">
        <v>15230.324049999999</v>
      </c>
    </row>
    <row r="2387" spans="1:17" hidden="1" x14ac:dyDescent="0.35">
      <c r="A2387" cm="1">
        <f t="array" ref="A2387:Q2387">_xlfn.IFS(H1046=$B$1617,A1046:Q1046)</f>
        <v>62</v>
      </c>
      <c r="B2387">
        <v>31.73</v>
      </c>
      <c r="C2387">
        <v>0</v>
      </c>
      <c r="D2387">
        <v>1</v>
      </c>
      <c r="E2387">
        <v>0</v>
      </c>
      <c r="F2387">
        <v>0</v>
      </c>
      <c r="G2387">
        <v>0</v>
      </c>
      <c r="H2387">
        <v>0</v>
      </c>
      <c r="I2387">
        <v>0</v>
      </c>
      <c r="J2387">
        <v>0</v>
      </c>
      <c r="K2387">
        <v>0</v>
      </c>
      <c r="L2387">
        <v>1</v>
      </c>
      <c r="M2387">
        <v>0</v>
      </c>
      <c r="N2387">
        <v>0</v>
      </c>
      <c r="O2387">
        <v>0</v>
      </c>
      <c r="P2387">
        <v>1</v>
      </c>
      <c r="Q2387" s="3">
        <v>14043.476699999999</v>
      </c>
    </row>
    <row r="2388" spans="1:17" hidden="1" x14ac:dyDescent="0.35">
      <c r="A2388" cm="1">
        <f t="array" ref="A2388:Q2388">_xlfn.IFS(H1047=$B$1617,A1047:Q1047)</f>
        <v>62</v>
      </c>
      <c r="B2388">
        <v>36.86</v>
      </c>
      <c r="C2388">
        <v>0</v>
      </c>
      <c r="D2388">
        <v>1</v>
      </c>
      <c r="E2388">
        <v>0</v>
      </c>
      <c r="F2388">
        <v>0</v>
      </c>
      <c r="G2388">
        <v>0</v>
      </c>
      <c r="H2388">
        <v>0</v>
      </c>
      <c r="I2388">
        <v>0</v>
      </c>
      <c r="J2388">
        <v>0</v>
      </c>
      <c r="K2388">
        <v>0</v>
      </c>
      <c r="L2388">
        <v>1</v>
      </c>
      <c r="M2388">
        <v>0</v>
      </c>
      <c r="N2388">
        <v>0</v>
      </c>
      <c r="O2388">
        <v>0</v>
      </c>
      <c r="P2388">
        <v>1</v>
      </c>
      <c r="Q2388" s="3">
        <v>31620.001059999999</v>
      </c>
    </row>
    <row r="2389" spans="1:17" hidden="1" x14ac:dyDescent="0.35">
      <c r="A2389" cm="1">
        <f t="array" ref="A2389:Q2389">_xlfn.IFS(H1048=$B$1617,A1048:Q1048)</f>
        <v>62</v>
      </c>
      <c r="B2389">
        <v>30.495000000000001</v>
      </c>
      <c r="C2389">
        <v>0</v>
      </c>
      <c r="D2389">
        <v>1</v>
      </c>
      <c r="E2389">
        <v>0</v>
      </c>
      <c r="F2389">
        <v>0</v>
      </c>
      <c r="G2389">
        <v>0</v>
      </c>
      <c r="H2389">
        <v>0</v>
      </c>
      <c r="I2389">
        <v>0</v>
      </c>
      <c r="J2389">
        <v>0</v>
      </c>
      <c r="K2389">
        <v>1</v>
      </c>
      <c r="L2389">
        <v>0</v>
      </c>
      <c r="M2389">
        <v>0</v>
      </c>
      <c r="N2389">
        <v>0</v>
      </c>
      <c r="O2389">
        <v>0</v>
      </c>
      <c r="P2389">
        <v>1</v>
      </c>
      <c r="Q2389" s="3">
        <v>15019.760050000001</v>
      </c>
    </row>
    <row r="2390" spans="1:17" hidden="1" x14ac:dyDescent="0.35">
      <c r="A2390" cm="1">
        <f t="array" ref="A2390:Q2390">_xlfn.IFS(H1049=$B$1617,A1049:Q1049)</f>
        <v>62</v>
      </c>
      <c r="B2390">
        <v>32.68</v>
      </c>
      <c r="C2390">
        <v>0</v>
      </c>
      <c r="D2390">
        <v>1</v>
      </c>
      <c r="E2390">
        <v>0</v>
      </c>
      <c r="F2390">
        <v>0</v>
      </c>
      <c r="G2390">
        <v>0</v>
      </c>
      <c r="H2390">
        <v>0</v>
      </c>
      <c r="I2390">
        <v>0</v>
      </c>
      <c r="J2390">
        <v>0</v>
      </c>
      <c r="K2390">
        <v>1</v>
      </c>
      <c r="L2390">
        <v>0</v>
      </c>
      <c r="M2390">
        <v>0</v>
      </c>
      <c r="N2390">
        <v>0</v>
      </c>
      <c r="O2390">
        <v>0</v>
      </c>
      <c r="P2390">
        <v>1</v>
      </c>
      <c r="Q2390" s="3">
        <v>13844.797200000001</v>
      </c>
    </row>
    <row r="2391" spans="1:17" hidden="1" x14ac:dyDescent="0.35">
      <c r="A2391" cm="1">
        <f t="array" ref="A2391:Q2391">_xlfn.IFS(H1050=$B$1617,A1050:Q1050)</f>
        <v>64</v>
      </c>
      <c r="B2391">
        <v>39.33</v>
      </c>
      <c r="C2391">
        <v>0</v>
      </c>
      <c r="D2391">
        <v>1</v>
      </c>
      <c r="E2391">
        <v>0</v>
      </c>
      <c r="F2391">
        <v>0</v>
      </c>
      <c r="G2391">
        <v>0</v>
      </c>
      <c r="H2391">
        <v>0</v>
      </c>
      <c r="I2391">
        <v>0</v>
      </c>
      <c r="J2391">
        <v>0</v>
      </c>
      <c r="K2391">
        <v>0</v>
      </c>
      <c r="L2391">
        <v>1</v>
      </c>
      <c r="M2391">
        <v>0</v>
      </c>
      <c r="N2391">
        <v>0</v>
      </c>
      <c r="O2391">
        <v>0</v>
      </c>
      <c r="P2391">
        <v>1</v>
      </c>
      <c r="Q2391" s="3">
        <v>14901.5167</v>
      </c>
    </row>
    <row r="2392" spans="1:17" hidden="1" x14ac:dyDescent="0.35">
      <c r="A2392" cm="1">
        <f t="array" ref="A2392:Q2392">_xlfn.IFS(H1051=$B$1617,A1051:Q1051)</f>
        <v>64</v>
      </c>
      <c r="B2392">
        <v>30.114999999999998</v>
      </c>
      <c r="C2392">
        <v>0</v>
      </c>
      <c r="D2392">
        <v>1</v>
      </c>
      <c r="E2392">
        <v>0</v>
      </c>
      <c r="F2392">
        <v>0</v>
      </c>
      <c r="G2392">
        <v>0</v>
      </c>
      <c r="H2392">
        <v>0</v>
      </c>
      <c r="I2392">
        <v>0</v>
      </c>
      <c r="J2392">
        <v>0</v>
      </c>
      <c r="K2392">
        <v>1</v>
      </c>
      <c r="L2392">
        <v>0</v>
      </c>
      <c r="M2392">
        <v>0</v>
      </c>
      <c r="N2392">
        <v>0</v>
      </c>
      <c r="O2392">
        <v>0</v>
      </c>
      <c r="P2392">
        <v>1</v>
      </c>
      <c r="Q2392" s="3">
        <v>16455.707849999999</v>
      </c>
    </row>
    <row r="2393" spans="1:17" hidden="1" x14ac:dyDescent="0.35">
      <c r="A2393" cm="1">
        <f t="array" ref="A2393:Q2393">_xlfn.IFS(H1052=$B$1617,A1052:Q1052)</f>
        <v>64</v>
      </c>
      <c r="B2393">
        <v>32.965000000000003</v>
      </c>
      <c r="C2393">
        <v>0</v>
      </c>
      <c r="D2393">
        <v>1</v>
      </c>
      <c r="E2393">
        <v>0</v>
      </c>
      <c r="F2393">
        <v>0</v>
      </c>
      <c r="G2393">
        <v>0</v>
      </c>
      <c r="H2393">
        <v>0</v>
      </c>
      <c r="I2393">
        <v>0</v>
      </c>
      <c r="J2393">
        <v>0</v>
      </c>
      <c r="K2393">
        <v>1</v>
      </c>
      <c r="L2393">
        <v>0</v>
      </c>
      <c r="M2393">
        <v>0</v>
      </c>
      <c r="N2393">
        <v>0</v>
      </c>
      <c r="O2393">
        <v>0</v>
      </c>
      <c r="P2393">
        <v>1</v>
      </c>
      <c r="Q2393" s="3">
        <v>14692.66935</v>
      </c>
    </row>
    <row r="2394" spans="1:17" hidden="1" x14ac:dyDescent="0.35">
      <c r="A2394" cm="1">
        <f t="array" ref="A2394:Q2394">_xlfn.IFS(H1053=$B$1617,A1053:Q1053)</f>
        <v>64</v>
      </c>
      <c r="B2394">
        <v>31.824999999999999</v>
      </c>
      <c r="C2394">
        <v>0</v>
      </c>
      <c r="D2394">
        <v>1</v>
      </c>
      <c r="E2394">
        <v>0</v>
      </c>
      <c r="F2394">
        <v>0</v>
      </c>
      <c r="G2394">
        <v>0</v>
      </c>
      <c r="H2394">
        <v>0</v>
      </c>
      <c r="I2394">
        <v>0</v>
      </c>
      <c r="J2394">
        <v>0</v>
      </c>
      <c r="K2394">
        <v>0</v>
      </c>
      <c r="L2394">
        <v>1</v>
      </c>
      <c r="M2394">
        <v>0</v>
      </c>
      <c r="N2394">
        <v>0</v>
      </c>
      <c r="O2394">
        <v>0</v>
      </c>
      <c r="P2394">
        <v>1</v>
      </c>
      <c r="Q2394" s="3">
        <v>16069.08475</v>
      </c>
    </row>
    <row r="2395" spans="1:17" hidden="1" x14ac:dyDescent="0.35">
      <c r="A2395" cm="1">
        <f t="array" ref="A2395:Q2395">_xlfn.IFS(H1054=$B$1617,A1054:Q1054)</f>
        <v>18</v>
      </c>
      <c r="B2395">
        <v>30.4</v>
      </c>
      <c r="C2395">
        <v>0</v>
      </c>
      <c r="D2395">
        <v>1</v>
      </c>
      <c r="E2395">
        <v>0</v>
      </c>
      <c r="F2395">
        <v>0</v>
      </c>
      <c r="G2395">
        <v>1</v>
      </c>
      <c r="H2395">
        <v>0</v>
      </c>
      <c r="I2395">
        <v>0</v>
      </c>
      <c r="J2395">
        <v>0</v>
      </c>
      <c r="K2395">
        <v>0</v>
      </c>
      <c r="L2395">
        <v>1</v>
      </c>
      <c r="M2395">
        <v>1</v>
      </c>
      <c r="N2395">
        <v>0</v>
      </c>
      <c r="O2395">
        <v>0</v>
      </c>
      <c r="P2395">
        <v>0</v>
      </c>
      <c r="Q2395" s="3">
        <v>3481.8679999999999</v>
      </c>
    </row>
    <row r="2396" spans="1:17" hidden="1" x14ac:dyDescent="0.35">
      <c r="A2396" cm="1">
        <f t="array" ref="A2396:Q2396">_xlfn.IFS(H1055=$B$1617,A1055:Q1055)</f>
        <v>18</v>
      </c>
      <c r="B2396">
        <v>39.14</v>
      </c>
      <c r="C2396">
        <v>0</v>
      </c>
      <c r="D2396">
        <v>1</v>
      </c>
      <c r="E2396">
        <v>0</v>
      </c>
      <c r="F2396">
        <v>0</v>
      </c>
      <c r="G2396">
        <v>1</v>
      </c>
      <c r="H2396">
        <v>0</v>
      </c>
      <c r="I2396">
        <v>0</v>
      </c>
      <c r="J2396">
        <v>0</v>
      </c>
      <c r="K2396">
        <v>0</v>
      </c>
      <c r="L2396">
        <v>1</v>
      </c>
      <c r="M2396">
        <v>1</v>
      </c>
      <c r="N2396">
        <v>0</v>
      </c>
      <c r="O2396">
        <v>0</v>
      </c>
      <c r="P2396">
        <v>0</v>
      </c>
      <c r="Q2396" s="3">
        <v>12890.057650000001</v>
      </c>
    </row>
    <row r="2397" spans="1:17" hidden="1" x14ac:dyDescent="0.35">
      <c r="A2397" cm="1">
        <f t="array" ref="A2397:Q2397">_xlfn.IFS(H1056=$B$1617,A1056:Q1056)</f>
        <v>19</v>
      </c>
      <c r="B2397">
        <v>30.59</v>
      </c>
      <c r="C2397">
        <v>0</v>
      </c>
      <c r="D2397">
        <v>1</v>
      </c>
      <c r="E2397">
        <v>0</v>
      </c>
      <c r="F2397">
        <v>0</v>
      </c>
      <c r="G2397">
        <v>1</v>
      </c>
      <c r="H2397">
        <v>0</v>
      </c>
      <c r="I2397">
        <v>0</v>
      </c>
      <c r="J2397">
        <v>0</v>
      </c>
      <c r="K2397">
        <v>1</v>
      </c>
      <c r="L2397">
        <v>0</v>
      </c>
      <c r="M2397">
        <v>1</v>
      </c>
      <c r="N2397">
        <v>0</v>
      </c>
      <c r="O2397">
        <v>0</v>
      </c>
      <c r="P2397">
        <v>0</v>
      </c>
      <c r="Q2397" s="3">
        <v>1639.5631000000001</v>
      </c>
    </row>
    <row r="2398" spans="1:17" hidden="1" x14ac:dyDescent="0.35">
      <c r="A2398" cm="1">
        <f t="array" ref="A2398:Q2398">_xlfn.IFS(H1057=$B$1617,A1057:Q1057)</f>
        <v>19</v>
      </c>
      <c r="B2398">
        <v>35.53</v>
      </c>
      <c r="C2398">
        <v>0</v>
      </c>
      <c r="D2398">
        <v>1</v>
      </c>
      <c r="E2398">
        <v>0</v>
      </c>
      <c r="F2398">
        <v>0</v>
      </c>
      <c r="G2398">
        <v>1</v>
      </c>
      <c r="H2398">
        <v>0</v>
      </c>
      <c r="I2398">
        <v>0</v>
      </c>
      <c r="J2398">
        <v>0</v>
      </c>
      <c r="K2398">
        <v>1</v>
      </c>
      <c r="L2398">
        <v>0</v>
      </c>
      <c r="M2398">
        <v>1</v>
      </c>
      <c r="N2398">
        <v>0</v>
      </c>
      <c r="O2398">
        <v>0</v>
      </c>
      <c r="P2398">
        <v>0</v>
      </c>
      <c r="Q2398" s="3">
        <v>1646.4296999999999</v>
      </c>
    </row>
    <row r="2399" spans="1:17" hidden="1" x14ac:dyDescent="0.35">
      <c r="A2399" cm="1">
        <f t="array" ref="A2399:Q2399">_xlfn.IFS(H1058=$B$1617,A1058:Q1058)</f>
        <v>19</v>
      </c>
      <c r="B2399">
        <v>30.59</v>
      </c>
      <c r="C2399">
        <v>0</v>
      </c>
      <c r="D2399">
        <v>1</v>
      </c>
      <c r="E2399">
        <v>0</v>
      </c>
      <c r="F2399">
        <v>0</v>
      </c>
      <c r="G2399">
        <v>1</v>
      </c>
      <c r="H2399">
        <v>0</v>
      </c>
      <c r="I2399">
        <v>0</v>
      </c>
      <c r="J2399">
        <v>0</v>
      </c>
      <c r="K2399">
        <v>1</v>
      </c>
      <c r="L2399">
        <v>0</v>
      </c>
      <c r="M2399">
        <v>1</v>
      </c>
      <c r="N2399">
        <v>0</v>
      </c>
      <c r="O2399">
        <v>0</v>
      </c>
      <c r="P2399">
        <v>0</v>
      </c>
      <c r="Q2399" s="3">
        <v>1639.5631000000001</v>
      </c>
    </row>
    <row r="2400" spans="1:17" hidden="1" x14ac:dyDescent="0.35">
      <c r="A2400" cm="1">
        <f t="array" ref="A2400:Q2400">_xlfn.IFS(H1059=$B$1617,A1059:Q1059)</f>
        <v>20</v>
      </c>
      <c r="B2400">
        <v>32.395000000000003</v>
      </c>
      <c r="C2400">
        <v>0</v>
      </c>
      <c r="D2400">
        <v>1</v>
      </c>
      <c r="E2400">
        <v>0</v>
      </c>
      <c r="F2400">
        <v>0</v>
      </c>
      <c r="G2400">
        <v>1</v>
      </c>
      <c r="H2400">
        <v>0</v>
      </c>
      <c r="I2400">
        <v>0</v>
      </c>
      <c r="J2400">
        <v>0</v>
      </c>
      <c r="K2400">
        <v>1</v>
      </c>
      <c r="L2400">
        <v>0</v>
      </c>
      <c r="M2400">
        <v>1</v>
      </c>
      <c r="N2400">
        <v>0</v>
      </c>
      <c r="O2400">
        <v>0</v>
      </c>
      <c r="P2400">
        <v>0</v>
      </c>
      <c r="Q2400" s="3">
        <v>2362.2290499999999</v>
      </c>
    </row>
    <row r="2401" spans="1:17" hidden="1" x14ac:dyDescent="0.35">
      <c r="A2401" cm="1">
        <f t="array" ref="A2401:Q2401">_xlfn.IFS(H1060=$B$1617,A1060:Q1060)</f>
        <v>20</v>
      </c>
      <c r="B2401">
        <v>40.47</v>
      </c>
      <c r="C2401">
        <v>0</v>
      </c>
      <c r="D2401">
        <v>1</v>
      </c>
      <c r="E2401">
        <v>0</v>
      </c>
      <c r="F2401">
        <v>0</v>
      </c>
      <c r="G2401">
        <v>1</v>
      </c>
      <c r="H2401">
        <v>0</v>
      </c>
      <c r="I2401">
        <v>0</v>
      </c>
      <c r="J2401">
        <v>0</v>
      </c>
      <c r="K2401">
        <v>0</v>
      </c>
      <c r="L2401">
        <v>1</v>
      </c>
      <c r="M2401">
        <v>1</v>
      </c>
      <c r="N2401">
        <v>0</v>
      </c>
      <c r="O2401">
        <v>0</v>
      </c>
      <c r="P2401">
        <v>0</v>
      </c>
      <c r="Q2401" s="3">
        <v>1984.4532999999999</v>
      </c>
    </row>
    <row r="2402" spans="1:17" hidden="1" x14ac:dyDescent="0.35">
      <c r="A2402" cm="1">
        <f t="array" ref="A2402:Q2402">_xlfn.IFS(H1061=$B$1617,A1061:Q1061)</f>
        <v>20</v>
      </c>
      <c r="B2402">
        <v>30.114999999999998</v>
      </c>
      <c r="C2402">
        <v>0</v>
      </c>
      <c r="D2402">
        <v>1</v>
      </c>
      <c r="E2402">
        <v>0</v>
      </c>
      <c r="F2402">
        <v>0</v>
      </c>
      <c r="G2402">
        <v>1</v>
      </c>
      <c r="H2402">
        <v>0</v>
      </c>
      <c r="I2402">
        <v>0</v>
      </c>
      <c r="J2402">
        <v>0</v>
      </c>
      <c r="K2402">
        <v>0</v>
      </c>
      <c r="L2402">
        <v>1</v>
      </c>
      <c r="M2402">
        <v>1</v>
      </c>
      <c r="N2402">
        <v>0</v>
      </c>
      <c r="O2402">
        <v>0</v>
      </c>
      <c r="P2402">
        <v>0</v>
      </c>
      <c r="Q2402" s="3">
        <v>4915.0598499999996</v>
      </c>
    </row>
    <row r="2403" spans="1:17" hidden="1" x14ac:dyDescent="0.35">
      <c r="A2403" cm="1">
        <f t="array" ref="A2403:Q2403">_xlfn.IFS(H1062=$B$1617,A1062:Q1062)</f>
        <v>21</v>
      </c>
      <c r="B2403">
        <v>36.86</v>
      </c>
      <c r="C2403">
        <v>0</v>
      </c>
      <c r="D2403">
        <v>1</v>
      </c>
      <c r="E2403">
        <v>0</v>
      </c>
      <c r="F2403">
        <v>0</v>
      </c>
      <c r="G2403">
        <v>1</v>
      </c>
      <c r="H2403">
        <v>0</v>
      </c>
      <c r="I2403">
        <v>0</v>
      </c>
      <c r="J2403">
        <v>0</v>
      </c>
      <c r="K2403">
        <v>1</v>
      </c>
      <c r="L2403">
        <v>0</v>
      </c>
      <c r="M2403">
        <v>1</v>
      </c>
      <c r="N2403">
        <v>0</v>
      </c>
      <c r="O2403">
        <v>0</v>
      </c>
      <c r="P2403">
        <v>0</v>
      </c>
      <c r="Q2403" s="3">
        <v>1917.3184000000001</v>
      </c>
    </row>
    <row r="2404" spans="1:17" hidden="1" x14ac:dyDescent="0.35">
      <c r="A2404" cm="1">
        <f t="array" ref="A2404:Q2404">_xlfn.IFS(H1063=$B$1617,A1063:Q1063)</f>
        <v>21</v>
      </c>
      <c r="B2404">
        <v>31.254999999999999</v>
      </c>
      <c r="C2404">
        <v>0</v>
      </c>
      <c r="D2404">
        <v>1</v>
      </c>
      <c r="E2404">
        <v>0</v>
      </c>
      <c r="F2404">
        <v>0</v>
      </c>
      <c r="G2404">
        <v>1</v>
      </c>
      <c r="H2404">
        <v>0</v>
      </c>
      <c r="I2404">
        <v>0</v>
      </c>
      <c r="J2404">
        <v>0</v>
      </c>
      <c r="K2404">
        <v>1</v>
      </c>
      <c r="L2404">
        <v>0</v>
      </c>
      <c r="M2404">
        <v>1</v>
      </c>
      <c r="N2404">
        <v>0</v>
      </c>
      <c r="O2404">
        <v>0</v>
      </c>
      <c r="P2404">
        <v>0</v>
      </c>
      <c r="Q2404" s="3">
        <v>1909.52745</v>
      </c>
    </row>
    <row r="2405" spans="1:17" hidden="1" x14ac:dyDescent="0.35">
      <c r="A2405" cm="1">
        <f t="array" ref="A2405:Q2405">_xlfn.IFS(H1064=$B$1617,A1064:Q1064)</f>
        <v>22</v>
      </c>
      <c r="B2405">
        <v>31.73</v>
      </c>
      <c r="C2405">
        <v>0</v>
      </c>
      <c r="D2405">
        <v>1</v>
      </c>
      <c r="E2405">
        <v>0</v>
      </c>
      <c r="F2405">
        <v>0</v>
      </c>
      <c r="G2405">
        <v>1</v>
      </c>
      <c r="H2405">
        <v>0</v>
      </c>
      <c r="I2405">
        <v>0</v>
      </c>
      <c r="J2405">
        <v>0</v>
      </c>
      <c r="K2405">
        <v>0</v>
      </c>
      <c r="L2405">
        <v>1</v>
      </c>
      <c r="M2405">
        <v>1</v>
      </c>
      <c r="N2405">
        <v>0</v>
      </c>
      <c r="O2405">
        <v>0</v>
      </c>
      <c r="P2405">
        <v>0</v>
      </c>
      <c r="Q2405" s="3">
        <v>2254.7966999999999</v>
      </c>
    </row>
    <row r="2406" spans="1:17" hidden="1" x14ac:dyDescent="0.35">
      <c r="A2406" cm="1">
        <f t="array" ref="A2406:Q2406">_xlfn.IFS(H1065=$B$1617,A1065:Q1065)</f>
        <v>22</v>
      </c>
      <c r="B2406">
        <v>31.35</v>
      </c>
      <c r="C2406">
        <v>0</v>
      </c>
      <c r="D2406">
        <v>1</v>
      </c>
      <c r="E2406">
        <v>0</v>
      </c>
      <c r="F2406">
        <v>0</v>
      </c>
      <c r="G2406">
        <v>1</v>
      </c>
      <c r="H2406">
        <v>0</v>
      </c>
      <c r="I2406">
        <v>0</v>
      </c>
      <c r="J2406">
        <v>0</v>
      </c>
      <c r="K2406">
        <v>1</v>
      </c>
      <c r="L2406">
        <v>0</v>
      </c>
      <c r="M2406">
        <v>1</v>
      </c>
      <c r="N2406">
        <v>0</v>
      </c>
      <c r="O2406">
        <v>0</v>
      </c>
      <c r="P2406">
        <v>0</v>
      </c>
      <c r="Q2406" s="3">
        <v>2643.2685000000001</v>
      </c>
    </row>
    <row r="2407" spans="1:17" hidden="1" x14ac:dyDescent="0.35">
      <c r="A2407" cm="1">
        <f t="array" ref="A2407:Q2407">_xlfn.IFS(H1066=$B$1617,A1066:Q1066)</f>
        <v>22</v>
      </c>
      <c r="B2407">
        <v>32.11</v>
      </c>
      <c r="C2407">
        <v>0</v>
      </c>
      <c r="D2407">
        <v>1</v>
      </c>
      <c r="E2407">
        <v>0</v>
      </c>
      <c r="F2407">
        <v>0</v>
      </c>
      <c r="G2407">
        <v>1</v>
      </c>
      <c r="H2407">
        <v>0</v>
      </c>
      <c r="I2407">
        <v>0</v>
      </c>
      <c r="J2407">
        <v>0</v>
      </c>
      <c r="K2407">
        <v>1</v>
      </c>
      <c r="L2407">
        <v>0</v>
      </c>
      <c r="M2407">
        <v>1</v>
      </c>
      <c r="N2407">
        <v>0</v>
      </c>
      <c r="O2407">
        <v>0</v>
      </c>
      <c r="P2407">
        <v>0</v>
      </c>
      <c r="Q2407" s="3">
        <v>2055.3249000000001</v>
      </c>
    </row>
    <row r="2408" spans="1:17" hidden="1" x14ac:dyDescent="0.35">
      <c r="A2408" cm="1">
        <f t="array" ref="A2408:Q2408">_xlfn.IFS(H1067=$B$1617,A1067:Q1067)</f>
        <v>24</v>
      </c>
      <c r="B2408">
        <v>33.630000000000003</v>
      </c>
      <c r="C2408">
        <v>0</v>
      </c>
      <c r="D2408">
        <v>1</v>
      </c>
      <c r="E2408">
        <v>0</v>
      </c>
      <c r="F2408">
        <v>0</v>
      </c>
      <c r="G2408">
        <v>1</v>
      </c>
      <c r="H2408">
        <v>0</v>
      </c>
      <c r="I2408">
        <v>0</v>
      </c>
      <c r="J2408">
        <v>0</v>
      </c>
      <c r="K2408">
        <v>0</v>
      </c>
      <c r="L2408">
        <v>1</v>
      </c>
      <c r="M2408">
        <v>1</v>
      </c>
      <c r="N2408">
        <v>0</v>
      </c>
      <c r="O2408">
        <v>0</v>
      </c>
      <c r="P2408">
        <v>0</v>
      </c>
      <c r="Q2408" s="3">
        <v>17128.426080000001</v>
      </c>
    </row>
    <row r="2409" spans="1:17" hidden="1" x14ac:dyDescent="0.35">
      <c r="A2409" cm="1">
        <f t="array" ref="A2409:Q2409">_xlfn.IFS(H1068=$B$1617,A1068:Q1068)</f>
        <v>25</v>
      </c>
      <c r="B2409">
        <v>30.59</v>
      </c>
      <c r="C2409">
        <v>0</v>
      </c>
      <c r="D2409">
        <v>1</v>
      </c>
      <c r="E2409">
        <v>0</v>
      </c>
      <c r="F2409">
        <v>0</v>
      </c>
      <c r="G2409">
        <v>1</v>
      </c>
      <c r="H2409">
        <v>0</v>
      </c>
      <c r="I2409">
        <v>0</v>
      </c>
      <c r="J2409">
        <v>0</v>
      </c>
      <c r="K2409">
        <v>0</v>
      </c>
      <c r="L2409">
        <v>1</v>
      </c>
      <c r="M2409">
        <v>1</v>
      </c>
      <c r="N2409">
        <v>0</v>
      </c>
      <c r="O2409">
        <v>0</v>
      </c>
      <c r="P2409">
        <v>0</v>
      </c>
      <c r="Q2409" s="3">
        <v>2727.3951000000002</v>
      </c>
    </row>
    <row r="2410" spans="1:17" hidden="1" x14ac:dyDescent="0.35">
      <c r="A2410" cm="1">
        <f t="array" ref="A2410:Q2410">_xlfn.IFS(H1069=$B$1617,A1069:Q1069)</f>
        <v>25</v>
      </c>
      <c r="B2410">
        <v>35.625</v>
      </c>
      <c r="C2410">
        <v>0</v>
      </c>
      <c r="D2410">
        <v>1</v>
      </c>
      <c r="E2410">
        <v>0</v>
      </c>
      <c r="F2410">
        <v>0</v>
      </c>
      <c r="G2410">
        <v>1</v>
      </c>
      <c r="H2410">
        <v>0</v>
      </c>
      <c r="I2410">
        <v>0</v>
      </c>
      <c r="J2410">
        <v>0</v>
      </c>
      <c r="K2410">
        <v>1</v>
      </c>
      <c r="L2410">
        <v>0</v>
      </c>
      <c r="M2410">
        <v>1</v>
      </c>
      <c r="N2410">
        <v>0</v>
      </c>
      <c r="O2410">
        <v>0</v>
      </c>
      <c r="P2410">
        <v>0</v>
      </c>
      <c r="Q2410" s="3">
        <v>2534.3937500000002</v>
      </c>
    </row>
    <row r="2411" spans="1:17" hidden="1" x14ac:dyDescent="0.35">
      <c r="A2411" cm="1">
        <f t="array" ref="A2411:Q2411">_xlfn.IFS(H1070=$B$1617,A1070:Q1070)</f>
        <v>26</v>
      </c>
      <c r="B2411">
        <v>30.875</v>
      </c>
      <c r="C2411">
        <v>0</v>
      </c>
      <c r="D2411">
        <v>1</v>
      </c>
      <c r="E2411">
        <v>0</v>
      </c>
      <c r="F2411">
        <v>0</v>
      </c>
      <c r="G2411">
        <v>1</v>
      </c>
      <c r="H2411">
        <v>0</v>
      </c>
      <c r="I2411">
        <v>0</v>
      </c>
      <c r="J2411">
        <v>0</v>
      </c>
      <c r="K2411">
        <v>1</v>
      </c>
      <c r="L2411">
        <v>0</v>
      </c>
      <c r="M2411">
        <v>0</v>
      </c>
      <c r="N2411">
        <v>1</v>
      </c>
      <c r="O2411">
        <v>0</v>
      </c>
      <c r="P2411">
        <v>0</v>
      </c>
      <c r="Q2411" s="3">
        <v>3877.3042500000001</v>
      </c>
    </row>
    <row r="2412" spans="1:17" hidden="1" x14ac:dyDescent="0.35">
      <c r="A2412" cm="1">
        <f t="array" ref="A2412:Q2412">_xlfn.IFS(H1071=$B$1617,A1071:Q1071)</f>
        <v>26</v>
      </c>
      <c r="B2412">
        <v>32.49</v>
      </c>
      <c r="C2412">
        <v>0</v>
      </c>
      <c r="D2412">
        <v>1</v>
      </c>
      <c r="E2412">
        <v>0</v>
      </c>
      <c r="F2412">
        <v>0</v>
      </c>
      <c r="G2412">
        <v>1</v>
      </c>
      <c r="H2412">
        <v>0</v>
      </c>
      <c r="I2412">
        <v>0</v>
      </c>
      <c r="J2412">
        <v>0</v>
      </c>
      <c r="K2412">
        <v>0</v>
      </c>
      <c r="L2412">
        <v>1</v>
      </c>
      <c r="M2412">
        <v>0</v>
      </c>
      <c r="N2412">
        <v>1</v>
      </c>
      <c r="O2412">
        <v>0</v>
      </c>
      <c r="P2412">
        <v>0</v>
      </c>
      <c r="Q2412" s="3">
        <v>3490.5491000000002</v>
      </c>
    </row>
    <row r="2413" spans="1:17" hidden="1" x14ac:dyDescent="0.35">
      <c r="A2413" cm="1">
        <f t="array" ref="A2413:Q2413">_xlfn.IFS(H1072=$B$1617,A1072:Q1072)</f>
        <v>26</v>
      </c>
      <c r="B2413">
        <v>31.065000000000001</v>
      </c>
      <c r="C2413">
        <v>0</v>
      </c>
      <c r="D2413">
        <v>1</v>
      </c>
      <c r="E2413">
        <v>0</v>
      </c>
      <c r="F2413">
        <v>0</v>
      </c>
      <c r="G2413">
        <v>1</v>
      </c>
      <c r="H2413">
        <v>0</v>
      </c>
      <c r="I2413">
        <v>0</v>
      </c>
      <c r="J2413">
        <v>0</v>
      </c>
      <c r="K2413">
        <v>1</v>
      </c>
      <c r="L2413">
        <v>0</v>
      </c>
      <c r="M2413">
        <v>0</v>
      </c>
      <c r="N2413">
        <v>1</v>
      </c>
      <c r="O2413">
        <v>0</v>
      </c>
      <c r="P2413">
        <v>0</v>
      </c>
      <c r="Q2413" s="3">
        <v>2699.56835</v>
      </c>
    </row>
    <row r="2414" spans="1:17" hidden="1" x14ac:dyDescent="0.35">
      <c r="A2414" cm="1">
        <f t="array" ref="A2414:Q2414">_xlfn.IFS(H1073=$B$1617,A1073:Q1073)</f>
        <v>26</v>
      </c>
      <c r="B2414">
        <v>33.914999999999999</v>
      </c>
      <c r="C2414">
        <v>0</v>
      </c>
      <c r="D2414">
        <v>1</v>
      </c>
      <c r="E2414">
        <v>0</v>
      </c>
      <c r="F2414">
        <v>0</v>
      </c>
      <c r="G2414">
        <v>1</v>
      </c>
      <c r="H2414">
        <v>0</v>
      </c>
      <c r="I2414">
        <v>0</v>
      </c>
      <c r="J2414">
        <v>0</v>
      </c>
      <c r="K2414">
        <v>1</v>
      </c>
      <c r="L2414">
        <v>0</v>
      </c>
      <c r="M2414">
        <v>0</v>
      </c>
      <c r="N2414">
        <v>1</v>
      </c>
      <c r="O2414">
        <v>0</v>
      </c>
      <c r="P2414">
        <v>0</v>
      </c>
      <c r="Q2414" s="3">
        <v>3292.5298499999999</v>
      </c>
    </row>
    <row r="2415" spans="1:17" hidden="1" x14ac:dyDescent="0.35">
      <c r="A2415" cm="1">
        <f t="array" ref="A2415:Q2415">_xlfn.IFS(H1074=$B$1617,A1074:Q1074)</f>
        <v>27</v>
      </c>
      <c r="B2415">
        <v>33.155000000000001</v>
      </c>
      <c r="C2415">
        <v>0</v>
      </c>
      <c r="D2415">
        <v>1</v>
      </c>
      <c r="E2415">
        <v>0</v>
      </c>
      <c r="F2415">
        <v>0</v>
      </c>
      <c r="G2415">
        <v>1</v>
      </c>
      <c r="H2415">
        <v>0</v>
      </c>
      <c r="I2415">
        <v>0</v>
      </c>
      <c r="J2415">
        <v>0</v>
      </c>
      <c r="K2415">
        <v>1</v>
      </c>
      <c r="L2415">
        <v>0</v>
      </c>
      <c r="M2415">
        <v>0</v>
      </c>
      <c r="N2415">
        <v>1</v>
      </c>
      <c r="O2415">
        <v>0</v>
      </c>
      <c r="P2415">
        <v>0</v>
      </c>
      <c r="Q2415" s="3">
        <v>4058.71245</v>
      </c>
    </row>
    <row r="2416" spans="1:17" hidden="1" x14ac:dyDescent="0.35">
      <c r="A2416" cm="1">
        <f t="array" ref="A2416:Q2416">_xlfn.IFS(H1075=$B$1617,A1075:Q1075)</f>
        <v>27</v>
      </c>
      <c r="B2416">
        <v>32.585000000000001</v>
      </c>
      <c r="C2416">
        <v>0</v>
      </c>
      <c r="D2416">
        <v>1</v>
      </c>
      <c r="E2416">
        <v>0</v>
      </c>
      <c r="F2416">
        <v>0</v>
      </c>
      <c r="G2416">
        <v>1</v>
      </c>
      <c r="H2416">
        <v>0</v>
      </c>
      <c r="I2416">
        <v>0</v>
      </c>
      <c r="J2416">
        <v>0</v>
      </c>
      <c r="K2416">
        <v>0</v>
      </c>
      <c r="L2416">
        <v>1</v>
      </c>
      <c r="M2416">
        <v>0</v>
      </c>
      <c r="N2416">
        <v>1</v>
      </c>
      <c r="O2416">
        <v>0</v>
      </c>
      <c r="P2416">
        <v>0</v>
      </c>
      <c r="Q2416" s="3">
        <v>4846.9201499999999</v>
      </c>
    </row>
    <row r="2417" spans="1:17" hidden="1" x14ac:dyDescent="0.35">
      <c r="A2417" cm="1">
        <f t="array" ref="A2417:Q2417">_xlfn.IFS(H1076=$B$1617,A1076:Q1076)</f>
        <v>28</v>
      </c>
      <c r="B2417">
        <v>35.435000000000002</v>
      </c>
      <c r="C2417">
        <v>0</v>
      </c>
      <c r="D2417">
        <v>1</v>
      </c>
      <c r="E2417">
        <v>0</v>
      </c>
      <c r="F2417">
        <v>0</v>
      </c>
      <c r="G2417">
        <v>1</v>
      </c>
      <c r="H2417">
        <v>0</v>
      </c>
      <c r="I2417">
        <v>0</v>
      </c>
      <c r="J2417">
        <v>0</v>
      </c>
      <c r="K2417">
        <v>0</v>
      </c>
      <c r="L2417">
        <v>1</v>
      </c>
      <c r="M2417">
        <v>0</v>
      </c>
      <c r="N2417">
        <v>1</v>
      </c>
      <c r="O2417">
        <v>0</v>
      </c>
      <c r="P2417">
        <v>0</v>
      </c>
      <c r="Q2417" s="3">
        <v>3268.84665</v>
      </c>
    </row>
    <row r="2418" spans="1:17" hidden="1" x14ac:dyDescent="0.35">
      <c r="A2418" cm="1">
        <f t="array" ref="A2418:Q2418">_xlfn.IFS(H1077=$B$1617,A1077:Q1077)</f>
        <v>28</v>
      </c>
      <c r="B2418">
        <v>30.875</v>
      </c>
      <c r="C2418">
        <v>0</v>
      </c>
      <c r="D2418">
        <v>1</v>
      </c>
      <c r="E2418">
        <v>0</v>
      </c>
      <c r="F2418">
        <v>0</v>
      </c>
      <c r="G2418">
        <v>1</v>
      </c>
      <c r="H2418">
        <v>0</v>
      </c>
      <c r="I2418">
        <v>0</v>
      </c>
      <c r="J2418">
        <v>0</v>
      </c>
      <c r="K2418">
        <v>1</v>
      </c>
      <c r="L2418">
        <v>0</v>
      </c>
      <c r="M2418">
        <v>0</v>
      </c>
      <c r="N2418">
        <v>1</v>
      </c>
      <c r="O2418">
        <v>0</v>
      </c>
      <c r="P2418">
        <v>0</v>
      </c>
      <c r="Q2418" s="3">
        <v>3062.5082499999999</v>
      </c>
    </row>
    <row r="2419" spans="1:17" hidden="1" x14ac:dyDescent="0.35">
      <c r="A2419" cm="1">
        <f t="array" ref="A2419:Q2419">_xlfn.IFS(H1078=$B$1617,A1078:Q1078)</f>
        <v>28</v>
      </c>
      <c r="B2419">
        <v>33.82</v>
      </c>
      <c r="C2419">
        <v>0</v>
      </c>
      <c r="D2419">
        <v>1</v>
      </c>
      <c r="E2419">
        <v>0</v>
      </c>
      <c r="F2419">
        <v>0</v>
      </c>
      <c r="G2419">
        <v>1</v>
      </c>
      <c r="H2419">
        <v>0</v>
      </c>
      <c r="I2419">
        <v>0</v>
      </c>
      <c r="J2419">
        <v>0</v>
      </c>
      <c r="K2419">
        <v>1</v>
      </c>
      <c r="L2419">
        <v>0</v>
      </c>
      <c r="M2419">
        <v>0</v>
      </c>
      <c r="N2419">
        <v>1</v>
      </c>
      <c r="O2419">
        <v>0</v>
      </c>
      <c r="P2419">
        <v>0</v>
      </c>
      <c r="Q2419" s="3">
        <v>19673.335729999999</v>
      </c>
    </row>
    <row r="2420" spans="1:17" hidden="1" x14ac:dyDescent="0.35">
      <c r="A2420" cm="1">
        <f t="array" ref="A2420:Q2420">_xlfn.IFS(H1079=$B$1617,A1079:Q1079)</f>
        <v>29</v>
      </c>
      <c r="B2420">
        <v>33.344999999999999</v>
      </c>
      <c r="C2420">
        <v>0</v>
      </c>
      <c r="D2420">
        <v>1</v>
      </c>
      <c r="E2420">
        <v>0</v>
      </c>
      <c r="F2420">
        <v>0</v>
      </c>
      <c r="G2420">
        <v>1</v>
      </c>
      <c r="H2420">
        <v>0</v>
      </c>
      <c r="I2420">
        <v>0</v>
      </c>
      <c r="J2420">
        <v>0</v>
      </c>
      <c r="K2420">
        <v>1</v>
      </c>
      <c r="L2420">
        <v>0</v>
      </c>
      <c r="M2420">
        <v>0</v>
      </c>
      <c r="N2420">
        <v>1</v>
      </c>
      <c r="O2420">
        <v>0</v>
      </c>
      <c r="P2420">
        <v>0</v>
      </c>
      <c r="Q2420" s="3">
        <v>19442.353500000001</v>
      </c>
    </row>
    <row r="2421" spans="1:17" hidden="1" x14ac:dyDescent="0.35">
      <c r="A2421" cm="1">
        <f t="array" ref="A2421:Q2421">_xlfn.IFS(H1080=$B$1617,A1080:Q1080)</f>
        <v>29</v>
      </c>
      <c r="B2421">
        <v>31.73</v>
      </c>
      <c r="C2421">
        <v>0</v>
      </c>
      <c r="D2421">
        <v>1</v>
      </c>
      <c r="E2421">
        <v>0</v>
      </c>
      <c r="F2421">
        <v>0</v>
      </c>
      <c r="G2421">
        <v>1</v>
      </c>
      <c r="H2421">
        <v>0</v>
      </c>
      <c r="I2421">
        <v>0</v>
      </c>
      <c r="J2421">
        <v>0</v>
      </c>
      <c r="K2421">
        <v>1</v>
      </c>
      <c r="L2421">
        <v>0</v>
      </c>
      <c r="M2421">
        <v>0</v>
      </c>
      <c r="N2421">
        <v>1</v>
      </c>
      <c r="O2421">
        <v>0</v>
      </c>
      <c r="P2421">
        <v>0</v>
      </c>
      <c r="Q2421" s="3">
        <v>4433.3877000000002</v>
      </c>
    </row>
    <row r="2422" spans="1:17" hidden="1" x14ac:dyDescent="0.35">
      <c r="A2422" cm="1">
        <f t="array" ref="A2422:Q2422">_xlfn.IFS(H1081=$B$1617,A1081:Q1081)</f>
        <v>29</v>
      </c>
      <c r="B2422">
        <v>32.11</v>
      </c>
      <c r="C2422">
        <v>0</v>
      </c>
      <c r="D2422">
        <v>1</v>
      </c>
      <c r="E2422">
        <v>0</v>
      </c>
      <c r="F2422">
        <v>0</v>
      </c>
      <c r="G2422">
        <v>1</v>
      </c>
      <c r="H2422">
        <v>0</v>
      </c>
      <c r="I2422">
        <v>0</v>
      </c>
      <c r="J2422">
        <v>0</v>
      </c>
      <c r="K2422">
        <v>1</v>
      </c>
      <c r="L2422">
        <v>0</v>
      </c>
      <c r="M2422">
        <v>0</v>
      </c>
      <c r="N2422">
        <v>1</v>
      </c>
      <c r="O2422">
        <v>0</v>
      </c>
      <c r="P2422">
        <v>0</v>
      </c>
      <c r="Q2422" s="3">
        <v>4433.9159</v>
      </c>
    </row>
    <row r="2423" spans="1:17" hidden="1" x14ac:dyDescent="0.35">
      <c r="A2423" cm="1">
        <f t="array" ref="A2423:Q2423">_xlfn.IFS(H1082=$B$1617,A1082:Q1082)</f>
        <v>30</v>
      </c>
      <c r="B2423">
        <v>37.43</v>
      </c>
      <c r="C2423">
        <v>0</v>
      </c>
      <c r="D2423">
        <v>1</v>
      </c>
      <c r="E2423">
        <v>0</v>
      </c>
      <c r="F2423">
        <v>0</v>
      </c>
      <c r="G2423">
        <v>1</v>
      </c>
      <c r="H2423">
        <v>0</v>
      </c>
      <c r="I2423">
        <v>0</v>
      </c>
      <c r="J2423">
        <v>0</v>
      </c>
      <c r="K2423">
        <v>0</v>
      </c>
      <c r="L2423">
        <v>1</v>
      </c>
      <c r="M2423">
        <v>0</v>
      </c>
      <c r="N2423">
        <v>1</v>
      </c>
      <c r="O2423">
        <v>0</v>
      </c>
      <c r="P2423">
        <v>0</v>
      </c>
      <c r="Q2423" s="3">
        <v>5428.7277000000004</v>
      </c>
    </row>
    <row r="2424" spans="1:17" hidden="1" x14ac:dyDescent="0.35">
      <c r="A2424" cm="1">
        <f t="array" ref="A2424:Q2424">_xlfn.IFS(H1083=$B$1617,A1083:Q1083)</f>
        <v>31</v>
      </c>
      <c r="B2424">
        <v>30.875</v>
      </c>
      <c r="C2424">
        <v>0</v>
      </c>
      <c r="D2424">
        <v>1</v>
      </c>
      <c r="E2424">
        <v>0</v>
      </c>
      <c r="F2424">
        <v>0</v>
      </c>
      <c r="G2424">
        <v>1</v>
      </c>
      <c r="H2424">
        <v>0</v>
      </c>
      <c r="I2424">
        <v>0</v>
      </c>
      <c r="J2424">
        <v>0</v>
      </c>
      <c r="K2424">
        <v>0</v>
      </c>
      <c r="L2424">
        <v>1</v>
      </c>
      <c r="M2424">
        <v>0</v>
      </c>
      <c r="N2424">
        <v>1</v>
      </c>
      <c r="O2424">
        <v>0</v>
      </c>
      <c r="P2424">
        <v>0</v>
      </c>
      <c r="Q2424" s="3">
        <v>3857.7592500000001</v>
      </c>
    </row>
    <row r="2425" spans="1:17" hidden="1" x14ac:dyDescent="0.35">
      <c r="A2425" cm="1">
        <f t="array" ref="A2425:Q2425">_xlfn.IFS(H1084=$B$1617,A1084:Q1084)</f>
        <v>31</v>
      </c>
      <c r="B2425">
        <v>31.065000000000001</v>
      </c>
      <c r="C2425">
        <v>0</v>
      </c>
      <c r="D2425">
        <v>1</v>
      </c>
      <c r="E2425">
        <v>0</v>
      </c>
      <c r="F2425">
        <v>0</v>
      </c>
      <c r="G2425">
        <v>1</v>
      </c>
      <c r="H2425">
        <v>0</v>
      </c>
      <c r="I2425">
        <v>0</v>
      </c>
      <c r="J2425">
        <v>0</v>
      </c>
      <c r="K2425">
        <v>1</v>
      </c>
      <c r="L2425">
        <v>0</v>
      </c>
      <c r="M2425">
        <v>0</v>
      </c>
      <c r="N2425">
        <v>1</v>
      </c>
      <c r="O2425">
        <v>0</v>
      </c>
      <c r="P2425">
        <v>0</v>
      </c>
      <c r="Q2425" s="3">
        <v>5425.0233500000004</v>
      </c>
    </row>
    <row r="2426" spans="1:17" hidden="1" x14ac:dyDescent="0.35">
      <c r="A2426" cm="1">
        <f t="array" ref="A2426:Q2426">_xlfn.IFS(H1085=$B$1617,A1085:Q1085)</f>
        <v>32</v>
      </c>
      <c r="B2426">
        <v>37.335000000000001</v>
      </c>
      <c r="C2426">
        <v>0</v>
      </c>
      <c r="D2426">
        <v>1</v>
      </c>
      <c r="E2426">
        <v>0</v>
      </c>
      <c r="F2426">
        <v>0</v>
      </c>
      <c r="G2426">
        <v>1</v>
      </c>
      <c r="H2426">
        <v>0</v>
      </c>
      <c r="I2426">
        <v>0</v>
      </c>
      <c r="J2426">
        <v>0</v>
      </c>
      <c r="K2426">
        <v>0</v>
      </c>
      <c r="L2426">
        <v>1</v>
      </c>
      <c r="M2426">
        <v>0</v>
      </c>
      <c r="N2426">
        <v>1</v>
      </c>
      <c r="O2426">
        <v>0</v>
      </c>
      <c r="P2426">
        <v>0</v>
      </c>
      <c r="Q2426" s="3">
        <v>4667.6076499999999</v>
      </c>
    </row>
    <row r="2427" spans="1:17" hidden="1" x14ac:dyDescent="0.35">
      <c r="A2427" cm="1">
        <f t="array" ref="A2427:Q2427">_xlfn.IFS(H1086=$B$1617,A1086:Q1086)</f>
        <v>32</v>
      </c>
      <c r="B2427">
        <v>33.82</v>
      </c>
      <c r="C2427">
        <v>0</v>
      </c>
      <c r="D2427">
        <v>1</v>
      </c>
      <c r="E2427">
        <v>0</v>
      </c>
      <c r="F2427">
        <v>0</v>
      </c>
      <c r="G2427">
        <v>1</v>
      </c>
      <c r="H2427">
        <v>0</v>
      </c>
      <c r="I2427">
        <v>0</v>
      </c>
      <c r="J2427">
        <v>0</v>
      </c>
      <c r="K2427">
        <v>1</v>
      </c>
      <c r="L2427">
        <v>0</v>
      </c>
      <c r="M2427">
        <v>0</v>
      </c>
      <c r="N2427">
        <v>1</v>
      </c>
      <c r="O2427">
        <v>0</v>
      </c>
      <c r="P2427">
        <v>0</v>
      </c>
      <c r="Q2427" s="3">
        <v>4462.7218000000003</v>
      </c>
    </row>
    <row r="2428" spans="1:17" hidden="1" x14ac:dyDescent="0.35">
      <c r="A2428" cm="1">
        <f t="array" ref="A2428:Q2428">_xlfn.IFS(H1087=$B$1617,A1087:Q1087)</f>
        <v>33</v>
      </c>
      <c r="B2428">
        <v>35.244999999999997</v>
      </c>
      <c r="C2428">
        <v>0</v>
      </c>
      <c r="D2428">
        <v>1</v>
      </c>
      <c r="E2428">
        <v>0</v>
      </c>
      <c r="F2428">
        <v>0</v>
      </c>
      <c r="G2428">
        <v>1</v>
      </c>
      <c r="H2428">
        <v>0</v>
      </c>
      <c r="I2428">
        <v>0</v>
      </c>
      <c r="J2428">
        <v>0</v>
      </c>
      <c r="K2428">
        <v>0</v>
      </c>
      <c r="L2428">
        <v>1</v>
      </c>
      <c r="M2428">
        <v>0</v>
      </c>
      <c r="N2428">
        <v>1</v>
      </c>
      <c r="O2428">
        <v>0</v>
      </c>
      <c r="P2428">
        <v>0</v>
      </c>
      <c r="Q2428" s="3">
        <v>12404.8791</v>
      </c>
    </row>
    <row r="2429" spans="1:17" hidden="1" x14ac:dyDescent="0.35">
      <c r="A2429" cm="1">
        <f t="array" ref="A2429:Q2429">_xlfn.IFS(H1088=$B$1617,A1088:Q1088)</f>
        <v>34</v>
      </c>
      <c r="B2429">
        <v>35.814999999999998</v>
      </c>
      <c r="C2429">
        <v>0</v>
      </c>
      <c r="D2429">
        <v>1</v>
      </c>
      <c r="E2429">
        <v>0</v>
      </c>
      <c r="F2429">
        <v>0</v>
      </c>
      <c r="G2429">
        <v>1</v>
      </c>
      <c r="H2429">
        <v>0</v>
      </c>
      <c r="I2429">
        <v>0</v>
      </c>
      <c r="J2429">
        <v>0</v>
      </c>
      <c r="K2429">
        <v>1</v>
      </c>
      <c r="L2429">
        <v>0</v>
      </c>
      <c r="M2429">
        <v>0</v>
      </c>
      <c r="N2429">
        <v>1</v>
      </c>
      <c r="O2429">
        <v>0</v>
      </c>
      <c r="P2429">
        <v>0</v>
      </c>
      <c r="Q2429" s="3">
        <v>4320.4108500000002</v>
      </c>
    </row>
    <row r="2430" spans="1:17" hidden="1" x14ac:dyDescent="0.35">
      <c r="A2430" cm="1">
        <f t="array" ref="A2430:Q2430">_xlfn.IFS(H1089=$B$1617,A1089:Q1089)</f>
        <v>34</v>
      </c>
      <c r="B2430">
        <v>34.674999999999997</v>
      </c>
      <c r="C2430">
        <v>0</v>
      </c>
      <c r="D2430">
        <v>1</v>
      </c>
      <c r="E2430">
        <v>0</v>
      </c>
      <c r="F2430">
        <v>0</v>
      </c>
      <c r="G2430">
        <v>1</v>
      </c>
      <c r="H2430">
        <v>0</v>
      </c>
      <c r="I2430">
        <v>0</v>
      </c>
      <c r="J2430">
        <v>0</v>
      </c>
      <c r="K2430">
        <v>0</v>
      </c>
      <c r="L2430">
        <v>1</v>
      </c>
      <c r="M2430">
        <v>0</v>
      </c>
      <c r="N2430">
        <v>1</v>
      </c>
      <c r="O2430">
        <v>0</v>
      </c>
      <c r="P2430">
        <v>0</v>
      </c>
      <c r="Q2430" s="3">
        <v>4518.8262500000001</v>
      </c>
    </row>
    <row r="2431" spans="1:17" hidden="1" x14ac:dyDescent="0.35">
      <c r="A2431" cm="1">
        <f t="array" ref="A2431:Q2431">_xlfn.IFS(H1090=$B$1617,A1090:Q1090)</f>
        <v>35</v>
      </c>
      <c r="B2431">
        <v>34.770000000000003</v>
      </c>
      <c r="C2431">
        <v>0</v>
      </c>
      <c r="D2431">
        <v>1</v>
      </c>
      <c r="E2431">
        <v>0</v>
      </c>
      <c r="F2431">
        <v>0</v>
      </c>
      <c r="G2431">
        <v>1</v>
      </c>
      <c r="H2431">
        <v>0</v>
      </c>
      <c r="I2431">
        <v>0</v>
      </c>
      <c r="J2431">
        <v>0</v>
      </c>
      <c r="K2431">
        <v>1</v>
      </c>
      <c r="L2431">
        <v>0</v>
      </c>
      <c r="M2431">
        <v>0</v>
      </c>
      <c r="N2431">
        <v>1</v>
      </c>
      <c r="O2431">
        <v>0</v>
      </c>
      <c r="P2431">
        <v>0</v>
      </c>
      <c r="Q2431" s="3">
        <v>5729.0052999999998</v>
      </c>
    </row>
    <row r="2432" spans="1:17" hidden="1" x14ac:dyDescent="0.35">
      <c r="A2432" cm="1">
        <f t="array" ref="A2432:Q2432">_xlfn.IFS(H1091=$B$1617,A1091:Q1091)</f>
        <v>35</v>
      </c>
      <c r="B2432">
        <v>39.71</v>
      </c>
      <c r="C2432">
        <v>0</v>
      </c>
      <c r="D2432">
        <v>1</v>
      </c>
      <c r="E2432">
        <v>0</v>
      </c>
      <c r="F2432">
        <v>0</v>
      </c>
      <c r="G2432">
        <v>1</v>
      </c>
      <c r="H2432">
        <v>0</v>
      </c>
      <c r="I2432">
        <v>0</v>
      </c>
      <c r="J2432">
        <v>0</v>
      </c>
      <c r="K2432">
        <v>0</v>
      </c>
      <c r="L2432">
        <v>1</v>
      </c>
      <c r="M2432">
        <v>0</v>
      </c>
      <c r="N2432">
        <v>1</v>
      </c>
      <c r="O2432">
        <v>0</v>
      </c>
      <c r="P2432">
        <v>0</v>
      </c>
      <c r="Q2432" s="3">
        <v>19496.71917</v>
      </c>
    </row>
    <row r="2433" spans="1:17" hidden="1" x14ac:dyDescent="0.35">
      <c r="A2433" cm="1">
        <f t="array" ref="A2433:Q2433">_xlfn.IFS(H1092=$B$1617,A1092:Q1092)</f>
        <v>36</v>
      </c>
      <c r="B2433">
        <v>33.82</v>
      </c>
      <c r="C2433">
        <v>0</v>
      </c>
      <c r="D2433">
        <v>1</v>
      </c>
      <c r="E2433">
        <v>0</v>
      </c>
      <c r="F2433">
        <v>0</v>
      </c>
      <c r="G2433">
        <v>1</v>
      </c>
      <c r="H2433">
        <v>0</v>
      </c>
      <c r="I2433">
        <v>0</v>
      </c>
      <c r="J2433">
        <v>0</v>
      </c>
      <c r="K2433">
        <v>1</v>
      </c>
      <c r="L2433">
        <v>0</v>
      </c>
      <c r="M2433">
        <v>0</v>
      </c>
      <c r="N2433">
        <v>0</v>
      </c>
      <c r="O2433">
        <v>1</v>
      </c>
      <c r="P2433">
        <v>0</v>
      </c>
      <c r="Q2433" s="3">
        <v>5377.4578000000001</v>
      </c>
    </row>
    <row r="2434" spans="1:17" hidden="1" x14ac:dyDescent="0.35">
      <c r="A2434" cm="1">
        <f t="array" ref="A2434:Q2434">_xlfn.IFS(H1093=$B$1617,A1093:Q1093)</f>
        <v>36</v>
      </c>
      <c r="B2434">
        <v>30.875</v>
      </c>
      <c r="C2434">
        <v>0</v>
      </c>
      <c r="D2434">
        <v>1</v>
      </c>
      <c r="E2434">
        <v>0</v>
      </c>
      <c r="F2434">
        <v>0</v>
      </c>
      <c r="G2434">
        <v>1</v>
      </c>
      <c r="H2434">
        <v>0</v>
      </c>
      <c r="I2434">
        <v>0</v>
      </c>
      <c r="J2434">
        <v>0</v>
      </c>
      <c r="K2434">
        <v>1</v>
      </c>
      <c r="L2434">
        <v>0</v>
      </c>
      <c r="M2434">
        <v>0</v>
      </c>
      <c r="N2434">
        <v>0</v>
      </c>
      <c r="O2434">
        <v>1</v>
      </c>
      <c r="P2434">
        <v>0</v>
      </c>
      <c r="Q2434" s="3">
        <v>5373.3642499999996</v>
      </c>
    </row>
    <row r="2435" spans="1:17" hidden="1" x14ac:dyDescent="0.35">
      <c r="A2435" cm="1">
        <f t="array" ref="A2435:Q2435">_xlfn.IFS(H1094=$B$1617,A1094:Q1094)</f>
        <v>37</v>
      </c>
      <c r="B2435">
        <v>30.875</v>
      </c>
      <c r="C2435">
        <v>0</v>
      </c>
      <c r="D2435">
        <v>1</v>
      </c>
      <c r="E2435">
        <v>0</v>
      </c>
      <c r="F2435">
        <v>0</v>
      </c>
      <c r="G2435">
        <v>1</v>
      </c>
      <c r="H2435">
        <v>0</v>
      </c>
      <c r="I2435">
        <v>0</v>
      </c>
      <c r="J2435">
        <v>0</v>
      </c>
      <c r="K2435">
        <v>1</v>
      </c>
      <c r="L2435">
        <v>0</v>
      </c>
      <c r="M2435">
        <v>0</v>
      </c>
      <c r="N2435">
        <v>0</v>
      </c>
      <c r="O2435">
        <v>1</v>
      </c>
      <c r="P2435">
        <v>0</v>
      </c>
      <c r="Q2435" s="3">
        <v>6796.8632500000003</v>
      </c>
    </row>
    <row r="2436" spans="1:17" hidden="1" x14ac:dyDescent="0.35">
      <c r="A2436" cm="1">
        <f t="array" ref="A2436:Q2436">_xlfn.IFS(H1095=$B$1617,A1095:Q1095)</f>
        <v>38</v>
      </c>
      <c r="B2436">
        <v>37.049999999999997</v>
      </c>
      <c r="C2436">
        <v>0</v>
      </c>
      <c r="D2436">
        <v>1</v>
      </c>
      <c r="E2436">
        <v>0</v>
      </c>
      <c r="F2436">
        <v>0</v>
      </c>
      <c r="G2436">
        <v>1</v>
      </c>
      <c r="H2436">
        <v>0</v>
      </c>
      <c r="I2436">
        <v>0</v>
      </c>
      <c r="J2436">
        <v>0</v>
      </c>
      <c r="K2436">
        <v>0</v>
      </c>
      <c r="L2436">
        <v>1</v>
      </c>
      <c r="M2436">
        <v>0</v>
      </c>
      <c r="N2436">
        <v>0</v>
      </c>
      <c r="O2436">
        <v>1</v>
      </c>
      <c r="P2436">
        <v>0</v>
      </c>
      <c r="Q2436" s="3">
        <v>6079.6715000000004</v>
      </c>
    </row>
    <row r="2437" spans="1:17" hidden="1" x14ac:dyDescent="0.35">
      <c r="A2437" cm="1">
        <f t="array" ref="A2437:Q2437">_xlfn.IFS(H1096=$B$1617,A1096:Q1096)</f>
        <v>39</v>
      </c>
      <c r="B2437">
        <v>42.655000000000001</v>
      </c>
      <c r="C2437">
        <v>0</v>
      </c>
      <c r="D2437">
        <v>1</v>
      </c>
      <c r="E2437">
        <v>0</v>
      </c>
      <c r="F2437">
        <v>0</v>
      </c>
      <c r="G2437">
        <v>1</v>
      </c>
      <c r="H2437">
        <v>0</v>
      </c>
      <c r="I2437">
        <v>0</v>
      </c>
      <c r="J2437">
        <v>0</v>
      </c>
      <c r="K2437">
        <v>0</v>
      </c>
      <c r="L2437">
        <v>1</v>
      </c>
      <c r="M2437">
        <v>0</v>
      </c>
      <c r="N2437">
        <v>0</v>
      </c>
      <c r="O2437">
        <v>1</v>
      </c>
      <c r="P2437">
        <v>0</v>
      </c>
      <c r="Q2437" s="3">
        <v>5757.41345</v>
      </c>
    </row>
    <row r="2438" spans="1:17" hidden="1" x14ac:dyDescent="0.35">
      <c r="A2438" cm="1">
        <f t="array" ref="A2438:Q2438">_xlfn.IFS(H1097=$B$1617,A1097:Q1097)</f>
        <v>40</v>
      </c>
      <c r="B2438">
        <v>41.23</v>
      </c>
      <c r="C2438">
        <v>0</v>
      </c>
      <c r="D2438">
        <v>1</v>
      </c>
      <c r="E2438">
        <v>0</v>
      </c>
      <c r="F2438">
        <v>0</v>
      </c>
      <c r="G2438">
        <v>1</v>
      </c>
      <c r="H2438">
        <v>0</v>
      </c>
      <c r="I2438">
        <v>0</v>
      </c>
      <c r="J2438">
        <v>0</v>
      </c>
      <c r="K2438">
        <v>0</v>
      </c>
      <c r="L2438">
        <v>1</v>
      </c>
      <c r="M2438">
        <v>0</v>
      </c>
      <c r="N2438">
        <v>0</v>
      </c>
      <c r="O2438">
        <v>1</v>
      </c>
      <c r="P2438">
        <v>0</v>
      </c>
      <c r="Q2438" s="3">
        <v>6610.1097</v>
      </c>
    </row>
    <row r="2439" spans="1:17" hidden="1" x14ac:dyDescent="0.35">
      <c r="A2439" cm="1">
        <f t="array" ref="A2439:Q2439">_xlfn.IFS(H1098=$B$1617,A1098:Q1098)</f>
        <v>40</v>
      </c>
      <c r="B2439">
        <v>30.875</v>
      </c>
      <c r="C2439">
        <v>0</v>
      </c>
      <c r="D2439">
        <v>1</v>
      </c>
      <c r="E2439">
        <v>0</v>
      </c>
      <c r="F2439">
        <v>0</v>
      </c>
      <c r="G2439">
        <v>1</v>
      </c>
      <c r="H2439">
        <v>0</v>
      </c>
      <c r="I2439">
        <v>0</v>
      </c>
      <c r="J2439">
        <v>0</v>
      </c>
      <c r="K2439">
        <v>1</v>
      </c>
      <c r="L2439">
        <v>0</v>
      </c>
      <c r="M2439">
        <v>0</v>
      </c>
      <c r="N2439">
        <v>0</v>
      </c>
      <c r="O2439">
        <v>1</v>
      </c>
      <c r="P2439">
        <v>0</v>
      </c>
      <c r="Q2439" s="3">
        <v>8162.7162500000004</v>
      </c>
    </row>
    <row r="2440" spans="1:17" hidden="1" x14ac:dyDescent="0.35">
      <c r="A2440" cm="1">
        <f t="array" ref="A2440:Q2440">_xlfn.IFS(H1099=$B$1617,A1099:Q1099)</f>
        <v>40</v>
      </c>
      <c r="B2440">
        <v>34.104999999999997</v>
      </c>
      <c r="C2440">
        <v>0</v>
      </c>
      <c r="D2440">
        <v>1</v>
      </c>
      <c r="E2440">
        <v>0</v>
      </c>
      <c r="F2440">
        <v>0</v>
      </c>
      <c r="G2440">
        <v>1</v>
      </c>
      <c r="H2440">
        <v>0</v>
      </c>
      <c r="I2440">
        <v>0</v>
      </c>
      <c r="J2440">
        <v>0</v>
      </c>
      <c r="K2440">
        <v>0</v>
      </c>
      <c r="L2440">
        <v>1</v>
      </c>
      <c r="M2440">
        <v>0</v>
      </c>
      <c r="N2440">
        <v>0</v>
      </c>
      <c r="O2440">
        <v>1</v>
      </c>
      <c r="P2440">
        <v>0</v>
      </c>
      <c r="Q2440" s="3">
        <v>6600.2059499999996</v>
      </c>
    </row>
    <row r="2441" spans="1:17" hidden="1" x14ac:dyDescent="0.35">
      <c r="A2441" cm="1">
        <f t="array" ref="A2441:Q2441">_xlfn.IFS(H1100=$B$1617,A1100:Q1100)</f>
        <v>40</v>
      </c>
      <c r="B2441">
        <v>32.299999999999997</v>
      </c>
      <c r="C2441">
        <v>0</v>
      </c>
      <c r="D2441">
        <v>1</v>
      </c>
      <c r="E2441">
        <v>0</v>
      </c>
      <c r="F2441">
        <v>0</v>
      </c>
      <c r="G2441">
        <v>1</v>
      </c>
      <c r="H2441">
        <v>0</v>
      </c>
      <c r="I2441">
        <v>0</v>
      </c>
      <c r="J2441">
        <v>0</v>
      </c>
      <c r="K2441">
        <v>1</v>
      </c>
      <c r="L2441">
        <v>0</v>
      </c>
      <c r="M2441">
        <v>0</v>
      </c>
      <c r="N2441">
        <v>0</v>
      </c>
      <c r="O2441">
        <v>1</v>
      </c>
      <c r="P2441">
        <v>0</v>
      </c>
      <c r="Q2441" s="3">
        <v>6986.6970000000001</v>
      </c>
    </row>
    <row r="2442" spans="1:17" hidden="1" x14ac:dyDescent="0.35">
      <c r="A2442" cm="1">
        <f t="array" ref="A2442:Q2442">_xlfn.IFS(H1101=$B$1617,A1101:Q1101)</f>
        <v>41</v>
      </c>
      <c r="B2442">
        <v>37.049999999999997</v>
      </c>
      <c r="C2442">
        <v>0</v>
      </c>
      <c r="D2442">
        <v>1</v>
      </c>
      <c r="E2442">
        <v>0</v>
      </c>
      <c r="F2442">
        <v>0</v>
      </c>
      <c r="G2442">
        <v>1</v>
      </c>
      <c r="H2442">
        <v>0</v>
      </c>
      <c r="I2442">
        <v>0</v>
      </c>
      <c r="J2442">
        <v>0</v>
      </c>
      <c r="K2442">
        <v>1</v>
      </c>
      <c r="L2442">
        <v>0</v>
      </c>
      <c r="M2442">
        <v>0</v>
      </c>
      <c r="N2442">
        <v>0</v>
      </c>
      <c r="O2442">
        <v>1</v>
      </c>
      <c r="P2442">
        <v>0</v>
      </c>
      <c r="Q2442" s="3">
        <v>7265.7025000000003</v>
      </c>
    </row>
    <row r="2443" spans="1:17" hidden="1" x14ac:dyDescent="0.35">
      <c r="A2443" cm="1">
        <f t="array" ref="A2443:Q2443">_xlfn.IFS(H1102=$B$1617,A1102:Q1102)</f>
        <v>41</v>
      </c>
      <c r="B2443">
        <v>30.59</v>
      </c>
      <c r="C2443">
        <v>0</v>
      </c>
      <c r="D2443">
        <v>1</v>
      </c>
      <c r="E2443">
        <v>0</v>
      </c>
      <c r="F2443">
        <v>0</v>
      </c>
      <c r="G2443">
        <v>1</v>
      </c>
      <c r="H2443">
        <v>0</v>
      </c>
      <c r="I2443">
        <v>0</v>
      </c>
      <c r="J2443">
        <v>0</v>
      </c>
      <c r="K2443">
        <v>1</v>
      </c>
      <c r="L2443">
        <v>0</v>
      </c>
      <c r="M2443">
        <v>0</v>
      </c>
      <c r="N2443">
        <v>0</v>
      </c>
      <c r="O2443">
        <v>1</v>
      </c>
      <c r="P2443">
        <v>0</v>
      </c>
      <c r="Q2443" s="3">
        <v>7256.7231000000002</v>
      </c>
    </row>
    <row r="2444" spans="1:17" hidden="1" x14ac:dyDescent="0.35">
      <c r="A2444" cm="1">
        <f t="array" ref="A2444:Q2444">_xlfn.IFS(H1103=$B$1617,A1103:Q1103)</f>
        <v>41</v>
      </c>
      <c r="B2444">
        <v>34.200000000000003</v>
      </c>
      <c r="C2444">
        <v>0</v>
      </c>
      <c r="D2444">
        <v>1</v>
      </c>
      <c r="E2444">
        <v>0</v>
      </c>
      <c r="F2444">
        <v>0</v>
      </c>
      <c r="G2444">
        <v>1</v>
      </c>
      <c r="H2444">
        <v>0</v>
      </c>
      <c r="I2444">
        <v>0</v>
      </c>
      <c r="J2444">
        <v>0</v>
      </c>
      <c r="K2444">
        <v>1</v>
      </c>
      <c r="L2444">
        <v>0</v>
      </c>
      <c r="M2444">
        <v>0</v>
      </c>
      <c r="N2444">
        <v>0</v>
      </c>
      <c r="O2444">
        <v>1</v>
      </c>
      <c r="P2444">
        <v>0</v>
      </c>
      <c r="Q2444" s="3">
        <v>7261.741</v>
      </c>
    </row>
    <row r="2445" spans="1:17" hidden="1" x14ac:dyDescent="0.35">
      <c r="A2445" cm="1">
        <f t="array" ref="A2445:Q2445">_xlfn.IFS(H1104=$B$1617,A1104:Q1104)</f>
        <v>42</v>
      </c>
      <c r="B2445">
        <v>31.254999999999999</v>
      </c>
      <c r="C2445">
        <v>0</v>
      </c>
      <c r="D2445">
        <v>1</v>
      </c>
      <c r="E2445">
        <v>0</v>
      </c>
      <c r="F2445">
        <v>0</v>
      </c>
      <c r="G2445">
        <v>1</v>
      </c>
      <c r="H2445">
        <v>0</v>
      </c>
      <c r="I2445">
        <v>0</v>
      </c>
      <c r="J2445">
        <v>0</v>
      </c>
      <c r="K2445">
        <v>1</v>
      </c>
      <c r="L2445">
        <v>0</v>
      </c>
      <c r="M2445">
        <v>0</v>
      </c>
      <c r="N2445">
        <v>0</v>
      </c>
      <c r="O2445">
        <v>1</v>
      </c>
      <c r="P2445">
        <v>0</v>
      </c>
      <c r="Q2445" s="3">
        <v>6358.7764500000003</v>
      </c>
    </row>
    <row r="2446" spans="1:17" hidden="1" x14ac:dyDescent="0.35">
      <c r="A2446" cm="1">
        <f t="array" ref="A2446:Q2446">_xlfn.IFS(H1105=$B$1617,A1105:Q1105)</f>
        <v>43</v>
      </c>
      <c r="B2446">
        <v>30.114999999999998</v>
      </c>
      <c r="C2446">
        <v>0</v>
      </c>
      <c r="D2446">
        <v>1</v>
      </c>
      <c r="E2446">
        <v>0</v>
      </c>
      <c r="F2446">
        <v>0</v>
      </c>
      <c r="G2446">
        <v>1</v>
      </c>
      <c r="H2446">
        <v>0</v>
      </c>
      <c r="I2446">
        <v>0</v>
      </c>
      <c r="J2446">
        <v>0</v>
      </c>
      <c r="K2446">
        <v>1</v>
      </c>
      <c r="L2446">
        <v>0</v>
      </c>
      <c r="M2446">
        <v>0</v>
      </c>
      <c r="N2446">
        <v>0</v>
      </c>
      <c r="O2446">
        <v>1</v>
      </c>
      <c r="P2446">
        <v>0</v>
      </c>
      <c r="Q2446" s="3">
        <v>8410.0468500000006</v>
      </c>
    </row>
    <row r="2447" spans="1:17" hidden="1" x14ac:dyDescent="0.35">
      <c r="A2447" cm="1">
        <f t="array" ref="A2447:Q2447">_xlfn.IFS(H1106=$B$1617,A1106:Q1106)</f>
        <v>44</v>
      </c>
      <c r="B2447">
        <v>39.520000000000003</v>
      </c>
      <c r="C2447">
        <v>0</v>
      </c>
      <c r="D2447">
        <v>1</v>
      </c>
      <c r="E2447">
        <v>0</v>
      </c>
      <c r="F2447">
        <v>0</v>
      </c>
      <c r="G2447">
        <v>1</v>
      </c>
      <c r="H2447">
        <v>0</v>
      </c>
      <c r="I2447">
        <v>0</v>
      </c>
      <c r="J2447">
        <v>0</v>
      </c>
      <c r="K2447">
        <v>1</v>
      </c>
      <c r="L2447">
        <v>0</v>
      </c>
      <c r="M2447">
        <v>0</v>
      </c>
      <c r="N2447">
        <v>0</v>
      </c>
      <c r="O2447">
        <v>1</v>
      </c>
      <c r="P2447">
        <v>0</v>
      </c>
      <c r="Q2447" s="3">
        <v>6948.7007999999996</v>
      </c>
    </row>
    <row r="2448" spans="1:17" hidden="1" x14ac:dyDescent="0.35">
      <c r="A2448" cm="1">
        <f t="array" ref="A2448:Q2448">_xlfn.IFS(H1107=$B$1617,A1107:Q1107)</f>
        <v>44</v>
      </c>
      <c r="B2448">
        <v>32.015000000000001</v>
      </c>
      <c r="C2448">
        <v>0</v>
      </c>
      <c r="D2448">
        <v>1</v>
      </c>
      <c r="E2448">
        <v>0</v>
      </c>
      <c r="F2448">
        <v>0</v>
      </c>
      <c r="G2448">
        <v>1</v>
      </c>
      <c r="H2448">
        <v>0</v>
      </c>
      <c r="I2448">
        <v>0</v>
      </c>
      <c r="J2448">
        <v>0</v>
      </c>
      <c r="K2448">
        <v>1</v>
      </c>
      <c r="L2448">
        <v>0</v>
      </c>
      <c r="M2448">
        <v>0</v>
      </c>
      <c r="N2448">
        <v>0</v>
      </c>
      <c r="O2448">
        <v>1</v>
      </c>
      <c r="P2448">
        <v>0</v>
      </c>
      <c r="Q2448" s="3">
        <v>8116.2688500000004</v>
      </c>
    </row>
    <row r="2449" spans="1:17" hidden="1" x14ac:dyDescent="0.35">
      <c r="A2449" cm="1">
        <f t="array" ref="A2449:Q2449">_xlfn.IFS(H1108=$B$1617,A1108:Q1108)</f>
        <v>45</v>
      </c>
      <c r="B2449">
        <v>30.495000000000001</v>
      </c>
      <c r="C2449">
        <v>0</v>
      </c>
      <c r="D2449">
        <v>1</v>
      </c>
      <c r="E2449">
        <v>0</v>
      </c>
      <c r="F2449">
        <v>0</v>
      </c>
      <c r="G2449">
        <v>1</v>
      </c>
      <c r="H2449">
        <v>0</v>
      </c>
      <c r="I2449">
        <v>0</v>
      </c>
      <c r="J2449">
        <v>0</v>
      </c>
      <c r="K2449">
        <v>1</v>
      </c>
      <c r="L2449">
        <v>0</v>
      </c>
      <c r="M2449">
        <v>0</v>
      </c>
      <c r="N2449">
        <v>0</v>
      </c>
      <c r="O2449">
        <v>1</v>
      </c>
      <c r="P2449">
        <v>0</v>
      </c>
      <c r="Q2449" s="3">
        <v>8413.4630500000003</v>
      </c>
    </row>
    <row r="2450" spans="1:17" hidden="1" x14ac:dyDescent="0.35">
      <c r="A2450" cm="1">
        <f t="array" ref="A2450:Q2450">_xlfn.IFS(H1109=$B$1617,A1109:Q1109)</f>
        <v>45</v>
      </c>
      <c r="B2450">
        <v>39.805</v>
      </c>
      <c r="C2450">
        <v>0</v>
      </c>
      <c r="D2450">
        <v>1</v>
      </c>
      <c r="E2450">
        <v>0</v>
      </c>
      <c r="F2450">
        <v>0</v>
      </c>
      <c r="G2450">
        <v>1</v>
      </c>
      <c r="H2450">
        <v>0</v>
      </c>
      <c r="I2450">
        <v>0</v>
      </c>
      <c r="J2450">
        <v>0</v>
      </c>
      <c r="K2450">
        <v>0</v>
      </c>
      <c r="L2450">
        <v>1</v>
      </c>
      <c r="M2450">
        <v>0</v>
      </c>
      <c r="N2450">
        <v>0</v>
      </c>
      <c r="O2450">
        <v>1</v>
      </c>
      <c r="P2450">
        <v>0</v>
      </c>
      <c r="Q2450" s="3">
        <v>7448.4039499999999</v>
      </c>
    </row>
    <row r="2451" spans="1:17" hidden="1" x14ac:dyDescent="0.35">
      <c r="A2451" cm="1">
        <f t="array" ref="A2451:Q2451">_xlfn.IFS(H1110=$B$1617,A1110:Q1110)</f>
        <v>46</v>
      </c>
      <c r="B2451">
        <v>33.344999999999999</v>
      </c>
      <c r="C2451">
        <v>0</v>
      </c>
      <c r="D2451">
        <v>1</v>
      </c>
      <c r="E2451">
        <v>0</v>
      </c>
      <c r="F2451">
        <v>0</v>
      </c>
      <c r="G2451">
        <v>1</v>
      </c>
      <c r="H2451">
        <v>0</v>
      </c>
      <c r="I2451">
        <v>0</v>
      </c>
      <c r="J2451">
        <v>0</v>
      </c>
      <c r="K2451">
        <v>0</v>
      </c>
      <c r="L2451">
        <v>1</v>
      </c>
      <c r="M2451">
        <v>0</v>
      </c>
      <c r="N2451">
        <v>0</v>
      </c>
      <c r="O2451">
        <v>1</v>
      </c>
      <c r="P2451">
        <v>0</v>
      </c>
      <c r="Q2451" s="3">
        <v>8334.4575499999992</v>
      </c>
    </row>
    <row r="2452" spans="1:17" hidden="1" x14ac:dyDescent="0.35">
      <c r="A2452" cm="1">
        <f t="array" ref="A2452:Q2452">_xlfn.IFS(H1111=$B$1617,A1111:Q1111)</f>
        <v>46</v>
      </c>
      <c r="B2452">
        <v>39.424999999999997</v>
      </c>
      <c r="C2452">
        <v>0</v>
      </c>
      <c r="D2452">
        <v>1</v>
      </c>
      <c r="E2452">
        <v>0</v>
      </c>
      <c r="F2452">
        <v>0</v>
      </c>
      <c r="G2452">
        <v>1</v>
      </c>
      <c r="H2452">
        <v>0</v>
      </c>
      <c r="I2452">
        <v>0</v>
      </c>
      <c r="J2452">
        <v>0</v>
      </c>
      <c r="K2452">
        <v>0</v>
      </c>
      <c r="L2452">
        <v>1</v>
      </c>
      <c r="M2452">
        <v>0</v>
      </c>
      <c r="N2452">
        <v>0</v>
      </c>
      <c r="O2452">
        <v>1</v>
      </c>
      <c r="P2452">
        <v>0</v>
      </c>
      <c r="Q2452" s="3">
        <v>8342.9087500000005</v>
      </c>
    </row>
    <row r="2453" spans="1:17" hidden="1" x14ac:dyDescent="0.35">
      <c r="A2453" cm="1">
        <f t="array" ref="A2453:Q2453">_xlfn.IFS(H1112=$B$1617,A1112:Q1112)</f>
        <v>46</v>
      </c>
      <c r="B2453">
        <v>33.44</v>
      </c>
      <c r="C2453">
        <v>0</v>
      </c>
      <c r="D2453">
        <v>1</v>
      </c>
      <c r="E2453">
        <v>0</v>
      </c>
      <c r="F2453">
        <v>0</v>
      </c>
      <c r="G2453">
        <v>1</v>
      </c>
      <c r="H2453">
        <v>0</v>
      </c>
      <c r="I2453">
        <v>0</v>
      </c>
      <c r="J2453">
        <v>0</v>
      </c>
      <c r="K2453">
        <v>0</v>
      </c>
      <c r="L2453">
        <v>1</v>
      </c>
      <c r="M2453">
        <v>0</v>
      </c>
      <c r="N2453">
        <v>0</v>
      </c>
      <c r="O2453">
        <v>1</v>
      </c>
      <c r="P2453">
        <v>0</v>
      </c>
      <c r="Q2453" s="3">
        <v>8334.5895999999993</v>
      </c>
    </row>
    <row r="2454" spans="1:17" hidden="1" x14ac:dyDescent="0.35">
      <c r="A2454" cm="1">
        <f t="array" ref="A2454:Q2454">_xlfn.IFS(H1113=$B$1617,A1113:Q1113)</f>
        <v>46</v>
      </c>
      <c r="B2454">
        <v>40.375</v>
      </c>
      <c r="C2454">
        <v>0</v>
      </c>
      <c r="D2454">
        <v>1</v>
      </c>
      <c r="E2454">
        <v>0</v>
      </c>
      <c r="F2454">
        <v>0</v>
      </c>
      <c r="G2454">
        <v>1</v>
      </c>
      <c r="H2454">
        <v>0</v>
      </c>
      <c r="I2454">
        <v>0</v>
      </c>
      <c r="J2454">
        <v>0</v>
      </c>
      <c r="K2454">
        <v>1</v>
      </c>
      <c r="L2454">
        <v>0</v>
      </c>
      <c r="M2454">
        <v>0</v>
      </c>
      <c r="N2454">
        <v>0</v>
      </c>
      <c r="O2454">
        <v>1</v>
      </c>
      <c r="P2454">
        <v>0</v>
      </c>
      <c r="Q2454" s="3">
        <v>8733.2292500000003</v>
      </c>
    </row>
    <row r="2455" spans="1:17" hidden="1" x14ac:dyDescent="0.35">
      <c r="A2455" cm="1">
        <f t="array" ref="A2455:Q2455">_xlfn.IFS(H1114=$B$1617,A1114:Q1114)</f>
        <v>48</v>
      </c>
      <c r="B2455">
        <v>35.625</v>
      </c>
      <c r="C2455">
        <v>0</v>
      </c>
      <c r="D2455">
        <v>1</v>
      </c>
      <c r="E2455">
        <v>0</v>
      </c>
      <c r="F2455">
        <v>0</v>
      </c>
      <c r="G2455">
        <v>1</v>
      </c>
      <c r="H2455">
        <v>0</v>
      </c>
      <c r="I2455">
        <v>0</v>
      </c>
      <c r="J2455">
        <v>0</v>
      </c>
      <c r="K2455">
        <v>0</v>
      </c>
      <c r="L2455">
        <v>1</v>
      </c>
      <c r="M2455">
        <v>0</v>
      </c>
      <c r="N2455">
        <v>0</v>
      </c>
      <c r="O2455">
        <v>1</v>
      </c>
      <c r="P2455">
        <v>0</v>
      </c>
      <c r="Q2455" s="3">
        <v>10736.87075</v>
      </c>
    </row>
    <row r="2456" spans="1:17" hidden="1" x14ac:dyDescent="0.35">
      <c r="A2456" cm="1">
        <f t="array" ref="A2456:Q2456">_xlfn.IFS(H1115=$B$1617,A1115:Q1115)</f>
        <v>48</v>
      </c>
      <c r="B2456">
        <v>31.445</v>
      </c>
      <c r="C2456">
        <v>0</v>
      </c>
      <c r="D2456">
        <v>1</v>
      </c>
      <c r="E2456">
        <v>0</v>
      </c>
      <c r="F2456">
        <v>0</v>
      </c>
      <c r="G2456">
        <v>1</v>
      </c>
      <c r="H2456">
        <v>0</v>
      </c>
      <c r="I2456">
        <v>0</v>
      </c>
      <c r="J2456">
        <v>0</v>
      </c>
      <c r="K2456">
        <v>0</v>
      </c>
      <c r="L2456">
        <v>1</v>
      </c>
      <c r="M2456">
        <v>0</v>
      </c>
      <c r="N2456">
        <v>0</v>
      </c>
      <c r="O2456">
        <v>1</v>
      </c>
      <c r="P2456">
        <v>0</v>
      </c>
      <c r="Q2456" s="3">
        <v>8964.0605500000001</v>
      </c>
    </row>
    <row r="2457" spans="1:17" hidden="1" x14ac:dyDescent="0.35">
      <c r="A2457" cm="1">
        <f t="array" ref="A2457:Q2457">_xlfn.IFS(H1116=$B$1617,A1116:Q1116)</f>
        <v>48</v>
      </c>
      <c r="B2457">
        <v>30.78</v>
      </c>
      <c r="C2457">
        <v>0</v>
      </c>
      <c r="D2457">
        <v>1</v>
      </c>
      <c r="E2457">
        <v>0</v>
      </c>
      <c r="F2457">
        <v>0</v>
      </c>
      <c r="G2457">
        <v>1</v>
      </c>
      <c r="H2457">
        <v>0</v>
      </c>
      <c r="I2457">
        <v>0</v>
      </c>
      <c r="J2457">
        <v>0</v>
      </c>
      <c r="K2457">
        <v>0</v>
      </c>
      <c r="L2457">
        <v>1</v>
      </c>
      <c r="M2457">
        <v>0</v>
      </c>
      <c r="N2457">
        <v>0</v>
      </c>
      <c r="O2457">
        <v>1</v>
      </c>
      <c r="P2457">
        <v>0</v>
      </c>
      <c r="Q2457" s="3">
        <v>10141.136200000001</v>
      </c>
    </row>
    <row r="2458" spans="1:17" hidden="1" x14ac:dyDescent="0.35">
      <c r="A2458" cm="1">
        <f t="array" ref="A2458:Q2458">_xlfn.IFS(H1117=$B$1617,A1117:Q1117)</f>
        <v>48</v>
      </c>
      <c r="B2458">
        <v>36.67</v>
      </c>
      <c r="C2458">
        <v>0</v>
      </c>
      <c r="D2458">
        <v>1</v>
      </c>
      <c r="E2458">
        <v>0</v>
      </c>
      <c r="F2458">
        <v>0</v>
      </c>
      <c r="G2458">
        <v>1</v>
      </c>
      <c r="H2458">
        <v>0</v>
      </c>
      <c r="I2458">
        <v>0</v>
      </c>
      <c r="J2458">
        <v>0</v>
      </c>
      <c r="K2458">
        <v>1</v>
      </c>
      <c r="L2458">
        <v>0</v>
      </c>
      <c r="M2458">
        <v>0</v>
      </c>
      <c r="N2458">
        <v>0</v>
      </c>
      <c r="O2458">
        <v>1</v>
      </c>
      <c r="P2458">
        <v>0</v>
      </c>
      <c r="Q2458" s="3">
        <v>28468.919010000001</v>
      </c>
    </row>
    <row r="2459" spans="1:17" hidden="1" x14ac:dyDescent="0.35">
      <c r="A2459" cm="1">
        <f t="array" ref="A2459:Q2459">_xlfn.IFS(H1118=$B$1617,A1118:Q1118)</f>
        <v>48</v>
      </c>
      <c r="B2459">
        <v>32.299999999999997</v>
      </c>
      <c r="C2459">
        <v>0</v>
      </c>
      <c r="D2459">
        <v>1</v>
      </c>
      <c r="E2459">
        <v>0</v>
      </c>
      <c r="F2459">
        <v>0</v>
      </c>
      <c r="G2459">
        <v>1</v>
      </c>
      <c r="H2459">
        <v>0</v>
      </c>
      <c r="I2459">
        <v>0</v>
      </c>
      <c r="J2459">
        <v>0</v>
      </c>
      <c r="K2459">
        <v>1</v>
      </c>
      <c r="L2459">
        <v>0</v>
      </c>
      <c r="M2459">
        <v>0</v>
      </c>
      <c r="N2459">
        <v>0</v>
      </c>
      <c r="O2459">
        <v>1</v>
      </c>
      <c r="P2459">
        <v>0</v>
      </c>
      <c r="Q2459" s="3">
        <v>8765.2489999999998</v>
      </c>
    </row>
    <row r="2460" spans="1:17" hidden="1" x14ac:dyDescent="0.35">
      <c r="A2460" cm="1">
        <f t="array" ref="A2460:Q2460">_xlfn.IFS(H1119=$B$1617,A1119:Q1119)</f>
        <v>49</v>
      </c>
      <c r="B2460">
        <v>31.35</v>
      </c>
      <c r="C2460">
        <v>0</v>
      </c>
      <c r="D2460">
        <v>1</v>
      </c>
      <c r="E2460">
        <v>0</v>
      </c>
      <c r="F2460">
        <v>0</v>
      </c>
      <c r="G2460">
        <v>1</v>
      </c>
      <c r="H2460">
        <v>0</v>
      </c>
      <c r="I2460">
        <v>0</v>
      </c>
      <c r="J2460">
        <v>0</v>
      </c>
      <c r="K2460">
        <v>0</v>
      </c>
      <c r="L2460">
        <v>1</v>
      </c>
      <c r="M2460">
        <v>0</v>
      </c>
      <c r="N2460">
        <v>0</v>
      </c>
      <c r="O2460">
        <v>1</v>
      </c>
      <c r="P2460">
        <v>0</v>
      </c>
      <c r="Q2460" s="3">
        <v>9290.1394999999993</v>
      </c>
    </row>
    <row r="2461" spans="1:17" hidden="1" x14ac:dyDescent="0.35">
      <c r="A2461" cm="1">
        <f t="array" ref="A2461:Q2461">_xlfn.IFS(H1120=$B$1617,A1120:Q1120)</f>
        <v>49</v>
      </c>
      <c r="B2461">
        <v>32.299999999999997</v>
      </c>
      <c r="C2461">
        <v>0</v>
      </c>
      <c r="D2461">
        <v>1</v>
      </c>
      <c r="E2461">
        <v>0</v>
      </c>
      <c r="F2461">
        <v>0</v>
      </c>
      <c r="G2461">
        <v>1</v>
      </c>
      <c r="H2461">
        <v>0</v>
      </c>
      <c r="I2461">
        <v>0</v>
      </c>
      <c r="J2461">
        <v>0</v>
      </c>
      <c r="K2461">
        <v>1</v>
      </c>
      <c r="L2461">
        <v>0</v>
      </c>
      <c r="M2461">
        <v>0</v>
      </c>
      <c r="N2461">
        <v>0</v>
      </c>
      <c r="O2461">
        <v>1</v>
      </c>
      <c r="P2461">
        <v>0</v>
      </c>
      <c r="Q2461" s="3">
        <v>10269.459999999999</v>
      </c>
    </row>
    <row r="2462" spans="1:17" hidden="1" x14ac:dyDescent="0.35">
      <c r="A2462" cm="1">
        <f t="array" ref="A2462:Q2462">_xlfn.IFS(H1121=$B$1617,A1121:Q1121)</f>
        <v>50</v>
      </c>
      <c r="B2462">
        <v>32.204999999999998</v>
      </c>
      <c r="C2462">
        <v>0</v>
      </c>
      <c r="D2462">
        <v>1</v>
      </c>
      <c r="E2462">
        <v>0</v>
      </c>
      <c r="F2462">
        <v>0</v>
      </c>
      <c r="G2462">
        <v>1</v>
      </c>
      <c r="H2462">
        <v>0</v>
      </c>
      <c r="I2462">
        <v>0</v>
      </c>
      <c r="J2462">
        <v>0</v>
      </c>
      <c r="K2462">
        <v>1</v>
      </c>
      <c r="L2462">
        <v>0</v>
      </c>
      <c r="M2462">
        <v>0</v>
      </c>
      <c r="N2462">
        <v>0</v>
      </c>
      <c r="O2462">
        <v>1</v>
      </c>
      <c r="P2462">
        <v>0</v>
      </c>
      <c r="Q2462" s="3">
        <v>8835.2649500000007</v>
      </c>
    </row>
    <row r="2463" spans="1:17" hidden="1" x14ac:dyDescent="0.35">
      <c r="A2463" cm="1">
        <f t="array" ref="A2463:Q2463">_xlfn.IFS(H1122=$B$1617,A1122:Q1122)</f>
        <v>50</v>
      </c>
      <c r="B2463">
        <v>32.11</v>
      </c>
      <c r="C2463">
        <v>0</v>
      </c>
      <c r="D2463">
        <v>1</v>
      </c>
      <c r="E2463">
        <v>0</v>
      </c>
      <c r="F2463">
        <v>0</v>
      </c>
      <c r="G2463">
        <v>1</v>
      </c>
      <c r="H2463">
        <v>0</v>
      </c>
      <c r="I2463">
        <v>0</v>
      </c>
      <c r="J2463">
        <v>0</v>
      </c>
      <c r="K2463">
        <v>0</v>
      </c>
      <c r="L2463">
        <v>1</v>
      </c>
      <c r="M2463">
        <v>0</v>
      </c>
      <c r="N2463">
        <v>0</v>
      </c>
      <c r="O2463">
        <v>1</v>
      </c>
      <c r="P2463">
        <v>0</v>
      </c>
      <c r="Q2463" s="3">
        <v>25333.332839999999</v>
      </c>
    </row>
    <row r="2464" spans="1:17" hidden="1" x14ac:dyDescent="0.35">
      <c r="A2464" cm="1">
        <f t="array" ref="A2464:Q2464">_xlfn.IFS(H1123=$B$1617,A1123:Q1123)</f>
        <v>50</v>
      </c>
      <c r="B2464">
        <v>30.97</v>
      </c>
      <c r="C2464">
        <v>0</v>
      </c>
      <c r="D2464">
        <v>1</v>
      </c>
      <c r="E2464">
        <v>0</v>
      </c>
      <c r="F2464">
        <v>0</v>
      </c>
      <c r="G2464">
        <v>1</v>
      </c>
      <c r="H2464">
        <v>0</v>
      </c>
      <c r="I2464">
        <v>0</v>
      </c>
      <c r="J2464">
        <v>0</v>
      </c>
      <c r="K2464">
        <v>1</v>
      </c>
      <c r="L2464">
        <v>0</v>
      </c>
      <c r="M2464">
        <v>0</v>
      </c>
      <c r="N2464">
        <v>0</v>
      </c>
      <c r="O2464">
        <v>1</v>
      </c>
      <c r="P2464">
        <v>0</v>
      </c>
      <c r="Q2464" s="3">
        <v>10600.5483</v>
      </c>
    </row>
    <row r="2465" spans="1:17" hidden="1" x14ac:dyDescent="0.35">
      <c r="A2465" cm="1">
        <f t="array" ref="A2465:Q2465">_xlfn.IFS(H1124=$B$1617,A1124:Q1124)</f>
        <v>51</v>
      </c>
      <c r="B2465">
        <v>31.635000000000002</v>
      </c>
      <c r="C2465">
        <v>0</v>
      </c>
      <c r="D2465">
        <v>1</v>
      </c>
      <c r="E2465">
        <v>0</v>
      </c>
      <c r="F2465">
        <v>0</v>
      </c>
      <c r="G2465">
        <v>1</v>
      </c>
      <c r="H2465">
        <v>0</v>
      </c>
      <c r="I2465">
        <v>0</v>
      </c>
      <c r="J2465">
        <v>0</v>
      </c>
      <c r="K2465">
        <v>1</v>
      </c>
      <c r="L2465">
        <v>0</v>
      </c>
      <c r="M2465">
        <v>0</v>
      </c>
      <c r="N2465">
        <v>0</v>
      </c>
      <c r="O2465">
        <v>1</v>
      </c>
      <c r="P2465">
        <v>0</v>
      </c>
      <c r="Q2465" s="3">
        <v>9174.1356500000002</v>
      </c>
    </row>
    <row r="2466" spans="1:17" hidden="1" x14ac:dyDescent="0.35">
      <c r="A2466" cm="1">
        <f t="array" ref="A2466:Q2466">_xlfn.IFS(H1125=$B$1617,A1125:Q1125)</f>
        <v>51</v>
      </c>
      <c r="B2466">
        <v>32.299999999999997</v>
      </c>
      <c r="C2466">
        <v>0</v>
      </c>
      <c r="D2466">
        <v>1</v>
      </c>
      <c r="E2466">
        <v>0</v>
      </c>
      <c r="F2466">
        <v>0</v>
      </c>
      <c r="G2466">
        <v>1</v>
      </c>
      <c r="H2466">
        <v>0</v>
      </c>
      <c r="I2466">
        <v>0</v>
      </c>
      <c r="J2466">
        <v>0</v>
      </c>
      <c r="K2466">
        <v>0</v>
      </c>
      <c r="L2466">
        <v>1</v>
      </c>
      <c r="M2466">
        <v>0</v>
      </c>
      <c r="N2466">
        <v>0</v>
      </c>
      <c r="O2466">
        <v>1</v>
      </c>
      <c r="P2466">
        <v>0</v>
      </c>
      <c r="Q2466" s="3">
        <v>9964.06</v>
      </c>
    </row>
    <row r="2467" spans="1:17" hidden="1" x14ac:dyDescent="0.35">
      <c r="A2467" cm="1">
        <f t="array" ref="A2467:Q2467">_xlfn.IFS(H1126=$B$1617,A1126:Q1126)</f>
        <v>52</v>
      </c>
      <c r="B2467">
        <v>32.204999999999998</v>
      </c>
      <c r="C2467">
        <v>0</v>
      </c>
      <c r="D2467">
        <v>1</v>
      </c>
      <c r="E2467">
        <v>0</v>
      </c>
      <c r="F2467">
        <v>0</v>
      </c>
      <c r="G2467">
        <v>1</v>
      </c>
      <c r="H2467">
        <v>0</v>
      </c>
      <c r="I2467">
        <v>0</v>
      </c>
      <c r="J2467">
        <v>0</v>
      </c>
      <c r="K2467">
        <v>0</v>
      </c>
      <c r="L2467">
        <v>1</v>
      </c>
      <c r="M2467">
        <v>0</v>
      </c>
      <c r="N2467">
        <v>0</v>
      </c>
      <c r="O2467">
        <v>1</v>
      </c>
      <c r="P2467">
        <v>0</v>
      </c>
      <c r="Q2467" s="3">
        <v>11488.31695</v>
      </c>
    </row>
    <row r="2468" spans="1:17" hidden="1" x14ac:dyDescent="0.35">
      <c r="A2468" cm="1">
        <f t="array" ref="A2468:Q2468">_xlfn.IFS(H1127=$B$1617,A1127:Q1127)</f>
        <v>52</v>
      </c>
      <c r="B2468">
        <v>33.25</v>
      </c>
      <c r="C2468">
        <v>0</v>
      </c>
      <c r="D2468">
        <v>1</v>
      </c>
      <c r="E2468">
        <v>0</v>
      </c>
      <c r="F2468">
        <v>0</v>
      </c>
      <c r="G2468">
        <v>1</v>
      </c>
      <c r="H2468">
        <v>0</v>
      </c>
      <c r="I2468">
        <v>0</v>
      </c>
      <c r="J2468">
        <v>0</v>
      </c>
      <c r="K2468">
        <v>0</v>
      </c>
      <c r="L2468">
        <v>1</v>
      </c>
      <c r="M2468">
        <v>0</v>
      </c>
      <c r="N2468">
        <v>0</v>
      </c>
      <c r="O2468">
        <v>1</v>
      </c>
      <c r="P2468">
        <v>0</v>
      </c>
      <c r="Q2468" s="3">
        <v>9722.7695000000003</v>
      </c>
    </row>
    <row r="2469" spans="1:17" hidden="1" x14ac:dyDescent="0.35">
      <c r="A2469" cm="1">
        <f t="array" ref="A2469:Q2469">_xlfn.IFS(H1128=$B$1617,A1128:Q1128)</f>
        <v>52</v>
      </c>
      <c r="B2469">
        <v>36.765000000000001</v>
      </c>
      <c r="C2469">
        <v>0</v>
      </c>
      <c r="D2469">
        <v>1</v>
      </c>
      <c r="E2469">
        <v>0</v>
      </c>
      <c r="F2469">
        <v>0</v>
      </c>
      <c r="G2469">
        <v>1</v>
      </c>
      <c r="H2469">
        <v>0</v>
      </c>
      <c r="I2469">
        <v>0</v>
      </c>
      <c r="J2469">
        <v>0</v>
      </c>
      <c r="K2469">
        <v>1</v>
      </c>
      <c r="L2469">
        <v>0</v>
      </c>
      <c r="M2469">
        <v>0</v>
      </c>
      <c r="N2469">
        <v>0</v>
      </c>
      <c r="O2469">
        <v>1</v>
      </c>
      <c r="P2469">
        <v>0</v>
      </c>
      <c r="Q2469" s="3">
        <v>26467.09737</v>
      </c>
    </row>
    <row r="2470" spans="1:17" hidden="1" x14ac:dyDescent="0.35">
      <c r="A2470" cm="1">
        <f t="array" ref="A2470:Q2470">_xlfn.IFS(H1129=$B$1617,A1129:Q1129)</f>
        <v>52</v>
      </c>
      <c r="B2470">
        <v>32.774999999999999</v>
      </c>
      <c r="C2470">
        <v>0</v>
      </c>
      <c r="D2470">
        <v>1</v>
      </c>
      <c r="E2470">
        <v>0</v>
      </c>
      <c r="F2470">
        <v>0</v>
      </c>
      <c r="G2470">
        <v>1</v>
      </c>
      <c r="H2470">
        <v>0</v>
      </c>
      <c r="I2470">
        <v>0</v>
      </c>
      <c r="J2470">
        <v>0</v>
      </c>
      <c r="K2470">
        <v>1</v>
      </c>
      <c r="L2470">
        <v>0</v>
      </c>
      <c r="M2470">
        <v>0</v>
      </c>
      <c r="N2470">
        <v>0</v>
      </c>
      <c r="O2470">
        <v>1</v>
      </c>
      <c r="P2470">
        <v>0</v>
      </c>
      <c r="Q2470" s="3">
        <v>11289.10925</v>
      </c>
    </row>
    <row r="2471" spans="1:17" hidden="1" x14ac:dyDescent="0.35">
      <c r="A2471" cm="1">
        <f t="array" ref="A2471:Q2471">_xlfn.IFS(H1130=$B$1617,A1130:Q1130)</f>
        <v>53</v>
      </c>
      <c r="B2471">
        <v>31.16</v>
      </c>
      <c r="C2471">
        <v>0</v>
      </c>
      <c r="D2471">
        <v>1</v>
      </c>
      <c r="E2471">
        <v>0</v>
      </c>
      <c r="F2471">
        <v>0</v>
      </c>
      <c r="G2471">
        <v>1</v>
      </c>
      <c r="H2471">
        <v>0</v>
      </c>
      <c r="I2471">
        <v>0</v>
      </c>
      <c r="J2471">
        <v>0</v>
      </c>
      <c r="K2471">
        <v>1</v>
      </c>
      <c r="L2471">
        <v>0</v>
      </c>
      <c r="M2471">
        <v>0</v>
      </c>
      <c r="N2471">
        <v>0</v>
      </c>
      <c r="O2471">
        <v>1</v>
      </c>
      <c r="P2471">
        <v>0</v>
      </c>
      <c r="Q2471" s="3">
        <v>10461.9794</v>
      </c>
    </row>
    <row r="2472" spans="1:17" hidden="1" x14ac:dyDescent="0.35">
      <c r="A2472" cm="1">
        <f t="array" ref="A2472:Q2472">_xlfn.IFS(H1131=$B$1617,A1131:Q1131)</f>
        <v>53</v>
      </c>
      <c r="B2472">
        <v>30.495000000000001</v>
      </c>
      <c r="C2472">
        <v>0</v>
      </c>
      <c r="D2472">
        <v>1</v>
      </c>
      <c r="E2472">
        <v>0</v>
      </c>
      <c r="F2472">
        <v>0</v>
      </c>
      <c r="G2472">
        <v>1</v>
      </c>
      <c r="H2472">
        <v>0</v>
      </c>
      <c r="I2472">
        <v>0</v>
      </c>
      <c r="J2472">
        <v>0</v>
      </c>
      <c r="K2472">
        <v>0</v>
      </c>
      <c r="L2472">
        <v>1</v>
      </c>
      <c r="M2472">
        <v>0</v>
      </c>
      <c r="N2472">
        <v>0</v>
      </c>
      <c r="O2472">
        <v>1</v>
      </c>
      <c r="P2472">
        <v>0</v>
      </c>
      <c r="Q2472" s="3">
        <v>10072.055050000001</v>
      </c>
    </row>
    <row r="2473" spans="1:17" hidden="1" x14ac:dyDescent="0.35">
      <c r="A2473" cm="1">
        <f t="array" ref="A2473:Q2473">_xlfn.IFS(H1132=$B$1617,A1132:Q1132)</f>
        <v>54</v>
      </c>
      <c r="B2473">
        <v>33.630000000000003</v>
      </c>
      <c r="C2473">
        <v>0</v>
      </c>
      <c r="D2473">
        <v>1</v>
      </c>
      <c r="E2473">
        <v>0</v>
      </c>
      <c r="F2473">
        <v>0</v>
      </c>
      <c r="G2473">
        <v>1</v>
      </c>
      <c r="H2473">
        <v>0</v>
      </c>
      <c r="I2473">
        <v>0</v>
      </c>
      <c r="J2473">
        <v>0</v>
      </c>
      <c r="K2473">
        <v>1</v>
      </c>
      <c r="L2473">
        <v>0</v>
      </c>
      <c r="M2473">
        <v>0</v>
      </c>
      <c r="N2473">
        <v>0</v>
      </c>
      <c r="O2473">
        <v>1</v>
      </c>
      <c r="P2473">
        <v>0</v>
      </c>
      <c r="Q2473" s="3">
        <v>10825.253699999999</v>
      </c>
    </row>
    <row r="2474" spans="1:17" hidden="1" x14ac:dyDescent="0.35">
      <c r="A2474" cm="1">
        <f t="array" ref="A2474:Q2474">_xlfn.IFS(H1133=$B$1617,A1133:Q1133)</f>
        <v>54</v>
      </c>
      <c r="B2474">
        <v>30.02</v>
      </c>
      <c r="C2474">
        <v>0</v>
      </c>
      <c r="D2474">
        <v>1</v>
      </c>
      <c r="E2474">
        <v>0</v>
      </c>
      <c r="F2474">
        <v>0</v>
      </c>
      <c r="G2474">
        <v>1</v>
      </c>
      <c r="H2474">
        <v>0</v>
      </c>
      <c r="I2474">
        <v>0</v>
      </c>
      <c r="J2474">
        <v>0</v>
      </c>
      <c r="K2474">
        <v>1</v>
      </c>
      <c r="L2474">
        <v>0</v>
      </c>
      <c r="M2474">
        <v>0</v>
      </c>
      <c r="N2474">
        <v>0</v>
      </c>
      <c r="O2474">
        <v>1</v>
      </c>
      <c r="P2474">
        <v>0</v>
      </c>
      <c r="Q2474" s="3">
        <v>24476.478510000001</v>
      </c>
    </row>
    <row r="2475" spans="1:17" hidden="1" x14ac:dyDescent="0.35">
      <c r="A2475" cm="1">
        <f t="array" ref="A2475:Q2475">_xlfn.IFS(H1134=$B$1617,A1134:Q1134)</f>
        <v>54</v>
      </c>
      <c r="B2475">
        <v>32.774999999999999</v>
      </c>
      <c r="C2475">
        <v>0</v>
      </c>
      <c r="D2475">
        <v>1</v>
      </c>
      <c r="E2475">
        <v>0</v>
      </c>
      <c r="F2475">
        <v>0</v>
      </c>
      <c r="G2475">
        <v>1</v>
      </c>
      <c r="H2475">
        <v>0</v>
      </c>
      <c r="I2475">
        <v>0</v>
      </c>
      <c r="J2475">
        <v>0</v>
      </c>
      <c r="K2475">
        <v>0</v>
      </c>
      <c r="L2475">
        <v>1</v>
      </c>
      <c r="M2475">
        <v>0</v>
      </c>
      <c r="N2475">
        <v>0</v>
      </c>
      <c r="O2475">
        <v>1</v>
      </c>
      <c r="P2475">
        <v>0</v>
      </c>
      <c r="Q2475" s="3">
        <v>10435.06525</v>
      </c>
    </row>
    <row r="2476" spans="1:17" hidden="1" x14ac:dyDescent="0.35">
      <c r="A2476" cm="1">
        <f t="array" ref="A2476:Q2476">_xlfn.IFS(H1135=$B$1617,A1135:Q1135)</f>
        <v>54</v>
      </c>
      <c r="B2476">
        <v>30.21</v>
      </c>
      <c r="C2476">
        <v>0</v>
      </c>
      <c r="D2476">
        <v>1</v>
      </c>
      <c r="E2476">
        <v>0</v>
      </c>
      <c r="F2476">
        <v>0</v>
      </c>
      <c r="G2476">
        <v>1</v>
      </c>
      <c r="H2476">
        <v>0</v>
      </c>
      <c r="I2476">
        <v>0</v>
      </c>
      <c r="J2476">
        <v>0</v>
      </c>
      <c r="K2476">
        <v>1</v>
      </c>
      <c r="L2476">
        <v>0</v>
      </c>
      <c r="M2476">
        <v>0</v>
      </c>
      <c r="N2476">
        <v>0</v>
      </c>
      <c r="O2476">
        <v>1</v>
      </c>
      <c r="P2476">
        <v>0</v>
      </c>
      <c r="Q2476" s="3">
        <v>10231.499900000001</v>
      </c>
    </row>
    <row r="2477" spans="1:17" hidden="1" x14ac:dyDescent="0.35">
      <c r="A2477" cm="1">
        <f t="array" ref="A2477:Q2477">_xlfn.IFS(H1136=$B$1617,A1136:Q1136)</f>
        <v>55</v>
      </c>
      <c r="B2477">
        <v>32.774999999999999</v>
      </c>
      <c r="C2477">
        <v>0</v>
      </c>
      <c r="D2477">
        <v>1</v>
      </c>
      <c r="E2477">
        <v>0</v>
      </c>
      <c r="F2477">
        <v>0</v>
      </c>
      <c r="G2477">
        <v>1</v>
      </c>
      <c r="H2477">
        <v>0</v>
      </c>
      <c r="I2477">
        <v>0</v>
      </c>
      <c r="J2477">
        <v>0</v>
      </c>
      <c r="K2477">
        <v>1</v>
      </c>
      <c r="L2477">
        <v>0</v>
      </c>
      <c r="M2477">
        <v>0</v>
      </c>
      <c r="N2477">
        <v>0</v>
      </c>
      <c r="O2477">
        <v>1</v>
      </c>
      <c r="P2477">
        <v>0</v>
      </c>
      <c r="Q2477" s="3">
        <v>10601.632250000001</v>
      </c>
    </row>
    <row r="2478" spans="1:17" hidden="1" x14ac:dyDescent="0.35">
      <c r="A2478" cm="1">
        <f t="array" ref="A2478:Q2478">_xlfn.IFS(H1137=$B$1617,A1137:Q1137)</f>
        <v>55</v>
      </c>
      <c r="B2478">
        <v>35.244999999999997</v>
      </c>
      <c r="C2478">
        <v>0</v>
      </c>
      <c r="D2478">
        <v>1</v>
      </c>
      <c r="E2478">
        <v>0</v>
      </c>
      <c r="F2478">
        <v>0</v>
      </c>
      <c r="G2478">
        <v>1</v>
      </c>
      <c r="H2478">
        <v>0</v>
      </c>
      <c r="I2478">
        <v>0</v>
      </c>
      <c r="J2478">
        <v>0</v>
      </c>
      <c r="K2478">
        <v>0</v>
      </c>
      <c r="L2478">
        <v>1</v>
      </c>
      <c r="M2478">
        <v>0</v>
      </c>
      <c r="N2478">
        <v>0</v>
      </c>
      <c r="O2478">
        <v>1</v>
      </c>
      <c r="P2478">
        <v>0</v>
      </c>
      <c r="Q2478" s="3">
        <v>11394.065549999999</v>
      </c>
    </row>
    <row r="2479" spans="1:17" hidden="1" x14ac:dyDescent="0.35">
      <c r="A2479" cm="1">
        <f t="array" ref="A2479:Q2479">_xlfn.IFS(H1138=$B$1617,A1138:Q1138)</f>
        <v>55</v>
      </c>
      <c r="B2479">
        <v>37.715000000000003</v>
      </c>
      <c r="C2479">
        <v>0</v>
      </c>
      <c r="D2479">
        <v>1</v>
      </c>
      <c r="E2479">
        <v>0</v>
      </c>
      <c r="F2479">
        <v>0</v>
      </c>
      <c r="G2479">
        <v>1</v>
      </c>
      <c r="H2479">
        <v>0</v>
      </c>
      <c r="I2479">
        <v>0</v>
      </c>
      <c r="J2479">
        <v>0</v>
      </c>
      <c r="K2479">
        <v>1</v>
      </c>
      <c r="L2479">
        <v>0</v>
      </c>
      <c r="M2479">
        <v>0</v>
      </c>
      <c r="N2479">
        <v>0</v>
      </c>
      <c r="O2479">
        <v>1</v>
      </c>
      <c r="P2479">
        <v>0</v>
      </c>
      <c r="Q2479" s="3">
        <v>30063.580549999999</v>
      </c>
    </row>
    <row r="2480" spans="1:17" hidden="1" x14ac:dyDescent="0.35">
      <c r="A2480" cm="1">
        <f t="array" ref="A2480:Q2480">_xlfn.IFS(H1139=$B$1617,A1139:Q1139)</f>
        <v>56</v>
      </c>
      <c r="B2480">
        <v>32.11</v>
      </c>
      <c r="C2480">
        <v>0</v>
      </c>
      <c r="D2480">
        <v>1</v>
      </c>
      <c r="E2480">
        <v>0</v>
      </c>
      <c r="F2480">
        <v>0</v>
      </c>
      <c r="G2480">
        <v>1</v>
      </c>
      <c r="H2480">
        <v>0</v>
      </c>
      <c r="I2480">
        <v>0</v>
      </c>
      <c r="J2480">
        <v>0</v>
      </c>
      <c r="K2480">
        <v>0</v>
      </c>
      <c r="L2480">
        <v>1</v>
      </c>
      <c r="M2480">
        <v>0</v>
      </c>
      <c r="N2480">
        <v>0</v>
      </c>
      <c r="O2480">
        <v>1</v>
      </c>
      <c r="P2480">
        <v>0</v>
      </c>
      <c r="Q2480" s="3">
        <v>11763.000899999999</v>
      </c>
    </row>
    <row r="2481" spans="1:17" hidden="1" x14ac:dyDescent="0.35">
      <c r="A2481" cm="1">
        <f t="array" ref="A2481:Q2481">_xlfn.IFS(H1140=$B$1617,A1140:Q1140)</f>
        <v>56</v>
      </c>
      <c r="B2481">
        <v>33.725000000000001</v>
      </c>
      <c r="C2481">
        <v>0</v>
      </c>
      <c r="D2481">
        <v>1</v>
      </c>
      <c r="E2481">
        <v>0</v>
      </c>
      <c r="F2481">
        <v>0</v>
      </c>
      <c r="G2481">
        <v>1</v>
      </c>
      <c r="H2481">
        <v>0</v>
      </c>
      <c r="I2481">
        <v>0</v>
      </c>
      <c r="J2481">
        <v>0</v>
      </c>
      <c r="K2481">
        <v>1</v>
      </c>
      <c r="L2481">
        <v>0</v>
      </c>
      <c r="M2481">
        <v>0</v>
      </c>
      <c r="N2481">
        <v>0</v>
      </c>
      <c r="O2481">
        <v>1</v>
      </c>
      <c r="P2481">
        <v>0</v>
      </c>
      <c r="Q2481" s="3">
        <v>10976.24575</v>
      </c>
    </row>
    <row r="2482" spans="1:17" hidden="1" x14ac:dyDescent="0.35">
      <c r="A2482" cm="1">
        <f t="array" ref="A2482:Q2482">_xlfn.IFS(H1141=$B$1617,A1141:Q1141)</f>
        <v>57</v>
      </c>
      <c r="B2482">
        <v>34.01</v>
      </c>
      <c r="C2482">
        <v>0</v>
      </c>
      <c r="D2482">
        <v>1</v>
      </c>
      <c r="E2482">
        <v>0</v>
      </c>
      <c r="F2482">
        <v>0</v>
      </c>
      <c r="G2482">
        <v>1</v>
      </c>
      <c r="H2482">
        <v>0</v>
      </c>
      <c r="I2482">
        <v>0</v>
      </c>
      <c r="J2482">
        <v>0</v>
      </c>
      <c r="K2482">
        <v>1</v>
      </c>
      <c r="L2482">
        <v>0</v>
      </c>
      <c r="M2482">
        <v>0</v>
      </c>
      <c r="N2482">
        <v>0</v>
      </c>
      <c r="O2482">
        <v>1</v>
      </c>
      <c r="P2482">
        <v>0</v>
      </c>
      <c r="Q2482" s="3">
        <v>11356.660900000001</v>
      </c>
    </row>
    <row r="2483" spans="1:17" hidden="1" x14ac:dyDescent="0.35">
      <c r="A2483" cm="1">
        <f t="array" ref="A2483:Q2483">_xlfn.IFS(H1142=$B$1617,A1142:Q1142)</f>
        <v>57</v>
      </c>
      <c r="B2483">
        <v>40.945</v>
      </c>
      <c r="C2483">
        <v>0</v>
      </c>
      <c r="D2483">
        <v>1</v>
      </c>
      <c r="E2483">
        <v>0</v>
      </c>
      <c r="F2483">
        <v>0</v>
      </c>
      <c r="G2483">
        <v>1</v>
      </c>
      <c r="H2483">
        <v>0</v>
      </c>
      <c r="I2483">
        <v>0</v>
      </c>
      <c r="J2483">
        <v>0</v>
      </c>
      <c r="K2483">
        <v>0</v>
      </c>
      <c r="L2483">
        <v>1</v>
      </c>
      <c r="M2483">
        <v>0</v>
      </c>
      <c r="N2483">
        <v>0</v>
      </c>
      <c r="O2483">
        <v>1</v>
      </c>
      <c r="P2483">
        <v>0</v>
      </c>
      <c r="Q2483" s="3">
        <v>11566.30055</v>
      </c>
    </row>
    <row r="2484" spans="1:17" hidden="1" x14ac:dyDescent="0.35">
      <c r="A2484" cm="1">
        <f t="array" ref="A2484:Q2484">_xlfn.IFS(H1143=$B$1617,A1143:Q1143)</f>
        <v>57</v>
      </c>
      <c r="B2484">
        <v>33.630000000000003</v>
      </c>
      <c r="C2484">
        <v>0</v>
      </c>
      <c r="D2484">
        <v>1</v>
      </c>
      <c r="E2484">
        <v>0</v>
      </c>
      <c r="F2484">
        <v>0</v>
      </c>
      <c r="G2484">
        <v>1</v>
      </c>
      <c r="H2484">
        <v>0</v>
      </c>
      <c r="I2484">
        <v>0</v>
      </c>
      <c r="J2484">
        <v>0</v>
      </c>
      <c r="K2484">
        <v>1</v>
      </c>
      <c r="L2484">
        <v>0</v>
      </c>
      <c r="M2484">
        <v>0</v>
      </c>
      <c r="N2484">
        <v>0</v>
      </c>
      <c r="O2484">
        <v>1</v>
      </c>
      <c r="P2484">
        <v>0</v>
      </c>
      <c r="Q2484" s="3">
        <v>11945.1327</v>
      </c>
    </row>
    <row r="2485" spans="1:17" hidden="1" x14ac:dyDescent="0.35">
      <c r="A2485" cm="1">
        <f t="array" ref="A2485:Q2485">_xlfn.IFS(H1144=$B$1617,A1144:Q1144)</f>
        <v>57</v>
      </c>
      <c r="B2485">
        <v>31.54</v>
      </c>
      <c r="C2485">
        <v>0</v>
      </c>
      <c r="D2485">
        <v>1</v>
      </c>
      <c r="E2485">
        <v>0</v>
      </c>
      <c r="F2485">
        <v>0</v>
      </c>
      <c r="G2485">
        <v>1</v>
      </c>
      <c r="H2485">
        <v>0</v>
      </c>
      <c r="I2485">
        <v>0</v>
      </c>
      <c r="J2485">
        <v>0</v>
      </c>
      <c r="K2485">
        <v>1</v>
      </c>
      <c r="L2485">
        <v>0</v>
      </c>
      <c r="M2485">
        <v>0</v>
      </c>
      <c r="N2485">
        <v>0</v>
      </c>
      <c r="O2485">
        <v>1</v>
      </c>
      <c r="P2485">
        <v>0</v>
      </c>
      <c r="Q2485" s="3">
        <v>11353.2276</v>
      </c>
    </row>
    <row r="2486" spans="1:17" hidden="1" x14ac:dyDescent="0.35">
      <c r="A2486" cm="1">
        <f t="array" ref="A2486:Q2486">_xlfn.IFS(H1145=$B$1617,A1145:Q1145)</f>
        <v>57</v>
      </c>
      <c r="B2486">
        <v>40.28</v>
      </c>
      <c r="C2486">
        <v>0</v>
      </c>
      <c r="D2486">
        <v>1</v>
      </c>
      <c r="E2486">
        <v>0</v>
      </c>
      <c r="F2486">
        <v>0</v>
      </c>
      <c r="G2486">
        <v>1</v>
      </c>
      <c r="H2486">
        <v>0</v>
      </c>
      <c r="I2486">
        <v>0</v>
      </c>
      <c r="J2486">
        <v>0</v>
      </c>
      <c r="K2486">
        <v>0</v>
      </c>
      <c r="L2486">
        <v>1</v>
      </c>
      <c r="M2486">
        <v>0</v>
      </c>
      <c r="N2486">
        <v>0</v>
      </c>
      <c r="O2486">
        <v>1</v>
      </c>
      <c r="P2486">
        <v>0</v>
      </c>
      <c r="Q2486" s="3">
        <v>20709.020339999999</v>
      </c>
    </row>
    <row r="2487" spans="1:17" hidden="1" x14ac:dyDescent="0.35">
      <c r="A2487" cm="1">
        <f t="array" ref="A2487:Q2487">_xlfn.IFS(H1146=$B$1617,A1146:Q1146)</f>
        <v>58</v>
      </c>
      <c r="B2487">
        <v>34.865000000000002</v>
      </c>
      <c r="C2487">
        <v>0</v>
      </c>
      <c r="D2487">
        <v>1</v>
      </c>
      <c r="E2487">
        <v>0</v>
      </c>
      <c r="F2487">
        <v>0</v>
      </c>
      <c r="G2487">
        <v>1</v>
      </c>
      <c r="H2487">
        <v>0</v>
      </c>
      <c r="I2487">
        <v>0</v>
      </c>
      <c r="J2487">
        <v>0</v>
      </c>
      <c r="K2487">
        <v>0</v>
      </c>
      <c r="L2487">
        <v>1</v>
      </c>
      <c r="M2487">
        <v>0</v>
      </c>
      <c r="N2487">
        <v>0</v>
      </c>
      <c r="O2487">
        <v>1</v>
      </c>
      <c r="P2487">
        <v>0</v>
      </c>
      <c r="Q2487" s="3">
        <v>11944.594349999999</v>
      </c>
    </row>
    <row r="2488" spans="1:17" hidden="1" x14ac:dyDescent="0.35">
      <c r="A2488" cm="1">
        <f t="array" ref="A2488:Q2488">_xlfn.IFS(H1147=$B$1617,A1147:Q1147)</f>
        <v>58</v>
      </c>
      <c r="B2488">
        <v>34.39</v>
      </c>
      <c r="C2488">
        <v>0</v>
      </c>
      <c r="D2488">
        <v>1</v>
      </c>
      <c r="E2488">
        <v>0</v>
      </c>
      <c r="F2488">
        <v>0</v>
      </c>
      <c r="G2488">
        <v>1</v>
      </c>
      <c r="H2488">
        <v>0</v>
      </c>
      <c r="I2488">
        <v>0</v>
      </c>
      <c r="J2488">
        <v>0</v>
      </c>
      <c r="K2488">
        <v>1</v>
      </c>
      <c r="L2488">
        <v>0</v>
      </c>
      <c r="M2488">
        <v>0</v>
      </c>
      <c r="N2488">
        <v>0</v>
      </c>
      <c r="O2488">
        <v>1</v>
      </c>
      <c r="P2488">
        <v>0</v>
      </c>
      <c r="Q2488" s="3">
        <v>11743.9341</v>
      </c>
    </row>
    <row r="2489" spans="1:17" hidden="1" x14ac:dyDescent="0.35">
      <c r="A2489" cm="1">
        <f t="array" ref="A2489:Q2489">_xlfn.IFS(H1148=$B$1617,A1148:Q1148)</f>
        <v>58</v>
      </c>
      <c r="B2489">
        <v>30.305</v>
      </c>
      <c r="C2489">
        <v>0</v>
      </c>
      <c r="D2489">
        <v>1</v>
      </c>
      <c r="E2489">
        <v>0</v>
      </c>
      <c r="F2489">
        <v>0</v>
      </c>
      <c r="G2489">
        <v>1</v>
      </c>
      <c r="H2489">
        <v>0</v>
      </c>
      <c r="I2489">
        <v>0</v>
      </c>
      <c r="J2489">
        <v>0</v>
      </c>
      <c r="K2489">
        <v>0</v>
      </c>
      <c r="L2489">
        <v>1</v>
      </c>
      <c r="M2489">
        <v>0</v>
      </c>
      <c r="N2489">
        <v>0</v>
      </c>
      <c r="O2489">
        <v>1</v>
      </c>
      <c r="P2489">
        <v>0</v>
      </c>
      <c r="Q2489" s="3">
        <v>11938.255950000001</v>
      </c>
    </row>
    <row r="2490" spans="1:17" hidden="1" x14ac:dyDescent="0.35">
      <c r="A2490" cm="1">
        <f t="array" ref="A2490:Q2490">_xlfn.IFS(H1149=$B$1617,A1149:Q1149)</f>
        <v>60</v>
      </c>
      <c r="B2490">
        <v>36.954999999999998</v>
      </c>
      <c r="C2490">
        <v>0</v>
      </c>
      <c r="D2490">
        <v>1</v>
      </c>
      <c r="E2490">
        <v>0</v>
      </c>
      <c r="F2490">
        <v>0</v>
      </c>
      <c r="G2490">
        <v>1</v>
      </c>
      <c r="H2490">
        <v>0</v>
      </c>
      <c r="I2490">
        <v>0</v>
      </c>
      <c r="J2490">
        <v>0</v>
      </c>
      <c r="K2490">
        <v>0</v>
      </c>
      <c r="L2490">
        <v>1</v>
      </c>
      <c r="M2490">
        <v>0</v>
      </c>
      <c r="N2490">
        <v>0</v>
      </c>
      <c r="O2490">
        <v>0</v>
      </c>
      <c r="P2490">
        <v>1</v>
      </c>
      <c r="Q2490" s="3">
        <v>12741.167450000001</v>
      </c>
    </row>
    <row r="2491" spans="1:17" hidden="1" x14ac:dyDescent="0.35">
      <c r="A2491" cm="1">
        <f t="array" ref="A2491:Q2491">_xlfn.IFS(H1150=$B$1617,A1150:Q1150)</f>
        <v>61</v>
      </c>
      <c r="B2491">
        <v>33.914999999999999</v>
      </c>
      <c r="C2491">
        <v>0</v>
      </c>
      <c r="D2491">
        <v>1</v>
      </c>
      <c r="E2491">
        <v>0</v>
      </c>
      <c r="F2491">
        <v>0</v>
      </c>
      <c r="G2491">
        <v>1</v>
      </c>
      <c r="H2491">
        <v>0</v>
      </c>
      <c r="I2491">
        <v>0</v>
      </c>
      <c r="J2491">
        <v>0</v>
      </c>
      <c r="K2491">
        <v>0</v>
      </c>
      <c r="L2491">
        <v>1</v>
      </c>
      <c r="M2491">
        <v>0</v>
      </c>
      <c r="N2491">
        <v>0</v>
      </c>
      <c r="O2491">
        <v>0</v>
      </c>
      <c r="P2491">
        <v>1</v>
      </c>
      <c r="Q2491" s="3">
        <v>13143.86485</v>
      </c>
    </row>
    <row r="2492" spans="1:17" hidden="1" x14ac:dyDescent="0.35">
      <c r="A2492" cm="1">
        <f t="array" ref="A2492:Q2492">_xlfn.IFS(H1151=$B$1617,A1151:Q1151)</f>
        <v>61</v>
      </c>
      <c r="B2492">
        <v>32.299999999999997</v>
      </c>
      <c r="C2492">
        <v>0</v>
      </c>
      <c r="D2492">
        <v>1</v>
      </c>
      <c r="E2492">
        <v>0</v>
      </c>
      <c r="F2492">
        <v>0</v>
      </c>
      <c r="G2492">
        <v>1</v>
      </c>
      <c r="H2492">
        <v>0</v>
      </c>
      <c r="I2492">
        <v>0</v>
      </c>
      <c r="J2492">
        <v>0</v>
      </c>
      <c r="K2492">
        <v>1</v>
      </c>
      <c r="L2492">
        <v>0</v>
      </c>
      <c r="M2492">
        <v>0</v>
      </c>
      <c r="N2492">
        <v>0</v>
      </c>
      <c r="O2492">
        <v>0</v>
      </c>
      <c r="P2492">
        <v>1</v>
      </c>
      <c r="Q2492" s="3">
        <v>14119.62</v>
      </c>
    </row>
    <row r="2493" spans="1:17" hidden="1" x14ac:dyDescent="0.35">
      <c r="A2493" cm="1">
        <f t="array" ref="A2493:Q2493">_xlfn.IFS(H1152=$B$1617,A1152:Q1152)</f>
        <v>61</v>
      </c>
      <c r="B2493">
        <v>38.380000000000003</v>
      </c>
      <c r="C2493">
        <v>0</v>
      </c>
      <c r="D2493">
        <v>1</v>
      </c>
      <c r="E2493">
        <v>0</v>
      </c>
      <c r="F2493">
        <v>0</v>
      </c>
      <c r="G2493">
        <v>1</v>
      </c>
      <c r="H2493">
        <v>0</v>
      </c>
      <c r="I2493">
        <v>0</v>
      </c>
      <c r="J2493">
        <v>0</v>
      </c>
      <c r="K2493">
        <v>1</v>
      </c>
      <c r="L2493">
        <v>0</v>
      </c>
      <c r="M2493">
        <v>0</v>
      </c>
      <c r="N2493">
        <v>0</v>
      </c>
      <c r="O2493">
        <v>0</v>
      </c>
      <c r="P2493">
        <v>1</v>
      </c>
      <c r="Q2493" s="3">
        <v>12950.0712</v>
      </c>
    </row>
    <row r="2494" spans="1:17" hidden="1" x14ac:dyDescent="0.35">
      <c r="A2494" cm="1">
        <f t="array" ref="A2494:Q2494">_xlfn.IFS(H1153=$B$1617,A1153:Q1153)</f>
        <v>61</v>
      </c>
      <c r="B2494">
        <v>33.534999999999997</v>
      </c>
      <c r="C2494">
        <v>0</v>
      </c>
      <c r="D2494">
        <v>1</v>
      </c>
      <c r="E2494">
        <v>0</v>
      </c>
      <c r="F2494">
        <v>0</v>
      </c>
      <c r="G2494">
        <v>1</v>
      </c>
      <c r="H2494">
        <v>0</v>
      </c>
      <c r="I2494">
        <v>0</v>
      </c>
      <c r="J2494">
        <v>0</v>
      </c>
      <c r="K2494">
        <v>0</v>
      </c>
      <c r="L2494">
        <v>1</v>
      </c>
      <c r="M2494">
        <v>0</v>
      </c>
      <c r="N2494">
        <v>0</v>
      </c>
      <c r="O2494">
        <v>0</v>
      </c>
      <c r="P2494">
        <v>1</v>
      </c>
      <c r="Q2494" s="3">
        <v>13143.336649999999</v>
      </c>
    </row>
    <row r="2495" spans="1:17" hidden="1" x14ac:dyDescent="0.35">
      <c r="A2495" cm="1">
        <f t="array" ref="A2495:Q2495">_xlfn.IFS(H1154=$B$1617,A1154:Q1154)</f>
        <v>62</v>
      </c>
      <c r="B2495">
        <v>30.02</v>
      </c>
      <c r="C2495">
        <v>0</v>
      </c>
      <c r="D2495">
        <v>1</v>
      </c>
      <c r="E2495">
        <v>0</v>
      </c>
      <c r="F2495">
        <v>0</v>
      </c>
      <c r="G2495">
        <v>1</v>
      </c>
      <c r="H2495">
        <v>0</v>
      </c>
      <c r="I2495">
        <v>0</v>
      </c>
      <c r="J2495">
        <v>0</v>
      </c>
      <c r="K2495">
        <v>1</v>
      </c>
      <c r="L2495">
        <v>0</v>
      </c>
      <c r="M2495">
        <v>0</v>
      </c>
      <c r="N2495">
        <v>0</v>
      </c>
      <c r="O2495">
        <v>0</v>
      </c>
      <c r="P2495">
        <v>1</v>
      </c>
      <c r="Q2495" s="3">
        <v>13352.0998</v>
      </c>
    </row>
    <row r="2496" spans="1:17" hidden="1" x14ac:dyDescent="0.35">
      <c r="A2496" cm="1">
        <f t="array" ref="A2496:Q2496">_xlfn.IFS(H1155=$B$1617,A1155:Q1155)</f>
        <v>62</v>
      </c>
      <c r="B2496">
        <v>32.11</v>
      </c>
      <c r="C2496">
        <v>0</v>
      </c>
      <c r="D2496">
        <v>1</v>
      </c>
      <c r="E2496">
        <v>0</v>
      </c>
      <c r="F2496">
        <v>0</v>
      </c>
      <c r="G2496">
        <v>1</v>
      </c>
      <c r="H2496">
        <v>0</v>
      </c>
      <c r="I2496">
        <v>0</v>
      </c>
      <c r="J2496">
        <v>0</v>
      </c>
      <c r="K2496">
        <v>0</v>
      </c>
      <c r="L2496">
        <v>1</v>
      </c>
      <c r="M2496">
        <v>0</v>
      </c>
      <c r="N2496">
        <v>0</v>
      </c>
      <c r="O2496">
        <v>0</v>
      </c>
      <c r="P2496">
        <v>1</v>
      </c>
      <c r="Q2496" s="3">
        <v>13555.0049</v>
      </c>
    </row>
    <row r="2497" spans="1:17" hidden="1" x14ac:dyDescent="0.35">
      <c r="A2497" cm="1">
        <f t="array" ref="A2497:Q2497">_xlfn.IFS(H1156=$B$1617,A1156:Q1156)</f>
        <v>63</v>
      </c>
      <c r="B2497">
        <v>36.765000000000001</v>
      </c>
      <c r="C2497">
        <v>0</v>
      </c>
      <c r="D2497">
        <v>1</v>
      </c>
      <c r="E2497">
        <v>0</v>
      </c>
      <c r="F2497">
        <v>0</v>
      </c>
      <c r="G2497">
        <v>1</v>
      </c>
      <c r="H2497">
        <v>0</v>
      </c>
      <c r="I2497">
        <v>0</v>
      </c>
      <c r="J2497">
        <v>0</v>
      </c>
      <c r="K2497">
        <v>0</v>
      </c>
      <c r="L2497">
        <v>1</v>
      </c>
      <c r="M2497">
        <v>0</v>
      </c>
      <c r="N2497">
        <v>0</v>
      </c>
      <c r="O2497">
        <v>0</v>
      </c>
      <c r="P2497">
        <v>1</v>
      </c>
      <c r="Q2497" s="3">
        <v>13981.850350000001</v>
      </c>
    </row>
    <row r="2498" spans="1:17" hidden="1" x14ac:dyDescent="0.35">
      <c r="A2498" cm="1">
        <f t="array" ref="A2498:Q2498">_xlfn.IFS(H1157=$B$1617,A1157:Q1157)</f>
        <v>63</v>
      </c>
      <c r="B2498">
        <v>41.325000000000003</v>
      </c>
      <c r="C2498">
        <v>0</v>
      </c>
      <c r="D2498">
        <v>1</v>
      </c>
      <c r="E2498">
        <v>0</v>
      </c>
      <c r="F2498">
        <v>0</v>
      </c>
      <c r="G2498">
        <v>1</v>
      </c>
      <c r="H2498">
        <v>0</v>
      </c>
      <c r="I2498">
        <v>0</v>
      </c>
      <c r="J2498">
        <v>0</v>
      </c>
      <c r="K2498">
        <v>1</v>
      </c>
      <c r="L2498">
        <v>0</v>
      </c>
      <c r="M2498">
        <v>0</v>
      </c>
      <c r="N2498">
        <v>0</v>
      </c>
      <c r="O2498">
        <v>0</v>
      </c>
      <c r="P2498">
        <v>1</v>
      </c>
      <c r="Q2498" s="3">
        <v>15555.188749999999</v>
      </c>
    </row>
    <row r="2499" spans="1:17" hidden="1" x14ac:dyDescent="0.35">
      <c r="A2499" cm="1">
        <f t="array" ref="A2499:Q2499">_xlfn.IFS(H1158=$B$1617,A1158:Q1158)</f>
        <v>63</v>
      </c>
      <c r="B2499">
        <v>31.445</v>
      </c>
      <c r="C2499">
        <v>0</v>
      </c>
      <c r="D2499">
        <v>1</v>
      </c>
      <c r="E2499">
        <v>0</v>
      </c>
      <c r="F2499">
        <v>0</v>
      </c>
      <c r="G2499">
        <v>1</v>
      </c>
      <c r="H2499">
        <v>0</v>
      </c>
      <c r="I2499">
        <v>0</v>
      </c>
      <c r="J2499">
        <v>0</v>
      </c>
      <c r="K2499">
        <v>0</v>
      </c>
      <c r="L2499">
        <v>1</v>
      </c>
      <c r="M2499">
        <v>0</v>
      </c>
      <c r="N2499">
        <v>0</v>
      </c>
      <c r="O2499">
        <v>0</v>
      </c>
      <c r="P2499">
        <v>1</v>
      </c>
      <c r="Q2499" s="3">
        <v>13974.455550000001</v>
      </c>
    </row>
    <row r="2500" spans="1:17" hidden="1" x14ac:dyDescent="0.35">
      <c r="A2500" cm="1">
        <f t="array" ref="A2500:Q2500">_xlfn.IFS(H1159=$B$1617,A1159:Q1159)</f>
        <v>64</v>
      </c>
      <c r="B2500">
        <v>38.19</v>
      </c>
      <c r="C2500">
        <v>0</v>
      </c>
      <c r="D2500">
        <v>1</v>
      </c>
      <c r="E2500">
        <v>0</v>
      </c>
      <c r="F2500">
        <v>0</v>
      </c>
      <c r="G2500">
        <v>1</v>
      </c>
      <c r="H2500">
        <v>0</v>
      </c>
      <c r="I2500">
        <v>0</v>
      </c>
      <c r="J2500">
        <v>0</v>
      </c>
      <c r="K2500">
        <v>0</v>
      </c>
      <c r="L2500">
        <v>1</v>
      </c>
      <c r="M2500">
        <v>0</v>
      </c>
      <c r="N2500">
        <v>0</v>
      </c>
      <c r="O2500">
        <v>0</v>
      </c>
      <c r="P2500">
        <v>1</v>
      </c>
      <c r="Q2500" s="3">
        <v>14410.9321</v>
      </c>
    </row>
    <row r="2501" spans="1:17" hidden="1" x14ac:dyDescent="0.35">
      <c r="A2501" cm="1">
        <f t="array" ref="A2501:Q2501">_xlfn.IFS(H1160=$B$1617,A1160:Q1160)</f>
        <v>64</v>
      </c>
      <c r="B2501">
        <v>37.905000000000001</v>
      </c>
      <c r="C2501">
        <v>0</v>
      </c>
      <c r="D2501">
        <v>1</v>
      </c>
      <c r="E2501">
        <v>0</v>
      </c>
      <c r="F2501">
        <v>0</v>
      </c>
      <c r="G2501">
        <v>1</v>
      </c>
      <c r="H2501">
        <v>0</v>
      </c>
      <c r="I2501">
        <v>0</v>
      </c>
      <c r="J2501">
        <v>0</v>
      </c>
      <c r="K2501">
        <v>1</v>
      </c>
      <c r="L2501">
        <v>0</v>
      </c>
      <c r="M2501">
        <v>0</v>
      </c>
      <c r="N2501">
        <v>0</v>
      </c>
      <c r="O2501">
        <v>0</v>
      </c>
      <c r="P2501">
        <v>1</v>
      </c>
      <c r="Q2501" s="3">
        <v>14210.53595</v>
      </c>
    </row>
    <row r="2502" spans="1:17" hidden="1" x14ac:dyDescent="0.35">
      <c r="A2502" cm="1">
        <f t="array" ref="A2502:Q2502">_xlfn.IFS(H1161=$B$1617,A1161:Q1161)</f>
        <v>18</v>
      </c>
      <c r="B2502">
        <v>26.315000000000001</v>
      </c>
      <c r="C2502">
        <v>0</v>
      </c>
      <c r="D2502">
        <v>0</v>
      </c>
      <c r="E2502">
        <v>1</v>
      </c>
      <c r="F2502">
        <v>0</v>
      </c>
      <c r="G2502">
        <v>0</v>
      </c>
      <c r="H2502">
        <v>0</v>
      </c>
      <c r="I2502">
        <v>0</v>
      </c>
      <c r="J2502">
        <v>0</v>
      </c>
      <c r="K2502">
        <v>0</v>
      </c>
      <c r="L2502">
        <v>1</v>
      </c>
      <c r="M2502">
        <v>1</v>
      </c>
      <c r="N2502">
        <v>0</v>
      </c>
      <c r="O2502">
        <v>0</v>
      </c>
      <c r="P2502">
        <v>0</v>
      </c>
      <c r="Q2502" s="3">
        <v>2198.1898500000002</v>
      </c>
    </row>
    <row r="2503" spans="1:17" hidden="1" x14ac:dyDescent="0.35">
      <c r="A2503" cm="1">
        <f t="array" ref="A2503:Q2503">_xlfn.IFS(H1162=$B$1617,A1162:Q1162)</f>
        <v>18</v>
      </c>
      <c r="B2503">
        <v>29.164999999999999</v>
      </c>
      <c r="C2503">
        <v>0</v>
      </c>
      <c r="D2503">
        <v>0</v>
      </c>
      <c r="E2503">
        <v>1</v>
      </c>
      <c r="F2503">
        <v>0</v>
      </c>
      <c r="G2503">
        <v>0</v>
      </c>
      <c r="H2503">
        <v>0</v>
      </c>
      <c r="I2503">
        <v>0</v>
      </c>
      <c r="J2503">
        <v>0</v>
      </c>
      <c r="K2503">
        <v>0</v>
      </c>
      <c r="L2503">
        <v>1</v>
      </c>
      <c r="M2503">
        <v>1</v>
      </c>
      <c r="N2503">
        <v>0</v>
      </c>
      <c r="O2503">
        <v>0</v>
      </c>
      <c r="P2503">
        <v>0</v>
      </c>
      <c r="Q2503" s="3">
        <v>7323.7348190000002</v>
      </c>
    </row>
    <row r="2504" spans="1:17" hidden="1" x14ac:dyDescent="0.35">
      <c r="A2504" cm="1">
        <f t="array" ref="A2504:Q2504">_xlfn.IFS(H1163=$B$1617,A1163:Q1163)</f>
        <v>18</v>
      </c>
      <c r="B2504">
        <v>25.08</v>
      </c>
      <c r="C2504">
        <v>0</v>
      </c>
      <c r="D2504">
        <v>0</v>
      </c>
      <c r="E2504">
        <v>1</v>
      </c>
      <c r="F2504">
        <v>0</v>
      </c>
      <c r="G2504">
        <v>0</v>
      </c>
      <c r="H2504">
        <v>0</v>
      </c>
      <c r="I2504">
        <v>0</v>
      </c>
      <c r="J2504">
        <v>0</v>
      </c>
      <c r="K2504">
        <v>0</v>
      </c>
      <c r="L2504">
        <v>1</v>
      </c>
      <c r="M2504">
        <v>1</v>
      </c>
      <c r="N2504">
        <v>0</v>
      </c>
      <c r="O2504">
        <v>0</v>
      </c>
      <c r="P2504">
        <v>0</v>
      </c>
      <c r="Q2504" s="3">
        <v>2196.4731999999999</v>
      </c>
    </row>
    <row r="2505" spans="1:17" hidden="1" x14ac:dyDescent="0.35">
      <c r="A2505" cm="1">
        <f t="array" ref="A2505:Q2505">_xlfn.IFS(H1164=$B$1617,A1164:Q1164)</f>
        <v>18</v>
      </c>
      <c r="B2505">
        <v>28.215</v>
      </c>
      <c r="C2505">
        <v>0</v>
      </c>
      <c r="D2505">
        <v>0</v>
      </c>
      <c r="E2505">
        <v>1</v>
      </c>
      <c r="F2505">
        <v>0</v>
      </c>
      <c r="G2505">
        <v>0</v>
      </c>
      <c r="H2505">
        <v>0</v>
      </c>
      <c r="I2505">
        <v>0</v>
      </c>
      <c r="J2505">
        <v>0</v>
      </c>
      <c r="K2505">
        <v>0</v>
      </c>
      <c r="L2505">
        <v>1</v>
      </c>
      <c r="M2505">
        <v>1</v>
      </c>
      <c r="N2505">
        <v>0</v>
      </c>
      <c r="O2505">
        <v>0</v>
      </c>
      <c r="P2505">
        <v>0</v>
      </c>
      <c r="Q2505" s="3">
        <v>2200.8308499999998</v>
      </c>
    </row>
    <row r="2506" spans="1:17" hidden="1" x14ac:dyDescent="0.35">
      <c r="A2506" cm="1">
        <f t="array" ref="A2506:Q2506">_xlfn.IFS(H1165=$B$1617,A1165:Q1165)</f>
        <v>19</v>
      </c>
      <c r="B2506">
        <v>27.93</v>
      </c>
      <c r="C2506">
        <v>0</v>
      </c>
      <c r="D2506">
        <v>0</v>
      </c>
      <c r="E2506">
        <v>1</v>
      </c>
      <c r="F2506">
        <v>0</v>
      </c>
      <c r="G2506">
        <v>0</v>
      </c>
      <c r="H2506">
        <v>0</v>
      </c>
      <c r="I2506">
        <v>0</v>
      </c>
      <c r="J2506">
        <v>0</v>
      </c>
      <c r="K2506">
        <v>1</v>
      </c>
      <c r="L2506">
        <v>0</v>
      </c>
      <c r="M2506">
        <v>1</v>
      </c>
      <c r="N2506">
        <v>0</v>
      </c>
      <c r="O2506">
        <v>0</v>
      </c>
      <c r="P2506">
        <v>0</v>
      </c>
      <c r="Q2506" s="3">
        <v>18838.703659999999</v>
      </c>
    </row>
    <row r="2507" spans="1:17" hidden="1" x14ac:dyDescent="0.35">
      <c r="A2507" cm="1">
        <f t="array" ref="A2507:Q2507">_xlfn.IFS(H1166=$B$1617,A1166:Q1166)</f>
        <v>19</v>
      </c>
      <c r="B2507">
        <v>25.745000000000001</v>
      </c>
      <c r="C2507">
        <v>0</v>
      </c>
      <c r="D2507">
        <v>0</v>
      </c>
      <c r="E2507">
        <v>1</v>
      </c>
      <c r="F2507">
        <v>0</v>
      </c>
      <c r="G2507">
        <v>0</v>
      </c>
      <c r="H2507">
        <v>0</v>
      </c>
      <c r="I2507">
        <v>0</v>
      </c>
      <c r="J2507">
        <v>0</v>
      </c>
      <c r="K2507">
        <v>1</v>
      </c>
      <c r="L2507">
        <v>0</v>
      </c>
      <c r="M2507">
        <v>1</v>
      </c>
      <c r="N2507">
        <v>0</v>
      </c>
      <c r="O2507">
        <v>0</v>
      </c>
      <c r="P2507">
        <v>0</v>
      </c>
      <c r="Q2507" s="3">
        <v>2710.8285500000002</v>
      </c>
    </row>
    <row r="2508" spans="1:17" hidden="1" x14ac:dyDescent="0.35">
      <c r="A2508" cm="1">
        <f t="array" ref="A2508:Q2508">_xlfn.IFS(H1167=$B$1617,A1167:Q1167)</f>
        <v>20</v>
      </c>
      <c r="B2508">
        <v>28.975000000000001</v>
      </c>
      <c r="C2508">
        <v>0</v>
      </c>
      <c r="D2508">
        <v>0</v>
      </c>
      <c r="E2508">
        <v>1</v>
      </c>
      <c r="F2508">
        <v>0</v>
      </c>
      <c r="G2508">
        <v>0</v>
      </c>
      <c r="H2508">
        <v>0</v>
      </c>
      <c r="I2508">
        <v>0</v>
      </c>
      <c r="J2508">
        <v>0</v>
      </c>
      <c r="K2508">
        <v>1</v>
      </c>
      <c r="L2508">
        <v>0</v>
      </c>
      <c r="M2508">
        <v>1</v>
      </c>
      <c r="N2508">
        <v>0</v>
      </c>
      <c r="O2508">
        <v>0</v>
      </c>
      <c r="P2508">
        <v>0</v>
      </c>
      <c r="Q2508" s="3">
        <v>2257.47525</v>
      </c>
    </row>
    <row r="2509" spans="1:17" hidden="1" x14ac:dyDescent="0.35">
      <c r="A2509" cm="1">
        <f t="array" ref="A2509:Q2509">_xlfn.IFS(H1168=$B$1617,A1168:Q1168)</f>
        <v>20</v>
      </c>
      <c r="B2509">
        <v>28.785</v>
      </c>
      <c r="C2509">
        <v>0</v>
      </c>
      <c r="D2509">
        <v>0</v>
      </c>
      <c r="E2509">
        <v>1</v>
      </c>
      <c r="F2509">
        <v>0</v>
      </c>
      <c r="G2509">
        <v>0</v>
      </c>
      <c r="H2509">
        <v>0</v>
      </c>
      <c r="I2509">
        <v>0</v>
      </c>
      <c r="J2509">
        <v>0</v>
      </c>
      <c r="K2509">
        <v>0</v>
      </c>
      <c r="L2509">
        <v>1</v>
      </c>
      <c r="M2509">
        <v>1</v>
      </c>
      <c r="N2509">
        <v>0</v>
      </c>
      <c r="O2509">
        <v>0</v>
      </c>
      <c r="P2509">
        <v>0</v>
      </c>
      <c r="Q2509" s="3">
        <v>2457.2111500000001</v>
      </c>
    </row>
    <row r="2510" spans="1:17" hidden="1" x14ac:dyDescent="0.35">
      <c r="A2510" cm="1">
        <f t="array" ref="A2510:Q2510">_xlfn.IFS(H1169=$B$1617,A1169:Q1169)</f>
        <v>23</v>
      </c>
      <c r="B2510">
        <v>28.12</v>
      </c>
      <c r="C2510">
        <v>0</v>
      </c>
      <c r="D2510">
        <v>0</v>
      </c>
      <c r="E2510">
        <v>1</v>
      </c>
      <c r="F2510">
        <v>0</v>
      </c>
      <c r="G2510">
        <v>0</v>
      </c>
      <c r="H2510">
        <v>0</v>
      </c>
      <c r="I2510">
        <v>0</v>
      </c>
      <c r="J2510">
        <v>0</v>
      </c>
      <c r="K2510">
        <v>1</v>
      </c>
      <c r="L2510">
        <v>0</v>
      </c>
      <c r="M2510">
        <v>1</v>
      </c>
      <c r="N2510">
        <v>0</v>
      </c>
      <c r="O2510">
        <v>0</v>
      </c>
      <c r="P2510">
        <v>0</v>
      </c>
      <c r="Q2510" s="3">
        <v>2690.1138000000001</v>
      </c>
    </row>
    <row r="2511" spans="1:17" hidden="1" x14ac:dyDescent="0.35">
      <c r="A2511" cm="1">
        <f t="array" ref="A2511:Q2511">_xlfn.IFS(H1170=$B$1617,A1170:Q1170)</f>
        <v>24</v>
      </c>
      <c r="B2511">
        <v>26.6</v>
      </c>
      <c r="C2511">
        <v>0</v>
      </c>
      <c r="D2511">
        <v>0</v>
      </c>
      <c r="E2511">
        <v>1</v>
      </c>
      <c r="F2511">
        <v>0</v>
      </c>
      <c r="G2511">
        <v>0</v>
      </c>
      <c r="H2511">
        <v>0</v>
      </c>
      <c r="I2511">
        <v>0</v>
      </c>
      <c r="J2511">
        <v>0</v>
      </c>
      <c r="K2511">
        <v>0</v>
      </c>
      <c r="L2511">
        <v>1</v>
      </c>
      <c r="M2511">
        <v>1</v>
      </c>
      <c r="N2511">
        <v>0</v>
      </c>
      <c r="O2511">
        <v>0</v>
      </c>
      <c r="P2511">
        <v>0</v>
      </c>
      <c r="Q2511" s="3">
        <v>3046.0619999999999</v>
      </c>
    </row>
    <row r="2512" spans="1:17" hidden="1" x14ac:dyDescent="0.35">
      <c r="A2512" cm="1">
        <f t="array" ref="A2512:Q2512">_xlfn.IFS(H1171=$B$1617,A1171:Q1171)</f>
        <v>24</v>
      </c>
      <c r="B2512">
        <v>25.27</v>
      </c>
      <c r="C2512">
        <v>0</v>
      </c>
      <c r="D2512">
        <v>0</v>
      </c>
      <c r="E2512">
        <v>1</v>
      </c>
      <c r="F2512">
        <v>0</v>
      </c>
      <c r="G2512">
        <v>0</v>
      </c>
      <c r="H2512">
        <v>0</v>
      </c>
      <c r="I2512">
        <v>0</v>
      </c>
      <c r="J2512">
        <v>0</v>
      </c>
      <c r="K2512">
        <v>0</v>
      </c>
      <c r="L2512">
        <v>1</v>
      </c>
      <c r="M2512">
        <v>1</v>
      </c>
      <c r="N2512">
        <v>0</v>
      </c>
      <c r="O2512">
        <v>0</v>
      </c>
      <c r="P2512">
        <v>0</v>
      </c>
      <c r="Q2512" s="3">
        <v>3044.2132999999999</v>
      </c>
    </row>
    <row r="2513" spans="1:17" hidden="1" x14ac:dyDescent="0.35">
      <c r="A2513" cm="1">
        <f t="array" ref="A2513:Q2513">_xlfn.IFS(H1172=$B$1617,A1172:Q1172)</f>
        <v>25</v>
      </c>
      <c r="B2513">
        <v>28.594999999999999</v>
      </c>
      <c r="C2513">
        <v>0</v>
      </c>
      <c r="D2513">
        <v>0</v>
      </c>
      <c r="E2513">
        <v>1</v>
      </c>
      <c r="F2513">
        <v>0</v>
      </c>
      <c r="G2513">
        <v>0</v>
      </c>
      <c r="H2513">
        <v>0</v>
      </c>
      <c r="I2513">
        <v>0</v>
      </c>
      <c r="J2513">
        <v>0</v>
      </c>
      <c r="K2513">
        <v>0</v>
      </c>
      <c r="L2513">
        <v>1</v>
      </c>
      <c r="M2513">
        <v>1</v>
      </c>
      <c r="N2513">
        <v>0</v>
      </c>
      <c r="O2513">
        <v>0</v>
      </c>
      <c r="P2513">
        <v>0</v>
      </c>
      <c r="Q2513" s="3">
        <v>3213.6220499999999</v>
      </c>
    </row>
    <row r="2514" spans="1:17" hidden="1" x14ac:dyDescent="0.35">
      <c r="A2514" cm="1">
        <f t="array" ref="A2514:Q2514">_xlfn.IFS(H1173=$B$1617,A1173:Q1173)</f>
        <v>25</v>
      </c>
      <c r="B2514">
        <v>26.79</v>
      </c>
      <c r="C2514">
        <v>0</v>
      </c>
      <c r="D2514">
        <v>0</v>
      </c>
      <c r="E2514">
        <v>1</v>
      </c>
      <c r="F2514">
        <v>0</v>
      </c>
      <c r="G2514">
        <v>0</v>
      </c>
      <c r="H2514">
        <v>0</v>
      </c>
      <c r="I2514">
        <v>0</v>
      </c>
      <c r="J2514">
        <v>0</v>
      </c>
      <c r="K2514">
        <v>1</v>
      </c>
      <c r="L2514">
        <v>0</v>
      </c>
      <c r="M2514">
        <v>1</v>
      </c>
      <c r="N2514">
        <v>0</v>
      </c>
      <c r="O2514">
        <v>0</v>
      </c>
      <c r="P2514">
        <v>0</v>
      </c>
      <c r="Q2514" s="3">
        <v>4189.1130999999996</v>
      </c>
    </row>
    <row r="2515" spans="1:17" hidden="1" x14ac:dyDescent="0.35">
      <c r="A2515" cm="1">
        <f t="array" ref="A2515:Q2515">_xlfn.IFS(H1174=$B$1617,A1174:Q1174)</f>
        <v>26</v>
      </c>
      <c r="B2515">
        <v>28.785</v>
      </c>
      <c r="C2515">
        <v>0</v>
      </c>
      <c r="D2515">
        <v>0</v>
      </c>
      <c r="E2515">
        <v>1</v>
      </c>
      <c r="F2515">
        <v>0</v>
      </c>
      <c r="G2515">
        <v>0</v>
      </c>
      <c r="H2515">
        <v>0</v>
      </c>
      <c r="I2515">
        <v>0</v>
      </c>
      <c r="J2515">
        <v>0</v>
      </c>
      <c r="K2515">
        <v>0</v>
      </c>
      <c r="L2515">
        <v>1</v>
      </c>
      <c r="M2515">
        <v>0</v>
      </c>
      <c r="N2515">
        <v>1</v>
      </c>
      <c r="O2515">
        <v>0</v>
      </c>
      <c r="P2515">
        <v>0</v>
      </c>
      <c r="Q2515" s="3">
        <v>3385.3991500000002</v>
      </c>
    </row>
    <row r="2516" spans="1:17" hidden="1" x14ac:dyDescent="0.35">
      <c r="A2516" cm="1">
        <f t="array" ref="A2516:Q2516">_xlfn.IFS(H1175=$B$1617,A1175:Q1175)</f>
        <v>26</v>
      </c>
      <c r="B2516">
        <v>29.64</v>
      </c>
      <c r="C2516">
        <v>0</v>
      </c>
      <c r="D2516">
        <v>0</v>
      </c>
      <c r="E2516">
        <v>1</v>
      </c>
      <c r="F2516">
        <v>0</v>
      </c>
      <c r="G2516">
        <v>0</v>
      </c>
      <c r="H2516">
        <v>0</v>
      </c>
      <c r="I2516">
        <v>0</v>
      </c>
      <c r="J2516">
        <v>0</v>
      </c>
      <c r="K2516">
        <v>0</v>
      </c>
      <c r="L2516">
        <v>1</v>
      </c>
      <c r="M2516">
        <v>0</v>
      </c>
      <c r="N2516">
        <v>1</v>
      </c>
      <c r="O2516">
        <v>0</v>
      </c>
      <c r="P2516">
        <v>0</v>
      </c>
      <c r="Q2516" s="3">
        <v>24671.663339999999</v>
      </c>
    </row>
    <row r="2517" spans="1:17" hidden="1" x14ac:dyDescent="0.35">
      <c r="A2517" cm="1">
        <f t="array" ref="A2517:Q2517">_xlfn.IFS(H1176=$B$1617,A1176:Q1176)</f>
        <v>26</v>
      </c>
      <c r="B2517">
        <v>29.355</v>
      </c>
      <c r="C2517">
        <v>0</v>
      </c>
      <c r="D2517">
        <v>0</v>
      </c>
      <c r="E2517">
        <v>1</v>
      </c>
      <c r="F2517">
        <v>0</v>
      </c>
      <c r="G2517">
        <v>0</v>
      </c>
      <c r="H2517">
        <v>0</v>
      </c>
      <c r="I2517">
        <v>0</v>
      </c>
      <c r="J2517">
        <v>0</v>
      </c>
      <c r="K2517">
        <v>0</v>
      </c>
      <c r="L2517">
        <v>1</v>
      </c>
      <c r="M2517">
        <v>0</v>
      </c>
      <c r="N2517">
        <v>1</v>
      </c>
      <c r="O2517">
        <v>0</v>
      </c>
      <c r="P2517">
        <v>0</v>
      </c>
      <c r="Q2517" s="3">
        <v>4564.1914500000003</v>
      </c>
    </row>
    <row r="2518" spans="1:17" hidden="1" x14ac:dyDescent="0.35">
      <c r="A2518" cm="1">
        <f t="array" ref="A2518:Q2518">_xlfn.IFS(H1177=$B$1617,A1177:Q1177)</f>
        <v>27</v>
      </c>
      <c r="B2518">
        <v>25.175000000000001</v>
      </c>
      <c r="C2518">
        <v>0</v>
      </c>
      <c r="D2518">
        <v>0</v>
      </c>
      <c r="E2518">
        <v>1</v>
      </c>
      <c r="F2518">
        <v>0</v>
      </c>
      <c r="G2518">
        <v>0</v>
      </c>
      <c r="H2518">
        <v>0</v>
      </c>
      <c r="I2518">
        <v>0</v>
      </c>
      <c r="J2518">
        <v>0</v>
      </c>
      <c r="K2518">
        <v>0</v>
      </c>
      <c r="L2518">
        <v>1</v>
      </c>
      <c r="M2518">
        <v>0</v>
      </c>
      <c r="N2518">
        <v>1</v>
      </c>
      <c r="O2518">
        <v>0</v>
      </c>
      <c r="P2518">
        <v>0</v>
      </c>
      <c r="Q2518" s="3">
        <v>3558.6202499999999</v>
      </c>
    </row>
    <row r="2519" spans="1:17" hidden="1" x14ac:dyDescent="0.35">
      <c r="A2519" cm="1">
        <f t="array" ref="A2519:Q2519">_xlfn.IFS(H1178=$B$1617,A1178:Q1178)</f>
        <v>28</v>
      </c>
      <c r="B2519">
        <v>25.934999999999999</v>
      </c>
      <c r="C2519">
        <v>0</v>
      </c>
      <c r="D2519">
        <v>0</v>
      </c>
      <c r="E2519">
        <v>1</v>
      </c>
      <c r="F2519">
        <v>0</v>
      </c>
      <c r="G2519">
        <v>0</v>
      </c>
      <c r="H2519">
        <v>0</v>
      </c>
      <c r="I2519">
        <v>0</v>
      </c>
      <c r="J2519">
        <v>0</v>
      </c>
      <c r="K2519">
        <v>1</v>
      </c>
      <c r="L2519">
        <v>0</v>
      </c>
      <c r="M2519">
        <v>0</v>
      </c>
      <c r="N2519">
        <v>1</v>
      </c>
      <c r="O2519">
        <v>0</v>
      </c>
      <c r="P2519">
        <v>0</v>
      </c>
      <c r="Q2519" s="3">
        <v>4133.6416499999996</v>
      </c>
    </row>
    <row r="2520" spans="1:17" hidden="1" x14ac:dyDescent="0.35">
      <c r="A2520" cm="1">
        <f t="array" ref="A2520:Q2520">_xlfn.IFS(H1179=$B$1617,A1179:Q1179)</f>
        <v>28</v>
      </c>
      <c r="B2520">
        <v>28.88</v>
      </c>
      <c r="C2520">
        <v>0</v>
      </c>
      <c r="D2520">
        <v>0</v>
      </c>
      <c r="E2520">
        <v>1</v>
      </c>
      <c r="F2520">
        <v>0</v>
      </c>
      <c r="G2520">
        <v>0</v>
      </c>
      <c r="H2520">
        <v>0</v>
      </c>
      <c r="I2520">
        <v>0</v>
      </c>
      <c r="J2520">
        <v>0</v>
      </c>
      <c r="K2520">
        <v>0</v>
      </c>
      <c r="L2520">
        <v>1</v>
      </c>
      <c r="M2520">
        <v>0</v>
      </c>
      <c r="N2520">
        <v>1</v>
      </c>
      <c r="O2520">
        <v>0</v>
      </c>
      <c r="P2520">
        <v>0</v>
      </c>
      <c r="Q2520" s="3">
        <v>4337.7352000000001</v>
      </c>
    </row>
    <row r="2521" spans="1:17" hidden="1" x14ac:dyDescent="0.35">
      <c r="A2521" cm="1">
        <f t="array" ref="A2521:Q2521">_xlfn.IFS(H1180=$B$1617,A1180:Q1180)</f>
        <v>28</v>
      </c>
      <c r="B2521">
        <v>26.315000000000001</v>
      </c>
      <c r="C2521">
        <v>0</v>
      </c>
      <c r="D2521">
        <v>0</v>
      </c>
      <c r="E2521">
        <v>1</v>
      </c>
      <c r="F2521">
        <v>0</v>
      </c>
      <c r="G2521">
        <v>0</v>
      </c>
      <c r="H2521">
        <v>0</v>
      </c>
      <c r="I2521">
        <v>0</v>
      </c>
      <c r="J2521">
        <v>0</v>
      </c>
      <c r="K2521">
        <v>1</v>
      </c>
      <c r="L2521">
        <v>0</v>
      </c>
      <c r="M2521">
        <v>0</v>
      </c>
      <c r="N2521">
        <v>1</v>
      </c>
      <c r="O2521">
        <v>0</v>
      </c>
      <c r="P2521">
        <v>0</v>
      </c>
      <c r="Q2521" s="3">
        <v>5312.1698500000002</v>
      </c>
    </row>
    <row r="2522" spans="1:17" hidden="1" x14ac:dyDescent="0.35">
      <c r="A2522" cm="1">
        <f t="array" ref="A2522:Q2522">_xlfn.IFS(H1181=$B$1617,A1181:Q1181)</f>
        <v>29</v>
      </c>
      <c r="B2522">
        <v>26.03</v>
      </c>
      <c r="C2522">
        <v>0</v>
      </c>
      <c r="D2522">
        <v>0</v>
      </c>
      <c r="E2522">
        <v>1</v>
      </c>
      <c r="F2522">
        <v>0</v>
      </c>
      <c r="G2522">
        <v>0</v>
      </c>
      <c r="H2522">
        <v>0</v>
      </c>
      <c r="I2522">
        <v>0</v>
      </c>
      <c r="J2522">
        <v>0</v>
      </c>
      <c r="K2522">
        <v>1</v>
      </c>
      <c r="L2522">
        <v>0</v>
      </c>
      <c r="M2522">
        <v>0</v>
      </c>
      <c r="N2522">
        <v>1</v>
      </c>
      <c r="O2522">
        <v>0</v>
      </c>
      <c r="P2522">
        <v>0</v>
      </c>
      <c r="Q2522" s="3">
        <v>3736.4647</v>
      </c>
    </row>
    <row r="2523" spans="1:17" hidden="1" x14ac:dyDescent="0.35">
      <c r="A2523" cm="1">
        <f t="array" ref="A2523:Q2523">_xlfn.IFS(H1182=$B$1617,A1182:Q1182)</f>
        <v>30</v>
      </c>
      <c r="B2523">
        <v>28.405000000000001</v>
      </c>
      <c r="C2523">
        <v>0</v>
      </c>
      <c r="D2523">
        <v>0</v>
      </c>
      <c r="E2523">
        <v>1</v>
      </c>
      <c r="F2523">
        <v>0</v>
      </c>
      <c r="G2523">
        <v>0</v>
      </c>
      <c r="H2523">
        <v>0</v>
      </c>
      <c r="I2523">
        <v>0</v>
      </c>
      <c r="J2523">
        <v>0</v>
      </c>
      <c r="K2523">
        <v>1</v>
      </c>
      <c r="L2523">
        <v>0</v>
      </c>
      <c r="M2523">
        <v>0</v>
      </c>
      <c r="N2523">
        <v>1</v>
      </c>
      <c r="O2523">
        <v>0</v>
      </c>
      <c r="P2523">
        <v>0</v>
      </c>
      <c r="Q2523" s="3">
        <v>4527.1829500000003</v>
      </c>
    </row>
    <row r="2524" spans="1:17" hidden="1" x14ac:dyDescent="0.35">
      <c r="A2524" cm="1">
        <f t="array" ref="A2524:Q2524">_xlfn.IFS(H1183=$B$1617,A1183:Q1183)</f>
        <v>30</v>
      </c>
      <c r="B2524">
        <v>27.93</v>
      </c>
      <c r="C2524">
        <v>0</v>
      </c>
      <c r="D2524">
        <v>0</v>
      </c>
      <c r="E2524">
        <v>1</v>
      </c>
      <c r="F2524">
        <v>0</v>
      </c>
      <c r="G2524">
        <v>0</v>
      </c>
      <c r="H2524">
        <v>0</v>
      </c>
      <c r="I2524">
        <v>0</v>
      </c>
      <c r="J2524">
        <v>0</v>
      </c>
      <c r="K2524">
        <v>0</v>
      </c>
      <c r="L2524">
        <v>1</v>
      </c>
      <c r="M2524">
        <v>0</v>
      </c>
      <c r="N2524">
        <v>1</v>
      </c>
      <c r="O2524">
        <v>0</v>
      </c>
      <c r="P2524">
        <v>0</v>
      </c>
      <c r="Q2524" s="3">
        <v>4137.5227000000004</v>
      </c>
    </row>
    <row r="2525" spans="1:17" hidden="1" x14ac:dyDescent="0.35">
      <c r="A2525" cm="1">
        <f t="array" ref="A2525:Q2525">_xlfn.IFS(H1184=$B$1617,A1184:Q1184)</f>
        <v>32</v>
      </c>
      <c r="B2525">
        <v>29.734999999999999</v>
      </c>
      <c r="C2525">
        <v>0</v>
      </c>
      <c r="D2525">
        <v>0</v>
      </c>
      <c r="E2525">
        <v>1</v>
      </c>
      <c r="F2525">
        <v>0</v>
      </c>
      <c r="G2525">
        <v>0</v>
      </c>
      <c r="H2525">
        <v>0</v>
      </c>
      <c r="I2525">
        <v>0</v>
      </c>
      <c r="J2525">
        <v>0</v>
      </c>
      <c r="K2525">
        <v>1</v>
      </c>
      <c r="L2525">
        <v>0</v>
      </c>
      <c r="M2525">
        <v>0</v>
      </c>
      <c r="N2525">
        <v>1</v>
      </c>
      <c r="O2525">
        <v>0</v>
      </c>
      <c r="P2525">
        <v>0</v>
      </c>
      <c r="Q2525" s="3">
        <v>4357.0436499999996</v>
      </c>
    </row>
    <row r="2526" spans="1:17" hidden="1" x14ac:dyDescent="0.35">
      <c r="A2526" cm="1">
        <f t="array" ref="A2526:Q2526">_xlfn.IFS(H1185=$B$1617,A1185:Q1185)</f>
        <v>33</v>
      </c>
      <c r="B2526">
        <v>26.695</v>
      </c>
      <c r="C2526">
        <v>0</v>
      </c>
      <c r="D2526">
        <v>0</v>
      </c>
      <c r="E2526">
        <v>1</v>
      </c>
      <c r="F2526">
        <v>0</v>
      </c>
      <c r="G2526">
        <v>0</v>
      </c>
      <c r="H2526">
        <v>0</v>
      </c>
      <c r="I2526">
        <v>0</v>
      </c>
      <c r="J2526">
        <v>0</v>
      </c>
      <c r="K2526">
        <v>1</v>
      </c>
      <c r="L2526">
        <v>0</v>
      </c>
      <c r="M2526">
        <v>0</v>
      </c>
      <c r="N2526">
        <v>1</v>
      </c>
      <c r="O2526">
        <v>0</v>
      </c>
      <c r="P2526">
        <v>0</v>
      </c>
      <c r="Q2526" s="3">
        <v>4571.4130500000001</v>
      </c>
    </row>
    <row r="2527" spans="1:17" hidden="1" x14ac:dyDescent="0.35">
      <c r="A2527" cm="1">
        <f t="array" ref="A2527:Q2527">_xlfn.IFS(H1186=$B$1617,A1186:Q1186)</f>
        <v>34</v>
      </c>
      <c r="B2527">
        <v>26.41</v>
      </c>
      <c r="C2527">
        <v>0</v>
      </c>
      <c r="D2527">
        <v>0</v>
      </c>
      <c r="E2527">
        <v>1</v>
      </c>
      <c r="F2527">
        <v>0</v>
      </c>
      <c r="G2527">
        <v>0</v>
      </c>
      <c r="H2527">
        <v>0</v>
      </c>
      <c r="I2527">
        <v>0</v>
      </c>
      <c r="J2527">
        <v>0</v>
      </c>
      <c r="K2527">
        <v>1</v>
      </c>
      <c r="L2527">
        <v>0</v>
      </c>
      <c r="M2527">
        <v>0</v>
      </c>
      <c r="N2527">
        <v>1</v>
      </c>
      <c r="O2527">
        <v>0</v>
      </c>
      <c r="P2527">
        <v>0</v>
      </c>
      <c r="Q2527" s="3">
        <v>5385.3379000000004</v>
      </c>
    </row>
    <row r="2528" spans="1:17" hidden="1" x14ac:dyDescent="0.35">
      <c r="A2528" cm="1">
        <f t="array" ref="A2528:Q2528">_xlfn.IFS(H1187=$B$1617,A1187:Q1187)</f>
        <v>35</v>
      </c>
      <c r="B2528">
        <v>26.125</v>
      </c>
      <c r="C2528">
        <v>0</v>
      </c>
      <c r="D2528">
        <v>0</v>
      </c>
      <c r="E2528">
        <v>1</v>
      </c>
      <c r="F2528">
        <v>0</v>
      </c>
      <c r="G2528">
        <v>0</v>
      </c>
      <c r="H2528">
        <v>0</v>
      </c>
      <c r="I2528">
        <v>0</v>
      </c>
      <c r="J2528">
        <v>0</v>
      </c>
      <c r="K2528">
        <v>0</v>
      </c>
      <c r="L2528">
        <v>1</v>
      </c>
      <c r="M2528">
        <v>0</v>
      </c>
      <c r="N2528">
        <v>1</v>
      </c>
      <c r="O2528">
        <v>0</v>
      </c>
      <c r="P2528">
        <v>0</v>
      </c>
      <c r="Q2528" s="3">
        <v>5227.9887500000004</v>
      </c>
    </row>
    <row r="2529" spans="1:17" hidden="1" x14ac:dyDescent="0.35">
      <c r="A2529" cm="1">
        <f t="array" ref="A2529:Q2529">_xlfn.IFS(H1188=$B$1617,A1188:Q1188)</f>
        <v>36</v>
      </c>
      <c r="B2529">
        <v>27.74</v>
      </c>
      <c r="C2529">
        <v>0</v>
      </c>
      <c r="D2529">
        <v>0</v>
      </c>
      <c r="E2529">
        <v>1</v>
      </c>
      <c r="F2529">
        <v>0</v>
      </c>
      <c r="G2529">
        <v>0</v>
      </c>
      <c r="H2529">
        <v>0</v>
      </c>
      <c r="I2529">
        <v>0</v>
      </c>
      <c r="J2529">
        <v>0</v>
      </c>
      <c r="K2529">
        <v>0</v>
      </c>
      <c r="L2529">
        <v>1</v>
      </c>
      <c r="M2529">
        <v>0</v>
      </c>
      <c r="N2529">
        <v>0</v>
      </c>
      <c r="O2529">
        <v>1</v>
      </c>
      <c r="P2529">
        <v>0</v>
      </c>
      <c r="Q2529" s="3">
        <v>5469.0065999999997</v>
      </c>
    </row>
    <row r="2530" spans="1:17" hidden="1" x14ac:dyDescent="0.35">
      <c r="A2530" cm="1">
        <f t="array" ref="A2530:Q2530">_xlfn.IFS(H1189=$B$1617,A1189:Q1189)</f>
        <v>36</v>
      </c>
      <c r="B2530">
        <v>25.84</v>
      </c>
      <c r="C2530">
        <v>0</v>
      </c>
      <c r="D2530">
        <v>0</v>
      </c>
      <c r="E2530">
        <v>1</v>
      </c>
      <c r="F2530">
        <v>0</v>
      </c>
      <c r="G2530">
        <v>0</v>
      </c>
      <c r="H2530">
        <v>0</v>
      </c>
      <c r="I2530">
        <v>0</v>
      </c>
      <c r="J2530">
        <v>0</v>
      </c>
      <c r="K2530">
        <v>1</v>
      </c>
      <c r="L2530">
        <v>0</v>
      </c>
      <c r="M2530">
        <v>0</v>
      </c>
      <c r="N2530">
        <v>0</v>
      </c>
      <c r="O2530">
        <v>1</v>
      </c>
      <c r="P2530">
        <v>0</v>
      </c>
      <c r="Q2530" s="3">
        <v>5266.3656000000001</v>
      </c>
    </row>
    <row r="2531" spans="1:17" hidden="1" x14ac:dyDescent="0.35">
      <c r="A2531" cm="1">
        <f t="array" ref="A2531:Q2531">_xlfn.IFS(H1190=$B$1617,A1190:Q1190)</f>
        <v>36</v>
      </c>
      <c r="B2531">
        <v>26.885000000000002</v>
      </c>
      <c r="C2531">
        <v>0</v>
      </c>
      <c r="D2531">
        <v>0</v>
      </c>
      <c r="E2531">
        <v>1</v>
      </c>
      <c r="F2531">
        <v>0</v>
      </c>
      <c r="G2531">
        <v>0</v>
      </c>
      <c r="H2531">
        <v>0</v>
      </c>
      <c r="I2531">
        <v>0</v>
      </c>
      <c r="J2531">
        <v>0</v>
      </c>
      <c r="K2531">
        <v>1</v>
      </c>
      <c r="L2531">
        <v>0</v>
      </c>
      <c r="M2531">
        <v>0</v>
      </c>
      <c r="N2531">
        <v>0</v>
      </c>
      <c r="O2531">
        <v>1</v>
      </c>
      <c r="P2531">
        <v>0</v>
      </c>
      <c r="Q2531" s="3">
        <v>5267.8181500000001</v>
      </c>
    </row>
    <row r="2532" spans="1:17" hidden="1" x14ac:dyDescent="0.35">
      <c r="A2532" cm="1">
        <f t="array" ref="A2532:Q2532">_xlfn.IFS(H1191=$B$1617,A1191:Q1191)</f>
        <v>37</v>
      </c>
      <c r="B2532">
        <v>27.74</v>
      </c>
      <c r="C2532">
        <v>0</v>
      </c>
      <c r="D2532">
        <v>0</v>
      </c>
      <c r="E2532">
        <v>1</v>
      </c>
      <c r="F2532">
        <v>0</v>
      </c>
      <c r="G2532">
        <v>0</v>
      </c>
      <c r="H2532">
        <v>0</v>
      </c>
      <c r="I2532">
        <v>0</v>
      </c>
      <c r="J2532">
        <v>0</v>
      </c>
      <c r="K2532">
        <v>1</v>
      </c>
      <c r="L2532">
        <v>0</v>
      </c>
      <c r="M2532">
        <v>0</v>
      </c>
      <c r="N2532">
        <v>0</v>
      </c>
      <c r="O2532">
        <v>1</v>
      </c>
      <c r="P2532">
        <v>0</v>
      </c>
      <c r="Q2532" s="3">
        <v>7281.5056000000004</v>
      </c>
    </row>
    <row r="2533" spans="1:17" hidden="1" x14ac:dyDescent="0.35">
      <c r="A2533" cm="1">
        <f t="array" ref="A2533:Q2533">_xlfn.IFS(H1192=$B$1617,A1192:Q1192)</f>
        <v>38</v>
      </c>
      <c r="B2533">
        <v>27.265000000000001</v>
      </c>
      <c r="C2533">
        <v>0</v>
      </c>
      <c r="D2533">
        <v>0</v>
      </c>
      <c r="E2533">
        <v>1</v>
      </c>
      <c r="F2533">
        <v>0</v>
      </c>
      <c r="G2533">
        <v>0</v>
      </c>
      <c r="H2533">
        <v>0</v>
      </c>
      <c r="I2533">
        <v>0</v>
      </c>
      <c r="J2533">
        <v>0</v>
      </c>
      <c r="K2533">
        <v>0</v>
      </c>
      <c r="L2533">
        <v>1</v>
      </c>
      <c r="M2533">
        <v>0</v>
      </c>
      <c r="N2533">
        <v>0</v>
      </c>
      <c r="O2533">
        <v>1</v>
      </c>
      <c r="P2533">
        <v>0</v>
      </c>
      <c r="Q2533" s="3">
        <v>6555.07035</v>
      </c>
    </row>
    <row r="2534" spans="1:17" hidden="1" x14ac:dyDescent="0.35">
      <c r="A2534" cm="1">
        <f t="array" ref="A2534:Q2534">_xlfn.IFS(H1193=$B$1617,A1193:Q1193)</f>
        <v>38</v>
      </c>
      <c r="B2534">
        <v>27.835000000000001</v>
      </c>
      <c r="C2534">
        <v>0</v>
      </c>
      <c r="D2534">
        <v>0</v>
      </c>
      <c r="E2534">
        <v>1</v>
      </c>
      <c r="F2534">
        <v>0</v>
      </c>
      <c r="G2534">
        <v>0</v>
      </c>
      <c r="H2534">
        <v>0</v>
      </c>
      <c r="I2534">
        <v>0</v>
      </c>
      <c r="J2534">
        <v>0</v>
      </c>
      <c r="K2534">
        <v>0</v>
      </c>
      <c r="L2534">
        <v>1</v>
      </c>
      <c r="M2534">
        <v>0</v>
      </c>
      <c r="N2534">
        <v>0</v>
      </c>
      <c r="O2534">
        <v>1</v>
      </c>
      <c r="P2534">
        <v>0</v>
      </c>
      <c r="Q2534" s="3">
        <v>7144.86265</v>
      </c>
    </row>
    <row r="2535" spans="1:17" hidden="1" x14ac:dyDescent="0.35">
      <c r="A2535" cm="1">
        <f t="array" ref="A2535:Q2535">_xlfn.IFS(H1194=$B$1617,A1194:Q1194)</f>
        <v>39</v>
      </c>
      <c r="B2535">
        <v>26.315000000000001</v>
      </c>
      <c r="C2535">
        <v>0</v>
      </c>
      <c r="D2535">
        <v>0</v>
      </c>
      <c r="E2535">
        <v>1</v>
      </c>
      <c r="F2535">
        <v>0</v>
      </c>
      <c r="G2535">
        <v>0</v>
      </c>
      <c r="H2535">
        <v>0</v>
      </c>
      <c r="I2535">
        <v>0</v>
      </c>
      <c r="J2535">
        <v>0</v>
      </c>
      <c r="K2535">
        <v>1</v>
      </c>
      <c r="L2535">
        <v>0</v>
      </c>
      <c r="M2535">
        <v>0</v>
      </c>
      <c r="N2535">
        <v>0</v>
      </c>
      <c r="O2535">
        <v>1</v>
      </c>
      <c r="P2535">
        <v>0</v>
      </c>
      <c r="Q2535" s="3">
        <v>7201.7008500000002</v>
      </c>
    </row>
    <row r="2536" spans="1:17" hidden="1" x14ac:dyDescent="0.35">
      <c r="A2536" cm="1">
        <f t="array" ref="A2536:Q2536">_xlfn.IFS(H1195=$B$1617,A1195:Q1195)</f>
        <v>40</v>
      </c>
      <c r="B2536">
        <v>28.69</v>
      </c>
      <c r="C2536">
        <v>0</v>
      </c>
      <c r="D2536">
        <v>0</v>
      </c>
      <c r="E2536">
        <v>1</v>
      </c>
      <c r="F2536">
        <v>0</v>
      </c>
      <c r="G2536">
        <v>0</v>
      </c>
      <c r="H2536">
        <v>0</v>
      </c>
      <c r="I2536">
        <v>0</v>
      </c>
      <c r="J2536">
        <v>0</v>
      </c>
      <c r="K2536">
        <v>1</v>
      </c>
      <c r="L2536">
        <v>0</v>
      </c>
      <c r="M2536">
        <v>0</v>
      </c>
      <c r="N2536">
        <v>0</v>
      </c>
      <c r="O2536">
        <v>1</v>
      </c>
      <c r="P2536">
        <v>0</v>
      </c>
      <c r="Q2536" s="3">
        <v>8059.6791000000003</v>
      </c>
    </row>
    <row r="2537" spans="1:17" hidden="1" x14ac:dyDescent="0.35">
      <c r="A2537" cm="1">
        <f t="array" ref="A2537:Q2537">_xlfn.IFS(H1196=$B$1617,A1196:Q1196)</f>
        <v>40</v>
      </c>
      <c r="B2537">
        <v>25.46</v>
      </c>
      <c r="C2537">
        <v>0</v>
      </c>
      <c r="D2537">
        <v>0</v>
      </c>
      <c r="E2537">
        <v>1</v>
      </c>
      <c r="F2537">
        <v>0</v>
      </c>
      <c r="G2537">
        <v>0</v>
      </c>
      <c r="H2537">
        <v>0</v>
      </c>
      <c r="I2537">
        <v>0</v>
      </c>
      <c r="J2537">
        <v>0</v>
      </c>
      <c r="K2537">
        <v>0</v>
      </c>
      <c r="L2537">
        <v>1</v>
      </c>
      <c r="M2537">
        <v>0</v>
      </c>
      <c r="N2537">
        <v>0</v>
      </c>
      <c r="O2537">
        <v>1</v>
      </c>
      <c r="P2537">
        <v>0</v>
      </c>
      <c r="Q2537" s="3">
        <v>7077.1894000000002</v>
      </c>
    </row>
    <row r="2538" spans="1:17" hidden="1" x14ac:dyDescent="0.35">
      <c r="A2538" cm="1">
        <f t="array" ref="A2538:Q2538">_xlfn.IFS(H1197=$B$1617,A1197:Q1197)</f>
        <v>41</v>
      </c>
      <c r="B2538">
        <v>28.31</v>
      </c>
      <c r="C2538">
        <v>0</v>
      </c>
      <c r="D2538">
        <v>0</v>
      </c>
      <c r="E2538">
        <v>1</v>
      </c>
      <c r="F2538">
        <v>0</v>
      </c>
      <c r="G2538">
        <v>0</v>
      </c>
      <c r="H2538">
        <v>0</v>
      </c>
      <c r="I2538">
        <v>0</v>
      </c>
      <c r="J2538">
        <v>0</v>
      </c>
      <c r="K2538">
        <v>1</v>
      </c>
      <c r="L2538">
        <v>0</v>
      </c>
      <c r="M2538">
        <v>0</v>
      </c>
      <c r="N2538">
        <v>0</v>
      </c>
      <c r="O2538">
        <v>1</v>
      </c>
      <c r="P2538">
        <v>0</v>
      </c>
      <c r="Q2538" s="3">
        <v>7153.5538999999999</v>
      </c>
    </row>
    <row r="2539" spans="1:17" hidden="1" x14ac:dyDescent="0.35">
      <c r="A2539" cm="1">
        <f t="array" ref="A2539:Q2539">_xlfn.IFS(H1198=$B$1617,A1198:Q1198)</f>
        <v>42</v>
      </c>
      <c r="B2539">
        <v>24.984999999999999</v>
      </c>
      <c r="C2539">
        <v>0</v>
      </c>
      <c r="D2539">
        <v>0</v>
      </c>
      <c r="E2539">
        <v>1</v>
      </c>
      <c r="F2539">
        <v>0</v>
      </c>
      <c r="G2539">
        <v>0</v>
      </c>
      <c r="H2539">
        <v>0</v>
      </c>
      <c r="I2539">
        <v>0</v>
      </c>
      <c r="J2539">
        <v>0</v>
      </c>
      <c r="K2539">
        <v>1</v>
      </c>
      <c r="L2539">
        <v>0</v>
      </c>
      <c r="M2539">
        <v>0</v>
      </c>
      <c r="N2539">
        <v>0</v>
      </c>
      <c r="O2539">
        <v>1</v>
      </c>
      <c r="P2539">
        <v>0</v>
      </c>
      <c r="Q2539" s="3">
        <v>8017.0611500000005</v>
      </c>
    </row>
    <row r="2540" spans="1:17" hidden="1" x14ac:dyDescent="0.35">
      <c r="A2540" cm="1">
        <f t="array" ref="A2540:Q2540">_xlfn.IFS(H1199=$B$1617,A1199:Q1199)</f>
        <v>43</v>
      </c>
      <c r="B2540">
        <v>25.08</v>
      </c>
      <c r="C2540">
        <v>0</v>
      </c>
      <c r="D2540">
        <v>0</v>
      </c>
      <c r="E2540">
        <v>1</v>
      </c>
      <c r="F2540">
        <v>0</v>
      </c>
      <c r="G2540">
        <v>0</v>
      </c>
      <c r="H2540">
        <v>0</v>
      </c>
      <c r="I2540">
        <v>0</v>
      </c>
      <c r="J2540">
        <v>0</v>
      </c>
      <c r="K2540">
        <v>0</v>
      </c>
      <c r="L2540">
        <v>1</v>
      </c>
      <c r="M2540">
        <v>0</v>
      </c>
      <c r="N2540">
        <v>0</v>
      </c>
      <c r="O2540">
        <v>1</v>
      </c>
      <c r="P2540">
        <v>0</v>
      </c>
      <c r="Q2540" s="3">
        <v>7325.0482000000002</v>
      </c>
    </row>
    <row r="2541" spans="1:17" hidden="1" x14ac:dyDescent="0.35">
      <c r="A2541" cm="1">
        <f t="array" ref="A2541:Q2541">_xlfn.IFS(H1200=$B$1617,A1200:Q1200)</f>
        <v>44</v>
      </c>
      <c r="B2541">
        <v>26.41</v>
      </c>
      <c r="C2541">
        <v>0</v>
      </c>
      <c r="D2541">
        <v>0</v>
      </c>
      <c r="E2541">
        <v>1</v>
      </c>
      <c r="F2541">
        <v>0</v>
      </c>
      <c r="G2541">
        <v>0</v>
      </c>
      <c r="H2541">
        <v>0</v>
      </c>
      <c r="I2541">
        <v>0</v>
      </c>
      <c r="J2541">
        <v>0</v>
      </c>
      <c r="K2541">
        <v>1</v>
      </c>
      <c r="L2541">
        <v>0</v>
      </c>
      <c r="M2541">
        <v>0</v>
      </c>
      <c r="N2541">
        <v>0</v>
      </c>
      <c r="O2541">
        <v>1</v>
      </c>
      <c r="P2541">
        <v>0</v>
      </c>
      <c r="Q2541" s="3">
        <v>7419.4778999999999</v>
      </c>
    </row>
    <row r="2542" spans="1:17" hidden="1" x14ac:dyDescent="0.35">
      <c r="A2542" cm="1">
        <f t="array" ref="A2542:Q2542">_xlfn.IFS(H1201=$B$1617,A1201:Q1201)</f>
        <v>44</v>
      </c>
      <c r="B2542">
        <v>27.645</v>
      </c>
      <c r="C2542">
        <v>0</v>
      </c>
      <c r="D2542">
        <v>0</v>
      </c>
      <c r="E2542">
        <v>1</v>
      </c>
      <c r="F2542">
        <v>0</v>
      </c>
      <c r="G2542">
        <v>0</v>
      </c>
      <c r="H2542">
        <v>0</v>
      </c>
      <c r="I2542">
        <v>0</v>
      </c>
      <c r="J2542">
        <v>0</v>
      </c>
      <c r="K2542">
        <v>1</v>
      </c>
      <c r="L2542">
        <v>0</v>
      </c>
      <c r="M2542">
        <v>0</v>
      </c>
      <c r="N2542">
        <v>0</v>
      </c>
      <c r="O2542">
        <v>1</v>
      </c>
      <c r="P2542">
        <v>0</v>
      </c>
      <c r="Q2542" s="3">
        <v>7421.1945500000002</v>
      </c>
    </row>
    <row r="2543" spans="1:17" hidden="1" x14ac:dyDescent="0.35">
      <c r="A2543" cm="1">
        <f t="array" ref="A2543:Q2543">_xlfn.IFS(H1202=$B$1617,A1202:Q1202)</f>
        <v>45</v>
      </c>
      <c r="B2543">
        <v>25.175000000000001</v>
      </c>
      <c r="C2543">
        <v>0</v>
      </c>
      <c r="D2543">
        <v>0</v>
      </c>
      <c r="E2543">
        <v>1</v>
      </c>
      <c r="F2543">
        <v>0</v>
      </c>
      <c r="G2543">
        <v>0</v>
      </c>
      <c r="H2543">
        <v>0</v>
      </c>
      <c r="I2543">
        <v>0</v>
      </c>
      <c r="J2543">
        <v>0</v>
      </c>
      <c r="K2543">
        <v>0</v>
      </c>
      <c r="L2543">
        <v>1</v>
      </c>
      <c r="M2543">
        <v>0</v>
      </c>
      <c r="N2543">
        <v>0</v>
      </c>
      <c r="O2543">
        <v>1</v>
      </c>
      <c r="P2543">
        <v>0</v>
      </c>
      <c r="Q2543" s="3">
        <v>9095.0682500000003</v>
      </c>
    </row>
    <row r="2544" spans="1:17" hidden="1" x14ac:dyDescent="0.35">
      <c r="A2544" cm="1">
        <f t="array" ref="A2544:Q2544">_xlfn.IFS(H1203=$B$1617,A1203:Q1203)</f>
        <v>45</v>
      </c>
      <c r="B2544">
        <v>27.645</v>
      </c>
      <c r="C2544">
        <v>0</v>
      </c>
      <c r="D2544">
        <v>0</v>
      </c>
      <c r="E2544">
        <v>1</v>
      </c>
      <c r="F2544">
        <v>0</v>
      </c>
      <c r="G2544">
        <v>0</v>
      </c>
      <c r="H2544">
        <v>0</v>
      </c>
      <c r="I2544">
        <v>0</v>
      </c>
      <c r="J2544">
        <v>0</v>
      </c>
      <c r="K2544">
        <v>1</v>
      </c>
      <c r="L2544">
        <v>0</v>
      </c>
      <c r="M2544">
        <v>0</v>
      </c>
      <c r="N2544">
        <v>0</v>
      </c>
      <c r="O2544">
        <v>1</v>
      </c>
      <c r="P2544">
        <v>0</v>
      </c>
      <c r="Q2544" s="3">
        <v>28340.188849999999</v>
      </c>
    </row>
    <row r="2545" spans="1:17" hidden="1" x14ac:dyDescent="0.35">
      <c r="A2545" cm="1">
        <f t="array" ref="A2545:Q2545">_xlfn.IFS(H1204=$B$1617,A1204:Q1204)</f>
        <v>46</v>
      </c>
      <c r="B2545">
        <v>27.74</v>
      </c>
      <c r="C2545">
        <v>0</v>
      </c>
      <c r="D2545">
        <v>0</v>
      </c>
      <c r="E2545">
        <v>1</v>
      </c>
      <c r="F2545">
        <v>0</v>
      </c>
      <c r="G2545">
        <v>0</v>
      </c>
      <c r="H2545">
        <v>0</v>
      </c>
      <c r="I2545">
        <v>0</v>
      </c>
      <c r="J2545">
        <v>0</v>
      </c>
      <c r="K2545">
        <v>1</v>
      </c>
      <c r="L2545">
        <v>0</v>
      </c>
      <c r="M2545">
        <v>0</v>
      </c>
      <c r="N2545">
        <v>0</v>
      </c>
      <c r="O2545">
        <v>1</v>
      </c>
      <c r="P2545">
        <v>0</v>
      </c>
      <c r="Q2545" s="3">
        <v>8026.6665999999996</v>
      </c>
    </row>
    <row r="2546" spans="1:17" hidden="1" x14ac:dyDescent="0.35">
      <c r="A2546" cm="1">
        <f t="array" ref="A2546:Q2546">_xlfn.IFS(H1205=$B$1617,A1205:Q1205)</f>
        <v>47</v>
      </c>
      <c r="B2546">
        <v>26.6</v>
      </c>
      <c r="C2546">
        <v>0</v>
      </c>
      <c r="D2546">
        <v>0</v>
      </c>
      <c r="E2546">
        <v>1</v>
      </c>
      <c r="F2546">
        <v>0</v>
      </c>
      <c r="G2546">
        <v>0</v>
      </c>
      <c r="H2546">
        <v>0</v>
      </c>
      <c r="I2546">
        <v>0</v>
      </c>
      <c r="J2546">
        <v>0</v>
      </c>
      <c r="K2546">
        <v>0</v>
      </c>
      <c r="L2546">
        <v>1</v>
      </c>
      <c r="M2546">
        <v>0</v>
      </c>
      <c r="N2546">
        <v>0</v>
      </c>
      <c r="O2546">
        <v>1</v>
      </c>
      <c r="P2546">
        <v>0</v>
      </c>
      <c r="Q2546" s="3">
        <v>9715.8410000000003</v>
      </c>
    </row>
    <row r="2547" spans="1:17" hidden="1" x14ac:dyDescent="0.35">
      <c r="A2547" cm="1">
        <f t="array" ref="A2547:Q2547">_xlfn.IFS(H1206=$B$1617,A1206:Q1206)</f>
        <v>47</v>
      </c>
      <c r="B2547">
        <v>29.545000000000002</v>
      </c>
      <c r="C2547">
        <v>0</v>
      </c>
      <c r="D2547">
        <v>0</v>
      </c>
      <c r="E2547">
        <v>1</v>
      </c>
      <c r="F2547">
        <v>0</v>
      </c>
      <c r="G2547">
        <v>0</v>
      </c>
      <c r="H2547">
        <v>0</v>
      </c>
      <c r="I2547">
        <v>0</v>
      </c>
      <c r="J2547">
        <v>0</v>
      </c>
      <c r="K2547">
        <v>1</v>
      </c>
      <c r="L2547">
        <v>0</v>
      </c>
      <c r="M2547">
        <v>0</v>
      </c>
      <c r="N2547">
        <v>0</v>
      </c>
      <c r="O2547">
        <v>1</v>
      </c>
      <c r="P2547">
        <v>0</v>
      </c>
      <c r="Q2547" s="3">
        <v>8930.9345499999999</v>
      </c>
    </row>
    <row r="2548" spans="1:17" hidden="1" x14ac:dyDescent="0.35">
      <c r="A2548" cm="1">
        <f t="array" ref="A2548:Q2548">_xlfn.IFS(H1207=$B$1617,A1207:Q1207)</f>
        <v>48</v>
      </c>
      <c r="B2548">
        <v>28.88</v>
      </c>
      <c r="C2548">
        <v>0</v>
      </c>
      <c r="D2548">
        <v>0</v>
      </c>
      <c r="E2548">
        <v>1</v>
      </c>
      <c r="F2548">
        <v>0</v>
      </c>
      <c r="G2548">
        <v>0</v>
      </c>
      <c r="H2548">
        <v>0</v>
      </c>
      <c r="I2548">
        <v>0</v>
      </c>
      <c r="J2548">
        <v>0</v>
      </c>
      <c r="K2548">
        <v>1</v>
      </c>
      <c r="L2548">
        <v>0</v>
      </c>
      <c r="M2548">
        <v>0</v>
      </c>
      <c r="N2548">
        <v>0</v>
      </c>
      <c r="O2548">
        <v>1</v>
      </c>
      <c r="P2548">
        <v>0</v>
      </c>
      <c r="Q2548" s="3">
        <v>9249.4951999999994</v>
      </c>
    </row>
    <row r="2549" spans="1:17" hidden="1" x14ac:dyDescent="0.35">
      <c r="A2549" cm="1">
        <f t="array" ref="A2549:Q2549">_xlfn.IFS(H1208=$B$1617,A1208:Q1208)</f>
        <v>48</v>
      </c>
      <c r="B2549">
        <v>27.265000000000001</v>
      </c>
      <c r="C2549">
        <v>0</v>
      </c>
      <c r="D2549">
        <v>0</v>
      </c>
      <c r="E2549">
        <v>1</v>
      </c>
      <c r="F2549">
        <v>0</v>
      </c>
      <c r="G2549">
        <v>0</v>
      </c>
      <c r="H2549">
        <v>0</v>
      </c>
      <c r="I2549">
        <v>0</v>
      </c>
      <c r="J2549">
        <v>0</v>
      </c>
      <c r="K2549">
        <v>0</v>
      </c>
      <c r="L2549">
        <v>1</v>
      </c>
      <c r="M2549">
        <v>0</v>
      </c>
      <c r="N2549">
        <v>0</v>
      </c>
      <c r="O2549">
        <v>1</v>
      </c>
      <c r="P2549">
        <v>0</v>
      </c>
      <c r="Q2549" s="3">
        <v>9447.2503500000003</v>
      </c>
    </row>
    <row r="2550" spans="1:17" hidden="1" x14ac:dyDescent="0.35">
      <c r="A2550" cm="1">
        <f t="array" ref="A2550:Q2550">_xlfn.IFS(H1209=$B$1617,A1209:Q1209)</f>
        <v>48</v>
      </c>
      <c r="B2550">
        <v>27.93</v>
      </c>
      <c r="C2550">
        <v>0</v>
      </c>
      <c r="D2550">
        <v>0</v>
      </c>
      <c r="E2550">
        <v>1</v>
      </c>
      <c r="F2550">
        <v>0</v>
      </c>
      <c r="G2550">
        <v>0</v>
      </c>
      <c r="H2550">
        <v>0</v>
      </c>
      <c r="I2550">
        <v>0</v>
      </c>
      <c r="J2550">
        <v>0</v>
      </c>
      <c r="K2550">
        <v>1</v>
      </c>
      <c r="L2550">
        <v>0</v>
      </c>
      <c r="M2550">
        <v>0</v>
      </c>
      <c r="N2550">
        <v>0</v>
      </c>
      <c r="O2550">
        <v>1</v>
      </c>
      <c r="P2550">
        <v>0</v>
      </c>
      <c r="Q2550" s="3">
        <v>11015.1747</v>
      </c>
    </row>
    <row r="2551" spans="1:17" hidden="1" x14ac:dyDescent="0.35">
      <c r="A2551" cm="1">
        <f t="array" ref="A2551:Q2551">_xlfn.IFS(H1210=$B$1617,A1210:Q1210)</f>
        <v>48</v>
      </c>
      <c r="B2551">
        <v>27.36</v>
      </c>
      <c r="C2551">
        <v>0</v>
      </c>
      <c r="D2551">
        <v>0</v>
      </c>
      <c r="E2551">
        <v>1</v>
      </c>
      <c r="F2551">
        <v>0</v>
      </c>
      <c r="G2551">
        <v>0</v>
      </c>
      <c r="H2551">
        <v>0</v>
      </c>
      <c r="I2551">
        <v>0</v>
      </c>
      <c r="J2551">
        <v>0</v>
      </c>
      <c r="K2551">
        <v>0</v>
      </c>
      <c r="L2551">
        <v>1</v>
      </c>
      <c r="M2551">
        <v>0</v>
      </c>
      <c r="N2551">
        <v>0</v>
      </c>
      <c r="O2551">
        <v>1</v>
      </c>
      <c r="P2551">
        <v>0</v>
      </c>
      <c r="Q2551" s="3">
        <v>9447.3824000000004</v>
      </c>
    </row>
    <row r="2552" spans="1:17" hidden="1" x14ac:dyDescent="0.35">
      <c r="A2552" cm="1">
        <f t="array" ref="A2552:Q2552">_xlfn.IFS(H1211=$B$1617,A1211:Q1211)</f>
        <v>50</v>
      </c>
      <c r="B2552">
        <v>27.36</v>
      </c>
      <c r="C2552">
        <v>0</v>
      </c>
      <c r="D2552">
        <v>0</v>
      </c>
      <c r="E2552">
        <v>1</v>
      </c>
      <c r="F2552">
        <v>0</v>
      </c>
      <c r="G2552">
        <v>0</v>
      </c>
      <c r="H2552">
        <v>0</v>
      </c>
      <c r="I2552">
        <v>0</v>
      </c>
      <c r="J2552">
        <v>0</v>
      </c>
      <c r="K2552">
        <v>0</v>
      </c>
      <c r="L2552">
        <v>1</v>
      </c>
      <c r="M2552">
        <v>0</v>
      </c>
      <c r="N2552">
        <v>0</v>
      </c>
      <c r="O2552">
        <v>1</v>
      </c>
      <c r="P2552">
        <v>0</v>
      </c>
      <c r="Q2552" s="3">
        <v>25656.575260000001</v>
      </c>
    </row>
    <row r="2553" spans="1:17" hidden="1" x14ac:dyDescent="0.35">
      <c r="A2553" cm="1">
        <f t="array" ref="A2553:Q2553">_xlfn.IFS(H1212=$B$1617,A1212:Q1212)</f>
        <v>50</v>
      </c>
      <c r="B2553">
        <v>27.074999999999999</v>
      </c>
      <c r="C2553">
        <v>0</v>
      </c>
      <c r="D2553">
        <v>0</v>
      </c>
      <c r="E2553">
        <v>1</v>
      </c>
      <c r="F2553">
        <v>0</v>
      </c>
      <c r="G2553">
        <v>0</v>
      </c>
      <c r="H2553">
        <v>0</v>
      </c>
      <c r="I2553">
        <v>0</v>
      </c>
      <c r="J2553">
        <v>0</v>
      </c>
      <c r="K2553">
        <v>0</v>
      </c>
      <c r="L2553">
        <v>1</v>
      </c>
      <c r="M2553">
        <v>0</v>
      </c>
      <c r="N2553">
        <v>0</v>
      </c>
      <c r="O2553">
        <v>1</v>
      </c>
      <c r="P2553">
        <v>0</v>
      </c>
      <c r="Q2553" s="3">
        <v>10106.134249999999</v>
      </c>
    </row>
    <row r="2554" spans="1:17" hidden="1" x14ac:dyDescent="0.35">
      <c r="A2554" cm="1">
        <f t="array" ref="A2554:Q2554">_xlfn.IFS(H1213=$B$1617,A1213:Q1213)</f>
        <v>50</v>
      </c>
      <c r="B2554">
        <v>26.22</v>
      </c>
      <c r="C2554">
        <v>0</v>
      </c>
      <c r="D2554">
        <v>0</v>
      </c>
      <c r="E2554">
        <v>1</v>
      </c>
      <c r="F2554">
        <v>0</v>
      </c>
      <c r="G2554">
        <v>0</v>
      </c>
      <c r="H2554">
        <v>0</v>
      </c>
      <c r="I2554">
        <v>0</v>
      </c>
      <c r="J2554">
        <v>0</v>
      </c>
      <c r="K2554">
        <v>1</v>
      </c>
      <c r="L2554">
        <v>0</v>
      </c>
      <c r="M2554">
        <v>0</v>
      </c>
      <c r="N2554">
        <v>0</v>
      </c>
      <c r="O2554">
        <v>1</v>
      </c>
      <c r="P2554">
        <v>0</v>
      </c>
      <c r="Q2554" s="3">
        <v>10493.9458</v>
      </c>
    </row>
    <row r="2555" spans="1:17" hidden="1" x14ac:dyDescent="0.35">
      <c r="A2555" cm="1">
        <f t="array" ref="A2555:Q2555">_xlfn.IFS(H1214=$B$1617,A1214:Q1214)</f>
        <v>50</v>
      </c>
      <c r="B2555">
        <v>28.12</v>
      </c>
      <c r="C2555">
        <v>0</v>
      </c>
      <c r="D2555">
        <v>0</v>
      </c>
      <c r="E2555">
        <v>1</v>
      </c>
      <c r="F2555">
        <v>0</v>
      </c>
      <c r="G2555">
        <v>0</v>
      </c>
      <c r="H2555">
        <v>0</v>
      </c>
      <c r="I2555">
        <v>0</v>
      </c>
      <c r="J2555">
        <v>0</v>
      </c>
      <c r="K2555">
        <v>1</v>
      </c>
      <c r="L2555">
        <v>0</v>
      </c>
      <c r="M2555">
        <v>0</v>
      </c>
      <c r="N2555">
        <v>0</v>
      </c>
      <c r="O2555">
        <v>1</v>
      </c>
      <c r="P2555">
        <v>0</v>
      </c>
      <c r="Q2555" s="3">
        <v>11085.586799999999</v>
      </c>
    </row>
    <row r="2556" spans="1:17" hidden="1" x14ac:dyDescent="0.35">
      <c r="A2556" cm="1">
        <f t="array" ref="A2556:Q2556">_xlfn.IFS(H1215=$B$1617,A1215:Q1215)</f>
        <v>53</v>
      </c>
      <c r="B2556">
        <v>26.6</v>
      </c>
      <c r="C2556">
        <v>0</v>
      </c>
      <c r="D2556">
        <v>0</v>
      </c>
      <c r="E2556">
        <v>1</v>
      </c>
      <c r="F2556">
        <v>0</v>
      </c>
      <c r="G2556">
        <v>0</v>
      </c>
      <c r="H2556">
        <v>0</v>
      </c>
      <c r="I2556">
        <v>0</v>
      </c>
      <c r="J2556">
        <v>0</v>
      </c>
      <c r="K2556">
        <v>1</v>
      </c>
      <c r="L2556">
        <v>0</v>
      </c>
      <c r="M2556">
        <v>0</v>
      </c>
      <c r="N2556">
        <v>0</v>
      </c>
      <c r="O2556">
        <v>1</v>
      </c>
      <c r="P2556">
        <v>0</v>
      </c>
      <c r="Q2556" s="3">
        <v>10355.641</v>
      </c>
    </row>
    <row r="2557" spans="1:17" hidden="1" x14ac:dyDescent="0.35">
      <c r="A2557" cm="1">
        <f t="array" ref="A2557:Q2557">_xlfn.IFS(H1216=$B$1617,A1216:Q1216)</f>
        <v>54</v>
      </c>
      <c r="B2557">
        <v>28.88</v>
      </c>
      <c r="C2557">
        <v>0</v>
      </c>
      <c r="D2557">
        <v>0</v>
      </c>
      <c r="E2557">
        <v>1</v>
      </c>
      <c r="F2557">
        <v>0</v>
      </c>
      <c r="G2557">
        <v>0</v>
      </c>
      <c r="H2557">
        <v>0</v>
      </c>
      <c r="I2557">
        <v>0</v>
      </c>
      <c r="J2557">
        <v>0</v>
      </c>
      <c r="K2557">
        <v>0</v>
      </c>
      <c r="L2557">
        <v>1</v>
      </c>
      <c r="M2557">
        <v>0</v>
      </c>
      <c r="N2557">
        <v>0</v>
      </c>
      <c r="O2557">
        <v>1</v>
      </c>
      <c r="P2557">
        <v>0</v>
      </c>
      <c r="Q2557" s="3">
        <v>12096.6512</v>
      </c>
    </row>
    <row r="2558" spans="1:17" hidden="1" x14ac:dyDescent="0.35">
      <c r="A2558" cm="1">
        <f t="array" ref="A2558:Q2558">_xlfn.IFS(H1217=$B$1617,A1217:Q1217)</f>
        <v>54</v>
      </c>
      <c r="B2558">
        <v>27.645</v>
      </c>
      <c r="C2558">
        <v>0</v>
      </c>
      <c r="D2558">
        <v>0</v>
      </c>
      <c r="E2558">
        <v>1</v>
      </c>
      <c r="F2558">
        <v>0</v>
      </c>
      <c r="G2558">
        <v>0</v>
      </c>
      <c r="H2558">
        <v>0</v>
      </c>
      <c r="I2558">
        <v>0</v>
      </c>
      <c r="J2558">
        <v>0</v>
      </c>
      <c r="K2558">
        <v>1</v>
      </c>
      <c r="L2558">
        <v>0</v>
      </c>
      <c r="M2558">
        <v>0</v>
      </c>
      <c r="N2558">
        <v>0</v>
      </c>
      <c r="O2558">
        <v>1</v>
      </c>
      <c r="P2558">
        <v>0</v>
      </c>
      <c r="Q2558" s="3">
        <v>11305.93455</v>
      </c>
    </row>
    <row r="2559" spans="1:17" hidden="1" x14ac:dyDescent="0.35">
      <c r="A2559" cm="1">
        <f t="array" ref="A2559:Q2559">_xlfn.IFS(H1218=$B$1617,A1218:Q1218)</f>
        <v>55</v>
      </c>
      <c r="B2559">
        <v>26.98</v>
      </c>
      <c r="C2559">
        <v>0</v>
      </c>
      <c r="D2559">
        <v>0</v>
      </c>
      <c r="E2559">
        <v>1</v>
      </c>
      <c r="F2559">
        <v>0</v>
      </c>
      <c r="G2559">
        <v>0</v>
      </c>
      <c r="H2559">
        <v>0</v>
      </c>
      <c r="I2559">
        <v>0</v>
      </c>
      <c r="J2559">
        <v>0</v>
      </c>
      <c r="K2559">
        <v>1</v>
      </c>
      <c r="L2559">
        <v>0</v>
      </c>
      <c r="M2559">
        <v>0</v>
      </c>
      <c r="N2559">
        <v>0</v>
      </c>
      <c r="O2559">
        <v>1</v>
      </c>
      <c r="P2559">
        <v>0</v>
      </c>
      <c r="Q2559" s="3">
        <v>11082.5772</v>
      </c>
    </row>
    <row r="2560" spans="1:17" hidden="1" x14ac:dyDescent="0.35">
      <c r="A2560" cm="1">
        <f t="array" ref="A2560:Q2560">_xlfn.IFS(H1219=$B$1617,A1219:Q1219)</f>
        <v>55</v>
      </c>
      <c r="B2560">
        <v>25.364999999999998</v>
      </c>
      <c r="C2560">
        <v>0</v>
      </c>
      <c r="D2560">
        <v>0</v>
      </c>
      <c r="E2560">
        <v>1</v>
      </c>
      <c r="F2560">
        <v>0</v>
      </c>
      <c r="G2560">
        <v>0</v>
      </c>
      <c r="H2560">
        <v>0</v>
      </c>
      <c r="I2560">
        <v>0</v>
      </c>
      <c r="J2560">
        <v>0</v>
      </c>
      <c r="K2560">
        <v>0</v>
      </c>
      <c r="L2560">
        <v>1</v>
      </c>
      <c r="M2560">
        <v>0</v>
      </c>
      <c r="N2560">
        <v>0</v>
      </c>
      <c r="O2560">
        <v>1</v>
      </c>
      <c r="P2560">
        <v>0</v>
      </c>
      <c r="Q2560" s="3">
        <v>13047.332350000001</v>
      </c>
    </row>
    <row r="2561" spans="1:17" hidden="1" x14ac:dyDescent="0.35">
      <c r="A2561" cm="1">
        <f t="array" ref="A2561:Q2561">_xlfn.IFS(H1220=$B$1617,A1220:Q1220)</f>
        <v>55</v>
      </c>
      <c r="B2561">
        <v>29.83</v>
      </c>
      <c r="C2561">
        <v>0</v>
      </c>
      <c r="D2561">
        <v>0</v>
      </c>
      <c r="E2561">
        <v>1</v>
      </c>
      <c r="F2561">
        <v>0</v>
      </c>
      <c r="G2561">
        <v>0</v>
      </c>
      <c r="H2561">
        <v>0</v>
      </c>
      <c r="I2561">
        <v>0</v>
      </c>
      <c r="J2561">
        <v>0</v>
      </c>
      <c r="K2561">
        <v>0</v>
      </c>
      <c r="L2561">
        <v>1</v>
      </c>
      <c r="M2561">
        <v>0</v>
      </c>
      <c r="N2561">
        <v>0</v>
      </c>
      <c r="O2561">
        <v>1</v>
      </c>
      <c r="P2561">
        <v>0</v>
      </c>
      <c r="Q2561" s="3">
        <v>11286.538699999999</v>
      </c>
    </row>
    <row r="2562" spans="1:17" hidden="1" x14ac:dyDescent="0.35">
      <c r="A2562" cm="1">
        <f t="array" ref="A2562:Q2562">_xlfn.IFS(H1221=$B$1617,A1221:Q1221)</f>
        <v>56</v>
      </c>
      <c r="B2562">
        <v>26.6</v>
      </c>
      <c r="C2562">
        <v>0</v>
      </c>
      <c r="D2562">
        <v>0</v>
      </c>
      <c r="E2562">
        <v>1</v>
      </c>
      <c r="F2562">
        <v>0</v>
      </c>
      <c r="G2562">
        <v>0</v>
      </c>
      <c r="H2562">
        <v>0</v>
      </c>
      <c r="I2562">
        <v>0</v>
      </c>
      <c r="J2562">
        <v>0</v>
      </c>
      <c r="K2562">
        <v>1</v>
      </c>
      <c r="L2562">
        <v>0</v>
      </c>
      <c r="M2562">
        <v>0</v>
      </c>
      <c r="N2562">
        <v>0</v>
      </c>
      <c r="O2562">
        <v>1</v>
      </c>
      <c r="P2562">
        <v>0</v>
      </c>
      <c r="Q2562" s="3">
        <v>12044.342000000001</v>
      </c>
    </row>
    <row r="2563" spans="1:17" hidden="1" x14ac:dyDescent="0.35">
      <c r="A2563" cm="1">
        <f t="array" ref="A2563:Q2563">_xlfn.IFS(H1222=$B$1617,A1222:Q1222)</f>
        <v>56</v>
      </c>
      <c r="B2563">
        <v>28.785</v>
      </c>
      <c r="C2563">
        <v>0</v>
      </c>
      <c r="D2563">
        <v>0</v>
      </c>
      <c r="E2563">
        <v>1</v>
      </c>
      <c r="F2563">
        <v>0</v>
      </c>
      <c r="G2563">
        <v>0</v>
      </c>
      <c r="H2563">
        <v>0</v>
      </c>
      <c r="I2563">
        <v>0</v>
      </c>
      <c r="J2563">
        <v>0</v>
      </c>
      <c r="K2563">
        <v>0</v>
      </c>
      <c r="L2563">
        <v>1</v>
      </c>
      <c r="M2563">
        <v>0</v>
      </c>
      <c r="N2563">
        <v>0</v>
      </c>
      <c r="O2563">
        <v>1</v>
      </c>
      <c r="P2563">
        <v>0</v>
      </c>
      <c r="Q2563" s="3">
        <v>11658.379150000001</v>
      </c>
    </row>
    <row r="2564" spans="1:17" hidden="1" x14ac:dyDescent="0.35">
      <c r="A2564" cm="1">
        <f t="array" ref="A2564:Q2564">_xlfn.IFS(H1223=$B$1617,A1223:Q1223)</f>
        <v>56</v>
      </c>
      <c r="B2564">
        <v>25.65</v>
      </c>
      <c r="C2564">
        <v>0</v>
      </c>
      <c r="D2564">
        <v>0</v>
      </c>
      <c r="E2564">
        <v>1</v>
      </c>
      <c r="F2564">
        <v>0</v>
      </c>
      <c r="G2564">
        <v>0</v>
      </c>
      <c r="H2564">
        <v>0</v>
      </c>
      <c r="I2564">
        <v>0</v>
      </c>
      <c r="J2564">
        <v>0</v>
      </c>
      <c r="K2564">
        <v>1</v>
      </c>
      <c r="L2564">
        <v>0</v>
      </c>
      <c r="M2564">
        <v>0</v>
      </c>
      <c r="N2564">
        <v>0</v>
      </c>
      <c r="O2564">
        <v>1</v>
      </c>
      <c r="P2564">
        <v>0</v>
      </c>
      <c r="Q2564" s="3">
        <v>11454.021500000001</v>
      </c>
    </row>
    <row r="2565" spans="1:17" hidden="1" x14ac:dyDescent="0.35">
      <c r="A2565" cm="1">
        <f t="array" ref="A2565:Q2565">_xlfn.IFS(H1224=$B$1617,A1224:Q1224)</f>
        <v>56</v>
      </c>
      <c r="B2565">
        <v>28.594999999999999</v>
      </c>
      <c r="C2565">
        <v>0</v>
      </c>
      <c r="D2565">
        <v>0</v>
      </c>
      <c r="E2565">
        <v>1</v>
      </c>
      <c r="F2565">
        <v>0</v>
      </c>
      <c r="G2565">
        <v>0</v>
      </c>
      <c r="H2565">
        <v>0</v>
      </c>
      <c r="I2565">
        <v>0</v>
      </c>
      <c r="J2565">
        <v>0</v>
      </c>
      <c r="K2565">
        <v>0</v>
      </c>
      <c r="L2565">
        <v>1</v>
      </c>
      <c r="M2565">
        <v>0</v>
      </c>
      <c r="N2565">
        <v>0</v>
      </c>
      <c r="O2565">
        <v>1</v>
      </c>
      <c r="P2565">
        <v>0</v>
      </c>
      <c r="Q2565" s="3">
        <v>11658.11505</v>
      </c>
    </row>
    <row r="2566" spans="1:17" hidden="1" x14ac:dyDescent="0.35">
      <c r="A2566" cm="1">
        <f t="array" ref="A2566:Q2566">_xlfn.IFS(H1225=$B$1617,A1225:Q1225)</f>
        <v>56</v>
      </c>
      <c r="B2566">
        <v>28.31</v>
      </c>
      <c r="C2566">
        <v>0</v>
      </c>
      <c r="D2566">
        <v>0</v>
      </c>
      <c r="E2566">
        <v>1</v>
      </c>
      <c r="F2566">
        <v>0</v>
      </c>
      <c r="G2566">
        <v>0</v>
      </c>
      <c r="H2566">
        <v>0</v>
      </c>
      <c r="I2566">
        <v>0</v>
      </c>
      <c r="J2566">
        <v>0</v>
      </c>
      <c r="K2566">
        <v>0</v>
      </c>
      <c r="L2566">
        <v>1</v>
      </c>
      <c r="M2566">
        <v>0</v>
      </c>
      <c r="N2566">
        <v>0</v>
      </c>
      <c r="O2566">
        <v>1</v>
      </c>
      <c r="P2566">
        <v>0</v>
      </c>
      <c r="Q2566" s="3">
        <v>11657.7189</v>
      </c>
    </row>
    <row r="2567" spans="1:17" hidden="1" x14ac:dyDescent="0.35">
      <c r="A2567" cm="1">
        <f t="array" ref="A2567:Q2567">_xlfn.IFS(H1226=$B$1617,A1226:Q1226)</f>
        <v>57</v>
      </c>
      <c r="B2567">
        <v>28.785</v>
      </c>
      <c r="C2567">
        <v>0</v>
      </c>
      <c r="D2567">
        <v>0</v>
      </c>
      <c r="E2567">
        <v>1</v>
      </c>
      <c r="F2567">
        <v>0</v>
      </c>
      <c r="G2567">
        <v>0</v>
      </c>
      <c r="H2567">
        <v>0</v>
      </c>
      <c r="I2567">
        <v>0</v>
      </c>
      <c r="J2567">
        <v>0</v>
      </c>
      <c r="K2567">
        <v>0</v>
      </c>
      <c r="L2567">
        <v>1</v>
      </c>
      <c r="M2567">
        <v>0</v>
      </c>
      <c r="N2567">
        <v>0</v>
      </c>
      <c r="O2567">
        <v>1</v>
      </c>
      <c r="P2567">
        <v>0</v>
      </c>
      <c r="Q2567" s="3">
        <v>14394.398150000001</v>
      </c>
    </row>
    <row r="2568" spans="1:17" hidden="1" x14ac:dyDescent="0.35">
      <c r="A2568" cm="1">
        <f t="array" ref="A2568:Q2568">_xlfn.IFS(H1227=$B$1617,A1227:Q1227)</f>
        <v>58</v>
      </c>
      <c r="B2568">
        <v>27.17</v>
      </c>
      <c r="C2568">
        <v>0</v>
      </c>
      <c r="D2568">
        <v>0</v>
      </c>
      <c r="E2568">
        <v>1</v>
      </c>
      <c r="F2568">
        <v>0</v>
      </c>
      <c r="G2568">
        <v>0</v>
      </c>
      <c r="H2568">
        <v>0</v>
      </c>
      <c r="I2568">
        <v>0</v>
      </c>
      <c r="J2568">
        <v>0</v>
      </c>
      <c r="K2568">
        <v>1</v>
      </c>
      <c r="L2568">
        <v>0</v>
      </c>
      <c r="M2568">
        <v>0</v>
      </c>
      <c r="N2568">
        <v>0</v>
      </c>
      <c r="O2568">
        <v>1</v>
      </c>
      <c r="P2568">
        <v>0</v>
      </c>
      <c r="Q2568" s="3">
        <v>12222.898300000001</v>
      </c>
    </row>
    <row r="2569" spans="1:17" hidden="1" x14ac:dyDescent="0.35">
      <c r="A2569" cm="1">
        <f t="array" ref="A2569:Q2569">_xlfn.IFS(H1228=$B$1617,A1228:Q1228)</f>
        <v>58</v>
      </c>
      <c r="B2569">
        <v>28.215</v>
      </c>
      <c r="C2569">
        <v>0</v>
      </c>
      <c r="D2569">
        <v>0</v>
      </c>
      <c r="E2569">
        <v>1</v>
      </c>
      <c r="F2569">
        <v>0</v>
      </c>
      <c r="G2569">
        <v>0</v>
      </c>
      <c r="H2569">
        <v>0</v>
      </c>
      <c r="I2569">
        <v>0</v>
      </c>
      <c r="J2569">
        <v>0</v>
      </c>
      <c r="K2569">
        <v>1</v>
      </c>
      <c r="L2569">
        <v>0</v>
      </c>
      <c r="M2569">
        <v>0</v>
      </c>
      <c r="N2569">
        <v>0</v>
      </c>
      <c r="O2569">
        <v>1</v>
      </c>
      <c r="P2569">
        <v>0</v>
      </c>
      <c r="Q2569" s="3">
        <v>12224.350850000001</v>
      </c>
    </row>
    <row r="2570" spans="1:17" hidden="1" x14ac:dyDescent="0.35">
      <c r="A2570" cm="1">
        <f t="array" ref="A2570:Q2570">_xlfn.IFS(H1229=$B$1617,A1229:Q1229)</f>
        <v>59</v>
      </c>
      <c r="B2570">
        <v>26.504999999999999</v>
      </c>
      <c r="C2570">
        <v>0</v>
      </c>
      <c r="D2570">
        <v>0</v>
      </c>
      <c r="E2570">
        <v>1</v>
      </c>
      <c r="F2570">
        <v>0</v>
      </c>
      <c r="G2570">
        <v>0</v>
      </c>
      <c r="H2570">
        <v>0</v>
      </c>
      <c r="I2570">
        <v>0</v>
      </c>
      <c r="J2570">
        <v>0</v>
      </c>
      <c r="K2570">
        <v>0</v>
      </c>
      <c r="L2570">
        <v>1</v>
      </c>
      <c r="M2570">
        <v>0</v>
      </c>
      <c r="N2570">
        <v>0</v>
      </c>
      <c r="O2570">
        <v>1</v>
      </c>
      <c r="P2570">
        <v>0</v>
      </c>
      <c r="Q2570" s="3">
        <v>12815.444949999999</v>
      </c>
    </row>
    <row r="2571" spans="1:17" hidden="1" x14ac:dyDescent="0.35">
      <c r="A2571" cm="1">
        <f t="array" ref="A2571:Q2571">_xlfn.IFS(H1230=$B$1617,A1230:Q1230)</f>
        <v>59</v>
      </c>
      <c r="B2571">
        <v>26.695</v>
      </c>
      <c r="C2571">
        <v>0</v>
      </c>
      <c r="D2571">
        <v>0</v>
      </c>
      <c r="E2571">
        <v>1</v>
      </c>
      <c r="F2571">
        <v>0</v>
      </c>
      <c r="G2571">
        <v>0</v>
      </c>
      <c r="H2571">
        <v>0</v>
      </c>
      <c r="I2571">
        <v>0</v>
      </c>
      <c r="J2571">
        <v>0</v>
      </c>
      <c r="K2571">
        <v>1</v>
      </c>
      <c r="L2571">
        <v>0</v>
      </c>
      <c r="M2571">
        <v>0</v>
      </c>
      <c r="N2571">
        <v>0</v>
      </c>
      <c r="O2571">
        <v>1</v>
      </c>
      <c r="P2571">
        <v>0</v>
      </c>
      <c r="Q2571" s="3">
        <v>14382.709049999999</v>
      </c>
    </row>
    <row r="2572" spans="1:17" hidden="1" x14ac:dyDescent="0.35">
      <c r="A2572" cm="1">
        <f t="array" ref="A2572:Q2572">_xlfn.IFS(H1231=$B$1617,A1231:Q1231)</f>
        <v>60</v>
      </c>
      <c r="B2572">
        <v>25.84</v>
      </c>
      <c r="C2572">
        <v>0</v>
      </c>
      <c r="D2572">
        <v>0</v>
      </c>
      <c r="E2572">
        <v>1</v>
      </c>
      <c r="F2572">
        <v>0</v>
      </c>
      <c r="G2572">
        <v>0</v>
      </c>
      <c r="H2572">
        <v>0</v>
      </c>
      <c r="I2572">
        <v>0</v>
      </c>
      <c r="J2572">
        <v>0</v>
      </c>
      <c r="K2572">
        <v>1</v>
      </c>
      <c r="L2572">
        <v>0</v>
      </c>
      <c r="M2572">
        <v>0</v>
      </c>
      <c r="N2572">
        <v>0</v>
      </c>
      <c r="O2572">
        <v>0</v>
      </c>
      <c r="P2572">
        <v>1</v>
      </c>
      <c r="Q2572" s="3">
        <v>28923.136920000001</v>
      </c>
    </row>
    <row r="2573" spans="1:17" hidden="1" x14ac:dyDescent="0.35">
      <c r="A2573" cm="1">
        <f t="array" ref="A2573:Q2573">_xlfn.IFS(H1232=$B$1617,A1232:Q1232)</f>
        <v>60</v>
      </c>
      <c r="B2573">
        <v>27.55</v>
      </c>
      <c r="C2573">
        <v>0</v>
      </c>
      <c r="D2573">
        <v>0</v>
      </c>
      <c r="E2573">
        <v>1</v>
      </c>
      <c r="F2573">
        <v>0</v>
      </c>
      <c r="G2573">
        <v>0</v>
      </c>
      <c r="H2573">
        <v>0</v>
      </c>
      <c r="I2573">
        <v>0</v>
      </c>
      <c r="J2573">
        <v>0</v>
      </c>
      <c r="K2573">
        <v>0</v>
      </c>
      <c r="L2573">
        <v>1</v>
      </c>
      <c r="M2573">
        <v>0</v>
      </c>
      <c r="N2573">
        <v>0</v>
      </c>
      <c r="O2573">
        <v>0</v>
      </c>
      <c r="P2573">
        <v>1</v>
      </c>
      <c r="Q2573" s="3">
        <v>13217.094499999999</v>
      </c>
    </row>
    <row r="2574" spans="1:17" hidden="1" x14ac:dyDescent="0.35">
      <c r="A2574" cm="1">
        <f t="array" ref="A2574:Q2574">_xlfn.IFS(H1233=$B$1617,A1233:Q1233)</f>
        <v>63</v>
      </c>
      <c r="B2574">
        <v>26.22</v>
      </c>
      <c r="C2574">
        <v>0</v>
      </c>
      <c r="D2574">
        <v>0</v>
      </c>
      <c r="E2574">
        <v>1</v>
      </c>
      <c r="F2574">
        <v>0</v>
      </c>
      <c r="G2574">
        <v>0</v>
      </c>
      <c r="H2574">
        <v>0</v>
      </c>
      <c r="I2574">
        <v>0</v>
      </c>
      <c r="J2574">
        <v>0</v>
      </c>
      <c r="K2574">
        <v>1</v>
      </c>
      <c r="L2574">
        <v>0</v>
      </c>
      <c r="M2574">
        <v>0</v>
      </c>
      <c r="N2574">
        <v>0</v>
      </c>
      <c r="O2574">
        <v>0</v>
      </c>
      <c r="P2574">
        <v>1</v>
      </c>
      <c r="Q2574" s="3">
        <v>14256.192800000001</v>
      </c>
    </row>
    <row r="2575" spans="1:17" hidden="1" x14ac:dyDescent="0.35">
      <c r="A2575" cm="1">
        <f t="array" ref="A2575:Q2575">_xlfn.IFS(H1234=$B$1617,A1234:Q1234)</f>
        <v>63</v>
      </c>
      <c r="B2575">
        <v>25.08</v>
      </c>
      <c r="C2575">
        <v>0</v>
      </c>
      <c r="D2575">
        <v>0</v>
      </c>
      <c r="E2575">
        <v>1</v>
      </c>
      <c r="F2575">
        <v>0</v>
      </c>
      <c r="G2575">
        <v>0</v>
      </c>
      <c r="H2575">
        <v>0</v>
      </c>
      <c r="I2575">
        <v>0</v>
      </c>
      <c r="J2575">
        <v>0</v>
      </c>
      <c r="K2575">
        <v>1</v>
      </c>
      <c r="L2575">
        <v>0</v>
      </c>
      <c r="M2575">
        <v>0</v>
      </c>
      <c r="N2575">
        <v>0</v>
      </c>
      <c r="O2575">
        <v>0</v>
      </c>
      <c r="P2575">
        <v>1</v>
      </c>
      <c r="Q2575" s="3">
        <v>14254.608200000001</v>
      </c>
    </row>
    <row r="2576" spans="1:17" hidden="1" x14ac:dyDescent="0.35">
      <c r="A2576" cm="1">
        <f t="array" ref="A2576:Q2576">_xlfn.IFS(H1235=$B$1617,A1235:Q1235)</f>
        <v>18</v>
      </c>
      <c r="B2576">
        <v>25.46</v>
      </c>
      <c r="C2576">
        <v>0</v>
      </c>
      <c r="D2576">
        <v>0</v>
      </c>
      <c r="E2576">
        <v>1</v>
      </c>
      <c r="F2576">
        <v>0</v>
      </c>
      <c r="G2576">
        <v>1</v>
      </c>
      <c r="H2576">
        <v>0</v>
      </c>
      <c r="I2576">
        <v>0</v>
      </c>
      <c r="J2576">
        <v>0</v>
      </c>
      <c r="K2576">
        <v>0</v>
      </c>
      <c r="L2576">
        <v>1</v>
      </c>
      <c r="M2576">
        <v>1</v>
      </c>
      <c r="N2576">
        <v>0</v>
      </c>
      <c r="O2576">
        <v>0</v>
      </c>
      <c r="P2576">
        <v>0</v>
      </c>
      <c r="Q2576" s="3">
        <v>1708.0014000000001</v>
      </c>
    </row>
    <row r="2577" spans="1:17" hidden="1" x14ac:dyDescent="0.35">
      <c r="A2577" cm="1">
        <f t="array" ref="A2577:Q2577">_xlfn.IFS(H1236=$B$1617,A1236:Q1236)</f>
        <v>18</v>
      </c>
      <c r="B2577">
        <v>28.5</v>
      </c>
      <c r="C2577">
        <v>0</v>
      </c>
      <c r="D2577">
        <v>0</v>
      </c>
      <c r="E2577">
        <v>1</v>
      </c>
      <c r="F2577">
        <v>0</v>
      </c>
      <c r="G2577">
        <v>1</v>
      </c>
      <c r="H2577">
        <v>0</v>
      </c>
      <c r="I2577">
        <v>0</v>
      </c>
      <c r="J2577">
        <v>0</v>
      </c>
      <c r="K2577">
        <v>0</v>
      </c>
      <c r="L2577">
        <v>1</v>
      </c>
      <c r="M2577">
        <v>1</v>
      </c>
      <c r="N2577">
        <v>0</v>
      </c>
      <c r="O2577">
        <v>0</v>
      </c>
      <c r="P2577">
        <v>0</v>
      </c>
      <c r="Q2577" s="3">
        <v>1712.2270000000001</v>
      </c>
    </row>
    <row r="2578" spans="1:17" hidden="1" x14ac:dyDescent="0.35">
      <c r="A2578" cm="1">
        <f t="array" ref="A2578:Q2578">_xlfn.IFS(H1237=$B$1617,A1237:Q1237)</f>
        <v>18</v>
      </c>
      <c r="B2578">
        <v>26.125</v>
      </c>
      <c r="C2578">
        <v>0</v>
      </c>
      <c r="D2578">
        <v>0</v>
      </c>
      <c r="E2578">
        <v>1</v>
      </c>
      <c r="F2578">
        <v>0</v>
      </c>
      <c r="G2578">
        <v>1</v>
      </c>
      <c r="H2578">
        <v>0</v>
      </c>
      <c r="I2578">
        <v>0</v>
      </c>
      <c r="J2578">
        <v>0</v>
      </c>
      <c r="K2578">
        <v>0</v>
      </c>
      <c r="L2578">
        <v>1</v>
      </c>
      <c r="M2578">
        <v>1</v>
      </c>
      <c r="N2578">
        <v>0</v>
      </c>
      <c r="O2578">
        <v>0</v>
      </c>
      <c r="P2578">
        <v>0</v>
      </c>
      <c r="Q2578" s="3">
        <v>1708.9257500000001</v>
      </c>
    </row>
    <row r="2579" spans="1:17" hidden="1" x14ac:dyDescent="0.35">
      <c r="A2579" cm="1">
        <f t="array" ref="A2579:Q2579">_xlfn.IFS(H1238=$B$1617,A1238:Q1238)</f>
        <v>18</v>
      </c>
      <c r="B2579">
        <v>28.31</v>
      </c>
      <c r="C2579">
        <v>0</v>
      </c>
      <c r="D2579">
        <v>0</v>
      </c>
      <c r="E2579">
        <v>1</v>
      </c>
      <c r="F2579">
        <v>0</v>
      </c>
      <c r="G2579">
        <v>1</v>
      </c>
      <c r="H2579">
        <v>0</v>
      </c>
      <c r="I2579">
        <v>0</v>
      </c>
      <c r="J2579">
        <v>0</v>
      </c>
      <c r="K2579">
        <v>0</v>
      </c>
      <c r="L2579">
        <v>1</v>
      </c>
      <c r="M2579">
        <v>1</v>
      </c>
      <c r="N2579">
        <v>0</v>
      </c>
      <c r="O2579">
        <v>0</v>
      </c>
      <c r="P2579">
        <v>0</v>
      </c>
      <c r="Q2579" s="3">
        <v>11272.331389999999</v>
      </c>
    </row>
    <row r="2580" spans="1:17" hidden="1" x14ac:dyDescent="0.35">
      <c r="A2580" cm="1">
        <f t="array" ref="A2580:Q2580">_xlfn.IFS(H1239=$B$1617,A1239:Q1239)</f>
        <v>19</v>
      </c>
      <c r="B2580">
        <v>25.555</v>
      </c>
      <c r="C2580">
        <v>0</v>
      </c>
      <c r="D2580">
        <v>0</v>
      </c>
      <c r="E2580">
        <v>1</v>
      </c>
      <c r="F2580">
        <v>0</v>
      </c>
      <c r="G2580">
        <v>1</v>
      </c>
      <c r="H2580">
        <v>0</v>
      </c>
      <c r="I2580">
        <v>0</v>
      </c>
      <c r="J2580">
        <v>0</v>
      </c>
      <c r="K2580">
        <v>1</v>
      </c>
      <c r="L2580">
        <v>0</v>
      </c>
      <c r="M2580">
        <v>1</v>
      </c>
      <c r="N2580">
        <v>0</v>
      </c>
      <c r="O2580">
        <v>0</v>
      </c>
      <c r="P2580">
        <v>0</v>
      </c>
      <c r="Q2580" s="3">
        <v>1632.5644500000001</v>
      </c>
    </row>
    <row r="2581" spans="1:17" hidden="1" x14ac:dyDescent="0.35">
      <c r="A2581" cm="1">
        <f t="array" ref="A2581:Q2581">_xlfn.IFS(H1240=$B$1617,A1240:Q1240)</f>
        <v>19</v>
      </c>
      <c r="B2581">
        <v>27.835000000000001</v>
      </c>
      <c r="C2581">
        <v>0</v>
      </c>
      <c r="D2581">
        <v>0</v>
      </c>
      <c r="E2581">
        <v>1</v>
      </c>
      <c r="F2581">
        <v>0</v>
      </c>
      <c r="G2581">
        <v>1</v>
      </c>
      <c r="H2581">
        <v>0</v>
      </c>
      <c r="I2581">
        <v>0</v>
      </c>
      <c r="J2581">
        <v>0</v>
      </c>
      <c r="K2581">
        <v>1</v>
      </c>
      <c r="L2581">
        <v>0</v>
      </c>
      <c r="M2581">
        <v>1</v>
      </c>
      <c r="N2581">
        <v>0</v>
      </c>
      <c r="O2581">
        <v>0</v>
      </c>
      <c r="P2581">
        <v>0</v>
      </c>
      <c r="Q2581" s="3">
        <v>1635.7336499999999</v>
      </c>
    </row>
    <row r="2582" spans="1:17" hidden="1" x14ac:dyDescent="0.35">
      <c r="A2582" cm="1">
        <f t="array" ref="A2582:Q2582">_xlfn.IFS(H1241=$B$1617,A1241:Q1241)</f>
        <v>19</v>
      </c>
      <c r="B2582">
        <v>25.175000000000001</v>
      </c>
      <c r="C2582">
        <v>0</v>
      </c>
      <c r="D2582">
        <v>0</v>
      </c>
      <c r="E2582">
        <v>1</v>
      </c>
      <c r="F2582">
        <v>0</v>
      </c>
      <c r="G2582">
        <v>1</v>
      </c>
      <c r="H2582">
        <v>0</v>
      </c>
      <c r="I2582">
        <v>0</v>
      </c>
      <c r="J2582">
        <v>0</v>
      </c>
      <c r="K2582">
        <v>1</v>
      </c>
      <c r="L2582">
        <v>0</v>
      </c>
      <c r="M2582">
        <v>1</v>
      </c>
      <c r="N2582">
        <v>0</v>
      </c>
      <c r="O2582">
        <v>0</v>
      </c>
      <c r="P2582">
        <v>0</v>
      </c>
      <c r="Q2582" s="3">
        <v>1632.0362500000001</v>
      </c>
    </row>
    <row r="2583" spans="1:17" hidden="1" x14ac:dyDescent="0.35">
      <c r="A2583" cm="1">
        <f t="array" ref="A2583:Q2583">_xlfn.IFS(H1242=$B$1617,A1242:Q1242)</f>
        <v>19</v>
      </c>
      <c r="B2583">
        <v>25.555</v>
      </c>
      <c r="C2583">
        <v>0</v>
      </c>
      <c r="D2583">
        <v>0</v>
      </c>
      <c r="E2583">
        <v>1</v>
      </c>
      <c r="F2583">
        <v>0</v>
      </c>
      <c r="G2583">
        <v>1</v>
      </c>
      <c r="H2583">
        <v>0</v>
      </c>
      <c r="I2583">
        <v>0</v>
      </c>
      <c r="J2583">
        <v>0</v>
      </c>
      <c r="K2583">
        <v>1</v>
      </c>
      <c r="L2583">
        <v>0</v>
      </c>
      <c r="M2583">
        <v>1</v>
      </c>
      <c r="N2583">
        <v>0</v>
      </c>
      <c r="O2583">
        <v>0</v>
      </c>
      <c r="P2583">
        <v>0</v>
      </c>
      <c r="Q2583" s="3">
        <v>2221.5644499999999</v>
      </c>
    </row>
    <row r="2584" spans="1:17" hidden="1" x14ac:dyDescent="0.35">
      <c r="A2584" cm="1">
        <f t="array" ref="A2584:Q2584">_xlfn.IFS(H1243=$B$1617,A1243:Q1243)</f>
        <v>19</v>
      </c>
      <c r="B2584">
        <v>27.265000000000001</v>
      </c>
      <c r="C2584">
        <v>0</v>
      </c>
      <c r="D2584">
        <v>0</v>
      </c>
      <c r="E2584">
        <v>1</v>
      </c>
      <c r="F2584">
        <v>0</v>
      </c>
      <c r="G2584">
        <v>1</v>
      </c>
      <c r="H2584">
        <v>0</v>
      </c>
      <c r="I2584">
        <v>0</v>
      </c>
      <c r="J2584">
        <v>0</v>
      </c>
      <c r="K2584">
        <v>1</v>
      </c>
      <c r="L2584">
        <v>0</v>
      </c>
      <c r="M2584">
        <v>1</v>
      </c>
      <c r="N2584">
        <v>0</v>
      </c>
      <c r="O2584">
        <v>0</v>
      </c>
      <c r="P2584">
        <v>0</v>
      </c>
      <c r="Q2584" s="3">
        <v>22493.659640000002</v>
      </c>
    </row>
    <row r="2585" spans="1:17" hidden="1" x14ac:dyDescent="0.35">
      <c r="A2585" cm="1">
        <f t="array" ref="A2585:Q2585">_xlfn.IFS(H1244=$B$1617,A1244:Q1244)</f>
        <v>20</v>
      </c>
      <c r="B2585">
        <v>29.734999999999999</v>
      </c>
      <c r="C2585">
        <v>0</v>
      </c>
      <c r="D2585">
        <v>0</v>
      </c>
      <c r="E2585">
        <v>1</v>
      </c>
      <c r="F2585">
        <v>0</v>
      </c>
      <c r="G2585">
        <v>1</v>
      </c>
      <c r="H2585">
        <v>0</v>
      </c>
      <c r="I2585">
        <v>0</v>
      </c>
      <c r="J2585">
        <v>0</v>
      </c>
      <c r="K2585">
        <v>1</v>
      </c>
      <c r="L2585">
        <v>0</v>
      </c>
      <c r="M2585">
        <v>1</v>
      </c>
      <c r="N2585">
        <v>0</v>
      </c>
      <c r="O2585">
        <v>0</v>
      </c>
      <c r="P2585">
        <v>0</v>
      </c>
      <c r="Q2585" s="3">
        <v>1769.5316499999999</v>
      </c>
    </row>
    <row r="2586" spans="1:17" hidden="1" x14ac:dyDescent="0.35">
      <c r="A2586" cm="1">
        <f t="array" ref="A2586:Q2586">_xlfn.IFS(H1245=$B$1617,A1245:Q1245)</f>
        <v>20</v>
      </c>
      <c r="B2586">
        <v>27.93</v>
      </c>
      <c r="C2586">
        <v>0</v>
      </c>
      <c r="D2586">
        <v>0</v>
      </c>
      <c r="E2586">
        <v>1</v>
      </c>
      <c r="F2586">
        <v>0</v>
      </c>
      <c r="G2586">
        <v>1</v>
      </c>
      <c r="H2586">
        <v>0</v>
      </c>
      <c r="I2586">
        <v>0</v>
      </c>
      <c r="J2586">
        <v>0</v>
      </c>
      <c r="K2586">
        <v>0</v>
      </c>
      <c r="L2586">
        <v>1</v>
      </c>
      <c r="M2586">
        <v>1</v>
      </c>
      <c r="N2586">
        <v>0</v>
      </c>
      <c r="O2586">
        <v>0</v>
      </c>
      <c r="P2586">
        <v>0</v>
      </c>
      <c r="Q2586" s="3">
        <v>1967.0227</v>
      </c>
    </row>
    <row r="2587" spans="1:17" hidden="1" x14ac:dyDescent="0.35">
      <c r="A2587" cm="1">
        <f t="array" ref="A2587:Q2587">_xlfn.IFS(H1246=$B$1617,A1246:Q1246)</f>
        <v>21</v>
      </c>
      <c r="B2587">
        <v>27.36</v>
      </c>
      <c r="C2587">
        <v>0</v>
      </c>
      <c r="D2587">
        <v>0</v>
      </c>
      <c r="E2587">
        <v>1</v>
      </c>
      <c r="F2587">
        <v>0</v>
      </c>
      <c r="G2587">
        <v>1</v>
      </c>
      <c r="H2587">
        <v>0</v>
      </c>
      <c r="I2587">
        <v>0</v>
      </c>
      <c r="J2587">
        <v>0</v>
      </c>
      <c r="K2587">
        <v>0</v>
      </c>
      <c r="L2587">
        <v>1</v>
      </c>
      <c r="M2587">
        <v>1</v>
      </c>
      <c r="N2587">
        <v>0</v>
      </c>
      <c r="O2587">
        <v>0</v>
      </c>
      <c r="P2587">
        <v>0</v>
      </c>
      <c r="Q2587" s="3">
        <v>2104.1134000000002</v>
      </c>
    </row>
    <row r="2588" spans="1:17" hidden="1" x14ac:dyDescent="0.35">
      <c r="A2588" cm="1">
        <f t="array" ref="A2588:Q2588">_xlfn.IFS(H1247=$B$1617,A1247:Q1247)</f>
        <v>21</v>
      </c>
      <c r="B2588">
        <v>28.975000000000001</v>
      </c>
      <c r="C2588">
        <v>0</v>
      </c>
      <c r="D2588">
        <v>0</v>
      </c>
      <c r="E2588">
        <v>1</v>
      </c>
      <c r="F2588">
        <v>0</v>
      </c>
      <c r="G2588">
        <v>1</v>
      </c>
      <c r="H2588">
        <v>0</v>
      </c>
      <c r="I2588">
        <v>0</v>
      </c>
      <c r="J2588">
        <v>0</v>
      </c>
      <c r="K2588">
        <v>1</v>
      </c>
      <c r="L2588">
        <v>0</v>
      </c>
      <c r="M2588">
        <v>1</v>
      </c>
      <c r="N2588">
        <v>0</v>
      </c>
      <c r="O2588">
        <v>0</v>
      </c>
      <c r="P2588">
        <v>0</v>
      </c>
      <c r="Q2588" s="3">
        <v>1906.35825</v>
      </c>
    </row>
    <row r="2589" spans="1:17" hidden="1" x14ac:dyDescent="0.35">
      <c r="A2589" cm="1">
        <f t="array" ref="A2589:Q2589">_xlfn.IFS(H1248=$B$1617,A1248:Q1248)</f>
        <v>21</v>
      </c>
      <c r="B2589">
        <v>25.745000000000001</v>
      </c>
      <c r="C2589">
        <v>0</v>
      </c>
      <c r="D2589">
        <v>0</v>
      </c>
      <c r="E2589">
        <v>1</v>
      </c>
      <c r="F2589">
        <v>0</v>
      </c>
      <c r="G2589">
        <v>1</v>
      </c>
      <c r="H2589">
        <v>0</v>
      </c>
      <c r="I2589">
        <v>0</v>
      </c>
      <c r="J2589">
        <v>0</v>
      </c>
      <c r="K2589">
        <v>0</v>
      </c>
      <c r="L2589">
        <v>1</v>
      </c>
      <c r="M2589">
        <v>1</v>
      </c>
      <c r="N2589">
        <v>0</v>
      </c>
      <c r="O2589">
        <v>0</v>
      </c>
      <c r="P2589">
        <v>0</v>
      </c>
      <c r="Q2589" s="3">
        <v>3279.8685500000001</v>
      </c>
    </row>
    <row r="2590" spans="1:17" hidden="1" x14ac:dyDescent="0.35">
      <c r="A2590" cm="1">
        <f t="array" ref="A2590:Q2590">_xlfn.IFS(H1249=$B$1617,A1249:Q1249)</f>
        <v>21</v>
      </c>
      <c r="B2590">
        <v>26.03</v>
      </c>
      <c r="C2590">
        <v>0</v>
      </c>
      <c r="D2590">
        <v>0</v>
      </c>
      <c r="E2590">
        <v>1</v>
      </c>
      <c r="F2590">
        <v>0</v>
      </c>
      <c r="G2590">
        <v>1</v>
      </c>
      <c r="H2590">
        <v>0</v>
      </c>
      <c r="I2590">
        <v>0</v>
      </c>
      <c r="J2590">
        <v>0</v>
      </c>
      <c r="K2590">
        <v>0</v>
      </c>
      <c r="L2590">
        <v>1</v>
      </c>
      <c r="M2590">
        <v>1</v>
      </c>
      <c r="N2590">
        <v>0</v>
      </c>
      <c r="O2590">
        <v>0</v>
      </c>
      <c r="P2590">
        <v>0</v>
      </c>
      <c r="Q2590" s="3">
        <v>2102.2647000000002</v>
      </c>
    </row>
    <row r="2591" spans="1:17" hidden="1" x14ac:dyDescent="0.35">
      <c r="A2591" cm="1">
        <f t="array" ref="A2591:Q2591">_xlfn.IFS(H1250=$B$1617,A1250:Q1250)</f>
        <v>22</v>
      </c>
      <c r="B2591">
        <v>25.175000000000001</v>
      </c>
      <c r="C2591">
        <v>0</v>
      </c>
      <c r="D2591">
        <v>0</v>
      </c>
      <c r="E2591">
        <v>1</v>
      </c>
      <c r="F2591">
        <v>0</v>
      </c>
      <c r="G2591">
        <v>1</v>
      </c>
      <c r="H2591">
        <v>0</v>
      </c>
      <c r="I2591">
        <v>0</v>
      </c>
      <c r="J2591">
        <v>0</v>
      </c>
      <c r="K2591">
        <v>1</v>
      </c>
      <c r="L2591">
        <v>0</v>
      </c>
      <c r="M2591">
        <v>1</v>
      </c>
      <c r="N2591">
        <v>0</v>
      </c>
      <c r="O2591">
        <v>0</v>
      </c>
      <c r="P2591">
        <v>0</v>
      </c>
      <c r="Q2591" s="3">
        <v>2045.68525</v>
      </c>
    </row>
    <row r="2592" spans="1:17" hidden="1" x14ac:dyDescent="0.35">
      <c r="A2592" cm="1">
        <f t="array" ref="A2592:Q2592">_xlfn.IFS(H1251=$B$1617,A1251:Q1251)</f>
        <v>22</v>
      </c>
      <c r="B2592">
        <v>28.31</v>
      </c>
      <c r="C2592">
        <v>0</v>
      </c>
      <c r="D2592">
        <v>0</v>
      </c>
      <c r="E2592">
        <v>1</v>
      </c>
      <c r="F2592">
        <v>0</v>
      </c>
      <c r="G2592">
        <v>1</v>
      </c>
      <c r="H2592">
        <v>0</v>
      </c>
      <c r="I2592">
        <v>0</v>
      </c>
      <c r="J2592">
        <v>0</v>
      </c>
      <c r="K2592">
        <v>1</v>
      </c>
      <c r="L2592">
        <v>0</v>
      </c>
      <c r="M2592">
        <v>1</v>
      </c>
      <c r="N2592">
        <v>0</v>
      </c>
      <c r="O2592">
        <v>0</v>
      </c>
      <c r="P2592">
        <v>0</v>
      </c>
      <c r="Q2592" s="3">
        <v>2639.0428999999999</v>
      </c>
    </row>
    <row r="2593" spans="1:17" hidden="1" x14ac:dyDescent="0.35">
      <c r="A2593" cm="1">
        <f t="array" ref="A2593:Q2593">_xlfn.IFS(H1252=$B$1617,A1252:Q1252)</f>
        <v>22</v>
      </c>
      <c r="B2593">
        <v>28.88</v>
      </c>
      <c r="C2593">
        <v>0</v>
      </c>
      <c r="D2593">
        <v>0</v>
      </c>
      <c r="E2593">
        <v>1</v>
      </c>
      <c r="F2593">
        <v>0</v>
      </c>
      <c r="G2593">
        <v>1</v>
      </c>
      <c r="H2593">
        <v>0</v>
      </c>
      <c r="I2593">
        <v>0</v>
      </c>
      <c r="J2593">
        <v>0</v>
      </c>
      <c r="K2593">
        <v>0</v>
      </c>
      <c r="L2593">
        <v>1</v>
      </c>
      <c r="M2593">
        <v>1</v>
      </c>
      <c r="N2593">
        <v>0</v>
      </c>
      <c r="O2593">
        <v>0</v>
      </c>
      <c r="P2593">
        <v>0</v>
      </c>
      <c r="Q2593" s="3">
        <v>2250.8352</v>
      </c>
    </row>
    <row r="2594" spans="1:17" hidden="1" x14ac:dyDescent="0.35">
      <c r="A2594" cm="1">
        <f t="array" ref="A2594:Q2594">_xlfn.IFS(H1253=$B$1617,A1253:Q1253)</f>
        <v>23</v>
      </c>
      <c r="B2594">
        <v>27.36</v>
      </c>
      <c r="C2594">
        <v>0</v>
      </c>
      <c r="D2594">
        <v>0</v>
      </c>
      <c r="E2594">
        <v>1</v>
      </c>
      <c r="F2594">
        <v>0</v>
      </c>
      <c r="G2594">
        <v>1</v>
      </c>
      <c r="H2594">
        <v>0</v>
      </c>
      <c r="I2594">
        <v>0</v>
      </c>
      <c r="J2594">
        <v>0</v>
      </c>
      <c r="K2594">
        <v>1</v>
      </c>
      <c r="L2594">
        <v>0</v>
      </c>
      <c r="M2594">
        <v>1</v>
      </c>
      <c r="N2594">
        <v>0</v>
      </c>
      <c r="O2594">
        <v>0</v>
      </c>
      <c r="P2594">
        <v>0</v>
      </c>
      <c r="Q2594" s="3">
        <v>2789.0574000000001</v>
      </c>
    </row>
    <row r="2595" spans="1:17" hidden="1" x14ac:dyDescent="0.35">
      <c r="A2595" cm="1">
        <f t="array" ref="A2595:Q2595">_xlfn.IFS(H1254=$B$1617,A1254:Q1254)</f>
        <v>24</v>
      </c>
      <c r="B2595">
        <v>28.5</v>
      </c>
      <c r="C2595">
        <v>0</v>
      </c>
      <c r="D2595">
        <v>0</v>
      </c>
      <c r="E2595">
        <v>1</v>
      </c>
      <c r="F2595">
        <v>0</v>
      </c>
      <c r="G2595">
        <v>1</v>
      </c>
      <c r="H2595">
        <v>0</v>
      </c>
      <c r="I2595">
        <v>0</v>
      </c>
      <c r="J2595">
        <v>0</v>
      </c>
      <c r="K2595">
        <v>1</v>
      </c>
      <c r="L2595">
        <v>0</v>
      </c>
      <c r="M2595">
        <v>1</v>
      </c>
      <c r="N2595">
        <v>0</v>
      </c>
      <c r="O2595">
        <v>0</v>
      </c>
      <c r="P2595">
        <v>0</v>
      </c>
      <c r="Q2595" s="3">
        <v>3537.703</v>
      </c>
    </row>
    <row r="2596" spans="1:17" hidden="1" x14ac:dyDescent="0.35">
      <c r="A2596" cm="1">
        <f t="array" ref="A2596:Q2596">_xlfn.IFS(H1255=$B$1617,A1255:Q1255)</f>
        <v>24</v>
      </c>
      <c r="B2596">
        <v>26.79</v>
      </c>
      <c r="C2596">
        <v>0</v>
      </c>
      <c r="D2596">
        <v>0</v>
      </c>
      <c r="E2596">
        <v>1</v>
      </c>
      <c r="F2596">
        <v>0</v>
      </c>
      <c r="G2596">
        <v>1</v>
      </c>
      <c r="H2596">
        <v>0</v>
      </c>
      <c r="I2596">
        <v>0</v>
      </c>
      <c r="J2596">
        <v>0</v>
      </c>
      <c r="K2596">
        <v>1</v>
      </c>
      <c r="L2596">
        <v>0</v>
      </c>
      <c r="M2596">
        <v>1</v>
      </c>
      <c r="N2596">
        <v>0</v>
      </c>
      <c r="O2596">
        <v>0</v>
      </c>
      <c r="P2596">
        <v>0</v>
      </c>
      <c r="Q2596" s="3">
        <v>12609.88702</v>
      </c>
    </row>
    <row r="2597" spans="1:17" hidden="1" x14ac:dyDescent="0.35">
      <c r="A2597" cm="1">
        <f t="array" ref="A2597:Q2597">_xlfn.IFS(H1256=$B$1617,A1256:Q1256)</f>
        <v>25</v>
      </c>
      <c r="B2597">
        <v>26.22</v>
      </c>
      <c r="C2597">
        <v>0</v>
      </c>
      <c r="D2597">
        <v>0</v>
      </c>
      <c r="E2597">
        <v>1</v>
      </c>
      <c r="F2597">
        <v>0</v>
      </c>
      <c r="G2597">
        <v>1</v>
      </c>
      <c r="H2597">
        <v>0</v>
      </c>
      <c r="I2597">
        <v>0</v>
      </c>
      <c r="J2597">
        <v>0</v>
      </c>
      <c r="K2597">
        <v>0</v>
      </c>
      <c r="L2597">
        <v>1</v>
      </c>
      <c r="M2597">
        <v>1</v>
      </c>
      <c r="N2597">
        <v>0</v>
      </c>
      <c r="O2597">
        <v>0</v>
      </c>
      <c r="P2597">
        <v>0</v>
      </c>
      <c r="Q2597" s="3">
        <v>2721.3208</v>
      </c>
    </row>
    <row r="2598" spans="1:17" hidden="1" x14ac:dyDescent="0.35">
      <c r="A2598" cm="1">
        <f t="array" ref="A2598:Q2598">_xlfn.IFS(H1257=$B$1617,A1257:Q1257)</f>
        <v>25</v>
      </c>
      <c r="B2598">
        <v>27.55</v>
      </c>
      <c r="C2598">
        <v>0</v>
      </c>
      <c r="D2598">
        <v>0</v>
      </c>
      <c r="E2598">
        <v>1</v>
      </c>
      <c r="F2598">
        <v>0</v>
      </c>
      <c r="G2598">
        <v>1</v>
      </c>
      <c r="H2598">
        <v>0</v>
      </c>
      <c r="I2598">
        <v>0</v>
      </c>
      <c r="J2598">
        <v>0</v>
      </c>
      <c r="K2598">
        <v>1</v>
      </c>
      <c r="L2598">
        <v>0</v>
      </c>
      <c r="M2598">
        <v>1</v>
      </c>
      <c r="N2598">
        <v>0</v>
      </c>
      <c r="O2598">
        <v>0</v>
      </c>
      <c r="P2598">
        <v>0</v>
      </c>
      <c r="Q2598" s="3">
        <v>2523.1695</v>
      </c>
    </row>
    <row r="2599" spans="1:17" hidden="1" x14ac:dyDescent="0.35">
      <c r="A2599" cm="1">
        <f t="array" ref="A2599:Q2599">_xlfn.IFS(H1258=$B$1617,A1258:Q1258)</f>
        <v>25</v>
      </c>
      <c r="B2599">
        <v>25.84</v>
      </c>
      <c r="C2599">
        <v>0</v>
      </c>
      <c r="D2599">
        <v>0</v>
      </c>
      <c r="E2599">
        <v>1</v>
      </c>
      <c r="F2599">
        <v>0</v>
      </c>
      <c r="G2599">
        <v>1</v>
      </c>
      <c r="H2599">
        <v>0</v>
      </c>
      <c r="I2599">
        <v>0</v>
      </c>
      <c r="J2599">
        <v>0</v>
      </c>
      <c r="K2599">
        <v>0</v>
      </c>
      <c r="L2599">
        <v>1</v>
      </c>
      <c r="M2599">
        <v>1</v>
      </c>
      <c r="N2599">
        <v>0</v>
      </c>
      <c r="O2599">
        <v>0</v>
      </c>
      <c r="P2599">
        <v>0</v>
      </c>
      <c r="Q2599" s="3">
        <v>3309.7926000000002</v>
      </c>
    </row>
    <row r="2600" spans="1:17" hidden="1" x14ac:dyDescent="0.35">
      <c r="A2600" cm="1">
        <f t="array" ref="A2600:Q2600">_xlfn.IFS(H1259=$B$1617,A1259:Q1259)</f>
        <v>25</v>
      </c>
      <c r="B2600">
        <v>26.695</v>
      </c>
      <c r="C2600">
        <v>0</v>
      </c>
      <c r="D2600">
        <v>0</v>
      </c>
      <c r="E2600">
        <v>1</v>
      </c>
      <c r="F2600">
        <v>0</v>
      </c>
      <c r="G2600">
        <v>1</v>
      </c>
      <c r="H2600">
        <v>0</v>
      </c>
      <c r="I2600">
        <v>0</v>
      </c>
      <c r="J2600">
        <v>0</v>
      </c>
      <c r="K2600">
        <v>1</v>
      </c>
      <c r="L2600">
        <v>0</v>
      </c>
      <c r="M2600">
        <v>1</v>
      </c>
      <c r="N2600">
        <v>0</v>
      </c>
      <c r="O2600">
        <v>0</v>
      </c>
      <c r="P2600">
        <v>0</v>
      </c>
      <c r="Q2600" s="3">
        <v>4877.9810500000003</v>
      </c>
    </row>
    <row r="2601" spans="1:17" hidden="1" x14ac:dyDescent="0.35">
      <c r="A2601" cm="1">
        <f t="array" ref="A2601:Q2601">_xlfn.IFS(H1260=$B$1617,A1260:Q1260)</f>
        <v>25</v>
      </c>
      <c r="B2601">
        <v>24.984999999999999</v>
      </c>
      <c r="C2601">
        <v>0</v>
      </c>
      <c r="D2601">
        <v>0</v>
      </c>
      <c r="E2601">
        <v>1</v>
      </c>
      <c r="F2601">
        <v>0</v>
      </c>
      <c r="G2601">
        <v>1</v>
      </c>
      <c r="H2601">
        <v>0</v>
      </c>
      <c r="I2601">
        <v>0</v>
      </c>
      <c r="J2601">
        <v>0</v>
      </c>
      <c r="K2601">
        <v>0</v>
      </c>
      <c r="L2601">
        <v>1</v>
      </c>
      <c r="M2601">
        <v>1</v>
      </c>
      <c r="N2601">
        <v>0</v>
      </c>
      <c r="O2601">
        <v>0</v>
      </c>
      <c r="P2601">
        <v>0</v>
      </c>
      <c r="Q2601" s="3">
        <v>23241.47453</v>
      </c>
    </row>
    <row r="2602" spans="1:17" hidden="1" x14ac:dyDescent="0.35">
      <c r="A2602" cm="1">
        <f t="array" ref="A2602:Q2602">_xlfn.IFS(H1261=$B$1617,A1261:Q1261)</f>
        <v>26</v>
      </c>
      <c r="B2602">
        <v>29.45</v>
      </c>
      <c r="C2602">
        <v>0</v>
      </c>
      <c r="D2602">
        <v>0</v>
      </c>
      <c r="E2602">
        <v>1</v>
      </c>
      <c r="F2602">
        <v>0</v>
      </c>
      <c r="G2602">
        <v>1</v>
      </c>
      <c r="H2602">
        <v>0</v>
      </c>
      <c r="I2602">
        <v>0</v>
      </c>
      <c r="J2602">
        <v>0</v>
      </c>
      <c r="K2602">
        <v>0</v>
      </c>
      <c r="L2602">
        <v>1</v>
      </c>
      <c r="M2602">
        <v>0</v>
      </c>
      <c r="N2602">
        <v>1</v>
      </c>
      <c r="O2602">
        <v>0</v>
      </c>
      <c r="P2602">
        <v>0</v>
      </c>
      <c r="Q2602" s="3">
        <v>2897.3235</v>
      </c>
    </row>
    <row r="2603" spans="1:17" hidden="1" x14ac:dyDescent="0.35">
      <c r="A2603" cm="1">
        <f t="array" ref="A2603:Q2603">_xlfn.IFS(H1262=$B$1617,A1262:Q1262)</f>
        <v>26</v>
      </c>
      <c r="B2603">
        <v>27.265000000000001</v>
      </c>
      <c r="C2603">
        <v>0</v>
      </c>
      <c r="D2603">
        <v>0</v>
      </c>
      <c r="E2603">
        <v>1</v>
      </c>
      <c r="F2603">
        <v>0</v>
      </c>
      <c r="G2603">
        <v>1</v>
      </c>
      <c r="H2603">
        <v>0</v>
      </c>
      <c r="I2603">
        <v>0</v>
      </c>
      <c r="J2603">
        <v>0</v>
      </c>
      <c r="K2603">
        <v>0</v>
      </c>
      <c r="L2603">
        <v>1</v>
      </c>
      <c r="M2603">
        <v>0</v>
      </c>
      <c r="N2603">
        <v>1</v>
      </c>
      <c r="O2603">
        <v>0</v>
      </c>
      <c r="P2603">
        <v>0</v>
      </c>
      <c r="Q2603" s="3">
        <v>4661.2863500000003</v>
      </c>
    </row>
    <row r="2604" spans="1:17" hidden="1" x14ac:dyDescent="0.35">
      <c r="A2604" cm="1">
        <f t="array" ref="A2604:Q2604">_xlfn.IFS(H1263=$B$1617,A1263:Q1263)</f>
        <v>27</v>
      </c>
      <c r="B2604">
        <v>26.03</v>
      </c>
      <c r="C2604">
        <v>0</v>
      </c>
      <c r="D2604">
        <v>0</v>
      </c>
      <c r="E2604">
        <v>1</v>
      </c>
      <c r="F2604">
        <v>0</v>
      </c>
      <c r="G2604">
        <v>1</v>
      </c>
      <c r="H2604">
        <v>0</v>
      </c>
      <c r="I2604">
        <v>0</v>
      </c>
      <c r="J2604">
        <v>0</v>
      </c>
      <c r="K2604">
        <v>0</v>
      </c>
      <c r="L2604">
        <v>1</v>
      </c>
      <c r="M2604">
        <v>0</v>
      </c>
      <c r="N2604">
        <v>1</v>
      </c>
      <c r="O2604">
        <v>0</v>
      </c>
      <c r="P2604">
        <v>0</v>
      </c>
      <c r="Q2604" s="3">
        <v>3070.8087</v>
      </c>
    </row>
    <row r="2605" spans="1:17" hidden="1" x14ac:dyDescent="0.35">
      <c r="A2605" cm="1">
        <f t="array" ref="A2605:Q2605">_xlfn.IFS(H1264=$B$1617,A1264:Q1264)</f>
        <v>28</v>
      </c>
      <c r="B2605">
        <v>26.98</v>
      </c>
      <c r="C2605">
        <v>0</v>
      </c>
      <c r="D2605">
        <v>0</v>
      </c>
      <c r="E2605">
        <v>1</v>
      </c>
      <c r="F2605">
        <v>0</v>
      </c>
      <c r="G2605">
        <v>1</v>
      </c>
      <c r="H2605">
        <v>0</v>
      </c>
      <c r="I2605">
        <v>0</v>
      </c>
      <c r="J2605">
        <v>0</v>
      </c>
      <c r="K2605">
        <v>0</v>
      </c>
      <c r="L2605">
        <v>1</v>
      </c>
      <c r="M2605">
        <v>0</v>
      </c>
      <c r="N2605">
        <v>1</v>
      </c>
      <c r="O2605">
        <v>0</v>
      </c>
      <c r="P2605">
        <v>0</v>
      </c>
      <c r="Q2605" s="3">
        <v>4435.0941999999995</v>
      </c>
    </row>
    <row r="2606" spans="1:17" hidden="1" x14ac:dyDescent="0.35">
      <c r="A2606" cm="1">
        <f t="array" ref="A2606:Q2606">_xlfn.IFS(H1265=$B$1617,A1265:Q1265)</f>
        <v>28</v>
      </c>
      <c r="B2606">
        <v>29.26</v>
      </c>
      <c r="C2606">
        <v>0</v>
      </c>
      <c r="D2606">
        <v>0</v>
      </c>
      <c r="E2606">
        <v>1</v>
      </c>
      <c r="F2606">
        <v>0</v>
      </c>
      <c r="G2606">
        <v>1</v>
      </c>
      <c r="H2606">
        <v>0</v>
      </c>
      <c r="I2606">
        <v>0</v>
      </c>
      <c r="J2606">
        <v>0</v>
      </c>
      <c r="K2606">
        <v>0</v>
      </c>
      <c r="L2606">
        <v>1</v>
      </c>
      <c r="M2606">
        <v>0</v>
      </c>
      <c r="N2606">
        <v>1</v>
      </c>
      <c r="O2606">
        <v>0</v>
      </c>
      <c r="P2606">
        <v>0</v>
      </c>
      <c r="Q2606" s="3">
        <v>4438.2633999999998</v>
      </c>
    </row>
    <row r="2607" spans="1:17" hidden="1" x14ac:dyDescent="0.35">
      <c r="A2607" cm="1">
        <f t="array" ref="A2607:Q2607">_xlfn.IFS(H1266=$B$1617,A1266:Q1266)</f>
        <v>29</v>
      </c>
      <c r="B2607">
        <v>29.734999999999999</v>
      </c>
      <c r="C2607">
        <v>0</v>
      </c>
      <c r="D2607">
        <v>0</v>
      </c>
      <c r="E2607">
        <v>1</v>
      </c>
      <c r="F2607">
        <v>0</v>
      </c>
      <c r="G2607">
        <v>1</v>
      </c>
      <c r="H2607">
        <v>0</v>
      </c>
      <c r="I2607">
        <v>0</v>
      </c>
      <c r="J2607">
        <v>0</v>
      </c>
      <c r="K2607">
        <v>1</v>
      </c>
      <c r="L2607">
        <v>0</v>
      </c>
      <c r="M2607">
        <v>0</v>
      </c>
      <c r="N2607">
        <v>1</v>
      </c>
      <c r="O2607">
        <v>0</v>
      </c>
      <c r="P2607">
        <v>0</v>
      </c>
      <c r="Q2607" s="3">
        <v>18157.876</v>
      </c>
    </row>
    <row r="2608" spans="1:17" hidden="1" x14ac:dyDescent="0.35">
      <c r="A2608" cm="1">
        <f t="array" ref="A2608:Q2608">_xlfn.IFS(H1267=$B$1617,A1267:Q1267)</f>
        <v>29</v>
      </c>
      <c r="B2608">
        <v>28.975000000000001</v>
      </c>
      <c r="C2608">
        <v>0</v>
      </c>
      <c r="D2608">
        <v>0</v>
      </c>
      <c r="E2608">
        <v>1</v>
      </c>
      <c r="F2608">
        <v>0</v>
      </c>
      <c r="G2608">
        <v>1</v>
      </c>
      <c r="H2608">
        <v>0</v>
      </c>
      <c r="I2608">
        <v>0</v>
      </c>
      <c r="J2608">
        <v>0</v>
      </c>
      <c r="K2608">
        <v>0</v>
      </c>
      <c r="L2608">
        <v>1</v>
      </c>
      <c r="M2608">
        <v>0</v>
      </c>
      <c r="N2608">
        <v>1</v>
      </c>
      <c r="O2608">
        <v>0</v>
      </c>
      <c r="P2608">
        <v>0</v>
      </c>
      <c r="Q2608" s="3">
        <v>4040.55825</v>
      </c>
    </row>
    <row r="2609" spans="1:17" hidden="1" x14ac:dyDescent="0.35">
      <c r="A2609" cm="1">
        <f t="array" ref="A2609:Q2609">_xlfn.IFS(H1268=$B$1617,A1268:Q1268)</f>
        <v>29</v>
      </c>
      <c r="B2609">
        <v>29.64</v>
      </c>
      <c r="C2609">
        <v>0</v>
      </c>
      <c r="D2609">
        <v>0</v>
      </c>
      <c r="E2609">
        <v>1</v>
      </c>
      <c r="F2609">
        <v>0</v>
      </c>
      <c r="G2609">
        <v>1</v>
      </c>
      <c r="H2609">
        <v>0</v>
      </c>
      <c r="I2609">
        <v>0</v>
      </c>
      <c r="J2609">
        <v>0</v>
      </c>
      <c r="K2609">
        <v>0</v>
      </c>
      <c r="L2609">
        <v>1</v>
      </c>
      <c r="M2609">
        <v>0</v>
      </c>
      <c r="N2609">
        <v>1</v>
      </c>
      <c r="O2609">
        <v>0</v>
      </c>
      <c r="P2609">
        <v>0</v>
      </c>
      <c r="Q2609" s="3">
        <v>20277.807509999999</v>
      </c>
    </row>
    <row r="2610" spans="1:17" hidden="1" x14ac:dyDescent="0.35">
      <c r="A2610" cm="1">
        <f t="array" ref="A2610:Q2610">_xlfn.IFS(H1269=$B$1617,A1269:Q1269)</f>
        <v>30</v>
      </c>
      <c r="B2610">
        <v>25.46</v>
      </c>
      <c r="C2610">
        <v>0</v>
      </c>
      <c r="D2610">
        <v>0</v>
      </c>
      <c r="E2610">
        <v>1</v>
      </c>
      <c r="F2610">
        <v>0</v>
      </c>
      <c r="G2610">
        <v>1</v>
      </c>
      <c r="H2610">
        <v>0</v>
      </c>
      <c r="I2610">
        <v>0</v>
      </c>
      <c r="J2610">
        <v>0</v>
      </c>
      <c r="K2610">
        <v>0</v>
      </c>
      <c r="L2610">
        <v>1</v>
      </c>
      <c r="M2610">
        <v>0</v>
      </c>
      <c r="N2610">
        <v>1</v>
      </c>
      <c r="O2610">
        <v>0</v>
      </c>
      <c r="P2610">
        <v>0</v>
      </c>
      <c r="Q2610" s="3">
        <v>3645.0893999999998</v>
      </c>
    </row>
    <row r="2611" spans="1:17" hidden="1" x14ac:dyDescent="0.35">
      <c r="A2611" cm="1">
        <f t="array" ref="A2611:Q2611">_xlfn.IFS(H1270=$B$1617,A1270:Q1270)</f>
        <v>30</v>
      </c>
      <c r="B2611">
        <v>27.645</v>
      </c>
      <c r="C2611">
        <v>0</v>
      </c>
      <c r="D2611">
        <v>0</v>
      </c>
      <c r="E2611">
        <v>1</v>
      </c>
      <c r="F2611">
        <v>0</v>
      </c>
      <c r="G2611">
        <v>1</v>
      </c>
      <c r="H2611">
        <v>0</v>
      </c>
      <c r="I2611">
        <v>0</v>
      </c>
      <c r="J2611">
        <v>0</v>
      </c>
      <c r="K2611">
        <v>0</v>
      </c>
      <c r="L2611">
        <v>1</v>
      </c>
      <c r="M2611">
        <v>0</v>
      </c>
      <c r="N2611">
        <v>1</v>
      </c>
      <c r="O2611">
        <v>0</v>
      </c>
      <c r="P2611">
        <v>0</v>
      </c>
      <c r="Q2611" s="3">
        <v>4237.12655</v>
      </c>
    </row>
    <row r="2612" spans="1:17" hidden="1" x14ac:dyDescent="0.35">
      <c r="A2612" cm="1">
        <f t="array" ref="A2612:Q2612">_xlfn.IFS(H1271=$B$1617,A1271:Q1271)</f>
        <v>31</v>
      </c>
      <c r="B2612">
        <v>28.5</v>
      </c>
      <c r="C2612">
        <v>0</v>
      </c>
      <c r="D2612">
        <v>0</v>
      </c>
      <c r="E2612">
        <v>1</v>
      </c>
      <c r="F2612">
        <v>0</v>
      </c>
      <c r="G2612">
        <v>1</v>
      </c>
      <c r="H2612">
        <v>0</v>
      </c>
      <c r="I2612">
        <v>0</v>
      </c>
      <c r="J2612">
        <v>0</v>
      </c>
      <c r="K2612">
        <v>0</v>
      </c>
      <c r="L2612">
        <v>1</v>
      </c>
      <c r="M2612">
        <v>0</v>
      </c>
      <c r="N2612">
        <v>1</v>
      </c>
      <c r="O2612">
        <v>0</v>
      </c>
      <c r="P2612">
        <v>0</v>
      </c>
      <c r="Q2612" s="3">
        <v>6799.4579999999996</v>
      </c>
    </row>
    <row r="2613" spans="1:17" hidden="1" x14ac:dyDescent="0.35">
      <c r="A2613" cm="1">
        <f t="array" ref="A2613:Q2613">_xlfn.IFS(H1272=$B$1617,A1272:Q1272)</f>
        <v>31</v>
      </c>
      <c r="B2613">
        <v>26.885000000000002</v>
      </c>
      <c r="C2613">
        <v>0</v>
      </c>
      <c r="D2613">
        <v>0</v>
      </c>
      <c r="E2613">
        <v>1</v>
      </c>
      <c r="F2613">
        <v>0</v>
      </c>
      <c r="G2613">
        <v>1</v>
      </c>
      <c r="H2613">
        <v>0</v>
      </c>
      <c r="I2613">
        <v>0</v>
      </c>
      <c r="J2613">
        <v>0</v>
      </c>
      <c r="K2613">
        <v>0</v>
      </c>
      <c r="L2613">
        <v>1</v>
      </c>
      <c r="M2613">
        <v>0</v>
      </c>
      <c r="N2613">
        <v>1</v>
      </c>
      <c r="O2613">
        <v>0</v>
      </c>
      <c r="P2613">
        <v>0</v>
      </c>
      <c r="Q2613" s="3">
        <v>4441.2131499999996</v>
      </c>
    </row>
    <row r="2614" spans="1:17" hidden="1" x14ac:dyDescent="0.35">
      <c r="A2614" cm="1">
        <f t="array" ref="A2614:Q2614">_xlfn.IFS(H1273=$B$1617,A1273:Q1273)</f>
        <v>31</v>
      </c>
      <c r="B2614">
        <v>28.594999999999999</v>
      </c>
      <c r="C2614">
        <v>0</v>
      </c>
      <c r="D2614">
        <v>0</v>
      </c>
      <c r="E2614">
        <v>1</v>
      </c>
      <c r="F2614">
        <v>0</v>
      </c>
      <c r="G2614">
        <v>1</v>
      </c>
      <c r="H2614">
        <v>0</v>
      </c>
      <c r="I2614">
        <v>0</v>
      </c>
      <c r="J2614">
        <v>0</v>
      </c>
      <c r="K2614">
        <v>1</v>
      </c>
      <c r="L2614">
        <v>0</v>
      </c>
      <c r="M2614">
        <v>0</v>
      </c>
      <c r="N2614">
        <v>1</v>
      </c>
      <c r="O2614">
        <v>0</v>
      </c>
      <c r="P2614">
        <v>0</v>
      </c>
      <c r="Q2614" s="3">
        <v>4243.5900499999998</v>
      </c>
    </row>
    <row r="2615" spans="1:17" hidden="1" x14ac:dyDescent="0.35">
      <c r="A2615" cm="1">
        <f t="array" ref="A2615:Q2615">_xlfn.IFS(H1274=$B$1617,A1274:Q1274)</f>
        <v>31</v>
      </c>
      <c r="B2615">
        <v>27.645</v>
      </c>
      <c r="C2615">
        <v>0</v>
      </c>
      <c r="D2615">
        <v>0</v>
      </c>
      <c r="E2615">
        <v>1</v>
      </c>
      <c r="F2615">
        <v>0</v>
      </c>
      <c r="G2615">
        <v>1</v>
      </c>
      <c r="H2615">
        <v>0</v>
      </c>
      <c r="I2615">
        <v>0</v>
      </c>
      <c r="J2615">
        <v>0</v>
      </c>
      <c r="K2615">
        <v>0</v>
      </c>
      <c r="L2615">
        <v>1</v>
      </c>
      <c r="M2615">
        <v>0</v>
      </c>
      <c r="N2615">
        <v>1</v>
      </c>
      <c r="O2615">
        <v>0</v>
      </c>
      <c r="P2615">
        <v>0</v>
      </c>
      <c r="Q2615" s="3">
        <v>5031.26955</v>
      </c>
    </row>
    <row r="2616" spans="1:17" hidden="1" x14ac:dyDescent="0.35">
      <c r="A2616" cm="1">
        <f t="array" ref="A2616:Q2616">_xlfn.IFS(H1275=$B$1617,A1275:Q1275)</f>
        <v>31</v>
      </c>
      <c r="B2616">
        <v>25.934999999999999</v>
      </c>
      <c r="C2616">
        <v>0</v>
      </c>
      <c r="D2616">
        <v>0</v>
      </c>
      <c r="E2616">
        <v>1</v>
      </c>
      <c r="F2616">
        <v>0</v>
      </c>
      <c r="G2616">
        <v>1</v>
      </c>
      <c r="H2616">
        <v>0</v>
      </c>
      <c r="I2616">
        <v>0</v>
      </c>
      <c r="J2616">
        <v>0</v>
      </c>
      <c r="K2616">
        <v>1</v>
      </c>
      <c r="L2616">
        <v>0</v>
      </c>
      <c r="M2616">
        <v>0</v>
      </c>
      <c r="N2616">
        <v>1</v>
      </c>
      <c r="O2616">
        <v>0</v>
      </c>
      <c r="P2616">
        <v>0</v>
      </c>
      <c r="Q2616" s="3">
        <v>4239.8926499999998</v>
      </c>
    </row>
    <row r="2617" spans="1:17" hidden="1" x14ac:dyDescent="0.35">
      <c r="A2617" cm="1">
        <f t="array" ref="A2617:Q2617">_xlfn.IFS(H1276=$B$1617,A1276:Q1276)</f>
        <v>32</v>
      </c>
      <c r="B2617">
        <v>28.88</v>
      </c>
      <c r="C2617">
        <v>0</v>
      </c>
      <c r="D2617">
        <v>0</v>
      </c>
      <c r="E2617">
        <v>1</v>
      </c>
      <c r="F2617">
        <v>0</v>
      </c>
      <c r="G2617">
        <v>1</v>
      </c>
      <c r="H2617">
        <v>0</v>
      </c>
      <c r="I2617">
        <v>0</v>
      </c>
      <c r="J2617">
        <v>0</v>
      </c>
      <c r="K2617">
        <v>1</v>
      </c>
      <c r="L2617">
        <v>0</v>
      </c>
      <c r="M2617">
        <v>0</v>
      </c>
      <c r="N2617">
        <v>1</v>
      </c>
      <c r="O2617">
        <v>0</v>
      </c>
      <c r="P2617">
        <v>0</v>
      </c>
      <c r="Q2617" s="3">
        <v>3866.8552</v>
      </c>
    </row>
    <row r="2618" spans="1:17" hidden="1" x14ac:dyDescent="0.35">
      <c r="A2618" cm="1">
        <f t="array" ref="A2618:Q2618">_xlfn.IFS(H1277=$B$1617,A1277:Q1277)</f>
        <v>32</v>
      </c>
      <c r="B2618">
        <v>27.835000000000001</v>
      </c>
      <c r="C2618">
        <v>0</v>
      </c>
      <c r="D2618">
        <v>0</v>
      </c>
      <c r="E2618">
        <v>1</v>
      </c>
      <c r="F2618">
        <v>0</v>
      </c>
      <c r="G2618">
        <v>1</v>
      </c>
      <c r="H2618">
        <v>0</v>
      </c>
      <c r="I2618">
        <v>0</v>
      </c>
      <c r="J2618">
        <v>0</v>
      </c>
      <c r="K2618">
        <v>1</v>
      </c>
      <c r="L2618">
        <v>0</v>
      </c>
      <c r="M2618">
        <v>0</v>
      </c>
      <c r="N2618">
        <v>1</v>
      </c>
      <c r="O2618">
        <v>0</v>
      </c>
      <c r="P2618">
        <v>0</v>
      </c>
      <c r="Q2618" s="3">
        <v>4454.40265</v>
      </c>
    </row>
    <row r="2619" spans="1:17" hidden="1" x14ac:dyDescent="0.35">
      <c r="A2619" cm="1">
        <f t="array" ref="A2619:Q2619">_xlfn.IFS(H1278=$B$1617,A1278:Q1278)</f>
        <v>33</v>
      </c>
      <c r="B2619">
        <v>27.454999999999998</v>
      </c>
      <c r="C2619">
        <v>0</v>
      </c>
      <c r="D2619">
        <v>0</v>
      </c>
      <c r="E2619">
        <v>1</v>
      </c>
      <c r="F2619">
        <v>0</v>
      </c>
      <c r="G2619">
        <v>1</v>
      </c>
      <c r="H2619">
        <v>0</v>
      </c>
      <c r="I2619">
        <v>0</v>
      </c>
      <c r="J2619">
        <v>0</v>
      </c>
      <c r="K2619">
        <v>1</v>
      </c>
      <c r="L2619">
        <v>0</v>
      </c>
      <c r="M2619">
        <v>0</v>
      </c>
      <c r="N2619">
        <v>1</v>
      </c>
      <c r="O2619">
        <v>0</v>
      </c>
      <c r="P2619">
        <v>0</v>
      </c>
      <c r="Q2619" s="3">
        <v>5261.4694499999996</v>
      </c>
    </row>
    <row r="2620" spans="1:17" hidden="1" x14ac:dyDescent="0.35">
      <c r="A2620" cm="1">
        <f t="array" ref="A2620:Q2620">_xlfn.IFS(H1279=$B$1617,A1279:Q1279)</f>
        <v>34</v>
      </c>
      <c r="B2620">
        <v>25.27</v>
      </c>
      <c r="C2620">
        <v>0</v>
      </c>
      <c r="D2620">
        <v>0</v>
      </c>
      <c r="E2620">
        <v>1</v>
      </c>
      <c r="F2620">
        <v>0</v>
      </c>
      <c r="G2620">
        <v>1</v>
      </c>
      <c r="H2620">
        <v>0</v>
      </c>
      <c r="I2620">
        <v>0</v>
      </c>
      <c r="J2620">
        <v>0</v>
      </c>
      <c r="K2620">
        <v>1</v>
      </c>
      <c r="L2620">
        <v>0</v>
      </c>
      <c r="M2620">
        <v>0</v>
      </c>
      <c r="N2620">
        <v>1</v>
      </c>
      <c r="O2620">
        <v>0</v>
      </c>
      <c r="P2620">
        <v>0</v>
      </c>
      <c r="Q2620" s="3">
        <v>4894.7533000000003</v>
      </c>
    </row>
    <row r="2621" spans="1:17" hidden="1" x14ac:dyDescent="0.35">
      <c r="A2621" cm="1">
        <f t="array" ref="A2621:Q2621">_xlfn.IFS(H1280=$B$1617,A1280:Q1280)</f>
        <v>36</v>
      </c>
      <c r="B2621">
        <v>27.55</v>
      </c>
      <c r="C2621">
        <v>0</v>
      </c>
      <c r="D2621">
        <v>0</v>
      </c>
      <c r="E2621">
        <v>1</v>
      </c>
      <c r="F2621">
        <v>0</v>
      </c>
      <c r="G2621">
        <v>1</v>
      </c>
      <c r="H2621">
        <v>0</v>
      </c>
      <c r="I2621">
        <v>0</v>
      </c>
      <c r="J2621">
        <v>0</v>
      </c>
      <c r="K2621">
        <v>0</v>
      </c>
      <c r="L2621">
        <v>1</v>
      </c>
      <c r="M2621">
        <v>0</v>
      </c>
      <c r="N2621">
        <v>0</v>
      </c>
      <c r="O2621">
        <v>1</v>
      </c>
      <c r="P2621">
        <v>0</v>
      </c>
      <c r="Q2621" s="3">
        <v>6746.7425000000003</v>
      </c>
    </row>
    <row r="2622" spans="1:17" hidden="1" x14ac:dyDescent="0.35">
      <c r="A2622" cm="1">
        <f t="array" ref="A2622:Q2622">_xlfn.IFS(H1281=$B$1617,A1281:Q1281)</f>
        <v>36</v>
      </c>
      <c r="B2622">
        <v>28.88</v>
      </c>
      <c r="C2622">
        <v>0</v>
      </c>
      <c r="D2622">
        <v>0</v>
      </c>
      <c r="E2622">
        <v>1</v>
      </c>
      <c r="F2622">
        <v>0</v>
      </c>
      <c r="G2622">
        <v>1</v>
      </c>
      <c r="H2622">
        <v>0</v>
      </c>
      <c r="I2622">
        <v>0</v>
      </c>
      <c r="J2622">
        <v>0</v>
      </c>
      <c r="K2622">
        <v>0</v>
      </c>
      <c r="L2622">
        <v>1</v>
      </c>
      <c r="M2622">
        <v>0</v>
      </c>
      <c r="N2622">
        <v>0</v>
      </c>
      <c r="O2622">
        <v>1</v>
      </c>
      <c r="P2622">
        <v>0</v>
      </c>
      <c r="Q2622" s="3">
        <v>6748.5911999999998</v>
      </c>
    </row>
    <row r="2623" spans="1:17" hidden="1" x14ac:dyDescent="0.35">
      <c r="A2623" cm="1">
        <f t="array" ref="A2623:Q2623">_xlfn.IFS(H1282=$B$1617,A1282:Q1282)</f>
        <v>36</v>
      </c>
      <c r="B2623">
        <v>28.594999999999999</v>
      </c>
      <c r="C2623">
        <v>0</v>
      </c>
      <c r="D2623">
        <v>0</v>
      </c>
      <c r="E2623">
        <v>1</v>
      </c>
      <c r="F2623">
        <v>0</v>
      </c>
      <c r="G2623">
        <v>1</v>
      </c>
      <c r="H2623">
        <v>0</v>
      </c>
      <c r="I2623">
        <v>0</v>
      </c>
      <c r="J2623">
        <v>0</v>
      </c>
      <c r="K2623">
        <v>1</v>
      </c>
      <c r="L2623">
        <v>0</v>
      </c>
      <c r="M2623">
        <v>0</v>
      </c>
      <c r="N2623">
        <v>0</v>
      </c>
      <c r="O2623">
        <v>1</v>
      </c>
      <c r="P2623">
        <v>0</v>
      </c>
      <c r="Q2623" s="3">
        <v>6548.1950500000003</v>
      </c>
    </row>
    <row r="2624" spans="1:17" hidden="1" x14ac:dyDescent="0.35">
      <c r="A2624" cm="1">
        <f t="array" ref="A2624:Q2624">_xlfn.IFS(H1283=$B$1617,A1283:Q1283)</f>
        <v>37</v>
      </c>
      <c r="B2624">
        <v>29.83</v>
      </c>
      <c r="C2624">
        <v>0</v>
      </c>
      <c r="D2624">
        <v>0</v>
      </c>
      <c r="E2624">
        <v>1</v>
      </c>
      <c r="F2624">
        <v>0</v>
      </c>
      <c r="G2624">
        <v>1</v>
      </c>
      <c r="H2624">
        <v>0</v>
      </c>
      <c r="I2624">
        <v>0</v>
      </c>
      <c r="J2624">
        <v>0</v>
      </c>
      <c r="K2624">
        <v>0</v>
      </c>
      <c r="L2624">
        <v>1</v>
      </c>
      <c r="M2624">
        <v>0</v>
      </c>
      <c r="N2624">
        <v>0</v>
      </c>
      <c r="O2624">
        <v>1</v>
      </c>
      <c r="P2624">
        <v>0</v>
      </c>
      <c r="Q2624" s="3">
        <v>6406.4107000000004</v>
      </c>
    </row>
    <row r="2625" spans="1:17" hidden="1" x14ac:dyDescent="0.35">
      <c r="A2625" cm="1">
        <f t="array" ref="A2625:Q2625">_xlfn.IFS(H1284=$B$1617,A1284:Q1284)</f>
        <v>37</v>
      </c>
      <c r="B2625">
        <v>28.024999999999999</v>
      </c>
      <c r="C2625">
        <v>0</v>
      </c>
      <c r="D2625">
        <v>0</v>
      </c>
      <c r="E2625">
        <v>1</v>
      </c>
      <c r="F2625">
        <v>0</v>
      </c>
      <c r="G2625">
        <v>1</v>
      </c>
      <c r="H2625">
        <v>0</v>
      </c>
      <c r="I2625">
        <v>0</v>
      </c>
      <c r="J2625">
        <v>0</v>
      </c>
      <c r="K2625">
        <v>1</v>
      </c>
      <c r="L2625">
        <v>0</v>
      </c>
      <c r="M2625">
        <v>0</v>
      </c>
      <c r="N2625">
        <v>0</v>
      </c>
      <c r="O2625">
        <v>1</v>
      </c>
      <c r="P2625">
        <v>0</v>
      </c>
      <c r="Q2625" s="3">
        <v>6203.90175</v>
      </c>
    </row>
    <row r="2626" spans="1:17" hidden="1" x14ac:dyDescent="0.35">
      <c r="A2626" cm="1">
        <f t="array" ref="A2626:Q2626">_xlfn.IFS(H1285=$B$1617,A1285:Q1285)</f>
        <v>37</v>
      </c>
      <c r="B2626">
        <v>29.64</v>
      </c>
      <c r="C2626">
        <v>0</v>
      </c>
      <c r="D2626">
        <v>0</v>
      </c>
      <c r="E2626">
        <v>1</v>
      </c>
      <c r="F2626">
        <v>0</v>
      </c>
      <c r="G2626">
        <v>1</v>
      </c>
      <c r="H2626">
        <v>0</v>
      </c>
      <c r="I2626">
        <v>0</v>
      </c>
      <c r="J2626">
        <v>0</v>
      </c>
      <c r="K2626">
        <v>1</v>
      </c>
      <c r="L2626">
        <v>0</v>
      </c>
      <c r="M2626">
        <v>0</v>
      </c>
      <c r="N2626">
        <v>0</v>
      </c>
      <c r="O2626">
        <v>1</v>
      </c>
      <c r="P2626">
        <v>0</v>
      </c>
      <c r="Q2626" s="3">
        <v>5028.1466</v>
      </c>
    </row>
    <row r="2627" spans="1:17" hidden="1" x14ac:dyDescent="0.35">
      <c r="A2627" cm="1">
        <f t="array" ref="A2627:Q2627">_xlfn.IFS(H1286=$B$1617,A1286:Q1286)</f>
        <v>38</v>
      </c>
      <c r="B2627">
        <v>27.835000000000001</v>
      </c>
      <c r="C2627">
        <v>0</v>
      </c>
      <c r="D2627">
        <v>0</v>
      </c>
      <c r="E2627">
        <v>1</v>
      </c>
      <c r="F2627">
        <v>0</v>
      </c>
      <c r="G2627">
        <v>1</v>
      </c>
      <c r="H2627">
        <v>0</v>
      </c>
      <c r="I2627">
        <v>0</v>
      </c>
      <c r="J2627">
        <v>0</v>
      </c>
      <c r="K2627">
        <v>1</v>
      </c>
      <c r="L2627">
        <v>0</v>
      </c>
      <c r="M2627">
        <v>0</v>
      </c>
      <c r="N2627">
        <v>0</v>
      </c>
      <c r="O2627">
        <v>1</v>
      </c>
      <c r="P2627">
        <v>0</v>
      </c>
      <c r="Q2627" s="3">
        <v>6455.86265</v>
      </c>
    </row>
    <row r="2628" spans="1:17" hidden="1" x14ac:dyDescent="0.35">
      <c r="A2628" cm="1">
        <f t="array" ref="A2628:Q2628">_xlfn.IFS(H1287=$B$1617,A1287:Q1287)</f>
        <v>38</v>
      </c>
      <c r="B2628">
        <v>28.024999999999999</v>
      </c>
      <c r="C2628">
        <v>0</v>
      </c>
      <c r="D2628">
        <v>0</v>
      </c>
      <c r="E2628">
        <v>1</v>
      </c>
      <c r="F2628">
        <v>0</v>
      </c>
      <c r="G2628">
        <v>1</v>
      </c>
      <c r="H2628">
        <v>0</v>
      </c>
      <c r="I2628">
        <v>0</v>
      </c>
      <c r="J2628">
        <v>0</v>
      </c>
      <c r="K2628">
        <v>0</v>
      </c>
      <c r="L2628">
        <v>1</v>
      </c>
      <c r="M2628">
        <v>0</v>
      </c>
      <c r="N2628">
        <v>0</v>
      </c>
      <c r="O2628">
        <v>1</v>
      </c>
      <c r="P2628">
        <v>0</v>
      </c>
      <c r="Q2628" s="3">
        <v>6067.1267500000004</v>
      </c>
    </row>
    <row r="2629" spans="1:17" hidden="1" x14ac:dyDescent="0.35">
      <c r="A2629" cm="1">
        <f t="array" ref="A2629:Q2629">_xlfn.IFS(H1288=$B$1617,A1288:Q1288)</f>
        <v>38</v>
      </c>
      <c r="B2629">
        <v>29.26</v>
      </c>
      <c r="C2629">
        <v>0</v>
      </c>
      <c r="D2629">
        <v>0</v>
      </c>
      <c r="E2629">
        <v>1</v>
      </c>
      <c r="F2629">
        <v>0</v>
      </c>
      <c r="G2629">
        <v>1</v>
      </c>
      <c r="H2629">
        <v>0</v>
      </c>
      <c r="I2629">
        <v>0</v>
      </c>
      <c r="J2629">
        <v>0</v>
      </c>
      <c r="K2629">
        <v>1</v>
      </c>
      <c r="L2629">
        <v>0</v>
      </c>
      <c r="M2629">
        <v>0</v>
      </c>
      <c r="N2629">
        <v>0</v>
      </c>
      <c r="O2629">
        <v>1</v>
      </c>
      <c r="P2629">
        <v>0</v>
      </c>
      <c r="Q2629" s="3">
        <v>6457.8433999999997</v>
      </c>
    </row>
    <row r="2630" spans="1:17" hidden="1" x14ac:dyDescent="0.35">
      <c r="A2630" cm="1">
        <f t="array" ref="A2630:Q2630">_xlfn.IFS(H1289=$B$1617,A1289:Q1289)</f>
        <v>39</v>
      </c>
      <c r="B2630">
        <v>26.22</v>
      </c>
      <c r="C2630">
        <v>0</v>
      </c>
      <c r="D2630">
        <v>0</v>
      </c>
      <c r="E2630">
        <v>1</v>
      </c>
      <c r="F2630">
        <v>0</v>
      </c>
      <c r="G2630">
        <v>1</v>
      </c>
      <c r="H2630">
        <v>0</v>
      </c>
      <c r="I2630">
        <v>0</v>
      </c>
      <c r="J2630">
        <v>0</v>
      </c>
      <c r="K2630">
        <v>1</v>
      </c>
      <c r="L2630">
        <v>0</v>
      </c>
      <c r="M2630">
        <v>0</v>
      </c>
      <c r="N2630">
        <v>0</v>
      </c>
      <c r="O2630">
        <v>1</v>
      </c>
      <c r="P2630">
        <v>0</v>
      </c>
      <c r="Q2630" s="3">
        <v>6123.5688</v>
      </c>
    </row>
    <row r="2631" spans="1:17" hidden="1" x14ac:dyDescent="0.35">
      <c r="A2631" cm="1">
        <f t="array" ref="A2631:Q2631">_xlfn.IFS(H1290=$B$1617,A1290:Q1290)</f>
        <v>40</v>
      </c>
      <c r="B2631">
        <v>26.315000000000001</v>
      </c>
      <c r="C2631">
        <v>0</v>
      </c>
      <c r="D2631">
        <v>0</v>
      </c>
      <c r="E2631">
        <v>1</v>
      </c>
      <c r="F2631">
        <v>0</v>
      </c>
      <c r="G2631">
        <v>1</v>
      </c>
      <c r="H2631">
        <v>0</v>
      </c>
      <c r="I2631">
        <v>0</v>
      </c>
      <c r="J2631">
        <v>0</v>
      </c>
      <c r="K2631">
        <v>1</v>
      </c>
      <c r="L2631">
        <v>0</v>
      </c>
      <c r="M2631">
        <v>0</v>
      </c>
      <c r="N2631">
        <v>0</v>
      </c>
      <c r="O2631">
        <v>1</v>
      </c>
      <c r="P2631">
        <v>0</v>
      </c>
      <c r="Q2631" s="3">
        <v>6389.3778499999999</v>
      </c>
    </row>
    <row r="2632" spans="1:17" hidden="1" x14ac:dyDescent="0.35">
      <c r="A2632" cm="1">
        <f t="array" ref="A2632:Q2632">_xlfn.IFS(H1291=$B$1617,A1291:Q1291)</f>
        <v>40</v>
      </c>
      <c r="B2632">
        <v>29.355</v>
      </c>
      <c r="C2632">
        <v>0</v>
      </c>
      <c r="D2632">
        <v>0</v>
      </c>
      <c r="E2632">
        <v>1</v>
      </c>
      <c r="F2632">
        <v>0</v>
      </c>
      <c r="G2632">
        <v>1</v>
      </c>
      <c r="H2632">
        <v>0</v>
      </c>
      <c r="I2632">
        <v>0</v>
      </c>
      <c r="J2632">
        <v>0</v>
      </c>
      <c r="K2632">
        <v>1</v>
      </c>
      <c r="L2632">
        <v>0</v>
      </c>
      <c r="M2632">
        <v>0</v>
      </c>
      <c r="N2632">
        <v>0</v>
      </c>
      <c r="O2632">
        <v>1</v>
      </c>
      <c r="P2632">
        <v>0</v>
      </c>
      <c r="Q2632" s="3">
        <v>6393.6034499999996</v>
      </c>
    </row>
    <row r="2633" spans="1:17" hidden="1" x14ac:dyDescent="0.35">
      <c r="A2633" cm="1">
        <f t="array" ref="A2633:Q2633">_xlfn.IFS(H1292=$B$1617,A1292:Q1292)</f>
        <v>41</v>
      </c>
      <c r="B2633">
        <v>28.405000000000001</v>
      </c>
      <c r="C2633">
        <v>0</v>
      </c>
      <c r="D2633">
        <v>0</v>
      </c>
      <c r="E2633">
        <v>1</v>
      </c>
      <c r="F2633">
        <v>0</v>
      </c>
      <c r="G2633">
        <v>1</v>
      </c>
      <c r="H2633">
        <v>0</v>
      </c>
      <c r="I2633">
        <v>0</v>
      </c>
      <c r="J2633">
        <v>0</v>
      </c>
      <c r="K2633">
        <v>1</v>
      </c>
      <c r="L2633">
        <v>0</v>
      </c>
      <c r="M2633">
        <v>0</v>
      </c>
      <c r="N2633">
        <v>0</v>
      </c>
      <c r="O2633">
        <v>1</v>
      </c>
      <c r="P2633">
        <v>0</v>
      </c>
      <c r="Q2633" s="3">
        <v>6664.68595</v>
      </c>
    </row>
    <row r="2634" spans="1:17" hidden="1" x14ac:dyDescent="0.35">
      <c r="A2634" cm="1">
        <f t="array" ref="A2634:Q2634">_xlfn.IFS(H1293=$B$1617,A1293:Q1293)</f>
        <v>41</v>
      </c>
      <c r="B2634">
        <v>29.64</v>
      </c>
      <c r="C2634">
        <v>0</v>
      </c>
      <c r="D2634">
        <v>0</v>
      </c>
      <c r="E2634">
        <v>1</v>
      </c>
      <c r="F2634">
        <v>0</v>
      </c>
      <c r="G2634">
        <v>1</v>
      </c>
      <c r="H2634">
        <v>0</v>
      </c>
      <c r="I2634">
        <v>0</v>
      </c>
      <c r="J2634">
        <v>0</v>
      </c>
      <c r="K2634">
        <v>0</v>
      </c>
      <c r="L2634">
        <v>1</v>
      </c>
      <c r="M2634">
        <v>0</v>
      </c>
      <c r="N2634">
        <v>0</v>
      </c>
      <c r="O2634">
        <v>1</v>
      </c>
      <c r="P2634">
        <v>0</v>
      </c>
      <c r="Q2634" s="3">
        <v>9222.4025999999994</v>
      </c>
    </row>
    <row r="2635" spans="1:17" hidden="1" x14ac:dyDescent="0.35">
      <c r="A2635" cm="1">
        <f t="array" ref="A2635:Q2635">_xlfn.IFS(H1294=$B$1617,A1294:Q1294)</f>
        <v>42</v>
      </c>
      <c r="B2635">
        <v>26.125</v>
      </c>
      <c r="C2635">
        <v>0</v>
      </c>
      <c r="D2635">
        <v>0</v>
      </c>
      <c r="E2635">
        <v>1</v>
      </c>
      <c r="F2635">
        <v>0</v>
      </c>
      <c r="G2635">
        <v>1</v>
      </c>
      <c r="H2635">
        <v>0</v>
      </c>
      <c r="I2635">
        <v>0</v>
      </c>
      <c r="J2635">
        <v>0</v>
      </c>
      <c r="K2635">
        <v>0</v>
      </c>
      <c r="L2635">
        <v>1</v>
      </c>
      <c r="M2635">
        <v>0</v>
      </c>
      <c r="N2635">
        <v>0</v>
      </c>
      <c r="O2635">
        <v>1</v>
      </c>
      <c r="P2635">
        <v>0</v>
      </c>
      <c r="Q2635" s="3">
        <v>7729.6457499999997</v>
      </c>
    </row>
    <row r="2636" spans="1:17" hidden="1" x14ac:dyDescent="0.35">
      <c r="A2636" cm="1">
        <f t="array" ref="A2636:Q2636">_xlfn.IFS(H1295=$B$1617,A1295:Q1295)</f>
        <v>42</v>
      </c>
      <c r="B2636">
        <v>26.315000000000001</v>
      </c>
      <c r="C2636">
        <v>0</v>
      </c>
      <c r="D2636">
        <v>0</v>
      </c>
      <c r="E2636">
        <v>1</v>
      </c>
      <c r="F2636">
        <v>0</v>
      </c>
      <c r="G2636">
        <v>1</v>
      </c>
      <c r="H2636">
        <v>0</v>
      </c>
      <c r="I2636">
        <v>0</v>
      </c>
      <c r="J2636">
        <v>0</v>
      </c>
      <c r="K2636">
        <v>1</v>
      </c>
      <c r="L2636">
        <v>0</v>
      </c>
      <c r="M2636">
        <v>0</v>
      </c>
      <c r="N2636">
        <v>0</v>
      </c>
      <c r="O2636">
        <v>1</v>
      </c>
      <c r="P2636">
        <v>0</v>
      </c>
      <c r="Q2636" s="3">
        <v>6940.90985</v>
      </c>
    </row>
    <row r="2637" spans="1:17" hidden="1" x14ac:dyDescent="0.35">
      <c r="A2637" cm="1">
        <f t="array" ref="A2637:Q2637">_xlfn.IFS(H1296=$B$1617,A1296:Q1296)</f>
        <v>43</v>
      </c>
      <c r="B2637">
        <v>27.36</v>
      </c>
      <c r="C2637">
        <v>0</v>
      </c>
      <c r="D2637">
        <v>0</v>
      </c>
      <c r="E2637">
        <v>1</v>
      </c>
      <c r="F2637">
        <v>0</v>
      </c>
      <c r="G2637">
        <v>1</v>
      </c>
      <c r="H2637">
        <v>0</v>
      </c>
      <c r="I2637">
        <v>0</v>
      </c>
      <c r="J2637">
        <v>0</v>
      </c>
      <c r="K2637">
        <v>0</v>
      </c>
      <c r="L2637">
        <v>1</v>
      </c>
      <c r="M2637">
        <v>0</v>
      </c>
      <c r="N2637">
        <v>0</v>
      </c>
      <c r="O2637">
        <v>1</v>
      </c>
      <c r="P2637">
        <v>0</v>
      </c>
      <c r="Q2637" s="3">
        <v>8606.2173999999995</v>
      </c>
    </row>
    <row r="2638" spans="1:17" hidden="1" x14ac:dyDescent="0.35">
      <c r="A2638" cm="1">
        <f t="array" ref="A2638:Q2638">_xlfn.IFS(H1297=$B$1617,A1297:Q1297)</f>
        <v>43</v>
      </c>
      <c r="B2638">
        <v>26.03</v>
      </c>
      <c r="C2638">
        <v>0</v>
      </c>
      <c r="D2638">
        <v>0</v>
      </c>
      <c r="E2638">
        <v>1</v>
      </c>
      <c r="F2638">
        <v>0</v>
      </c>
      <c r="G2638">
        <v>1</v>
      </c>
      <c r="H2638">
        <v>0</v>
      </c>
      <c r="I2638">
        <v>0</v>
      </c>
      <c r="J2638">
        <v>0</v>
      </c>
      <c r="K2638">
        <v>0</v>
      </c>
      <c r="L2638">
        <v>1</v>
      </c>
      <c r="M2638">
        <v>0</v>
      </c>
      <c r="N2638">
        <v>0</v>
      </c>
      <c r="O2638">
        <v>1</v>
      </c>
      <c r="P2638">
        <v>0</v>
      </c>
      <c r="Q2638" s="3">
        <v>6837.3687</v>
      </c>
    </row>
    <row r="2639" spans="1:17" hidden="1" x14ac:dyDescent="0.35">
      <c r="A2639" cm="1">
        <f t="array" ref="A2639:Q2639">_xlfn.IFS(H1298=$B$1617,A1298:Q1298)</f>
        <v>44</v>
      </c>
      <c r="B2639">
        <v>29.734999999999999</v>
      </c>
      <c r="C2639">
        <v>0</v>
      </c>
      <c r="D2639">
        <v>0</v>
      </c>
      <c r="E2639">
        <v>1</v>
      </c>
      <c r="F2639">
        <v>0</v>
      </c>
      <c r="G2639">
        <v>1</v>
      </c>
      <c r="H2639">
        <v>0</v>
      </c>
      <c r="I2639">
        <v>0</v>
      </c>
      <c r="J2639">
        <v>0</v>
      </c>
      <c r="K2639">
        <v>0</v>
      </c>
      <c r="L2639">
        <v>1</v>
      </c>
      <c r="M2639">
        <v>0</v>
      </c>
      <c r="N2639">
        <v>0</v>
      </c>
      <c r="O2639">
        <v>1</v>
      </c>
      <c r="P2639">
        <v>0</v>
      </c>
      <c r="Q2639" s="3">
        <v>32108.662820000001</v>
      </c>
    </row>
    <row r="2640" spans="1:17" hidden="1" x14ac:dyDescent="0.35">
      <c r="A2640" cm="1">
        <f t="array" ref="A2640:Q2640">_xlfn.IFS(H1299=$B$1617,A1299:Q1299)</f>
        <v>44</v>
      </c>
      <c r="B2640">
        <v>25.364999999999998</v>
      </c>
      <c r="C2640">
        <v>0</v>
      </c>
      <c r="D2640">
        <v>0</v>
      </c>
      <c r="E2640">
        <v>1</v>
      </c>
      <c r="F2640">
        <v>0</v>
      </c>
      <c r="G2640">
        <v>1</v>
      </c>
      <c r="H2640">
        <v>0</v>
      </c>
      <c r="I2640">
        <v>0</v>
      </c>
      <c r="J2640">
        <v>0</v>
      </c>
      <c r="K2640">
        <v>1</v>
      </c>
      <c r="L2640">
        <v>0</v>
      </c>
      <c r="M2640">
        <v>0</v>
      </c>
      <c r="N2640">
        <v>0</v>
      </c>
      <c r="O2640">
        <v>1</v>
      </c>
      <c r="P2640">
        <v>0</v>
      </c>
      <c r="Q2640" s="3">
        <v>7518.0253499999999</v>
      </c>
    </row>
    <row r="2641" spans="1:17" hidden="1" x14ac:dyDescent="0.35">
      <c r="A2641" cm="1">
        <f t="array" ref="A2641:Q2641">_xlfn.IFS(H1300=$B$1617,A1300:Q1300)</f>
        <v>46</v>
      </c>
      <c r="B2641">
        <v>25.745000000000001</v>
      </c>
      <c r="C2641">
        <v>0</v>
      </c>
      <c r="D2641">
        <v>0</v>
      </c>
      <c r="E2641">
        <v>1</v>
      </c>
      <c r="F2641">
        <v>0</v>
      </c>
      <c r="G2641">
        <v>1</v>
      </c>
      <c r="H2641">
        <v>0</v>
      </c>
      <c r="I2641">
        <v>0</v>
      </c>
      <c r="J2641">
        <v>0</v>
      </c>
      <c r="K2641">
        <v>1</v>
      </c>
      <c r="L2641">
        <v>0</v>
      </c>
      <c r="M2641">
        <v>0</v>
      </c>
      <c r="N2641">
        <v>0</v>
      </c>
      <c r="O2641">
        <v>1</v>
      </c>
      <c r="P2641">
        <v>0</v>
      </c>
      <c r="Q2641" s="3">
        <v>9301.8935500000007</v>
      </c>
    </row>
    <row r="2642" spans="1:17" hidden="1" x14ac:dyDescent="0.35">
      <c r="A2642" cm="1">
        <f t="array" ref="A2642:Q2642">_xlfn.IFS(H1301=$B$1617,A1301:Q1301)</f>
        <v>47</v>
      </c>
      <c r="B2642">
        <v>28.215</v>
      </c>
      <c r="C2642">
        <v>0</v>
      </c>
      <c r="D2642">
        <v>0</v>
      </c>
      <c r="E2642">
        <v>1</v>
      </c>
      <c r="F2642">
        <v>0</v>
      </c>
      <c r="G2642">
        <v>1</v>
      </c>
      <c r="H2642">
        <v>0</v>
      </c>
      <c r="I2642">
        <v>0</v>
      </c>
      <c r="J2642">
        <v>0</v>
      </c>
      <c r="K2642">
        <v>0</v>
      </c>
      <c r="L2642">
        <v>1</v>
      </c>
      <c r="M2642">
        <v>0</v>
      </c>
      <c r="N2642">
        <v>0</v>
      </c>
      <c r="O2642">
        <v>1</v>
      </c>
      <c r="P2642">
        <v>0</v>
      </c>
      <c r="Q2642" s="3">
        <v>10407.085849999999</v>
      </c>
    </row>
    <row r="2643" spans="1:17" hidden="1" x14ac:dyDescent="0.35">
      <c r="A2643" cm="1">
        <f t="array" ref="A2643:Q2643">_xlfn.IFS(H1302=$B$1617,A1302:Q1302)</f>
        <v>47</v>
      </c>
      <c r="B2643">
        <v>25.46</v>
      </c>
      <c r="C2643">
        <v>0</v>
      </c>
      <c r="D2643">
        <v>0</v>
      </c>
      <c r="E2643">
        <v>1</v>
      </c>
      <c r="F2643">
        <v>0</v>
      </c>
      <c r="G2643">
        <v>1</v>
      </c>
      <c r="H2643">
        <v>0</v>
      </c>
      <c r="I2643">
        <v>0</v>
      </c>
      <c r="J2643">
        <v>0</v>
      </c>
      <c r="K2643">
        <v>0</v>
      </c>
      <c r="L2643">
        <v>1</v>
      </c>
      <c r="M2643">
        <v>0</v>
      </c>
      <c r="N2643">
        <v>0</v>
      </c>
      <c r="O2643">
        <v>1</v>
      </c>
      <c r="P2643">
        <v>0</v>
      </c>
      <c r="Q2643" s="3">
        <v>9225.2564000000002</v>
      </c>
    </row>
    <row r="2644" spans="1:17" hidden="1" x14ac:dyDescent="0.35">
      <c r="A2644" cm="1">
        <f t="array" ref="A2644:Q2644">_xlfn.IFS(H1303=$B$1617,A1303:Q1303)</f>
        <v>47</v>
      </c>
      <c r="B2644">
        <v>29.83</v>
      </c>
      <c r="C2644">
        <v>0</v>
      </c>
      <c r="D2644">
        <v>0</v>
      </c>
      <c r="E2644">
        <v>1</v>
      </c>
      <c r="F2644">
        <v>0</v>
      </c>
      <c r="G2644">
        <v>1</v>
      </c>
      <c r="H2644">
        <v>0</v>
      </c>
      <c r="I2644">
        <v>0</v>
      </c>
      <c r="J2644">
        <v>0</v>
      </c>
      <c r="K2644">
        <v>1</v>
      </c>
      <c r="L2644">
        <v>0</v>
      </c>
      <c r="M2644">
        <v>0</v>
      </c>
      <c r="N2644">
        <v>0</v>
      </c>
      <c r="O2644">
        <v>1</v>
      </c>
      <c r="P2644">
        <v>0</v>
      </c>
      <c r="Q2644" s="3">
        <v>9620.3307000000004</v>
      </c>
    </row>
    <row r="2645" spans="1:17" hidden="1" x14ac:dyDescent="0.35">
      <c r="A2645" cm="1">
        <f t="array" ref="A2645:Q2645">_xlfn.IFS(H1304=$B$1617,A1304:Q1304)</f>
        <v>49</v>
      </c>
      <c r="B2645">
        <v>25.84</v>
      </c>
      <c r="C2645">
        <v>0</v>
      </c>
      <c r="D2645">
        <v>0</v>
      </c>
      <c r="E2645">
        <v>1</v>
      </c>
      <c r="F2645">
        <v>0</v>
      </c>
      <c r="G2645">
        <v>1</v>
      </c>
      <c r="H2645">
        <v>0</v>
      </c>
      <c r="I2645">
        <v>0</v>
      </c>
      <c r="J2645">
        <v>0</v>
      </c>
      <c r="K2645">
        <v>0</v>
      </c>
      <c r="L2645">
        <v>1</v>
      </c>
      <c r="M2645">
        <v>0</v>
      </c>
      <c r="N2645">
        <v>0</v>
      </c>
      <c r="O2645">
        <v>1</v>
      </c>
      <c r="P2645">
        <v>0</v>
      </c>
      <c r="Q2645" s="3">
        <v>9282.4806000000008</v>
      </c>
    </row>
    <row r="2646" spans="1:17" hidden="1" x14ac:dyDescent="0.35">
      <c r="A2646" cm="1">
        <f t="array" ref="A2646:Q2646">_xlfn.IFS(H1305=$B$1617,A1305:Q1305)</f>
        <v>49</v>
      </c>
      <c r="B2646">
        <v>28.69</v>
      </c>
      <c r="C2646">
        <v>0</v>
      </c>
      <c r="D2646">
        <v>0</v>
      </c>
      <c r="E2646">
        <v>1</v>
      </c>
      <c r="F2646">
        <v>0</v>
      </c>
      <c r="G2646">
        <v>1</v>
      </c>
      <c r="H2646">
        <v>0</v>
      </c>
      <c r="I2646">
        <v>0</v>
      </c>
      <c r="J2646">
        <v>0</v>
      </c>
      <c r="K2646">
        <v>1</v>
      </c>
      <c r="L2646">
        <v>0</v>
      </c>
      <c r="M2646">
        <v>0</v>
      </c>
      <c r="N2646">
        <v>0</v>
      </c>
      <c r="O2646">
        <v>1</v>
      </c>
      <c r="P2646">
        <v>0</v>
      </c>
      <c r="Q2646" s="3">
        <v>10264.4421</v>
      </c>
    </row>
    <row r="2647" spans="1:17" hidden="1" x14ac:dyDescent="0.35">
      <c r="A2647" cm="1">
        <f t="array" ref="A2647:Q2647">_xlfn.IFS(H1306=$B$1617,A1306:Q1306)</f>
        <v>49</v>
      </c>
      <c r="B2647">
        <v>29.83</v>
      </c>
      <c r="C2647">
        <v>0</v>
      </c>
      <c r="D2647">
        <v>0</v>
      </c>
      <c r="E2647">
        <v>1</v>
      </c>
      <c r="F2647">
        <v>0</v>
      </c>
      <c r="G2647">
        <v>1</v>
      </c>
      <c r="H2647">
        <v>0</v>
      </c>
      <c r="I2647">
        <v>0</v>
      </c>
      <c r="J2647">
        <v>0</v>
      </c>
      <c r="K2647">
        <v>0</v>
      </c>
      <c r="L2647">
        <v>1</v>
      </c>
      <c r="M2647">
        <v>0</v>
      </c>
      <c r="N2647">
        <v>0</v>
      </c>
      <c r="O2647">
        <v>1</v>
      </c>
      <c r="P2647">
        <v>0</v>
      </c>
      <c r="Q2647" s="3">
        <v>9288.0267000000003</v>
      </c>
    </row>
    <row r="2648" spans="1:17" hidden="1" x14ac:dyDescent="0.35">
      <c r="A2648" cm="1">
        <f t="array" ref="A2648:Q2648">_xlfn.IFS(H1307=$B$1617,A1307:Q1307)</f>
        <v>50</v>
      </c>
      <c r="B2648">
        <v>27.454999999999998</v>
      </c>
      <c r="C2648">
        <v>0</v>
      </c>
      <c r="D2648">
        <v>0</v>
      </c>
      <c r="E2648">
        <v>1</v>
      </c>
      <c r="F2648">
        <v>0</v>
      </c>
      <c r="G2648">
        <v>1</v>
      </c>
      <c r="H2648">
        <v>0</v>
      </c>
      <c r="I2648">
        <v>0</v>
      </c>
      <c r="J2648">
        <v>0</v>
      </c>
      <c r="K2648">
        <v>0</v>
      </c>
      <c r="L2648">
        <v>1</v>
      </c>
      <c r="M2648">
        <v>0</v>
      </c>
      <c r="N2648">
        <v>0</v>
      </c>
      <c r="O2648">
        <v>1</v>
      </c>
      <c r="P2648">
        <v>0</v>
      </c>
      <c r="Q2648" s="3">
        <v>9617.6624499999998</v>
      </c>
    </row>
    <row r="2649" spans="1:17" hidden="1" x14ac:dyDescent="0.35">
      <c r="A2649" cm="1">
        <f t="array" ref="A2649:Q2649">_xlfn.IFS(H1308=$B$1617,A1308:Q1308)</f>
        <v>50</v>
      </c>
      <c r="B2649">
        <v>25.364999999999998</v>
      </c>
      <c r="C2649">
        <v>0</v>
      </c>
      <c r="D2649">
        <v>0</v>
      </c>
      <c r="E2649">
        <v>1</v>
      </c>
      <c r="F2649">
        <v>0</v>
      </c>
      <c r="G2649">
        <v>1</v>
      </c>
      <c r="H2649">
        <v>0</v>
      </c>
      <c r="I2649">
        <v>0</v>
      </c>
      <c r="J2649">
        <v>0</v>
      </c>
      <c r="K2649">
        <v>1</v>
      </c>
      <c r="L2649">
        <v>0</v>
      </c>
      <c r="M2649">
        <v>0</v>
      </c>
      <c r="N2649">
        <v>0</v>
      </c>
      <c r="O2649">
        <v>1</v>
      </c>
      <c r="P2649">
        <v>0</v>
      </c>
      <c r="Q2649" s="3">
        <v>30284.642940000002</v>
      </c>
    </row>
    <row r="2650" spans="1:17" hidden="1" x14ac:dyDescent="0.35">
      <c r="A2650" cm="1">
        <f t="array" ref="A2650:Q2650">_xlfn.IFS(H1309=$B$1617,A1309:Q1309)</f>
        <v>50</v>
      </c>
      <c r="B2650">
        <v>26.41</v>
      </c>
      <c r="C2650">
        <v>0</v>
      </c>
      <c r="D2650">
        <v>0</v>
      </c>
      <c r="E2650">
        <v>1</v>
      </c>
      <c r="F2650">
        <v>0</v>
      </c>
      <c r="G2650">
        <v>1</v>
      </c>
      <c r="H2650">
        <v>0</v>
      </c>
      <c r="I2650">
        <v>0</v>
      </c>
      <c r="J2650">
        <v>0</v>
      </c>
      <c r="K2650">
        <v>1</v>
      </c>
      <c r="L2650">
        <v>0</v>
      </c>
      <c r="M2650">
        <v>0</v>
      </c>
      <c r="N2650">
        <v>0</v>
      </c>
      <c r="O2650">
        <v>1</v>
      </c>
      <c r="P2650">
        <v>0</v>
      </c>
      <c r="Q2650" s="3">
        <v>8827.2098999999998</v>
      </c>
    </row>
    <row r="2651" spans="1:17" hidden="1" x14ac:dyDescent="0.35">
      <c r="A2651" cm="1">
        <f t="array" ref="A2651:Q2651">_xlfn.IFS(H1310=$B$1617,A1310:Q1310)</f>
        <v>51</v>
      </c>
      <c r="B2651">
        <v>27.74</v>
      </c>
      <c r="C2651">
        <v>0</v>
      </c>
      <c r="D2651">
        <v>0</v>
      </c>
      <c r="E2651">
        <v>1</v>
      </c>
      <c r="F2651">
        <v>0</v>
      </c>
      <c r="G2651">
        <v>1</v>
      </c>
      <c r="H2651">
        <v>0</v>
      </c>
      <c r="I2651">
        <v>0</v>
      </c>
      <c r="J2651">
        <v>0</v>
      </c>
      <c r="K2651">
        <v>0</v>
      </c>
      <c r="L2651">
        <v>1</v>
      </c>
      <c r="M2651">
        <v>0</v>
      </c>
      <c r="N2651">
        <v>0</v>
      </c>
      <c r="O2651">
        <v>1</v>
      </c>
      <c r="P2651">
        <v>0</v>
      </c>
      <c r="Q2651" s="3">
        <v>9957.7216000000008</v>
      </c>
    </row>
    <row r="2652" spans="1:17" hidden="1" x14ac:dyDescent="0.35">
      <c r="A2652" cm="1">
        <f t="array" ref="A2652:Q2652">_xlfn.IFS(H1311=$B$1617,A1311:Q1311)</f>
        <v>53</v>
      </c>
      <c r="B2652">
        <v>26.41</v>
      </c>
      <c r="C2652">
        <v>0</v>
      </c>
      <c r="D2652">
        <v>0</v>
      </c>
      <c r="E2652">
        <v>1</v>
      </c>
      <c r="F2652">
        <v>0</v>
      </c>
      <c r="G2652">
        <v>1</v>
      </c>
      <c r="H2652">
        <v>0</v>
      </c>
      <c r="I2652">
        <v>0</v>
      </c>
      <c r="J2652">
        <v>0</v>
      </c>
      <c r="K2652">
        <v>0</v>
      </c>
      <c r="L2652">
        <v>1</v>
      </c>
      <c r="M2652">
        <v>0</v>
      </c>
      <c r="N2652">
        <v>0</v>
      </c>
      <c r="O2652">
        <v>1</v>
      </c>
      <c r="P2652">
        <v>0</v>
      </c>
      <c r="Q2652" s="3">
        <v>11244.376899999999</v>
      </c>
    </row>
    <row r="2653" spans="1:17" hidden="1" x14ac:dyDescent="0.35">
      <c r="A2653" cm="1">
        <f t="array" ref="A2653:Q2653">_xlfn.IFS(H1312=$B$1617,A1312:Q1312)</f>
        <v>53</v>
      </c>
      <c r="B2653">
        <v>28.88</v>
      </c>
      <c r="C2653">
        <v>0</v>
      </c>
      <c r="D2653">
        <v>0</v>
      </c>
      <c r="E2653">
        <v>1</v>
      </c>
      <c r="F2653">
        <v>0</v>
      </c>
      <c r="G2653">
        <v>1</v>
      </c>
      <c r="H2653">
        <v>0</v>
      </c>
      <c r="I2653">
        <v>0</v>
      </c>
      <c r="J2653">
        <v>0</v>
      </c>
      <c r="K2653">
        <v>1</v>
      </c>
      <c r="L2653">
        <v>0</v>
      </c>
      <c r="M2653">
        <v>0</v>
      </c>
      <c r="N2653">
        <v>0</v>
      </c>
      <c r="O2653">
        <v>1</v>
      </c>
      <c r="P2653">
        <v>0</v>
      </c>
      <c r="Q2653" s="3">
        <v>9869.8101999999999</v>
      </c>
    </row>
    <row r="2654" spans="1:17" hidden="1" x14ac:dyDescent="0.35">
      <c r="A2654" cm="1">
        <f t="array" ref="A2654:Q2654">_xlfn.IFS(H1313=$B$1617,A1313:Q1313)</f>
        <v>54</v>
      </c>
      <c r="B2654">
        <v>25.46</v>
      </c>
      <c r="C2654">
        <v>0</v>
      </c>
      <c r="D2654">
        <v>0</v>
      </c>
      <c r="E2654">
        <v>1</v>
      </c>
      <c r="F2654">
        <v>0</v>
      </c>
      <c r="G2654">
        <v>1</v>
      </c>
      <c r="H2654">
        <v>0</v>
      </c>
      <c r="I2654">
        <v>0</v>
      </c>
      <c r="J2654">
        <v>0</v>
      </c>
      <c r="K2654">
        <v>0</v>
      </c>
      <c r="L2654">
        <v>1</v>
      </c>
      <c r="M2654">
        <v>0</v>
      </c>
      <c r="N2654">
        <v>0</v>
      </c>
      <c r="O2654">
        <v>1</v>
      </c>
      <c r="P2654">
        <v>0</v>
      </c>
      <c r="Q2654" s="3">
        <v>25517.11363</v>
      </c>
    </row>
    <row r="2655" spans="1:17" hidden="1" x14ac:dyDescent="0.35">
      <c r="A2655" cm="1">
        <f t="array" ref="A2655:Q2655">_xlfn.IFS(H1314=$B$1617,A1314:Q1314)</f>
        <v>55</v>
      </c>
      <c r="B2655">
        <v>27.645</v>
      </c>
      <c r="C2655">
        <v>0</v>
      </c>
      <c r="D2655">
        <v>0</v>
      </c>
      <c r="E2655">
        <v>1</v>
      </c>
      <c r="F2655">
        <v>0</v>
      </c>
      <c r="G2655">
        <v>1</v>
      </c>
      <c r="H2655">
        <v>0</v>
      </c>
      <c r="I2655">
        <v>0</v>
      </c>
      <c r="J2655">
        <v>0</v>
      </c>
      <c r="K2655">
        <v>1</v>
      </c>
      <c r="L2655">
        <v>0</v>
      </c>
      <c r="M2655">
        <v>0</v>
      </c>
      <c r="N2655">
        <v>0</v>
      </c>
      <c r="O2655">
        <v>1</v>
      </c>
      <c r="P2655">
        <v>0</v>
      </c>
      <c r="Q2655" s="3">
        <v>10594.501550000001</v>
      </c>
    </row>
    <row r="2656" spans="1:17" hidden="1" x14ac:dyDescent="0.35">
      <c r="A2656" cm="1">
        <f t="array" ref="A2656:Q2656">_xlfn.IFS(H1315=$B$1617,A1315:Q1315)</f>
        <v>55</v>
      </c>
      <c r="B2656">
        <v>28.975000000000001</v>
      </c>
      <c r="C2656">
        <v>0</v>
      </c>
      <c r="D2656">
        <v>0</v>
      </c>
      <c r="E2656">
        <v>1</v>
      </c>
      <c r="F2656">
        <v>0</v>
      </c>
      <c r="G2656">
        <v>1</v>
      </c>
      <c r="H2656">
        <v>0</v>
      </c>
      <c r="I2656">
        <v>0</v>
      </c>
      <c r="J2656">
        <v>0</v>
      </c>
      <c r="K2656">
        <v>0</v>
      </c>
      <c r="L2656">
        <v>1</v>
      </c>
      <c r="M2656">
        <v>0</v>
      </c>
      <c r="N2656">
        <v>0</v>
      </c>
      <c r="O2656">
        <v>1</v>
      </c>
      <c r="P2656">
        <v>0</v>
      </c>
      <c r="Q2656" s="3">
        <v>10796.35025</v>
      </c>
    </row>
    <row r="2657" spans="1:17" hidden="1" x14ac:dyDescent="0.35">
      <c r="A2657" cm="1">
        <f t="array" ref="A2657:Q2657">_xlfn.IFS(H1316=$B$1617,A1316:Q1316)</f>
        <v>56</v>
      </c>
      <c r="B2657">
        <v>25.934999999999999</v>
      </c>
      <c r="C2657">
        <v>0</v>
      </c>
      <c r="D2657">
        <v>0</v>
      </c>
      <c r="E2657">
        <v>1</v>
      </c>
      <c r="F2657">
        <v>0</v>
      </c>
      <c r="G2657">
        <v>1</v>
      </c>
      <c r="H2657">
        <v>0</v>
      </c>
      <c r="I2657">
        <v>0</v>
      </c>
      <c r="J2657">
        <v>0</v>
      </c>
      <c r="K2657">
        <v>0</v>
      </c>
      <c r="L2657">
        <v>1</v>
      </c>
      <c r="M2657">
        <v>0</v>
      </c>
      <c r="N2657">
        <v>0</v>
      </c>
      <c r="O2657">
        <v>1</v>
      </c>
      <c r="P2657">
        <v>0</v>
      </c>
      <c r="Q2657" s="3">
        <v>11165.417649999999</v>
      </c>
    </row>
    <row r="2658" spans="1:17" hidden="1" x14ac:dyDescent="0.35">
      <c r="A2658" cm="1">
        <f t="array" ref="A2658:Q2658">_xlfn.IFS(H1317=$B$1617,A1317:Q1317)</f>
        <v>58</v>
      </c>
      <c r="B2658">
        <v>28.594999999999999</v>
      </c>
      <c r="C2658">
        <v>0</v>
      </c>
      <c r="D2658">
        <v>0</v>
      </c>
      <c r="E2658">
        <v>1</v>
      </c>
      <c r="F2658">
        <v>0</v>
      </c>
      <c r="G2658">
        <v>1</v>
      </c>
      <c r="H2658">
        <v>0</v>
      </c>
      <c r="I2658">
        <v>0</v>
      </c>
      <c r="J2658">
        <v>0</v>
      </c>
      <c r="K2658">
        <v>1</v>
      </c>
      <c r="L2658">
        <v>0</v>
      </c>
      <c r="M2658">
        <v>0</v>
      </c>
      <c r="N2658">
        <v>0</v>
      </c>
      <c r="O2658">
        <v>1</v>
      </c>
      <c r="P2658">
        <v>0</v>
      </c>
      <c r="Q2658" s="3">
        <v>11735.87905</v>
      </c>
    </row>
    <row r="2659" spans="1:17" hidden="1" x14ac:dyDescent="0.35">
      <c r="A2659" cm="1">
        <f t="array" ref="A2659:Q2659">_xlfn.IFS(H1318=$B$1617,A1318:Q1318)</f>
        <v>58</v>
      </c>
      <c r="B2659">
        <v>25.175000000000001</v>
      </c>
      <c r="C2659">
        <v>0</v>
      </c>
      <c r="D2659">
        <v>0</v>
      </c>
      <c r="E2659">
        <v>1</v>
      </c>
      <c r="F2659">
        <v>0</v>
      </c>
      <c r="G2659">
        <v>1</v>
      </c>
      <c r="H2659">
        <v>0</v>
      </c>
      <c r="I2659">
        <v>0</v>
      </c>
      <c r="J2659">
        <v>0</v>
      </c>
      <c r="K2659">
        <v>0</v>
      </c>
      <c r="L2659">
        <v>1</v>
      </c>
      <c r="M2659">
        <v>0</v>
      </c>
      <c r="N2659">
        <v>0</v>
      </c>
      <c r="O2659">
        <v>1</v>
      </c>
      <c r="P2659">
        <v>0</v>
      </c>
      <c r="Q2659" s="3">
        <v>11931.125249999999</v>
      </c>
    </row>
    <row r="2660" spans="1:17" hidden="1" x14ac:dyDescent="0.35">
      <c r="A2660" cm="1">
        <f t="array" ref="A2660:Q2660">_xlfn.IFS(H1319=$B$1617,A1319:Q1319)</f>
        <v>59</v>
      </c>
      <c r="B2660">
        <v>25.46</v>
      </c>
      <c r="C2660">
        <v>0</v>
      </c>
      <c r="D2660">
        <v>0</v>
      </c>
      <c r="E2660">
        <v>1</v>
      </c>
      <c r="F2660">
        <v>0</v>
      </c>
      <c r="G2660">
        <v>1</v>
      </c>
      <c r="H2660">
        <v>0</v>
      </c>
      <c r="I2660">
        <v>0</v>
      </c>
      <c r="J2660">
        <v>0</v>
      </c>
      <c r="K2660">
        <v>0</v>
      </c>
      <c r="L2660">
        <v>1</v>
      </c>
      <c r="M2660">
        <v>0</v>
      </c>
      <c r="N2660">
        <v>0</v>
      </c>
      <c r="O2660">
        <v>1</v>
      </c>
      <c r="P2660">
        <v>0</v>
      </c>
      <c r="Q2660" s="3">
        <v>12913.992399999999</v>
      </c>
    </row>
    <row r="2661" spans="1:17" hidden="1" x14ac:dyDescent="0.35">
      <c r="A2661" cm="1">
        <f t="array" ref="A2661:Q2661">_xlfn.IFS(H1320=$B$1617,A1320:Q1320)</f>
        <v>59</v>
      </c>
      <c r="B2661">
        <v>28.785</v>
      </c>
      <c r="C2661">
        <v>0</v>
      </c>
      <c r="D2661">
        <v>0</v>
      </c>
      <c r="E2661">
        <v>1</v>
      </c>
      <c r="F2661">
        <v>0</v>
      </c>
      <c r="G2661">
        <v>1</v>
      </c>
      <c r="H2661">
        <v>0</v>
      </c>
      <c r="I2661">
        <v>0</v>
      </c>
      <c r="J2661">
        <v>0</v>
      </c>
      <c r="K2661">
        <v>1</v>
      </c>
      <c r="L2661">
        <v>0</v>
      </c>
      <c r="M2661">
        <v>0</v>
      </c>
      <c r="N2661">
        <v>0</v>
      </c>
      <c r="O2661">
        <v>1</v>
      </c>
      <c r="P2661">
        <v>0</v>
      </c>
      <c r="Q2661" s="3">
        <v>12129.614149999999</v>
      </c>
    </row>
    <row r="2662" spans="1:17" hidden="1" x14ac:dyDescent="0.35">
      <c r="A2662" cm="1">
        <f t="array" ref="A2662:Q2662">_xlfn.IFS(H1321=$B$1617,A1321:Q1321)</f>
        <v>59</v>
      </c>
      <c r="B2662">
        <v>25.46</v>
      </c>
      <c r="C2662">
        <v>0</v>
      </c>
      <c r="D2662">
        <v>0</v>
      </c>
      <c r="E2662">
        <v>1</v>
      </c>
      <c r="F2662">
        <v>0</v>
      </c>
      <c r="G2662">
        <v>1</v>
      </c>
      <c r="H2662">
        <v>0</v>
      </c>
      <c r="I2662">
        <v>0</v>
      </c>
      <c r="J2662">
        <v>0</v>
      </c>
      <c r="K2662">
        <v>1</v>
      </c>
      <c r="L2662">
        <v>0</v>
      </c>
      <c r="M2662">
        <v>0</v>
      </c>
      <c r="N2662">
        <v>0</v>
      </c>
      <c r="O2662">
        <v>1</v>
      </c>
      <c r="P2662">
        <v>0</v>
      </c>
      <c r="Q2662" s="3">
        <v>12124.992399999999</v>
      </c>
    </row>
    <row r="2663" spans="1:17" hidden="1" x14ac:dyDescent="0.35">
      <c r="A2663" cm="1">
        <f t="array" ref="A2663:Q2663">_xlfn.IFS(H1322=$B$1617,A1322:Q1322)</f>
        <v>60</v>
      </c>
      <c r="B2663">
        <v>28.594999999999999</v>
      </c>
      <c r="C2663">
        <v>0</v>
      </c>
      <c r="D2663">
        <v>0</v>
      </c>
      <c r="E2663">
        <v>1</v>
      </c>
      <c r="F2663">
        <v>0</v>
      </c>
      <c r="G2663">
        <v>1</v>
      </c>
      <c r="H2663">
        <v>0</v>
      </c>
      <c r="I2663">
        <v>0</v>
      </c>
      <c r="J2663">
        <v>0</v>
      </c>
      <c r="K2663">
        <v>0</v>
      </c>
      <c r="L2663">
        <v>1</v>
      </c>
      <c r="M2663">
        <v>0</v>
      </c>
      <c r="N2663">
        <v>0</v>
      </c>
      <c r="O2663">
        <v>0</v>
      </c>
      <c r="P2663">
        <v>1</v>
      </c>
      <c r="Q2663" s="3">
        <v>30259.995559999999</v>
      </c>
    </row>
    <row r="2664" spans="1:17" hidden="1" x14ac:dyDescent="0.35">
      <c r="A2664" cm="1">
        <f t="array" ref="A2664:Q2664">_xlfn.IFS(H1323=$B$1617,A1323:Q1323)</f>
        <v>60</v>
      </c>
      <c r="B2664">
        <v>29.64</v>
      </c>
      <c r="C2664">
        <v>0</v>
      </c>
      <c r="D2664">
        <v>0</v>
      </c>
      <c r="E2664">
        <v>1</v>
      </c>
      <c r="F2664">
        <v>0</v>
      </c>
      <c r="G2664">
        <v>1</v>
      </c>
      <c r="H2664">
        <v>0</v>
      </c>
      <c r="I2664">
        <v>0</v>
      </c>
      <c r="J2664">
        <v>0</v>
      </c>
      <c r="K2664">
        <v>0</v>
      </c>
      <c r="L2664">
        <v>1</v>
      </c>
      <c r="M2664">
        <v>0</v>
      </c>
      <c r="N2664">
        <v>0</v>
      </c>
      <c r="O2664">
        <v>0</v>
      </c>
      <c r="P2664">
        <v>1</v>
      </c>
      <c r="Q2664" s="3">
        <v>12730.999599999999</v>
      </c>
    </row>
    <row r="2665" spans="1:17" hidden="1" x14ac:dyDescent="0.35">
      <c r="A2665" cm="1">
        <f t="array" ref="A2665:Q2665">_xlfn.IFS(H1324=$B$1617,A1324:Q1324)</f>
        <v>62</v>
      </c>
      <c r="B2665">
        <v>27.55</v>
      </c>
      <c r="C2665">
        <v>0</v>
      </c>
      <c r="D2665">
        <v>0</v>
      </c>
      <c r="E2665">
        <v>1</v>
      </c>
      <c r="F2665">
        <v>0</v>
      </c>
      <c r="G2665">
        <v>1</v>
      </c>
      <c r="H2665">
        <v>0</v>
      </c>
      <c r="I2665">
        <v>0</v>
      </c>
      <c r="J2665">
        <v>0</v>
      </c>
      <c r="K2665">
        <v>1</v>
      </c>
      <c r="L2665">
        <v>0</v>
      </c>
      <c r="M2665">
        <v>0</v>
      </c>
      <c r="N2665">
        <v>0</v>
      </c>
      <c r="O2665">
        <v>0</v>
      </c>
      <c r="P2665">
        <v>1</v>
      </c>
      <c r="Q2665" s="3">
        <v>13937.666499999999</v>
      </c>
    </row>
    <row r="2666" spans="1:17" hidden="1" x14ac:dyDescent="0.35">
      <c r="A2666" cm="1">
        <f t="array" ref="A2666:Q2666">_xlfn.IFS(H1325=$B$1617,A1325:Q1325)</f>
        <v>63</v>
      </c>
      <c r="B2666">
        <v>28.31</v>
      </c>
      <c r="C2666">
        <v>0</v>
      </c>
      <c r="D2666">
        <v>0</v>
      </c>
      <c r="E2666">
        <v>1</v>
      </c>
      <c r="F2666">
        <v>0</v>
      </c>
      <c r="G2666">
        <v>1</v>
      </c>
      <c r="H2666">
        <v>0</v>
      </c>
      <c r="I2666">
        <v>0</v>
      </c>
      <c r="J2666">
        <v>0</v>
      </c>
      <c r="K2666">
        <v>1</v>
      </c>
      <c r="L2666">
        <v>0</v>
      </c>
      <c r="M2666">
        <v>0</v>
      </c>
      <c r="N2666">
        <v>0</v>
      </c>
      <c r="O2666">
        <v>0</v>
      </c>
      <c r="P2666">
        <v>1</v>
      </c>
      <c r="Q2666" s="3">
        <v>13770.097900000001</v>
      </c>
    </row>
    <row r="2667" spans="1:17" hidden="1" x14ac:dyDescent="0.35">
      <c r="A2667" cm="1">
        <f t="array" ref="A2667:Q2667">_xlfn.IFS(H1326=$B$1617,A1326:Q1326)</f>
        <v>64</v>
      </c>
      <c r="B2667">
        <v>26.41</v>
      </c>
      <c r="C2667">
        <v>0</v>
      </c>
      <c r="D2667">
        <v>0</v>
      </c>
      <c r="E2667">
        <v>1</v>
      </c>
      <c r="F2667">
        <v>0</v>
      </c>
      <c r="G2667">
        <v>1</v>
      </c>
      <c r="H2667">
        <v>0</v>
      </c>
      <c r="I2667">
        <v>0</v>
      </c>
      <c r="J2667">
        <v>0</v>
      </c>
      <c r="K2667">
        <v>0</v>
      </c>
      <c r="L2667">
        <v>1</v>
      </c>
      <c r="M2667">
        <v>0</v>
      </c>
      <c r="N2667">
        <v>0</v>
      </c>
      <c r="O2667">
        <v>0</v>
      </c>
      <c r="P2667">
        <v>1</v>
      </c>
      <c r="Q2667" s="3">
        <v>14394.5579</v>
      </c>
    </row>
    <row r="2668" spans="1:17" hidden="1" x14ac:dyDescent="0.35">
      <c r="A2668" cm="1">
        <f t="array" ref="A2668:Q2668">_xlfn.IFS(H1327=$B$1617,A1327:Q1327)</f>
        <v>21</v>
      </c>
      <c r="B2668">
        <v>16.815000000000001</v>
      </c>
      <c r="C2668">
        <v>0</v>
      </c>
      <c r="D2668">
        <v>0</v>
      </c>
      <c r="E2668">
        <v>0</v>
      </c>
      <c r="F2668">
        <v>1</v>
      </c>
      <c r="G2668">
        <v>0</v>
      </c>
      <c r="H2668">
        <v>0</v>
      </c>
      <c r="I2668">
        <v>0</v>
      </c>
      <c r="J2668">
        <v>0</v>
      </c>
      <c r="K2668">
        <v>0</v>
      </c>
      <c r="L2668">
        <v>1</v>
      </c>
      <c r="M2668">
        <v>1</v>
      </c>
      <c r="N2668">
        <v>0</v>
      </c>
      <c r="O2668">
        <v>0</v>
      </c>
      <c r="P2668">
        <v>0</v>
      </c>
      <c r="Q2668" s="3">
        <v>3167.4558499999998</v>
      </c>
    </row>
    <row r="2669" spans="1:17" hidden="1" x14ac:dyDescent="0.35">
      <c r="A2669" cm="1">
        <f t="array" ref="A2669:Q2669">_xlfn.IFS(H1328=$B$1617,A1328:Q1328)</f>
        <v>28</v>
      </c>
      <c r="B2669">
        <v>17.29</v>
      </c>
      <c r="C2669">
        <v>0</v>
      </c>
      <c r="D2669">
        <v>0</v>
      </c>
      <c r="E2669">
        <v>0</v>
      </c>
      <c r="F2669">
        <v>1</v>
      </c>
      <c r="G2669">
        <v>0</v>
      </c>
      <c r="H2669">
        <v>0</v>
      </c>
      <c r="I2669">
        <v>0</v>
      </c>
      <c r="J2669">
        <v>0</v>
      </c>
      <c r="K2669">
        <v>0</v>
      </c>
      <c r="L2669">
        <v>1</v>
      </c>
      <c r="M2669">
        <v>0</v>
      </c>
      <c r="N2669">
        <v>1</v>
      </c>
      <c r="O2669">
        <v>0</v>
      </c>
      <c r="P2669">
        <v>0</v>
      </c>
      <c r="Q2669" s="3">
        <v>3732.6251000000002</v>
      </c>
    </row>
    <row r="2670" spans="1:17" hidden="1" x14ac:dyDescent="0.35">
      <c r="A2670" cm="1">
        <f t="array" ref="A2670:Q2670">_xlfn.IFS(H1329=$B$1617,A1329:Q1329)</f>
        <v>37</v>
      </c>
      <c r="B2670">
        <v>17.29</v>
      </c>
      <c r="C2670">
        <v>0</v>
      </c>
      <c r="D2670">
        <v>0</v>
      </c>
      <c r="E2670">
        <v>0</v>
      </c>
      <c r="F2670">
        <v>1</v>
      </c>
      <c r="G2670">
        <v>0</v>
      </c>
      <c r="H2670">
        <v>0</v>
      </c>
      <c r="I2670">
        <v>0</v>
      </c>
      <c r="J2670">
        <v>0</v>
      </c>
      <c r="K2670">
        <v>0</v>
      </c>
      <c r="L2670">
        <v>1</v>
      </c>
      <c r="M2670">
        <v>0</v>
      </c>
      <c r="N2670">
        <v>0</v>
      </c>
      <c r="O2670">
        <v>1</v>
      </c>
      <c r="P2670">
        <v>0</v>
      </c>
      <c r="Q2670" s="3">
        <v>6877.9800999999998</v>
      </c>
    </row>
    <row r="2671" spans="1:17" hidden="1" x14ac:dyDescent="0.35">
      <c r="A2671" cm="1">
        <f t="array" ref="A2671:Q2671">_xlfn.IFS(H1330=$B$1617,A1330:Q1330)</f>
        <v>51</v>
      </c>
      <c r="B2671">
        <v>18.05</v>
      </c>
      <c r="C2671">
        <v>0</v>
      </c>
      <c r="D2671">
        <v>0</v>
      </c>
      <c r="E2671">
        <v>0</v>
      </c>
      <c r="F2671">
        <v>1</v>
      </c>
      <c r="G2671">
        <v>0</v>
      </c>
      <c r="H2671">
        <v>0</v>
      </c>
      <c r="I2671">
        <v>0</v>
      </c>
      <c r="J2671">
        <v>0</v>
      </c>
      <c r="K2671">
        <v>1</v>
      </c>
      <c r="L2671">
        <v>0</v>
      </c>
      <c r="M2671">
        <v>0</v>
      </c>
      <c r="N2671">
        <v>0</v>
      </c>
      <c r="O2671">
        <v>1</v>
      </c>
      <c r="P2671">
        <v>0</v>
      </c>
      <c r="Q2671" s="3">
        <v>9644.2525000000005</v>
      </c>
    </row>
    <row r="2672" spans="1:17" hidden="1" x14ac:dyDescent="0.35">
      <c r="A2672" cm="1">
        <f t="array" ref="A2672:Q2672">_xlfn.IFS(H1331=$B$1617,A1331:Q1331)</f>
        <v>52</v>
      </c>
      <c r="B2672">
        <v>18.335000000000001</v>
      </c>
      <c r="C2672">
        <v>0</v>
      </c>
      <c r="D2672">
        <v>0</v>
      </c>
      <c r="E2672">
        <v>0</v>
      </c>
      <c r="F2672">
        <v>1</v>
      </c>
      <c r="G2672">
        <v>0</v>
      </c>
      <c r="H2672">
        <v>0</v>
      </c>
      <c r="I2672">
        <v>0</v>
      </c>
      <c r="J2672">
        <v>0</v>
      </c>
      <c r="K2672">
        <v>1</v>
      </c>
      <c r="L2672">
        <v>0</v>
      </c>
      <c r="M2672">
        <v>0</v>
      </c>
      <c r="N2672">
        <v>0</v>
      </c>
      <c r="O2672">
        <v>1</v>
      </c>
      <c r="P2672">
        <v>0</v>
      </c>
      <c r="Q2672" s="3">
        <v>9991.0376500000002</v>
      </c>
    </row>
    <row r="2673" spans="1:33" hidden="1" x14ac:dyDescent="0.35">
      <c r="A2673" cm="1">
        <f t="array" ref="A2673:Q2673">_xlfn.IFS(H1332=$B$1617,A1332:Q1332)</f>
        <v>60</v>
      </c>
      <c r="B2673">
        <v>18.335000000000001</v>
      </c>
      <c r="C2673">
        <v>0</v>
      </c>
      <c r="D2673">
        <v>0</v>
      </c>
      <c r="E2673">
        <v>0</v>
      </c>
      <c r="F2673">
        <v>1</v>
      </c>
      <c r="G2673">
        <v>0</v>
      </c>
      <c r="H2673">
        <v>0</v>
      </c>
      <c r="I2673">
        <v>0</v>
      </c>
      <c r="J2673">
        <v>0</v>
      </c>
      <c r="K2673">
        <v>0</v>
      </c>
      <c r="L2673">
        <v>1</v>
      </c>
      <c r="M2673">
        <v>0</v>
      </c>
      <c r="N2673">
        <v>0</v>
      </c>
      <c r="O2673">
        <v>0</v>
      </c>
      <c r="P2673">
        <v>1</v>
      </c>
      <c r="Q2673" s="3">
        <v>13204.28565</v>
      </c>
    </row>
    <row r="2674" spans="1:33" hidden="1" x14ac:dyDescent="0.35">
      <c r="A2674" cm="1">
        <f t="array" ref="A2674:Q2674">_xlfn.IFS(H1333=$B$1617,A1333:Q1333)</f>
        <v>18</v>
      </c>
      <c r="B2674">
        <v>15.96</v>
      </c>
      <c r="C2674">
        <v>0</v>
      </c>
      <c r="D2674">
        <v>0</v>
      </c>
      <c r="E2674">
        <v>0</v>
      </c>
      <c r="F2674">
        <v>1</v>
      </c>
      <c r="G2674">
        <v>1</v>
      </c>
      <c r="H2674">
        <v>0</v>
      </c>
      <c r="I2674">
        <v>0</v>
      </c>
      <c r="J2674">
        <v>0</v>
      </c>
      <c r="K2674">
        <v>0</v>
      </c>
      <c r="L2674">
        <v>1</v>
      </c>
      <c r="M2674">
        <v>1</v>
      </c>
      <c r="N2674">
        <v>0</v>
      </c>
      <c r="O2674">
        <v>0</v>
      </c>
      <c r="P2674">
        <v>0</v>
      </c>
      <c r="Q2674" s="3">
        <v>1694.7963999999999</v>
      </c>
    </row>
    <row r="2675" spans="1:33" hidden="1" x14ac:dyDescent="0.35">
      <c r="A2675" cm="1">
        <f t="array" ref="A2675:Q2675">_xlfn.IFS(H1334=$B$1617,A1334:Q1334)</f>
        <v>19</v>
      </c>
      <c r="B2675">
        <v>17.48</v>
      </c>
      <c r="C2675">
        <v>0</v>
      </c>
      <c r="D2675">
        <v>0</v>
      </c>
      <c r="E2675">
        <v>0</v>
      </c>
      <c r="F2675">
        <v>1</v>
      </c>
      <c r="G2675">
        <v>1</v>
      </c>
      <c r="H2675">
        <v>0</v>
      </c>
      <c r="I2675">
        <v>0</v>
      </c>
      <c r="J2675">
        <v>0</v>
      </c>
      <c r="K2675">
        <v>1</v>
      </c>
      <c r="L2675">
        <v>0</v>
      </c>
      <c r="M2675">
        <v>1</v>
      </c>
      <c r="N2675">
        <v>0</v>
      </c>
      <c r="O2675">
        <v>0</v>
      </c>
      <c r="P2675">
        <v>0</v>
      </c>
      <c r="Q2675" s="3">
        <v>1621.3402000000001</v>
      </c>
    </row>
    <row r="2676" spans="1:33" hidden="1" x14ac:dyDescent="0.35">
      <c r="A2676" cm="1">
        <f t="array" ref="A2676:Q2676">_xlfn.IFS(H1335=$B$1617,A1335:Q1335)</f>
        <v>23</v>
      </c>
      <c r="B2676">
        <v>17.385000000000002</v>
      </c>
      <c r="C2676">
        <v>0</v>
      </c>
      <c r="D2676">
        <v>0</v>
      </c>
      <c r="E2676">
        <v>0</v>
      </c>
      <c r="F2676">
        <v>1</v>
      </c>
      <c r="G2676">
        <v>1</v>
      </c>
      <c r="H2676">
        <v>0</v>
      </c>
      <c r="I2676">
        <v>0</v>
      </c>
      <c r="J2676">
        <v>0</v>
      </c>
      <c r="K2676">
        <v>1</v>
      </c>
      <c r="L2676">
        <v>0</v>
      </c>
      <c r="M2676">
        <v>1</v>
      </c>
      <c r="N2676">
        <v>0</v>
      </c>
      <c r="O2676">
        <v>0</v>
      </c>
      <c r="P2676">
        <v>0</v>
      </c>
      <c r="Q2676" s="3">
        <v>2775.1921499999999</v>
      </c>
    </row>
    <row r="2677" spans="1:33" hidden="1" x14ac:dyDescent="0.35">
      <c r="A2677" cm="1">
        <f t="array" ref="A2677:Q2677">_xlfn.IFS(H1336=$B$1617,A1336:Q1336)</f>
        <v>26</v>
      </c>
      <c r="B2677">
        <v>17.670000000000002</v>
      </c>
      <c r="C2677">
        <v>0</v>
      </c>
      <c r="D2677">
        <v>0</v>
      </c>
      <c r="E2677">
        <v>0</v>
      </c>
      <c r="F2677">
        <v>1</v>
      </c>
      <c r="G2677">
        <v>1</v>
      </c>
      <c r="H2677">
        <v>0</v>
      </c>
      <c r="I2677">
        <v>0</v>
      </c>
      <c r="J2677">
        <v>0</v>
      </c>
      <c r="K2677">
        <v>1</v>
      </c>
      <c r="L2677">
        <v>0</v>
      </c>
      <c r="M2677">
        <v>0</v>
      </c>
      <c r="N2677">
        <v>1</v>
      </c>
      <c r="O2677">
        <v>0</v>
      </c>
      <c r="P2677">
        <v>0</v>
      </c>
      <c r="Q2677" s="3">
        <v>2680.9493000000002</v>
      </c>
    </row>
    <row r="2678" spans="1:33" hidden="1" x14ac:dyDescent="0.35">
      <c r="A2678" cm="1">
        <f t="array" ref="A2678:Q2678">_xlfn.IFS(H1337=$B$1617,A1337:Q1337)</f>
        <v>35</v>
      </c>
      <c r="B2678">
        <v>17.86</v>
      </c>
      <c r="C2678">
        <v>0</v>
      </c>
      <c r="D2678">
        <v>0</v>
      </c>
      <c r="E2678">
        <v>0</v>
      </c>
      <c r="F2678">
        <v>1</v>
      </c>
      <c r="G2678">
        <v>1</v>
      </c>
      <c r="H2678">
        <v>0</v>
      </c>
      <c r="I2678">
        <v>0</v>
      </c>
      <c r="J2678">
        <v>0</v>
      </c>
      <c r="K2678">
        <v>1</v>
      </c>
      <c r="L2678">
        <v>0</v>
      </c>
      <c r="M2678">
        <v>0</v>
      </c>
      <c r="N2678">
        <v>1</v>
      </c>
      <c r="O2678">
        <v>0</v>
      </c>
      <c r="P2678">
        <v>0</v>
      </c>
      <c r="Q2678" s="3">
        <v>5116.5003999999999</v>
      </c>
    </row>
    <row r="2679" spans="1:33" hidden="1" x14ac:dyDescent="0.35">
      <c r="A2679" cm="1">
        <f t="array" ref="A2679:Q2679">_xlfn.IFS(H1338=$B$1617,A1338:Q1338)</f>
        <v>38</v>
      </c>
      <c r="B2679">
        <v>16.815000000000001</v>
      </c>
      <c r="C2679">
        <v>0</v>
      </c>
      <c r="D2679">
        <v>0</v>
      </c>
      <c r="E2679">
        <v>0</v>
      </c>
      <c r="F2679">
        <v>1</v>
      </c>
      <c r="G2679">
        <v>1</v>
      </c>
      <c r="H2679">
        <v>0</v>
      </c>
      <c r="I2679">
        <v>0</v>
      </c>
      <c r="J2679">
        <v>0</v>
      </c>
      <c r="K2679">
        <v>0</v>
      </c>
      <c r="L2679">
        <v>1</v>
      </c>
      <c r="M2679">
        <v>0</v>
      </c>
      <c r="N2679">
        <v>0</v>
      </c>
      <c r="O2679">
        <v>1</v>
      </c>
      <c r="P2679">
        <v>0</v>
      </c>
      <c r="Q2679" s="3">
        <v>6640.5448500000002</v>
      </c>
    </row>
    <row r="2680" spans="1:33" hidden="1" x14ac:dyDescent="0.35">
      <c r="A2680" cm="1">
        <f t="array" ref="A2680:Q2680">_xlfn.IFS(H1339=$B$1617,A1339:Q1339)</f>
        <v>57</v>
      </c>
      <c r="B2680">
        <v>18.335000000000001</v>
      </c>
      <c r="C2680">
        <v>0</v>
      </c>
      <c r="D2680">
        <v>0</v>
      </c>
      <c r="E2680">
        <v>0</v>
      </c>
      <c r="F2680">
        <v>1</v>
      </c>
      <c r="G2680">
        <v>1</v>
      </c>
      <c r="H2680">
        <v>0</v>
      </c>
      <c r="I2680">
        <v>0</v>
      </c>
      <c r="J2680">
        <v>0</v>
      </c>
      <c r="K2680">
        <v>0</v>
      </c>
      <c r="L2680">
        <v>1</v>
      </c>
      <c r="M2680">
        <v>0</v>
      </c>
      <c r="N2680">
        <v>0</v>
      </c>
      <c r="O2680">
        <v>1</v>
      </c>
      <c r="P2680">
        <v>0</v>
      </c>
      <c r="Q2680" s="3">
        <v>11534.872649999999</v>
      </c>
    </row>
    <row r="2682" spans="1:33" s="106" customFormat="1" x14ac:dyDescent="0.35">
      <c r="A2682" s="106" t="s">
        <v>137</v>
      </c>
      <c r="B2682" s="106" t="str">
        <f>Play[[#Headers],[southeast]]</f>
        <v>southeast</v>
      </c>
      <c r="C2682" s="106">
        <f>COUNTIF(Play[southeast],"="&amp;1)</f>
        <v>364</v>
      </c>
      <c r="D2682" s="106" t="str">
        <f>Play[[#Headers],[southwest]]</f>
        <v>southwest</v>
      </c>
      <c r="E2682" s="106">
        <f>COUNTIF(Play[[#All],[southwest]],"="&amp;1)</f>
        <v>325</v>
      </c>
      <c r="F2682" s="106" t="str">
        <f>Play[[#Headers],[northwest]]</f>
        <v>northwest</v>
      </c>
      <c r="G2682" s="106">
        <f>COUNTIF(Play[[#All],[northwest]],"="&amp;1)</f>
        <v>325</v>
      </c>
      <c r="H2682" s="106" t="str">
        <f>Play[[#Headers],[northeast]]</f>
        <v>northeast</v>
      </c>
      <c r="I2682" s="106">
        <f>COUNTIF(Play[[#All],[northeast]],"="&amp;1)</f>
        <v>324</v>
      </c>
      <c r="K2682" s="106">
        <f>I2682+G2682+E2682+C2682</f>
        <v>1338</v>
      </c>
      <c r="Q2682" s="107"/>
      <c r="R2682" s="110"/>
      <c r="S2682" s="110"/>
      <c r="T2682" s="112"/>
      <c r="U2682" s="110"/>
      <c r="V2682" s="114"/>
      <c r="W2682" s="114"/>
      <c r="X2682" s="114"/>
      <c r="Y2682" s="114"/>
      <c r="Z2682" s="115"/>
      <c r="AA2682" s="115"/>
      <c r="AB2682" s="143"/>
      <c r="AC2682" s="143"/>
      <c r="AD2682" s="143"/>
      <c r="AE2682" s="143"/>
      <c r="AF2682" s="115"/>
      <c r="AG2682" s="115"/>
    </row>
  </sheetData>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D621AC-EC89-4B01-BB26-0E4A975870EC}">
  <sheetPr>
    <tabColor rgb="FF00705B"/>
  </sheetPr>
  <dimension ref="A1:XFD163"/>
  <sheetViews>
    <sheetView showGridLines="0" topLeftCell="D127" zoomScale="80" zoomScaleNormal="80" workbookViewId="0">
      <selection activeCell="D160" sqref="D160"/>
    </sheetView>
  </sheetViews>
  <sheetFormatPr defaultRowHeight="14.5" x14ac:dyDescent="0.35"/>
  <cols>
    <col min="2" max="2" width="51.90625" customWidth="1"/>
    <col min="3" max="3" width="13.453125" style="1" bestFit="1" customWidth="1"/>
    <col min="4" max="4" width="15.90625" style="1" customWidth="1"/>
    <col min="5" max="5" width="16.54296875" style="1" customWidth="1"/>
    <col min="6" max="6" width="16.453125" style="1" customWidth="1"/>
    <col min="7" max="7" width="14.453125" style="1" customWidth="1"/>
    <col min="8" max="8" width="13.08984375" bestFit="1" customWidth="1"/>
    <col min="9" max="9" width="17.54296875" customWidth="1"/>
    <col min="10" max="10" width="21.08984375" customWidth="1"/>
    <col min="17" max="17" width="10" bestFit="1" customWidth="1"/>
  </cols>
  <sheetData>
    <row r="1" spans="1:27" s="46" customFormat="1" ht="26" x14ac:dyDescent="0.6">
      <c r="A1" s="44" t="s">
        <v>19</v>
      </c>
      <c r="B1" s="45"/>
      <c r="C1" s="45"/>
      <c r="D1" s="45"/>
      <c r="E1" s="45"/>
      <c r="F1" s="45"/>
      <c r="G1" s="45"/>
      <c r="H1" s="45"/>
      <c r="I1" s="45"/>
      <c r="J1" s="45"/>
      <c r="K1" s="45"/>
      <c r="L1" s="45"/>
      <c r="M1" s="45"/>
      <c r="N1" s="45"/>
      <c r="O1" s="45"/>
      <c r="P1" s="45"/>
      <c r="Q1" s="45"/>
      <c r="R1" s="45"/>
      <c r="S1" s="45"/>
      <c r="T1" s="45"/>
      <c r="U1" s="45"/>
      <c r="V1" s="45"/>
      <c r="W1" s="45"/>
      <c r="X1" s="45"/>
      <c r="Y1" s="45"/>
      <c r="Z1" s="45"/>
      <c r="AA1" s="45"/>
    </row>
    <row r="2" spans="1:27" x14ac:dyDescent="0.35">
      <c r="A2" s="4" t="s">
        <v>91</v>
      </c>
      <c r="B2" s="4"/>
      <c r="C2" s="4"/>
      <c r="D2" s="4"/>
      <c r="E2" s="4"/>
      <c r="F2" s="4"/>
      <c r="G2" s="4"/>
      <c r="H2" s="4"/>
      <c r="I2" s="4"/>
      <c r="J2" s="4"/>
      <c r="K2" s="4"/>
      <c r="L2" s="4"/>
      <c r="M2" s="4"/>
      <c r="N2" s="4"/>
      <c r="O2" s="4"/>
      <c r="P2" s="1"/>
      <c r="Q2" s="1"/>
      <c r="R2" s="1"/>
      <c r="S2" s="1"/>
      <c r="T2" s="1"/>
      <c r="U2" s="1"/>
      <c r="V2" s="1"/>
      <c r="W2" s="1"/>
      <c r="X2" s="1"/>
      <c r="Y2" s="1"/>
      <c r="Z2" s="1"/>
      <c r="AA2" s="1"/>
    </row>
    <row r="3" spans="1:27" x14ac:dyDescent="0.35">
      <c r="A3" s="4" t="s">
        <v>92</v>
      </c>
      <c r="B3" s="4"/>
      <c r="C3" s="4"/>
      <c r="D3" s="4"/>
      <c r="E3" s="4"/>
      <c r="F3" s="4"/>
      <c r="G3" s="4"/>
      <c r="H3" s="4"/>
      <c r="I3" s="4"/>
      <c r="J3" s="4"/>
      <c r="K3" s="4"/>
      <c r="L3" s="4"/>
      <c r="M3" s="4"/>
      <c r="N3" s="4"/>
      <c r="O3" s="4"/>
      <c r="P3" s="1"/>
      <c r="Q3" s="1"/>
      <c r="R3" s="1"/>
      <c r="S3" s="1"/>
      <c r="T3" s="1"/>
      <c r="U3" s="1"/>
      <c r="V3" s="1"/>
      <c r="W3" s="1"/>
      <c r="X3" s="1"/>
      <c r="Y3" s="1"/>
      <c r="Z3" s="1"/>
      <c r="AA3" s="1"/>
    </row>
    <row r="4" spans="1:27" x14ac:dyDescent="0.35">
      <c r="A4" s="4"/>
      <c r="B4" s="4"/>
      <c r="C4" s="4"/>
      <c r="D4" s="4"/>
      <c r="E4" s="4"/>
      <c r="F4" s="4"/>
      <c r="G4" s="4"/>
      <c r="H4" s="4"/>
      <c r="I4" s="4"/>
      <c r="J4" s="4"/>
      <c r="K4" s="4"/>
      <c r="L4" s="4"/>
      <c r="M4" s="4"/>
      <c r="N4" s="4"/>
      <c r="O4" s="4"/>
      <c r="P4" s="1"/>
      <c r="Q4" s="1"/>
      <c r="R4" s="1"/>
      <c r="S4" s="1"/>
      <c r="T4" s="1"/>
      <c r="U4" s="1"/>
      <c r="V4" s="1"/>
      <c r="W4" s="1"/>
      <c r="X4" s="1"/>
      <c r="Y4" s="1"/>
      <c r="Z4" s="1"/>
      <c r="AA4" s="1"/>
    </row>
    <row r="5" spans="1:27" ht="46.25" customHeight="1" x14ac:dyDescent="0.35">
      <c r="A5" s="133" t="s">
        <v>107</v>
      </c>
      <c r="B5" s="134"/>
      <c r="C5" s="134"/>
      <c r="D5" s="134"/>
      <c r="E5" s="134"/>
      <c r="F5" s="134"/>
      <c r="G5" s="134"/>
      <c r="H5" s="134"/>
      <c r="I5" s="134"/>
      <c r="J5" s="134"/>
      <c r="K5" s="134"/>
      <c r="L5" s="134"/>
      <c r="M5" s="134"/>
      <c r="N5" s="134"/>
      <c r="O5" s="134"/>
      <c r="P5" s="134"/>
      <c r="Q5" s="134"/>
      <c r="R5" s="134"/>
      <c r="S5" s="134"/>
      <c r="T5" s="134"/>
      <c r="U5" s="134"/>
      <c r="V5" s="134"/>
      <c r="W5" s="134"/>
      <c r="X5" s="134"/>
      <c r="Y5" s="134"/>
      <c r="Z5" s="134"/>
      <c r="AA5" s="134"/>
    </row>
    <row r="6" spans="1:27" x14ac:dyDescent="0.35">
      <c r="A6" s="133"/>
      <c r="B6" s="134"/>
      <c r="C6" s="134"/>
      <c r="D6" s="134"/>
      <c r="E6" s="134"/>
      <c r="F6" s="134"/>
      <c r="G6" s="134"/>
      <c r="H6" s="134"/>
      <c r="I6" s="134"/>
      <c r="J6" s="134"/>
      <c r="K6" s="134"/>
      <c r="L6" s="134"/>
      <c r="M6" s="134"/>
      <c r="N6" s="134"/>
      <c r="O6" s="134"/>
      <c r="P6" s="1"/>
      <c r="Q6" s="1"/>
      <c r="R6" s="1"/>
      <c r="S6" s="1"/>
      <c r="T6" s="1"/>
      <c r="U6" s="1"/>
      <c r="V6" s="1"/>
      <c r="W6" s="1"/>
      <c r="X6" s="1"/>
      <c r="Y6" s="1"/>
      <c r="Z6" s="1"/>
      <c r="AA6" s="1"/>
    </row>
    <row r="7" spans="1:27" x14ac:dyDescent="0.35">
      <c r="A7" s="4" t="s">
        <v>20</v>
      </c>
      <c r="B7" s="4"/>
      <c r="C7" s="4"/>
      <c r="D7" s="4"/>
      <c r="E7" s="4"/>
      <c r="F7" s="4"/>
      <c r="G7" s="4"/>
      <c r="H7" s="4"/>
      <c r="I7" s="4"/>
      <c r="J7" s="4"/>
      <c r="K7" s="4"/>
      <c r="L7" s="4"/>
      <c r="M7" s="4"/>
      <c r="N7" s="4"/>
      <c r="O7" s="4"/>
      <c r="P7" s="1"/>
      <c r="Q7" s="1"/>
      <c r="R7" s="1"/>
      <c r="S7" s="1"/>
      <c r="T7" s="1"/>
      <c r="U7" s="1"/>
      <c r="V7" s="1"/>
      <c r="W7" s="1"/>
      <c r="X7" s="1"/>
      <c r="Y7" s="1"/>
      <c r="Z7" s="1"/>
      <c r="AA7" s="1"/>
    </row>
    <row r="8" spans="1:27" x14ac:dyDescent="0.35">
      <c r="A8" s="1"/>
      <c r="B8" s="4"/>
      <c r="C8" s="4"/>
      <c r="D8" s="4"/>
      <c r="E8" s="4"/>
      <c r="F8" s="4"/>
      <c r="G8" s="4"/>
      <c r="H8" s="4"/>
      <c r="I8" s="4"/>
      <c r="J8" s="4"/>
      <c r="K8" s="4"/>
      <c r="L8" s="4"/>
      <c r="M8" s="4"/>
      <c r="N8" s="4"/>
      <c r="O8" s="4"/>
      <c r="P8" s="1"/>
      <c r="Q8" s="1"/>
      <c r="R8" s="1"/>
      <c r="S8" s="1"/>
      <c r="T8" s="1"/>
      <c r="U8" s="1"/>
      <c r="V8" s="1"/>
      <c r="W8" s="1"/>
      <c r="X8" s="1"/>
      <c r="Y8" s="1"/>
      <c r="Z8" s="1"/>
      <c r="AA8" s="1"/>
    </row>
    <row r="9" spans="1:27" x14ac:dyDescent="0.35">
      <c r="A9" s="5" t="s">
        <v>21</v>
      </c>
      <c r="B9" s="4"/>
      <c r="C9" s="4"/>
      <c r="D9" s="4"/>
      <c r="E9" s="4"/>
      <c r="F9" s="4"/>
      <c r="G9" s="4"/>
      <c r="H9" s="4"/>
      <c r="I9" s="4"/>
      <c r="J9" s="4"/>
      <c r="K9" s="4"/>
      <c r="L9" s="4"/>
      <c r="M9" s="4"/>
      <c r="N9" s="4"/>
      <c r="O9" s="4"/>
      <c r="P9" s="1"/>
      <c r="Q9" s="1"/>
      <c r="R9" s="1"/>
      <c r="S9" s="1"/>
      <c r="T9" s="1"/>
      <c r="U9" s="1"/>
      <c r="V9" s="1"/>
      <c r="W9" s="1"/>
      <c r="X9" s="1"/>
      <c r="Y9" s="1"/>
      <c r="Z9" s="1"/>
      <c r="AA9" s="1"/>
    </row>
    <row r="10" spans="1:27" x14ac:dyDescent="0.35">
      <c r="A10" s="1"/>
      <c r="B10" s="1"/>
      <c r="H10" s="1"/>
      <c r="I10" s="1"/>
      <c r="J10" s="1"/>
      <c r="K10" s="1"/>
      <c r="L10" s="1"/>
      <c r="M10" s="1"/>
      <c r="N10" s="1"/>
      <c r="O10" s="1"/>
      <c r="P10" s="1"/>
      <c r="Q10" s="1"/>
      <c r="R10" s="1"/>
      <c r="S10" s="1"/>
      <c r="T10" s="1"/>
      <c r="U10" s="1"/>
      <c r="V10" s="1"/>
      <c r="W10" s="1"/>
      <c r="X10" s="1"/>
      <c r="Y10" s="1"/>
      <c r="Z10" s="1"/>
      <c r="AA10" s="1"/>
    </row>
    <row r="11" spans="1:27" s="42" customFormat="1" ht="15.5" x14ac:dyDescent="0.35">
      <c r="A11" s="41" t="s">
        <v>22</v>
      </c>
      <c r="B11" s="41"/>
      <c r="C11" s="41"/>
      <c r="D11" s="41"/>
      <c r="E11" s="41"/>
      <c r="F11" s="41"/>
      <c r="G11" s="41"/>
      <c r="H11" s="41"/>
      <c r="I11" s="41"/>
      <c r="J11" s="41"/>
      <c r="K11" s="41"/>
      <c r="L11" s="41"/>
      <c r="M11" s="41"/>
      <c r="N11" s="41"/>
      <c r="O11" s="41"/>
      <c r="P11" s="41"/>
      <c r="Q11" s="41"/>
      <c r="R11" s="41"/>
      <c r="S11" s="41"/>
      <c r="T11" s="41"/>
      <c r="U11" s="41"/>
      <c r="V11" s="41"/>
      <c r="W11" s="41"/>
      <c r="X11" s="41"/>
      <c r="Y11" s="41"/>
      <c r="Z11" s="41"/>
      <c r="AA11" s="41"/>
    </row>
    <row r="12" spans="1:27" s="42" customFormat="1" ht="15.5" x14ac:dyDescent="0.35">
      <c r="A12" s="41" t="s">
        <v>23</v>
      </c>
      <c r="B12" s="41"/>
      <c r="C12" s="41"/>
      <c r="D12" s="41"/>
      <c r="E12" s="41"/>
      <c r="F12" s="41"/>
      <c r="G12" s="41"/>
      <c r="H12" s="41"/>
      <c r="I12" s="41"/>
      <c r="J12" s="41"/>
      <c r="K12" s="41"/>
      <c r="L12" s="41"/>
      <c r="M12" s="41"/>
      <c r="N12" s="41"/>
      <c r="O12" s="41"/>
      <c r="P12" s="41"/>
      <c r="Q12" s="41"/>
      <c r="R12" s="41"/>
      <c r="S12" s="41"/>
      <c r="T12" s="41"/>
      <c r="U12" s="41"/>
      <c r="V12" s="41"/>
      <c r="W12" s="41"/>
      <c r="X12" s="41"/>
      <c r="Y12" s="41"/>
      <c r="Z12" s="41"/>
      <c r="AA12" s="41"/>
    </row>
    <row r="13" spans="1:27" s="42" customFormat="1" ht="15.5" x14ac:dyDescent="0.35">
      <c r="A13" s="41" t="s">
        <v>24</v>
      </c>
      <c r="B13" s="41"/>
      <c r="C13" s="41"/>
      <c r="D13" s="41"/>
      <c r="E13" s="41"/>
      <c r="F13" s="41"/>
      <c r="G13" s="41"/>
      <c r="H13" s="41"/>
      <c r="I13" s="41"/>
      <c r="J13" s="41"/>
      <c r="K13" s="41"/>
      <c r="L13" s="41"/>
      <c r="M13" s="41"/>
      <c r="N13" s="41"/>
      <c r="O13" s="41"/>
      <c r="P13" s="41"/>
      <c r="Q13" s="41"/>
      <c r="R13" s="41"/>
      <c r="S13" s="41"/>
      <c r="T13" s="41"/>
      <c r="U13" s="41"/>
      <c r="V13" s="41"/>
      <c r="W13" s="41"/>
      <c r="X13" s="41"/>
      <c r="Y13" s="41"/>
      <c r="Z13" s="41"/>
      <c r="AA13" s="41"/>
    </row>
    <row r="14" spans="1:27" s="42" customFormat="1" ht="15.5" x14ac:dyDescent="0.35">
      <c r="A14" s="119" t="s">
        <v>159</v>
      </c>
      <c r="B14" s="130"/>
      <c r="C14" s="130"/>
      <c r="D14" s="130"/>
      <c r="E14" s="130"/>
      <c r="F14" s="130"/>
      <c r="G14" s="130"/>
      <c r="H14" s="130"/>
      <c r="I14" s="130"/>
      <c r="J14" s="130"/>
      <c r="K14" s="130"/>
      <c r="L14" s="130"/>
      <c r="M14" s="130"/>
      <c r="N14" s="130"/>
      <c r="O14" s="130"/>
      <c r="P14" s="130"/>
      <c r="Q14" s="130"/>
      <c r="R14" s="130"/>
      <c r="S14" s="130"/>
      <c r="T14" s="130"/>
      <c r="U14" s="130"/>
      <c r="V14" s="130"/>
      <c r="W14" s="41"/>
      <c r="X14" s="41"/>
      <c r="Y14" s="41"/>
      <c r="Z14" s="41"/>
      <c r="AA14" s="41"/>
    </row>
    <row r="15" spans="1:27" s="48" customFormat="1" x14ac:dyDescent="0.35">
      <c r="A15" s="47" t="s">
        <v>25</v>
      </c>
      <c r="C15" s="40"/>
      <c r="D15" s="40"/>
      <c r="E15" s="40"/>
      <c r="F15" s="40"/>
      <c r="G15" s="40"/>
    </row>
    <row r="16" spans="1:27" s="50" customFormat="1" ht="15.5" x14ac:dyDescent="0.35">
      <c r="A16" s="49" t="s">
        <v>26</v>
      </c>
      <c r="C16" s="51"/>
      <c r="D16" s="51"/>
      <c r="E16" s="51"/>
      <c r="F16" s="51"/>
      <c r="G16" s="51"/>
    </row>
    <row r="18" spans="5:17" x14ac:dyDescent="0.35">
      <c r="E18" s="101" t="s">
        <v>160</v>
      </c>
      <c r="F18" s="99"/>
      <c r="G18" s="99"/>
      <c r="H18" s="100"/>
      <c r="I18" s="100"/>
      <c r="J18" s="100"/>
    </row>
    <row r="19" spans="5:17" x14ac:dyDescent="0.35">
      <c r="E19" s="99">
        <v>1</v>
      </c>
      <c r="F19" s="99" t="s">
        <v>182</v>
      </c>
      <c r="G19" s="99"/>
      <c r="H19" s="100"/>
      <c r="I19" s="100"/>
      <c r="J19" s="100"/>
    </row>
    <row r="20" spans="5:17" x14ac:dyDescent="0.35">
      <c r="E20" s="99">
        <v>2</v>
      </c>
      <c r="F20" s="99" t="s">
        <v>178</v>
      </c>
      <c r="G20" s="99"/>
      <c r="H20" s="100"/>
      <c r="I20" s="100"/>
      <c r="J20" s="100"/>
    </row>
    <row r="21" spans="5:17" x14ac:dyDescent="0.35">
      <c r="E21" s="99">
        <v>3</v>
      </c>
      <c r="F21" s="99" t="s">
        <v>179</v>
      </c>
      <c r="G21" s="99"/>
      <c r="H21" s="100"/>
      <c r="I21" s="100"/>
      <c r="J21" s="100"/>
    </row>
    <row r="22" spans="5:17" x14ac:dyDescent="0.35">
      <c r="E22" s="99">
        <v>4</v>
      </c>
      <c r="F22" s="99" t="s">
        <v>183</v>
      </c>
      <c r="G22" s="99"/>
      <c r="H22" s="100"/>
      <c r="I22" s="100"/>
      <c r="J22" s="100"/>
    </row>
    <row r="23" spans="5:17" x14ac:dyDescent="0.35">
      <c r="E23" s="99">
        <v>5</v>
      </c>
      <c r="F23" s="99" t="s">
        <v>180</v>
      </c>
      <c r="G23" s="99"/>
      <c r="H23" s="100"/>
      <c r="I23" s="100"/>
      <c r="J23" s="100"/>
    </row>
    <row r="24" spans="5:17" x14ac:dyDescent="0.35">
      <c r="E24" s="99">
        <v>6</v>
      </c>
      <c r="F24" s="99" t="s">
        <v>184</v>
      </c>
      <c r="G24" s="99"/>
      <c r="H24" s="100"/>
      <c r="I24" s="100"/>
      <c r="J24" s="100"/>
    </row>
    <row r="25" spans="5:17" x14ac:dyDescent="0.35">
      <c r="E25" s="99">
        <v>7</v>
      </c>
      <c r="F25" s="99" t="s">
        <v>181</v>
      </c>
      <c r="G25" s="99"/>
      <c r="H25" s="100"/>
      <c r="I25" s="100"/>
      <c r="J25" s="100"/>
      <c r="Q25" s="17"/>
    </row>
    <row r="26" spans="5:17" x14ac:dyDescent="0.35">
      <c r="E26" s="99">
        <v>8</v>
      </c>
      <c r="F26" s="99" t="s">
        <v>185</v>
      </c>
      <c r="G26" s="99"/>
      <c r="H26" s="100"/>
      <c r="I26" s="100"/>
      <c r="J26" s="100"/>
      <c r="Q26" s="17"/>
    </row>
    <row r="27" spans="5:17" x14ac:dyDescent="0.35">
      <c r="E27" s="99">
        <v>9</v>
      </c>
      <c r="F27" s="99" t="s">
        <v>186</v>
      </c>
      <c r="G27" s="99"/>
      <c r="H27" s="100"/>
      <c r="I27" s="100"/>
      <c r="J27" s="100"/>
    </row>
    <row r="28" spans="5:17" x14ac:dyDescent="0.35">
      <c r="E28" s="99">
        <v>10</v>
      </c>
      <c r="F28" s="99" t="s">
        <v>190</v>
      </c>
      <c r="G28" s="99"/>
      <c r="H28" s="100"/>
      <c r="I28" s="100"/>
      <c r="J28" s="100"/>
    </row>
    <row r="29" spans="5:17" x14ac:dyDescent="0.35">
      <c r="E29" s="99">
        <v>11</v>
      </c>
      <c r="F29" s="99" t="s">
        <v>189</v>
      </c>
      <c r="G29" s="99"/>
      <c r="H29" s="100"/>
      <c r="I29" s="100"/>
      <c r="J29" s="100"/>
    </row>
    <row r="30" spans="5:17" x14ac:dyDescent="0.35">
      <c r="E30" s="99">
        <v>12</v>
      </c>
      <c r="F30" s="99" t="s">
        <v>187</v>
      </c>
      <c r="G30" s="99"/>
      <c r="H30" s="100"/>
      <c r="I30" s="100"/>
      <c r="J30" s="100"/>
    </row>
    <row r="31" spans="5:17" x14ac:dyDescent="0.35">
      <c r="E31" s="99">
        <v>13</v>
      </c>
      <c r="F31" s="99" t="s">
        <v>188</v>
      </c>
      <c r="G31" s="99"/>
      <c r="H31" s="100"/>
      <c r="I31" s="100"/>
      <c r="J31" s="100"/>
    </row>
    <row r="32" spans="5:17" x14ac:dyDescent="0.35">
      <c r="E32" s="99">
        <v>14</v>
      </c>
      <c r="F32" s="99" t="s">
        <v>191</v>
      </c>
      <c r="G32" s="99"/>
      <c r="H32" s="100"/>
      <c r="I32" s="100"/>
      <c r="J32" s="100"/>
    </row>
    <row r="33" spans="1:16384" x14ac:dyDescent="0.35">
      <c r="E33" s="99">
        <v>15</v>
      </c>
      <c r="F33" s="99"/>
      <c r="G33" s="99"/>
      <c r="H33" s="100"/>
      <c r="I33" s="100"/>
      <c r="J33" s="100"/>
    </row>
    <row r="34" spans="1:16384" x14ac:dyDescent="0.35">
      <c r="E34" s="99">
        <v>16</v>
      </c>
      <c r="F34" s="99"/>
      <c r="G34" s="99"/>
      <c r="H34" s="100"/>
      <c r="I34" s="100"/>
      <c r="J34" s="100"/>
    </row>
    <row r="36" spans="1:16384" s="42" customFormat="1" ht="15.5" x14ac:dyDescent="0.35">
      <c r="A36" s="129" t="s">
        <v>161</v>
      </c>
      <c r="B36" s="130"/>
      <c r="C36" s="130"/>
      <c r="D36" s="130"/>
      <c r="E36" s="130"/>
      <c r="F36" s="130"/>
      <c r="G36" s="130"/>
      <c r="H36" s="130"/>
      <c r="I36" s="130"/>
      <c r="J36" s="130"/>
      <c r="K36" s="130"/>
      <c r="L36" s="130"/>
      <c r="M36" s="130"/>
      <c r="N36" s="130"/>
      <c r="O36" s="130"/>
      <c r="P36" s="130"/>
      <c r="Q36" s="130"/>
      <c r="R36" s="130"/>
      <c r="S36" s="130"/>
      <c r="T36" s="130"/>
      <c r="U36" s="130"/>
      <c r="V36" s="130"/>
      <c r="W36" s="41"/>
      <c r="X36" s="41"/>
      <c r="Y36" s="41"/>
      <c r="Z36" s="41"/>
      <c r="AA36" s="41"/>
    </row>
    <row r="37" spans="1:16384" s="42" customFormat="1" ht="15.5" x14ac:dyDescent="0.35">
      <c r="A37" s="129" t="s">
        <v>162</v>
      </c>
      <c r="B37" s="130"/>
      <c r="C37" s="130"/>
      <c r="D37" s="130"/>
      <c r="E37" s="130"/>
      <c r="F37" s="130"/>
      <c r="G37" s="130"/>
      <c r="H37" s="130"/>
      <c r="I37" s="130"/>
      <c r="J37" s="130"/>
      <c r="K37" s="130"/>
      <c r="L37" s="130"/>
      <c r="M37" s="130"/>
      <c r="N37" s="130"/>
      <c r="O37" s="130"/>
      <c r="P37" s="130"/>
      <c r="Q37" s="130"/>
      <c r="R37" s="130"/>
      <c r="S37" s="130"/>
      <c r="T37" s="130"/>
      <c r="U37" s="130"/>
      <c r="V37" s="130"/>
      <c r="W37" s="129"/>
      <c r="X37" s="130"/>
      <c r="Y37" s="130"/>
      <c r="Z37" s="130"/>
      <c r="AA37" s="130"/>
      <c r="AB37" s="130"/>
      <c r="AC37" s="130"/>
      <c r="AD37" s="130"/>
      <c r="AE37" s="130"/>
      <c r="AF37" s="130"/>
      <c r="AG37" s="130"/>
      <c r="AH37" s="130"/>
      <c r="AI37" s="130"/>
      <c r="AJ37" s="130"/>
      <c r="AK37" s="130"/>
      <c r="AL37" s="130"/>
      <c r="AM37" s="130"/>
      <c r="AN37" s="130"/>
      <c r="AO37" s="130"/>
      <c r="AP37" s="130"/>
      <c r="AQ37" s="130"/>
      <c r="AR37" s="130"/>
      <c r="AS37" s="129"/>
      <c r="AT37" s="130"/>
      <c r="AU37" s="130"/>
      <c r="AV37" s="130"/>
      <c r="AW37" s="130"/>
      <c r="AX37" s="130"/>
      <c r="AY37" s="130"/>
      <c r="AZ37" s="130"/>
      <c r="BA37" s="130"/>
      <c r="BB37" s="130"/>
      <c r="BC37" s="130"/>
      <c r="BD37" s="130"/>
      <c r="BE37" s="130"/>
      <c r="BF37" s="130"/>
      <c r="BG37" s="130"/>
      <c r="BH37" s="130"/>
      <c r="BI37" s="130"/>
      <c r="BJ37" s="130"/>
      <c r="BK37" s="130"/>
      <c r="BL37" s="130"/>
      <c r="BM37" s="130"/>
      <c r="BN37" s="130"/>
      <c r="BO37" s="129"/>
      <c r="BP37" s="130"/>
      <c r="BQ37" s="130"/>
      <c r="BR37" s="130"/>
      <c r="BS37" s="130"/>
      <c r="BT37" s="130"/>
      <c r="BU37" s="130"/>
      <c r="BV37" s="130"/>
      <c r="BW37" s="130"/>
      <c r="BX37" s="130"/>
      <c r="BY37" s="130"/>
      <c r="BZ37" s="130"/>
      <c r="CA37" s="130"/>
      <c r="CB37" s="130"/>
      <c r="CC37" s="130"/>
      <c r="CD37" s="130"/>
      <c r="CE37" s="130"/>
      <c r="CF37" s="130"/>
      <c r="CG37" s="130"/>
      <c r="CH37" s="130"/>
      <c r="CI37" s="130"/>
      <c r="CJ37" s="130"/>
      <c r="CK37" s="129"/>
      <c r="CL37" s="130"/>
      <c r="CM37" s="130"/>
      <c r="CN37" s="130"/>
      <c r="CO37" s="130"/>
      <c r="CP37" s="130"/>
      <c r="CQ37" s="130"/>
      <c r="CR37" s="130"/>
      <c r="CS37" s="130"/>
      <c r="CT37" s="130"/>
      <c r="CU37" s="130"/>
      <c r="CV37" s="130"/>
      <c r="CW37" s="130"/>
      <c r="CX37" s="130"/>
      <c r="CY37" s="130"/>
      <c r="CZ37" s="130"/>
      <c r="DA37" s="130"/>
      <c r="DB37" s="130"/>
      <c r="DC37" s="130"/>
      <c r="DD37" s="130"/>
      <c r="DE37" s="130"/>
      <c r="DF37" s="130"/>
      <c r="DG37" s="129"/>
      <c r="DH37" s="130"/>
      <c r="DI37" s="130"/>
      <c r="DJ37" s="130"/>
      <c r="DK37" s="130"/>
      <c r="DL37" s="130"/>
      <c r="DM37" s="130"/>
      <c r="DN37" s="130"/>
      <c r="DO37" s="130"/>
      <c r="DP37" s="130"/>
      <c r="DQ37" s="130"/>
      <c r="DR37" s="130"/>
      <c r="DS37" s="130"/>
      <c r="DT37" s="130"/>
      <c r="DU37" s="130"/>
      <c r="DV37" s="130"/>
      <c r="DW37" s="130"/>
      <c r="DX37" s="130"/>
      <c r="DY37" s="130"/>
      <c r="DZ37" s="130"/>
      <c r="EA37" s="130"/>
      <c r="EB37" s="130"/>
      <c r="EC37" s="129"/>
      <c r="ED37" s="130"/>
      <c r="EE37" s="130"/>
      <c r="EF37" s="130"/>
      <c r="EG37" s="130"/>
      <c r="EH37" s="130"/>
      <c r="EI37" s="130"/>
      <c r="EJ37" s="130"/>
      <c r="EK37" s="130"/>
      <c r="EL37" s="130"/>
      <c r="EM37" s="130"/>
      <c r="EN37" s="130"/>
      <c r="EO37" s="130"/>
      <c r="EP37" s="130"/>
      <c r="EQ37" s="130"/>
      <c r="ER37" s="130"/>
      <c r="ES37" s="130"/>
      <c r="ET37" s="130"/>
      <c r="EU37" s="130"/>
      <c r="EV37" s="130"/>
      <c r="EW37" s="130"/>
      <c r="EX37" s="130"/>
      <c r="EY37" s="129"/>
      <c r="EZ37" s="130"/>
      <c r="FA37" s="130"/>
      <c r="FB37" s="130"/>
      <c r="FC37" s="130"/>
      <c r="FD37" s="130"/>
      <c r="FE37" s="130"/>
      <c r="FF37" s="130"/>
      <c r="FG37" s="130"/>
      <c r="FH37" s="130"/>
      <c r="FI37" s="130"/>
      <c r="FJ37" s="130"/>
      <c r="FK37" s="130"/>
      <c r="FL37" s="130"/>
      <c r="FM37" s="130"/>
      <c r="FN37" s="130"/>
      <c r="FO37" s="130"/>
      <c r="FP37" s="130"/>
      <c r="FQ37" s="130"/>
      <c r="FR37" s="130"/>
      <c r="FS37" s="130"/>
      <c r="FT37" s="130"/>
      <c r="FU37" s="129"/>
      <c r="FV37" s="130"/>
      <c r="FW37" s="130"/>
      <c r="FX37" s="130"/>
      <c r="FY37" s="130"/>
      <c r="FZ37" s="130"/>
      <c r="GA37" s="130"/>
      <c r="GB37" s="130"/>
      <c r="GC37" s="130"/>
      <c r="GD37" s="130"/>
      <c r="GE37" s="130"/>
      <c r="GF37" s="130"/>
      <c r="GG37" s="130"/>
      <c r="GH37" s="130"/>
      <c r="GI37" s="130"/>
      <c r="GJ37" s="130"/>
      <c r="GK37" s="130"/>
      <c r="GL37" s="130"/>
      <c r="GM37" s="130"/>
      <c r="GN37" s="130"/>
      <c r="GO37" s="130"/>
      <c r="GP37" s="130"/>
      <c r="GQ37" s="129"/>
      <c r="GR37" s="130"/>
      <c r="GS37" s="130"/>
      <c r="GT37" s="130"/>
      <c r="GU37" s="130"/>
      <c r="GV37" s="130"/>
      <c r="GW37" s="130"/>
      <c r="GX37" s="130"/>
      <c r="GY37" s="130"/>
      <c r="GZ37" s="130"/>
      <c r="HA37" s="130"/>
      <c r="HB37" s="130"/>
      <c r="HC37" s="130"/>
      <c r="HD37" s="130"/>
      <c r="HE37" s="130"/>
      <c r="HF37" s="130"/>
      <c r="HG37" s="130"/>
      <c r="HH37" s="130"/>
      <c r="HI37" s="130"/>
      <c r="HJ37" s="130"/>
      <c r="HK37" s="130"/>
      <c r="HL37" s="130"/>
      <c r="HM37" s="129"/>
      <c r="HN37" s="130"/>
      <c r="HO37" s="130"/>
      <c r="HP37" s="130"/>
      <c r="HQ37" s="130"/>
      <c r="HR37" s="130"/>
      <c r="HS37" s="130"/>
      <c r="HT37" s="130"/>
      <c r="HU37" s="130"/>
      <c r="HV37" s="130"/>
      <c r="HW37" s="130"/>
      <c r="HX37" s="130"/>
      <c r="HY37" s="130"/>
      <c r="HZ37" s="130"/>
      <c r="IA37" s="130"/>
      <c r="IB37" s="130"/>
      <c r="IC37" s="130"/>
      <c r="ID37" s="130"/>
      <c r="IE37" s="130"/>
      <c r="IF37" s="130"/>
      <c r="IG37" s="130"/>
      <c r="IH37" s="130"/>
      <c r="II37" s="129"/>
      <c r="IJ37" s="130"/>
      <c r="IK37" s="130"/>
      <c r="IL37" s="130"/>
      <c r="IM37" s="130"/>
      <c r="IN37" s="130"/>
      <c r="IO37" s="130"/>
      <c r="IP37" s="130"/>
      <c r="IQ37" s="130"/>
      <c r="IR37" s="130"/>
      <c r="IS37" s="130"/>
      <c r="IT37" s="130"/>
      <c r="IU37" s="130"/>
      <c r="IV37" s="130"/>
      <c r="IW37" s="130"/>
      <c r="IX37" s="130"/>
      <c r="IY37" s="130"/>
      <c r="IZ37" s="130"/>
      <c r="JA37" s="130"/>
      <c r="JB37" s="130"/>
      <c r="JC37" s="130"/>
      <c r="JD37" s="130"/>
      <c r="JE37" s="129"/>
      <c r="JF37" s="130"/>
      <c r="JG37" s="130"/>
      <c r="JH37" s="130"/>
      <c r="JI37" s="130"/>
      <c r="JJ37" s="130"/>
      <c r="JK37" s="130"/>
      <c r="JL37" s="130"/>
      <c r="JM37" s="130"/>
      <c r="JN37" s="130"/>
      <c r="JO37" s="130"/>
      <c r="JP37" s="130"/>
      <c r="JQ37" s="130"/>
      <c r="JR37" s="130"/>
      <c r="JS37" s="130"/>
      <c r="JT37" s="130"/>
      <c r="JU37" s="130"/>
      <c r="JV37" s="130"/>
      <c r="JW37" s="130"/>
      <c r="JX37" s="130"/>
      <c r="JY37" s="130"/>
      <c r="JZ37" s="130"/>
      <c r="KA37" s="129"/>
      <c r="KB37" s="130"/>
      <c r="KC37" s="130"/>
      <c r="KD37" s="130"/>
      <c r="KE37" s="130"/>
      <c r="KF37" s="130"/>
      <c r="KG37" s="130"/>
      <c r="KH37" s="130"/>
      <c r="KI37" s="130"/>
      <c r="KJ37" s="130"/>
      <c r="KK37" s="130"/>
      <c r="KL37" s="130"/>
      <c r="KM37" s="130"/>
      <c r="KN37" s="130"/>
      <c r="KO37" s="130"/>
      <c r="KP37" s="130"/>
      <c r="KQ37" s="130"/>
      <c r="KR37" s="130"/>
      <c r="KS37" s="130"/>
      <c r="KT37" s="130"/>
      <c r="KU37" s="130"/>
      <c r="KV37" s="130"/>
      <c r="KW37" s="129"/>
      <c r="KX37" s="130"/>
      <c r="KY37" s="130"/>
      <c r="KZ37" s="130"/>
      <c r="LA37" s="130"/>
      <c r="LB37" s="130"/>
      <c r="LC37" s="130"/>
      <c r="LD37" s="130"/>
      <c r="LE37" s="130"/>
      <c r="LF37" s="130"/>
      <c r="LG37" s="130"/>
      <c r="LH37" s="130"/>
      <c r="LI37" s="130"/>
      <c r="LJ37" s="130"/>
      <c r="LK37" s="130"/>
      <c r="LL37" s="130"/>
      <c r="LM37" s="130"/>
      <c r="LN37" s="130"/>
      <c r="LO37" s="130"/>
      <c r="LP37" s="130"/>
      <c r="LQ37" s="130"/>
      <c r="LR37" s="130"/>
      <c r="LS37" s="129"/>
      <c r="LT37" s="130"/>
      <c r="LU37" s="130"/>
      <c r="LV37" s="130"/>
      <c r="LW37" s="130"/>
      <c r="LX37" s="130"/>
      <c r="LY37" s="130"/>
      <c r="LZ37" s="130"/>
      <c r="MA37" s="130"/>
      <c r="MB37" s="130"/>
      <c r="MC37" s="130"/>
      <c r="MD37" s="130"/>
      <c r="ME37" s="130"/>
      <c r="MF37" s="130"/>
      <c r="MG37" s="130"/>
      <c r="MH37" s="130"/>
      <c r="MI37" s="130"/>
      <c r="MJ37" s="130"/>
      <c r="MK37" s="130"/>
      <c r="ML37" s="130"/>
      <c r="MM37" s="130"/>
      <c r="MN37" s="130"/>
      <c r="MO37" s="129"/>
      <c r="MP37" s="130"/>
      <c r="MQ37" s="130"/>
      <c r="MR37" s="130"/>
      <c r="MS37" s="130"/>
      <c r="MT37" s="130"/>
      <c r="MU37" s="130"/>
      <c r="MV37" s="130"/>
      <c r="MW37" s="130"/>
      <c r="MX37" s="130"/>
      <c r="MY37" s="130"/>
      <c r="MZ37" s="130"/>
      <c r="NA37" s="130"/>
      <c r="NB37" s="130"/>
      <c r="NC37" s="130"/>
      <c r="ND37" s="130"/>
      <c r="NE37" s="130"/>
      <c r="NF37" s="130"/>
      <c r="NG37" s="130"/>
      <c r="NH37" s="130"/>
      <c r="NI37" s="130"/>
      <c r="NJ37" s="130"/>
      <c r="NK37" s="129"/>
      <c r="NL37" s="130"/>
      <c r="NM37" s="130"/>
      <c r="NN37" s="130"/>
      <c r="NO37" s="130"/>
      <c r="NP37" s="130"/>
      <c r="NQ37" s="130"/>
      <c r="NR37" s="130"/>
      <c r="NS37" s="130"/>
      <c r="NT37" s="130"/>
      <c r="NU37" s="130"/>
      <c r="NV37" s="130"/>
      <c r="NW37" s="130"/>
      <c r="NX37" s="130"/>
      <c r="NY37" s="130"/>
      <c r="NZ37" s="130"/>
      <c r="OA37" s="130"/>
      <c r="OB37" s="130"/>
      <c r="OC37" s="130"/>
      <c r="OD37" s="130"/>
      <c r="OE37" s="130"/>
      <c r="OF37" s="130"/>
      <c r="OG37" s="129"/>
      <c r="OH37" s="130"/>
      <c r="OI37" s="130"/>
      <c r="OJ37" s="130"/>
      <c r="OK37" s="130"/>
      <c r="OL37" s="130"/>
      <c r="OM37" s="130"/>
      <c r="ON37" s="130"/>
      <c r="OO37" s="130"/>
      <c r="OP37" s="130"/>
      <c r="OQ37" s="130"/>
      <c r="OR37" s="130"/>
      <c r="OS37" s="130"/>
      <c r="OT37" s="130"/>
      <c r="OU37" s="130"/>
      <c r="OV37" s="130"/>
      <c r="OW37" s="130"/>
      <c r="OX37" s="130"/>
      <c r="OY37" s="130"/>
      <c r="OZ37" s="130"/>
      <c r="PA37" s="130"/>
      <c r="PB37" s="130"/>
      <c r="PC37" s="129"/>
      <c r="PD37" s="130"/>
      <c r="PE37" s="130"/>
      <c r="PF37" s="130"/>
      <c r="PG37" s="130"/>
      <c r="PH37" s="130"/>
      <c r="PI37" s="130"/>
      <c r="PJ37" s="130"/>
      <c r="PK37" s="130"/>
      <c r="PL37" s="130"/>
      <c r="PM37" s="130"/>
      <c r="PN37" s="130"/>
      <c r="PO37" s="130"/>
      <c r="PP37" s="130"/>
      <c r="PQ37" s="130"/>
      <c r="PR37" s="130"/>
      <c r="PS37" s="130"/>
      <c r="PT37" s="130"/>
      <c r="PU37" s="130"/>
      <c r="PV37" s="130"/>
      <c r="PW37" s="130"/>
      <c r="PX37" s="130"/>
      <c r="PY37" s="129"/>
      <c r="PZ37" s="130"/>
      <c r="QA37" s="130"/>
      <c r="QB37" s="130"/>
      <c r="QC37" s="130"/>
      <c r="QD37" s="130"/>
      <c r="QE37" s="130"/>
      <c r="QF37" s="130"/>
      <c r="QG37" s="130"/>
      <c r="QH37" s="130"/>
      <c r="QI37" s="130"/>
      <c r="QJ37" s="130"/>
      <c r="QK37" s="130"/>
      <c r="QL37" s="130"/>
      <c r="QM37" s="130"/>
      <c r="QN37" s="130"/>
      <c r="QO37" s="130"/>
      <c r="QP37" s="130"/>
      <c r="QQ37" s="130"/>
      <c r="QR37" s="130"/>
      <c r="QS37" s="130"/>
      <c r="QT37" s="130"/>
      <c r="QU37" s="129"/>
      <c r="QV37" s="130"/>
      <c r="QW37" s="130"/>
      <c r="QX37" s="130"/>
      <c r="QY37" s="130"/>
      <c r="QZ37" s="130"/>
      <c r="RA37" s="130"/>
      <c r="RB37" s="130"/>
      <c r="RC37" s="130"/>
      <c r="RD37" s="130"/>
      <c r="RE37" s="130"/>
      <c r="RF37" s="130"/>
      <c r="RG37" s="130"/>
      <c r="RH37" s="130"/>
      <c r="RI37" s="130"/>
      <c r="RJ37" s="130"/>
      <c r="RK37" s="130"/>
      <c r="RL37" s="130"/>
      <c r="RM37" s="130"/>
      <c r="RN37" s="130"/>
      <c r="RO37" s="130"/>
      <c r="RP37" s="130"/>
      <c r="RQ37" s="129"/>
      <c r="RR37" s="130"/>
      <c r="RS37" s="130"/>
      <c r="RT37" s="130"/>
      <c r="RU37" s="130"/>
      <c r="RV37" s="130"/>
      <c r="RW37" s="130"/>
      <c r="RX37" s="130"/>
      <c r="RY37" s="130"/>
      <c r="RZ37" s="130"/>
      <c r="SA37" s="130"/>
      <c r="SB37" s="130"/>
      <c r="SC37" s="130"/>
      <c r="SD37" s="130"/>
      <c r="SE37" s="130"/>
      <c r="SF37" s="130"/>
      <c r="SG37" s="130"/>
      <c r="SH37" s="130"/>
      <c r="SI37" s="130"/>
      <c r="SJ37" s="130"/>
      <c r="SK37" s="130"/>
      <c r="SL37" s="130"/>
      <c r="SM37" s="129"/>
      <c r="SN37" s="130"/>
      <c r="SO37" s="130"/>
      <c r="SP37" s="130"/>
      <c r="SQ37" s="130"/>
      <c r="SR37" s="130"/>
      <c r="SS37" s="130"/>
      <c r="ST37" s="130"/>
      <c r="SU37" s="130"/>
      <c r="SV37" s="130"/>
      <c r="SW37" s="130"/>
      <c r="SX37" s="130"/>
      <c r="SY37" s="130"/>
      <c r="SZ37" s="130"/>
      <c r="TA37" s="130"/>
      <c r="TB37" s="130"/>
      <c r="TC37" s="130"/>
      <c r="TD37" s="130"/>
      <c r="TE37" s="130"/>
      <c r="TF37" s="130"/>
      <c r="TG37" s="130"/>
      <c r="TH37" s="130"/>
      <c r="TI37" s="129"/>
      <c r="TJ37" s="130"/>
      <c r="TK37" s="130"/>
      <c r="TL37" s="130"/>
      <c r="TM37" s="130"/>
      <c r="TN37" s="130"/>
      <c r="TO37" s="130"/>
      <c r="TP37" s="130"/>
      <c r="TQ37" s="130"/>
      <c r="TR37" s="130"/>
      <c r="TS37" s="130"/>
      <c r="TT37" s="130"/>
      <c r="TU37" s="130"/>
      <c r="TV37" s="130"/>
      <c r="TW37" s="130"/>
      <c r="TX37" s="130"/>
      <c r="TY37" s="130"/>
      <c r="TZ37" s="130"/>
      <c r="UA37" s="130"/>
      <c r="UB37" s="130"/>
      <c r="UC37" s="130"/>
      <c r="UD37" s="130"/>
      <c r="UE37" s="129"/>
      <c r="UF37" s="130"/>
      <c r="UG37" s="130"/>
      <c r="UH37" s="130"/>
      <c r="UI37" s="130"/>
      <c r="UJ37" s="130"/>
      <c r="UK37" s="130"/>
      <c r="UL37" s="130"/>
      <c r="UM37" s="130"/>
      <c r="UN37" s="130"/>
      <c r="UO37" s="130"/>
      <c r="UP37" s="130"/>
      <c r="UQ37" s="130"/>
      <c r="UR37" s="130"/>
      <c r="US37" s="130"/>
      <c r="UT37" s="130"/>
      <c r="UU37" s="130"/>
      <c r="UV37" s="130"/>
      <c r="UW37" s="130"/>
      <c r="UX37" s="130"/>
      <c r="UY37" s="130"/>
      <c r="UZ37" s="130"/>
      <c r="VA37" s="129"/>
      <c r="VB37" s="130"/>
      <c r="VC37" s="130"/>
      <c r="VD37" s="130"/>
      <c r="VE37" s="130"/>
      <c r="VF37" s="130"/>
      <c r="VG37" s="130"/>
      <c r="VH37" s="130"/>
      <c r="VI37" s="130"/>
      <c r="VJ37" s="130"/>
      <c r="VK37" s="130"/>
      <c r="VL37" s="130"/>
      <c r="VM37" s="130"/>
      <c r="VN37" s="130"/>
      <c r="VO37" s="130"/>
      <c r="VP37" s="130"/>
      <c r="VQ37" s="130"/>
      <c r="VR37" s="130"/>
      <c r="VS37" s="130"/>
      <c r="VT37" s="130"/>
      <c r="VU37" s="130"/>
      <c r="VV37" s="130"/>
      <c r="VW37" s="129"/>
      <c r="VX37" s="130"/>
      <c r="VY37" s="130"/>
      <c r="VZ37" s="130"/>
      <c r="WA37" s="130"/>
      <c r="WB37" s="130"/>
      <c r="WC37" s="130"/>
      <c r="WD37" s="130"/>
      <c r="WE37" s="130"/>
      <c r="WF37" s="130"/>
      <c r="WG37" s="130"/>
      <c r="WH37" s="130"/>
      <c r="WI37" s="130"/>
      <c r="WJ37" s="130"/>
      <c r="WK37" s="130"/>
      <c r="WL37" s="130"/>
      <c r="WM37" s="130"/>
      <c r="WN37" s="130"/>
      <c r="WO37" s="130"/>
      <c r="WP37" s="130"/>
      <c r="WQ37" s="130"/>
      <c r="WR37" s="130"/>
      <c r="WS37" s="129"/>
      <c r="WT37" s="130"/>
      <c r="WU37" s="130"/>
      <c r="WV37" s="130"/>
      <c r="WW37" s="130"/>
      <c r="WX37" s="130"/>
      <c r="WY37" s="130"/>
      <c r="WZ37" s="130"/>
      <c r="XA37" s="130"/>
      <c r="XB37" s="130"/>
      <c r="XC37" s="130"/>
      <c r="XD37" s="130"/>
      <c r="XE37" s="130"/>
      <c r="XF37" s="130"/>
      <c r="XG37" s="130"/>
      <c r="XH37" s="130"/>
      <c r="XI37" s="130"/>
      <c r="XJ37" s="130"/>
      <c r="XK37" s="130"/>
      <c r="XL37" s="130"/>
      <c r="XM37" s="130"/>
      <c r="XN37" s="130"/>
      <c r="XO37" s="129"/>
      <c r="XP37" s="130"/>
      <c r="XQ37" s="130"/>
      <c r="XR37" s="130"/>
      <c r="XS37" s="130"/>
      <c r="XT37" s="130"/>
      <c r="XU37" s="130"/>
      <c r="XV37" s="130"/>
      <c r="XW37" s="130"/>
      <c r="XX37" s="130"/>
      <c r="XY37" s="130"/>
      <c r="XZ37" s="130"/>
      <c r="YA37" s="130"/>
      <c r="YB37" s="130"/>
      <c r="YC37" s="130"/>
      <c r="YD37" s="130"/>
      <c r="YE37" s="130"/>
      <c r="YF37" s="130"/>
      <c r="YG37" s="130"/>
      <c r="YH37" s="130"/>
      <c r="YI37" s="130"/>
      <c r="YJ37" s="130"/>
      <c r="YK37" s="129"/>
      <c r="YL37" s="130"/>
      <c r="YM37" s="130"/>
      <c r="YN37" s="130"/>
      <c r="YO37" s="130"/>
      <c r="YP37" s="130"/>
      <c r="YQ37" s="130"/>
      <c r="YR37" s="130"/>
      <c r="YS37" s="130"/>
      <c r="YT37" s="130"/>
      <c r="YU37" s="130"/>
      <c r="YV37" s="130"/>
      <c r="YW37" s="130"/>
      <c r="YX37" s="130"/>
      <c r="YY37" s="130"/>
      <c r="YZ37" s="130"/>
      <c r="ZA37" s="130"/>
      <c r="ZB37" s="130"/>
      <c r="ZC37" s="130"/>
      <c r="ZD37" s="130"/>
      <c r="ZE37" s="130"/>
      <c r="ZF37" s="130"/>
      <c r="ZG37" s="129"/>
      <c r="ZH37" s="130"/>
      <c r="ZI37" s="130"/>
      <c r="ZJ37" s="130"/>
      <c r="ZK37" s="130"/>
      <c r="ZL37" s="130"/>
      <c r="ZM37" s="130"/>
      <c r="ZN37" s="130"/>
      <c r="ZO37" s="130"/>
      <c r="ZP37" s="130"/>
      <c r="ZQ37" s="130"/>
      <c r="ZR37" s="130"/>
      <c r="ZS37" s="130"/>
      <c r="ZT37" s="130"/>
      <c r="ZU37" s="130"/>
      <c r="ZV37" s="130"/>
      <c r="ZW37" s="130"/>
      <c r="ZX37" s="130"/>
      <c r="ZY37" s="130"/>
      <c r="ZZ37" s="130"/>
      <c r="AAA37" s="130"/>
      <c r="AAB37" s="130"/>
      <c r="AAC37" s="129"/>
      <c r="AAD37" s="130"/>
      <c r="AAE37" s="130"/>
      <c r="AAF37" s="130"/>
      <c r="AAG37" s="130"/>
      <c r="AAH37" s="130"/>
      <c r="AAI37" s="130"/>
      <c r="AAJ37" s="130"/>
      <c r="AAK37" s="130"/>
      <c r="AAL37" s="130"/>
      <c r="AAM37" s="130"/>
      <c r="AAN37" s="130"/>
      <c r="AAO37" s="130"/>
      <c r="AAP37" s="130"/>
      <c r="AAQ37" s="130"/>
      <c r="AAR37" s="130"/>
      <c r="AAS37" s="130"/>
      <c r="AAT37" s="130"/>
      <c r="AAU37" s="130"/>
      <c r="AAV37" s="130"/>
      <c r="AAW37" s="130"/>
      <c r="AAX37" s="130"/>
      <c r="AAY37" s="129"/>
      <c r="AAZ37" s="130"/>
      <c r="ABA37" s="130"/>
      <c r="ABB37" s="130"/>
      <c r="ABC37" s="130"/>
      <c r="ABD37" s="130"/>
      <c r="ABE37" s="130"/>
      <c r="ABF37" s="130"/>
      <c r="ABG37" s="130"/>
      <c r="ABH37" s="130"/>
      <c r="ABI37" s="130"/>
      <c r="ABJ37" s="130"/>
      <c r="ABK37" s="130"/>
      <c r="ABL37" s="130"/>
      <c r="ABM37" s="130"/>
      <c r="ABN37" s="130"/>
      <c r="ABO37" s="130"/>
      <c r="ABP37" s="130"/>
      <c r="ABQ37" s="130"/>
      <c r="ABR37" s="130"/>
      <c r="ABS37" s="130"/>
      <c r="ABT37" s="130"/>
      <c r="ABU37" s="129"/>
      <c r="ABV37" s="130"/>
      <c r="ABW37" s="130"/>
      <c r="ABX37" s="130"/>
      <c r="ABY37" s="130"/>
      <c r="ABZ37" s="130"/>
      <c r="ACA37" s="130"/>
      <c r="ACB37" s="130"/>
      <c r="ACC37" s="130"/>
      <c r="ACD37" s="130"/>
      <c r="ACE37" s="130"/>
      <c r="ACF37" s="130"/>
      <c r="ACG37" s="130"/>
      <c r="ACH37" s="130"/>
      <c r="ACI37" s="130"/>
      <c r="ACJ37" s="130"/>
      <c r="ACK37" s="130"/>
      <c r="ACL37" s="130"/>
      <c r="ACM37" s="130"/>
      <c r="ACN37" s="130"/>
      <c r="ACO37" s="130"/>
      <c r="ACP37" s="130"/>
      <c r="ACQ37" s="129"/>
      <c r="ACR37" s="130"/>
      <c r="ACS37" s="130"/>
      <c r="ACT37" s="130"/>
      <c r="ACU37" s="130"/>
      <c r="ACV37" s="130"/>
      <c r="ACW37" s="130"/>
      <c r="ACX37" s="130"/>
      <c r="ACY37" s="130"/>
      <c r="ACZ37" s="130"/>
      <c r="ADA37" s="130"/>
      <c r="ADB37" s="130"/>
      <c r="ADC37" s="130"/>
      <c r="ADD37" s="130"/>
      <c r="ADE37" s="130"/>
      <c r="ADF37" s="130"/>
      <c r="ADG37" s="130"/>
      <c r="ADH37" s="130"/>
      <c r="ADI37" s="130"/>
      <c r="ADJ37" s="130"/>
      <c r="ADK37" s="130"/>
      <c r="ADL37" s="130"/>
      <c r="ADM37" s="129"/>
      <c r="ADN37" s="130"/>
      <c r="ADO37" s="130"/>
      <c r="ADP37" s="130"/>
      <c r="ADQ37" s="130"/>
      <c r="ADR37" s="130"/>
      <c r="ADS37" s="130"/>
      <c r="ADT37" s="130"/>
      <c r="ADU37" s="130"/>
      <c r="ADV37" s="130"/>
      <c r="ADW37" s="130"/>
      <c r="ADX37" s="130"/>
      <c r="ADY37" s="130"/>
      <c r="ADZ37" s="130"/>
      <c r="AEA37" s="130"/>
      <c r="AEB37" s="130"/>
      <c r="AEC37" s="130"/>
      <c r="AED37" s="130"/>
      <c r="AEE37" s="130"/>
      <c r="AEF37" s="130"/>
      <c r="AEG37" s="130"/>
      <c r="AEH37" s="130"/>
      <c r="AEI37" s="129"/>
      <c r="AEJ37" s="130"/>
      <c r="AEK37" s="130"/>
      <c r="AEL37" s="130"/>
      <c r="AEM37" s="130"/>
      <c r="AEN37" s="130"/>
      <c r="AEO37" s="130"/>
      <c r="AEP37" s="130"/>
      <c r="AEQ37" s="130"/>
      <c r="AER37" s="130"/>
      <c r="AES37" s="130"/>
      <c r="AET37" s="130"/>
      <c r="AEU37" s="130"/>
      <c r="AEV37" s="130"/>
      <c r="AEW37" s="130"/>
      <c r="AEX37" s="130"/>
      <c r="AEY37" s="130"/>
      <c r="AEZ37" s="130"/>
      <c r="AFA37" s="130"/>
      <c r="AFB37" s="130"/>
      <c r="AFC37" s="130"/>
      <c r="AFD37" s="130"/>
      <c r="AFE37" s="129"/>
      <c r="AFF37" s="130"/>
      <c r="AFG37" s="130"/>
      <c r="AFH37" s="130"/>
      <c r="AFI37" s="130"/>
      <c r="AFJ37" s="130"/>
      <c r="AFK37" s="130"/>
      <c r="AFL37" s="130"/>
      <c r="AFM37" s="130"/>
      <c r="AFN37" s="130"/>
      <c r="AFO37" s="130"/>
      <c r="AFP37" s="130"/>
      <c r="AFQ37" s="130"/>
      <c r="AFR37" s="130"/>
      <c r="AFS37" s="130"/>
      <c r="AFT37" s="130"/>
      <c r="AFU37" s="130"/>
      <c r="AFV37" s="130"/>
      <c r="AFW37" s="130"/>
      <c r="AFX37" s="130"/>
      <c r="AFY37" s="130"/>
      <c r="AFZ37" s="130"/>
      <c r="AGA37" s="129"/>
      <c r="AGB37" s="130"/>
      <c r="AGC37" s="130"/>
      <c r="AGD37" s="130"/>
      <c r="AGE37" s="130"/>
      <c r="AGF37" s="130"/>
      <c r="AGG37" s="130"/>
      <c r="AGH37" s="130"/>
      <c r="AGI37" s="130"/>
      <c r="AGJ37" s="130"/>
      <c r="AGK37" s="130"/>
      <c r="AGL37" s="130"/>
      <c r="AGM37" s="130"/>
      <c r="AGN37" s="130"/>
      <c r="AGO37" s="130"/>
      <c r="AGP37" s="130"/>
      <c r="AGQ37" s="130"/>
      <c r="AGR37" s="130"/>
      <c r="AGS37" s="130"/>
      <c r="AGT37" s="130"/>
      <c r="AGU37" s="130"/>
      <c r="AGV37" s="130"/>
      <c r="AGW37" s="129"/>
      <c r="AGX37" s="130"/>
      <c r="AGY37" s="130"/>
      <c r="AGZ37" s="130"/>
      <c r="AHA37" s="130"/>
      <c r="AHB37" s="130"/>
      <c r="AHC37" s="130"/>
      <c r="AHD37" s="130"/>
      <c r="AHE37" s="130"/>
      <c r="AHF37" s="130"/>
      <c r="AHG37" s="130"/>
      <c r="AHH37" s="130"/>
      <c r="AHI37" s="130"/>
      <c r="AHJ37" s="130"/>
      <c r="AHK37" s="130"/>
      <c r="AHL37" s="130"/>
      <c r="AHM37" s="130"/>
      <c r="AHN37" s="130"/>
      <c r="AHO37" s="130"/>
      <c r="AHP37" s="130"/>
      <c r="AHQ37" s="130"/>
      <c r="AHR37" s="130"/>
      <c r="AHS37" s="129"/>
      <c r="AHT37" s="130"/>
      <c r="AHU37" s="130"/>
      <c r="AHV37" s="130"/>
      <c r="AHW37" s="130"/>
      <c r="AHX37" s="130"/>
      <c r="AHY37" s="130"/>
      <c r="AHZ37" s="130"/>
      <c r="AIA37" s="130"/>
      <c r="AIB37" s="130"/>
      <c r="AIC37" s="130"/>
      <c r="AID37" s="130"/>
      <c r="AIE37" s="130"/>
      <c r="AIF37" s="130"/>
      <c r="AIG37" s="130"/>
      <c r="AIH37" s="130"/>
      <c r="AII37" s="130"/>
      <c r="AIJ37" s="130"/>
      <c r="AIK37" s="130"/>
      <c r="AIL37" s="130"/>
      <c r="AIM37" s="130"/>
      <c r="AIN37" s="130"/>
      <c r="AIO37" s="129"/>
      <c r="AIP37" s="130"/>
      <c r="AIQ37" s="130"/>
      <c r="AIR37" s="130"/>
      <c r="AIS37" s="130"/>
      <c r="AIT37" s="130"/>
      <c r="AIU37" s="130"/>
      <c r="AIV37" s="130"/>
      <c r="AIW37" s="130"/>
      <c r="AIX37" s="130"/>
      <c r="AIY37" s="130"/>
      <c r="AIZ37" s="130"/>
      <c r="AJA37" s="130"/>
      <c r="AJB37" s="130"/>
      <c r="AJC37" s="130"/>
      <c r="AJD37" s="130"/>
      <c r="AJE37" s="130"/>
      <c r="AJF37" s="130"/>
      <c r="AJG37" s="130"/>
      <c r="AJH37" s="130"/>
      <c r="AJI37" s="130"/>
      <c r="AJJ37" s="130"/>
      <c r="AJK37" s="129"/>
      <c r="AJL37" s="130"/>
      <c r="AJM37" s="130"/>
      <c r="AJN37" s="130"/>
      <c r="AJO37" s="130"/>
      <c r="AJP37" s="130"/>
      <c r="AJQ37" s="130"/>
      <c r="AJR37" s="130"/>
      <c r="AJS37" s="130"/>
      <c r="AJT37" s="130"/>
      <c r="AJU37" s="130"/>
      <c r="AJV37" s="130"/>
      <c r="AJW37" s="130"/>
      <c r="AJX37" s="130"/>
      <c r="AJY37" s="130"/>
      <c r="AJZ37" s="130"/>
      <c r="AKA37" s="130"/>
      <c r="AKB37" s="130"/>
      <c r="AKC37" s="130"/>
      <c r="AKD37" s="130"/>
      <c r="AKE37" s="130"/>
      <c r="AKF37" s="130"/>
      <c r="AKG37" s="129"/>
      <c r="AKH37" s="130"/>
      <c r="AKI37" s="130"/>
      <c r="AKJ37" s="130"/>
      <c r="AKK37" s="130"/>
      <c r="AKL37" s="130"/>
      <c r="AKM37" s="130"/>
      <c r="AKN37" s="130"/>
      <c r="AKO37" s="130"/>
      <c r="AKP37" s="130"/>
      <c r="AKQ37" s="130"/>
      <c r="AKR37" s="130"/>
      <c r="AKS37" s="130"/>
      <c r="AKT37" s="130"/>
      <c r="AKU37" s="130"/>
      <c r="AKV37" s="130"/>
      <c r="AKW37" s="130"/>
      <c r="AKX37" s="130"/>
      <c r="AKY37" s="130"/>
      <c r="AKZ37" s="130"/>
      <c r="ALA37" s="130"/>
      <c r="ALB37" s="130"/>
      <c r="ALC37" s="129"/>
      <c r="ALD37" s="130"/>
      <c r="ALE37" s="130"/>
      <c r="ALF37" s="130"/>
      <c r="ALG37" s="130"/>
      <c r="ALH37" s="130"/>
      <c r="ALI37" s="130"/>
      <c r="ALJ37" s="130"/>
      <c r="ALK37" s="130"/>
      <c r="ALL37" s="130"/>
      <c r="ALM37" s="130"/>
      <c r="ALN37" s="130"/>
      <c r="ALO37" s="130"/>
      <c r="ALP37" s="130"/>
      <c r="ALQ37" s="130"/>
      <c r="ALR37" s="130"/>
      <c r="ALS37" s="130"/>
      <c r="ALT37" s="130"/>
      <c r="ALU37" s="130"/>
      <c r="ALV37" s="130"/>
      <c r="ALW37" s="130"/>
      <c r="ALX37" s="130"/>
      <c r="ALY37" s="129"/>
      <c r="ALZ37" s="130"/>
      <c r="AMA37" s="130"/>
      <c r="AMB37" s="130"/>
      <c r="AMC37" s="130"/>
      <c r="AMD37" s="130"/>
      <c r="AME37" s="130"/>
      <c r="AMF37" s="130"/>
      <c r="AMG37" s="130"/>
      <c r="AMH37" s="130"/>
      <c r="AMI37" s="130"/>
      <c r="AMJ37" s="130"/>
      <c r="AMK37" s="130"/>
      <c r="AML37" s="130"/>
      <c r="AMM37" s="130"/>
      <c r="AMN37" s="130"/>
      <c r="AMO37" s="130"/>
      <c r="AMP37" s="130"/>
      <c r="AMQ37" s="130"/>
      <c r="AMR37" s="130"/>
      <c r="AMS37" s="130"/>
      <c r="AMT37" s="130"/>
      <c r="AMU37" s="129"/>
      <c r="AMV37" s="130"/>
      <c r="AMW37" s="130"/>
      <c r="AMX37" s="130"/>
      <c r="AMY37" s="130"/>
      <c r="AMZ37" s="130"/>
      <c r="ANA37" s="130"/>
      <c r="ANB37" s="130"/>
      <c r="ANC37" s="130"/>
      <c r="AND37" s="130"/>
      <c r="ANE37" s="130"/>
      <c r="ANF37" s="130"/>
      <c r="ANG37" s="130"/>
      <c r="ANH37" s="130"/>
      <c r="ANI37" s="130"/>
      <c r="ANJ37" s="130"/>
      <c r="ANK37" s="130"/>
      <c r="ANL37" s="130"/>
      <c r="ANM37" s="130"/>
      <c r="ANN37" s="130"/>
      <c r="ANO37" s="130"/>
      <c r="ANP37" s="130"/>
      <c r="ANQ37" s="129"/>
      <c r="ANR37" s="130"/>
      <c r="ANS37" s="130"/>
      <c r="ANT37" s="130"/>
      <c r="ANU37" s="130"/>
      <c r="ANV37" s="130"/>
      <c r="ANW37" s="130"/>
      <c r="ANX37" s="130"/>
      <c r="ANY37" s="130"/>
      <c r="ANZ37" s="130"/>
      <c r="AOA37" s="130"/>
      <c r="AOB37" s="130"/>
      <c r="AOC37" s="130"/>
      <c r="AOD37" s="130"/>
      <c r="AOE37" s="130"/>
      <c r="AOF37" s="130"/>
      <c r="AOG37" s="130"/>
      <c r="AOH37" s="130"/>
      <c r="AOI37" s="130"/>
      <c r="AOJ37" s="130"/>
      <c r="AOK37" s="130"/>
      <c r="AOL37" s="130"/>
      <c r="AOM37" s="129"/>
      <c r="AON37" s="130"/>
      <c r="AOO37" s="130"/>
      <c r="AOP37" s="130"/>
      <c r="AOQ37" s="130"/>
      <c r="AOR37" s="130"/>
      <c r="AOS37" s="130"/>
      <c r="AOT37" s="130"/>
      <c r="AOU37" s="130"/>
      <c r="AOV37" s="130"/>
      <c r="AOW37" s="130"/>
      <c r="AOX37" s="130"/>
      <c r="AOY37" s="130"/>
      <c r="AOZ37" s="130"/>
      <c r="APA37" s="130"/>
      <c r="APB37" s="130"/>
      <c r="APC37" s="130"/>
      <c r="APD37" s="130"/>
      <c r="APE37" s="130"/>
      <c r="APF37" s="130"/>
      <c r="APG37" s="130"/>
      <c r="APH37" s="130"/>
      <c r="API37" s="129"/>
      <c r="APJ37" s="130"/>
      <c r="APK37" s="130"/>
      <c r="APL37" s="130"/>
      <c r="APM37" s="130"/>
      <c r="APN37" s="130"/>
      <c r="APO37" s="130"/>
      <c r="APP37" s="130"/>
      <c r="APQ37" s="130"/>
      <c r="APR37" s="130"/>
      <c r="APS37" s="130"/>
      <c r="APT37" s="130"/>
      <c r="APU37" s="130"/>
      <c r="APV37" s="130"/>
      <c r="APW37" s="130"/>
      <c r="APX37" s="130"/>
      <c r="APY37" s="130"/>
      <c r="APZ37" s="130"/>
      <c r="AQA37" s="130"/>
      <c r="AQB37" s="130"/>
      <c r="AQC37" s="130"/>
      <c r="AQD37" s="130"/>
      <c r="AQE37" s="129"/>
      <c r="AQF37" s="130"/>
      <c r="AQG37" s="130"/>
      <c r="AQH37" s="130"/>
      <c r="AQI37" s="130"/>
      <c r="AQJ37" s="130"/>
      <c r="AQK37" s="130"/>
      <c r="AQL37" s="130"/>
      <c r="AQM37" s="130"/>
      <c r="AQN37" s="130"/>
      <c r="AQO37" s="130"/>
      <c r="AQP37" s="130"/>
      <c r="AQQ37" s="130"/>
      <c r="AQR37" s="130"/>
      <c r="AQS37" s="130"/>
      <c r="AQT37" s="130"/>
      <c r="AQU37" s="130"/>
      <c r="AQV37" s="130"/>
      <c r="AQW37" s="130"/>
      <c r="AQX37" s="130"/>
      <c r="AQY37" s="130"/>
      <c r="AQZ37" s="130"/>
      <c r="ARA37" s="129"/>
      <c r="ARB37" s="130"/>
      <c r="ARC37" s="130"/>
      <c r="ARD37" s="130"/>
      <c r="ARE37" s="130"/>
      <c r="ARF37" s="130"/>
      <c r="ARG37" s="130"/>
      <c r="ARH37" s="130"/>
      <c r="ARI37" s="130"/>
      <c r="ARJ37" s="130"/>
      <c r="ARK37" s="130"/>
      <c r="ARL37" s="130"/>
      <c r="ARM37" s="130"/>
      <c r="ARN37" s="130"/>
      <c r="ARO37" s="130"/>
      <c r="ARP37" s="130"/>
      <c r="ARQ37" s="130"/>
      <c r="ARR37" s="130"/>
      <c r="ARS37" s="130"/>
      <c r="ART37" s="130"/>
      <c r="ARU37" s="130"/>
      <c r="ARV37" s="130"/>
      <c r="ARW37" s="129"/>
      <c r="ARX37" s="130"/>
      <c r="ARY37" s="130"/>
      <c r="ARZ37" s="130"/>
      <c r="ASA37" s="130"/>
      <c r="ASB37" s="130"/>
      <c r="ASC37" s="130"/>
      <c r="ASD37" s="130"/>
      <c r="ASE37" s="130"/>
      <c r="ASF37" s="130"/>
      <c r="ASG37" s="130"/>
      <c r="ASH37" s="130"/>
      <c r="ASI37" s="130"/>
      <c r="ASJ37" s="130"/>
      <c r="ASK37" s="130"/>
      <c r="ASL37" s="130"/>
      <c r="ASM37" s="130"/>
      <c r="ASN37" s="130"/>
      <c r="ASO37" s="130"/>
      <c r="ASP37" s="130"/>
      <c r="ASQ37" s="130"/>
      <c r="ASR37" s="130"/>
      <c r="ASS37" s="129"/>
      <c r="AST37" s="130"/>
      <c r="ASU37" s="130"/>
      <c r="ASV37" s="130"/>
      <c r="ASW37" s="130"/>
      <c r="ASX37" s="130"/>
      <c r="ASY37" s="130"/>
      <c r="ASZ37" s="130"/>
      <c r="ATA37" s="130"/>
      <c r="ATB37" s="130"/>
      <c r="ATC37" s="130"/>
      <c r="ATD37" s="130"/>
      <c r="ATE37" s="130"/>
      <c r="ATF37" s="130"/>
      <c r="ATG37" s="130"/>
      <c r="ATH37" s="130"/>
      <c r="ATI37" s="130"/>
      <c r="ATJ37" s="130"/>
      <c r="ATK37" s="130"/>
      <c r="ATL37" s="130"/>
      <c r="ATM37" s="130"/>
      <c r="ATN37" s="130"/>
      <c r="ATO37" s="129"/>
      <c r="ATP37" s="130"/>
      <c r="ATQ37" s="130"/>
      <c r="ATR37" s="130"/>
      <c r="ATS37" s="130"/>
      <c r="ATT37" s="130"/>
      <c r="ATU37" s="130"/>
      <c r="ATV37" s="130"/>
      <c r="ATW37" s="130"/>
      <c r="ATX37" s="130"/>
      <c r="ATY37" s="130"/>
      <c r="ATZ37" s="130"/>
      <c r="AUA37" s="130"/>
      <c r="AUB37" s="130"/>
      <c r="AUC37" s="130"/>
      <c r="AUD37" s="130"/>
      <c r="AUE37" s="130"/>
      <c r="AUF37" s="130"/>
      <c r="AUG37" s="130"/>
      <c r="AUH37" s="130"/>
      <c r="AUI37" s="130"/>
      <c r="AUJ37" s="130"/>
      <c r="AUK37" s="129"/>
      <c r="AUL37" s="130"/>
      <c r="AUM37" s="130"/>
      <c r="AUN37" s="130"/>
      <c r="AUO37" s="130"/>
      <c r="AUP37" s="130"/>
      <c r="AUQ37" s="130"/>
      <c r="AUR37" s="130"/>
      <c r="AUS37" s="130"/>
      <c r="AUT37" s="130"/>
      <c r="AUU37" s="130"/>
      <c r="AUV37" s="130"/>
      <c r="AUW37" s="130"/>
      <c r="AUX37" s="130"/>
      <c r="AUY37" s="130"/>
      <c r="AUZ37" s="130"/>
      <c r="AVA37" s="130"/>
      <c r="AVB37" s="130"/>
      <c r="AVC37" s="130"/>
      <c r="AVD37" s="130"/>
      <c r="AVE37" s="130"/>
      <c r="AVF37" s="130"/>
      <c r="AVG37" s="129"/>
      <c r="AVH37" s="130"/>
      <c r="AVI37" s="130"/>
      <c r="AVJ37" s="130"/>
      <c r="AVK37" s="130"/>
      <c r="AVL37" s="130"/>
      <c r="AVM37" s="130"/>
      <c r="AVN37" s="130"/>
      <c r="AVO37" s="130"/>
      <c r="AVP37" s="130"/>
      <c r="AVQ37" s="130"/>
      <c r="AVR37" s="130"/>
      <c r="AVS37" s="130"/>
      <c r="AVT37" s="130"/>
      <c r="AVU37" s="130"/>
      <c r="AVV37" s="130"/>
      <c r="AVW37" s="130"/>
      <c r="AVX37" s="130"/>
      <c r="AVY37" s="130"/>
      <c r="AVZ37" s="130"/>
      <c r="AWA37" s="130"/>
      <c r="AWB37" s="130"/>
      <c r="AWC37" s="129"/>
      <c r="AWD37" s="130"/>
      <c r="AWE37" s="130"/>
      <c r="AWF37" s="130"/>
      <c r="AWG37" s="130"/>
      <c r="AWH37" s="130"/>
      <c r="AWI37" s="130"/>
      <c r="AWJ37" s="130"/>
      <c r="AWK37" s="130"/>
      <c r="AWL37" s="130"/>
      <c r="AWM37" s="130"/>
      <c r="AWN37" s="130"/>
      <c r="AWO37" s="130"/>
      <c r="AWP37" s="130"/>
      <c r="AWQ37" s="130"/>
      <c r="AWR37" s="130"/>
      <c r="AWS37" s="130"/>
      <c r="AWT37" s="130"/>
      <c r="AWU37" s="130"/>
      <c r="AWV37" s="130"/>
      <c r="AWW37" s="130"/>
      <c r="AWX37" s="130"/>
      <c r="AWY37" s="129"/>
      <c r="AWZ37" s="130"/>
      <c r="AXA37" s="130"/>
      <c r="AXB37" s="130"/>
      <c r="AXC37" s="130"/>
      <c r="AXD37" s="130"/>
      <c r="AXE37" s="130"/>
      <c r="AXF37" s="130"/>
      <c r="AXG37" s="130"/>
      <c r="AXH37" s="130"/>
      <c r="AXI37" s="130"/>
      <c r="AXJ37" s="130"/>
      <c r="AXK37" s="130"/>
      <c r="AXL37" s="130"/>
      <c r="AXM37" s="130"/>
      <c r="AXN37" s="130"/>
      <c r="AXO37" s="130"/>
      <c r="AXP37" s="130"/>
      <c r="AXQ37" s="130"/>
      <c r="AXR37" s="130"/>
      <c r="AXS37" s="130"/>
      <c r="AXT37" s="130"/>
      <c r="AXU37" s="129"/>
      <c r="AXV37" s="130"/>
      <c r="AXW37" s="130"/>
      <c r="AXX37" s="130"/>
      <c r="AXY37" s="130"/>
      <c r="AXZ37" s="130"/>
      <c r="AYA37" s="130"/>
      <c r="AYB37" s="130"/>
      <c r="AYC37" s="130"/>
      <c r="AYD37" s="130"/>
      <c r="AYE37" s="130"/>
      <c r="AYF37" s="130"/>
      <c r="AYG37" s="130"/>
      <c r="AYH37" s="130"/>
      <c r="AYI37" s="130"/>
      <c r="AYJ37" s="130"/>
      <c r="AYK37" s="130"/>
      <c r="AYL37" s="130"/>
      <c r="AYM37" s="130"/>
      <c r="AYN37" s="130"/>
      <c r="AYO37" s="130"/>
      <c r="AYP37" s="130"/>
      <c r="AYQ37" s="129"/>
      <c r="AYR37" s="130"/>
      <c r="AYS37" s="130"/>
      <c r="AYT37" s="130"/>
      <c r="AYU37" s="130"/>
      <c r="AYV37" s="130"/>
      <c r="AYW37" s="130"/>
      <c r="AYX37" s="130"/>
      <c r="AYY37" s="130"/>
      <c r="AYZ37" s="130"/>
      <c r="AZA37" s="130"/>
      <c r="AZB37" s="130"/>
      <c r="AZC37" s="130"/>
      <c r="AZD37" s="130"/>
      <c r="AZE37" s="130"/>
      <c r="AZF37" s="130"/>
      <c r="AZG37" s="130"/>
      <c r="AZH37" s="130"/>
      <c r="AZI37" s="130"/>
      <c r="AZJ37" s="130"/>
      <c r="AZK37" s="130"/>
      <c r="AZL37" s="130"/>
      <c r="AZM37" s="129"/>
      <c r="AZN37" s="130"/>
      <c r="AZO37" s="130"/>
      <c r="AZP37" s="130"/>
      <c r="AZQ37" s="130"/>
      <c r="AZR37" s="130"/>
      <c r="AZS37" s="130"/>
      <c r="AZT37" s="130"/>
      <c r="AZU37" s="130"/>
      <c r="AZV37" s="130"/>
      <c r="AZW37" s="130"/>
      <c r="AZX37" s="130"/>
      <c r="AZY37" s="130"/>
      <c r="AZZ37" s="130"/>
      <c r="BAA37" s="130"/>
      <c r="BAB37" s="130"/>
      <c r="BAC37" s="130"/>
      <c r="BAD37" s="130"/>
      <c r="BAE37" s="130"/>
      <c r="BAF37" s="130"/>
      <c r="BAG37" s="130"/>
      <c r="BAH37" s="130"/>
      <c r="BAI37" s="129"/>
      <c r="BAJ37" s="130"/>
      <c r="BAK37" s="130"/>
      <c r="BAL37" s="130"/>
      <c r="BAM37" s="130"/>
      <c r="BAN37" s="130"/>
      <c r="BAO37" s="130"/>
      <c r="BAP37" s="130"/>
      <c r="BAQ37" s="130"/>
      <c r="BAR37" s="130"/>
      <c r="BAS37" s="130"/>
      <c r="BAT37" s="130"/>
      <c r="BAU37" s="130"/>
      <c r="BAV37" s="130"/>
      <c r="BAW37" s="130"/>
      <c r="BAX37" s="130"/>
      <c r="BAY37" s="130"/>
      <c r="BAZ37" s="130"/>
      <c r="BBA37" s="130"/>
      <c r="BBB37" s="130"/>
      <c r="BBC37" s="130"/>
      <c r="BBD37" s="130"/>
      <c r="BBE37" s="129"/>
      <c r="BBF37" s="130"/>
      <c r="BBG37" s="130"/>
      <c r="BBH37" s="130"/>
      <c r="BBI37" s="130"/>
      <c r="BBJ37" s="130"/>
      <c r="BBK37" s="130"/>
      <c r="BBL37" s="130"/>
      <c r="BBM37" s="130"/>
      <c r="BBN37" s="130"/>
      <c r="BBO37" s="130"/>
      <c r="BBP37" s="130"/>
      <c r="BBQ37" s="130"/>
      <c r="BBR37" s="130"/>
      <c r="BBS37" s="130"/>
      <c r="BBT37" s="130"/>
      <c r="BBU37" s="130"/>
      <c r="BBV37" s="130"/>
      <c r="BBW37" s="130"/>
      <c r="BBX37" s="130"/>
      <c r="BBY37" s="130"/>
      <c r="BBZ37" s="130"/>
      <c r="BCA37" s="129"/>
      <c r="BCB37" s="130"/>
      <c r="BCC37" s="130"/>
      <c r="BCD37" s="130"/>
      <c r="BCE37" s="130"/>
      <c r="BCF37" s="130"/>
      <c r="BCG37" s="130"/>
      <c r="BCH37" s="130"/>
      <c r="BCI37" s="130"/>
      <c r="BCJ37" s="130"/>
      <c r="BCK37" s="130"/>
      <c r="BCL37" s="130"/>
      <c r="BCM37" s="130"/>
      <c r="BCN37" s="130"/>
      <c r="BCO37" s="130"/>
      <c r="BCP37" s="130"/>
      <c r="BCQ37" s="130"/>
      <c r="BCR37" s="130"/>
      <c r="BCS37" s="130"/>
      <c r="BCT37" s="130"/>
      <c r="BCU37" s="130"/>
      <c r="BCV37" s="130"/>
      <c r="BCW37" s="129"/>
      <c r="BCX37" s="130"/>
      <c r="BCY37" s="130"/>
      <c r="BCZ37" s="130"/>
      <c r="BDA37" s="130"/>
      <c r="BDB37" s="130"/>
      <c r="BDC37" s="130"/>
      <c r="BDD37" s="130"/>
      <c r="BDE37" s="130"/>
      <c r="BDF37" s="130"/>
      <c r="BDG37" s="130"/>
      <c r="BDH37" s="130"/>
      <c r="BDI37" s="130"/>
      <c r="BDJ37" s="130"/>
      <c r="BDK37" s="130"/>
      <c r="BDL37" s="130"/>
      <c r="BDM37" s="130"/>
      <c r="BDN37" s="130"/>
      <c r="BDO37" s="130"/>
      <c r="BDP37" s="130"/>
      <c r="BDQ37" s="130"/>
      <c r="BDR37" s="130"/>
      <c r="BDS37" s="129"/>
      <c r="BDT37" s="130"/>
      <c r="BDU37" s="130"/>
      <c r="BDV37" s="130"/>
      <c r="BDW37" s="130"/>
      <c r="BDX37" s="130"/>
      <c r="BDY37" s="130"/>
      <c r="BDZ37" s="130"/>
      <c r="BEA37" s="130"/>
      <c r="BEB37" s="130"/>
      <c r="BEC37" s="130"/>
      <c r="BED37" s="130"/>
      <c r="BEE37" s="130"/>
      <c r="BEF37" s="130"/>
      <c r="BEG37" s="130"/>
      <c r="BEH37" s="130"/>
      <c r="BEI37" s="130"/>
      <c r="BEJ37" s="130"/>
      <c r="BEK37" s="130"/>
      <c r="BEL37" s="130"/>
      <c r="BEM37" s="130"/>
      <c r="BEN37" s="130"/>
      <c r="BEO37" s="129"/>
      <c r="BEP37" s="130"/>
      <c r="BEQ37" s="130"/>
      <c r="BER37" s="130"/>
      <c r="BES37" s="130"/>
      <c r="BET37" s="130"/>
      <c r="BEU37" s="130"/>
      <c r="BEV37" s="130"/>
      <c r="BEW37" s="130"/>
      <c r="BEX37" s="130"/>
      <c r="BEY37" s="130"/>
      <c r="BEZ37" s="130"/>
      <c r="BFA37" s="130"/>
      <c r="BFB37" s="130"/>
      <c r="BFC37" s="130"/>
      <c r="BFD37" s="130"/>
      <c r="BFE37" s="130"/>
      <c r="BFF37" s="130"/>
      <c r="BFG37" s="130"/>
      <c r="BFH37" s="130"/>
      <c r="BFI37" s="130"/>
      <c r="BFJ37" s="130"/>
      <c r="BFK37" s="129"/>
      <c r="BFL37" s="130"/>
      <c r="BFM37" s="130"/>
      <c r="BFN37" s="130"/>
      <c r="BFO37" s="130"/>
      <c r="BFP37" s="130"/>
      <c r="BFQ37" s="130"/>
      <c r="BFR37" s="130"/>
      <c r="BFS37" s="130"/>
      <c r="BFT37" s="130"/>
      <c r="BFU37" s="130"/>
      <c r="BFV37" s="130"/>
      <c r="BFW37" s="130"/>
      <c r="BFX37" s="130"/>
      <c r="BFY37" s="130"/>
      <c r="BFZ37" s="130"/>
      <c r="BGA37" s="130"/>
      <c r="BGB37" s="130"/>
      <c r="BGC37" s="130"/>
      <c r="BGD37" s="130"/>
      <c r="BGE37" s="130"/>
      <c r="BGF37" s="130"/>
      <c r="BGG37" s="129"/>
      <c r="BGH37" s="130"/>
      <c r="BGI37" s="130"/>
      <c r="BGJ37" s="130"/>
      <c r="BGK37" s="130"/>
      <c r="BGL37" s="130"/>
      <c r="BGM37" s="130"/>
      <c r="BGN37" s="130"/>
      <c r="BGO37" s="130"/>
      <c r="BGP37" s="130"/>
      <c r="BGQ37" s="130"/>
      <c r="BGR37" s="130"/>
      <c r="BGS37" s="130"/>
      <c r="BGT37" s="130"/>
      <c r="BGU37" s="130"/>
      <c r="BGV37" s="130"/>
      <c r="BGW37" s="130"/>
      <c r="BGX37" s="130"/>
      <c r="BGY37" s="130"/>
      <c r="BGZ37" s="130"/>
      <c r="BHA37" s="130"/>
      <c r="BHB37" s="130"/>
      <c r="BHC37" s="129"/>
      <c r="BHD37" s="130"/>
      <c r="BHE37" s="130"/>
      <c r="BHF37" s="130"/>
      <c r="BHG37" s="130"/>
      <c r="BHH37" s="130"/>
      <c r="BHI37" s="130"/>
      <c r="BHJ37" s="130"/>
      <c r="BHK37" s="130"/>
      <c r="BHL37" s="130"/>
      <c r="BHM37" s="130"/>
      <c r="BHN37" s="130"/>
      <c r="BHO37" s="130"/>
      <c r="BHP37" s="130"/>
      <c r="BHQ37" s="130"/>
      <c r="BHR37" s="130"/>
      <c r="BHS37" s="130"/>
      <c r="BHT37" s="130"/>
      <c r="BHU37" s="130"/>
      <c r="BHV37" s="130"/>
      <c r="BHW37" s="130"/>
      <c r="BHX37" s="130"/>
      <c r="BHY37" s="129"/>
      <c r="BHZ37" s="130"/>
      <c r="BIA37" s="130"/>
      <c r="BIB37" s="130"/>
      <c r="BIC37" s="130"/>
      <c r="BID37" s="130"/>
      <c r="BIE37" s="130"/>
      <c r="BIF37" s="130"/>
      <c r="BIG37" s="130"/>
      <c r="BIH37" s="130"/>
      <c r="BII37" s="130"/>
      <c r="BIJ37" s="130"/>
      <c r="BIK37" s="130"/>
      <c r="BIL37" s="130"/>
      <c r="BIM37" s="130"/>
      <c r="BIN37" s="130"/>
      <c r="BIO37" s="130"/>
      <c r="BIP37" s="130"/>
      <c r="BIQ37" s="130"/>
      <c r="BIR37" s="130"/>
      <c r="BIS37" s="130"/>
      <c r="BIT37" s="130"/>
      <c r="BIU37" s="129"/>
      <c r="BIV37" s="130"/>
      <c r="BIW37" s="130"/>
      <c r="BIX37" s="130"/>
      <c r="BIY37" s="130"/>
      <c r="BIZ37" s="130"/>
      <c r="BJA37" s="130"/>
      <c r="BJB37" s="130"/>
      <c r="BJC37" s="130"/>
      <c r="BJD37" s="130"/>
      <c r="BJE37" s="130"/>
      <c r="BJF37" s="130"/>
      <c r="BJG37" s="130"/>
      <c r="BJH37" s="130"/>
      <c r="BJI37" s="130"/>
      <c r="BJJ37" s="130"/>
      <c r="BJK37" s="130"/>
      <c r="BJL37" s="130"/>
      <c r="BJM37" s="130"/>
      <c r="BJN37" s="130"/>
      <c r="BJO37" s="130"/>
      <c r="BJP37" s="130"/>
      <c r="BJQ37" s="129"/>
      <c r="BJR37" s="130"/>
      <c r="BJS37" s="130"/>
      <c r="BJT37" s="130"/>
      <c r="BJU37" s="130"/>
      <c r="BJV37" s="130"/>
      <c r="BJW37" s="130"/>
      <c r="BJX37" s="130"/>
      <c r="BJY37" s="130"/>
      <c r="BJZ37" s="130"/>
      <c r="BKA37" s="130"/>
      <c r="BKB37" s="130"/>
      <c r="BKC37" s="130"/>
      <c r="BKD37" s="130"/>
      <c r="BKE37" s="130"/>
      <c r="BKF37" s="130"/>
      <c r="BKG37" s="130"/>
      <c r="BKH37" s="130"/>
      <c r="BKI37" s="130"/>
      <c r="BKJ37" s="130"/>
      <c r="BKK37" s="130"/>
      <c r="BKL37" s="130"/>
      <c r="BKM37" s="129"/>
      <c r="BKN37" s="130"/>
      <c r="BKO37" s="130"/>
      <c r="BKP37" s="130"/>
      <c r="BKQ37" s="130"/>
      <c r="BKR37" s="130"/>
      <c r="BKS37" s="130"/>
      <c r="BKT37" s="130"/>
      <c r="BKU37" s="130"/>
      <c r="BKV37" s="130"/>
      <c r="BKW37" s="130"/>
      <c r="BKX37" s="130"/>
      <c r="BKY37" s="130"/>
      <c r="BKZ37" s="130"/>
      <c r="BLA37" s="130"/>
      <c r="BLB37" s="130"/>
      <c r="BLC37" s="130"/>
      <c r="BLD37" s="130"/>
      <c r="BLE37" s="130"/>
      <c r="BLF37" s="130"/>
      <c r="BLG37" s="130"/>
      <c r="BLH37" s="130"/>
      <c r="BLI37" s="129"/>
      <c r="BLJ37" s="130"/>
      <c r="BLK37" s="130"/>
      <c r="BLL37" s="130"/>
      <c r="BLM37" s="130"/>
      <c r="BLN37" s="130"/>
      <c r="BLO37" s="130"/>
      <c r="BLP37" s="130"/>
      <c r="BLQ37" s="130"/>
      <c r="BLR37" s="130"/>
      <c r="BLS37" s="130"/>
      <c r="BLT37" s="130"/>
      <c r="BLU37" s="130"/>
      <c r="BLV37" s="130"/>
      <c r="BLW37" s="130"/>
      <c r="BLX37" s="130"/>
      <c r="BLY37" s="130"/>
      <c r="BLZ37" s="130"/>
      <c r="BMA37" s="130"/>
      <c r="BMB37" s="130"/>
      <c r="BMC37" s="130"/>
      <c r="BMD37" s="130"/>
      <c r="BME37" s="129"/>
      <c r="BMF37" s="130"/>
      <c r="BMG37" s="130"/>
      <c r="BMH37" s="130"/>
      <c r="BMI37" s="130"/>
      <c r="BMJ37" s="130"/>
      <c r="BMK37" s="130"/>
      <c r="BML37" s="130"/>
      <c r="BMM37" s="130"/>
      <c r="BMN37" s="130"/>
      <c r="BMO37" s="130"/>
      <c r="BMP37" s="130"/>
      <c r="BMQ37" s="130"/>
      <c r="BMR37" s="130"/>
      <c r="BMS37" s="130"/>
      <c r="BMT37" s="130"/>
      <c r="BMU37" s="130"/>
      <c r="BMV37" s="130"/>
      <c r="BMW37" s="130"/>
      <c r="BMX37" s="130"/>
      <c r="BMY37" s="130"/>
      <c r="BMZ37" s="130"/>
      <c r="BNA37" s="129"/>
      <c r="BNB37" s="130"/>
      <c r="BNC37" s="130"/>
      <c r="BND37" s="130"/>
      <c r="BNE37" s="130"/>
      <c r="BNF37" s="130"/>
      <c r="BNG37" s="130"/>
      <c r="BNH37" s="130"/>
      <c r="BNI37" s="130"/>
      <c r="BNJ37" s="130"/>
      <c r="BNK37" s="130"/>
      <c r="BNL37" s="130"/>
      <c r="BNM37" s="130"/>
      <c r="BNN37" s="130"/>
      <c r="BNO37" s="130"/>
      <c r="BNP37" s="130"/>
      <c r="BNQ37" s="130"/>
      <c r="BNR37" s="130"/>
      <c r="BNS37" s="130"/>
      <c r="BNT37" s="130"/>
      <c r="BNU37" s="130"/>
      <c r="BNV37" s="130"/>
      <c r="BNW37" s="129"/>
      <c r="BNX37" s="130"/>
      <c r="BNY37" s="130"/>
      <c r="BNZ37" s="130"/>
      <c r="BOA37" s="130"/>
      <c r="BOB37" s="130"/>
      <c r="BOC37" s="130"/>
      <c r="BOD37" s="130"/>
      <c r="BOE37" s="130"/>
      <c r="BOF37" s="130"/>
      <c r="BOG37" s="130"/>
      <c r="BOH37" s="130"/>
      <c r="BOI37" s="130"/>
      <c r="BOJ37" s="130"/>
      <c r="BOK37" s="130"/>
      <c r="BOL37" s="130"/>
      <c r="BOM37" s="130"/>
      <c r="BON37" s="130"/>
      <c r="BOO37" s="130"/>
      <c r="BOP37" s="130"/>
      <c r="BOQ37" s="130"/>
      <c r="BOR37" s="130"/>
      <c r="BOS37" s="129"/>
      <c r="BOT37" s="130"/>
      <c r="BOU37" s="130"/>
      <c r="BOV37" s="130"/>
      <c r="BOW37" s="130"/>
      <c r="BOX37" s="130"/>
      <c r="BOY37" s="130"/>
      <c r="BOZ37" s="130"/>
      <c r="BPA37" s="130"/>
      <c r="BPB37" s="130"/>
      <c r="BPC37" s="130"/>
      <c r="BPD37" s="130"/>
      <c r="BPE37" s="130"/>
      <c r="BPF37" s="130"/>
      <c r="BPG37" s="130"/>
      <c r="BPH37" s="130"/>
      <c r="BPI37" s="130"/>
      <c r="BPJ37" s="130"/>
      <c r="BPK37" s="130"/>
      <c r="BPL37" s="130"/>
      <c r="BPM37" s="130"/>
      <c r="BPN37" s="130"/>
      <c r="BPO37" s="129"/>
      <c r="BPP37" s="130"/>
      <c r="BPQ37" s="130"/>
      <c r="BPR37" s="130"/>
      <c r="BPS37" s="130"/>
      <c r="BPT37" s="130"/>
      <c r="BPU37" s="130"/>
      <c r="BPV37" s="130"/>
      <c r="BPW37" s="130"/>
      <c r="BPX37" s="130"/>
      <c r="BPY37" s="130"/>
      <c r="BPZ37" s="130"/>
      <c r="BQA37" s="130"/>
      <c r="BQB37" s="130"/>
      <c r="BQC37" s="130"/>
      <c r="BQD37" s="130"/>
      <c r="BQE37" s="130"/>
      <c r="BQF37" s="130"/>
      <c r="BQG37" s="130"/>
      <c r="BQH37" s="130"/>
      <c r="BQI37" s="130"/>
      <c r="BQJ37" s="130"/>
      <c r="BQK37" s="129"/>
      <c r="BQL37" s="130"/>
      <c r="BQM37" s="130"/>
      <c r="BQN37" s="130"/>
      <c r="BQO37" s="130"/>
      <c r="BQP37" s="130"/>
      <c r="BQQ37" s="130"/>
      <c r="BQR37" s="130"/>
      <c r="BQS37" s="130"/>
      <c r="BQT37" s="130"/>
      <c r="BQU37" s="130"/>
      <c r="BQV37" s="130"/>
      <c r="BQW37" s="130"/>
      <c r="BQX37" s="130"/>
      <c r="BQY37" s="130"/>
      <c r="BQZ37" s="130"/>
      <c r="BRA37" s="130"/>
      <c r="BRB37" s="130"/>
      <c r="BRC37" s="130"/>
      <c r="BRD37" s="130"/>
      <c r="BRE37" s="130"/>
      <c r="BRF37" s="130"/>
      <c r="BRG37" s="129"/>
      <c r="BRH37" s="130"/>
      <c r="BRI37" s="130"/>
      <c r="BRJ37" s="130"/>
      <c r="BRK37" s="130"/>
      <c r="BRL37" s="130"/>
      <c r="BRM37" s="130"/>
      <c r="BRN37" s="130"/>
      <c r="BRO37" s="130"/>
      <c r="BRP37" s="130"/>
      <c r="BRQ37" s="130"/>
      <c r="BRR37" s="130"/>
      <c r="BRS37" s="130"/>
      <c r="BRT37" s="130"/>
      <c r="BRU37" s="130"/>
      <c r="BRV37" s="130"/>
      <c r="BRW37" s="130"/>
      <c r="BRX37" s="130"/>
      <c r="BRY37" s="130"/>
      <c r="BRZ37" s="130"/>
      <c r="BSA37" s="130"/>
      <c r="BSB37" s="130"/>
      <c r="BSC37" s="129"/>
      <c r="BSD37" s="130"/>
      <c r="BSE37" s="130"/>
      <c r="BSF37" s="130"/>
      <c r="BSG37" s="130"/>
      <c r="BSH37" s="130"/>
      <c r="BSI37" s="130"/>
      <c r="BSJ37" s="130"/>
      <c r="BSK37" s="130"/>
      <c r="BSL37" s="130"/>
      <c r="BSM37" s="130"/>
      <c r="BSN37" s="130"/>
      <c r="BSO37" s="130"/>
      <c r="BSP37" s="130"/>
      <c r="BSQ37" s="130"/>
      <c r="BSR37" s="130"/>
      <c r="BSS37" s="130"/>
      <c r="BST37" s="130"/>
      <c r="BSU37" s="130"/>
      <c r="BSV37" s="130"/>
      <c r="BSW37" s="130"/>
      <c r="BSX37" s="130"/>
      <c r="BSY37" s="129"/>
      <c r="BSZ37" s="130"/>
      <c r="BTA37" s="130"/>
      <c r="BTB37" s="130"/>
      <c r="BTC37" s="130"/>
      <c r="BTD37" s="130"/>
      <c r="BTE37" s="130"/>
      <c r="BTF37" s="130"/>
      <c r="BTG37" s="130"/>
      <c r="BTH37" s="130"/>
      <c r="BTI37" s="130"/>
      <c r="BTJ37" s="130"/>
      <c r="BTK37" s="130"/>
      <c r="BTL37" s="130"/>
      <c r="BTM37" s="130"/>
      <c r="BTN37" s="130"/>
      <c r="BTO37" s="130"/>
      <c r="BTP37" s="130"/>
      <c r="BTQ37" s="130"/>
      <c r="BTR37" s="130"/>
      <c r="BTS37" s="130"/>
      <c r="BTT37" s="130"/>
      <c r="BTU37" s="129"/>
      <c r="BTV37" s="130"/>
      <c r="BTW37" s="130"/>
      <c r="BTX37" s="130"/>
      <c r="BTY37" s="130"/>
      <c r="BTZ37" s="130"/>
      <c r="BUA37" s="130"/>
      <c r="BUB37" s="130"/>
      <c r="BUC37" s="130"/>
      <c r="BUD37" s="130"/>
      <c r="BUE37" s="130"/>
      <c r="BUF37" s="130"/>
      <c r="BUG37" s="130"/>
      <c r="BUH37" s="130"/>
      <c r="BUI37" s="130"/>
      <c r="BUJ37" s="130"/>
      <c r="BUK37" s="130"/>
      <c r="BUL37" s="130"/>
      <c r="BUM37" s="130"/>
      <c r="BUN37" s="130"/>
      <c r="BUO37" s="130"/>
      <c r="BUP37" s="130"/>
      <c r="BUQ37" s="129"/>
      <c r="BUR37" s="130"/>
      <c r="BUS37" s="130"/>
      <c r="BUT37" s="130"/>
      <c r="BUU37" s="130"/>
      <c r="BUV37" s="130"/>
      <c r="BUW37" s="130"/>
      <c r="BUX37" s="130"/>
      <c r="BUY37" s="130"/>
      <c r="BUZ37" s="130"/>
      <c r="BVA37" s="130"/>
      <c r="BVB37" s="130"/>
      <c r="BVC37" s="130"/>
      <c r="BVD37" s="130"/>
      <c r="BVE37" s="130"/>
      <c r="BVF37" s="130"/>
      <c r="BVG37" s="130"/>
      <c r="BVH37" s="130"/>
      <c r="BVI37" s="130"/>
      <c r="BVJ37" s="130"/>
      <c r="BVK37" s="130"/>
      <c r="BVL37" s="130"/>
      <c r="BVM37" s="129"/>
      <c r="BVN37" s="130"/>
      <c r="BVO37" s="130"/>
      <c r="BVP37" s="130"/>
      <c r="BVQ37" s="130"/>
      <c r="BVR37" s="130"/>
      <c r="BVS37" s="130"/>
      <c r="BVT37" s="130"/>
      <c r="BVU37" s="130"/>
      <c r="BVV37" s="130"/>
      <c r="BVW37" s="130"/>
      <c r="BVX37" s="130"/>
      <c r="BVY37" s="130"/>
      <c r="BVZ37" s="130"/>
      <c r="BWA37" s="130"/>
      <c r="BWB37" s="130"/>
      <c r="BWC37" s="130"/>
      <c r="BWD37" s="130"/>
      <c r="BWE37" s="130"/>
      <c r="BWF37" s="130"/>
      <c r="BWG37" s="130"/>
      <c r="BWH37" s="130"/>
      <c r="BWI37" s="129"/>
      <c r="BWJ37" s="130"/>
      <c r="BWK37" s="130"/>
      <c r="BWL37" s="130"/>
      <c r="BWM37" s="130"/>
      <c r="BWN37" s="130"/>
      <c r="BWO37" s="130"/>
      <c r="BWP37" s="130"/>
      <c r="BWQ37" s="130"/>
      <c r="BWR37" s="130"/>
      <c r="BWS37" s="130"/>
      <c r="BWT37" s="130"/>
      <c r="BWU37" s="130"/>
      <c r="BWV37" s="130"/>
      <c r="BWW37" s="130"/>
      <c r="BWX37" s="130"/>
      <c r="BWY37" s="130"/>
      <c r="BWZ37" s="130"/>
      <c r="BXA37" s="130"/>
      <c r="BXB37" s="130"/>
      <c r="BXC37" s="130"/>
      <c r="BXD37" s="130"/>
      <c r="BXE37" s="129"/>
      <c r="BXF37" s="130"/>
      <c r="BXG37" s="130"/>
      <c r="BXH37" s="130"/>
      <c r="BXI37" s="130"/>
      <c r="BXJ37" s="130"/>
      <c r="BXK37" s="130"/>
      <c r="BXL37" s="130"/>
      <c r="BXM37" s="130"/>
      <c r="BXN37" s="130"/>
      <c r="BXO37" s="130"/>
      <c r="BXP37" s="130"/>
      <c r="BXQ37" s="130"/>
      <c r="BXR37" s="130"/>
      <c r="BXS37" s="130"/>
      <c r="BXT37" s="130"/>
      <c r="BXU37" s="130"/>
      <c r="BXV37" s="130"/>
      <c r="BXW37" s="130"/>
      <c r="BXX37" s="130"/>
      <c r="BXY37" s="130"/>
      <c r="BXZ37" s="130"/>
      <c r="BYA37" s="129"/>
      <c r="BYB37" s="130"/>
      <c r="BYC37" s="130"/>
      <c r="BYD37" s="130"/>
      <c r="BYE37" s="130"/>
      <c r="BYF37" s="130"/>
      <c r="BYG37" s="130"/>
      <c r="BYH37" s="130"/>
      <c r="BYI37" s="130"/>
      <c r="BYJ37" s="130"/>
      <c r="BYK37" s="130"/>
      <c r="BYL37" s="130"/>
      <c r="BYM37" s="130"/>
      <c r="BYN37" s="130"/>
      <c r="BYO37" s="130"/>
      <c r="BYP37" s="130"/>
      <c r="BYQ37" s="130"/>
      <c r="BYR37" s="130"/>
      <c r="BYS37" s="130"/>
      <c r="BYT37" s="130"/>
      <c r="BYU37" s="130"/>
      <c r="BYV37" s="130"/>
      <c r="BYW37" s="129"/>
      <c r="BYX37" s="130"/>
      <c r="BYY37" s="130"/>
      <c r="BYZ37" s="130"/>
      <c r="BZA37" s="130"/>
      <c r="BZB37" s="130"/>
      <c r="BZC37" s="130"/>
      <c r="BZD37" s="130"/>
      <c r="BZE37" s="130"/>
      <c r="BZF37" s="130"/>
      <c r="BZG37" s="130"/>
      <c r="BZH37" s="130"/>
      <c r="BZI37" s="130"/>
      <c r="BZJ37" s="130"/>
      <c r="BZK37" s="130"/>
      <c r="BZL37" s="130"/>
      <c r="BZM37" s="130"/>
      <c r="BZN37" s="130"/>
      <c r="BZO37" s="130"/>
      <c r="BZP37" s="130"/>
      <c r="BZQ37" s="130"/>
      <c r="BZR37" s="130"/>
      <c r="BZS37" s="129"/>
      <c r="BZT37" s="130"/>
      <c r="BZU37" s="130"/>
      <c r="BZV37" s="130"/>
      <c r="BZW37" s="130"/>
      <c r="BZX37" s="130"/>
      <c r="BZY37" s="130"/>
      <c r="BZZ37" s="130"/>
      <c r="CAA37" s="130"/>
      <c r="CAB37" s="130"/>
      <c r="CAC37" s="130"/>
      <c r="CAD37" s="130"/>
      <c r="CAE37" s="130"/>
      <c r="CAF37" s="130"/>
      <c r="CAG37" s="130"/>
      <c r="CAH37" s="130"/>
      <c r="CAI37" s="130"/>
      <c r="CAJ37" s="130"/>
      <c r="CAK37" s="130"/>
      <c r="CAL37" s="130"/>
      <c r="CAM37" s="130"/>
      <c r="CAN37" s="130"/>
      <c r="CAO37" s="129"/>
      <c r="CAP37" s="130"/>
      <c r="CAQ37" s="130"/>
      <c r="CAR37" s="130"/>
      <c r="CAS37" s="130"/>
      <c r="CAT37" s="130"/>
      <c r="CAU37" s="130"/>
      <c r="CAV37" s="130"/>
      <c r="CAW37" s="130"/>
      <c r="CAX37" s="130"/>
      <c r="CAY37" s="130"/>
      <c r="CAZ37" s="130"/>
      <c r="CBA37" s="130"/>
      <c r="CBB37" s="130"/>
      <c r="CBC37" s="130"/>
      <c r="CBD37" s="130"/>
      <c r="CBE37" s="130"/>
      <c r="CBF37" s="130"/>
      <c r="CBG37" s="130"/>
      <c r="CBH37" s="130"/>
      <c r="CBI37" s="130"/>
      <c r="CBJ37" s="130"/>
      <c r="CBK37" s="129"/>
      <c r="CBL37" s="130"/>
      <c r="CBM37" s="130"/>
      <c r="CBN37" s="130"/>
      <c r="CBO37" s="130"/>
      <c r="CBP37" s="130"/>
      <c r="CBQ37" s="130"/>
      <c r="CBR37" s="130"/>
      <c r="CBS37" s="130"/>
      <c r="CBT37" s="130"/>
      <c r="CBU37" s="130"/>
      <c r="CBV37" s="130"/>
      <c r="CBW37" s="130"/>
      <c r="CBX37" s="130"/>
      <c r="CBY37" s="130"/>
      <c r="CBZ37" s="130"/>
      <c r="CCA37" s="130"/>
      <c r="CCB37" s="130"/>
      <c r="CCC37" s="130"/>
      <c r="CCD37" s="130"/>
      <c r="CCE37" s="130"/>
      <c r="CCF37" s="130"/>
      <c r="CCG37" s="129"/>
      <c r="CCH37" s="130"/>
      <c r="CCI37" s="130"/>
      <c r="CCJ37" s="130"/>
      <c r="CCK37" s="130"/>
      <c r="CCL37" s="130"/>
      <c r="CCM37" s="130"/>
      <c r="CCN37" s="130"/>
      <c r="CCO37" s="130"/>
      <c r="CCP37" s="130"/>
      <c r="CCQ37" s="130"/>
      <c r="CCR37" s="130"/>
      <c r="CCS37" s="130"/>
      <c r="CCT37" s="130"/>
      <c r="CCU37" s="130"/>
      <c r="CCV37" s="130"/>
      <c r="CCW37" s="130"/>
      <c r="CCX37" s="130"/>
      <c r="CCY37" s="130"/>
      <c r="CCZ37" s="130"/>
      <c r="CDA37" s="130"/>
      <c r="CDB37" s="130"/>
      <c r="CDC37" s="129"/>
      <c r="CDD37" s="130"/>
      <c r="CDE37" s="130"/>
      <c r="CDF37" s="130"/>
      <c r="CDG37" s="130"/>
      <c r="CDH37" s="130"/>
      <c r="CDI37" s="130"/>
      <c r="CDJ37" s="130"/>
      <c r="CDK37" s="130"/>
      <c r="CDL37" s="130"/>
      <c r="CDM37" s="130"/>
      <c r="CDN37" s="130"/>
      <c r="CDO37" s="130"/>
      <c r="CDP37" s="130"/>
      <c r="CDQ37" s="130"/>
      <c r="CDR37" s="130"/>
      <c r="CDS37" s="130"/>
      <c r="CDT37" s="130"/>
      <c r="CDU37" s="130"/>
      <c r="CDV37" s="130"/>
      <c r="CDW37" s="130"/>
      <c r="CDX37" s="130"/>
      <c r="CDY37" s="129"/>
      <c r="CDZ37" s="130"/>
      <c r="CEA37" s="130"/>
      <c r="CEB37" s="130"/>
      <c r="CEC37" s="130"/>
      <c r="CED37" s="130"/>
      <c r="CEE37" s="130"/>
      <c r="CEF37" s="130"/>
      <c r="CEG37" s="130"/>
      <c r="CEH37" s="130"/>
      <c r="CEI37" s="130"/>
      <c r="CEJ37" s="130"/>
      <c r="CEK37" s="130"/>
      <c r="CEL37" s="130"/>
      <c r="CEM37" s="130"/>
      <c r="CEN37" s="130"/>
      <c r="CEO37" s="130"/>
      <c r="CEP37" s="130"/>
      <c r="CEQ37" s="130"/>
      <c r="CER37" s="130"/>
      <c r="CES37" s="130"/>
      <c r="CET37" s="130"/>
      <c r="CEU37" s="129"/>
      <c r="CEV37" s="130"/>
      <c r="CEW37" s="130"/>
      <c r="CEX37" s="130"/>
      <c r="CEY37" s="130"/>
      <c r="CEZ37" s="130"/>
      <c r="CFA37" s="130"/>
      <c r="CFB37" s="130"/>
      <c r="CFC37" s="130"/>
      <c r="CFD37" s="130"/>
      <c r="CFE37" s="130"/>
      <c r="CFF37" s="130"/>
      <c r="CFG37" s="130"/>
      <c r="CFH37" s="130"/>
      <c r="CFI37" s="130"/>
      <c r="CFJ37" s="130"/>
      <c r="CFK37" s="130"/>
      <c r="CFL37" s="130"/>
      <c r="CFM37" s="130"/>
      <c r="CFN37" s="130"/>
      <c r="CFO37" s="130"/>
      <c r="CFP37" s="130"/>
      <c r="CFQ37" s="129"/>
      <c r="CFR37" s="130"/>
      <c r="CFS37" s="130"/>
      <c r="CFT37" s="130"/>
      <c r="CFU37" s="130"/>
      <c r="CFV37" s="130"/>
      <c r="CFW37" s="130"/>
      <c r="CFX37" s="130"/>
      <c r="CFY37" s="130"/>
      <c r="CFZ37" s="130"/>
      <c r="CGA37" s="130"/>
      <c r="CGB37" s="130"/>
      <c r="CGC37" s="130"/>
      <c r="CGD37" s="130"/>
      <c r="CGE37" s="130"/>
      <c r="CGF37" s="130"/>
      <c r="CGG37" s="130"/>
      <c r="CGH37" s="130"/>
      <c r="CGI37" s="130"/>
      <c r="CGJ37" s="130"/>
      <c r="CGK37" s="130"/>
      <c r="CGL37" s="130"/>
      <c r="CGM37" s="129"/>
      <c r="CGN37" s="130"/>
      <c r="CGO37" s="130"/>
      <c r="CGP37" s="130"/>
      <c r="CGQ37" s="130"/>
      <c r="CGR37" s="130"/>
      <c r="CGS37" s="130"/>
      <c r="CGT37" s="130"/>
      <c r="CGU37" s="130"/>
      <c r="CGV37" s="130"/>
      <c r="CGW37" s="130"/>
      <c r="CGX37" s="130"/>
      <c r="CGY37" s="130"/>
      <c r="CGZ37" s="130"/>
      <c r="CHA37" s="130"/>
      <c r="CHB37" s="130"/>
      <c r="CHC37" s="130"/>
      <c r="CHD37" s="130"/>
      <c r="CHE37" s="130"/>
      <c r="CHF37" s="130"/>
      <c r="CHG37" s="130"/>
      <c r="CHH37" s="130"/>
      <c r="CHI37" s="129"/>
      <c r="CHJ37" s="130"/>
      <c r="CHK37" s="130"/>
      <c r="CHL37" s="130"/>
      <c r="CHM37" s="130"/>
      <c r="CHN37" s="130"/>
      <c r="CHO37" s="130"/>
      <c r="CHP37" s="130"/>
      <c r="CHQ37" s="130"/>
      <c r="CHR37" s="130"/>
      <c r="CHS37" s="130"/>
      <c r="CHT37" s="130"/>
      <c r="CHU37" s="130"/>
      <c r="CHV37" s="130"/>
      <c r="CHW37" s="130"/>
      <c r="CHX37" s="130"/>
      <c r="CHY37" s="130"/>
      <c r="CHZ37" s="130"/>
      <c r="CIA37" s="130"/>
      <c r="CIB37" s="130"/>
      <c r="CIC37" s="130"/>
      <c r="CID37" s="130"/>
      <c r="CIE37" s="129"/>
      <c r="CIF37" s="130"/>
      <c r="CIG37" s="130"/>
      <c r="CIH37" s="130"/>
      <c r="CII37" s="130"/>
      <c r="CIJ37" s="130"/>
      <c r="CIK37" s="130"/>
      <c r="CIL37" s="130"/>
      <c r="CIM37" s="130"/>
      <c r="CIN37" s="130"/>
      <c r="CIO37" s="130"/>
      <c r="CIP37" s="130"/>
      <c r="CIQ37" s="130"/>
      <c r="CIR37" s="130"/>
      <c r="CIS37" s="130"/>
      <c r="CIT37" s="130"/>
      <c r="CIU37" s="130"/>
      <c r="CIV37" s="130"/>
      <c r="CIW37" s="130"/>
      <c r="CIX37" s="130"/>
      <c r="CIY37" s="130"/>
      <c r="CIZ37" s="130"/>
      <c r="CJA37" s="129"/>
      <c r="CJB37" s="130"/>
      <c r="CJC37" s="130"/>
      <c r="CJD37" s="130"/>
      <c r="CJE37" s="130"/>
      <c r="CJF37" s="130"/>
      <c r="CJG37" s="130"/>
      <c r="CJH37" s="130"/>
      <c r="CJI37" s="130"/>
      <c r="CJJ37" s="130"/>
      <c r="CJK37" s="130"/>
      <c r="CJL37" s="130"/>
      <c r="CJM37" s="130"/>
      <c r="CJN37" s="130"/>
      <c r="CJO37" s="130"/>
      <c r="CJP37" s="130"/>
      <c r="CJQ37" s="130"/>
      <c r="CJR37" s="130"/>
      <c r="CJS37" s="130"/>
      <c r="CJT37" s="130"/>
      <c r="CJU37" s="130"/>
      <c r="CJV37" s="130"/>
      <c r="CJW37" s="129"/>
      <c r="CJX37" s="130"/>
      <c r="CJY37" s="130"/>
      <c r="CJZ37" s="130"/>
      <c r="CKA37" s="130"/>
      <c r="CKB37" s="130"/>
      <c r="CKC37" s="130"/>
      <c r="CKD37" s="130"/>
      <c r="CKE37" s="130"/>
      <c r="CKF37" s="130"/>
      <c r="CKG37" s="130"/>
      <c r="CKH37" s="130"/>
      <c r="CKI37" s="130"/>
      <c r="CKJ37" s="130"/>
      <c r="CKK37" s="130"/>
      <c r="CKL37" s="130"/>
      <c r="CKM37" s="130"/>
      <c r="CKN37" s="130"/>
      <c r="CKO37" s="130"/>
      <c r="CKP37" s="130"/>
      <c r="CKQ37" s="130"/>
      <c r="CKR37" s="130"/>
      <c r="CKS37" s="129"/>
      <c r="CKT37" s="130"/>
      <c r="CKU37" s="130"/>
      <c r="CKV37" s="130"/>
      <c r="CKW37" s="130"/>
      <c r="CKX37" s="130"/>
      <c r="CKY37" s="130"/>
      <c r="CKZ37" s="130"/>
      <c r="CLA37" s="130"/>
      <c r="CLB37" s="130"/>
      <c r="CLC37" s="130"/>
      <c r="CLD37" s="130"/>
      <c r="CLE37" s="130"/>
      <c r="CLF37" s="130"/>
      <c r="CLG37" s="130"/>
      <c r="CLH37" s="130"/>
      <c r="CLI37" s="130"/>
      <c r="CLJ37" s="130"/>
      <c r="CLK37" s="130"/>
      <c r="CLL37" s="130"/>
      <c r="CLM37" s="130"/>
      <c r="CLN37" s="130"/>
      <c r="CLO37" s="129"/>
      <c r="CLP37" s="130"/>
      <c r="CLQ37" s="130"/>
      <c r="CLR37" s="130"/>
      <c r="CLS37" s="130"/>
      <c r="CLT37" s="130"/>
      <c r="CLU37" s="130"/>
      <c r="CLV37" s="130"/>
      <c r="CLW37" s="130"/>
      <c r="CLX37" s="130"/>
      <c r="CLY37" s="130"/>
      <c r="CLZ37" s="130"/>
      <c r="CMA37" s="130"/>
      <c r="CMB37" s="130"/>
      <c r="CMC37" s="130"/>
      <c r="CMD37" s="130"/>
      <c r="CME37" s="130"/>
      <c r="CMF37" s="130"/>
      <c r="CMG37" s="130"/>
      <c r="CMH37" s="130"/>
      <c r="CMI37" s="130"/>
      <c r="CMJ37" s="130"/>
      <c r="CMK37" s="129"/>
      <c r="CML37" s="130"/>
      <c r="CMM37" s="130"/>
      <c r="CMN37" s="130"/>
      <c r="CMO37" s="130"/>
      <c r="CMP37" s="130"/>
      <c r="CMQ37" s="130"/>
      <c r="CMR37" s="130"/>
      <c r="CMS37" s="130"/>
      <c r="CMT37" s="130"/>
      <c r="CMU37" s="130"/>
      <c r="CMV37" s="130"/>
      <c r="CMW37" s="130"/>
      <c r="CMX37" s="130"/>
      <c r="CMY37" s="130"/>
      <c r="CMZ37" s="130"/>
      <c r="CNA37" s="130"/>
      <c r="CNB37" s="130"/>
      <c r="CNC37" s="130"/>
      <c r="CND37" s="130"/>
      <c r="CNE37" s="130"/>
      <c r="CNF37" s="130"/>
      <c r="CNG37" s="129"/>
      <c r="CNH37" s="130"/>
      <c r="CNI37" s="130"/>
      <c r="CNJ37" s="130"/>
      <c r="CNK37" s="130"/>
      <c r="CNL37" s="130"/>
      <c r="CNM37" s="130"/>
      <c r="CNN37" s="130"/>
      <c r="CNO37" s="130"/>
      <c r="CNP37" s="130"/>
      <c r="CNQ37" s="130"/>
      <c r="CNR37" s="130"/>
      <c r="CNS37" s="130"/>
      <c r="CNT37" s="130"/>
      <c r="CNU37" s="130"/>
      <c r="CNV37" s="130"/>
      <c r="CNW37" s="130"/>
      <c r="CNX37" s="130"/>
      <c r="CNY37" s="130"/>
      <c r="CNZ37" s="130"/>
      <c r="COA37" s="130"/>
      <c r="COB37" s="130"/>
      <c r="COC37" s="129"/>
      <c r="COD37" s="130"/>
      <c r="COE37" s="130"/>
      <c r="COF37" s="130"/>
      <c r="COG37" s="130"/>
      <c r="COH37" s="130"/>
      <c r="COI37" s="130"/>
      <c r="COJ37" s="130"/>
      <c r="COK37" s="130"/>
      <c r="COL37" s="130"/>
      <c r="COM37" s="130"/>
      <c r="CON37" s="130"/>
      <c r="COO37" s="130"/>
      <c r="COP37" s="130"/>
      <c r="COQ37" s="130"/>
      <c r="COR37" s="130"/>
      <c r="COS37" s="130"/>
      <c r="COT37" s="130"/>
      <c r="COU37" s="130"/>
      <c r="COV37" s="130"/>
      <c r="COW37" s="130"/>
      <c r="COX37" s="130"/>
      <c r="COY37" s="129"/>
      <c r="COZ37" s="130"/>
      <c r="CPA37" s="130"/>
      <c r="CPB37" s="130"/>
      <c r="CPC37" s="130"/>
      <c r="CPD37" s="130"/>
      <c r="CPE37" s="130"/>
      <c r="CPF37" s="130"/>
      <c r="CPG37" s="130"/>
      <c r="CPH37" s="130"/>
      <c r="CPI37" s="130"/>
      <c r="CPJ37" s="130"/>
      <c r="CPK37" s="130"/>
      <c r="CPL37" s="130"/>
      <c r="CPM37" s="130"/>
      <c r="CPN37" s="130"/>
      <c r="CPO37" s="130"/>
      <c r="CPP37" s="130"/>
      <c r="CPQ37" s="130"/>
      <c r="CPR37" s="130"/>
      <c r="CPS37" s="130"/>
      <c r="CPT37" s="130"/>
      <c r="CPU37" s="129"/>
      <c r="CPV37" s="130"/>
      <c r="CPW37" s="130"/>
      <c r="CPX37" s="130"/>
      <c r="CPY37" s="130"/>
      <c r="CPZ37" s="130"/>
      <c r="CQA37" s="130"/>
      <c r="CQB37" s="130"/>
      <c r="CQC37" s="130"/>
      <c r="CQD37" s="130"/>
      <c r="CQE37" s="130"/>
      <c r="CQF37" s="130"/>
      <c r="CQG37" s="130"/>
      <c r="CQH37" s="130"/>
      <c r="CQI37" s="130"/>
      <c r="CQJ37" s="130"/>
      <c r="CQK37" s="130"/>
      <c r="CQL37" s="130"/>
      <c r="CQM37" s="130"/>
      <c r="CQN37" s="130"/>
      <c r="CQO37" s="130"/>
      <c r="CQP37" s="130"/>
      <c r="CQQ37" s="129"/>
      <c r="CQR37" s="130"/>
      <c r="CQS37" s="130"/>
      <c r="CQT37" s="130"/>
      <c r="CQU37" s="130"/>
      <c r="CQV37" s="130"/>
      <c r="CQW37" s="130"/>
      <c r="CQX37" s="130"/>
      <c r="CQY37" s="130"/>
      <c r="CQZ37" s="130"/>
      <c r="CRA37" s="130"/>
      <c r="CRB37" s="130"/>
      <c r="CRC37" s="130"/>
      <c r="CRD37" s="130"/>
      <c r="CRE37" s="130"/>
      <c r="CRF37" s="130"/>
      <c r="CRG37" s="130"/>
      <c r="CRH37" s="130"/>
      <c r="CRI37" s="130"/>
      <c r="CRJ37" s="130"/>
      <c r="CRK37" s="130"/>
      <c r="CRL37" s="130"/>
      <c r="CRM37" s="129"/>
      <c r="CRN37" s="130"/>
      <c r="CRO37" s="130"/>
      <c r="CRP37" s="130"/>
      <c r="CRQ37" s="130"/>
      <c r="CRR37" s="130"/>
      <c r="CRS37" s="130"/>
      <c r="CRT37" s="130"/>
      <c r="CRU37" s="130"/>
      <c r="CRV37" s="130"/>
      <c r="CRW37" s="130"/>
      <c r="CRX37" s="130"/>
      <c r="CRY37" s="130"/>
      <c r="CRZ37" s="130"/>
      <c r="CSA37" s="130"/>
      <c r="CSB37" s="130"/>
      <c r="CSC37" s="130"/>
      <c r="CSD37" s="130"/>
      <c r="CSE37" s="130"/>
      <c r="CSF37" s="130"/>
      <c r="CSG37" s="130"/>
      <c r="CSH37" s="130"/>
      <c r="CSI37" s="129"/>
      <c r="CSJ37" s="130"/>
      <c r="CSK37" s="130"/>
      <c r="CSL37" s="130"/>
      <c r="CSM37" s="130"/>
      <c r="CSN37" s="130"/>
      <c r="CSO37" s="130"/>
      <c r="CSP37" s="130"/>
      <c r="CSQ37" s="130"/>
      <c r="CSR37" s="130"/>
      <c r="CSS37" s="130"/>
      <c r="CST37" s="130"/>
      <c r="CSU37" s="130"/>
      <c r="CSV37" s="130"/>
      <c r="CSW37" s="130"/>
      <c r="CSX37" s="130"/>
      <c r="CSY37" s="130"/>
      <c r="CSZ37" s="130"/>
      <c r="CTA37" s="130"/>
      <c r="CTB37" s="130"/>
      <c r="CTC37" s="130"/>
      <c r="CTD37" s="130"/>
      <c r="CTE37" s="129"/>
      <c r="CTF37" s="130"/>
      <c r="CTG37" s="130"/>
      <c r="CTH37" s="130"/>
      <c r="CTI37" s="130"/>
      <c r="CTJ37" s="130"/>
      <c r="CTK37" s="130"/>
      <c r="CTL37" s="130"/>
      <c r="CTM37" s="130"/>
      <c r="CTN37" s="130"/>
      <c r="CTO37" s="130"/>
      <c r="CTP37" s="130"/>
      <c r="CTQ37" s="130"/>
      <c r="CTR37" s="130"/>
      <c r="CTS37" s="130"/>
      <c r="CTT37" s="130"/>
      <c r="CTU37" s="130"/>
      <c r="CTV37" s="130"/>
      <c r="CTW37" s="130"/>
      <c r="CTX37" s="130"/>
      <c r="CTY37" s="130"/>
      <c r="CTZ37" s="130"/>
      <c r="CUA37" s="129"/>
      <c r="CUB37" s="130"/>
      <c r="CUC37" s="130"/>
      <c r="CUD37" s="130"/>
      <c r="CUE37" s="130"/>
      <c r="CUF37" s="130"/>
      <c r="CUG37" s="130"/>
      <c r="CUH37" s="130"/>
      <c r="CUI37" s="130"/>
      <c r="CUJ37" s="130"/>
      <c r="CUK37" s="130"/>
      <c r="CUL37" s="130"/>
      <c r="CUM37" s="130"/>
      <c r="CUN37" s="130"/>
      <c r="CUO37" s="130"/>
      <c r="CUP37" s="130"/>
      <c r="CUQ37" s="130"/>
      <c r="CUR37" s="130"/>
      <c r="CUS37" s="130"/>
      <c r="CUT37" s="130"/>
      <c r="CUU37" s="130"/>
      <c r="CUV37" s="130"/>
      <c r="CUW37" s="129"/>
      <c r="CUX37" s="130"/>
      <c r="CUY37" s="130"/>
      <c r="CUZ37" s="130"/>
      <c r="CVA37" s="130"/>
      <c r="CVB37" s="130"/>
      <c r="CVC37" s="130"/>
      <c r="CVD37" s="130"/>
      <c r="CVE37" s="130"/>
      <c r="CVF37" s="130"/>
      <c r="CVG37" s="130"/>
      <c r="CVH37" s="130"/>
      <c r="CVI37" s="130"/>
      <c r="CVJ37" s="130"/>
      <c r="CVK37" s="130"/>
      <c r="CVL37" s="130"/>
      <c r="CVM37" s="130"/>
      <c r="CVN37" s="130"/>
      <c r="CVO37" s="130"/>
      <c r="CVP37" s="130"/>
      <c r="CVQ37" s="130"/>
      <c r="CVR37" s="130"/>
      <c r="CVS37" s="129"/>
      <c r="CVT37" s="130"/>
      <c r="CVU37" s="130"/>
      <c r="CVV37" s="130"/>
      <c r="CVW37" s="130"/>
      <c r="CVX37" s="130"/>
      <c r="CVY37" s="130"/>
      <c r="CVZ37" s="130"/>
      <c r="CWA37" s="130"/>
      <c r="CWB37" s="130"/>
      <c r="CWC37" s="130"/>
      <c r="CWD37" s="130"/>
      <c r="CWE37" s="130"/>
      <c r="CWF37" s="130"/>
      <c r="CWG37" s="130"/>
      <c r="CWH37" s="130"/>
      <c r="CWI37" s="130"/>
      <c r="CWJ37" s="130"/>
      <c r="CWK37" s="130"/>
      <c r="CWL37" s="130"/>
      <c r="CWM37" s="130"/>
      <c r="CWN37" s="130"/>
      <c r="CWO37" s="129"/>
      <c r="CWP37" s="130"/>
      <c r="CWQ37" s="130"/>
      <c r="CWR37" s="130"/>
      <c r="CWS37" s="130"/>
      <c r="CWT37" s="130"/>
      <c r="CWU37" s="130"/>
      <c r="CWV37" s="130"/>
      <c r="CWW37" s="130"/>
      <c r="CWX37" s="130"/>
      <c r="CWY37" s="130"/>
      <c r="CWZ37" s="130"/>
      <c r="CXA37" s="130"/>
      <c r="CXB37" s="130"/>
      <c r="CXC37" s="130"/>
      <c r="CXD37" s="130"/>
      <c r="CXE37" s="130"/>
      <c r="CXF37" s="130"/>
      <c r="CXG37" s="130"/>
      <c r="CXH37" s="130"/>
      <c r="CXI37" s="130"/>
      <c r="CXJ37" s="130"/>
      <c r="CXK37" s="129"/>
      <c r="CXL37" s="130"/>
      <c r="CXM37" s="130"/>
      <c r="CXN37" s="130"/>
      <c r="CXO37" s="130"/>
      <c r="CXP37" s="130"/>
      <c r="CXQ37" s="130"/>
      <c r="CXR37" s="130"/>
      <c r="CXS37" s="130"/>
      <c r="CXT37" s="130"/>
      <c r="CXU37" s="130"/>
      <c r="CXV37" s="130"/>
      <c r="CXW37" s="130"/>
      <c r="CXX37" s="130"/>
      <c r="CXY37" s="130"/>
      <c r="CXZ37" s="130"/>
      <c r="CYA37" s="130"/>
      <c r="CYB37" s="130"/>
      <c r="CYC37" s="130"/>
      <c r="CYD37" s="130"/>
      <c r="CYE37" s="130"/>
      <c r="CYF37" s="130"/>
      <c r="CYG37" s="129"/>
      <c r="CYH37" s="130"/>
      <c r="CYI37" s="130"/>
      <c r="CYJ37" s="130"/>
      <c r="CYK37" s="130"/>
      <c r="CYL37" s="130"/>
      <c r="CYM37" s="130"/>
      <c r="CYN37" s="130"/>
      <c r="CYO37" s="130"/>
      <c r="CYP37" s="130"/>
      <c r="CYQ37" s="130"/>
      <c r="CYR37" s="130"/>
      <c r="CYS37" s="130"/>
      <c r="CYT37" s="130"/>
      <c r="CYU37" s="130"/>
      <c r="CYV37" s="130"/>
      <c r="CYW37" s="130"/>
      <c r="CYX37" s="130"/>
      <c r="CYY37" s="130"/>
      <c r="CYZ37" s="130"/>
      <c r="CZA37" s="130"/>
      <c r="CZB37" s="130"/>
      <c r="CZC37" s="129"/>
      <c r="CZD37" s="130"/>
      <c r="CZE37" s="130"/>
      <c r="CZF37" s="130"/>
      <c r="CZG37" s="130"/>
      <c r="CZH37" s="130"/>
      <c r="CZI37" s="130"/>
      <c r="CZJ37" s="130"/>
      <c r="CZK37" s="130"/>
      <c r="CZL37" s="130"/>
      <c r="CZM37" s="130"/>
      <c r="CZN37" s="130"/>
      <c r="CZO37" s="130"/>
      <c r="CZP37" s="130"/>
      <c r="CZQ37" s="130"/>
      <c r="CZR37" s="130"/>
      <c r="CZS37" s="130"/>
      <c r="CZT37" s="130"/>
      <c r="CZU37" s="130"/>
      <c r="CZV37" s="130"/>
      <c r="CZW37" s="130"/>
      <c r="CZX37" s="130"/>
      <c r="CZY37" s="129"/>
      <c r="CZZ37" s="130"/>
      <c r="DAA37" s="130"/>
      <c r="DAB37" s="130"/>
      <c r="DAC37" s="130"/>
      <c r="DAD37" s="130"/>
      <c r="DAE37" s="130"/>
      <c r="DAF37" s="130"/>
      <c r="DAG37" s="130"/>
      <c r="DAH37" s="130"/>
      <c r="DAI37" s="130"/>
      <c r="DAJ37" s="130"/>
      <c r="DAK37" s="130"/>
      <c r="DAL37" s="130"/>
      <c r="DAM37" s="130"/>
      <c r="DAN37" s="130"/>
      <c r="DAO37" s="130"/>
      <c r="DAP37" s="130"/>
      <c r="DAQ37" s="130"/>
      <c r="DAR37" s="130"/>
      <c r="DAS37" s="130"/>
      <c r="DAT37" s="130"/>
      <c r="DAU37" s="129"/>
      <c r="DAV37" s="130"/>
      <c r="DAW37" s="130"/>
      <c r="DAX37" s="130"/>
      <c r="DAY37" s="130"/>
      <c r="DAZ37" s="130"/>
      <c r="DBA37" s="130"/>
      <c r="DBB37" s="130"/>
      <c r="DBC37" s="130"/>
      <c r="DBD37" s="130"/>
      <c r="DBE37" s="130"/>
      <c r="DBF37" s="130"/>
      <c r="DBG37" s="130"/>
      <c r="DBH37" s="130"/>
      <c r="DBI37" s="130"/>
      <c r="DBJ37" s="130"/>
      <c r="DBK37" s="130"/>
      <c r="DBL37" s="130"/>
      <c r="DBM37" s="130"/>
      <c r="DBN37" s="130"/>
      <c r="DBO37" s="130"/>
      <c r="DBP37" s="130"/>
      <c r="DBQ37" s="129"/>
      <c r="DBR37" s="130"/>
      <c r="DBS37" s="130"/>
      <c r="DBT37" s="130"/>
      <c r="DBU37" s="130"/>
      <c r="DBV37" s="130"/>
      <c r="DBW37" s="130"/>
      <c r="DBX37" s="130"/>
      <c r="DBY37" s="130"/>
      <c r="DBZ37" s="130"/>
      <c r="DCA37" s="130"/>
      <c r="DCB37" s="130"/>
      <c r="DCC37" s="130"/>
      <c r="DCD37" s="130"/>
      <c r="DCE37" s="130"/>
      <c r="DCF37" s="130"/>
      <c r="DCG37" s="130"/>
      <c r="DCH37" s="130"/>
      <c r="DCI37" s="130"/>
      <c r="DCJ37" s="130"/>
      <c r="DCK37" s="130"/>
      <c r="DCL37" s="130"/>
      <c r="DCM37" s="129"/>
      <c r="DCN37" s="130"/>
      <c r="DCO37" s="130"/>
      <c r="DCP37" s="130"/>
      <c r="DCQ37" s="130"/>
      <c r="DCR37" s="130"/>
      <c r="DCS37" s="130"/>
      <c r="DCT37" s="130"/>
      <c r="DCU37" s="130"/>
      <c r="DCV37" s="130"/>
      <c r="DCW37" s="130"/>
      <c r="DCX37" s="130"/>
      <c r="DCY37" s="130"/>
      <c r="DCZ37" s="130"/>
      <c r="DDA37" s="130"/>
      <c r="DDB37" s="130"/>
      <c r="DDC37" s="130"/>
      <c r="DDD37" s="130"/>
      <c r="DDE37" s="130"/>
      <c r="DDF37" s="130"/>
      <c r="DDG37" s="130"/>
      <c r="DDH37" s="130"/>
      <c r="DDI37" s="129"/>
      <c r="DDJ37" s="130"/>
      <c r="DDK37" s="130"/>
      <c r="DDL37" s="130"/>
      <c r="DDM37" s="130"/>
      <c r="DDN37" s="130"/>
      <c r="DDO37" s="130"/>
      <c r="DDP37" s="130"/>
      <c r="DDQ37" s="130"/>
      <c r="DDR37" s="130"/>
      <c r="DDS37" s="130"/>
      <c r="DDT37" s="130"/>
      <c r="DDU37" s="130"/>
      <c r="DDV37" s="130"/>
      <c r="DDW37" s="130"/>
      <c r="DDX37" s="130"/>
      <c r="DDY37" s="130"/>
      <c r="DDZ37" s="130"/>
      <c r="DEA37" s="130"/>
      <c r="DEB37" s="130"/>
      <c r="DEC37" s="130"/>
      <c r="DED37" s="130"/>
      <c r="DEE37" s="129"/>
      <c r="DEF37" s="130"/>
      <c r="DEG37" s="130"/>
      <c r="DEH37" s="130"/>
      <c r="DEI37" s="130"/>
      <c r="DEJ37" s="130"/>
      <c r="DEK37" s="130"/>
      <c r="DEL37" s="130"/>
      <c r="DEM37" s="130"/>
      <c r="DEN37" s="130"/>
      <c r="DEO37" s="130"/>
      <c r="DEP37" s="130"/>
      <c r="DEQ37" s="130"/>
      <c r="DER37" s="130"/>
      <c r="DES37" s="130"/>
      <c r="DET37" s="130"/>
      <c r="DEU37" s="130"/>
      <c r="DEV37" s="130"/>
      <c r="DEW37" s="130"/>
      <c r="DEX37" s="130"/>
      <c r="DEY37" s="130"/>
      <c r="DEZ37" s="130"/>
      <c r="DFA37" s="129"/>
      <c r="DFB37" s="130"/>
      <c r="DFC37" s="130"/>
      <c r="DFD37" s="130"/>
      <c r="DFE37" s="130"/>
      <c r="DFF37" s="130"/>
      <c r="DFG37" s="130"/>
      <c r="DFH37" s="130"/>
      <c r="DFI37" s="130"/>
      <c r="DFJ37" s="130"/>
      <c r="DFK37" s="130"/>
      <c r="DFL37" s="130"/>
      <c r="DFM37" s="130"/>
      <c r="DFN37" s="130"/>
      <c r="DFO37" s="130"/>
      <c r="DFP37" s="130"/>
      <c r="DFQ37" s="130"/>
      <c r="DFR37" s="130"/>
      <c r="DFS37" s="130"/>
      <c r="DFT37" s="130"/>
      <c r="DFU37" s="130"/>
      <c r="DFV37" s="130"/>
      <c r="DFW37" s="129"/>
      <c r="DFX37" s="130"/>
      <c r="DFY37" s="130"/>
      <c r="DFZ37" s="130"/>
      <c r="DGA37" s="130"/>
      <c r="DGB37" s="130"/>
      <c r="DGC37" s="130"/>
      <c r="DGD37" s="130"/>
      <c r="DGE37" s="130"/>
      <c r="DGF37" s="130"/>
      <c r="DGG37" s="130"/>
      <c r="DGH37" s="130"/>
      <c r="DGI37" s="130"/>
      <c r="DGJ37" s="130"/>
      <c r="DGK37" s="130"/>
      <c r="DGL37" s="130"/>
      <c r="DGM37" s="130"/>
      <c r="DGN37" s="130"/>
      <c r="DGO37" s="130"/>
      <c r="DGP37" s="130"/>
      <c r="DGQ37" s="130"/>
      <c r="DGR37" s="130"/>
      <c r="DGS37" s="129"/>
      <c r="DGT37" s="130"/>
      <c r="DGU37" s="130"/>
      <c r="DGV37" s="130"/>
      <c r="DGW37" s="130"/>
      <c r="DGX37" s="130"/>
      <c r="DGY37" s="130"/>
      <c r="DGZ37" s="130"/>
      <c r="DHA37" s="130"/>
      <c r="DHB37" s="130"/>
      <c r="DHC37" s="130"/>
      <c r="DHD37" s="130"/>
      <c r="DHE37" s="130"/>
      <c r="DHF37" s="130"/>
      <c r="DHG37" s="130"/>
      <c r="DHH37" s="130"/>
      <c r="DHI37" s="130"/>
      <c r="DHJ37" s="130"/>
      <c r="DHK37" s="130"/>
      <c r="DHL37" s="130"/>
      <c r="DHM37" s="130"/>
      <c r="DHN37" s="130"/>
      <c r="DHO37" s="129"/>
      <c r="DHP37" s="130"/>
      <c r="DHQ37" s="130"/>
      <c r="DHR37" s="130"/>
      <c r="DHS37" s="130"/>
      <c r="DHT37" s="130"/>
      <c r="DHU37" s="130"/>
      <c r="DHV37" s="130"/>
      <c r="DHW37" s="130"/>
      <c r="DHX37" s="130"/>
      <c r="DHY37" s="130"/>
      <c r="DHZ37" s="130"/>
      <c r="DIA37" s="130"/>
      <c r="DIB37" s="130"/>
      <c r="DIC37" s="130"/>
      <c r="DID37" s="130"/>
      <c r="DIE37" s="130"/>
      <c r="DIF37" s="130"/>
      <c r="DIG37" s="130"/>
      <c r="DIH37" s="130"/>
      <c r="DII37" s="130"/>
      <c r="DIJ37" s="130"/>
      <c r="DIK37" s="129"/>
      <c r="DIL37" s="130"/>
      <c r="DIM37" s="130"/>
      <c r="DIN37" s="130"/>
      <c r="DIO37" s="130"/>
      <c r="DIP37" s="130"/>
      <c r="DIQ37" s="130"/>
      <c r="DIR37" s="130"/>
      <c r="DIS37" s="130"/>
      <c r="DIT37" s="130"/>
      <c r="DIU37" s="130"/>
      <c r="DIV37" s="130"/>
      <c r="DIW37" s="130"/>
      <c r="DIX37" s="130"/>
      <c r="DIY37" s="130"/>
      <c r="DIZ37" s="130"/>
      <c r="DJA37" s="130"/>
      <c r="DJB37" s="130"/>
      <c r="DJC37" s="130"/>
      <c r="DJD37" s="130"/>
      <c r="DJE37" s="130"/>
      <c r="DJF37" s="130"/>
      <c r="DJG37" s="129"/>
      <c r="DJH37" s="130"/>
      <c r="DJI37" s="130"/>
      <c r="DJJ37" s="130"/>
      <c r="DJK37" s="130"/>
      <c r="DJL37" s="130"/>
      <c r="DJM37" s="130"/>
      <c r="DJN37" s="130"/>
      <c r="DJO37" s="130"/>
      <c r="DJP37" s="130"/>
      <c r="DJQ37" s="130"/>
      <c r="DJR37" s="130"/>
      <c r="DJS37" s="130"/>
      <c r="DJT37" s="130"/>
      <c r="DJU37" s="130"/>
      <c r="DJV37" s="130"/>
      <c r="DJW37" s="130"/>
      <c r="DJX37" s="130"/>
      <c r="DJY37" s="130"/>
      <c r="DJZ37" s="130"/>
      <c r="DKA37" s="130"/>
      <c r="DKB37" s="130"/>
      <c r="DKC37" s="129"/>
      <c r="DKD37" s="130"/>
      <c r="DKE37" s="130"/>
      <c r="DKF37" s="130"/>
      <c r="DKG37" s="130"/>
      <c r="DKH37" s="130"/>
      <c r="DKI37" s="130"/>
      <c r="DKJ37" s="130"/>
      <c r="DKK37" s="130"/>
      <c r="DKL37" s="130"/>
      <c r="DKM37" s="130"/>
      <c r="DKN37" s="130"/>
      <c r="DKO37" s="130"/>
      <c r="DKP37" s="130"/>
      <c r="DKQ37" s="130"/>
      <c r="DKR37" s="130"/>
      <c r="DKS37" s="130"/>
      <c r="DKT37" s="130"/>
      <c r="DKU37" s="130"/>
      <c r="DKV37" s="130"/>
      <c r="DKW37" s="130"/>
      <c r="DKX37" s="130"/>
      <c r="DKY37" s="129"/>
      <c r="DKZ37" s="130"/>
      <c r="DLA37" s="130"/>
      <c r="DLB37" s="130"/>
      <c r="DLC37" s="130"/>
      <c r="DLD37" s="130"/>
      <c r="DLE37" s="130"/>
      <c r="DLF37" s="130"/>
      <c r="DLG37" s="130"/>
      <c r="DLH37" s="130"/>
      <c r="DLI37" s="130"/>
      <c r="DLJ37" s="130"/>
      <c r="DLK37" s="130"/>
      <c r="DLL37" s="130"/>
      <c r="DLM37" s="130"/>
      <c r="DLN37" s="130"/>
      <c r="DLO37" s="130"/>
      <c r="DLP37" s="130"/>
      <c r="DLQ37" s="130"/>
      <c r="DLR37" s="130"/>
      <c r="DLS37" s="130"/>
      <c r="DLT37" s="130"/>
      <c r="DLU37" s="129"/>
      <c r="DLV37" s="130"/>
      <c r="DLW37" s="130"/>
      <c r="DLX37" s="130"/>
      <c r="DLY37" s="130"/>
      <c r="DLZ37" s="130"/>
      <c r="DMA37" s="130"/>
      <c r="DMB37" s="130"/>
      <c r="DMC37" s="130"/>
      <c r="DMD37" s="130"/>
      <c r="DME37" s="130"/>
      <c r="DMF37" s="130"/>
      <c r="DMG37" s="130"/>
      <c r="DMH37" s="130"/>
      <c r="DMI37" s="130"/>
      <c r="DMJ37" s="130"/>
      <c r="DMK37" s="130"/>
      <c r="DML37" s="130"/>
      <c r="DMM37" s="130"/>
      <c r="DMN37" s="130"/>
      <c r="DMO37" s="130"/>
      <c r="DMP37" s="130"/>
      <c r="DMQ37" s="129"/>
      <c r="DMR37" s="130"/>
      <c r="DMS37" s="130"/>
      <c r="DMT37" s="130"/>
      <c r="DMU37" s="130"/>
      <c r="DMV37" s="130"/>
      <c r="DMW37" s="130"/>
      <c r="DMX37" s="130"/>
      <c r="DMY37" s="130"/>
      <c r="DMZ37" s="130"/>
      <c r="DNA37" s="130"/>
      <c r="DNB37" s="130"/>
      <c r="DNC37" s="130"/>
      <c r="DND37" s="130"/>
      <c r="DNE37" s="130"/>
      <c r="DNF37" s="130"/>
      <c r="DNG37" s="130"/>
      <c r="DNH37" s="130"/>
      <c r="DNI37" s="130"/>
      <c r="DNJ37" s="130"/>
      <c r="DNK37" s="130"/>
      <c r="DNL37" s="130"/>
      <c r="DNM37" s="129"/>
      <c r="DNN37" s="130"/>
      <c r="DNO37" s="130"/>
      <c r="DNP37" s="130"/>
      <c r="DNQ37" s="130"/>
      <c r="DNR37" s="130"/>
      <c r="DNS37" s="130"/>
      <c r="DNT37" s="130"/>
      <c r="DNU37" s="130"/>
      <c r="DNV37" s="130"/>
      <c r="DNW37" s="130"/>
      <c r="DNX37" s="130"/>
      <c r="DNY37" s="130"/>
      <c r="DNZ37" s="130"/>
      <c r="DOA37" s="130"/>
      <c r="DOB37" s="130"/>
      <c r="DOC37" s="130"/>
      <c r="DOD37" s="130"/>
      <c r="DOE37" s="130"/>
      <c r="DOF37" s="130"/>
      <c r="DOG37" s="130"/>
      <c r="DOH37" s="130"/>
      <c r="DOI37" s="129"/>
      <c r="DOJ37" s="130"/>
      <c r="DOK37" s="130"/>
      <c r="DOL37" s="130"/>
      <c r="DOM37" s="130"/>
      <c r="DON37" s="130"/>
      <c r="DOO37" s="130"/>
      <c r="DOP37" s="130"/>
      <c r="DOQ37" s="130"/>
      <c r="DOR37" s="130"/>
      <c r="DOS37" s="130"/>
      <c r="DOT37" s="130"/>
      <c r="DOU37" s="130"/>
      <c r="DOV37" s="130"/>
      <c r="DOW37" s="130"/>
      <c r="DOX37" s="130"/>
      <c r="DOY37" s="130"/>
      <c r="DOZ37" s="130"/>
      <c r="DPA37" s="130"/>
      <c r="DPB37" s="130"/>
      <c r="DPC37" s="130"/>
      <c r="DPD37" s="130"/>
      <c r="DPE37" s="129"/>
      <c r="DPF37" s="130"/>
      <c r="DPG37" s="130"/>
      <c r="DPH37" s="130"/>
      <c r="DPI37" s="130"/>
      <c r="DPJ37" s="130"/>
      <c r="DPK37" s="130"/>
      <c r="DPL37" s="130"/>
      <c r="DPM37" s="130"/>
      <c r="DPN37" s="130"/>
      <c r="DPO37" s="130"/>
      <c r="DPP37" s="130"/>
      <c r="DPQ37" s="130"/>
      <c r="DPR37" s="130"/>
      <c r="DPS37" s="130"/>
      <c r="DPT37" s="130"/>
      <c r="DPU37" s="130"/>
      <c r="DPV37" s="130"/>
      <c r="DPW37" s="130"/>
      <c r="DPX37" s="130"/>
      <c r="DPY37" s="130"/>
      <c r="DPZ37" s="130"/>
      <c r="DQA37" s="129"/>
      <c r="DQB37" s="130"/>
      <c r="DQC37" s="130"/>
      <c r="DQD37" s="130"/>
      <c r="DQE37" s="130"/>
      <c r="DQF37" s="130"/>
      <c r="DQG37" s="130"/>
      <c r="DQH37" s="130"/>
      <c r="DQI37" s="130"/>
      <c r="DQJ37" s="130"/>
      <c r="DQK37" s="130"/>
      <c r="DQL37" s="130"/>
      <c r="DQM37" s="130"/>
      <c r="DQN37" s="130"/>
      <c r="DQO37" s="130"/>
      <c r="DQP37" s="130"/>
      <c r="DQQ37" s="130"/>
      <c r="DQR37" s="130"/>
      <c r="DQS37" s="130"/>
      <c r="DQT37" s="130"/>
      <c r="DQU37" s="130"/>
      <c r="DQV37" s="130"/>
      <c r="DQW37" s="129"/>
      <c r="DQX37" s="130"/>
      <c r="DQY37" s="130"/>
      <c r="DQZ37" s="130"/>
      <c r="DRA37" s="130"/>
      <c r="DRB37" s="130"/>
      <c r="DRC37" s="130"/>
      <c r="DRD37" s="130"/>
      <c r="DRE37" s="130"/>
      <c r="DRF37" s="130"/>
      <c r="DRG37" s="130"/>
      <c r="DRH37" s="130"/>
      <c r="DRI37" s="130"/>
      <c r="DRJ37" s="130"/>
      <c r="DRK37" s="130"/>
      <c r="DRL37" s="130"/>
      <c r="DRM37" s="130"/>
      <c r="DRN37" s="130"/>
      <c r="DRO37" s="130"/>
      <c r="DRP37" s="130"/>
      <c r="DRQ37" s="130"/>
      <c r="DRR37" s="130"/>
      <c r="DRS37" s="129"/>
      <c r="DRT37" s="130"/>
      <c r="DRU37" s="130"/>
      <c r="DRV37" s="130"/>
      <c r="DRW37" s="130"/>
      <c r="DRX37" s="130"/>
      <c r="DRY37" s="130"/>
      <c r="DRZ37" s="130"/>
      <c r="DSA37" s="130"/>
      <c r="DSB37" s="130"/>
      <c r="DSC37" s="130"/>
      <c r="DSD37" s="130"/>
      <c r="DSE37" s="130"/>
      <c r="DSF37" s="130"/>
      <c r="DSG37" s="130"/>
      <c r="DSH37" s="130"/>
      <c r="DSI37" s="130"/>
      <c r="DSJ37" s="130"/>
      <c r="DSK37" s="130"/>
      <c r="DSL37" s="130"/>
      <c r="DSM37" s="130"/>
      <c r="DSN37" s="130"/>
      <c r="DSO37" s="129"/>
      <c r="DSP37" s="130"/>
      <c r="DSQ37" s="130"/>
      <c r="DSR37" s="130"/>
      <c r="DSS37" s="130"/>
      <c r="DST37" s="130"/>
      <c r="DSU37" s="130"/>
      <c r="DSV37" s="130"/>
      <c r="DSW37" s="130"/>
      <c r="DSX37" s="130"/>
      <c r="DSY37" s="130"/>
      <c r="DSZ37" s="130"/>
      <c r="DTA37" s="130"/>
      <c r="DTB37" s="130"/>
      <c r="DTC37" s="130"/>
      <c r="DTD37" s="130"/>
      <c r="DTE37" s="130"/>
      <c r="DTF37" s="130"/>
      <c r="DTG37" s="130"/>
      <c r="DTH37" s="130"/>
      <c r="DTI37" s="130"/>
      <c r="DTJ37" s="130"/>
      <c r="DTK37" s="129"/>
      <c r="DTL37" s="130"/>
      <c r="DTM37" s="130"/>
      <c r="DTN37" s="130"/>
      <c r="DTO37" s="130"/>
      <c r="DTP37" s="130"/>
      <c r="DTQ37" s="130"/>
      <c r="DTR37" s="130"/>
      <c r="DTS37" s="130"/>
      <c r="DTT37" s="130"/>
      <c r="DTU37" s="130"/>
      <c r="DTV37" s="130"/>
      <c r="DTW37" s="130"/>
      <c r="DTX37" s="130"/>
      <c r="DTY37" s="130"/>
      <c r="DTZ37" s="130"/>
      <c r="DUA37" s="130"/>
      <c r="DUB37" s="130"/>
      <c r="DUC37" s="130"/>
      <c r="DUD37" s="130"/>
      <c r="DUE37" s="130"/>
      <c r="DUF37" s="130"/>
      <c r="DUG37" s="129"/>
      <c r="DUH37" s="130"/>
      <c r="DUI37" s="130"/>
      <c r="DUJ37" s="130"/>
      <c r="DUK37" s="130"/>
      <c r="DUL37" s="130"/>
      <c r="DUM37" s="130"/>
      <c r="DUN37" s="130"/>
      <c r="DUO37" s="130"/>
      <c r="DUP37" s="130"/>
      <c r="DUQ37" s="130"/>
      <c r="DUR37" s="130"/>
      <c r="DUS37" s="130"/>
      <c r="DUT37" s="130"/>
      <c r="DUU37" s="130"/>
      <c r="DUV37" s="130"/>
      <c r="DUW37" s="130"/>
      <c r="DUX37" s="130"/>
      <c r="DUY37" s="130"/>
      <c r="DUZ37" s="130"/>
      <c r="DVA37" s="130"/>
      <c r="DVB37" s="130"/>
      <c r="DVC37" s="129"/>
      <c r="DVD37" s="130"/>
      <c r="DVE37" s="130"/>
      <c r="DVF37" s="130"/>
      <c r="DVG37" s="130"/>
      <c r="DVH37" s="130"/>
      <c r="DVI37" s="130"/>
      <c r="DVJ37" s="130"/>
      <c r="DVK37" s="130"/>
      <c r="DVL37" s="130"/>
      <c r="DVM37" s="130"/>
      <c r="DVN37" s="130"/>
      <c r="DVO37" s="130"/>
      <c r="DVP37" s="130"/>
      <c r="DVQ37" s="130"/>
      <c r="DVR37" s="130"/>
      <c r="DVS37" s="130"/>
      <c r="DVT37" s="130"/>
      <c r="DVU37" s="130"/>
      <c r="DVV37" s="130"/>
      <c r="DVW37" s="130"/>
      <c r="DVX37" s="130"/>
      <c r="DVY37" s="129"/>
      <c r="DVZ37" s="130"/>
      <c r="DWA37" s="130"/>
      <c r="DWB37" s="130"/>
      <c r="DWC37" s="130"/>
      <c r="DWD37" s="130"/>
      <c r="DWE37" s="130"/>
      <c r="DWF37" s="130"/>
      <c r="DWG37" s="130"/>
      <c r="DWH37" s="130"/>
      <c r="DWI37" s="130"/>
      <c r="DWJ37" s="130"/>
      <c r="DWK37" s="130"/>
      <c r="DWL37" s="130"/>
      <c r="DWM37" s="130"/>
      <c r="DWN37" s="130"/>
      <c r="DWO37" s="130"/>
      <c r="DWP37" s="130"/>
      <c r="DWQ37" s="130"/>
      <c r="DWR37" s="130"/>
      <c r="DWS37" s="130"/>
      <c r="DWT37" s="130"/>
      <c r="DWU37" s="129"/>
      <c r="DWV37" s="130"/>
      <c r="DWW37" s="130"/>
      <c r="DWX37" s="130"/>
      <c r="DWY37" s="130"/>
      <c r="DWZ37" s="130"/>
      <c r="DXA37" s="130"/>
      <c r="DXB37" s="130"/>
      <c r="DXC37" s="130"/>
      <c r="DXD37" s="130"/>
      <c r="DXE37" s="130"/>
      <c r="DXF37" s="130"/>
      <c r="DXG37" s="130"/>
      <c r="DXH37" s="130"/>
      <c r="DXI37" s="130"/>
      <c r="DXJ37" s="130"/>
      <c r="DXK37" s="130"/>
      <c r="DXL37" s="130"/>
      <c r="DXM37" s="130"/>
      <c r="DXN37" s="130"/>
      <c r="DXO37" s="130"/>
      <c r="DXP37" s="130"/>
      <c r="DXQ37" s="129"/>
      <c r="DXR37" s="130"/>
      <c r="DXS37" s="130"/>
      <c r="DXT37" s="130"/>
      <c r="DXU37" s="130"/>
      <c r="DXV37" s="130"/>
      <c r="DXW37" s="130"/>
      <c r="DXX37" s="130"/>
      <c r="DXY37" s="130"/>
      <c r="DXZ37" s="130"/>
      <c r="DYA37" s="130"/>
      <c r="DYB37" s="130"/>
      <c r="DYC37" s="130"/>
      <c r="DYD37" s="130"/>
      <c r="DYE37" s="130"/>
      <c r="DYF37" s="130"/>
      <c r="DYG37" s="130"/>
      <c r="DYH37" s="130"/>
      <c r="DYI37" s="130"/>
      <c r="DYJ37" s="130"/>
      <c r="DYK37" s="130"/>
      <c r="DYL37" s="130"/>
      <c r="DYM37" s="129"/>
      <c r="DYN37" s="130"/>
      <c r="DYO37" s="130"/>
      <c r="DYP37" s="130"/>
      <c r="DYQ37" s="130"/>
      <c r="DYR37" s="130"/>
      <c r="DYS37" s="130"/>
      <c r="DYT37" s="130"/>
      <c r="DYU37" s="130"/>
      <c r="DYV37" s="130"/>
      <c r="DYW37" s="130"/>
      <c r="DYX37" s="130"/>
      <c r="DYY37" s="130"/>
      <c r="DYZ37" s="130"/>
      <c r="DZA37" s="130"/>
      <c r="DZB37" s="130"/>
      <c r="DZC37" s="130"/>
      <c r="DZD37" s="130"/>
      <c r="DZE37" s="130"/>
      <c r="DZF37" s="130"/>
      <c r="DZG37" s="130"/>
      <c r="DZH37" s="130"/>
      <c r="DZI37" s="129"/>
      <c r="DZJ37" s="130"/>
      <c r="DZK37" s="130"/>
      <c r="DZL37" s="130"/>
      <c r="DZM37" s="130"/>
      <c r="DZN37" s="130"/>
      <c r="DZO37" s="130"/>
      <c r="DZP37" s="130"/>
      <c r="DZQ37" s="130"/>
      <c r="DZR37" s="130"/>
      <c r="DZS37" s="130"/>
      <c r="DZT37" s="130"/>
      <c r="DZU37" s="130"/>
      <c r="DZV37" s="130"/>
      <c r="DZW37" s="130"/>
      <c r="DZX37" s="130"/>
      <c r="DZY37" s="130"/>
      <c r="DZZ37" s="130"/>
      <c r="EAA37" s="130"/>
      <c r="EAB37" s="130"/>
      <c r="EAC37" s="130"/>
      <c r="EAD37" s="130"/>
      <c r="EAE37" s="129"/>
      <c r="EAF37" s="130"/>
      <c r="EAG37" s="130"/>
      <c r="EAH37" s="130"/>
      <c r="EAI37" s="130"/>
      <c r="EAJ37" s="130"/>
      <c r="EAK37" s="130"/>
      <c r="EAL37" s="130"/>
      <c r="EAM37" s="130"/>
      <c r="EAN37" s="130"/>
      <c r="EAO37" s="130"/>
      <c r="EAP37" s="130"/>
      <c r="EAQ37" s="130"/>
      <c r="EAR37" s="130"/>
      <c r="EAS37" s="130"/>
      <c r="EAT37" s="130"/>
      <c r="EAU37" s="130"/>
      <c r="EAV37" s="130"/>
      <c r="EAW37" s="130"/>
      <c r="EAX37" s="130"/>
      <c r="EAY37" s="130"/>
      <c r="EAZ37" s="130"/>
      <c r="EBA37" s="129"/>
      <c r="EBB37" s="130"/>
      <c r="EBC37" s="130"/>
      <c r="EBD37" s="130"/>
      <c r="EBE37" s="130"/>
      <c r="EBF37" s="130"/>
      <c r="EBG37" s="130"/>
      <c r="EBH37" s="130"/>
      <c r="EBI37" s="130"/>
      <c r="EBJ37" s="130"/>
      <c r="EBK37" s="130"/>
      <c r="EBL37" s="130"/>
      <c r="EBM37" s="130"/>
      <c r="EBN37" s="130"/>
      <c r="EBO37" s="130"/>
      <c r="EBP37" s="130"/>
      <c r="EBQ37" s="130"/>
      <c r="EBR37" s="130"/>
      <c r="EBS37" s="130"/>
      <c r="EBT37" s="130"/>
      <c r="EBU37" s="130"/>
      <c r="EBV37" s="130"/>
      <c r="EBW37" s="129"/>
      <c r="EBX37" s="130"/>
      <c r="EBY37" s="130"/>
      <c r="EBZ37" s="130"/>
      <c r="ECA37" s="130"/>
      <c r="ECB37" s="130"/>
      <c r="ECC37" s="130"/>
      <c r="ECD37" s="130"/>
      <c r="ECE37" s="130"/>
      <c r="ECF37" s="130"/>
      <c r="ECG37" s="130"/>
      <c r="ECH37" s="130"/>
      <c r="ECI37" s="130"/>
      <c r="ECJ37" s="130"/>
      <c r="ECK37" s="130"/>
      <c r="ECL37" s="130"/>
      <c r="ECM37" s="130"/>
      <c r="ECN37" s="130"/>
      <c r="ECO37" s="130"/>
      <c r="ECP37" s="130"/>
      <c r="ECQ37" s="130"/>
      <c r="ECR37" s="130"/>
      <c r="ECS37" s="129"/>
      <c r="ECT37" s="130"/>
      <c r="ECU37" s="130"/>
      <c r="ECV37" s="130"/>
      <c r="ECW37" s="130"/>
      <c r="ECX37" s="130"/>
      <c r="ECY37" s="130"/>
      <c r="ECZ37" s="130"/>
      <c r="EDA37" s="130"/>
      <c r="EDB37" s="130"/>
      <c r="EDC37" s="130"/>
      <c r="EDD37" s="130"/>
      <c r="EDE37" s="130"/>
      <c r="EDF37" s="130"/>
      <c r="EDG37" s="130"/>
      <c r="EDH37" s="130"/>
      <c r="EDI37" s="130"/>
      <c r="EDJ37" s="130"/>
      <c r="EDK37" s="130"/>
      <c r="EDL37" s="130"/>
      <c r="EDM37" s="130"/>
      <c r="EDN37" s="130"/>
      <c r="EDO37" s="129"/>
      <c r="EDP37" s="130"/>
      <c r="EDQ37" s="130"/>
      <c r="EDR37" s="130"/>
      <c r="EDS37" s="130"/>
      <c r="EDT37" s="130"/>
      <c r="EDU37" s="130"/>
      <c r="EDV37" s="130"/>
      <c r="EDW37" s="130"/>
      <c r="EDX37" s="130"/>
      <c r="EDY37" s="130"/>
      <c r="EDZ37" s="130"/>
      <c r="EEA37" s="130"/>
      <c r="EEB37" s="130"/>
      <c r="EEC37" s="130"/>
      <c r="EED37" s="130"/>
      <c r="EEE37" s="130"/>
      <c r="EEF37" s="130"/>
      <c r="EEG37" s="130"/>
      <c r="EEH37" s="130"/>
      <c r="EEI37" s="130"/>
      <c r="EEJ37" s="130"/>
      <c r="EEK37" s="129"/>
      <c r="EEL37" s="130"/>
      <c r="EEM37" s="130"/>
      <c r="EEN37" s="130"/>
      <c r="EEO37" s="130"/>
      <c r="EEP37" s="130"/>
      <c r="EEQ37" s="130"/>
      <c r="EER37" s="130"/>
      <c r="EES37" s="130"/>
      <c r="EET37" s="130"/>
      <c r="EEU37" s="130"/>
      <c r="EEV37" s="130"/>
      <c r="EEW37" s="130"/>
      <c r="EEX37" s="130"/>
      <c r="EEY37" s="130"/>
      <c r="EEZ37" s="130"/>
      <c r="EFA37" s="130"/>
      <c r="EFB37" s="130"/>
      <c r="EFC37" s="130"/>
      <c r="EFD37" s="130"/>
      <c r="EFE37" s="130"/>
      <c r="EFF37" s="130"/>
      <c r="EFG37" s="129"/>
      <c r="EFH37" s="130"/>
      <c r="EFI37" s="130"/>
      <c r="EFJ37" s="130"/>
      <c r="EFK37" s="130"/>
      <c r="EFL37" s="130"/>
      <c r="EFM37" s="130"/>
      <c r="EFN37" s="130"/>
      <c r="EFO37" s="130"/>
      <c r="EFP37" s="130"/>
      <c r="EFQ37" s="130"/>
      <c r="EFR37" s="130"/>
      <c r="EFS37" s="130"/>
      <c r="EFT37" s="130"/>
      <c r="EFU37" s="130"/>
      <c r="EFV37" s="130"/>
      <c r="EFW37" s="130"/>
      <c r="EFX37" s="130"/>
      <c r="EFY37" s="130"/>
      <c r="EFZ37" s="130"/>
      <c r="EGA37" s="130"/>
      <c r="EGB37" s="130"/>
      <c r="EGC37" s="129"/>
      <c r="EGD37" s="130"/>
      <c r="EGE37" s="130"/>
      <c r="EGF37" s="130"/>
      <c r="EGG37" s="130"/>
      <c r="EGH37" s="130"/>
      <c r="EGI37" s="130"/>
      <c r="EGJ37" s="130"/>
      <c r="EGK37" s="130"/>
      <c r="EGL37" s="130"/>
      <c r="EGM37" s="130"/>
      <c r="EGN37" s="130"/>
      <c r="EGO37" s="130"/>
      <c r="EGP37" s="130"/>
      <c r="EGQ37" s="130"/>
      <c r="EGR37" s="130"/>
      <c r="EGS37" s="130"/>
      <c r="EGT37" s="130"/>
      <c r="EGU37" s="130"/>
      <c r="EGV37" s="130"/>
      <c r="EGW37" s="130"/>
      <c r="EGX37" s="130"/>
      <c r="EGY37" s="129"/>
      <c r="EGZ37" s="130"/>
      <c r="EHA37" s="130"/>
      <c r="EHB37" s="130"/>
      <c r="EHC37" s="130"/>
      <c r="EHD37" s="130"/>
      <c r="EHE37" s="130"/>
      <c r="EHF37" s="130"/>
      <c r="EHG37" s="130"/>
      <c r="EHH37" s="130"/>
      <c r="EHI37" s="130"/>
      <c r="EHJ37" s="130"/>
      <c r="EHK37" s="130"/>
      <c r="EHL37" s="130"/>
      <c r="EHM37" s="130"/>
      <c r="EHN37" s="130"/>
      <c r="EHO37" s="130"/>
      <c r="EHP37" s="130"/>
      <c r="EHQ37" s="130"/>
      <c r="EHR37" s="130"/>
      <c r="EHS37" s="130"/>
      <c r="EHT37" s="130"/>
      <c r="EHU37" s="129"/>
      <c r="EHV37" s="130"/>
      <c r="EHW37" s="130"/>
      <c r="EHX37" s="130"/>
      <c r="EHY37" s="130"/>
      <c r="EHZ37" s="130"/>
      <c r="EIA37" s="130"/>
      <c r="EIB37" s="130"/>
      <c r="EIC37" s="130"/>
      <c r="EID37" s="130"/>
      <c r="EIE37" s="130"/>
      <c r="EIF37" s="130"/>
      <c r="EIG37" s="130"/>
      <c r="EIH37" s="130"/>
      <c r="EII37" s="130"/>
      <c r="EIJ37" s="130"/>
      <c r="EIK37" s="130"/>
      <c r="EIL37" s="130"/>
      <c r="EIM37" s="130"/>
      <c r="EIN37" s="130"/>
      <c r="EIO37" s="130"/>
      <c r="EIP37" s="130"/>
      <c r="EIQ37" s="129"/>
      <c r="EIR37" s="130"/>
      <c r="EIS37" s="130"/>
      <c r="EIT37" s="130"/>
      <c r="EIU37" s="130"/>
      <c r="EIV37" s="130"/>
      <c r="EIW37" s="130"/>
      <c r="EIX37" s="130"/>
      <c r="EIY37" s="130"/>
      <c r="EIZ37" s="130"/>
      <c r="EJA37" s="130"/>
      <c r="EJB37" s="130"/>
      <c r="EJC37" s="130"/>
      <c r="EJD37" s="130"/>
      <c r="EJE37" s="130"/>
      <c r="EJF37" s="130"/>
      <c r="EJG37" s="130"/>
      <c r="EJH37" s="130"/>
      <c r="EJI37" s="130"/>
      <c r="EJJ37" s="130"/>
      <c r="EJK37" s="130"/>
      <c r="EJL37" s="130"/>
      <c r="EJM37" s="129"/>
      <c r="EJN37" s="130"/>
      <c r="EJO37" s="130"/>
      <c r="EJP37" s="130"/>
      <c r="EJQ37" s="130"/>
      <c r="EJR37" s="130"/>
      <c r="EJS37" s="130"/>
      <c r="EJT37" s="130"/>
      <c r="EJU37" s="130"/>
      <c r="EJV37" s="130"/>
      <c r="EJW37" s="130"/>
      <c r="EJX37" s="130"/>
      <c r="EJY37" s="130"/>
      <c r="EJZ37" s="130"/>
      <c r="EKA37" s="130"/>
      <c r="EKB37" s="130"/>
      <c r="EKC37" s="130"/>
      <c r="EKD37" s="130"/>
      <c r="EKE37" s="130"/>
      <c r="EKF37" s="130"/>
      <c r="EKG37" s="130"/>
      <c r="EKH37" s="130"/>
      <c r="EKI37" s="129"/>
      <c r="EKJ37" s="130"/>
      <c r="EKK37" s="130"/>
      <c r="EKL37" s="130"/>
      <c r="EKM37" s="130"/>
      <c r="EKN37" s="130"/>
      <c r="EKO37" s="130"/>
      <c r="EKP37" s="130"/>
      <c r="EKQ37" s="130"/>
      <c r="EKR37" s="130"/>
      <c r="EKS37" s="130"/>
      <c r="EKT37" s="130"/>
      <c r="EKU37" s="130"/>
      <c r="EKV37" s="130"/>
      <c r="EKW37" s="130"/>
      <c r="EKX37" s="130"/>
      <c r="EKY37" s="130"/>
      <c r="EKZ37" s="130"/>
      <c r="ELA37" s="130"/>
      <c r="ELB37" s="130"/>
      <c r="ELC37" s="130"/>
      <c r="ELD37" s="130"/>
      <c r="ELE37" s="129"/>
      <c r="ELF37" s="130"/>
      <c r="ELG37" s="130"/>
      <c r="ELH37" s="130"/>
      <c r="ELI37" s="130"/>
      <c r="ELJ37" s="130"/>
      <c r="ELK37" s="130"/>
      <c r="ELL37" s="130"/>
      <c r="ELM37" s="130"/>
      <c r="ELN37" s="130"/>
      <c r="ELO37" s="130"/>
      <c r="ELP37" s="130"/>
      <c r="ELQ37" s="130"/>
      <c r="ELR37" s="130"/>
      <c r="ELS37" s="130"/>
      <c r="ELT37" s="130"/>
      <c r="ELU37" s="130"/>
      <c r="ELV37" s="130"/>
      <c r="ELW37" s="130"/>
      <c r="ELX37" s="130"/>
      <c r="ELY37" s="130"/>
      <c r="ELZ37" s="130"/>
      <c r="EMA37" s="129"/>
      <c r="EMB37" s="130"/>
      <c r="EMC37" s="130"/>
      <c r="EMD37" s="130"/>
      <c r="EME37" s="130"/>
      <c r="EMF37" s="130"/>
      <c r="EMG37" s="130"/>
      <c r="EMH37" s="130"/>
      <c r="EMI37" s="130"/>
      <c r="EMJ37" s="130"/>
      <c r="EMK37" s="130"/>
      <c r="EML37" s="130"/>
      <c r="EMM37" s="130"/>
      <c r="EMN37" s="130"/>
      <c r="EMO37" s="130"/>
      <c r="EMP37" s="130"/>
      <c r="EMQ37" s="130"/>
      <c r="EMR37" s="130"/>
      <c r="EMS37" s="130"/>
      <c r="EMT37" s="130"/>
      <c r="EMU37" s="130"/>
      <c r="EMV37" s="130"/>
      <c r="EMW37" s="129"/>
      <c r="EMX37" s="130"/>
      <c r="EMY37" s="130"/>
      <c r="EMZ37" s="130"/>
      <c r="ENA37" s="130"/>
      <c r="ENB37" s="130"/>
      <c r="ENC37" s="130"/>
      <c r="END37" s="130"/>
      <c r="ENE37" s="130"/>
      <c r="ENF37" s="130"/>
      <c r="ENG37" s="130"/>
      <c r="ENH37" s="130"/>
      <c r="ENI37" s="130"/>
      <c r="ENJ37" s="130"/>
      <c r="ENK37" s="130"/>
      <c r="ENL37" s="130"/>
      <c r="ENM37" s="130"/>
      <c r="ENN37" s="130"/>
      <c r="ENO37" s="130"/>
      <c r="ENP37" s="130"/>
      <c r="ENQ37" s="130"/>
      <c r="ENR37" s="130"/>
      <c r="ENS37" s="129"/>
      <c r="ENT37" s="130"/>
      <c r="ENU37" s="130"/>
      <c r="ENV37" s="130"/>
      <c r="ENW37" s="130"/>
      <c r="ENX37" s="130"/>
      <c r="ENY37" s="130"/>
      <c r="ENZ37" s="130"/>
      <c r="EOA37" s="130"/>
      <c r="EOB37" s="130"/>
      <c r="EOC37" s="130"/>
      <c r="EOD37" s="130"/>
      <c r="EOE37" s="130"/>
      <c r="EOF37" s="130"/>
      <c r="EOG37" s="130"/>
      <c r="EOH37" s="130"/>
      <c r="EOI37" s="130"/>
      <c r="EOJ37" s="130"/>
      <c r="EOK37" s="130"/>
      <c r="EOL37" s="130"/>
      <c r="EOM37" s="130"/>
      <c r="EON37" s="130"/>
      <c r="EOO37" s="129"/>
      <c r="EOP37" s="130"/>
      <c r="EOQ37" s="130"/>
      <c r="EOR37" s="130"/>
      <c r="EOS37" s="130"/>
      <c r="EOT37" s="130"/>
      <c r="EOU37" s="130"/>
      <c r="EOV37" s="130"/>
      <c r="EOW37" s="130"/>
      <c r="EOX37" s="130"/>
      <c r="EOY37" s="130"/>
      <c r="EOZ37" s="130"/>
      <c r="EPA37" s="130"/>
      <c r="EPB37" s="130"/>
      <c r="EPC37" s="130"/>
      <c r="EPD37" s="130"/>
      <c r="EPE37" s="130"/>
      <c r="EPF37" s="130"/>
      <c r="EPG37" s="130"/>
      <c r="EPH37" s="130"/>
      <c r="EPI37" s="130"/>
      <c r="EPJ37" s="130"/>
      <c r="EPK37" s="129"/>
      <c r="EPL37" s="130"/>
      <c r="EPM37" s="130"/>
      <c r="EPN37" s="130"/>
      <c r="EPO37" s="130"/>
      <c r="EPP37" s="130"/>
      <c r="EPQ37" s="130"/>
      <c r="EPR37" s="130"/>
      <c r="EPS37" s="130"/>
      <c r="EPT37" s="130"/>
      <c r="EPU37" s="130"/>
      <c r="EPV37" s="130"/>
      <c r="EPW37" s="130"/>
      <c r="EPX37" s="130"/>
      <c r="EPY37" s="130"/>
      <c r="EPZ37" s="130"/>
      <c r="EQA37" s="130"/>
      <c r="EQB37" s="130"/>
      <c r="EQC37" s="130"/>
      <c r="EQD37" s="130"/>
      <c r="EQE37" s="130"/>
      <c r="EQF37" s="130"/>
      <c r="EQG37" s="129"/>
      <c r="EQH37" s="130"/>
      <c r="EQI37" s="130"/>
      <c r="EQJ37" s="130"/>
      <c r="EQK37" s="130"/>
      <c r="EQL37" s="130"/>
      <c r="EQM37" s="130"/>
      <c r="EQN37" s="130"/>
      <c r="EQO37" s="130"/>
      <c r="EQP37" s="130"/>
      <c r="EQQ37" s="130"/>
      <c r="EQR37" s="130"/>
      <c r="EQS37" s="130"/>
      <c r="EQT37" s="130"/>
      <c r="EQU37" s="130"/>
      <c r="EQV37" s="130"/>
      <c r="EQW37" s="130"/>
      <c r="EQX37" s="130"/>
      <c r="EQY37" s="130"/>
      <c r="EQZ37" s="130"/>
      <c r="ERA37" s="130"/>
      <c r="ERB37" s="130"/>
      <c r="ERC37" s="129"/>
      <c r="ERD37" s="130"/>
      <c r="ERE37" s="130"/>
      <c r="ERF37" s="130"/>
      <c r="ERG37" s="130"/>
      <c r="ERH37" s="130"/>
      <c r="ERI37" s="130"/>
      <c r="ERJ37" s="130"/>
      <c r="ERK37" s="130"/>
      <c r="ERL37" s="130"/>
      <c r="ERM37" s="130"/>
      <c r="ERN37" s="130"/>
      <c r="ERO37" s="130"/>
      <c r="ERP37" s="130"/>
      <c r="ERQ37" s="130"/>
      <c r="ERR37" s="130"/>
      <c r="ERS37" s="130"/>
      <c r="ERT37" s="130"/>
      <c r="ERU37" s="130"/>
      <c r="ERV37" s="130"/>
      <c r="ERW37" s="130"/>
      <c r="ERX37" s="130"/>
      <c r="ERY37" s="129"/>
      <c r="ERZ37" s="130"/>
      <c r="ESA37" s="130"/>
      <c r="ESB37" s="130"/>
      <c r="ESC37" s="130"/>
      <c r="ESD37" s="130"/>
      <c r="ESE37" s="130"/>
      <c r="ESF37" s="130"/>
      <c r="ESG37" s="130"/>
      <c r="ESH37" s="130"/>
      <c r="ESI37" s="130"/>
      <c r="ESJ37" s="130"/>
      <c r="ESK37" s="130"/>
      <c r="ESL37" s="130"/>
      <c r="ESM37" s="130"/>
      <c r="ESN37" s="130"/>
      <c r="ESO37" s="130"/>
      <c r="ESP37" s="130"/>
      <c r="ESQ37" s="130"/>
      <c r="ESR37" s="130"/>
      <c r="ESS37" s="130"/>
      <c r="EST37" s="130"/>
      <c r="ESU37" s="129"/>
      <c r="ESV37" s="130"/>
      <c r="ESW37" s="130"/>
      <c r="ESX37" s="130"/>
      <c r="ESY37" s="130"/>
      <c r="ESZ37" s="130"/>
      <c r="ETA37" s="130"/>
      <c r="ETB37" s="130"/>
      <c r="ETC37" s="130"/>
      <c r="ETD37" s="130"/>
      <c r="ETE37" s="130"/>
      <c r="ETF37" s="130"/>
      <c r="ETG37" s="130"/>
      <c r="ETH37" s="130"/>
      <c r="ETI37" s="130"/>
      <c r="ETJ37" s="130"/>
      <c r="ETK37" s="130"/>
      <c r="ETL37" s="130"/>
      <c r="ETM37" s="130"/>
      <c r="ETN37" s="130"/>
      <c r="ETO37" s="130"/>
      <c r="ETP37" s="130"/>
      <c r="ETQ37" s="129"/>
      <c r="ETR37" s="130"/>
      <c r="ETS37" s="130"/>
      <c r="ETT37" s="130"/>
      <c r="ETU37" s="130"/>
      <c r="ETV37" s="130"/>
      <c r="ETW37" s="130"/>
      <c r="ETX37" s="130"/>
      <c r="ETY37" s="130"/>
      <c r="ETZ37" s="130"/>
      <c r="EUA37" s="130"/>
      <c r="EUB37" s="130"/>
      <c r="EUC37" s="130"/>
      <c r="EUD37" s="130"/>
      <c r="EUE37" s="130"/>
      <c r="EUF37" s="130"/>
      <c r="EUG37" s="130"/>
      <c r="EUH37" s="130"/>
      <c r="EUI37" s="130"/>
      <c r="EUJ37" s="130"/>
      <c r="EUK37" s="130"/>
      <c r="EUL37" s="130"/>
      <c r="EUM37" s="129"/>
      <c r="EUN37" s="130"/>
      <c r="EUO37" s="130"/>
      <c r="EUP37" s="130"/>
      <c r="EUQ37" s="130"/>
      <c r="EUR37" s="130"/>
      <c r="EUS37" s="130"/>
      <c r="EUT37" s="130"/>
      <c r="EUU37" s="130"/>
      <c r="EUV37" s="130"/>
      <c r="EUW37" s="130"/>
      <c r="EUX37" s="130"/>
      <c r="EUY37" s="130"/>
      <c r="EUZ37" s="130"/>
      <c r="EVA37" s="130"/>
      <c r="EVB37" s="130"/>
      <c r="EVC37" s="130"/>
      <c r="EVD37" s="130"/>
      <c r="EVE37" s="130"/>
      <c r="EVF37" s="130"/>
      <c r="EVG37" s="130"/>
      <c r="EVH37" s="130"/>
      <c r="EVI37" s="129"/>
      <c r="EVJ37" s="130"/>
      <c r="EVK37" s="130"/>
      <c r="EVL37" s="130"/>
      <c r="EVM37" s="130"/>
      <c r="EVN37" s="130"/>
      <c r="EVO37" s="130"/>
      <c r="EVP37" s="130"/>
      <c r="EVQ37" s="130"/>
      <c r="EVR37" s="130"/>
      <c r="EVS37" s="130"/>
      <c r="EVT37" s="130"/>
      <c r="EVU37" s="130"/>
      <c r="EVV37" s="130"/>
      <c r="EVW37" s="130"/>
      <c r="EVX37" s="130"/>
      <c r="EVY37" s="130"/>
      <c r="EVZ37" s="130"/>
      <c r="EWA37" s="130"/>
      <c r="EWB37" s="130"/>
      <c r="EWC37" s="130"/>
      <c r="EWD37" s="130"/>
      <c r="EWE37" s="129"/>
      <c r="EWF37" s="130"/>
      <c r="EWG37" s="130"/>
      <c r="EWH37" s="130"/>
      <c r="EWI37" s="130"/>
      <c r="EWJ37" s="130"/>
      <c r="EWK37" s="130"/>
      <c r="EWL37" s="130"/>
      <c r="EWM37" s="130"/>
      <c r="EWN37" s="130"/>
      <c r="EWO37" s="130"/>
      <c r="EWP37" s="130"/>
      <c r="EWQ37" s="130"/>
      <c r="EWR37" s="130"/>
      <c r="EWS37" s="130"/>
      <c r="EWT37" s="130"/>
      <c r="EWU37" s="130"/>
      <c r="EWV37" s="130"/>
      <c r="EWW37" s="130"/>
      <c r="EWX37" s="130"/>
      <c r="EWY37" s="130"/>
      <c r="EWZ37" s="130"/>
      <c r="EXA37" s="129"/>
      <c r="EXB37" s="130"/>
      <c r="EXC37" s="130"/>
      <c r="EXD37" s="130"/>
      <c r="EXE37" s="130"/>
      <c r="EXF37" s="130"/>
      <c r="EXG37" s="130"/>
      <c r="EXH37" s="130"/>
      <c r="EXI37" s="130"/>
      <c r="EXJ37" s="130"/>
      <c r="EXK37" s="130"/>
      <c r="EXL37" s="130"/>
      <c r="EXM37" s="130"/>
      <c r="EXN37" s="130"/>
      <c r="EXO37" s="130"/>
      <c r="EXP37" s="130"/>
      <c r="EXQ37" s="130"/>
      <c r="EXR37" s="130"/>
      <c r="EXS37" s="130"/>
      <c r="EXT37" s="130"/>
      <c r="EXU37" s="130"/>
      <c r="EXV37" s="130"/>
      <c r="EXW37" s="129"/>
      <c r="EXX37" s="130"/>
      <c r="EXY37" s="130"/>
      <c r="EXZ37" s="130"/>
      <c r="EYA37" s="130"/>
      <c r="EYB37" s="130"/>
      <c r="EYC37" s="130"/>
      <c r="EYD37" s="130"/>
      <c r="EYE37" s="130"/>
      <c r="EYF37" s="130"/>
      <c r="EYG37" s="130"/>
      <c r="EYH37" s="130"/>
      <c r="EYI37" s="130"/>
      <c r="EYJ37" s="130"/>
      <c r="EYK37" s="130"/>
      <c r="EYL37" s="130"/>
      <c r="EYM37" s="130"/>
      <c r="EYN37" s="130"/>
      <c r="EYO37" s="130"/>
      <c r="EYP37" s="130"/>
      <c r="EYQ37" s="130"/>
      <c r="EYR37" s="130"/>
      <c r="EYS37" s="129"/>
      <c r="EYT37" s="130"/>
      <c r="EYU37" s="130"/>
      <c r="EYV37" s="130"/>
      <c r="EYW37" s="130"/>
      <c r="EYX37" s="130"/>
      <c r="EYY37" s="130"/>
      <c r="EYZ37" s="130"/>
      <c r="EZA37" s="130"/>
      <c r="EZB37" s="130"/>
      <c r="EZC37" s="130"/>
      <c r="EZD37" s="130"/>
      <c r="EZE37" s="130"/>
      <c r="EZF37" s="130"/>
      <c r="EZG37" s="130"/>
      <c r="EZH37" s="130"/>
      <c r="EZI37" s="130"/>
      <c r="EZJ37" s="130"/>
      <c r="EZK37" s="130"/>
      <c r="EZL37" s="130"/>
      <c r="EZM37" s="130"/>
      <c r="EZN37" s="130"/>
      <c r="EZO37" s="129"/>
      <c r="EZP37" s="130"/>
      <c r="EZQ37" s="130"/>
      <c r="EZR37" s="130"/>
      <c r="EZS37" s="130"/>
      <c r="EZT37" s="130"/>
      <c r="EZU37" s="130"/>
      <c r="EZV37" s="130"/>
      <c r="EZW37" s="130"/>
      <c r="EZX37" s="130"/>
      <c r="EZY37" s="130"/>
      <c r="EZZ37" s="130"/>
      <c r="FAA37" s="130"/>
      <c r="FAB37" s="130"/>
      <c r="FAC37" s="130"/>
      <c r="FAD37" s="130"/>
      <c r="FAE37" s="130"/>
      <c r="FAF37" s="130"/>
      <c r="FAG37" s="130"/>
      <c r="FAH37" s="130"/>
      <c r="FAI37" s="130"/>
      <c r="FAJ37" s="130"/>
      <c r="FAK37" s="129"/>
      <c r="FAL37" s="130"/>
      <c r="FAM37" s="130"/>
      <c r="FAN37" s="130"/>
      <c r="FAO37" s="130"/>
      <c r="FAP37" s="130"/>
      <c r="FAQ37" s="130"/>
      <c r="FAR37" s="130"/>
      <c r="FAS37" s="130"/>
      <c r="FAT37" s="130"/>
      <c r="FAU37" s="130"/>
      <c r="FAV37" s="130"/>
      <c r="FAW37" s="130"/>
      <c r="FAX37" s="130"/>
      <c r="FAY37" s="130"/>
      <c r="FAZ37" s="130"/>
      <c r="FBA37" s="130"/>
      <c r="FBB37" s="130"/>
      <c r="FBC37" s="130"/>
      <c r="FBD37" s="130"/>
      <c r="FBE37" s="130"/>
      <c r="FBF37" s="130"/>
      <c r="FBG37" s="129"/>
      <c r="FBH37" s="130"/>
      <c r="FBI37" s="130"/>
      <c r="FBJ37" s="130"/>
      <c r="FBK37" s="130"/>
      <c r="FBL37" s="130"/>
      <c r="FBM37" s="130"/>
      <c r="FBN37" s="130"/>
      <c r="FBO37" s="130"/>
      <c r="FBP37" s="130"/>
      <c r="FBQ37" s="130"/>
      <c r="FBR37" s="130"/>
      <c r="FBS37" s="130"/>
      <c r="FBT37" s="130"/>
      <c r="FBU37" s="130"/>
      <c r="FBV37" s="130"/>
      <c r="FBW37" s="130"/>
      <c r="FBX37" s="130"/>
      <c r="FBY37" s="130"/>
      <c r="FBZ37" s="130"/>
      <c r="FCA37" s="130"/>
      <c r="FCB37" s="130"/>
      <c r="FCC37" s="129"/>
      <c r="FCD37" s="130"/>
      <c r="FCE37" s="130"/>
      <c r="FCF37" s="130"/>
      <c r="FCG37" s="130"/>
      <c r="FCH37" s="130"/>
      <c r="FCI37" s="130"/>
      <c r="FCJ37" s="130"/>
      <c r="FCK37" s="130"/>
      <c r="FCL37" s="130"/>
      <c r="FCM37" s="130"/>
      <c r="FCN37" s="130"/>
      <c r="FCO37" s="130"/>
      <c r="FCP37" s="130"/>
      <c r="FCQ37" s="130"/>
      <c r="FCR37" s="130"/>
      <c r="FCS37" s="130"/>
      <c r="FCT37" s="130"/>
      <c r="FCU37" s="130"/>
      <c r="FCV37" s="130"/>
      <c r="FCW37" s="130"/>
      <c r="FCX37" s="130"/>
      <c r="FCY37" s="129"/>
      <c r="FCZ37" s="130"/>
      <c r="FDA37" s="130"/>
      <c r="FDB37" s="130"/>
      <c r="FDC37" s="130"/>
      <c r="FDD37" s="130"/>
      <c r="FDE37" s="130"/>
      <c r="FDF37" s="130"/>
      <c r="FDG37" s="130"/>
      <c r="FDH37" s="130"/>
      <c r="FDI37" s="130"/>
      <c r="FDJ37" s="130"/>
      <c r="FDK37" s="130"/>
      <c r="FDL37" s="130"/>
      <c r="FDM37" s="130"/>
      <c r="FDN37" s="130"/>
      <c r="FDO37" s="130"/>
      <c r="FDP37" s="130"/>
      <c r="FDQ37" s="130"/>
      <c r="FDR37" s="130"/>
      <c r="FDS37" s="130"/>
      <c r="FDT37" s="130"/>
      <c r="FDU37" s="129"/>
      <c r="FDV37" s="130"/>
      <c r="FDW37" s="130"/>
      <c r="FDX37" s="130"/>
      <c r="FDY37" s="130"/>
      <c r="FDZ37" s="130"/>
      <c r="FEA37" s="130"/>
      <c r="FEB37" s="130"/>
      <c r="FEC37" s="130"/>
      <c r="FED37" s="130"/>
      <c r="FEE37" s="130"/>
      <c r="FEF37" s="130"/>
      <c r="FEG37" s="130"/>
      <c r="FEH37" s="130"/>
      <c r="FEI37" s="130"/>
      <c r="FEJ37" s="130"/>
      <c r="FEK37" s="130"/>
      <c r="FEL37" s="130"/>
      <c r="FEM37" s="130"/>
      <c r="FEN37" s="130"/>
      <c r="FEO37" s="130"/>
      <c r="FEP37" s="130"/>
      <c r="FEQ37" s="129"/>
      <c r="FER37" s="130"/>
      <c r="FES37" s="130"/>
      <c r="FET37" s="130"/>
      <c r="FEU37" s="130"/>
      <c r="FEV37" s="130"/>
      <c r="FEW37" s="130"/>
      <c r="FEX37" s="130"/>
      <c r="FEY37" s="130"/>
      <c r="FEZ37" s="130"/>
      <c r="FFA37" s="130"/>
      <c r="FFB37" s="130"/>
      <c r="FFC37" s="130"/>
      <c r="FFD37" s="130"/>
      <c r="FFE37" s="130"/>
      <c r="FFF37" s="130"/>
      <c r="FFG37" s="130"/>
      <c r="FFH37" s="130"/>
      <c r="FFI37" s="130"/>
      <c r="FFJ37" s="130"/>
      <c r="FFK37" s="130"/>
      <c r="FFL37" s="130"/>
      <c r="FFM37" s="129"/>
      <c r="FFN37" s="130"/>
      <c r="FFO37" s="130"/>
      <c r="FFP37" s="130"/>
      <c r="FFQ37" s="130"/>
      <c r="FFR37" s="130"/>
      <c r="FFS37" s="130"/>
      <c r="FFT37" s="130"/>
      <c r="FFU37" s="130"/>
      <c r="FFV37" s="130"/>
      <c r="FFW37" s="130"/>
      <c r="FFX37" s="130"/>
      <c r="FFY37" s="130"/>
      <c r="FFZ37" s="130"/>
      <c r="FGA37" s="130"/>
      <c r="FGB37" s="130"/>
      <c r="FGC37" s="130"/>
      <c r="FGD37" s="130"/>
      <c r="FGE37" s="130"/>
      <c r="FGF37" s="130"/>
      <c r="FGG37" s="130"/>
      <c r="FGH37" s="130"/>
      <c r="FGI37" s="129"/>
      <c r="FGJ37" s="130"/>
      <c r="FGK37" s="130"/>
      <c r="FGL37" s="130"/>
      <c r="FGM37" s="130"/>
      <c r="FGN37" s="130"/>
      <c r="FGO37" s="130"/>
      <c r="FGP37" s="130"/>
      <c r="FGQ37" s="130"/>
      <c r="FGR37" s="130"/>
      <c r="FGS37" s="130"/>
      <c r="FGT37" s="130"/>
      <c r="FGU37" s="130"/>
      <c r="FGV37" s="130"/>
      <c r="FGW37" s="130"/>
      <c r="FGX37" s="130"/>
      <c r="FGY37" s="130"/>
      <c r="FGZ37" s="130"/>
      <c r="FHA37" s="130"/>
      <c r="FHB37" s="130"/>
      <c r="FHC37" s="130"/>
      <c r="FHD37" s="130"/>
      <c r="FHE37" s="129"/>
      <c r="FHF37" s="130"/>
      <c r="FHG37" s="130"/>
      <c r="FHH37" s="130"/>
      <c r="FHI37" s="130"/>
      <c r="FHJ37" s="130"/>
      <c r="FHK37" s="130"/>
      <c r="FHL37" s="130"/>
      <c r="FHM37" s="130"/>
      <c r="FHN37" s="130"/>
      <c r="FHO37" s="130"/>
      <c r="FHP37" s="130"/>
      <c r="FHQ37" s="130"/>
      <c r="FHR37" s="130"/>
      <c r="FHS37" s="130"/>
      <c r="FHT37" s="130"/>
      <c r="FHU37" s="130"/>
      <c r="FHV37" s="130"/>
      <c r="FHW37" s="130"/>
      <c r="FHX37" s="130"/>
      <c r="FHY37" s="130"/>
      <c r="FHZ37" s="130"/>
      <c r="FIA37" s="129"/>
      <c r="FIB37" s="130"/>
      <c r="FIC37" s="130"/>
      <c r="FID37" s="130"/>
      <c r="FIE37" s="130"/>
      <c r="FIF37" s="130"/>
      <c r="FIG37" s="130"/>
      <c r="FIH37" s="130"/>
      <c r="FII37" s="130"/>
      <c r="FIJ37" s="130"/>
      <c r="FIK37" s="130"/>
      <c r="FIL37" s="130"/>
      <c r="FIM37" s="130"/>
      <c r="FIN37" s="130"/>
      <c r="FIO37" s="130"/>
      <c r="FIP37" s="130"/>
      <c r="FIQ37" s="130"/>
      <c r="FIR37" s="130"/>
      <c r="FIS37" s="130"/>
      <c r="FIT37" s="130"/>
      <c r="FIU37" s="130"/>
      <c r="FIV37" s="130"/>
      <c r="FIW37" s="129"/>
      <c r="FIX37" s="130"/>
      <c r="FIY37" s="130"/>
      <c r="FIZ37" s="130"/>
      <c r="FJA37" s="130"/>
      <c r="FJB37" s="130"/>
      <c r="FJC37" s="130"/>
      <c r="FJD37" s="130"/>
      <c r="FJE37" s="130"/>
      <c r="FJF37" s="130"/>
      <c r="FJG37" s="130"/>
      <c r="FJH37" s="130"/>
      <c r="FJI37" s="130"/>
      <c r="FJJ37" s="130"/>
      <c r="FJK37" s="130"/>
      <c r="FJL37" s="130"/>
      <c r="FJM37" s="130"/>
      <c r="FJN37" s="130"/>
      <c r="FJO37" s="130"/>
      <c r="FJP37" s="130"/>
      <c r="FJQ37" s="130"/>
      <c r="FJR37" s="130"/>
      <c r="FJS37" s="129"/>
      <c r="FJT37" s="130"/>
      <c r="FJU37" s="130"/>
      <c r="FJV37" s="130"/>
      <c r="FJW37" s="130"/>
      <c r="FJX37" s="130"/>
      <c r="FJY37" s="130"/>
      <c r="FJZ37" s="130"/>
      <c r="FKA37" s="130"/>
      <c r="FKB37" s="130"/>
      <c r="FKC37" s="130"/>
      <c r="FKD37" s="130"/>
      <c r="FKE37" s="130"/>
      <c r="FKF37" s="130"/>
      <c r="FKG37" s="130"/>
      <c r="FKH37" s="130"/>
      <c r="FKI37" s="130"/>
      <c r="FKJ37" s="130"/>
      <c r="FKK37" s="130"/>
      <c r="FKL37" s="130"/>
      <c r="FKM37" s="130"/>
      <c r="FKN37" s="130"/>
      <c r="FKO37" s="129"/>
      <c r="FKP37" s="130"/>
      <c r="FKQ37" s="130"/>
      <c r="FKR37" s="130"/>
      <c r="FKS37" s="130"/>
      <c r="FKT37" s="130"/>
      <c r="FKU37" s="130"/>
      <c r="FKV37" s="130"/>
      <c r="FKW37" s="130"/>
      <c r="FKX37" s="130"/>
      <c r="FKY37" s="130"/>
      <c r="FKZ37" s="130"/>
      <c r="FLA37" s="130"/>
      <c r="FLB37" s="130"/>
      <c r="FLC37" s="130"/>
      <c r="FLD37" s="130"/>
      <c r="FLE37" s="130"/>
      <c r="FLF37" s="130"/>
      <c r="FLG37" s="130"/>
      <c r="FLH37" s="130"/>
      <c r="FLI37" s="130"/>
      <c r="FLJ37" s="130"/>
      <c r="FLK37" s="129"/>
      <c r="FLL37" s="130"/>
      <c r="FLM37" s="130"/>
      <c r="FLN37" s="130"/>
      <c r="FLO37" s="130"/>
      <c r="FLP37" s="130"/>
      <c r="FLQ37" s="130"/>
      <c r="FLR37" s="130"/>
      <c r="FLS37" s="130"/>
      <c r="FLT37" s="130"/>
      <c r="FLU37" s="130"/>
      <c r="FLV37" s="130"/>
      <c r="FLW37" s="130"/>
      <c r="FLX37" s="130"/>
      <c r="FLY37" s="130"/>
      <c r="FLZ37" s="130"/>
      <c r="FMA37" s="130"/>
      <c r="FMB37" s="130"/>
      <c r="FMC37" s="130"/>
      <c r="FMD37" s="130"/>
      <c r="FME37" s="130"/>
      <c r="FMF37" s="130"/>
      <c r="FMG37" s="129"/>
      <c r="FMH37" s="130"/>
      <c r="FMI37" s="130"/>
      <c r="FMJ37" s="130"/>
      <c r="FMK37" s="130"/>
      <c r="FML37" s="130"/>
      <c r="FMM37" s="130"/>
      <c r="FMN37" s="130"/>
      <c r="FMO37" s="130"/>
      <c r="FMP37" s="130"/>
      <c r="FMQ37" s="130"/>
      <c r="FMR37" s="130"/>
      <c r="FMS37" s="130"/>
      <c r="FMT37" s="130"/>
      <c r="FMU37" s="130"/>
      <c r="FMV37" s="130"/>
      <c r="FMW37" s="130"/>
      <c r="FMX37" s="130"/>
      <c r="FMY37" s="130"/>
      <c r="FMZ37" s="130"/>
      <c r="FNA37" s="130"/>
      <c r="FNB37" s="130"/>
      <c r="FNC37" s="129"/>
      <c r="FND37" s="130"/>
      <c r="FNE37" s="130"/>
      <c r="FNF37" s="130"/>
      <c r="FNG37" s="130"/>
      <c r="FNH37" s="130"/>
      <c r="FNI37" s="130"/>
      <c r="FNJ37" s="130"/>
      <c r="FNK37" s="130"/>
      <c r="FNL37" s="130"/>
      <c r="FNM37" s="130"/>
      <c r="FNN37" s="130"/>
      <c r="FNO37" s="130"/>
      <c r="FNP37" s="130"/>
      <c r="FNQ37" s="130"/>
      <c r="FNR37" s="130"/>
      <c r="FNS37" s="130"/>
      <c r="FNT37" s="130"/>
      <c r="FNU37" s="130"/>
      <c r="FNV37" s="130"/>
      <c r="FNW37" s="130"/>
      <c r="FNX37" s="130"/>
      <c r="FNY37" s="129"/>
      <c r="FNZ37" s="130"/>
      <c r="FOA37" s="130"/>
      <c r="FOB37" s="130"/>
      <c r="FOC37" s="130"/>
      <c r="FOD37" s="130"/>
      <c r="FOE37" s="130"/>
      <c r="FOF37" s="130"/>
      <c r="FOG37" s="130"/>
      <c r="FOH37" s="130"/>
      <c r="FOI37" s="130"/>
      <c r="FOJ37" s="130"/>
      <c r="FOK37" s="130"/>
      <c r="FOL37" s="130"/>
      <c r="FOM37" s="130"/>
      <c r="FON37" s="130"/>
      <c r="FOO37" s="130"/>
      <c r="FOP37" s="130"/>
      <c r="FOQ37" s="130"/>
      <c r="FOR37" s="130"/>
      <c r="FOS37" s="130"/>
      <c r="FOT37" s="130"/>
      <c r="FOU37" s="129"/>
      <c r="FOV37" s="130"/>
      <c r="FOW37" s="130"/>
      <c r="FOX37" s="130"/>
      <c r="FOY37" s="130"/>
      <c r="FOZ37" s="130"/>
      <c r="FPA37" s="130"/>
      <c r="FPB37" s="130"/>
      <c r="FPC37" s="130"/>
      <c r="FPD37" s="130"/>
      <c r="FPE37" s="130"/>
      <c r="FPF37" s="130"/>
      <c r="FPG37" s="130"/>
      <c r="FPH37" s="130"/>
      <c r="FPI37" s="130"/>
      <c r="FPJ37" s="130"/>
      <c r="FPK37" s="130"/>
      <c r="FPL37" s="130"/>
      <c r="FPM37" s="130"/>
      <c r="FPN37" s="130"/>
      <c r="FPO37" s="130"/>
      <c r="FPP37" s="130"/>
      <c r="FPQ37" s="129"/>
      <c r="FPR37" s="130"/>
      <c r="FPS37" s="130"/>
      <c r="FPT37" s="130"/>
      <c r="FPU37" s="130"/>
      <c r="FPV37" s="130"/>
      <c r="FPW37" s="130"/>
      <c r="FPX37" s="130"/>
      <c r="FPY37" s="130"/>
      <c r="FPZ37" s="130"/>
      <c r="FQA37" s="130"/>
      <c r="FQB37" s="130"/>
      <c r="FQC37" s="130"/>
      <c r="FQD37" s="130"/>
      <c r="FQE37" s="130"/>
      <c r="FQF37" s="130"/>
      <c r="FQG37" s="130"/>
      <c r="FQH37" s="130"/>
      <c r="FQI37" s="130"/>
      <c r="FQJ37" s="130"/>
      <c r="FQK37" s="130"/>
      <c r="FQL37" s="130"/>
      <c r="FQM37" s="129"/>
      <c r="FQN37" s="130"/>
      <c r="FQO37" s="130"/>
      <c r="FQP37" s="130"/>
      <c r="FQQ37" s="130"/>
      <c r="FQR37" s="130"/>
      <c r="FQS37" s="130"/>
      <c r="FQT37" s="130"/>
      <c r="FQU37" s="130"/>
      <c r="FQV37" s="130"/>
      <c r="FQW37" s="130"/>
      <c r="FQX37" s="130"/>
      <c r="FQY37" s="130"/>
      <c r="FQZ37" s="130"/>
      <c r="FRA37" s="130"/>
      <c r="FRB37" s="130"/>
      <c r="FRC37" s="130"/>
      <c r="FRD37" s="130"/>
      <c r="FRE37" s="130"/>
      <c r="FRF37" s="130"/>
      <c r="FRG37" s="130"/>
      <c r="FRH37" s="130"/>
      <c r="FRI37" s="129"/>
      <c r="FRJ37" s="130"/>
      <c r="FRK37" s="130"/>
      <c r="FRL37" s="130"/>
      <c r="FRM37" s="130"/>
      <c r="FRN37" s="130"/>
      <c r="FRO37" s="130"/>
      <c r="FRP37" s="130"/>
      <c r="FRQ37" s="130"/>
      <c r="FRR37" s="130"/>
      <c r="FRS37" s="130"/>
      <c r="FRT37" s="130"/>
      <c r="FRU37" s="130"/>
      <c r="FRV37" s="130"/>
      <c r="FRW37" s="130"/>
      <c r="FRX37" s="130"/>
      <c r="FRY37" s="130"/>
      <c r="FRZ37" s="130"/>
      <c r="FSA37" s="130"/>
      <c r="FSB37" s="130"/>
      <c r="FSC37" s="130"/>
      <c r="FSD37" s="130"/>
      <c r="FSE37" s="129"/>
      <c r="FSF37" s="130"/>
      <c r="FSG37" s="130"/>
      <c r="FSH37" s="130"/>
      <c r="FSI37" s="130"/>
      <c r="FSJ37" s="130"/>
      <c r="FSK37" s="130"/>
      <c r="FSL37" s="130"/>
      <c r="FSM37" s="130"/>
      <c r="FSN37" s="130"/>
      <c r="FSO37" s="130"/>
      <c r="FSP37" s="130"/>
      <c r="FSQ37" s="130"/>
      <c r="FSR37" s="130"/>
      <c r="FSS37" s="130"/>
      <c r="FST37" s="130"/>
      <c r="FSU37" s="130"/>
      <c r="FSV37" s="130"/>
      <c r="FSW37" s="130"/>
      <c r="FSX37" s="130"/>
      <c r="FSY37" s="130"/>
      <c r="FSZ37" s="130"/>
      <c r="FTA37" s="129"/>
      <c r="FTB37" s="130"/>
      <c r="FTC37" s="130"/>
      <c r="FTD37" s="130"/>
      <c r="FTE37" s="130"/>
      <c r="FTF37" s="130"/>
      <c r="FTG37" s="130"/>
      <c r="FTH37" s="130"/>
      <c r="FTI37" s="130"/>
      <c r="FTJ37" s="130"/>
      <c r="FTK37" s="130"/>
      <c r="FTL37" s="130"/>
      <c r="FTM37" s="130"/>
      <c r="FTN37" s="130"/>
      <c r="FTO37" s="130"/>
      <c r="FTP37" s="130"/>
      <c r="FTQ37" s="130"/>
      <c r="FTR37" s="130"/>
      <c r="FTS37" s="130"/>
      <c r="FTT37" s="130"/>
      <c r="FTU37" s="130"/>
      <c r="FTV37" s="130"/>
      <c r="FTW37" s="129"/>
      <c r="FTX37" s="130"/>
      <c r="FTY37" s="130"/>
      <c r="FTZ37" s="130"/>
      <c r="FUA37" s="130"/>
      <c r="FUB37" s="130"/>
      <c r="FUC37" s="130"/>
      <c r="FUD37" s="130"/>
      <c r="FUE37" s="130"/>
      <c r="FUF37" s="130"/>
      <c r="FUG37" s="130"/>
      <c r="FUH37" s="130"/>
      <c r="FUI37" s="130"/>
      <c r="FUJ37" s="130"/>
      <c r="FUK37" s="130"/>
      <c r="FUL37" s="130"/>
      <c r="FUM37" s="130"/>
      <c r="FUN37" s="130"/>
      <c r="FUO37" s="130"/>
      <c r="FUP37" s="130"/>
      <c r="FUQ37" s="130"/>
      <c r="FUR37" s="130"/>
      <c r="FUS37" s="129"/>
      <c r="FUT37" s="130"/>
      <c r="FUU37" s="130"/>
      <c r="FUV37" s="130"/>
      <c r="FUW37" s="130"/>
      <c r="FUX37" s="130"/>
      <c r="FUY37" s="130"/>
      <c r="FUZ37" s="130"/>
      <c r="FVA37" s="130"/>
      <c r="FVB37" s="130"/>
      <c r="FVC37" s="130"/>
      <c r="FVD37" s="130"/>
      <c r="FVE37" s="130"/>
      <c r="FVF37" s="130"/>
      <c r="FVG37" s="130"/>
      <c r="FVH37" s="130"/>
      <c r="FVI37" s="130"/>
      <c r="FVJ37" s="130"/>
      <c r="FVK37" s="130"/>
      <c r="FVL37" s="130"/>
      <c r="FVM37" s="130"/>
      <c r="FVN37" s="130"/>
      <c r="FVO37" s="129"/>
      <c r="FVP37" s="130"/>
      <c r="FVQ37" s="130"/>
      <c r="FVR37" s="130"/>
      <c r="FVS37" s="130"/>
      <c r="FVT37" s="130"/>
      <c r="FVU37" s="130"/>
      <c r="FVV37" s="130"/>
      <c r="FVW37" s="130"/>
      <c r="FVX37" s="130"/>
      <c r="FVY37" s="130"/>
      <c r="FVZ37" s="130"/>
      <c r="FWA37" s="130"/>
      <c r="FWB37" s="130"/>
      <c r="FWC37" s="130"/>
      <c r="FWD37" s="130"/>
      <c r="FWE37" s="130"/>
      <c r="FWF37" s="130"/>
      <c r="FWG37" s="130"/>
      <c r="FWH37" s="130"/>
      <c r="FWI37" s="130"/>
      <c r="FWJ37" s="130"/>
      <c r="FWK37" s="129"/>
      <c r="FWL37" s="130"/>
      <c r="FWM37" s="130"/>
      <c r="FWN37" s="130"/>
      <c r="FWO37" s="130"/>
      <c r="FWP37" s="130"/>
      <c r="FWQ37" s="130"/>
      <c r="FWR37" s="130"/>
      <c r="FWS37" s="130"/>
      <c r="FWT37" s="130"/>
      <c r="FWU37" s="130"/>
      <c r="FWV37" s="130"/>
      <c r="FWW37" s="130"/>
      <c r="FWX37" s="130"/>
      <c r="FWY37" s="130"/>
      <c r="FWZ37" s="130"/>
      <c r="FXA37" s="130"/>
      <c r="FXB37" s="130"/>
      <c r="FXC37" s="130"/>
      <c r="FXD37" s="130"/>
      <c r="FXE37" s="130"/>
      <c r="FXF37" s="130"/>
      <c r="FXG37" s="129"/>
      <c r="FXH37" s="130"/>
      <c r="FXI37" s="130"/>
      <c r="FXJ37" s="130"/>
      <c r="FXK37" s="130"/>
      <c r="FXL37" s="130"/>
      <c r="FXM37" s="130"/>
      <c r="FXN37" s="130"/>
      <c r="FXO37" s="130"/>
      <c r="FXP37" s="130"/>
      <c r="FXQ37" s="130"/>
      <c r="FXR37" s="130"/>
      <c r="FXS37" s="130"/>
      <c r="FXT37" s="130"/>
      <c r="FXU37" s="130"/>
      <c r="FXV37" s="130"/>
      <c r="FXW37" s="130"/>
      <c r="FXX37" s="130"/>
      <c r="FXY37" s="130"/>
      <c r="FXZ37" s="130"/>
      <c r="FYA37" s="130"/>
      <c r="FYB37" s="130"/>
      <c r="FYC37" s="129"/>
      <c r="FYD37" s="130"/>
      <c r="FYE37" s="130"/>
      <c r="FYF37" s="130"/>
      <c r="FYG37" s="130"/>
      <c r="FYH37" s="130"/>
      <c r="FYI37" s="130"/>
      <c r="FYJ37" s="130"/>
      <c r="FYK37" s="130"/>
      <c r="FYL37" s="130"/>
      <c r="FYM37" s="130"/>
      <c r="FYN37" s="130"/>
      <c r="FYO37" s="130"/>
      <c r="FYP37" s="130"/>
      <c r="FYQ37" s="130"/>
      <c r="FYR37" s="130"/>
      <c r="FYS37" s="130"/>
      <c r="FYT37" s="130"/>
      <c r="FYU37" s="130"/>
      <c r="FYV37" s="130"/>
      <c r="FYW37" s="130"/>
      <c r="FYX37" s="130"/>
      <c r="FYY37" s="129"/>
      <c r="FYZ37" s="130"/>
      <c r="FZA37" s="130"/>
      <c r="FZB37" s="130"/>
      <c r="FZC37" s="130"/>
      <c r="FZD37" s="130"/>
      <c r="FZE37" s="130"/>
      <c r="FZF37" s="130"/>
      <c r="FZG37" s="130"/>
      <c r="FZH37" s="130"/>
      <c r="FZI37" s="130"/>
      <c r="FZJ37" s="130"/>
      <c r="FZK37" s="130"/>
      <c r="FZL37" s="130"/>
      <c r="FZM37" s="130"/>
      <c r="FZN37" s="130"/>
      <c r="FZO37" s="130"/>
      <c r="FZP37" s="130"/>
      <c r="FZQ37" s="130"/>
      <c r="FZR37" s="130"/>
      <c r="FZS37" s="130"/>
      <c r="FZT37" s="130"/>
      <c r="FZU37" s="129"/>
      <c r="FZV37" s="130"/>
      <c r="FZW37" s="130"/>
      <c r="FZX37" s="130"/>
      <c r="FZY37" s="130"/>
      <c r="FZZ37" s="130"/>
      <c r="GAA37" s="130"/>
      <c r="GAB37" s="130"/>
      <c r="GAC37" s="130"/>
      <c r="GAD37" s="130"/>
      <c r="GAE37" s="130"/>
      <c r="GAF37" s="130"/>
      <c r="GAG37" s="130"/>
      <c r="GAH37" s="130"/>
      <c r="GAI37" s="130"/>
      <c r="GAJ37" s="130"/>
      <c r="GAK37" s="130"/>
      <c r="GAL37" s="130"/>
      <c r="GAM37" s="130"/>
      <c r="GAN37" s="130"/>
      <c r="GAO37" s="130"/>
      <c r="GAP37" s="130"/>
      <c r="GAQ37" s="129"/>
      <c r="GAR37" s="130"/>
      <c r="GAS37" s="130"/>
      <c r="GAT37" s="130"/>
      <c r="GAU37" s="130"/>
      <c r="GAV37" s="130"/>
      <c r="GAW37" s="130"/>
      <c r="GAX37" s="130"/>
      <c r="GAY37" s="130"/>
      <c r="GAZ37" s="130"/>
      <c r="GBA37" s="130"/>
      <c r="GBB37" s="130"/>
      <c r="GBC37" s="130"/>
      <c r="GBD37" s="130"/>
      <c r="GBE37" s="130"/>
      <c r="GBF37" s="130"/>
      <c r="GBG37" s="130"/>
      <c r="GBH37" s="130"/>
      <c r="GBI37" s="130"/>
      <c r="GBJ37" s="130"/>
      <c r="GBK37" s="130"/>
      <c r="GBL37" s="130"/>
      <c r="GBM37" s="129"/>
      <c r="GBN37" s="130"/>
      <c r="GBO37" s="130"/>
      <c r="GBP37" s="130"/>
      <c r="GBQ37" s="130"/>
      <c r="GBR37" s="130"/>
      <c r="GBS37" s="130"/>
      <c r="GBT37" s="130"/>
      <c r="GBU37" s="130"/>
      <c r="GBV37" s="130"/>
      <c r="GBW37" s="130"/>
      <c r="GBX37" s="130"/>
      <c r="GBY37" s="130"/>
      <c r="GBZ37" s="130"/>
      <c r="GCA37" s="130"/>
      <c r="GCB37" s="130"/>
      <c r="GCC37" s="130"/>
      <c r="GCD37" s="130"/>
      <c r="GCE37" s="130"/>
      <c r="GCF37" s="130"/>
      <c r="GCG37" s="130"/>
      <c r="GCH37" s="130"/>
      <c r="GCI37" s="129"/>
      <c r="GCJ37" s="130"/>
      <c r="GCK37" s="130"/>
      <c r="GCL37" s="130"/>
      <c r="GCM37" s="130"/>
      <c r="GCN37" s="130"/>
      <c r="GCO37" s="130"/>
      <c r="GCP37" s="130"/>
      <c r="GCQ37" s="130"/>
      <c r="GCR37" s="130"/>
      <c r="GCS37" s="130"/>
      <c r="GCT37" s="130"/>
      <c r="GCU37" s="130"/>
      <c r="GCV37" s="130"/>
      <c r="GCW37" s="130"/>
      <c r="GCX37" s="130"/>
      <c r="GCY37" s="130"/>
      <c r="GCZ37" s="130"/>
      <c r="GDA37" s="130"/>
      <c r="GDB37" s="130"/>
      <c r="GDC37" s="130"/>
      <c r="GDD37" s="130"/>
      <c r="GDE37" s="129"/>
      <c r="GDF37" s="130"/>
      <c r="GDG37" s="130"/>
      <c r="GDH37" s="130"/>
      <c r="GDI37" s="130"/>
      <c r="GDJ37" s="130"/>
      <c r="GDK37" s="130"/>
      <c r="GDL37" s="130"/>
      <c r="GDM37" s="130"/>
      <c r="GDN37" s="130"/>
      <c r="GDO37" s="130"/>
      <c r="GDP37" s="130"/>
      <c r="GDQ37" s="130"/>
      <c r="GDR37" s="130"/>
      <c r="GDS37" s="130"/>
      <c r="GDT37" s="130"/>
      <c r="GDU37" s="130"/>
      <c r="GDV37" s="130"/>
      <c r="GDW37" s="130"/>
      <c r="GDX37" s="130"/>
      <c r="GDY37" s="130"/>
      <c r="GDZ37" s="130"/>
      <c r="GEA37" s="129"/>
      <c r="GEB37" s="130"/>
      <c r="GEC37" s="130"/>
      <c r="GED37" s="130"/>
      <c r="GEE37" s="130"/>
      <c r="GEF37" s="130"/>
      <c r="GEG37" s="130"/>
      <c r="GEH37" s="130"/>
      <c r="GEI37" s="130"/>
      <c r="GEJ37" s="130"/>
      <c r="GEK37" s="130"/>
      <c r="GEL37" s="130"/>
      <c r="GEM37" s="130"/>
      <c r="GEN37" s="130"/>
      <c r="GEO37" s="130"/>
      <c r="GEP37" s="130"/>
      <c r="GEQ37" s="130"/>
      <c r="GER37" s="130"/>
      <c r="GES37" s="130"/>
      <c r="GET37" s="130"/>
      <c r="GEU37" s="130"/>
      <c r="GEV37" s="130"/>
      <c r="GEW37" s="129"/>
      <c r="GEX37" s="130"/>
      <c r="GEY37" s="130"/>
      <c r="GEZ37" s="130"/>
      <c r="GFA37" s="130"/>
      <c r="GFB37" s="130"/>
      <c r="GFC37" s="130"/>
      <c r="GFD37" s="130"/>
      <c r="GFE37" s="130"/>
      <c r="GFF37" s="130"/>
      <c r="GFG37" s="130"/>
      <c r="GFH37" s="130"/>
      <c r="GFI37" s="130"/>
      <c r="GFJ37" s="130"/>
      <c r="GFK37" s="130"/>
      <c r="GFL37" s="130"/>
      <c r="GFM37" s="130"/>
      <c r="GFN37" s="130"/>
      <c r="GFO37" s="130"/>
      <c r="GFP37" s="130"/>
      <c r="GFQ37" s="130"/>
      <c r="GFR37" s="130"/>
      <c r="GFS37" s="129"/>
      <c r="GFT37" s="130"/>
      <c r="GFU37" s="130"/>
      <c r="GFV37" s="130"/>
      <c r="GFW37" s="130"/>
      <c r="GFX37" s="130"/>
      <c r="GFY37" s="130"/>
      <c r="GFZ37" s="130"/>
      <c r="GGA37" s="130"/>
      <c r="GGB37" s="130"/>
      <c r="GGC37" s="130"/>
      <c r="GGD37" s="130"/>
      <c r="GGE37" s="130"/>
      <c r="GGF37" s="130"/>
      <c r="GGG37" s="130"/>
      <c r="GGH37" s="130"/>
      <c r="GGI37" s="130"/>
      <c r="GGJ37" s="130"/>
      <c r="GGK37" s="130"/>
      <c r="GGL37" s="130"/>
      <c r="GGM37" s="130"/>
      <c r="GGN37" s="130"/>
      <c r="GGO37" s="129"/>
      <c r="GGP37" s="130"/>
      <c r="GGQ37" s="130"/>
      <c r="GGR37" s="130"/>
      <c r="GGS37" s="130"/>
      <c r="GGT37" s="130"/>
      <c r="GGU37" s="130"/>
      <c r="GGV37" s="130"/>
      <c r="GGW37" s="130"/>
      <c r="GGX37" s="130"/>
      <c r="GGY37" s="130"/>
      <c r="GGZ37" s="130"/>
      <c r="GHA37" s="130"/>
      <c r="GHB37" s="130"/>
      <c r="GHC37" s="130"/>
      <c r="GHD37" s="130"/>
      <c r="GHE37" s="130"/>
      <c r="GHF37" s="130"/>
      <c r="GHG37" s="130"/>
      <c r="GHH37" s="130"/>
      <c r="GHI37" s="130"/>
      <c r="GHJ37" s="130"/>
      <c r="GHK37" s="129"/>
      <c r="GHL37" s="130"/>
      <c r="GHM37" s="130"/>
      <c r="GHN37" s="130"/>
      <c r="GHO37" s="130"/>
      <c r="GHP37" s="130"/>
      <c r="GHQ37" s="130"/>
      <c r="GHR37" s="130"/>
      <c r="GHS37" s="130"/>
      <c r="GHT37" s="130"/>
      <c r="GHU37" s="130"/>
      <c r="GHV37" s="130"/>
      <c r="GHW37" s="130"/>
      <c r="GHX37" s="130"/>
      <c r="GHY37" s="130"/>
      <c r="GHZ37" s="130"/>
      <c r="GIA37" s="130"/>
      <c r="GIB37" s="130"/>
      <c r="GIC37" s="130"/>
      <c r="GID37" s="130"/>
      <c r="GIE37" s="130"/>
      <c r="GIF37" s="130"/>
      <c r="GIG37" s="129"/>
      <c r="GIH37" s="130"/>
      <c r="GII37" s="130"/>
      <c r="GIJ37" s="130"/>
      <c r="GIK37" s="130"/>
      <c r="GIL37" s="130"/>
      <c r="GIM37" s="130"/>
      <c r="GIN37" s="130"/>
      <c r="GIO37" s="130"/>
      <c r="GIP37" s="130"/>
      <c r="GIQ37" s="130"/>
      <c r="GIR37" s="130"/>
      <c r="GIS37" s="130"/>
      <c r="GIT37" s="130"/>
      <c r="GIU37" s="130"/>
      <c r="GIV37" s="130"/>
      <c r="GIW37" s="130"/>
      <c r="GIX37" s="130"/>
      <c r="GIY37" s="130"/>
      <c r="GIZ37" s="130"/>
      <c r="GJA37" s="130"/>
      <c r="GJB37" s="130"/>
      <c r="GJC37" s="129"/>
      <c r="GJD37" s="130"/>
      <c r="GJE37" s="130"/>
      <c r="GJF37" s="130"/>
      <c r="GJG37" s="130"/>
      <c r="GJH37" s="130"/>
      <c r="GJI37" s="130"/>
      <c r="GJJ37" s="130"/>
      <c r="GJK37" s="130"/>
      <c r="GJL37" s="130"/>
      <c r="GJM37" s="130"/>
      <c r="GJN37" s="130"/>
      <c r="GJO37" s="130"/>
      <c r="GJP37" s="130"/>
      <c r="GJQ37" s="130"/>
      <c r="GJR37" s="130"/>
      <c r="GJS37" s="130"/>
      <c r="GJT37" s="130"/>
      <c r="GJU37" s="130"/>
      <c r="GJV37" s="130"/>
      <c r="GJW37" s="130"/>
      <c r="GJX37" s="130"/>
      <c r="GJY37" s="129"/>
      <c r="GJZ37" s="130"/>
      <c r="GKA37" s="130"/>
      <c r="GKB37" s="130"/>
      <c r="GKC37" s="130"/>
      <c r="GKD37" s="130"/>
      <c r="GKE37" s="130"/>
      <c r="GKF37" s="130"/>
      <c r="GKG37" s="130"/>
      <c r="GKH37" s="130"/>
      <c r="GKI37" s="130"/>
      <c r="GKJ37" s="130"/>
      <c r="GKK37" s="130"/>
      <c r="GKL37" s="130"/>
      <c r="GKM37" s="130"/>
      <c r="GKN37" s="130"/>
      <c r="GKO37" s="130"/>
      <c r="GKP37" s="130"/>
      <c r="GKQ37" s="130"/>
      <c r="GKR37" s="130"/>
      <c r="GKS37" s="130"/>
      <c r="GKT37" s="130"/>
      <c r="GKU37" s="129"/>
      <c r="GKV37" s="130"/>
      <c r="GKW37" s="130"/>
      <c r="GKX37" s="130"/>
      <c r="GKY37" s="130"/>
      <c r="GKZ37" s="130"/>
      <c r="GLA37" s="130"/>
      <c r="GLB37" s="130"/>
      <c r="GLC37" s="130"/>
      <c r="GLD37" s="130"/>
      <c r="GLE37" s="130"/>
      <c r="GLF37" s="130"/>
      <c r="GLG37" s="130"/>
      <c r="GLH37" s="130"/>
      <c r="GLI37" s="130"/>
      <c r="GLJ37" s="130"/>
      <c r="GLK37" s="130"/>
      <c r="GLL37" s="130"/>
      <c r="GLM37" s="130"/>
      <c r="GLN37" s="130"/>
      <c r="GLO37" s="130"/>
      <c r="GLP37" s="130"/>
      <c r="GLQ37" s="129"/>
      <c r="GLR37" s="130"/>
      <c r="GLS37" s="130"/>
      <c r="GLT37" s="130"/>
      <c r="GLU37" s="130"/>
      <c r="GLV37" s="130"/>
      <c r="GLW37" s="130"/>
      <c r="GLX37" s="130"/>
      <c r="GLY37" s="130"/>
      <c r="GLZ37" s="130"/>
      <c r="GMA37" s="130"/>
      <c r="GMB37" s="130"/>
      <c r="GMC37" s="130"/>
      <c r="GMD37" s="130"/>
      <c r="GME37" s="130"/>
      <c r="GMF37" s="130"/>
      <c r="GMG37" s="130"/>
      <c r="GMH37" s="130"/>
      <c r="GMI37" s="130"/>
      <c r="GMJ37" s="130"/>
      <c r="GMK37" s="130"/>
      <c r="GML37" s="130"/>
      <c r="GMM37" s="129"/>
      <c r="GMN37" s="130"/>
      <c r="GMO37" s="130"/>
      <c r="GMP37" s="130"/>
      <c r="GMQ37" s="130"/>
      <c r="GMR37" s="130"/>
      <c r="GMS37" s="130"/>
      <c r="GMT37" s="130"/>
      <c r="GMU37" s="130"/>
      <c r="GMV37" s="130"/>
      <c r="GMW37" s="130"/>
      <c r="GMX37" s="130"/>
      <c r="GMY37" s="130"/>
      <c r="GMZ37" s="130"/>
      <c r="GNA37" s="130"/>
      <c r="GNB37" s="130"/>
      <c r="GNC37" s="130"/>
      <c r="GND37" s="130"/>
      <c r="GNE37" s="130"/>
      <c r="GNF37" s="130"/>
      <c r="GNG37" s="130"/>
      <c r="GNH37" s="130"/>
      <c r="GNI37" s="129"/>
      <c r="GNJ37" s="130"/>
      <c r="GNK37" s="130"/>
      <c r="GNL37" s="130"/>
      <c r="GNM37" s="130"/>
      <c r="GNN37" s="130"/>
      <c r="GNO37" s="130"/>
      <c r="GNP37" s="130"/>
      <c r="GNQ37" s="130"/>
      <c r="GNR37" s="130"/>
      <c r="GNS37" s="130"/>
      <c r="GNT37" s="130"/>
      <c r="GNU37" s="130"/>
      <c r="GNV37" s="130"/>
      <c r="GNW37" s="130"/>
      <c r="GNX37" s="130"/>
      <c r="GNY37" s="130"/>
      <c r="GNZ37" s="130"/>
      <c r="GOA37" s="130"/>
      <c r="GOB37" s="130"/>
      <c r="GOC37" s="130"/>
      <c r="GOD37" s="130"/>
      <c r="GOE37" s="129"/>
      <c r="GOF37" s="130"/>
      <c r="GOG37" s="130"/>
      <c r="GOH37" s="130"/>
      <c r="GOI37" s="130"/>
      <c r="GOJ37" s="130"/>
      <c r="GOK37" s="130"/>
      <c r="GOL37" s="130"/>
      <c r="GOM37" s="130"/>
      <c r="GON37" s="130"/>
      <c r="GOO37" s="130"/>
      <c r="GOP37" s="130"/>
      <c r="GOQ37" s="130"/>
      <c r="GOR37" s="130"/>
      <c r="GOS37" s="130"/>
      <c r="GOT37" s="130"/>
      <c r="GOU37" s="130"/>
      <c r="GOV37" s="130"/>
      <c r="GOW37" s="130"/>
      <c r="GOX37" s="130"/>
      <c r="GOY37" s="130"/>
      <c r="GOZ37" s="130"/>
      <c r="GPA37" s="129"/>
      <c r="GPB37" s="130"/>
      <c r="GPC37" s="130"/>
      <c r="GPD37" s="130"/>
      <c r="GPE37" s="130"/>
      <c r="GPF37" s="130"/>
      <c r="GPG37" s="130"/>
      <c r="GPH37" s="130"/>
      <c r="GPI37" s="130"/>
      <c r="GPJ37" s="130"/>
      <c r="GPK37" s="130"/>
      <c r="GPL37" s="130"/>
      <c r="GPM37" s="130"/>
      <c r="GPN37" s="130"/>
      <c r="GPO37" s="130"/>
      <c r="GPP37" s="130"/>
      <c r="GPQ37" s="130"/>
      <c r="GPR37" s="130"/>
      <c r="GPS37" s="130"/>
      <c r="GPT37" s="130"/>
      <c r="GPU37" s="130"/>
      <c r="GPV37" s="130"/>
      <c r="GPW37" s="129"/>
      <c r="GPX37" s="130"/>
      <c r="GPY37" s="130"/>
      <c r="GPZ37" s="130"/>
      <c r="GQA37" s="130"/>
      <c r="GQB37" s="130"/>
      <c r="GQC37" s="130"/>
      <c r="GQD37" s="130"/>
      <c r="GQE37" s="130"/>
      <c r="GQF37" s="130"/>
      <c r="GQG37" s="130"/>
      <c r="GQH37" s="130"/>
      <c r="GQI37" s="130"/>
      <c r="GQJ37" s="130"/>
      <c r="GQK37" s="130"/>
      <c r="GQL37" s="130"/>
      <c r="GQM37" s="130"/>
      <c r="GQN37" s="130"/>
      <c r="GQO37" s="130"/>
      <c r="GQP37" s="130"/>
      <c r="GQQ37" s="130"/>
      <c r="GQR37" s="130"/>
      <c r="GQS37" s="129"/>
      <c r="GQT37" s="130"/>
      <c r="GQU37" s="130"/>
      <c r="GQV37" s="130"/>
      <c r="GQW37" s="130"/>
      <c r="GQX37" s="130"/>
      <c r="GQY37" s="130"/>
      <c r="GQZ37" s="130"/>
      <c r="GRA37" s="130"/>
      <c r="GRB37" s="130"/>
      <c r="GRC37" s="130"/>
      <c r="GRD37" s="130"/>
      <c r="GRE37" s="130"/>
      <c r="GRF37" s="130"/>
      <c r="GRG37" s="130"/>
      <c r="GRH37" s="130"/>
      <c r="GRI37" s="130"/>
      <c r="GRJ37" s="130"/>
      <c r="GRK37" s="130"/>
      <c r="GRL37" s="130"/>
      <c r="GRM37" s="130"/>
      <c r="GRN37" s="130"/>
      <c r="GRO37" s="129"/>
      <c r="GRP37" s="130"/>
      <c r="GRQ37" s="130"/>
      <c r="GRR37" s="130"/>
      <c r="GRS37" s="130"/>
      <c r="GRT37" s="130"/>
      <c r="GRU37" s="130"/>
      <c r="GRV37" s="130"/>
      <c r="GRW37" s="130"/>
      <c r="GRX37" s="130"/>
      <c r="GRY37" s="130"/>
      <c r="GRZ37" s="130"/>
      <c r="GSA37" s="130"/>
      <c r="GSB37" s="130"/>
      <c r="GSC37" s="130"/>
      <c r="GSD37" s="130"/>
      <c r="GSE37" s="130"/>
      <c r="GSF37" s="130"/>
      <c r="GSG37" s="130"/>
      <c r="GSH37" s="130"/>
      <c r="GSI37" s="130"/>
      <c r="GSJ37" s="130"/>
      <c r="GSK37" s="129"/>
      <c r="GSL37" s="130"/>
      <c r="GSM37" s="130"/>
      <c r="GSN37" s="130"/>
      <c r="GSO37" s="130"/>
      <c r="GSP37" s="130"/>
      <c r="GSQ37" s="130"/>
      <c r="GSR37" s="130"/>
      <c r="GSS37" s="130"/>
      <c r="GST37" s="130"/>
      <c r="GSU37" s="130"/>
      <c r="GSV37" s="130"/>
      <c r="GSW37" s="130"/>
      <c r="GSX37" s="130"/>
      <c r="GSY37" s="130"/>
      <c r="GSZ37" s="130"/>
      <c r="GTA37" s="130"/>
      <c r="GTB37" s="130"/>
      <c r="GTC37" s="130"/>
      <c r="GTD37" s="130"/>
      <c r="GTE37" s="130"/>
      <c r="GTF37" s="130"/>
      <c r="GTG37" s="129"/>
      <c r="GTH37" s="130"/>
      <c r="GTI37" s="130"/>
      <c r="GTJ37" s="130"/>
      <c r="GTK37" s="130"/>
      <c r="GTL37" s="130"/>
      <c r="GTM37" s="130"/>
      <c r="GTN37" s="130"/>
      <c r="GTO37" s="130"/>
      <c r="GTP37" s="130"/>
      <c r="GTQ37" s="130"/>
      <c r="GTR37" s="130"/>
      <c r="GTS37" s="130"/>
      <c r="GTT37" s="130"/>
      <c r="GTU37" s="130"/>
      <c r="GTV37" s="130"/>
      <c r="GTW37" s="130"/>
      <c r="GTX37" s="130"/>
      <c r="GTY37" s="130"/>
      <c r="GTZ37" s="130"/>
      <c r="GUA37" s="130"/>
      <c r="GUB37" s="130"/>
      <c r="GUC37" s="129"/>
      <c r="GUD37" s="130"/>
      <c r="GUE37" s="130"/>
      <c r="GUF37" s="130"/>
      <c r="GUG37" s="130"/>
      <c r="GUH37" s="130"/>
      <c r="GUI37" s="130"/>
      <c r="GUJ37" s="130"/>
      <c r="GUK37" s="130"/>
      <c r="GUL37" s="130"/>
      <c r="GUM37" s="130"/>
      <c r="GUN37" s="130"/>
      <c r="GUO37" s="130"/>
      <c r="GUP37" s="130"/>
      <c r="GUQ37" s="130"/>
      <c r="GUR37" s="130"/>
      <c r="GUS37" s="130"/>
      <c r="GUT37" s="130"/>
      <c r="GUU37" s="130"/>
      <c r="GUV37" s="130"/>
      <c r="GUW37" s="130"/>
      <c r="GUX37" s="130"/>
      <c r="GUY37" s="129"/>
      <c r="GUZ37" s="130"/>
      <c r="GVA37" s="130"/>
      <c r="GVB37" s="130"/>
      <c r="GVC37" s="130"/>
      <c r="GVD37" s="130"/>
      <c r="GVE37" s="130"/>
      <c r="GVF37" s="130"/>
      <c r="GVG37" s="130"/>
      <c r="GVH37" s="130"/>
      <c r="GVI37" s="130"/>
      <c r="GVJ37" s="130"/>
      <c r="GVK37" s="130"/>
      <c r="GVL37" s="130"/>
      <c r="GVM37" s="130"/>
      <c r="GVN37" s="130"/>
      <c r="GVO37" s="130"/>
      <c r="GVP37" s="130"/>
      <c r="GVQ37" s="130"/>
      <c r="GVR37" s="130"/>
      <c r="GVS37" s="130"/>
      <c r="GVT37" s="130"/>
      <c r="GVU37" s="129"/>
      <c r="GVV37" s="130"/>
      <c r="GVW37" s="130"/>
      <c r="GVX37" s="130"/>
      <c r="GVY37" s="130"/>
      <c r="GVZ37" s="130"/>
      <c r="GWA37" s="130"/>
      <c r="GWB37" s="130"/>
      <c r="GWC37" s="130"/>
      <c r="GWD37" s="130"/>
      <c r="GWE37" s="130"/>
      <c r="GWF37" s="130"/>
      <c r="GWG37" s="130"/>
      <c r="GWH37" s="130"/>
      <c r="GWI37" s="130"/>
      <c r="GWJ37" s="130"/>
      <c r="GWK37" s="130"/>
      <c r="GWL37" s="130"/>
      <c r="GWM37" s="130"/>
      <c r="GWN37" s="130"/>
      <c r="GWO37" s="130"/>
      <c r="GWP37" s="130"/>
      <c r="GWQ37" s="129"/>
      <c r="GWR37" s="130"/>
      <c r="GWS37" s="130"/>
      <c r="GWT37" s="130"/>
      <c r="GWU37" s="130"/>
      <c r="GWV37" s="130"/>
      <c r="GWW37" s="130"/>
      <c r="GWX37" s="130"/>
      <c r="GWY37" s="130"/>
      <c r="GWZ37" s="130"/>
      <c r="GXA37" s="130"/>
      <c r="GXB37" s="130"/>
      <c r="GXC37" s="130"/>
      <c r="GXD37" s="130"/>
      <c r="GXE37" s="130"/>
      <c r="GXF37" s="130"/>
      <c r="GXG37" s="130"/>
      <c r="GXH37" s="130"/>
      <c r="GXI37" s="130"/>
      <c r="GXJ37" s="130"/>
      <c r="GXK37" s="130"/>
      <c r="GXL37" s="130"/>
      <c r="GXM37" s="129"/>
      <c r="GXN37" s="130"/>
      <c r="GXO37" s="130"/>
      <c r="GXP37" s="130"/>
      <c r="GXQ37" s="130"/>
      <c r="GXR37" s="130"/>
      <c r="GXS37" s="130"/>
      <c r="GXT37" s="130"/>
      <c r="GXU37" s="130"/>
      <c r="GXV37" s="130"/>
      <c r="GXW37" s="130"/>
      <c r="GXX37" s="130"/>
      <c r="GXY37" s="130"/>
      <c r="GXZ37" s="130"/>
      <c r="GYA37" s="130"/>
      <c r="GYB37" s="130"/>
      <c r="GYC37" s="130"/>
      <c r="GYD37" s="130"/>
      <c r="GYE37" s="130"/>
      <c r="GYF37" s="130"/>
      <c r="GYG37" s="130"/>
      <c r="GYH37" s="130"/>
      <c r="GYI37" s="129"/>
      <c r="GYJ37" s="130"/>
      <c r="GYK37" s="130"/>
      <c r="GYL37" s="130"/>
      <c r="GYM37" s="130"/>
      <c r="GYN37" s="130"/>
      <c r="GYO37" s="130"/>
      <c r="GYP37" s="130"/>
      <c r="GYQ37" s="130"/>
      <c r="GYR37" s="130"/>
      <c r="GYS37" s="130"/>
      <c r="GYT37" s="130"/>
      <c r="GYU37" s="130"/>
      <c r="GYV37" s="130"/>
      <c r="GYW37" s="130"/>
      <c r="GYX37" s="130"/>
      <c r="GYY37" s="130"/>
      <c r="GYZ37" s="130"/>
      <c r="GZA37" s="130"/>
      <c r="GZB37" s="130"/>
      <c r="GZC37" s="130"/>
      <c r="GZD37" s="130"/>
      <c r="GZE37" s="129"/>
      <c r="GZF37" s="130"/>
      <c r="GZG37" s="130"/>
      <c r="GZH37" s="130"/>
      <c r="GZI37" s="130"/>
      <c r="GZJ37" s="130"/>
      <c r="GZK37" s="130"/>
      <c r="GZL37" s="130"/>
      <c r="GZM37" s="130"/>
      <c r="GZN37" s="130"/>
      <c r="GZO37" s="130"/>
      <c r="GZP37" s="130"/>
      <c r="GZQ37" s="130"/>
      <c r="GZR37" s="130"/>
      <c r="GZS37" s="130"/>
      <c r="GZT37" s="130"/>
      <c r="GZU37" s="130"/>
      <c r="GZV37" s="130"/>
      <c r="GZW37" s="130"/>
      <c r="GZX37" s="130"/>
      <c r="GZY37" s="130"/>
      <c r="GZZ37" s="130"/>
      <c r="HAA37" s="129"/>
      <c r="HAB37" s="130"/>
      <c r="HAC37" s="130"/>
      <c r="HAD37" s="130"/>
      <c r="HAE37" s="130"/>
      <c r="HAF37" s="130"/>
      <c r="HAG37" s="130"/>
      <c r="HAH37" s="130"/>
      <c r="HAI37" s="130"/>
      <c r="HAJ37" s="130"/>
      <c r="HAK37" s="130"/>
      <c r="HAL37" s="130"/>
      <c r="HAM37" s="130"/>
      <c r="HAN37" s="130"/>
      <c r="HAO37" s="130"/>
      <c r="HAP37" s="130"/>
      <c r="HAQ37" s="130"/>
      <c r="HAR37" s="130"/>
      <c r="HAS37" s="130"/>
      <c r="HAT37" s="130"/>
      <c r="HAU37" s="130"/>
      <c r="HAV37" s="130"/>
      <c r="HAW37" s="129"/>
      <c r="HAX37" s="130"/>
      <c r="HAY37" s="130"/>
      <c r="HAZ37" s="130"/>
      <c r="HBA37" s="130"/>
      <c r="HBB37" s="130"/>
      <c r="HBC37" s="130"/>
      <c r="HBD37" s="130"/>
      <c r="HBE37" s="130"/>
      <c r="HBF37" s="130"/>
      <c r="HBG37" s="130"/>
      <c r="HBH37" s="130"/>
      <c r="HBI37" s="130"/>
      <c r="HBJ37" s="130"/>
      <c r="HBK37" s="130"/>
      <c r="HBL37" s="130"/>
      <c r="HBM37" s="130"/>
      <c r="HBN37" s="130"/>
      <c r="HBO37" s="130"/>
      <c r="HBP37" s="130"/>
      <c r="HBQ37" s="130"/>
      <c r="HBR37" s="130"/>
      <c r="HBS37" s="129"/>
      <c r="HBT37" s="130"/>
      <c r="HBU37" s="130"/>
      <c r="HBV37" s="130"/>
      <c r="HBW37" s="130"/>
      <c r="HBX37" s="130"/>
      <c r="HBY37" s="130"/>
      <c r="HBZ37" s="130"/>
      <c r="HCA37" s="130"/>
      <c r="HCB37" s="130"/>
      <c r="HCC37" s="130"/>
      <c r="HCD37" s="130"/>
      <c r="HCE37" s="130"/>
      <c r="HCF37" s="130"/>
      <c r="HCG37" s="130"/>
      <c r="HCH37" s="130"/>
      <c r="HCI37" s="130"/>
      <c r="HCJ37" s="130"/>
      <c r="HCK37" s="130"/>
      <c r="HCL37" s="130"/>
      <c r="HCM37" s="130"/>
      <c r="HCN37" s="130"/>
      <c r="HCO37" s="129"/>
      <c r="HCP37" s="130"/>
      <c r="HCQ37" s="130"/>
      <c r="HCR37" s="130"/>
      <c r="HCS37" s="130"/>
      <c r="HCT37" s="130"/>
      <c r="HCU37" s="130"/>
      <c r="HCV37" s="130"/>
      <c r="HCW37" s="130"/>
      <c r="HCX37" s="130"/>
      <c r="HCY37" s="130"/>
      <c r="HCZ37" s="130"/>
      <c r="HDA37" s="130"/>
      <c r="HDB37" s="130"/>
      <c r="HDC37" s="130"/>
      <c r="HDD37" s="130"/>
      <c r="HDE37" s="130"/>
      <c r="HDF37" s="130"/>
      <c r="HDG37" s="130"/>
      <c r="HDH37" s="130"/>
      <c r="HDI37" s="130"/>
      <c r="HDJ37" s="130"/>
      <c r="HDK37" s="129"/>
      <c r="HDL37" s="130"/>
      <c r="HDM37" s="130"/>
      <c r="HDN37" s="130"/>
      <c r="HDO37" s="130"/>
      <c r="HDP37" s="130"/>
      <c r="HDQ37" s="130"/>
      <c r="HDR37" s="130"/>
      <c r="HDS37" s="130"/>
      <c r="HDT37" s="130"/>
      <c r="HDU37" s="130"/>
      <c r="HDV37" s="130"/>
      <c r="HDW37" s="130"/>
      <c r="HDX37" s="130"/>
      <c r="HDY37" s="130"/>
      <c r="HDZ37" s="130"/>
      <c r="HEA37" s="130"/>
      <c r="HEB37" s="130"/>
      <c r="HEC37" s="130"/>
      <c r="HED37" s="130"/>
      <c r="HEE37" s="130"/>
      <c r="HEF37" s="130"/>
      <c r="HEG37" s="129"/>
      <c r="HEH37" s="130"/>
      <c r="HEI37" s="130"/>
      <c r="HEJ37" s="130"/>
      <c r="HEK37" s="130"/>
      <c r="HEL37" s="130"/>
      <c r="HEM37" s="130"/>
      <c r="HEN37" s="130"/>
      <c r="HEO37" s="130"/>
      <c r="HEP37" s="130"/>
      <c r="HEQ37" s="130"/>
      <c r="HER37" s="130"/>
      <c r="HES37" s="130"/>
      <c r="HET37" s="130"/>
      <c r="HEU37" s="130"/>
      <c r="HEV37" s="130"/>
      <c r="HEW37" s="130"/>
      <c r="HEX37" s="130"/>
      <c r="HEY37" s="130"/>
      <c r="HEZ37" s="130"/>
      <c r="HFA37" s="130"/>
      <c r="HFB37" s="130"/>
      <c r="HFC37" s="129"/>
      <c r="HFD37" s="130"/>
      <c r="HFE37" s="130"/>
      <c r="HFF37" s="130"/>
      <c r="HFG37" s="130"/>
      <c r="HFH37" s="130"/>
      <c r="HFI37" s="130"/>
      <c r="HFJ37" s="130"/>
      <c r="HFK37" s="130"/>
      <c r="HFL37" s="130"/>
      <c r="HFM37" s="130"/>
      <c r="HFN37" s="130"/>
      <c r="HFO37" s="130"/>
      <c r="HFP37" s="130"/>
      <c r="HFQ37" s="130"/>
      <c r="HFR37" s="130"/>
      <c r="HFS37" s="130"/>
      <c r="HFT37" s="130"/>
      <c r="HFU37" s="130"/>
      <c r="HFV37" s="130"/>
      <c r="HFW37" s="130"/>
      <c r="HFX37" s="130"/>
      <c r="HFY37" s="129"/>
      <c r="HFZ37" s="130"/>
      <c r="HGA37" s="130"/>
      <c r="HGB37" s="130"/>
      <c r="HGC37" s="130"/>
      <c r="HGD37" s="130"/>
      <c r="HGE37" s="130"/>
      <c r="HGF37" s="130"/>
      <c r="HGG37" s="130"/>
      <c r="HGH37" s="130"/>
      <c r="HGI37" s="130"/>
      <c r="HGJ37" s="130"/>
      <c r="HGK37" s="130"/>
      <c r="HGL37" s="130"/>
      <c r="HGM37" s="130"/>
      <c r="HGN37" s="130"/>
      <c r="HGO37" s="130"/>
      <c r="HGP37" s="130"/>
      <c r="HGQ37" s="130"/>
      <c r="HGR37" s="130"/>
      <c r="HGS37" s="130"/>
      <c r="HGT37" s="130"/>
      <c r="HGU37" s="129"/>
      <c r="HGV37" s="130"/>
      <c r="HGW37" s="130"/>
      <c r="HGX37" s="130"/>
      <c r="HGY37" s="130"/>
      <c r="HGZ37" s="130"/>
      <c r="HHA37" s="130"/>
      <c r="HHB37" s="130"/>
      <c r="HHC37" s="130"/>
      <c r="HHD37" s="130"/>
      <c r="HHE37" s="130"/>
      <c r="HHF37" s="130"/>
      <c r="HHG37" s="130"/>
      <c r="HHH37" s="130"/>
      <c r="HHI37" s="130"/>
      <c r="HHJ37" s="130"/>
      <c r="HHK37" s="130"/>
      <c r="HHL37" s="130"/>
      <c r="HHM37" s="130"/>
      <c r="HHN37" s="130"/>
      <c r="HHO37" s="130"/>
      <c r="HHP37" s="130"/>
      <c r="HHQ37" s="129"/>
      <c r="HHR37" s="130"/>
      <c r="HHS37" s="130"/>
      <c r="HHT37" s="130"/>
      <c r="HHU37" s="130"/>
      <c r="HHV37" s="130"/>
      <c r="HHW37" s="130"/>
      <c r="HHX37" s="130"/>
      <c r="HHY37" s="130"/>
      <c r="HHZ37" s="130"/>
      <c r="HIA37" s="130"/>
      <c r="HIB37" s="130"/>
      <c r="HIC37" s="130"/>
      <c r="HID37" s="130"/>
      <c r="HIE37" s="130"/>
      <c r="HIF37" s="130"/>
      <c r="HIG37" s="130"/>
      <c r="HIH37" s="130"/>
      <c r="HII37" s="130"/>
      <c r="HIJ37" s="130"/>
      <c r="HIK37" s="130"/>
      <c r="HIL37" s="130"/>
      <c r="HIM37" s="129"/>
      <c r="HIN37" s="130"/>
      <c r="HIO37" s="130"/>
      <c r="HIP37" s="130"/>
      <c r="HIQ37" s="130"/>
      <c r="HIR37" s="130"/>
      <c r="HIS37" s="130"/>
      <c r="HIT37" s="130"/>
      <c r="HIU37" s="130"/>
      <c r="HIV37" s="130"/>
      <c r="HIW37" s="130"/>
      <c r="HIX37" s="130"/>
      <c r="HIY37" s="130"/>
      <c r="HIZ37" s="130"/>
      <c r="HJA37" s="130"/>
      <c r="HJB37" s="130"/>
      <c r="HJC37" s="130"/>
      <c r="HJD37" s="130"/>
      <c r="HJE37" s="130"/>
      <c r="HJF37" s="130"/>
      <c r="HJG37" s="130"/>
      <c r="HJH37" s="130"/>
      <c r="HJI37" s="129"/>
      <c r="HJJ37" s="130"/>
      <c r="HJK37" s="130"/>
      <c r="HJL37" s="130"/>
      <c r="HJM37" s="130"/>
      <c r="HJN37" s="130"/>
      <c r="HJO37" s="130"/>
      <c r="HJP37" s="130"/>
      <c r="HJQ37" s="130"/>
      <c r="HJR37" s="130"/>
      <c r="HJS37" s="130"/>
      <c r="HJT37" s="130"/>
      <c r="HJU37" s="130"/>
      <c r="HJV37" s="130"/>
      <c r="HJW37" s="130"/>
      <c r="HJX37" s="130"/>
      <c r="HJY37" s="130"/>
      <c r="HJZ37" s="130"/>
      <c r="HKA37" s="130"/>
      <c r="HKB37" s="130"/>
      <c r="HKC37" s="130"/>
      <c r="HKD37" s="130"/>
      <c r="HKE37" s="129"/>
      <c r="HKF37" s="130"/>
      <c r="HKG37" s="130"/>
      <c r="HKH37" s="130"/>
      <c r="HKI37" s="130"/>
      <c r="HKJ37" s="130"/>
      <c r="HKK37" s="130"/>
      <c r="HKL37" s="130"/>
      <c r="HKM37" s="130"/>
      <c r="HKN37" s="130"/>
      <c r="HKO37" s="130"/>
      <c r="HKP37" s="130"/>
      <c r="HKQ37" s="130"/>
      <c r="HKR37" s="130"/>
      <c r="HKS37" s="130"/>
      <c r="HKT37" s="130"/>
      <c r="HKU37" s="130"/>
      <c r="HKV37" s="130"/>
      <c r="HKW37" s="130"/>
      <c r="HKX37" s="130"/>
      <c r="HKY37" s="130"/>
      <c r="HKZ37" s="130"/>
      <c r="HLA37" s="129"/>
      <c r="HLB37" s="130"/>
      <c r="HLC37" s="130"/>
      <c r="HLD37" s="130"/>
      <c r="HLE37" s="130"/>
      <c r="HLF37" s="130"/>
      <c r="HLG37" s="130"/>
      <c r="HLH37" s="130"/>
      <c r="HLI37" s="130"/>
      <c r="HLJ37" s="130"/>
      <c r="HLK37" s="130"/>
      <c r="HLL37" s="130"/>
      <c r="HLM37" s="130"/>
      <c r="HLN37" s="130"/>
      <c r="HLO37" s="130"/>
      <c r="HLP37" s="130"/>
      <c r="HLQ37" s="130"/>
      <c r="HLR37" s="130"/>
      <c r="HLS37" s="130"/>
      <c r="HLT37" s="130"/>
      <c r="HLU37" s="130"/>
      <c r="HLV37" s="130"/>
      <c r="HLW37" s="129"/>
      <c r="HLX37" s="130"/>
      <c r="HLY37" s="130"/>
      <c r="HLZ37" s="130"/>
      <c r="HMA37" s="130"/>
      <c r="HMB37" s="130"/>
      <c r="HMC37" s="130"/>
      <c r="HMD37" s="130"/>
      <c r="HME37" s="130"/>
      <c r="HMF37" s="130"/>
      <c r="HMG37" s="130"/>
      <c r="HMH37" s="130"/>
      <c r="HMI37" s="130"/>
      <c r="HMJ37" s="130"/>
      <c r="HMK37" s="130"/>
      <c r="HML37" s="130"/>
      <c r="HMM37" s="130"/>
      <c r="HMN37" s="130"/>
      <c r="HMO37" s="130"/>
      <c r="HMP37" s="130"/>
      <c r="HMQ37" s="130"/>
      <c r="HMR37" s="130"/>
      <c r="HMS37" s="129"/>
      <c r="HMT37" s="130"/>
      <c r="HMU37" s="130"/>
      <c r="HMV37" s="130"/>
      <c r="HMW37" s="130"/>
      <c r="HMX37" s="130"/>
      <c r="HMY37" s="130"/>
      <c r="HMZ37" s="130"/>
      <c r="HNA37" s="130"/>
      <c r="HNB37" s="130"/>
      <c r="HNC37" s="130"/>
      <c r="HND37" s="130"/>
      <c r="HNE37" s="130"/>
      <c r="HNF37" s="130"/>
      <c r="HNG37" s="130"/>
      <c r="HNH37" s="130"/>
      <c r="HNI37" s="130"/>
      <c r="HNJ37" s="130"/>
      <c r="HNK37" s="130"/>
      <c r="HNL37" s="130"/>
      <c r="HNM37" s="130"/>
      <c r="HNN37" s="130"/>
      <c r="HNO37" s="129"/>
      <c r="HNP37" s="130"/>
      <c r="HNQ37" s="130"/>
      <c r="HNR37" s="130"/>
      <c r="HNS37" s="130"/>
      <c r="HNT37" s="130"/>
      <c r="HNU37" s="130"/>
      <c r="HNV37" s="130"/>
      <c r="HNW37" s="130"/>
      <c r="HNX37" s="130"/>
      <c r="HNY37" s="130"/>
      <c r="HNZ37" s="130"/>
      <c r="HOA37" s="130"/>
      <c r="HOB37" s="130"/>
      <c r="HOC37" s="130"/>
      <c r="HOD37" s="130"/>
      <c r="HOE37" s="130"/>
      <c r="HOF37" s="130"/>
      <c r="HOG37" s="130"/>
      <c r="HOH37" s="130"/>
      <c r="HOI37" s="130"/>
      <c r="HOJ37" s="130"/>
      <c r="HOK37" s="129"/>
      <c r="HOL37" s="130"/>
      <c r="HOM37" s="130"/>
      <c r="HON37" s="130"/>
      <c r="HOO37" s="130"/>
      <c r="HOP37" s="130"/>
      <c r="HOQ37" s="130"/>
      <c r="HOR37" s="130"/>
      <c r="HOS37" s="130"/>
      <c r="HOT37" s="130"/>
      <c r="HOU37" s="130"/>
      <c r="HOV37" s="130"/>
      <c r="HOW37" s="130"/>
      <c r="HOX37" s="130"/>
      <c r="HOY37" s="130"/>
      <c r="HOZ37" s="130"/>
      <c r="HPA37" s="130"/>
      <c r="HPB37" s="130"/>
      <c r="HPC37" s="130"/>
      <c r="HPD37" s="130"/>
      <c r="HPE37" s="130"/>
      <c r="HPF37" s="130"/>
      <c r="HPG37" s="129"/>
      <c r="HPH37" s="130"/>
      <c r="HPI37" s="130"/>
      <c r="HPJ37" s="130"/>
      <c r="HPK37" s="130"/>
      <c r="HPL37" s="130"/>
      <c r="HPM37" s="130"/>
      <c r="HPN37" s="130"/>
      <c r="HPO37" s="130"/>
      <c r="HPP37" s="130"/>
      <c r="HPQ37" s="130"/>
      <c r="HPR37" s="130"/>
      <c r="HPS37" s="130"/>
      <c r="HPT37" s="130"/>
      <c r="HPU37" s="130"/>
      <c r="HPV37" s="130"/>
      <c r="HPW37" s="130"/>
      <c r="HPX37" s="130"/>
      <c r="HPY37" s="130"/>
      <c r="HPZ37" s="130"/>
      <c r="HQA37" s="130"/>
      <c r="HQB37" s="130"/>
      <c r="HQC37" s="129"/>
      <c r="HQD37" s="130"/>
      <c r="HQE37" s="130"/>
      <c r="HQF37" s="130"/>
      <c r="HQG37" s="130"/>
      <c r="HQH37" s="130"/>
      <c r="HQI37" s="130"/>
      <c r="HQJ37" s="130"/>
      <c r="HQK37" s="130"/>
      <c r="HQL37" s="130"/>
      <c r="HQM37" s="130"/>
      <c r="HQN37" s="130"/>
      <c r="HQO37" s="130"/>
      <c r="HQP37" s="130"/>
      <c r="HQQ37" s="130"/>
      <c r="HQR37" s="130"/>
      <c r="HQS37" s="130"/>
      <c r="HQT37" s="130"/>
      <c r="HQU37" s="130"/>
      <c r="HQV37" s="130"/>
      <c r="HQW37" s="130"/>
      <c r="HQX37" s="130"/>
      <c r="HQY37" s="129"/>
      <c r="HQZ37" s="130"/>
      <c r="HRA37" s="130"/>
      <c r="HRB37" s="130"/>
      <c r="HRC37" s="130"/>
      <c r="HRD37" s="130"/>
      <c r="HRE37" s="130"/>
      <c r="HRF37" s="130"/>
      <c r="HRG37" s="130"/>
      <c r="HRH37" s="130"/>
      <c r="HRI37" s="130"/>
      <c r="HRJ37" s="130"/>
      <c r="HRK37" s="130"/>
      <c r="HRL37" s="130"/>
      <c r="HRM37" s="130"/>
      <c r="HRN37" s="130"/>
      <c r="HRO37" s="130"/>
      <c r="HRP37" s="130"/>
      <c r="HRQ37" s="130"/>
      <c r="HRR37" s="130"/>
      <c r="HRS37" s="130"/>
      <c r="HRT37" s="130"/>
      <c r="HRU37" s="129"/>
      <c r="HRV37" s="130"/>
      <c r="HRW37" s="130"/>
      <c r="HRX37" s="130"/>
      <c r="HRY37" s="130"/>
      <c r="HRZ37" s="130"/>
      <c r="HSA37" s="130"/>
      <c r="HSB37" s="130"/>
      <c r="HSC37" s="130"/>
      <c r="HSD37" s="130"/>
      <c r="HSE37" s="130"/>
      <c r="HSF37" s="130"/>
      <c r="HSG37" s="130"/>
      <c r="HSH37" s="130"/>
      <c r="HSI37" s="130"/>
      <c r="HSJ37" s="130"/>
      <c r="HSK37" s="130"/>
      <c r="HSL37" s="130"/>
      <c r="HSM37" s="130"/>
      <c r="HSN37" s="130"/>
      <c r="HSO37" s="130"/>
      <c r="HSP37" s="130"/>
      <c r="HSQ37" s="129"/>
      <c r="HSR37" s="130"/>
      <c r="HSS37" s="130"/>
      <c r="HST37" s="130"/>
      <c r="HSU37" s="130"/>
      <c r="HSV37" s="130"/>
      <c r="HSW37" s="130"/>
      <c r="HSX37" s="130"/>
      <c r="HSY37" s="130"/>
      <c r="HSZ37" s="130"/>
      <c r="HTA37" s="130"/>
      <c r="HTB37" s="130"/>
      <c r="HTC37" s="130"/>
      <c r="HTD37" s="130"/>
      <c r="HTE37" s="130"/>
      <c r="HTF37" s="130"/>
      <c r="HTG37" s="130"/>
      <c r="HTH37" s="130"/>
      <c r="HTI37" s="130"/>
      <c r="HTJ37" s="130"/>
      <c r="HTK37" s="130"/>
      <c r="HTL37" s="130"/>
      <c r="HTM37" s="129"/>
      <c r="HTN37" s="130"/>
      <c r="HTO37" s="130"/>
      <c r="HTP37" s="130"/>
      <c r="HTQ37" s="130"/>
      <c r="HTR37" s="130"/>
      <c r="HTS37" s="130"/>
      <c r="HTT37" s="130"/>
      <c r="HTU37" s="130"/>
      <c r="HTV37" s="130"/>
      <c r="HTW37" s="130"/>
      <c r="HTX37" s="130"/>
      <c r="HTY37" s="130"/>
      <c r="HTZ37" s="130"/>
      <c r="HUA37" s="130"/>
      <c r="HUB37" s="130"/>
      <c r="HUC37" s="130"/>
      <c r="HUD37" s="130"/>
      <c r="HUE37" s="130"/>
      <c r="HUF37" s="130"/>
      <c r="HUG37" s="130"/>
      <c r="HUH37" s="130"/>
      <c r="HUI37" s="129"/>
      <c r="HUJ37" s="130"/>
      <c r="HUK37" s="130"/>
      <c r="HUL37" s="130"/>
      <c r="HUM37" s="130"/>
      <c r="HUN37" s="130"/>
      <c r="HUO37" s="130"/>
      <c r="HUP37" s="130"/>
      <c r="HUQ37" s="130"/>
      <c r="HUR37" s="130"/>
      <c r="HUS37" s="130"/>
      <c r="HUT37" s="130"/>
      <c r="HUU37" s="130"/>
      <c r="HUV37" s="130"/>
      <c r="HUW37" s="130"/>
      <c r="HUX37" s="130"/>
      <c r="HUY37" s="130"/>
      <c r="HUZ37" s="130"/>
      <c r="HVA37" s="130"/>
      <c r="HVB37" s="130"/>
      <c r="HVC37" s="130"/>
      <c r="HVD37" s="130"/>
      <c r="HVE37" s="129"/>
      <c r="HVF37" s="130"/>
      <c r="HVG37" s="130"/>
      <c r="HVH37" s="130"/>
      <c r="HVI37" s="130"/>
      <c r="HVJ37" s="130"/>
      <c r="HVK37" s="130"/>
      <c r="HVL37" s="130"/>
      <c r="HVM37" s="130"/>
      <c r="HVN37" s="130"/>
      <c r="HVO37" s="130"/>
      <c r="HVP37" s="130"/>
      <c r="HVQ37" s="130"/>
      <c r="HVR37" s="130"/>
      <c r="HVS37" s="130"/>
      <c r="HVT37" s="130"/>
      <c r="HVU37" s="130"/>
      <c r="HVV37" s="130"/>
      <c r="HVW37" s="130"/>
      <c r="HVX37" s="130"/>
      <c r="HVY37" s="130"/>
      <c r="HVZ37" s="130"/>
      <c r="HWA37" s="129"/>
      <c r="HWB37" s="130"/>
      <c r="HWC37" s="130"/>
      <c r="HWD37" s="130"/>
      <c r="HWE37" s="130"/>
      <c r="HWF37" s="130"/>
      <c r="HWG37" s="130"/>
      <c r="HWH37" s="130"/>
      <c r="HWI37" s="130"/>
      <c r="HWJ37" s="130"/>
      <c r="HWK37" s="130"/>
      <c r="HWL37" s="130"/>
      <c r="HWM37" s="130"/>
      <c r="HWN37" s="130"/>
      <c r="HWO37" s="130"/>
      <c r="HWP37" s="130"/>
      <c r="HWQ37" s="130"/>
      <c r="HWR37" s="130"/>
      <c r="HWS37" s="130"/>
      <c r="HWT37" s="130"/>
      <c r="HWU37" s="130"/>
      <c r="HWV37" s="130"/>
      <c r="HWW37" s="129"/>
      <c r="HWX37" s="130"/>
      <c r="HWY37" s="130"/>
      <c r="HWZ37" s="130"/>
      <c r="HXA37" s="130"/>
      <c r="HXB37" s="130"/>
      <c r="HXC37" s="130"/>
      <c r="HXD37" s="130"/>
      <c r="HXE37" s="130"/>
      <c r="HXF37" s="130"/>
      <c r="HXG37" s="130"/>
      <c r="HXH37" s="130"/>
      <c r="HXI37" s="130"/>
      <c r="HXJ37" s="130"/>
      <c r="HXK37" s="130"/>
      <c r="HXL37" s="130"/>
      <c r="HXM37" s="130"/>
      <c r="HXN37" s="130"/>
      <c r="HXO37" s="130"/>
      <c r="HXP37" s="130"/>
      <c r="HXQ37" s="130"/>
      <c r="HXR37" s="130"/>
      <c r="HXS37" s="129"/>
      <c r="HXT37" s="130"/>
      <c r="HXU37" s="130"/>
      <c r="HXV37" s="130"/>
      <c r="HXW37" s="130"/>
      <c r="HXX37" s="130"/>
      <c r="HXY37" s="130"/>
      <c r="HXZ37" s="130"/>
      <c r="HYA37" s="130"/>
      <c r="HYB37" s="130"/>
      <c r="HYC37" s="130"/>
      <c r="HYD37" s="130"/>
      <c r="HYE37" s="130"/>
      <c r="HYF37" s="130"/>
      <c r="HYG37" s="130"/>
      <c r="HYH37" s="130"/>
      <c r="HYI37" s="130"/>
      <c r="HYJ37" s="130"/>
      <c r="HYK37" s="130"/>
      <c r="HYL37" s="130"/>
      <c r="HYM37" s="130"/>
      <c r="HYN37" s="130"/>
      <c r="HYO37" s="129"/>
      <c r="HYP37" s="130"/>
      <c r="HYQ37" s="130"/>
      <c r="HYR37" s="130"/>
      <c r="HYS37" s="130"/>
      <c r="HYT37" s="130"/>
      <c r="HYU37" s="130"/>
      <c r="HYV37" s="130"/>
      <c r="HYW37" s="130"/>
      <c r="HYX37" s="130"/>
      <c r="HYY37" s="130"/>
      <c r="HYZ37" s="130"/>
      <c r="HZA37" s="130"/>
      <c r="HZB37" s="130"/>
      <c r="HZC37" s="130"/>
      <c r="HZD37" s="130"/>
      <c r="HZE37" s="130"/>
      <c r="HZF37" s="130"/>
      <c r="HZG37" s="130"/>
      <c r="HZH37" s="130"/>
      <c r="HZI37" s="130"/>
      <c r="HZJ37" s="130"/>
      <c r="HZK37" s="129"/>
      <c r="HZL37" s="130"/>
      <c r="HZM37" s="130"/>
      <c r="HZN37" s="130"/>
      <c r="HZO37" s="130"/>
      <c r="HZP37" s="130"/>
      <c r="HZQ37" s="130"/>
      <c r="HZR37" s="130"/>
      <c r="HZS37" s="130"/>
      <c r="HZT37" s="130"/>
      <c r="HZU37" s="130"/>
      <c r="HZV37" s="130"/>
      <c r="HZW37" s="130"/>
      <c r="HZX37" s="130"/>
      <c r="HZY37" s="130"/>
      <c r="HZZ37" s="130"/>
      <c r="IAA37" s="130"/>
      <c r="IAB37" s="130"/>
      <c r="IAC37" s="130"/>
      <c r="IAD37" s="130"/>
      <c r="IAE37" s="130"/>
      <c r="IAF37" s="130"/>
      <c r="IAG37" s="129"/>
      <c r="IAH37" s="130"/>
      <c r="IAI37" s="130"/>
      <c r="IAJ37" s="130"/>
      <c r="IAK37" s="130"/>
      <c r="IAL37" s="130"/>
      <c r="IAM37" s="130"/>
      <c r="IAN37" s="130"/>
      <c r="IAO37" s="130"/>
      <c r="IAP37" s="130"/>
      <c r="IAQ37" s="130"/>
      <c r="IAR37" s="130"/>
      <c r="IAS37" s="130"/>
      <c r="IAT37" s="130"/>
      <c r="IAU37" s="130"/>
      <c r="IAV37" s="130"/>
      <c r="IAW37" s="130"/>
      <c r="IAX37" s="130"/>
      <c r="IAY37" s="130"/>
      <c r="IAZ37" s="130"/>
      <c r="IBA37" s="130"/>
      <c r="IBB37" s="130"/>
      <c r="IBC37" s="129"/>
      <c r="IBD37" s="130"/>
      <c r="IBE37" s="130"/>
      <c r="IBF37" s="130"/>
      <c r="IBG37" s="130"/>
      <c r="IBH37" s="130"/>
      <c r="IBI37" s="130"/>
      <c r="IBJ37" s="130"/>
      <c r="IBK37" s="130"/>
      <c r="IBL37" s="130"/>
      <c r="IBM37" s="130"/>
      <c r="IBN37" s="130"/>
      <c r="IBO37" s="130"/>
      <c r="IBP37" s="130"/>
      <c r="IBQ37" s="130"/>
      <c r="IBR37" s="130"/>
      <c r="IBS37" s="130"/>
      <c r="IBT37" s="130"/>
      <c r="IBU37" s="130"/>
      <c r="IBV37" s="130"/>
      <c r="IBW37" s="130"/>
      <c r="IBX37" s="130"/>
      <c r="IBY37" s="129"/>
      <c r="IBZ37" s="130"/>
      <c r="ICA37" s="130"/>
      <c r="ICB37" s="130"/>
      <c r="ICC37" s="130"/>
      <c r="ICD37" s="130"/>
      <c r="ICE37" s="130"/>
      <c r="ICF37" s="130"/>
      <c r="ICG37" s="130"/>
      <c r="ICH37" s="130"/>
      <c r="ICI37" s="130"/>
      <c r="ICJ37" s="130"/>
      <c r="ICK37" s="130"/>
      <c r="ICL37" s="130"/>
      <c r="ICM37" s="130"/>
      <c r="ICN37" s="130"/>
      <c r="ICO37" s="130"/>
      <c r="ICP37" s="130"/>
      <c r="ICQ37" s="130"/>
      <c r="ICR37" s="130"/>
      <c r="ICS37" s="130"/>
      <c r="ICT37" s="130"/>
      <c r="ICU37" s="129"/>
      <c r="ICV37" s="130"/>
      <c r="ICW37" s="130"/>
      <c r="ICX37" s="130"/>
      <c r="ICY37" s="130"/>
      <c r="ICZ37" s="130"/>
      <c r="IDA37" s="130"/>
      <c r="IDB37" s="130"/>
      <c r="IDC37" s="130"/>
      <c r="IDD37" s="130"/>
      <c r="IDE37" s="130"/>
      <c r="IDF37" s="130"/>
      <c r="IDG37" s="130"/>
      <c r="IDH37" s="130"/>
      <c r="IDI37" s="130"/>
      <c r="IDJ37" s="130"/>
      <c r="IDK37" s="130"/>
      <c r="IDL37" s="130"/>
      <c r="IDM37" s="130"/>
      <c r="IDN37" s="130"/>
      <c r="IDO37" s="130"/>
      <c r="IDP37" s="130"/>
      <c r="IDQ37" s="129"/>
      <c r="IDR37" s="130"/>
      <c r="IDS37" s="130"/>
      <c r="IDT37" s="130"/>
      <c r="IDU37" s="130"/>
      <c r="IDV37" s="130"/>
      <c r="IDW37" s="130"/>
      <c r="IDX37" s="130"/>
      <c r="IDY37" s="130"/>
      <c r="IDZ37" s="130"/>
      <c r="IEA37" s="130"/>
      <c r="IEB37" s="130"/>
      <c r="IEC37" s="130"/>
      <c r="IED37" s="130"/>
      <c r="IEE37" s="130"/>
      <c r="IEF37" s="130"/>
      <c r="IEG37" s="130"/>
      <c r="IEH37" s="130"/>
      <c r="IEI37" s="130"/>
      <c r="IEJ37" s="130"/>
      <c r="IEK37" s="130"/>
      <c r="IEL37" s="130"/>
      <c r="IEM37" s="129"/>
      <c r="IEN37" s="130"/>
      <c r="IEO37" s="130"/>
      <c r="IEP37" s="130"/>
      <c r="IEQ37" s="130"/>
      <c r="IER37" s="130"/>
      <c r="IES37" s="130"/>
      <c r="IET37" s="130"/>
      <c r="IEU37" s="130"/>
      <c r="IEV37" s="130"/>
      <c r="IEW37" s="130"/>
      <c r="IEX37" s="130"/>
      <c r="IEY37" s="130"/>
      <c r="IEZ37" s="130"/>
      <c r="IFA37" s="130"/>
      <c r="IFB37" s="130"/>
      <c r="IFC37" s="130"/>
      <c r="IFD37" s="130"/>
      <c r="IFE37" s="130"/>
      <c r="IFF37" s="130"/>
      <c r="IFG37" s="130"/>
      <c r="IFH37" s="130"/>
      <c r="IFI37" s="129"/>
      <c r="IFJ37" s="130"/>
      <c r="IFK37" s="130"/>
      <c r="IFL37" s="130"/>
      <c r="IFM37" s="130"/>
      <c r="IFN37" s="130"/>
      <c r="IFO37" s="130"/>
      <c r="IFP37" s="130"/>
      <c r="IFQ37" s="130"/>
      <c r="IFR37" s="130"/>
      <c r="IFS37" s="130"/>
      <c r="IFT37" s="130"/>
      <c r="IFU37" s="130"/>
      <c r="IFV37" s="130"/>
      <c r="IFW37" s="130"/>
      <c r="IFX37" s="130"/>
      <c r="IFY37" s="130"/>
      <c r="IFZ37" s="130"/>
      <c r="IGA37" s="130"/>
      <c r="IGB37" s="130"/>
      <c r="IGC37" s="130"/>
      <c r="IGD37" s="130"/>
      <c r="IGE37" s="129"/>
      <c r="IGF37" s="130"/>
      <c r="IGG37" s="130"/>
      <c r="IGH37" s="130"/>
      <c r="IGI37" s="130"/>
      <c r="IGJ37" s="130"/>
      <c r="IGK37" s="130"/>
      <c r="IGL37" s="130"/>
      <c r="IGM37" s="130"/>
      <c r="IGN37" s="130"/>
      <c r="IGO37" s="130"/>
      <c r="IGP37" s="130"/>
      <c r="IGQ37" s="130"/>
      <c r="IGR37" s="130"/>
      <c r="IGS37" s="130"/>
      <c r="IGT37" s="130"/>
      <c r="IGU37" s="130"/>
      <c r="IGV37" s="130"/>
      <c r="IGW37" s="130"/>
      <c r="IGX37" s="130"/>
      <c r="IGY37" s="130"/>
      <c r="IGZ37" s="130"/>
      <c r="IHA37" s="129"/>
      <c r="IHB37" s="130"/>
      <c r="IHC37" s="130"/>
      <c r="IHD37" s="130"/>
      <c r="IHE37" s="130"/>
      <c r="IHF37" s="130"/>
      <c r="IHG37" s="130"/>
      <c r="IHH37" s="130"/>
      <c r="IHI37" s="130"/>
      <c r="IHJ37" s="130"/>
      <c r="IHK37" s="130"/>
      <c r="IHL37" s="130"/>
      <c r="IHM37" s="130"/>
      <c r="IHN37" s="130"/>
      <c r="IHO37" s="130"/>
      <c r="IHP37" s="130"/>
      <c r="IHQ37" s="130"/>
      <c r="IHR37" s="130"/>
      <c r="IHS37" s="130"/>
      <c r="IHT37" s="130"/>
      <c r="IHU37" s="130"/>
      <c r="IHV37" s="130"/>
      <c r="IHW37" s="129"/>
      <c r="IHX37" s="130"/>
      <c r="IHY37" s="130"/>
      <c r="IHZ37" s="130"/>
      <c r="IIA37" s="130"/>
      <c r="IIB37" s="130"/>
      <c r="IIC37" s="130"/>
      <c r="IID37" s="130"/>
      <c r="IIE37" s="130"/>
      <c r="IIF37" s="130"/>
      <c r="IIG37" s="130"/>
      <c r="IIH37" s="130"/>
      <c r="III37" s="130"/>
      <c r="IIJ37" s="130"/>
      <c r="IIK37" s="130"/>
      <c r="IIL37" s="130"/>
      <c r="IIM37" s="130"/>
      <c r="IIN37" s="130"/>
      <c r="IIO37" s="130"/>
      <c r="IIP37" s="130"/>
      <c r="IIQ37" s="130"/>
      <c r="IIR37" s="130"/>
      <c r="IIS37" s="129"/>
      <c r="IIT37" s="130"/>
      <c r="IIU37" s="130"/>
      <c r="IIV37" s="130"/>
      <c r="IIW37" s="130"/>
      <c r="IIX37" s="130"/>
      <c r="IIY37" s="130"/>
      <c r="IIZ37" s="130"/>
      <c r="IJA37" s="130"/>
      <c r="IJB37" s="130"/>
      <c r="IJC37" s="130"/>
      <c r="IJD37" s="130"/>
      <c r="IJE37" s="130"/>
      <c r="IJF37" s="130"/>
      <c r="IJG37" s="130"/>
      <c r="IJH37" s="130"/>
      <c r="IJI37" s="130"/>
      <c r="IJJ37" s="130"/>
      <c r="IJK37" s="130"/>
      <c r="IJL37" s="130"/>
      <c r="IJM37" s="130"/>
      <c r="IJN37" s="130"/>
      <c r="IJO37" s="129"/>
      <c r="IJP37" s="130"/>
      <c r="IJQ37" s="130"/>
      <c r="IJR37" s="130"/>
      <c r="IJS37" s="130"/>
      <c r="IJT37" s="130"/>
      <c r="IJU37" s="130"/>
      <c r="IJV37" s="130"/>
      <c r="IJW37" s="130"/>
      <c r="IJX37" s="130"/>
      <c r="IJY37" s="130"/>
      <c r="IJZ37" s="130"/>
      <c r="IKA37" s="130"/>
      <c r="IKB37" s="130"/>
      <c r="IKC37" s="130"/>
      <c r="IKD37" s="130"/>
      <c r="IKE37" s="130"/>
      <c r="IKF37" s="130"/>
      <c r="IKG37" s="130"/>
      <c r="IKH37" s="130"/>
      <c r="IKI37" s="130"/>
      <c r="IKJ37" s="130"/>
      <c r="IKK37" s="129"/>
      <c r="IKL37" s="130"/>
      <c r="IKM37" s="130"/>
      <c r="IKN37" s="130"/>
      <c r="IKO37" s="130"/>
      <c r="IKP37" s="130"/>
      <c r="IKQ37" s="130"/>
      <c r="IKR37" s="130"/>
      <c r="IKS37" s="130"/>
      <c r="IKT37" s="130"/>
      <c r="IKU37" s="130"/>
      <c r="IKV37" s="130"/>
      <c r="IKW37" s="130"/>
      <c r="IKX37" s="130"/>
      <c r="IKY37" s="130"/>
      <c r="IKZ37" s="130"/>
      <c r="ILA37" s="130"/>
      <c r="ILB37" s="130"/>
      <c r="ILC37" s="130"/>
      <c r="ILD37" s="130"/>
      <c r="ILE37" s="130"/>
      <c r="ILF37" s="130"/>
      <c r="ILG37" s="129"/>
      <c r="ILH37" s="130"/>
      <c r="ILI37" s="130"/>
      <c r="ILJ37" s="130"/>
      <c r="ILK37" s="130"/>
      <c r="ILL37" s="130"/>
      <c r="ILM37" s="130"/>
      <c r="ILN37" s="130"/>
      <c r="ILO37" s="130"/>
      <c r="ILP37" s="130"/>
      <c r="ILQ37" s="130"/>
      <c r="ILR37" s="130"/>
      <c r="ILS37" s="130"/>
      <c r="ILT37" s="130"/>
      <c r="ILU37" s="130"/>
      <c r="ILV37" s="130"/>
      <c r="ILW37" s="130"/>
      <c r="ILX37" s="130"/>
      <c r="ILY37" s="130"/>
      <c r="ILZ37" s="130"/>
      <c r="IMA37" s="130"/>
      <c r="IMB37" s="130"/>
      <c r="IMC37" s="129"/>
      <c r="IMD37" s="130"/>
      <c r="IME37" s="130"/>
      <c r="IMF37" s="130"/>
      <c r="IMG37" s="130"/>
      <c r="IMH37" s="130"/>
      <c r="IMI37" s="130"/>
      <c r="IMJ37" s="130"/>
      <c r="IMK37" s="130"/>
      <c r="IML37" s="130"/>
      <c r="IMM37" s="130"/>
      <c r="IMN37" s="130"/>
      <c r="IMO37" s="130"/>
      <c r="IMP37" s="130"/>
      <c r="IMQ37" s="130"/>
      <c r="IMR37" s="130"/>
      <c r="IMS37" s="130"/>
      <c r="IMT37" s="130"/>
      <c r="IMU37" s="130"/>
      <c r="IMV37" s="130"/>
      <c r="IMW37" s="130"/>
      <c r="IMX37" s="130"/>
      <c r="IMY37" s="129"/>
      <c r="IMZ37" s="130"/>
      <c r="INA37" s="130"/>
      <c r="INB37" s="130"/>
      <c r="INC37" s="130"/>
      <c r="IND37" s="130"/>
      <c r="INE37" s="130"/>
      <c r="INF37" s="130"/>
      <c r="ING37" s="130"/>
      <c r="INH37" s="130"/>
      <c r="INI37" s="130"/>
      <c r="INJ37" s="130"/>
      <c r="INK37" s="130"/>
      <c r="INL37" s="130"/>
      <c r="INM37" s="130"/>
      <c r="INN37" s="130"/>
      <c r="INO37" s="130"/>
      <c r="INP37" s="130"/>
      <c r="INQ37" s="130"/>
      <c r="INR37" s="130"/>
      <c r="INS37" s="130"/>
      <c r="INT37" s="130"/>
      <c r="INU37" s="129"/>
      <c r="INV37" s="130"/>
      <c r="INW37" s="130"/>
      <c r="INX37" s="130"/>
      <c r="INY37" s="130"/>
      <c r="INZ37" s="130"/>
      <c r="IOA37" s="130"/>
      <c r="IOB37" s="130"/>
      <c r="IOC37" s="130"/>
      <c r="IOD37" s="130"/>
      <c r="IOE37" s="130"/>
      <c r="IOF37" s="130"/>
      <c r="IOG37" s="130"/>
      <c r="IOH37" s="130"/>
      <c r="IOI37" s="130"/>
      <c r="IOJ37" s="130"/>
      <c r="IOK37" s="130"/>
      <c r="IOL37" s="130"/>
      <c r="IOM37" s="130"/>
      <c r="ION37" s="130"/>
      <c r="IOO37" s="130"/>
      <c r="IOP37" s="130"/>
      <c r="IOQ37" s="129"/>
      <c r="IOR37" s="130"/>
      <c r="IOS37" s="130"/>
      <c r="IOT37" s="130"/>
      <c r="IOU37" s="130"/>
      <c r="IOV37" s="130"/>
      <c r="IOW37" s="130"/>
      <c r="IOX37" s="130"/>
      <c r="IOY37" s="130"/>
      <c r="IOZ37" s="130"/>
      <c r="IPA37" s="130"/>
      <c r="IPB37" s="130"/>
      <c r="IPC37" s="130"/>
      <c r="IPD37" s="130"/>
      <c r="IPE37" s="130"/>
      <c r="IPF37" s="130"/>
      <c r="IPG37" s="130"/>
      <c r="IPH37" s="130"/>
      <c r="IPI37" s="130"/>
      <c r="IPJ37" s="130"/>
      <c r="IPK37" s="130"/>
      <c r="IPL37" s="130"/>
      <c r="IPM37" s="129"/>
      <c r="IPN37" s="130"/>
      <c r="IPO37" s="130"/>
      <c r="IPP37" s="130"/>
      <c r="IPQ37" s="130"/>
      <c r="IPR37" s="130"/>
      <c r="IPS37" s="130"/>
      <c r="IPT37" s="130"/>
      <c r="IPU37" s="130"/>
      <c r="IPV37" s="130"/>
      <c r="IPW37" s="130"/>
      <c r="IPX37" s="130"/>
      <c r="IPY37" s="130"/>
      <c r="IPZ37" s="130"/>
      <c r="IQA37" s="130"/>
      <c r="IQB37" s="130"/>
      <c r="IQC37" s="130"/>
      <c r="IQD37" s="130"/>
      <c r="IQE37" s="130"/>
      <c r="IQF37" s="130"/>
      <c r="IQG37" s="130"/>
      <c r="IQH37" s="130"/>
      <c r="IQI37" s="129"/>
      <c r="IQJ37" s="130"/>
      <c r="IQK37" s="130"/>
      <c r="IQL37" s="130"/>
      <c r="IQM37" s="130"/>
      <c r="IQN37" s="130"/>
      <c r="IQO37" s="130"/>
      <c r="IQP37" s="130"/>
      <c r="IQQ37" s="130"/>
      <c r="IQR37" s="130"/>
      <c r="IQS37" s="130"/>
      <c r="IQT37" s="130"/>
      <c r="IQU37" s="130"/>
      <c r="IQV37" s="130"/>
      <c r="IQW37" s="130"/>
      <c r="IQX37" s="130"/>
      <c r="IQY37" s="130"/>
      <c r="IQZ37" s="130"/>
      <c r="IRA37" s="130"/>
      <c r="IRB37" s="130"/>
      <c r="IRC37" s="130"/>
      <c r="IRD37" s="130"/>
      <c r="IRE37" s="129"/>
      <c r="IRF37" s="130"/>
      <c r="IRG37" s="130"/>
      <c r="IRH37" s="130"/>
      <c r="IRI37" s="130"/>
      <c r="IRJ37" s="130"/>
      <c r="IRK37" s="130"/>
      <c r="IRL37" s="130"/>
      <c r="IRM37" s="130"/>
      <c r="IRN37" s="130"/>
      <c r="IRO37" s="130"/>
      <c r="IRP37" s="130"/>
      <c r="IRQ37" s="130"/>
      <c r="IRR37" s="130"/>
      <c r="IRS37" s="130"/>
      <c r="IRT37" s="130"/>
      <c r="IRU37" s="130"/>
      <c r="IRV37" s="130"/>
      <c r="IRW37" s="130"/>
      <c r="IRX37" s="130"/>
      <c r="IRY37" s="130"/>
      <c r="IRZ37" s="130"/>
      <c r="ISA37" s="129"/>
      <c r="ISB37" s="130"/>
      <c r="ISC37" s="130"/>
      <c r="ISD37" s="130"/>
      <c r="ISE37" s="130"/>
      <c r="ISF37" s="130"/>
      <c r="ISG37" s="130"/>
      <c r="ISH37" s="130"/>
      <c r="ISI37" s="130"/>
      <c r="ISJ37" s="130"/>
      <c r="ISK37" s="130"/>
      <c r="ISL37" s="130"/>
      <c r="ISM37" s="130"/>
      <c r="ISN37" s="130"/>
      <c r="ISO37" s="130"/>
      <c r="ISP37" s="130"/>
      <c r="ISQ37" s="130"/>
      <c r="ISR37" s="130"/>
      <c r="ISS37" s="130"/>
      <c r="IST37" s="130"/>
      <c r="ISU37" s="130"/>
      <c r="ISV37" s="130"/>
      <c r="ISW37" s="129"/>
      <c r="ISX37" s="130"/>
      <c r="ISY37" s="130"/>
      <c r="ISZ37" s="130"/>
      <c r="ITA37" s="130"/>
      <c r="ITB37" s="130"/>
      <c r="ITC37" s="130"/>
      <c r="ITD37" s="130"/>
      <c r="ITE37" s="130"/>
      <c r="ITF37" s="130"/>
      <c r="ITG37" s="130"/>
      <c r="ITH37" s="130"/>
      <c r="ITI37" s="130"/>
      <c r="ITJ37" s="130"/>
      <c r="ITK37" s="130"/>
      <c r="ITL37" s="130"/>
      <c r="ITM37" s="130"/>
      <c r="ITN37" s="130"/>
      <c r="ITO37" s="130"/>
      <c r="ITP37" s="130"/>
      <c r="ITQ37" s="130"/>
      <c r="ITR37" s="130"/>
      <c r="ITS37" s="129"/>
      <c r="ITT37" s="130"/>
      <c r="ITU37" s="130"/>
      <c r="ITV37" s="130"/>
      <c r="ITW37" s="130"/>
      <c r="ITX37" s="130"/>
      <c r="ITY37" s="130"/>
      <c r="ITZ37" s="130"/>
      <c r="IUA37" s="130"/>
      <c r="IUB37" s="130"/>
      <c r="IUC37" s="130"/>
      <c r="IUD37" s="130"/>
      <c r="IUE37" s="130"/>
      <c r="IUF37" s="130"/>
      <c r="IUG37" s="130"/>
      <c r="IUH37" s="130"/>
      <c r="IUI37" s="130"/>
      <c r="IUJ37" s="130"/>
      <c r="IUK37" s="130"/>
      <c r="IUL37" s="130"/>
      <c r="IUM37" s="130"/>
      <c r="IUN37" s="130"/>
      <c r="IUO37" s="129"/>
      <c r="IUP37" s="130"/>
      <c r="IUQ37" s="130"/>
      <c r="IUR37" s="130"/>
      <c r="IUS37" s="130"/>
      <c r="IUT37" s="130"/>
      <c r="IUU37" s="130"/>
      <c r="IUV37" s="130"/>
      <c r="IUW37" s="130"/>
      <c r="IUX37" s="130"/>
      <c r="IUY37" s="130"/>
      <c r="IUZ37" s="130"/>
      <c r="IVA37" s="130"/>
      <c r="IVB37" s="130"/>
      <c r="IVC37" s="130"/>
      <c r="IVD37" s="130"/>
      <c r="IVE37" s="130"/>
      <c r="IVF37" s="130"/>
      <c r="IVG37" s="130"/>
      <c r="IVH37" s="130"/>
      <c r="IVI37" s="130"/>
      <c r="IVJ37" s="130"/>
      <c r="IVK37" s="129"/>
      <c r="IVL37" s="130"/>
      <c r="IVM37" s="130"/>
      <c r="IVN37" s="130"/>
      <c r="IVO37" s="130"/>
      <c r="IVP37" s="130"/>
      <c r="IVQ37" s="130"/>
      <c r="IVR37" s="130"/>
      <c r="IVS37" s="130"/>
      <c r="IVT37" s="130"/>
      <c r="IVU37" s="130"/>
      <c r="IVV37" s="130"/>
      <c r="IVW37" s="130"/>
      <c r="IVX37" s="130"/>
      <c r="IVY37" s="130"/>
      <c r="IVZ37" s="130"/>
      <c r="IWA37" s="130"/>
      <c r="IWB37" s="130"/>
      <c r="IWC37" s="130"/>
      <c r="IWD37" s="130"/>
      <c r="IWE37" s="130"/>
      <c r="IWF37" s="130"/>
      <c r="IWG37" s="129"/>
      <c r="IWH37" s="130"/>
      <c r="IWI37" s="130"/>
      <c r="IWJ37" s="130"/>
      <c r="IWK37" s="130"/>
      <c r="IWL37" s="130"/>
      <c r="IWM37" s="130"/>
      <c r="IWN37" s="130"/>
      <c r="IWO37" s="130"/>
      <c r="IWP37" s="130"/>
      <c r="IWQ37" s="130"/>
      <c r="IWR37" s="130"/>
      <c r="IWS37" s="130"/>
      <c r="IWT37" s="130"/>
      <c r="IWU37" s="130"/>
      <c r="IWV37" s="130"/>
      <c r="IWW37" s="130"/>
      <c r="IWX37" s="130"/>
      <c r="IWY37" s="130"/>
      <c r="IWZ37" s="130"/>
      <c r="IXA37" s="130"/>
      <c r="IXB37" s="130"/>
      <c r="IXC37" s="129"/>
      <c r="IXD37" s="130"/>
      <c r="IXE37" s="130"/>
      <c r="IXF37" s="130"/>
      <c r="IXG37" s="130"/>
      <c r="IXH37" s="130"/>
      <c r="IXI37" s="130"/>
      <c r="IXJ37" s="130"/>
      <c r="IXK37" s="130"/>
      <c r="IXL37" s="130"/>
      <c r="IXM37" s="130"/>
      <c r="IXN37" s="130"/>
      <c r="IXO37" s="130"/>
      <c r="IXP37" s="130"/>
      <c r="IXQ37" s="130"/>
      <c r="IXR37" s="130"/>
      <c r="IXS37" s="130"/>
      <c r="IXT37" s="130"/>
      <c r="IXU37" s="130"/>
      <c r="IXV37" s="130"/>
      <c r="IXW37" s="130"/>
      <c r="IXX37" s="130"/>
      <c r="IXY37" s="129"/>
      <c r="IXZ37" s="130"/>
      <c r="IYA37" s="130"/>
      <c r="IYB37" s="130"/>
      <c r="IYC37" s="130"/>
      <c r="IYD37" s="130"/>
      <c r="IYE37" s="130"/>
      <c r="IYF37" s="130"/>
      <c r="IYG37" s="130"/>
      <c r="IYH37" s="130"/>
      <c r="IYI37" s="130"/>
      <c r="IYJ37" s="130"/>
      <c r="IYK37" s="130"/>
      <c r="IYL37" s="130"/>
      <c r="IYM37" s="130"/>
      <c r="IYN37" s="130"/>
      <c r="IYO37" s="130"/>
      <c r="IYP37" s="130"/>
      <c r="IYQ37" s="130"/>
      <c r="IYR37" s="130"/>
      <c r="IYS37" s="130"/>
      <c r="IYT37" s="130"/>
      <c r="IYU37" s="129"/>
      <c r="IYV37" s="130"/>
      <c r="IYW37" s="130"/>
      <c r="IYX37" s="130"/>
      <c r="IYY37" s="130"/>
      <c r="IYZ37" s="130"/>
      <c r="IZA37" s="130"/>
      <c r="IZB37" s="130"/>
      <c r="IZC37" s="130"/>
      <c r="IZD37" s="130"/>
      <c r="IZE37" s="130"/>
      <c r="IZF37" s="130"/>
      <c r="IZG37" s="130"/>
      <c r="IZH37" s="130"/>
      <c r="IZI37" s="130"/>
      <c r="IZJ37" s="130"/>
      <c r="IZK37" s="130"/>
      <c r="IZL37" s="130"/>
      <c r="IZM37" s="130"/>
      <c r="IZN37" s="130"/>
      <c r="IZO37" s="130"/>
      <c r="IZP37" s="130"/>
      <c r="IZQ37" s="129"/>
      <c r="IZR37" s="130"/>
      <c r="IZS37" s="130"/>
      <c r="IZT37" s="130"/>
      <c r="IZU37" s="130"/>
      <c r="IZV37" s="130"/>
      <c r="IZW37" s="130"/>
      <c r="IZX37" s="130"/>
      <c r="IZY37" s="130"/>
      <c r="IZZ37" s="130"/>
      <c r="JAA37" s="130"/>
      <c r="JAB37" s="130"/>
      <c r="JAC37" s="130"/>
      <c r="JAD37" s="130"/>
      <c r="JAE37" s="130"/>
      <c r="JAF37" s="130"/>
      <c r="JAG37" s="130"/>
      <c r="JAH37" s="130"/>
      <c r="JAI37" s="130"/>
      <c r="JAJ37" s="130"/>
      <c r="JAK37" s="130"/>
      <c r="JAL37" s="130"/>
      <c r="JAM37" s="129"/>
      <c r="JAN37" s="130"/>
      <c r="JAO37" s="130"/>
      <c r="JAP37" s="130"/>
      <c r="JAQ37" s="130"/>
      <c r="JAR37" s="130"/>
      <c r="JAS37" s="130"/>
      <c r="JAT37" s="130"/>
      <c r="JAU37" s="130"/>
      <c r="JAV37" s="130"/>
      <c r="JAW37" s="130"/>
      <c r="JAX37" s="130"/>
      <c r="JAY37" s="130"/>
      <c r="JAZ37" s="130"/>
      <c r="JBA37" s="130"/>
      <c r="JBB37" s="130"/>
      <c r="JBC37" s="130"/>
      <c r="JBD37" s="130"/>
      <c r="JBE37" s="130"/>
      <c r="JBF37" s="130"/>
      <c r="JBG37" s="130"/>
      <c r="JBH37" s="130"/>
      <c r="JBI37" s="129"/>
      <c r="JBJ37" s="130"/>
      <c r="JBK37" s="130"/>
      <c r="JBL37" s="130"/>
      <c r="JBM37" s="130"/>
      <c r="JBN37" s="130"/>
      <c r="JBO37" s="130"/>
      <c r="JBP37" s="130"/>
      <c r="JBQ37" s="130"/>
      <c r="JBR37" s="130"/>
      <c r="JBS37" s="130"/>
      <c r="JBT37" s="130"/>
      <c r="JBU37" s="130"/>
      <c r="JBV37" s="130"/>
      <c r="JBW37" s="130"/>
      <c r="JBX37" s="130"/>
      <c r="JBY37" s="130"/>
      <c r="JBZ37" s="130"/>
      <c r="JCA37" s="130"/>
      <c r="JCB37" s="130"/>
      <c r="JCC37" s="130"/>
      <c r="JCD37" s="130"/>
      <c r="JCE37" s="129"/>
      <c r="JCF37" s="130"/>
      <c r="JCG37" s="130"/>
      <c r="JCH37" s="130"/>
      <c r="JCI37" s="130"/>
      <c r="JCJ37" s="130"/>
      <c r="JCK37" s="130"/>
      <c r="JCL37" s="130"/>
      <c r="JCM37" s="130"/>
      <c r="JCN37" s="130"/>
      <c r="JCO37" s="130"/>
      <c r="JCP37" s="130"/>
      <c r="JCQ37" s="130"/>
      <c r="JCR37" s="130"/>
      <c r="JCS37" s="130"/>
      <c r="JCT37" s="130"/>
      <c r="JCU37" s="130"/>
      <c r="JCV37" s="130"/>
      <c r="JCW37" s="130"/>
      <c r="JCX37" s="130"/>
      <c r="JCY37" s="130"/>
      <c r="JCZ37" s="130"/>
      <c r="JDA37" s="129"/>
      <c r="JDB37" s="130"/>
      <c r="JDC37" s="130"/>
      <c r="JDD37" s="130"/>
      <c r="JDE37" s="130"/>
      <c r="JDF37" s="130"/>
      <c r="JDG37" s="130"/>
      <c r="JDH37" s="130"/>
      <c r="JDI37" s="130"/>
      <c r="JDJ37" s="130"/>
      <c r="JDK37" s="130"/>
      <c r="JDL37" s="130"/>
      <c r="JDM37" s="130"/>
      <c r="JDN37" s="130"/>
      <c r="JDO37" s="130"/>
      <c r="JDP37" s="130"/>
      <c r="JDQ37" s="130"/>
      <c r="JDR37" s="130"/>
      <c r="JDS37" s="130"/>
      <c r="JDT37" s="130"/>
      <c r="JDU37" s="130"/>
      <c r="JDV37" s="130"/>
      <c r="JDW37" s="129"/>
      <c r="JDX37" s="130"/>
      <c r="JDY37" s="130"/>
      <c r="JDZ37" s="130"/>
      <c r="JEA37" s="130"/>
      <c r="JEB37" s="130"/>
      <c r="JEC37" s="130"/>
      <c r="JED37" s="130"/>
      <c r="JEE37" s="130"/>
      <c r="JEF37" s="130"/>
      <c r="JEG37" s="130"/>
      <c r="JEH37" s="130"/>
      <c r="JEI37" s="130"/>
      <c r="JEJ37" s="130"/>
      <c r="JEK37" s="130"/>
      <c r="JEL37" s="130"/>
      <c r="JEM37" s="130"/>
      <c r="JEN37" s="130"/>
      <c r="JEO37" s="130"/>
      <c r="JEP37" s="130"/>
      <c r="JEQ37" s="130"/>
      <c r="JER37" s="130"/>
      <c r="JES37" s="129"/>
      <c r="JET37" s="130"/>
      <c r="JEU37" s="130"/>
      <c r="JEV37" s="130"/>
      <c r="JEW37" s="130"/>
      <c r="JEX37" s="130"/>
      <c r="JEY37" s="130"/>
      <c r="JEZ37" s="130"/>
      <c r="JFA37" s="130"/>
      <c r="JFB37" s="130"/>
      <c r="JFC37" s="130"/>
      <c r="JFD37" s="130"/>
      <c r="JFE37" s="130"/>
      <c r="JFF37" s="130"/>
      <c r="JFG37" s="130"/>
      <c r="JFH37" s="130"/>
      <c r="JFI37" s="130"/>
      <c r="JFJ37" s="130"/>
      <c r="JFK37" s="130"/>
      <c r="JFL37" s="130"/>
      <c r="JFM37" s="130"/>
      <c r="JFN37" s="130"/>
      <c r="JFO37" s="129"/>
      <c r="JFP37" s="130"/>
      <c r="JFQ37" s="130"/>
      <c r="JFR37" s="130"/>
      <c r="JFS37" s="130"/>
      <c r="JFT37" s="130"/>
      <c r="JFU37" s="130"/>
      <c r="JFV37" s="130"/>
      <c r="JFW37" s="130"/>
      <c r="JFX37" s="130"/>
      <c r="JFY37" s="130"/>
      <c r="JFZ37" s="130"/>
      <c r="JGA37" s="130"/>
      <c r="JGB37" s="130"/>
      <c r="JGC37" s="130"/>
      <c r="JGD37" s="130"/>
      <c r="JGE37" s="130"/>
      <c r="JGF37" s="130"/>
      <c r="JGG37" s="130"/>
      <c r="JGH37" s="130"/>
      <c r="JGI37" s="130"/>
      <c r="JGJ37" s="130"/>
      <c r="JGK37" s="129"/>
      <c r="JGL37" s="130"/>
      <c r="JGM37" s="130"/>
      <c r="JGN37" s="130"/>
      <c r="JGO37" s="130"/>
      <c r="JGP37" s="130"/>
      <c r="JGQ37" s="130"/>
      <c r="JGR37" s="130"/>
      <c r="JGS37" s="130"/>
      <c r="JGT37" s="130"/>
      <c r="JGU37" s="130"/>
      <c r="JGV37" s="130"/>
      <c r="JGW37" s="130"/>
      <c r="JGX37" s="130"/>
      <c r="JGY37" s="130"/>
      <c r="JGZ37" s="130"/>
      <c r="JHA37" s="130"/>
      <c r="JHB37" s="130"/>
      <c r="JHC37" s="130"/>
      <c r="JHD37" s="130"/>
      <c r="JHE37" s="130"/>
      <c r="JHF37" s="130"/>
      <c r="JHG37" s="129"/>
      <c r="JHH37" s="130"/>
      <c r="JHI37" s="130"/>
      <c r="JHJ37" s="130"/>
      <c r="JHK37" s="130"/>
      <c r="JHL37" s="130"/>
      <c r="JHM37" s="130"/>
      <c r="JHN37" s="130"/>
      <c r="JHO37" s="130"/>
      <c r="JHP37" s="130"/>
      <c r="JHQ37" s="130"/>
      <c r="JHR37" s="130"/>
      <c r="JHS37" s="130"/>
      <c r="JHT37" s="130"/>
      <c r="JHU37" s="130"/>
      <c r="JHV37" s="130"/>
      <c r="JHW37" s="130"/>
      <c r="JHX37" s="130"/>
      <c r="JHY37" s="130"/>
      <c r="JHZ37" s="130"/>
      <c r="JIA37" s="130"/>
      <c r="JIB37" s="130"/>
      <c r="JIC37" s="129"/>
      <c r="JID37" s="130"/>
      <c r="JIE37" s="130"/>
      <c r="JIF37" s="130"/>
      <c r="JIG37" s="130"/>
      <c r="JIH37" s="130"/>
      <c r="JII37" s="130"/>
      <c r="JIJ37" s="130"/>
      <c r="JIK37" s="130"/>
      <c r="JIL37" s="130"/>
      <c r="JIM37" s="130"/>
      <c r="JIN37" s="130"/>
      <c r="JIO37" s="130"/>
      <c r="JIP37" s="130"/>
      <c r="JIQ37" s="130"/>
      <c r="JIR37" s="130"/>
      <c r="JIS37" s="130"/>
      <c r="JIT37" s="130"/>
      <c r="JIU37" s="130"/>
      <c r="JIV37" s="130"/>
      <c r="JIW37" s="130"/>
      <c r="JIX37" s="130"/>
      <c r="JIY37" s="129"/>
      <c r="JIZ37" s="130"/>
      <c r="JJA37" s="130"/>
      <c r="JJB37" s="130"/>
      <c r="JJC37" s="130"/>
      <c r="JJD37" s="130"/>
      <c r="JJE37" s="130"/>
      <c r="JJF37" s="130"/>
      <c r="JJG37" s="130"/>
      <c r="JJH37" s="130"/>
      <c r="JJI37" s="130"/>
      <c r="JJJ37" s="130"/>
      <c r="JJK37" s="130"/>
      <c r="JJL37" s="130"/>
      <c r="JJM37" s="130"/>
      <c r="JJN37" s="130"/>
      <c r="JJO37" s="130"/>
      <c r="JJP37" s="130"/>
      <c r="JJQ37" s="130"/>
      <c r="JJR37" s="130"/>
      <c r="JJS37" s="130"/>
      <c r="JJT37" s="130"/>
      <c r="JJU37" s="129"/>
      <c r="JJV37" s="130"/>
      <c r="JJW37" s="130"/>
      <c r="JJX37" s="130"/>
      <c r="JJY37" s="130"/>
      <c r="JJZ37" s="130"/>
      <c r="JKA37" s="130"/>
      <c r="JKB37" s="130"/>
      <c r="JKC37" s="130"/>
      <c r="JKD37" s="130"/>
      <c r="JKE37" s="130"/>
      <c r="JKF37" s="130"/>
      <c r="JKG37" s="130"/>
      <c r="JKH37" s="130"/>
      <c r="JKI37" s="130"/>
      <c r="JKJ37" s="130"/>
      <c r="JKK37" s="130"/>
      <c r="JKL37" s="130"/>
      <c r="JKM37" s="130"/>
      <c r="JKN37" s="130"/>
      <c r="JKO37" s="130"/>
      <c r="JKP37" s="130"/>
      <c r="JKQ37" s="129"/>
      <c r="JKR37" s="130"/>
      <c r="JKS37" s="130"/>
      <c r="JKT37" s="130"/>
      <c r="JKU37" s="130"/>
      <c r="JKV37" s="130"/>
      <c r="JKW37" s="130"/>
      <c r="JKX37" s="130"/>
      <c r="JKY37" s="130"/>
      <c r="JKZ37" s="130"/>
      <c r="JLA37" s="130"/>
      <c r="JLB37" s="130"/>
      <c r="JLC37" s="130"/>
      <c r="JLD37" s="130"/>
      <c r="JLE37" s="130"/>
      <c r="JLF37" s="130"/>
      <c r="JLG37" s="130"/>
      <c r="JLH37" s="130"/>
      <c r="JLI37" s="130"/>
      <c r="JLJ37" s="130"/>
      <c r="JLK37" s="130"/>
      <c r="JLL37" s="130"/>
      <c r="JLM37" s="129"/>
      <c r="JLN37" s="130"/>
      <c r="JLO37" s="130"/>
      <c r="JLP37" s="130"/>
      <c r="JLQ37" s="130"/>
      <c r="JLR37" s="130"/>
      <c r="JLS37" s="130"/>
      <c r="JLT37" s="130"/>
      <c r="JLU37" s="130"/>
      <c r="JLV37" s="130"/>
      <c r="JLW37" s="130"/>
      <c r="JLX37" s="130"/>
      <c r="JLY37" s="130"/>
      <c r="JLZ37" s="130"/>
      <c r="JMA37" s="130"/>
      <c r="JMB37" s="130"/>
      <c r="JMC37" s="130"/>
      <c r="JMD37" s="130"/>
      <c r="JME37" s="130"/>
      <c r="JMF37" s="130"/>
      <c r="JMG37" s="130"/>
      <c r="JMH37" s="130"/>
      <c r="JMI37" s="129"/>
      <c r="JMJ37" s="130"/>
      <c r="JMK37" s="130"/>
      <c r="JML37" s="130"/>
      <c r="JMM37" s="130"/>
      <c r="JMN37" s="130"/>
      <c r="JMO37" s="130"/>
      <c r="JMP37" s="130"/>
      <c r="JMQ37" s="130"/>
      <c r="JMR37" s="130"/>
      <c r="JMS37" s="130"/>
      <c r="JMT37" s="130"/>
      <c r="JMU37" s="130"/>
      <c r="JMV37" s="130"/>
      <c r="JMW37" s="130"/>
      <c r="JMX37" s="130"/>
      <c r="JMY37" s="130"/>
      <c r="JMZ37" s="130"/>
      <c r="JNA37" s="130"/>
      <c r="JNB37" s="130"/>
      <c r="JNC37" s="130"/>
      <c r="JND37" s="130"/>
      <c r="JNE37" s="129"/>
      <c r="JNF37" s="130"/>
      <c r="JNG37" s="130"/>
      <c r="JNH37" s="130"/>
      <c r="JNI37" s="130"/>
      <c r="JNJ37" s="130"/>
      <c r="JNK37" s="130"/>
      <c r="JNL37" s="130"/>
      <c r="JNM37" s="130"/>
      <c r="JNN37" s="130"/>
      <c r="JNO37" s="130"/>
      <c r="JNP37" s="130"/>
      <c r="JNQ37" s="130"/>
      <c r="JNR37" s="130"/>
      <c r="JNS37" s="130"/>
      <c r="JNT37" s="130"/>
      <c r="JNU37" s="130"/>
      <c r="JNV37" s="130"/>
      <c r="JNW37" s="130"/>
      <c r="JNX37" s="130"/>
      <c r="JNY37" s="130"/>
      <c r="JNZ37" s="130"/>
      <c r="JOA37" s="129"/>
      <c r="JOB37" s="130"/>
      <c r="JOC37" s="130"/>
      <c r="JOD37" s="130"/>
      <c r="JOE37" s="130"/>
      <c r="JOF37" s="130"/>
      <c r="JOG37" s="130"/>
      <c r="JOH37" s="130"/>
      <c r="JOI37" s="130"/>
      <c r="JOJ37" s="130"/>
      <c r="JOK37" s="130"/>
      <c r="JOL37" s="130"/>
      <c r="JOM37" s="130"/>
      <c r="JON37" s="130"/>
      <c r="JOO37" s="130"/>
      <c r="JOP37" s="130"/>
      <c r="JOQ37" s="130"/>
      <c r="JOR37" s="130"/>
      <c r="JOS37" s="130"/>
      <c r="JOT37" s="130"/>
      <c r="JOU37" s="130"/>
      <c r="JOV37" s="130"/>
      <c r="JOW37" s="129"/>
      <c r="JOX37" s="130"/>
      <c r="JOY37" s="130"/>
      <c r="JOZ37" s="130"/>
      <c r="JPA37" s="130"/>
      <c r="JPB37" s="130"/>
      <c r="JPC37" s="130"/>
      <c r="JPD37" s="130"/>
      <c r="JPE37" s="130"/>
      <c r="JPF37" s="130"/>
      <c r="JPG37" s="130"/>
      <c r="JPH37" s="130"/>
      <c r="JPI37" s="130"/>
      <c r="JPJ37" s="130"/>
      <c r="JPK37" s="130"/>
      <c r="JPL37" s="130"/>
      <c r="JPM37" s="130"/>
      <c r="JPN37" s="130"/>
      <c r="JPO37" s="130"/>
      <c r="JPP37" s="130"/>
      <c r="JPQ37" s="130"/>
      <c r="JPR37" s="130"/>
      <c r="JPS37" s="129"/>
      <c r="JPT37" s="130"/>
      <c r="JPU37" s="130"/>
      <c r="JPV37" s="130"/>
      <c r="JPW37" s="130"/>
      <c r="JPX37" s="130"/>
      <c r="JPY37" s="130"/>
      <c r="JPZ37" s="130"/>
      <c r="JQA37" s="130"/>
      <c r="JQB37" s="130"/>
      <c r="JQC37" s="130"/>
      <c r="JQD37" s="130"/>
      <c r="JQE37" s="130"/>
      <c r="JQF37" s="130"/>
      <c r="JQG37" s="130"/>
      <c r="JQH37" s="130"/>
      <c r="JQI37" s="130"/>
      <c r="JQJ37" s="130"/>
      <c r="JQK37" s="130"/>
      <c r="JQL37" s="130"/>
      <c r="JQM37" s="130"/>
      <c r="JQN37" s="130"/>
      <c r="JQO37" s="129"/>
      <c r="JQP37" s="130"/>
      <c r="JQQ37" s="130"/>
      <c r="JQR37" s="130"/>
      <c r="JQS37" s="130"/>
      <c r="JQT37" s="130"/>
      <c r="JQU37" s="130"/>
      <c r="JQV37" s="130"/>
      <c r="JQW37" s="130"/>
      <c r="JQX37" s="130"/>
      <c r="JQY37" s="130"/>
      <c r="JQZ37" s="130"/>
      <c r="JRA37" s="130"/>
      <c r="JRB37" s="130"/>
      <c r="JRC37" s="130"/>
      <c r="JRD37" s="130"/>
      <c r="JRE37" s="130"/>
      <c r="JRF37" s="130"/>
      <c r="JRG37" s="130"/>
      <c r="JRH37" s="130"/>
      <c r="JRI37" s="130"/>
      <c r="JRJ37" s="130"/>
      <c r="JRK37" s="129"/>
      <c r="JRL37" s="130"/>
      <c r="JRM37" s="130"/>
      <c r="JRN37" s="130"/>
      <c r="JRO37" s="130"/>
      <c r="JRP37" s="130"/>
      <c r="JRQ37" s="130"/>
      <c r="JRR37" s="130"/>
      <c r="JRS37" s="130"/>
      <c r="JRT37" s="130"/>
      <c r="JRU37" s="130"/>
      <c r="JRV37" s="130"/>
      <c r="JRW37" s="130"/>
      <c r="JRX37" s="130"/>
      <c r="JRY37" s="130"/>
      <c r="JRZ37" s="130"/>
      <c r="JSA37" s="130"/>
      <c r="JSB37" s="130"/>
      <c r="JSC37" s="130"/>
      <c r="JSD37" s="130"/>
      <c r="JSE37" s="130"/>
      <c r="JSF37" s="130"/>
      <c r="JSG37" s="129"/>
      <c r="JSH37" s="130"/>
      <c r="JSI37" s="130"/>
      <c r="JSJ37" s="130"/>
      <c r="JSK37" s="130"/>
      <c r="JSL37" s="130"/>
      <c r="JSM37" s="130"/>
      <c r="JSN37" s="130"/>
      <c r="JSO37" s="130"/>
      <c r="JSP37" s="130"/>
      <c r="JSQ37" s="130"/>
      <c r="JSR37" s="130"/>
      <c r="JSS37" s="130"/>
      <c r="JST37" s="130"/>
      <c r="JSU37" s="130"/>
      <c r="JSV37" s="130"/>
      <c r="JSW37" s="130"/>
      <c r="JSX37" s="130"/>
      <c r="JSY37" s="130"/>
      <c r="JSZ37" s="130"/>
      <c r="JTA37" s="130"/>
      <c r="JTB37" s="130"/>
      <c r="JTC37" s="129"/>
      <c r="JTD37" s="130"/>
      <c r="JTE37" s="130"/>
      <c r="JTF37" s="130"/>
      <c r="JTG37" s="130"/>
      <c r="JTH37" s="130"/>
      <c r="JTI37" s="130"/>
      <c r="JTJ37" s="130"/>
      <c r="JTK37" s="130"/>
      <c r="JTL37" s="130"/>
      <c r="JTM37" s="130"/>
      <c r="JTN37" s="130"/>
      <c r="JTO37" s="130"/>
      <c r="JTP37" s="130"/>
      <c r="JTQ37" s="130"/>
      <c r="JTR37" s="130"/>
      <c r="JTS37" s="130"/>
      <c r="JTT37" s="130"/>
      <c r="JTU37" s="130"/>
      <c r="JTV37" s="130"/>
      <c r="JTW37" s="130"/>
      <c r="JTX37" s="130"/>
      <c r="JTY37" s="129"/>
      <c r="JTZ37" s="130"/>
      <c r="JUA37" s="130"/>
      <c r="JUB37" s="130"/>
      <c r="JUC37" s="130"/>
      <c r="JUD37" s="130"/>
      <c r="JUE37" s="130"/>
      <c r="JUF37" s="130"/>
      <c r="JUG37" s="130"/>
      <c r="JUH37" s="130"/>
      <c r="JUI37" s="130"/>
      <c r="JUJ37" s="130"/>
      <c r="JUK37" s="130"/>
      <c r="JUL37" s="130"/>
      <c r="JUM37" s="130"/>
      <c r="JUN37" s="130"/>
      <c r="JUO37" s="130"/>
      <c r="JUP37" s="130"/>
      <c r="JUQ37" s="130"/>
      <c r="JUR37" s="130"/>
      <c r="JUS37" s="130"/>
      <c r="JUT37" s="130"/>
      <c r="JUU37" s="129"/>
      <c r="JUV37" s="130"/>
      <c r="JUW37" s="130"/>
      <c r="JUX37" s="130"/>
      <c r="JUY37" s="130"/>
      <c r="JUZ37" s="130"/>
      <c r="JVA37" s="130"/>
      <c r="JVB37" s="130"/>
      <c r="JVC37" s="130"/>
      <c r="JVD37" s="130"/>
      <c r="JVE37" s="130"/>
      <c r="JVF37" s="130"/>
      <c r="JVG37" s="130"/>
      <c r="JVH37" s="130"/>
      <c r="JVI37" s="130"/>
      <c r="JVJ37" s="130"/>
      <c r="JVK37" s="130"/>
      <c r="JVL37" s="130"/>
      <c r="JVM37" s="130"/>
      <c r="JVN37" s="130"/>
      <c r="JVO37" s="130"/>
      <c r="JVP37" s="130"/>
      <c r="JVQ37" s="129"/>
      <c r="JVR37" s="130"/>
      <c r="JVS37" s="130"/>
      <c r="JVT37" s="130"/>
      <c r="JVU37" s="130"/>
      <c r="JVV37" s="130"/>
      <c r="JVW37" s="130"/>
      <c r="JVX37" s="130"/>
      <c r="JVY37" s="130"/>
      <c r="JVZ37" s="130"/>
      <c r="JWA37" s="130"/>
      <c r="JWB37" s="130"/>
      <c r="JWC37" s="130"/>
      <c r="JWD37" s="130"/>
      <c r="JWE37" s="130"/>
      <c r="JWF37" s="130"/>
      <c r="JWG37" s="130"/>
      <c r="JWH37" s="130"/>
      <c r="JWI37" s="130"/>
      <c r="JWJ37" s="130"/>
      <c r="JWK37" s="130"/>
      <c r="JWL37" s="130"/>
      <c r="JWM37" s="129"/>
      <c r="JWN37" s="130"/>
      <c r="JWO37" s="130"/>
      <c r="JWP37" s="130"/>
      <c r="JWQ37" s="130"/>
      <c r="JWR37" s="130"/>
      <c r="JWS37" s="130"/>
      <c r="JWT37" s="130"/>
      <c r="JWU37" s="130"/>
      <c r="JWV37" s="130"/>
      <c r="JWW37" s="130"/>
      <c r="JWX37" s="130"/>
      <c r="JWY37" s="130"/>
      <c r="JWZ37" s="130"/>
      <c r="JXA37" s="130"/>
      <c r="JXB37" s="130"/>
      <c r="JXC37" s="130"/>
      <c r="JXD37" s="130"/>
      <c r="JXE37" s="130"/>
      <c r="JXF37" s="130"/>
      <c r="JXG37" s="130"/>
      <c r="JXH37" s="130"/>
      <c r="JXI37" s="129"/>
      <c r="JXJ37" s="130"/>
      <c r="JXK37" s="130"/>
      <c r="JXL37" s="130"/>
      <c r="JXM37" s="130"/>
      <c r="JXN37" s="130"/>
      <c r="JXO37" s="130"/>
      <c r="JXP37" s="130"/>
      <c r="JXQ37" s="130"/>
      <c r="JXR37" s="130"/>
      <c r="JXS37" s="130"/>
      <c r="JXT37" s="130"/>
      <c r="JXU37" s="130"/>
      <c r="JXV37" s="130"/>
      <c r="JXW37" s="130"/>
      <c r="JXX37" s="130"/>
      <c r="JXY37" s="130"/>
      <c r="JXZ37" s="130"/>
      <c r="JYA37" s="130"/>
      <c r="JYB37" s="130"/>
      <c r="JYC37" s="130"/>
      <c r="JYD37" s="130"/>
      <c r="JYE37" s="129"/>
      <c r="JYF37" s="130"/>
      <c r="JYG37" s="130"/>
      <c r="JYH37" s="130"/>
      <c r="JYI37" s="130"/>
      <c r="JYJ37" s="130"/>
      <c r="JYK37" s="130"/>
      <c r="JYL37" s="130"/>
      <c r="JYM37" s="130"/>
      <c r="JYN37" s="130"/>
      <c r="JYO37" s="130"/>
      <c r="JYP37" s="130"/>
      <c r="JYQ37" s="130"/>
      <c r="JYR37" s="130"/>
      <c r="JYS37" s="130"/>
      <c r="JYT37" s="130"/>
      <c r="JYU37" s="130"/>
      <c r="JYV37" s="130"/>
      <c r="JYW37" s="130"/>
      <c r="JYX37" s="130"/>
      <c r="JYY37" s="130"/>
      <c r="JYZ37" s="130"/>
      <c r="JZA37" s="129"/>
      <c r="JZB37" s="130"/>
      <c r="JZC37" s="130"/>
      <c r="JZD37" s="130"/>
      <c r="JZE37" s="130"/>
      <c r="JZF37" s="130"/>
      <c r="JZG37" s="130"/>
      <c r="JZH37" s="130"/>
      <c r="JZI37" s="130"/>
      <c r="JZJ37" s="130"/>
      <c r="JZK37" s="130"/>
      <c r="JZL37" s="130"/>
      <c r="JZM37" s="130"/>
      <c r="JZN37" s="130"/>
      <c r="JZO37" s="130"/>
      <c r="JZP37" s="130"/>
      <c r="JZQ37" s="130"/>
      <c r="JZR37" s="130"/>
      <c r="JZS37" s="130"/>
      <c r="JZT37" s="130"/>
      <c r="JZU37" s="130"/>
      <c r="JZV37" s="130"/>
      <c r="JZW37" s="129"/>
      <c r="JZX37" s="130"/>
      <c r="JZY37" s="130"/>
      <c r="JZZ37" s="130"/>
      <c r="KAA37" s="130"/>
      <c r="KAB37" s="130"/>
      <c r="KAC37" s="130"/>
      <c r="KAD37" s="130"/>
      <c r="KAE37" s="130"/>
      <c r="KAF37" s="130"/>
      <c r="KAG37" s="130"/>
      <c r="KAH37" s="130"/>
      <c r="KAI37" s="130"/>
      <c r="KAJ37" s="130"/>
      <c r="KAK37" s="130"/>
      <c r="KAL37" s="130"/>
      <c r="KAM37" s="130"/>
      <c r="KAN37" s="130"/>
      <c r="KAO37" s="130"/>
      <c r="KAP37" s="130"/>
      <c r="KAQ37" s="130"/>
      <c r="KAR37" s="130"/>
      <c r="KAS37" s="129"/>
      <c r="KAT37" s="130"/>
      <c r="KAU37" s="130"/>
      <c r="KAV37" s="130"/>
      <c r="KAW37" s="130"/>
      <c r="KAX37" s="130"/>
      <c r="KAY37" s="130"/>
      <c r="KAZ37" s="130"/>
      <c r="KBA37" s="130"/>
      <c r="KBB37" s="130"/>
      <c r="KBC37" s="130"/>
      <c r="KBD37" s="130"/>
      <c r="KBE37" s="130"/>
      <c r="KBF37" s="130"/>
      <c r="KBG37" s="130"/>
      <c r="KBH37" s="130"/>
      <c r="KBI37" s="130"/>
      <c r="KBJ37" s="130"/>
      <c r="KBK37" s="130"/>
      <c r="KBL37" s="130"/>
      <c r="KBM37" s="130"/>
      <c r="KBN37" s="130"/>
      <c r="KBO37" s="129"/>
      <c r="KBP37" s="130"/>
      <c r="KBQ37" s="130"/>
      <c r="KBR37" s="130"/>
      <c r="KBS37" s="130"/>
      <c r="KBT37" s="130"/>
      <c r="KBU37" s="130"/>
      <c r="KBV37" s="130"/>
      <c r="KBW37" s="130"/>
      <c r="KBX37" s="130"/>
      <c r="KBY37" s="130"/>
      <c r="KBZ37" s="130"/>
      <c r="KCA37" s="130"/>
      <c r="KCB37" s="130"/>
      <c r="KCC37" s="130"/>
      <c r="KCD37" s="130"/>
      <c r="KCE37" s="130"/>
      <c r="KCF37" s="130"/>
      <c r="KCG37" s="130"/>
      <c r="KCH37" s="130"/>
      <c r="KCI37" s="130"/>
      <c r="KCJ37" s="130"/>
      <c r="KCK37" s="129"/>
      <c r="KCL37" s="130"/>
      <c r="KCM37" s="130"/>
      <c r="KCN37" s="130"/>
      <c r="KCO37" s="130"/>
      <c r="KCP37" s="130"/>
      <c r="KCQ37" s="130"/>
      <c r="KCR37" s="130"/>
      <c r="KCS37" s="130"/>
      <c r="KCT37" s="130"/>
      <c r="KCU37" s="130"/>
      <c r="KCV37" s="130"/>
      <c r="KCW37" s="130"/>
      <c r="KCX37" s="130"/>
      <c r="KCY37" s="130"/>
      <c r="KCZ37" s="130"/>
      <c r="KDA37" s="130"/>
      <c r="KDB37" s="130"/>
      <c r="KDC37" s="130"/>
      <c r="KDD37" s="130"/>
      <c r="KDE37" s="130"/>
      <c r="KDF37" s="130"/>
      <c r="KDG37" s="129"/>
      <c r="KDH37" s="130"/>
      <c r="KDI37" s="130"/>
      <c r="KDJ37" s="130"/>
      <c r="KDK37" s="130"/>
      <c r="KDL37" s="130"/>
      <c r="KDM37" s="130"/>
      <c r="KDN37" s="130"/>
      <c r="KDO37" s="130"/>
      <c r="KDP37" s="130"/>
      <c r="KDQ37" s="130"/>
      <c r="KDR37" s="130"/>
      <c r="KDS37" s="130"/>
      <c r="KDT37" s="130"/>
      <c r="KDU37" s="130"/>
      <c r="KDV37" s="130"/>
      <c r="KDW37" s="130"/>
      <c r="KDX37" s="130"/>
      <c r="KDY37" s="130"/>
      <c r="KDZ37" s="130"/>
      <c r="KEA37" s="130"/>
      <c r="KEB37" s="130"/>
      <c r="KEC37" s="129"/>
      <c r="KED37" s="130"/>
      <c r="KEE37" s="130"/>
      <c r="KEF37" s="130"/>
      <c r="KEG37" s="130"/>
      <c r="KEH37" s="130"/>
      <c r="KEI37" s="130"/>
      <c r="KEJ37" s="130"/>
      <c r="KEK37" s="130"/>
      <c r="KEL37" s="130"/>
      <c r="KEM37" s="130"/>
      <c r="KEN37" s="130"/>
      <c r="KEO37" s="130"/>
      <c r="KEP37" s="130"/>
      <c r="KEQ37" s="130"/>
      <c r="KER37" s="130"/>
      <c r="KES37" s="130"/>
      <c r="KET37" s="130"/>
      <c r="KEU37" s="130"/>
      <c r="KEV37" s="130"/>
      <c r="KEW37" s="130"/>
      <c r="KEX37" s="130"/>
      <c r="KEY37" s="129"/>
      <c r="KEZ37" s="130"/>
      <c r="KFA37" s="130"/>
      <c r="KFB37" s="130"/>
      <c r="KFC37" s="130"/>
      <c r="KFD37" s="130"/>
      <c r="KFE37" s="130"/>
      <c r="KFF37" s="130"/>
      <c r="KFG37" s="130"/>
      <c r="KFH37" s="130"/>
      <c r="KFI37" s="130"/>
      <c r="KFJ37" s="130"/>
      <c r="KFK37" s="130"/>
      <c r="KFL37" s="130"/>
      <c r="KFM37" s="130"/>
      <c r="KFN37" s="130"/>
      <c r="KFO37" s="130"/>
      <c r="KFP37" s="130"/>
      <c r="KFQ37" s="130"/>
      <c r="KFR37" s="130"/>
      <c r="KFS37" s="130"/>
      <c r="KFT37" s="130"/>
      <c r="KFU37" s="129"/>
      <c r="KFV37" s="130"/>
      <c r="KFW37" s="130"/>
      <c r="KFX37" s="130"/>
      <c r="KFY37" s="130"/>
      <c r="KFZ37" s="130"/>
      <c r="KGA37" s="130"/>
      <c r="KGB37" s="130"/>
      <c r="KGC37" s="130"/>
      <c r="KGD37" s="130"/>
      <c r="KGE37" s="130"/>
      <c r="KGF37" s="130"/>
      <c r="KGG37" s="130"/>
      <c r="KGH37" s="130"/>
      <c r="KGI37" s="130"/>
      <c r="KGJ37" s="130"/>
      <c r="KGK37" s="130"/>
      <c r="KGL37" s="130"/>
      <c r="KGM37" s="130"/>
      <c r="KGN37" s="130"/>
      <c r="KGO37" s="130"/>
      <c r="KGP37" s="130"/>
      <c r="KGQ37" s="129"/>
      <c r="KGR37" s="130"/>
      <c r="KGS37" s="130"/>
      <c r="KGT37" s="130"/>
      <c r="KGU37" s="130"/>
      <c r="KGV37" s="130"/>
      <c r="KGW37" s="130"/>
      <c r="KGX37" s="130"/>
      <c r="KGY37" s="130"/>
      <c r="KGZ37" s="130"/>
      <c r="KHA37" s="130"/>
      <c r="KHB37" s="130"/>
      <c r="KHC37" s="130"/>
      <c r="KHD37" s="130"/>
      <c r="KHE37" s="130"/>
      <c r="KHF37" s="130"/>
      <c r="KHG37" s="130"/>
      <c r="KHH37" s="130"/>
      <c r="KHI37" s="130"/>
      <c r="KHJ37" s="130"/>
      <c r="KHK37" s="130"/>
      <c r="KHL37" s="130"/>
      <c r="KHM37" s="129"/>
      <c r="KHN37" s="130"/>
      <c r="KHO37" s="130"/>
      <c r="KHP37" s="130"/>
      <c r="KHQ37" s="130"/>
      <c r="KHR37" s="130"/>
      <c r="KHS37" s="130"/>
      <c r="KHT37" s="130"/>
      <c r="KHU37" s="130"/>
      <c r="KHV37" s="130"/>
      <c r="KHW37" s="130"/>
      <c r="KHX37" s="130"/>
      <c r="KHY37" s="130"/>
      <c r="KHZ37" s="130"/>
      <c r="KIA37" s="130"/>
      <c r="KIB37" s="130"/>
      <c r="KIC37" s="130"/>
      <c r="KID37" s="130"/>
      <c r="KIE37" s="130"/>
      <c r="KIF37" s="130"/>
      <c r="KIG37" s="130"/>
      <c r="KIH37" s="130"/>
      <c r="KII37" s="129"/>
      <c r="KIJ37" s="130"/>
      <c r="KIK37" s="130"/>
      <c r="KIL37" s="130"/>
      <c r="KIM37" s="130"/>
      <c r="KIN37" s="130"/>
      <c r="KIO37" s="130"/>
      <c r="KIP37" s="130"/>
      <c r="KIQ37" s="130"/>
      <c r="KIR37" s="130"/>
      <c r="KIS37" s="130"/>
      <c r="KIT37" s="130"/>
      <c r="KIU37" s="130"/>
      <c r="KIV37" s="130"/>
      <c r="KIW37" s="130"/>
      <c r="KIX37" s="130"/>
      <c r="KIY37" s="130"/>
      <c r="KIZ37" s="130"/>
      <c r="KJA37" s="130"/>
      <c r="KJB37" s="130"/>
      <c r="KJC37" s="130"/>
      <c r="KJD37" s="130"/>
      <c r="KJE37" s="129"/>
      <c r="KJF37" s="130"/>
      <c r="KJG37" s="130"/>
      <c r="KJH37" s="130"/>
      <c r="KJI37" s="130"/>
      <c r="KJJ37" s="130"/>
      <c r="KJK37" s="130"/>
      <c r="KJL37" s="130"/>
      <c r="KJM37" s="130"/>
      <c r="KJN37" s="130"/>
      <c r="KJO37" s="130"/>
      <c r="KJP37" s="130"/>
      <c r="KJQ37" s="130"/>
      <c r="KJR37" s="130"/>
      <c r="KJS37" s="130"/>
      <c r="KJT37" s="130"/>
      <c r="KJU37" s="130"/>
      <c r="KJV37" s="130"/>
      <c r="KJW37" s="130"/>
      <c r="KJX37" s="130"/>
      <c r="KJY37" s="130"/>
      <c r="KJZ37" s="130"/>
      <c r="KKA37" s="129"/>
      <c r="KKB37" s="130"/>
      <c r="KKC37" s="130"/>
      <c r="KKD37" s="130"/>
      <c r="KKE37" s="130"/>
      <c r="KKF37" s="130"/>
      <c r="KKG37" s="130"/>
      <c r="KKH37" s="130"/>
      <c r="KKI37" s="130"/>
      <c r="KKJ37" s="130"/>
      <c r="KKK37" s="130"/>
      <c r="KKL37" s="130"/>
      <c r="KKM37" s="130"/>
      <c r="KKN37" s="130"/>
      <c r="KKO37" s="130"/>
      <c r="KKP37" s="130"/>
      <c r="KKQ37" s="130"/>
      <c r="KKR37" s="130"/>
      <c r="KKS37" s="130"/>
      <c r="KKT37" s="130"/>
      <c r="KKU37" s="130"/>
      <c r="KKV37" s="130"/>
      <c r="KKW37" s="129"/>
      <c r="KKX37" s="130"/>
      <c r="KKY37" s="130"/>
      <c r="KKZ37" s="130"/>
      <c r="KLA37" s="130"/>
      <c r="KLB37" s="130"/>
      <c r="KLC37" s="130"/>
      <c r="KLD37" s="130"/>
      <c r="KLE37" s="130"/>
      <c r="KLF37" s="130"/>
      <c r="KLG37" s="130"/>
      <c r="KLH37" s="130"/>
      <c r="KLI37" s="130"/>
      <c r="KLJ37" s="130"/>
      <c r="KLK37" s="130"/>
      <c r="KLL37" s="130"/>
      <c r="KLM37" s="130"/>
      <c r="KLN37" s="130"/>
      <c r="KLO37" s="130"/>
      <c r="KLP37" s="130"/>
      <c r="KLQ37" s="130"/>
      <c r="KLR37" s="130"/>
      <c r="KLS37" s="129"/>
      <c r="KLT37" s="130"/>
      <c r="KLU37" s="130"/>
      <c r="KLV37" s="130"/>
      <c r="KLW37" s="130"/>
      <c r="KLX37" s="130"/>
      <c r="KLY37" s="130"/>
      <c r="KLZ37" s="130"/>
      <c r="KMA37" s="130"/>
      <c r="KMB37" s="130"/>
      <c r="KMC37" s="130"/>
      <c r="KMD37" s="130"/>
      <c r="KME37" s="130"/>
      <c r="KMF37" s="130"/>
      <c r="KMG37" s="130"/>
      <c r="KMH37" s="130"/>
      <c r="KMI37" s="130"/>
      <c r="KMJ37" s="130"/>
      <c r="KMK37" s="130"/>
      <c r="KML37" s="130"/>
      <c r="KMM37" s="130"/>
      <c r="KMN37" s="130"/>
      <c r="KMO37" s="129"/>
      <c r="KMP37" s="130"/>
      <c r="KMQ37" s="130"/>
      <c r="KMR37" s="130"/>
      <c r="KMS37" s="130"/>
      <c r="KMT37" s="130"/>
      <c r="KMU37" s="130"/>
      <c r="KMV37" s="130"/>
      <c r="KMW37" s="130"/>
      <c r="KMX37" s="130"/>
      <c r="KMY37" s="130"/>
      <c r="KMZ37" s="130"/>
      <c r="KNA37" s="130"/>
      <c r="KNB37" s="130"/>
      <c r="KNC37" s="130"/>
      <c r="KND37" s="130"/>
      <c r="KNE37" s="130"/>
      <c r="KNF37" s="130"/>
      <c r="KNG37" s="130"/>
      <c r="KNH37" s="130"/>
      <c r="KNI37" s="130"/>
      <c r="KNJ37" s="130"/>
      <c r="KNK37" s="129"/>
      <c r="KNL37" s="130"/>
      <c r="KNM37" s="130"/>
      <c r="KNN37" s="130"/>
      <c r="KNO37" s="130"/>
      <c r="KNP37" s="130"/>
      <c r="KNQ37" s="130"/>
      <c r="KNR37" s="130"/>
      <c r="KNS37" s="130"/>
      <c r="KNT37" s="130"/>
      <c r="KNU37" s="130"/>
      <c r="KNV37" s="130"/>
      <c r="KNW37" s="130"/>
      <c r="KNX37" s="130"/>
      <c r="KNY37" s="130"/>
      <c r="KNZ37" s="130"/>
      <c r="KOA37" s="130"/>
      <c r="KOB37" s="130"/>
      <c r="KOC37" s="130"/>
      <c r="KOD37" s="130"/>
      <c r="KOE37" s="130"/>
      <c r="KOF37" s="130"/>
      <c r="KOG37" s="129"/>
      <c r="KOH37" s="130"/>
      <c r="KOI37" s="130"/>
      <c r="KOJ37" s="130"/>
      <c r="KOK37" s="130"/>
      <c r="KOL37" s="130"/>
      <c r="KOM37" s="130"/>
      <c r="KON37" s="130"/>
      <c r="KOO37" s="130"/>
      <c r="KOP37" s="130"/>
      <c r="KOQ37" s="130"/>
      <c r="KOR37" s="130"/>
      <c r="KOS37" s="130"/>
      <c r="KOT37" s="130"/>
      <c r="KOU37" s="130"/>
      <c r="KOV37" s="130"/>
      <c r="KOW37" s="130"/>
      <c r="KOX37" s="130"/>
      <c r="KOY37" s="130"/>
      <c r="KOZ37" s="130"/>
      <c r="KPA37" s="130"/>
      <c r="KPB37" s="130"/>
      <c r="KPC37" s="129"/>
      <c r="KPD37" s="130"/>
      <c r="KPE37" s="130"/>
      <c r="KPF37" s="130"/>
      <c r="KPG37" s="130"/>
      <c r="KPH37" s="130"/>
      <c r="KPI37" s="130"/>
      <c r="KPJ37" s="130"/>
      <c r="KPK37" s="130"/>
      <c r="KPL37" s="130"/>
      <c r="KPM37" s="130"/>
      <c r="KPN37" s="130"/>
      <c r="KPO37" s="130"/>
      <c r="KPP37" s="130"/>
      <c r="KPQ37" s="130"/>
      <c r="KPR37" s="130"/>
      <c r="KPS37" s="130"/>
      <c r="KPT37" s="130"/>
      <c r="KPU37" s="130"/>
      <c r="KPV37" s="130"/>
      <c r="KPW37" s="130"/>
      <c r="KPX37" s="130"/>
      <c r="KPY37" s="129"/>
      <c r="KPZ37" s="130"/>
      <c r="KQA37" s="130"/>
      <c r="KQB37" s="130"/>
      <c r="KQC37" s="130"/>
      <c r="KQD37" s="130"/>
      <c r="KQE37" s="130"/>
      <c r="KQF37" s="130"/>
      <c r="KQG37" s="130"/>
      <c r="KQH37" s="130"/>
      <c r="KQI37" s="130"/>
      <c r="KQJ37" s="130"/>
      <c r="KQK37" s="130"/>
      <c r="KQL37" s="130"/>
      <c r="KQM37" s="130"/>
      <c r="KQN37" s="130"/>
      <c r="KQO37" s="130"/>
      <c r="KQP37" s="130"/>
      <c r="KQQ37" s="130"/>
      <c r="KQR37" s="130"/>
      <c r="KQS37" s="130"/>
      <c r="KQT37" s="130"/>
      <c r="KQU37" s="129"/>
      <c r="KQV37" s="130"/>
      <c r="KQW37" s="130"/>
      <c r="KQX37" s="130"/>
      <c r="KQY37" s="130"/>
      <c r="KQZ37" s="130"/>
      <c r="KRA37" s="130"/>
      <c r="KRB37" s="130"/>
      <c r="KRC37" s="130"/>
      <c r="KRD37" s="130"/>
      <c r="KRE37" s="130"/>
      <c r="KRF37" s="130"/>
      <c r="KRG37" s="130"/>
      <c r="KRH37" s="130"/>
      <c r="KRI37" s="130"/>
      <c r="KRJ37" s="130"/>
      <c r="KRK37" s="130"/>
      <c r="KRL37" s="130"/>
      <c r="KRM37" s="130"/>
      <c r="KRN37" s="130"/>
      <c r="KRO37" s="130"/>
      <c r="KRP37" s="130"/>
      <c r="KRQ37" s="129"/>
      <c r="KRR37" s="130"/>
      <c r="KRS37" s="130"/>
      <c r="KRT37" s="130"/>
      <c r="KRU37" s="130"/>
      <c r="KRV37" s="130"/>
      <c r="KRW37" s="130"/>
      <c r="KRX37" s="130"/>
      <c r="KRY37" s="130"/>
      <c r="KRZ37" s="130"/>
      <c r="KSA37" s="130"/>
      <c r="KSB37" s="130"/>
      <c r="KSC37" s="130"/>
      <c r="KSD37" s="130"/>
      <c r="KSE37" s="130"/>
      <c r="KSF37" s="130"/>
      <c r="KSG37" s="130"/>
      <c r="KSH37" s="130"/>
      <c r="KSI37" s="130"/>
      <c r="KSJ37" s="130"/>
      <c r="KSK37" s="130"/>
      <c r="KSL37" s="130"/>
      <c r="KSM37" s="129"/>
      <c r="KSN37" s="130"/>
      <c r="KSO37" s="130"/>
      <c r="KSP37" s="130"/>
      <c r="KSQ37" s="130"/>
      <c r="KSR37" s="130"/>
      <c r="KSS37" s="130"/>
      <c r="KST37" s="130"/>
      <c r="KSU37" s="130"/>
      <c r="KSV37" s="130"/>
      <c r="KSW37" s="130"/>
      <c r="KSX37" s="130"/>
      <c r="KSY37" s="130"/>
      <c r="KSZ37" s="130"/>
      <c r="KTA37" s="130"/>
      <c r="KTB37" s="130"/>
      <c r="KTC37" s="130"/>
      <c r="KTD37" s="130"/>
      <c r="KTE37" s="130"/>
      <c r="KTF37" s="130"/>
      <c r="KTG37" s="130"/>
      <c r="KTH37" s="130"/>
      <c r="KTI37" s="129"/>
      <c r="KTJ37" s="130"/>
      <c r="KTK37" s="130"/>
      <c r="KTL37" s="130"/>
      <c r="KTM37" s="130"/>
      <c r="KTN37" s="130"/>
      <c r="KTO37" s="130"/>
      <c r="KTP37" s="130"/>
      <c r="KTQ37" s="130"/>
      <c r="KTR37" s="130"/>
      <c r="KTS37" s="130"/>
      <c r="KTT37" s="130"/>
      <c r="KTU37" s="130"/>
      <c r="KTV37" s="130"/>
      <c r="KTW37" s="130"/>
      <c r="KTX37" s="130"/>
      <c r="KTY37" s="130"/>
      <c r="KTZ37" s="130"/>
      <c r="KUA37" s="130"/>
      <c r="KUB37" s="130"/>
      <c r="KUC37" s="130"/>
      <c r="KUD37" s="130"/>
      <c r="KUE37" s="129"/>
      <c r="KUF37" s="130"/>
      <c r="KUG37" s="130"/>
      <c r="KUH37" s="130"/>
      <c r="KUI37" s="130"/>
      <c r="KUJ37" s="130"/>
      <c r="KUK37" s="130"/>
      <c r="KUL37" s="130"/>
      <c r="KUM37" s="130"/>
      <c r="KUN37" s="130"/>
      <c r="KUO37" s="130"/>
      <c r="KUP37" s="130"/>
      <c r="KUQ37" s="130"/>
      <c r="KUR37" s="130"/>
      <c r="KUS37" s="130"/>
      <c r="KUT37" s="130"/>
      <c r="KUU37" s="130"/>
      <c r="KUV37" s="130"/>
      <c r="KUW37" s="130"/>
      <c r="KUX37" s="130"/>
      <c r="KUY37" s="130"/>
      <c r="KUZ37" s="130"/>
      <c r="KVA37" s="129"/>
      <c r="KVB37" s="130"/>
      <c r="KVC37" s="130"/>
      <c r="KVD37" s="130"/>
      <c r="KVE37" s="130"/>
      <c r="KVF37" s="130"/>
      <c r="KVG37" s="130"/>
      <c r="KVH37" s="130"/>
      <c r="KVI37" s="130"/>
      <c r="KVJ37" s="130"/>
      <c r="KVK37" s="130"/>
      <c r="KVL37" s="130"/>
      <c r="KVM37" s="130"/>
      <c r="KVN37" s="130"/>
      <c r="KVO37" s="130"/>
      <c r="KVP37" s="130"/>
      <c r="KVQ37" s="130"/>
      <c r="KVR37" s="130"/>
      <c r="KVS37" s="130"/>
      <c r="KVT37" s="130"/>
      <c r="KVU37" s="130"/>
      <c r="KVV37" s="130"/>
      <c r="KVW37" s="129"/>
      <c r="KVX37" s="130"/>
      <c r="KVY37" s="130"/>
      <c r="KVZ37" s="130"/>
      <c r="KWA37" s="130"/>
      <c r="KWB37" s="130"/>
      <c r="KWC37" s="130"/>
      <c r="KWD37" s="130"/>
      <c r="KWE37" s="130"/>
      <c r="KWF37" s="130"/>
      <c r="KWG37" s="130"/>
      <c r="KWH37" s="130"/>
      <c r="KWI37" s="130"/>
      <c r="KWJ37" s="130"/>
      <c r="KWK37" s="130"/>
      <c r="KWL37" s="130"/>
      <c r="KWM37" s="130"/>
      <c r="KWN37" s="130"/>
      <c r="KWO37" s="130"/>
      <c r="KWP37" s="130"/>
      <c r="KWQ37" s="130"/>
      <c r="KWR37" s="130"/>
      <c r="KWS37" s="129"/>
      <c r="KWT37" s="130"/>
      <c r="KWU37" s="130"/>
      <c r="KWV37" s="130"/>
      <c r="KWW37" s="130"/>
      <c r="KWX37" s="130"/>
      <c r="KWY37" s="130"/>
      <c r="KWZ37" s="130"/>
      <c r="KXA37" s="130"/>
      <c r="KXB37" s="130"/>
      <c r="KXC37" s="130"/>
      <c r="KXD37" s="130"/>
      <c r="KXE37" s="130"/>
      <c r="KXF37" s="130"/>
      <c r="KXG37" s="130"/>
      <c r="KXH37" s="130"/>
      <c r="KXI37" s="130"/>
      <c r="KXJ37" s="130"/>
      <c r="KXK37" s="130"/>
      <c r="KXL37" s="130"/>
      <c r="KXM37" s="130"/>
      <c r="KXN37" s="130"/>
      <c r="KXO37" s="129"/>
      <c r="KXP37" s="130"/>
      <c r="KXQ37" s="130"/>
      <c r="KXR37" s="130"/>
      <c r="KXS37" s="130"/>
      <c r="KXT37" s="130"/>
      <c r="KXU37" s="130"/>
      <c r="KXV37" s="130"/>
      <c r="KXW37" s="130"/>
      <c r="KXX37" s="130"/>
      <c r="KXY37" s="130"/>
      <c r="KXZ37" s="130"/>
      <c r="KYA37" s="130"/>
      <c r="KYB37" s="130"/>
      <c r="KYC37" s="130"/>
      <c r="KYD37" s="130"/>
      <c r="KYE37" s="130"/>
      <c r="KYF37" s="130"/>
      <c r="KYG37" s="130"/>
      <c r="KYH37" s="130"/>
      <c r="KYI37" s="130"/>
      <c r="KYJ37" s="130"/>
      <c r="KYK37" s="129"/>
      <c r="KYL37" s="130"/>
      <c r="KYM37" s="130"/>
      <c r="KYN37" s="130"/>
      <c r="KYO37" s="130"/>
      <c r="KYP37" s="130"/>
      <c r="KYQ37" s="130"/>
      <c r="KYR37" s="130"/>
      <c r="KYS37" s="130"/>
      <c r="KYT37" s="130"/>
      <c r="KYU37" s="130"/>
      <c r="KYV37" s="130"/>
      <c r="KYW37" s="130"/>
      <c r="KYX37" s="130"/>
      <c r="KYY37" s="130"/>
      <c r="KYZ37" s="130"/>
      <c r="KZA37" s="130"/>
      <c r="KZB37" s="130"/>
      <c r="KZC37" s="130"/>
      <c r="KZD37" s="130"/>
      <c r="KZE37" s="130"/>
      <c r="KZF37" s="130"/>
      <c r="KZG37" s="129"/>
      <c r="KZH37" s="130"/>
      <c r="KZI37" s="130"/>
      <c r="KZJ37" s="130"/>
      <c r="KZK37" s="130"/>
      <c r="KZL37" s="130"/>
      <c r="KZM37" s="130"/>
      <c r="KZN37" s="130"/>
      <c r="KZO37" s="130"/>
      <c r="KZP37" s="130"/>
      <c r="KZQ37" s="130"/>
      <c r="KZR37" s="130"/>
      <c r="KZS37" s="130"/>
      <c r="KZT37" s="130"/>
      <c r="KZU37" s="130"/>
      <c r="KZV37" s="130"/>
      <c r="KZW37" s="130"/>
      <c r="KZX37" s="130"/>
      <c r="KZY37" s="130"/>
      <c r="KZZ37" s="130"/>
      <c r="LAA37" s="130"/>
      <c r="LAB37" s="130"/>
      <c r="LAC37" s="129"/>
      <c r="LAD37" s="130"/>
      <c r="LAE37" s="130"/>
      <c r="LAF37" s="130"/>
      <c r="LAG37" s="130"/>
      <c r="LAH37" s="130"/>
      <c r="LAI37" s="130"/>
      <c r="LAJ37" s="130"/>
      <c r="LAK37" s="130"/>
      <c r="LAL37" s="130"/>
      <c r="LAM37" s="130"/>
      <c r="LAN37" s="130"/>
      <c r="LAO37" s="130"/>
      <c r="LAP37" s="130"/>
      <c r="LAQ37" s="130"/>
      <c r="LAR37" s="130"/>
      <c r="LAS37" s="130"/>
      <c r="LAT37" s="130"/>
      <c r="LAU37" s="130"/>
      <c r="LAV37" s="130"/>
      <c r="LAW37" s="130"/>
      <c r="LAX37" s="130"/>
      <c r="LAY37" s="129"/>
      <c r="LAZ37" s="130"/>
      <c r="LBA37" s="130"/>
      <c r="LBB37" s="130"/>
      <c r="LBC37" s="130"/>
      <c r="LBD37" s="130"/>
      <c r="LBE37" s="130"/>
      <c r="LBF37" s="130"/>
      <c r="LBG37" s="130"/>
      <c r="LBH37" s="130"/>
      <c r="LBI37" s="130"/>
      <c r="LBJ37" s="130"/>
      <c r="LBK37" s="130"/>
      <c r="LBL37" s="130"/>
      <c r="LBM37" s="130"/>
      <c r="LBN37" s="130"/>
      <c r="LBO37" s="130"/>
      <c r="LBP37" s="130"/>
      <c r="LBQ37" s="130"/>
      <c r="LBR37" s="130"/>
      <c r="LBS37" s="130"/>
      <c r="LBT37" s="130"/>
      <c r="LBU37" s="129"/>
      <c r="LBV37" s="130"/>
      <c r="LBW37" s="130"/>
      <c r="LBX37" s="130"/>
      <c r="LBY37" s="130"/>
      <c r="LBZ37" s="130"/>
      <c r="LCA37" s="130"/>
      <c r="LCB37" s="130"/>
      <c r="LCC37" s="130"/>
      <c r="LCD37" s="130"/>
      <c r="LCE37" s="130"/>
      <c r="LCF37" s="130"/>
      <c r="LCG37" s="130"/>
      <c r="LCH37" s="130"/>
      <c r="LCI37" s="130"/>
      <c r="LCJ37" s="130"/>
      <c r="LCK37" s="130"/>
      <c r="LCL37" s="130"/>
      <c r="LCM37" s="130"/>
      <c r="LCN37" s="130"/>
      <c r="LCO37" s="130"/>
      <c r="LCP37" s="130"/>
      <c r="LCQ37" s="129"/>
      <c r="LCR37" s="130"/>
      <c r="LCS37" s="130"/>
      <c r="LCT37" s="130"/>
      <c r="LCU37" s="130"/>
      <c r="LCV37" s="130"/>
      <c r="LCW37" s="130"/>
      <c r="LCX37" s="130"/>
      <c r="LCY37" s="130"/>
      <c r="LCZ37" s="130"/>
      <c r="LDA37" s="130"/>
      <c r="LDB37" s="130"/>
      <c r="LDC37" s="130"/>
      <c r="LDD37" s="130"/>
      <c r="LDE37" s="130"/>
      <c r="LDF37" s="130"/>
      <c r="LDG37" s="130"/>
      <c r="LDH37" s="130"/>
      <c r="LDI37" s="130"/>
      <c r="LDJ37" s="130"/>
      <c r="LDK37" s="130"/>
      <c r="LDL37" s="130"/>
      <c r="LDM37" s="129"/>
      <c r="LDN37" s="130"/>
      <c r="LDO37" s="130"/>
      <c r="LDP37" s="130"/>
      <c r="LDQ37" s="130"/>
      <c r="LDR37" s="130"/>
      <c r="LDS37" s="130"/>
      <c r="LDT37" s="130"/>
      <c r="LDU37" s="130"/>
      <c r="LDV37" s="130"/>
      <c r="LDW37" s="130"/>
      <c r="LDX37" s="130"/>
      <c r="LDY37" s="130"/>
      <c r="LDZ37" s="130"/>
      <c r="LEA37" s="130"/>
      <c r="LEB37" s="130"/>
      <c r="LEC37" s="130"/>
      <c r="LED37" s="130"/>
      <c r="LEE37" s="130"/>
      <c r="LEF37" s="130"/>
      <c r="LEG37" s="130"/>
      <c r="LEH37" s="130"/>
      <c r="LEI37" s="129"/>
      <c r="LEJ37" s="130"/>
      <c r="LEK37" s="130"/>
      <c r="LEL37" s="130"/>
      <c r="LEM37" s="130"/>
      <c r="LEN37" s="130"/>
      <c r="LEO37" s="130"/>
      <c r="LEP37" s="130"/>
      <c r="LEQ37" s="130"/>
      <c r="LER37" s="130"/>
      <c r="LES37" s="130"/>
      <c r="LET37" s="130"/>
      <c r="LEU37" s="130"/>
      <c r="LEV37" s="130"/>
      <c r="LEW37" s="130"/>
      <c r="LEX37" s="130"/>
      <c r="LEY37" s="130"/>
      <c r="LEZ37" s="130"/>
      <c r="LFA37" s="130"/>
      <c r="LFB37" s="130"/>
      <c r="LFC37" s="130"/>
      <c r="LFD37" s="130"/>
      <c r="LFE37" s="129"/>
      <c r="LFF37" s="130"/>
      <c r="LFG37" s="130"/>
      <c r="LFH37" s="130"/>
      <c r="LFI37" s="130"/>
      <c r="LFJ37" s="130"/>
      <c r="LFK37" s="130"/>
      <c r="LFL37" s="130"/>
      <c r="LFM37" s="130"/>
      <c r="LFN37" s="130"/>
      <c r="LFO37" s="130"/>
      <c r="LFP37" s="130"/>
      <c r="LFQ37" s="130"/>
      <c r="LFR37" s="130"/>
      <c r="LFS37" s="130"/>
      <c r="LFT37" s="130"/>
      <c r="LFU37" s="130"/>
      <c r="LFV37" s="130"/>
      <c r="LFW37" s="130"/>
      <c r="LFX37" s="130"/>
      <c r="LFY37" s="130"/>
      <c r="LFZ37" s="130"/>
      <c r="LGA37" s="129"/>
      <c r="LGB37" s="130"/>
      <c r="LGC37" s="130"/>
      <c r="LGD37" s="130"/>
      <c r="LGE37" s="130"/>
      <c r="LGF37" s="130"/>
      <c r="LGG37" s="130"/>
      <c r="LGH37" s="130"/>
      <c r="LGI37" s="130"/>
      <c r="LGJ37" s="130"/>
      <c r="LGK37" s="130"/>
      <c r="LGL37" s="130"/>
      <c r="LGM37" s="130"/>
      <c r="LGN37" s="130"/>
      <c r="LGO37" s="130"/>
      <c r="LGP37" s="130"/>
      <c r="LGQ37" s="130"/>
      <c r="LGR37" s="130"/>
      <c r="LGS37" s="130"/>
      <c r="LGT37" s="130"/>
      <c r="LGU37" s="130"/>
      <c r="LGV37" s="130"/>
      <c r="LGW37" s="129"/>
      <c r="LGX37" s="130"/>
      <c r="LGY37" s="130"/>
      <c r="LGZ37" s="130"/>
      <c r="LHA37" s="130"/>
      <c r="LHB37" s="130"/>
      <c r="LHC37" s="130"/>
      <c r="LHD37" s="130"/>
      <c r="LHE37" s="130"/>
      <c r="LHF37" s="130"/>
      <c r="LHG37" s="130"/>
      <c r="LHH37" s="130"/>
      <c r="LHI37" s="130"/>
      <c r="LHJ37" s="130"/>
      <c r="LHK37" s="130"/>
      <c r="LHL37" s="130"/>
      <c r="LHM37" s="130"/>
      <c r="LHN37" s="130"/>
      <c r="LHO37" s="130"/>
      <c r="LHP37" s="130"/>
      <c r="LHQ37" s="130"/>
      <c r="LHR37" s="130"/>
      <c r="LHS37" s="129"/>
      <c r="LHT37" s="130"/>
      <c r="LHU37" s="130"/>
      <c r="LHV37" s="130"/>
      <c r="LHW37" s="130"/>
      <c r="LHX37" s="130"/>
      <c r="LHY37" s="130"/>
      <c r="LHZ37" s="130"/>
      <c r="LIA37" s="130"/>
      <c r="LIB37" s="130"/>
      <c r="LIC37" s="130"/>
      <c r="LID37" s="130"/>
      <c r="LIE37" s="130"/>
      <c r="LIF37" s="130"/>
      <c r="LIG37" s="130"/>
      <c r="LIH37" s="130"/>
      <c r="LII37" s="130"/>
      <c r="LIJ37" s="130"/>
      <c r="LIK37" s="130"/>
      <c r="LIL37" s="130"/>
      <c r="LIM37" s="130"/>
      <c r="LIN37" s="130"/>
      <c r="LIO37" s="129"/>
      <c r="LIP37" s="130"/>
      <c r="LIQ37" s="130"/>
      <c r="LIR37" s="130"/>
      <c r="LIS37" s="130"/>
      <c r="LIT37" s="130"/>
      <c r="LIU37" s="130"/>
      <c r="LIV37" s="130"/>
      <c r="LIW37" s="130"/>
      <c r="LIX37" s="130"/>
      <c r="LIY37" s="130"/>
      <c r="LIZ37" s="130"/>
      <c r="LJA37" s="130"/>
      <c r="LJB37" s="130"/>
      <c r="LJC37" s="130"/>
      <c r="LJD37" s="130"/>
      <c r="LJE37" s="130"/>
      <c r="LJF37" s="130"/>
      <c r="LJG37" s="130"/>
      <c r="LJH37" s="130"/>
      <c r="LJI37" s="130"/>
      <c r="LJJ37" s="130"/>
      <c r="LJK37" s="129"/>
      <c r="LJL37" s="130"/>
      <c r="LJM37" s="130"/>
      <c r="LJN37" s="130"/>
      <c r="LJO37" s="130"/>
      <c r="LJP37" s="130"/>
      <c r="LJQ37" s="130"/>
      <c r="LJR37" s="130"/>
      <c r="LJS37" s="130"/>
      <c r="LJT37" s="130"/>
      <c r="LJU37" s="130"/>
      <c r="LJV37" s="130"/>
      <c r="LJW37" s="130"/>
      <c r="LJX37" s="130"/>
      <c r="LJY37" s="130"/>
      <c r="LJZ37" s="130"/>
      <c r="LKA37" s="130"/>
      <c r="LKB37" s="130"/>
      <c r="LKC37" s="130"/>
      <c r="LKD37" s="130"/>
      <c r="LKE37" s="130"/>
      <c r="LKF37" s="130"/>
      <c r="LKG37" s="129"/>
      <c r="LKH37" s="130"/>
      <c r="LKI37" s="130"/>
      <c r="LKJ37" s="130"/>
      <c r="LKK37" s="130"/>
      <c r="LKL37" s="130"/>
      <c r="LKM37" s="130"/>
      <c r="LKN37" s="130"/>
      <c r="LKO37" s="130"/>
      <c r="LKP37" s="130"/>
      <c r="LKQ37" s="130"/>
      <c r="LKR37" s="130"/>
      <c r="LKS37" s="130"/>
      <c r="LKT37" s="130"/>
      <c r="LKU37" s="130"/>
      <c r="LKV37" s="130"/>
      <c r="LKW37" s="130"/>
      <c r="LKX37" s="130"/>
      <c r="LKY37" s="130"/>
      <c r="LKZ37" s="130"/>
      <c r="LLA37" s="130"/>
      <c r="LLB37" s="130"/>
      <c r="LLC37" s="129"/>
      <c r="LLD37" s="130"/>
      <c r="LLE37" s="130"/>
      <c r="LLF37" s="130"/>
      <c r="LLG37" s="130"/>
      <c r="LLH37" s="130"/>
      <c r="LLI37" s="130"/>
      <c r="LLJ37" s="130"/>
      <c r="LLK37" s="130"/>
      <c r="LLL37" s="130"/>
      <c r="LLM37" s="130"/>
      <c r="LLN37" s="130"/>
      <c r="LLO37" s="130"/>
      <c r="LLP37" s="130"/>
      <c r="LLQ37" s="130"/>
      <c r="LLR37" s="130"/>
      <c r="LLS37" s="130"/>
      <c r="LLT37" s="130"/>
      <c r="LLU37" s="130"/>
      <c r="LLV37" s="130"/>
      <c r="LLW37" s="130"/>
      <c r="LLX37" s="130"/>
      <c r="LLY37" s="129"/>
      <c r="LLZ37" s="130"/>
      <c r="LMA37" s="130"/>
      <c r="LMB37" s="130"/>
      <c r="LMC37" s="130"/>
      <c r="LMD37" s="130"/>
      <c r="LME37" s="130"/>
      <c r="LMF37" s="130"/>
      <c r="LMG37" s="130"/>
      <c r="LMH37" s="130"/>
      <c r="LMI37" s="130"/>
      <c r="LMJ37" s="130"/>
      <c r="LMK37" s="130"/>
      <c r="LML37" s="130"/>
      <c r="LMM37" s="130"/>
      <c r="LMN37" s="130"/>
      <c r="LMO37" s="130"/>
      <c r="LMP37" s="130"/>
      <c r="LMQ37" s="130"/>
      <c r="LMR37" s="130"/>
      <c r="LMS37" s="130"/>
      <c r="LMT37" s="130"/>
      <c r="LMU37" s="129"/>
      <c r="LMV37" s="130"/>
      <c r="LMW37" s="130"/>
      <c r="LMX37" s="130"/>
      <c r="LMY37" s="130"/>
      <c r="LMZ37" s="130"/>
      <c r="LNA37" s="130"/>
      <c r="LNB37" s="130"/>
      <c r="LNC37" s="130"/>
      <c r="LND37" s="130"/>
      <c r="LNE37" s="130"/>
      <c r="LNF37" s="130"/>
      <c r="LNG37" s="130"/>
      <c r="LNH37" s="130"/>
      <c r="LNI37" s="130"/>
      <c r="LNJ37" s="130"/>
      <c r="LNK37" s="130"/>
      <c r="LNL37" s="130"/>
      <c r="LNM37" s="130"/>
      <c r="LNN37" s="130"/>
      <c r="LNO37" s="130"/>
      <c r="LNP37" s="130"/>
      <c r="LNQ37" s="129"/>
      <c r="LNR37" s="130"/>
      <c r="LNS37" s="130"/>
      <c r="LNT37" s="130"/>
      <c r="LNU37" s="130"/>
      <c r="LNV37" s="130"/>
      <c r="LNW37" s="130"/>
      <c r="LNX37" s="130"/>
      <c r="LNY37" s="130"/>
      <c r="LNZ37" s="130"/>
      <c r="LOA37" s="130"/>
      <c r="LOB37" s="130"/>
      <c r="LOC37" s="130"/>
      <c r="LOD37" s="130"/>
      <c r="LOE37" s="130"/>
      <c r="LOF37" s="130"/>
      <c r="LOG37" s="130"/>
      <c r="LOH37" s="130"/>
      <c r="LOI37" s="130"/>
      <c r="LOJ37" s="130"/>
      <c r="LOK37" s="130"/>
      <c r="LOL37" s="130"/>
      <c r="LOM37" s="129"/>
      <c r="LON37" s="130"/>
      <c r="LOO37" s="130"/>
      <c r="LOP37" s="130"/>
      <c r="LOQ37" s="130"/>
      <c r="LOR37" s="130"/>
      <c r="LOS37" s="130"/>
      <c r="LOT37" s="130"/>
      <c r="LOU37" s="130"/>
      <c r="LOV37" s="130"/>
      <c r="LOW37" s="130"/>
      <c r="LOX37" s="130"/>
      <c r="LOY37" s="130"/>
      <c r="LOZ37" s="130"/>
      <c r="LPA37" s="130"/>
      <c r="LPB37" s="130"/>
      <c r="LPC37" s="130"/>
      <c r="LPD37" s="130"/>
      <c r="LPE37" s="130"/>
      <c r="LPF37" s="130"/>
      <c r="LPG37" s="130"/>
      <c r="LPH37" s="130"/>
      <c r="LPI37" s="129"/>
      <c r="LPJ37" s="130"/>
      <c r="LPK37" s="130"/>
      <c r="LPL37" s="130"/>
      <c r="LPM37" s="130"/>
      <c r="LPN37" s="130"/>
      <c r="LPO37" s="130"/>
      <c r="LPP37" s="130"/>
      <c r="LPQ37" s="130"/>
      <c r="LPR37" s="130"/>
      <c r="LPS37" s="130"/>
      <c r="LPT37" s="130"/>
      <c r="LPU37" s="130"/>
      <c r="LPV37" s="130"/>
      <c r="LPW37" s="130"/>
      <c r="LPX37" s="130"/>
      <c r="LPY37" s="130"/>
      <c r="LPZ37" s="130"/>
      <c r="LQA37" s="130"/>
      <c r="LQB37" s="130"/>
      <c r="LQC37" s="130"/>
      <c r="LQD37" s="130"/>
      <c r="LQE37" s="129"/>
      <c r="LQF37" s="130"/>
      <c r="LQG37" s="130"/>
      <c r="LQH37" s="130"/>
      <c r="LQI37" s="130"/>
      <c r="LQJ37" s="130"/>
      <c r="LQK37" s="130"/>
      <c r="LQL37" s="130"/>
      <c r="LQM37" s="130"/>
      <c r="LQN37" s="130"/>
      <c r="LQO37" s="130"/>
      <c r="LQP37" s="130"/>
      <c r="LQQ37" s="130"/>
      <c r="LQR37" s="130"/>
      <c r="LQS37" s="130"/>
      <c r="LQT37" s="130"/>
      <c r="LQU37" s="130"/>
      <c r="LQV37" s="130"/>
      <c r="LQW37" s="130"/>
      <c r="LQX37" s="130"/>
      <c r="LQY37" s="130"/>
      <c r="LQZ37" s="130"/>
      <c r="LRA37" s="129"/>
      <c r="LRB37" s="130"/>
      <c r="LRC37" s="130"/>
      <c r="LRD37" s="130"/>
      <c r="LRE37" s="130"/>
      <c r="LRF37" s="130"/>
      <c r="LRG37" s="130"/>
      <c r="LRH37" s="130"/>
      <c r="LRI37" s="130"/>
      <c r="LRJ37" s="130"/>
      <c r="LRK37" s="130"/>
      <c r="LRL37" s="130"/>
      <c r="LRM37" s="130"/>
      <c r="LRN37" s="130"/>
      <c r="LRO37" s="130"/>
      <c r="LRP37" s="130"/>
      <c r="LRQ37" s="130"/>
      <c r="LRR37" s="130"/>
      <c r="LRS37" s="130"/>
      <c r="LRT37" s="130"/>
      <c r="LRU37" s="130"/>
      <c r="LRV37" s="130"/>
      <c r="LRW37" s="129"/>
      <c r="LRX37" s="130"/>
      <c r="LRY37" s="130"/>
      <c r="LRZ37" s="130"/>
      <c r="LSA37" s="130"/>
      <c r="LSB37" s="130"/>
      <c r="LSC37" s="130"/>
      <c r="LSD37" s="130"/>
      <c r="LSE37" s="130"/>
      <c r="LSF37" s="130"/>
      <c r="LSG37" s="130"/>
      <c r="LSH37" s="130"/>
      <c r="LSI37" s="130"/>
      <c r="LSJ37" s="130"/>
      <c r="LSK37" s="130"/>
      <c r="LSL37" s="130"/>
      <c r="LSM37" s="130"/>
      <c r="LSN37" s="130"/>
      <c r="LSO37" s="130"/>
      <c r="LSP37" s="130"/>
      <c r="LSQ37" s="130"/>
      <c r="LSR37" s="130"/>
      <c r="LSS37" s="129"/>
      <c r="LST37" s="130"/>
      <c r="LSU37" s="130"/>
      <c r="LSV37" s="130"/>
      <c r="LSW37" s="130"/>
      <c r="LSX37" s="130"/>
      <c r="LSY37" s="130"/>
      <c r="LSZ37" s="130"/>
      <c r="LTA37" s="130"/>
      <c r="LTB37" s="130"/>
      <c r="LTC37" s="130"/>
      <c r="LTD37" s="130"/>
      <c r="LTE37" s="130"/>
      <c r="LTF37" s="130"/>
      <c r="LTG37" s="130"/>
      <c r="LTH37" s="130"/>
      <c r="LTI37" s="130"/>
      <c r="LTJ37" s="130"/>
      <c r="LTK37" s="130"/>
      <c r="LTL37" s="130"/>
      <c r="LTM37" s="130"/>
      <c r="LTN37" s="130"/>
      <c r="LTO37" s="129"/>
      <c r="LTP37" s="130"/>
      <c r="LTQ37" s="130"/>
      <c r="LTR37" s="130"/>
      <c r="LTS37" s="130"/>
      <c r="LTT37" s="130"/>
      <c r="LTU37" s="130"/>
      <c r="LTV37" s="130"/>
      <c r="LTW37" s="130"/>
      <c r="LTX37" s="130"/>
      <c r="LTY37" s="130"/>
      <c r="LTZ37" s="130"/>
      <c r="LUA37" s="130"/>
      <c r="LUB37" s="130"/>
      <c r="LUC37" s="130"/>
      <c r="LUD37" s="130"/>
      <c r="LUE37" s="130"/>
      <c r="LUF37" s="130"/>
      <c r="LUG37" s="130"/>
      <c r="LUH37" s="130"/>
      <c r="LUI37" s="130"/>
      <c r="LUJ37" s="130"/>
      <c r="LUK37" s="129"/>
      <c r="LUL37" s="130"/>
      <c r="LUM37" s="130"/>
      <c r="LUN37" s="130"/>
      <c r="LUO37" s="130"/>
      <c r="LUP37" s="130"/>
      <c r="LUQ37" s="130"/>
      <c r="LUR37" s="130"/>
      <c r="LUS37" s="130"/>
      <c r="LUT37" s="130"/>
      <c r="LUU37" s="130"/>
      <c r="LUV37" s="130"/>
      <c r="LUW37" s="130"/>
      <c r="LUX37" s="130"/>
      <c r="LUY37" s="130"/>
      <c r="LUZ37" s="130"/>
      <c r="LVA37" s="130"/>
      <c r="LVB37" s="130"/>
      <c r="LVC37" s="130"/>
      <c r="LVD37" s="130"/>
      <c r="LVE37" s="130"/>
      <c r="LVF37" s="130"/>
      <c r="LVG37" s="129"/>
      <c r="LVH37" s="130"/>
      <c r="LVI37" s="130"/>
      <c r="LVJ37" s="130"/>
      <c r="LVK37" s="130"/>
      <c r="LVL37" s="130"/>
      <c r="LVM37" s="130"/>
      <c r="LVN37" s="130"/>
      <c r="LVO37" s="130"/>
      <c r="LVP37" s="130"/>
      <c r="LVQ37" s="130"/>
      <c r="LVR37" s="130"/>
      <c r="LVS37" s="130"/>
      <c r="LVT37" s="130"/>
      <c r="LVU37" s="130"/>
      <c r="LVV37" s="130"/>
      <c r="LVW37" s="130"/>
      <c r="LVX37" s="130"/>
      <c r="LVY37" s="130"/>
      <c r="LVZ37" s="130"/>
      <c r="LWA37" s="130"/>
      <c r="LWB37" s="130"/>
      <c r="LWC37" s="129"/>
      <c r="LWD37" s="130"/>
      <c r="LWE37" s="130"/>
      <c r="LWF37" s="130"/>
      <c r="LWG37" s="130"/>
      <c r="LWH37" s="130"/>
      <c r="LWI37" s="130"/>
      <c r="LWJ37" s="130"/>
      <c r="LWK37" s="130"/>
      <c r="LWL37" s="130"/>
      <c r="LWM37" s="130"/>
      <c r="LWN37" s="130"/>
      <c r="LWO37" s="130"/>
      <c r="LWP37" s="130"/>
      <c r="LWQ37" s="130"/>
      <c r="LWR37" s="130"/>
      <c r="LWS37" s="130"/>
      <c r="LWT37" s="130"/>
      <c r="LWU37" s="130"/>
      <c r="LWV37" s="130"/>
      <c r="LWW37" s="130"/>
      <c r="LWX37" s="130"/>
      <c r="LWY37" s="129"/>
      <c r="LWZ37" s="130"/>
      <c r="LXA37" s="130"/>
      <c r="LXB37" s="130"/>
      <c r="LXC37" s="130"/>
      <c r="LXD37" s="130"/>
      <c r="LXE37" s="130"/>
      <c r="LXF37" s="130"/>
      <c r="LXG37" s="130"/>
      <c r="LXH37" s="130"/>
      <c r="LXI37" s="130"/>
      <c r="LXJ37" s="130"/>
      <c r="LXK37" s="130"/>
      <c r="LXL37" s="130"/>
      <c r="LXM37" s="130"/>
      <c r="LXN37" s="130"/>
      <c r="LXO37" s="130"/>
      <c r="LXP37" s="130"/>
      <c r="LXQ37" s="130"/>
      <c r="LXR37" s="130"/>
      <c r="LXS37" s="130"/>
      <c r="LXT37" s="130"/>
      <c r="LXU37" s="129"/>
      <c r="LXV37" s="130"/>
      <c r="LXW37" s="130"/>
      <c r="LXX37" s="130"/>
      <c r="LXY37" s="130"/>
      <c r="LXZ37" s="130"/>
      <c r="LYA37" s="130"/>
      <c r="LYB37" s="130"/>
      <c r="LYC37" s="130"/>
      <c r="LYD37" s="130"/>
      <c r="LYE37" s="130"/>
      <c r="LYF37" s="130"/>
      <c r="LYG37" s="130"/>
      <c r="LYH37" s="130"/>
      <c r="LYI37" s="130"/>
      <c r="LYJ37" s="130"/>
      <c r="LYK37" s="130"/>
      <c r="LYL37" s="130"/>
      <c r="LYM37" s="130"/>
      <c r="LYN37" s="130"/>
      <c r="LYO37" s="130"/>
      <c r="LYP37" s="130"/>
      <c r="LYQ37" s="129"/>
      <c r="LYR37" s="130"/>
      <c r="LYS37" s="130"/>
      <c r="LYT37" s="130"/>
      <c r="LYU37" s="130"/>
      <c r="LYV37" s="130"/>
      <c r="LYW37" s="130"/>
      <c r="LYX37" s="130"/>
      <c r="LYY37" s="130"/>
      <c r="LYZ37" s="130"/>
      <c r="LZA37" s="130"/>
      <c r="LZB37" s="130"/>
      <c r="LZC37" s="130"/>
      <c r="LZD37" s="130"/>
      <c r="LZE37" s="130"/>
      <c r="LZF37" s="130"/>
      <c r="LZG37" s="130"/>
      <c r="LZH37" s="130"/>
      <c r="LZI37" s="130"/>
      <c r="LZJ37" s="130"/>
      <c r="LZK37" s="130"/>
      <c r="LZL37" s="130"/>
      <c r="LZM37" s="129"/>
      <c r="LZN37" s="130"/>
      <c r="LZO37" s="130"/>
      <c r="LZP37" s="130"/>
      <c r="LZQ37" s="130"/>
      <c r="LZR37" s="130"/>
      <c r="LZS37" s="130"/>
      <c r="LZT37" s="130"/>
      <c r="LZU37" s="130"/>
      <c r="LZV37" s="130"/>
      <c r="LZW37" s="130"/>
      <c r="LZX37" s="130"/>
      <c r="LZY37" s="130"/>
      <c r="LZZ37" s="130"/>
      <c r="MAA37" s="130"/>
      <c r="MAB37" s="130"/>
      <c r="MAC37" s="130"/>
      <c r="MAD37" s="130"/>
      <c r="MAE37" s="130"/>
      <c r="MAF37" s="130"/>
      <c r="MAG37" s="130"/>
      <c r="MAH37" s="130"/>
      <c r="MAI37" s="129"/>
      <c r="MAJ37" s="130"/>
      <c r="MAK37" s="130"/>
      <c r="MAL37" s="130"/>
      <c r="MAM37" s="130"/>
      <c r="MAN37" s="130"/>
      <c r="MAO37" s="130"/>
      <c r="MAP37" s="130"/>
      <c r="MAQ37" s="130"/>
      <c r="MAR37" s="130"/>
      <c r="MAS37" s="130"/>
      <c r="MAT37" s="130"/>
      <c r="MAU37" s="130"/>
      <c r="MAV37" s="130"/>
      <c r="MAW37" s="130"/>
      <c r="MAX37" s="130"/>
      <c r="MAY37" s="130"/>
      <c r="MAZ37" s="130"/>
      <c r="MBA37" s="130"/>
      <c r="MBB37" s="130"/>
      <c r="MBC37" s="130"/>
      <c r="MBD37" s="130"/>
      <c r="MBE37" s="129"/>
      <c r="MBF37" s="130"/>
      <c r="MBG37" s="130"/>
      <c r="MBH37" s="130"/>
      <c r="MBI37" s="130"/>
      <c r="MBJ37" s="130"/>
      <c r="MBK37" s="130"/>
      <c r="MBL37" s="130"/>
      <c r="MBM37" s="130"/>
      <c r="MBN37" s="130"/>
      <c r="MBO37" s="130"/>
      <c r="MBP37" s="130"/>
      <c r="MBQ37" s="130"/>
      <c r="MBR37" s="130"/>
      <c r="MBS37" s="130"/>
      <c r="MBT37" s="130"/>
      <c r="MBU37" s="130"/>
      <c r="MBV37" s="130"/>
      <c r="MBW37" s="130"/>
      <c r="MBX37" s="130"/>
      <c r="MBY37" s="130"/>
      <c r="MBZ37" s="130"/>
      <c r="MCA37" s="129"/>
      <c r="MCB37" s="130"/>
      <c r="MCC37" s="130"/>
      <c r="MCD37" s="130"/>
      <c r="MCE37" s="130"/>
      <c r="MCF37" s="130"/>
      <c r="MCG37" s="130"/>
      <c r="MCH37" s="130"/>
      <c r="MCI37" s="130"/>
      <c r="MCJ37" s="130"/>
      <c r="MCK37" s="130"/>
      <c r="MCL37" s="130"/>
      <c r="MCM37" s="130"/>
      <c r="MCN37" s="130"/>
      <c r="MCO37" s="130"/>
      <c r="MCP37" s="130"/>
      <c r="MCQ37" s="130"/>
      <c r="MCR37" s="130"/>
      <c r="MCS37" s="130"/>
      <c r="MCT37" s="130"/>
      <c r="MCU37" s="130"/>
      <c r="MCV37" s="130"/>
      <c r="MCW37" s="129"/>
      <c r="MCX37" s="130"/>
      <c r="MCY37" s="130"/>
      <c r="MCZ37" s="130"/>
      <c r="MDA37" s="130"/>
      <c r="MDB37" s="130"/>
      <c r="MDC37" s="130"/>
      <c r="MDD37" s="130"/>
      <c r="MDE37" s="130"/>
      <c r="MDF37" s="130"/>
      <c r="MDG37" s="130"/>
      <c r="MDH37" s="130"/>
      <c r="MDI37" s="130"/>
      <c r="MDJ37" s="130"/>
      <c r="MDK37" s="130"/>
      <c r="MDL37" s="130"/>
      <c r="MDM37" s="130"/>
      <c r="MDN37" s="130"/>
      <c r="MDO37" s="130"/>
      <c r="MDP37" s="130"/>
      <c r="MDQ37" s="130"/>
      <c r="MDR37" s="130"/>
      <c r="MDS37" s="129"/>
      <c r="MDT37" s="130"/>
      <c r="MDU37" s="130"/>
      <c r="MDV37" s="130"/>
      <c r="MDW37" s="130"/>
      <c r="MDX37" s="130"/>
      <c r="MDY37" s="130"/>
      <c r="MDZ37" s="130"/>
      <c r="MEA37" s="130"/>
      <c r="MEB37" s="130"/>
      <c r="MEC37" s="130"/>
      <c r="MED37" s="130"/>
      <c r="MEE37" s="130"/>
      <c r="MEF37" s="130"/>
      <c r="MEG37" s="130"/>
      <c r="MEH37" s="130"/>
      <c r="MEI37" s="130"/>
      <c r="MEJ37" s="130"/>
      <c r="MEK37" s="130"/>
      <c r="MEL37" s="130"/>
      <c r="MEM37" s="130"/>
      <c r="MEN37" s="130"/>
      <c r="MEO37" s="129"/>
      <c r="MEP37" s="130"/>
      <c r="MEQ37" s="130"/>
      <c r="MER37" s="130"/>
      <c r="MES37" s="130"/>
      <c r="MET37" s="130"/>
      <c r="MEU37" s="130"/>
      <c r="MEV37" s="130"/>
      <c r="MEW37" s="130"/>
      <c r="MEX37" s="130"/>
      <c r="MEY37" s="130"/>
      <c r="MEZ37" s="130"/>
      <c r="MFA37" s="130"/>
      <c r="MFB37" s="130"/>
      <c r="MFC37" s="130"/>
      <c r="MFD37" s="130"/>
      <c r="MFE37" s="130"/>
      <c r="MFF37" s="130"/>
      <c r="MFG37" s="130"/>
      <c r="MFH37" s="130"/>
      <c r="MFI37" s="130"/>
      <c r="MFJ37" s="130"/>
      <c r="MFK37" s="129"/>
      <c r="MFL37" s="130"/>
      <c r="MFM37" s="130"/>
      <c r="MFN37" s="130"/>
      <c r="MFO37" s="130"/>
      <c r="MFP37" s="130"/>
      <c r="MFQ37" s="130"/>
      <c r="MFR37" s="130"/>
      <c r="MFS37" s="130"/>
      <c r="MFT37" s="130"/>
      <c r="MFU37" s="130"/>
      <c r="MFV37" s="130"/>
      <c r="MFW37" s="130"/>
      <c r="MFX37" s="130"/>
      <c r="MFY37" s="130"/>
      <c r="MFZ37" s="130"/>
      <c r="MGA37" s="130"/>
      <c r="MGB37" s="130"/>
      <c r="MGC37" s="130"/>
      <c r="MGD37" s="130"/>
      <c r="MGE37" s="130"/>
      <c r="MGF37" s="130"/>
      <c r="MGG37" s="129"/>
      <c r="MGH37" s="130"/>
      <c r="MGI37" s="130"/>
      <c r="MGJ37" s="130"/>
      <c r="MGK37" s="130"/>
      <c r="MGL37" s="130"/>
      <c r="MGM37" s="130"/>
      <c r="MGN37" s="130"/>
      <c r="MGO37" s="130"/>
      <c r="MGP37" s="130"/>
      <c r="MGQ37" s="130"/>
      <c r="MGR37" s="130"/>
      <c r="MGS37" s="130"/>
      <c r="MGT37" s="130"/>
      <c r="MGU37" s="130"/>
      <c r="MGV37" s="130"/>
      <c r="MGW37" s="130"/>
      <c r="MGX37" s="130"/>
      <c r="MGY37" s="130"/>
      <c r="MGZ37" s="130"/>
      <c r="MHA37" s="130"/>
      <c r="MHB37" s="130"/>
      <c r="MHC37" s="129"/>
      <c r="MHD37" s="130"/>
      <c r="MHE37" s="130"/>
      <c r="MHF37" s="130"/>
      <c r="MHG37" s="130"/>
      <c r="MHH37" s="130"/>
      <c r="MHI37" s="130"/>
      <c r="MHJ37" s="130"/>
      <c r="MHK37" s="130"/>
      <c r="MHL37" s="130"/>
      <c r="MHM37" s="130"/>
      <c r="MHN37" s="130"/>
      <c r="MHO37" s="130"/>
      <c r="MHP37" s="130"/>
      <c r="MHQ37" s="130"/>
      <c r="MHR37" s="130"/>
      <c r="MHS37" s="130"/>
      <c r="MHT37" s="130"/>
      <c r="MHU37" s="130"/>
      <c r="MHV37" s="130"/>
      <c r="MHW37" s="130"/>
      <c r="MHX37" s="130"/>
      <c r="MHY37" s="129"/>
      <c r="MHZ37" s="130"/>
      <c r="MIA37" s="130"/>
      <c r="MIB37" s="130"/>
      <c r="MIC37" s="130"/>
      <c r="MID37" s="130"/>
      <c r="MIE37" s="130"/>
      <c r="MIF37" s="130"/>
      <c r="MIG37" s="130"/>
      <c r="MIH37" s="130"/>
      <c r="MII37" s="130"/>
      <c r="MIJ37" s="130"/>
      <c r="MIK37" s="130"/>
      <c r="MIL37" s="130"/>
      <c r="MIM37" s="130"/>
      <c r="MIN37" s="130"/>
      <c r="MIO37" s="130"/>
      <c r="MIP37" s="130"/>
      <c r="MIQ37" s="130"/>
      <c r="MIR37" s="130"/>
      <c r="MIS37" s="130"/>
      <c r="MIT37" s="130"/>
      <c r="MIU37" s="129"/>
      <c r="MIV37" s="130"/>
      <c r="MIW37" s="130"/>
      <c r="MIX37" s="130"/>
      <c r="MIY37" s="130"/>
      <c r="MIZ37" s="130"/>
      <c r="MJA37" s="130"/>
      <c r="MJB37" s="130"/>
      <c r="MJC37" s="130"/>
      <c r="MJD37" s="130"/>
      <c r="MJE37" s="130"/>
      <c r="MJF37" s="130"/>
      <c r="MJG37" s="130"/>
      <c r="MJH37" s="130"/>
      <c r="MJI37" s="130"/>
      <c r="MJJ37" s="130"/>
      <c r="MJK37" s="130"/>
      <c r="MJL37" s="130"/>
      <c r="MJM37" s="130"/>
      <c r="MJN37" s="130"/>
      <c r="MJO37" s="130"/>
      <c r="MJP37" s="130"/>
      <c r="MJQ37" s="129"/>
      <c r="MJR37" s="130"/>
      <c r="MJS37" s="130"/>
      <c r="MJT37" s="130"/>
      <c r="MJU37" s="130"/>
      <c r="MJV37" s="130"/>
      <c r="MJW37" s="130"/>
      <c r="MJX37" s="130"/>
      <c r="MJY37" s="130"/>
      <c r="MJZ37" s="130"/>
      <c r="MKA37" s="130"/>
      <c r="MKB37" s="130"/>
      <c r="MKC37" s="130"/>
      <c r="MKD37" s="130"/>
      <c r="MKE37" s="130"/>
      <c r="MKF37" s="130"/>
      <c r="MKG37" s="130"/>
      <c r="MKH37" s="130"/>
      <c r="MKI37" s="130"/>
      <c r="MKJ37" s="130"/>
      <c r="MKK37" s="130"/>
      <c r="MKL37" s="130"/>
      <c r="MKM37" s="129"/>
      <c r="MKN37" s="130"/>
      <c r="MKO37" s="130"/>
      <c r="MKP37" s="130"/>
      <c r="MKQ37" s="130"/>
      <c r="MKR37" s="130"/>
      <c r="MKS37" s="130"/>
      <c r="MKT37" s="130"/>
      <c r="MKU37" s="130"/>
      <c r="MKV37" s="130"/>
      <c r="MKW37" s="130"/>
      <c r="MKX37" s="130"/>
      <c r="MKY37" s="130"/>
      <c r="MKZ37" s="130"/>
      <c r="MLA37" s="130"/>
      <c r="MLB37" s="130"/>
      <c r="MLC37" s="130"/>
      <c r="MLD37" s="130"/>
      <c r="MLE37" s="130"/>
      <c r="MLF37" s="130"/>
      <c r="MLG37" s="130"/>
      <c r="MLH37" s="130"/>
      <c r="MLI37" s="129"/>
      <c r="MLJ37" s="130"/>
      <c r="MLK37" s="130"/>
      <c r="MLL37" s="130"/>
      <c r="MLM37" s="130"/>
      <c r="MLN37" s="130"/>
      <c r="MLO37" s="130"/>
      <c r="MLP37" s="130"/>
      <c r="MLQ37" s="130"/>
      <c r="MLR37" s="130"/>
      <c r="MLS37" s="130"/>
      <c r="MLT37" s="130"/>
      <c r="MLU37" s="130"/>
      <c r="MLV37" s="130"/>
      <c r="MLW37" s="130"/>
      <c r="MLX37" s="130"/>
      <c r="MLY37" s="130"/>
      <c r="MLZ37" s="130"/>
      <c r="MMA37" s="130"/>
      <c r="MMB37" s="130"/>
      <c r="MMC37" s="130"/>
      <c r="MMD37" s="130"/>
      <c r="MME37" s="129"/>
      <c r="MMF37" s="130"/>
      <c r="MMG37" s="130"/>
      <c r="MMH37" s="130"/>
      <c r="MMI37" s="130"/>
      <c r="MMJ37" s="130"/>
      <c r="MMK37" s="130"/>
      <c r="MML37" s="130"/>
      <c r="MMM37" s="130"/>
      <c r="MMN37" s="130"/>
      <c r="MMO37" s="130"/>
      <c r="MMP37" s="130"/>
      <c r="MMQ37" s="130"/>
      <c r="MMR37" s="130"/>
      <c r="MMS37" s="130"/>
      <c r="MMT37" s="130"/>
      <c r="MMU37" s="130"/>
      <c r="MMV37" s="130"/>
      <c r="MMW37" s="130"/>
      <c r="MMX37" s="130"/>
      <c r="MMY37" s="130"/>
      <c r="MMZ37" s="130"/>
      <c r="MNA37" s="129"/>
      <c r="MNB37" s="130"/>
      <c r="MNC37" s="130"/>
      <c r="MND37" s="130"/>
      <c r="MNE37" s="130"/>
      <c r="MNF37" s="130"/>
      <c r="MNG37" s="130"/>
      <c r="MNH37" s="130"/>
      <c r="MNI37" s="130"/>
      <c r="MNJ37" s="130"/>
      <c r="MNK37" s="130"/>
      <c r="MNL37" s="130"/>
      <c r="MNM37" s="130"/>
      <c r="MNN37" s="130"/>
      <c r="MNO37" s="130"/>
      <c r="MNP37" s="130"/>
      <c r="MNQ37" s="130"/>
      <c r="MNR37" s="130"/>
      <c r="MNS37" s="130"/>
      <c r="MNT37" s="130"/>
      <c r="MNU37" s="130"/>
      <c r="MNV37" s="130"/>
      <c r="MNW37" s="129"/>
      <c r="MNX37" s="130"/>
      <c r="MNY37" s="130"/>
      <c r="MNZ37" s="130"/>
      <c r="MOA37" s="130"/>
      <c r="MOB37" s="130"/>
      <c r="MOC37" s="130"/>
      <c r="MOD37" s="130"/>
      <c r="MOE37" s="130"/>
      <c r="MOF37" s="130"/>
      <c r="MOG37" s="130"/>
      <c r="MOH37" s="130"/>
      <c r="MOI37" s="130"/>
      <c r="MOJ37" s="130"/>
      <c r="MOK37" s="130"/>
      <c r="MOL37" s="130"/>
      <c r="MOM37" s="130"/>
      <c r="MON37" s="130"/>
      <c r="MOO37" s="130"/>
      <c r="MOP37" s="130"/>
      <c r="MOQ37" s="130"/>
      <c r="MOR37" s="130"/>
      <c r="MOS37" s="129"/>
      <c r="MOT37" s="130"/>
      <c r="MOU37" s="130"/>
      <c r="MOV37" s="130"/>
      <c r="MOW37" s="130"/>
      <c r="MOX37" s="130"/>
      <c r="MOY37" s="130"/>
      <c r="MOZ37" s="130"/>
      <c r="MPA37" s="130"/>
      <c r="MPB37" s="130"/>
      <c r="MPC37" s="130"/>
      <c r="MPD37" s="130"/>
      <c r="MPE37" s="130"/>
      <c r="MPF37" s="130"/>
      <c r="MPG37" s="130"/>
      <c r="MPH37" s="130"/>
      <c r="MPI37" s="130"/>
      <c r="MPJ37" s="130"/>
      <c r="MPK37" s="130"/>
      <c r="MPL37" s="130"/>
      <c r="MPM37" s="130"/>
      <c r="MPN37" s="130"/>
      <c r="MPO37" s="129"/>
      <c r="MPP37" s="130"/>
      <c r="MPQ37" s="130"/>
      <c r="MPR37" s="130"/>
      <c r="MPS37" s="130"/>
      <c r="MPT37" s="130"/>
      <c r="MPU37" s="130"/>
      <c r="MPV37" s="130"/>
      <c r="MPW37" s="130"/>
      <c r="MPX37" s="130"/>
      <c r="MPY37" s="130"/>
      <c r="MPZ37" s="130"/>
      <c r="MQA37" s="130"/>
      <c r="MQB37" s="130"/>
      <c r="MQC37" s="130"/>
      <c r="MQD37" s="130"/>
      <c r="MQE37" s="130"/>
      <c r="MQF37" s="130"/>
      <c r="MQG37" s="130"/>
      <c r="MQH37" s="130"/>
      <c r="MQI37" s="130"/>
      <c r="MQJ37" s="130"/>
      <c r="MQK37" s="129"/>
      <c r="MQL37" s="130"/>
      <c r="MQM37" s="130"/>
      <c r="MQN37" s="130"/>
      <c r="MQO37" s="130"/>
      <c r="MQP37" s="130"/>
      <c r="MQQ37" s="130"/>
      <c r="MQR37" s="130"/>
      <c r="MQS37" s="130"/>
      <c r="MQT37" s="130"/>
      <c r="MQU37" s="130"/>
      <c r="MQV37" s="130"/>
      <c r="MQW37" s="130"/>
      <c r="MQX37" s="130"/>
      <c r="MQY37" s="130"/>
      <c r="MQZ37" s="130"/>
      <c r="MRA37" s="130"/>
      <c r="MRB37" s="130"/>
      <c r="MRC37" s="130"/>
      <c r="MRD37" s="130"/>
      <c r="MRE37" s="130"/>
      <c r="MRF37" s="130"/>
      <c r="MRG37" s="129"/>
      <c r="MRH37" s="130"/>
      <c r="MRI37" s="130"/>
      <c r="MRJ37" s="130"/>
      <c r="MRK37" s="130"/>
      <c r="MRL37" s="130"/>
      <c r="MRM37" s="130"/>
      <c r="MRN37" s="130"/>
      <c r="MRO37" s="130"/>
      <c r="MRP37" s="130"/>
      <c r="MRQ37" s="130"/>
      <c r="MRR37" s="130"/>
      <c r="MRS37" s="130"/>
      <c r="MRT37" s="130"/>
      <c r="MRU37" s="130"/>
      <c r="MRV37" s="130"/>
      <c r="MRW37" s="130"/>
      <c r="MRX37" s="130"/>
      <c r="MRY37" s="130"/>
      <c r="MRZ37" s="130"/>
      <c r="MSA37" s="130"/>
      <c r="MSB37" s="130"/>
      <c r="MSC37" s="129"/>
      <c r="MSD37" s="130"/>
      <c r="MSE37" s="130"/>
      <c r="MSF37" s="130"/>
      <c r="MSG37" s="130"/>
      <c r="MSH37" s="130"/>
      <c r="MSI37" s="130"/>
      <c r="MSJ37" s="130"/>
      <c r="MSK37" s="130"/>
      <c r="MSL37" s="130"/>
      <c r="MSM37" s="130"/>
      <c r="MSN37" s="130"/>
      <c r="MSO37" s="130"/>
      <c r="MSP37" s="130"/>
      <c r="MSQ37" s="130"/>
      <c r="MSR37" s="130"/>
      <c r="MSS37" s="130"/>
      <c r="MST37" s="130"/>
      <c r="MSU37" s="130"/>
      <c r="MSV37" s="130"/>
      <c r="MSW37" s="130"/>
      <c r="MSX37" s="130"/>
      <c r="MSY37" s="129"/>
      <c r="MSZ37" s="130"/>
      <c r="MTA37" s="130"/>
      <c r="MTB37" s="130"/>
      <c r="MTC37" s="130"/>
      <c r="MTD37" s="130"/>
      <c r="MTE37" s="130"/>
      <c r="MTF37" s="130"/>
      <c r="MTG37" s="130"/>
      <c r="MTH37" s="130"/>
      <c r="MTI37" s="130"/>
      <c r="MTJ37" s="130"/>
      <c r="MTK37" s="130"/>
      <c r="MTL37" s="130"/>
      <c r="MTM37" s="130"/>
      <c r="MTN37" s="130"/>
      <c r="MTO37" s="130"/>
      <c r="MTP37" s="130"/>
      <c r="MTQ37" s="130"/>
      <c r="MTR37" s="130"/>
      <c r="MTS37" s="130"/>
      <c r="MTT37" s="130"/>
      <c r="MTU37" s="129"/>
      <c r="MTV37" s="130"/>
      <c r="MTW37" s="130"/>
      <c r="MTX37" s="130"/>
      <c r="MTY37" s="130"/>
      <c r="MTZ37" s="130"/>
      <c r="MUA37" s="130"/>
      <c r="MUB37" s="130"/>
      <c r="MUC37" s="130"/>
      <c r="MUD37" s="130"/>
      <c r="MUE37" s="130"/>
      <c r="MUF37" s="130"/>
      <c r="MUG37" s="130"/>
      <c r="MUH37" s="130"/>
      <c r="MUI37" s="130"/>
      <c r="MUJ37" s="130"/>
      <c r="MUK37" s="130"/>
      <c r="MUL37" s="130"/>
      <c r="MUM37" s="130"/>
      <c r="MUN37" s="130"/>
      <c r="MUO37" s="130"/>
      <c r="MUP37" s="130"/>
      <c r="MUQ37" s="129"/>
      <c r="MUR37" s="130"/>
      <c r="MUS37" s="130"/>
      <c r="MUT37" s="130"/>
      <c r="MUU37" s="130"/>
      <c r="MUV37" s="130"/>
      <c r="MUW37" s="130"/>
      <c r="MUX37" s="130"/>
      <c r="MUY37" s="130"/>
      <c r="MUZ37" s="130"/>
      <c r="MVA37" s="130"/>
      <c r="MVB37" s="130"/>
      <c r="MVC37" s="130"/>
      <c r="MVD37" s="130"/>
      <c r="MVE37" s="130"/>
      <c r="MVF37" s="130"/>
      <c r="MVG37" s="130"/>
      <c r="MVH37" s="130"/>
      <c r="MVI37" s="130"/>
      <c r="MVJ37" s="130"/>
      <c r="MVK37" s="130"/>
      <c r="MVL37" s="130"/>
      <c r="MVM37" s="129"/>
      <c r="MVN37" s="130"/>
      <c r="MVO37" s="130"/>
      <c r="MVP37" s="130"/>
      <c r="MVQ37" s="130"/>
      <c r="MVR37" s="130"/>
      <c r="MVS37" s="130"/>
      <c r="MVT37" s="130"/>
      <c r="MVU37" s="130"/>
      <c r="MVV37" s="130"/>
      <c r="MVW37" s="130"/>
      <c r="MVX37" s="130"/>
      <c r="MVY37" s="130"/>
      <c r="MVZ37" s="130"/>
      <c r="MWA37" s="130"/>
      <c r="MWB37" s="130"/>
      <c r="MWC37" s="130"/>
      <c r="MWD37" s="130"/>
      <c r="MWE37" s="130"/>
      <c r="MWF37" s="130"/>
      <c r="MWG37" s="130"/>
      <c r="MWH37" s="130"/>
      <c r="MWI37" s="129"/>
      <c r="MWJ37" s="130"/>
      <c r="MWK37" s="130"/>
      <c r="MWL37" s="130"/>
      <c r="MWM37" s="130"/>
      <c r="MWN37" s="130"/>
      <c r="MWO37" s="130"/>
      <c r="MWP37" s="130"/>
      <c r="MWQ37" s="130"/>
      <c r="MWR37" s="130"/>
      <c r="MWS37" s="130"/>
      <c r="MWT37" s="130"/>
      <c r="MWU37" s="130"/>
      <c r="MWV37" s="130"/>
      <c r="MWW37" s="130"/>
      <c r="MWX37" s="130"/>
      <c r="MWY37" s="130"/>
      <c r="MWZ37" s="130"/>
      <c r="MXA37" s="130"/>
      <c r="MXB37" s="130"/>
      <c r="MXC37" s="130"/>
      <c r="MXD37" s="130"/>
      <c r="MXE37" s="129"/>
      <c r="MXF37" s="130"/>
      <c r="MXG37" s="130"/>
      <c r="MXH37" s="130"/>
      <c r="MXI37" s="130"/>
      <c r="MXJ37" s="130"/>
      <c r="MXK37" s="130"/>
      <c r="MXL37" s="130"/>
      <c r="MXM37" s="130"/>
      <c r="MXN37" s="130"/>
      <c r="MXO37" s="130"/>
      <c r="MXP37" s="130"/>
      <c r="MXQ37" s="130"/>
      <c r="MXR37" s="130"/>
      <c r="MXS37" s="130"/>
      <c r="MXT37" s="130"/>
      <c r="MXU37" s="130"/>
      <c r="MXV37" s="130"/>
      <c r="MXW37" s="130"/>
      <c r="MXX37" s="130"/>
      <c r="MXY37" s="130"/>
      <c r="MXZ37" s="130"/>
      <c r="MYA37" s="129"/>
      <c r="MYB37" s="130"/>
      <c r="MYC37" s="130"/>
      <c r="MYD37" s="130"/>
      <c r="MYE37" s="130"/>
      <c r="MYF37" s="130"/>
      <c r="MYG37" s="130"/>
      <c r="MYH37" s="130"/>
      <c r="MYI37" s="130"/>
      <c r="MYJ37" s="130"/>
      <c r="MYK37" s="130"/>
      <c r="MYL37" s="130"/>
      <c r="MYM37" s="130"/>
      <c r="MYN37" s="130"/>
      <c r="MYO37" s="130"/>
      <c r="MYP37" s="130"/>
      <c r="MYQ37" s="130"/>
      <c r="MYR37" s="130"/>
      <c r="MYS37" s="130"/>
      <c r="MYT37" s="130"/>
      <c r="MYU37" s="130"/>
      <c r="MYV37" s="130"/>
      <c r="MYW37" s="129"/>
      <c r="MYX37" s="130"/>
      <c r="MYY37" s="130"/>
      <c r="MYZ37" s="130"/>
      <c r="MZA37" s="130"/>
      <c r="MZB37" s="130"/>
      <c r="MZC37" s="130"/>
      <c r="MZD37" s="130"/>
      <c r="MZE37" s="130"/>
      <c r="MZF37" s="130"/>
      <c r="MZG37" s="130"/>
      <c r="MZH37" s="130"/>
      <c r="MZI37" s="130"/>
      <c r="MZJ37" s="130"/>
      <c r="MZK37" s="130"/>
      <c r="MZL37" s="130"/>
      <c r="MZM37" s="130"/>
      <c r="MZN37" s="130"/>
      <c r="MZO37" s="130"/>
      <c r="MZP37" s="130"/>
      <c r="MZQ37" s="130"/>
      <c r="MZR37" s="130"/>
      <c r="MZS37" s="129"/>
      <c r="MZT37" s="130"/>
      <c r="MZU37" s="130"/>
      <c r="MZV37" s="130"/>
      <c r="MZW37" s="130"/>
      <c r="MZX37" s="130"/>
      <c r="MZY37" s="130"/>
      <c r="MZZ37" s="130"/>
      <c r="NAA37" s="130"/>
      <c r="NAB37" s="130"/>
      <c r="NAC37" s="130"/>
      <c r="NAD37" s="130"/>
      <c r="NAE37" s="130"/>
      <c r="NAF37" s="130"/>
      <c r="NAG37" s="130"/>
      <c r="NAH37" s="130"/>
      <c r="NAI37" s="130"/>
      <c r="NAJ37" s="130"/>
      <c r="NAK37" s="130"/>
      <c r="NAL37" s="130"/>
      <c r="NAM37" s="130"/>
      <c r="NAN37" s="130"/>
      <c r="NAO37" s="129"/>
      <c r="NAP37" s="130"/>
      <c r="NAQ37" s="130"/>
      <c r="NAR37" s="130"/>
      <c r="NAS37" s="130"/>
      <c r="NAT37" s="130"/>
      <c r="NAU37" s="130"/>
      <c r="NAV37" s="130"/>
      <c r="NAW37" s="130"/>
      <c r="NAX37" s="130"/>
      <c r="NAY37" s="130"/>
      <c r="NAZ37" s="130"/>
      <c r="NBA37" s="130"/>
      <c r="NBB37" s="130"/>
      <c r="NBC37" s="130"/>
      <c r="NBD37" s="130"/>
      <c r="NBE37" s="130"/>
      <c r="NBF37" s="130"/>
      <c r="NBG37" s="130"/>
      <c r="NBH37" s="130"/>
      <c r="NBI37" s="130"/>
      <c r="NBJ37" s="130"/>
      <c r="NBK37" s="129"/>
      <c r="NBL37" s="130"/>
      <c r="NBM37" s="130"/>
      <c r="NBN37" s="130"/>
      <c r="NBO37" s="130"/>
      <c r="NBP37" s="130"/>
      <c r="NBQ37" s="130"/>
      <c r="NBR37" s="130"/>
      <c r="NBS37" s="130"/>
      <c r="NBT37" s="130"/>
      <c r="NBU37" s="130"/>
      <c r="NBV37" s="130"/>
      <c r="NBW37" s="130"/>
      <c r="NBX37" s="130"/>
      <c r="NBY37" s="130"/>
      <c r="NBZ37" s="130"/>
      <c r="NCA37" s="130"/>
      <c r="NCB37" s="130"/>
      <c r="NCC37" s="130"/>
      <c r="NCD37" s="130"/>
      <c r="NCE37" s="130"/>
      <c r="NCF37" s="130"/>
      <c r="NCG37" s="129"/>
      <c r="NCH37" s="130"/>
      <c r="NCI37" s="130"/>
      <c r="NCJ37" s="130"/>
      <c r="NCK37" s="130"/>
      <c r="NCL37" s="130"/>
      <c r="NCM37" s="130"/>
      <c r="NCN37" s="130"/>
      <c r="NCO37" s="130"/>
      <c r="NCP37" s="130"/>
      <c r="NCQ37" s="130"/>
      <c r="NCR37" s="130"/>
      <c r="NCS37" s="130"/>
      <c r="NCT37" s="130"/>
      <c r="NCU37" s="130"/>
      <c r="NCV37" s="130"/>
      <c r="NCW37" s="130"/>
      <c r="NCX37" s="130"/>
      <c r="NCY37" s="130"/>
      <c r="NCZ37" s="130"/>
      <c r="NDA37" s="130"/>
      <c r="NDB37" s="130"/>
      <c r="NDC37" s="129"/>
      <c r="NDD37" s="130"/>
      <c r="NDE37" s="130"/>
      <c r="NDF37" s="130"/>
      <c r="NDG37" s="130"/>
      <c r="NDH37" s="130"/>
      <c r="NDI37" s="130"/>
      <c r="NDJ37" s="130"/>
      <c r="NDK37" s="130"/>
      <c r="NDL37" s="130"/>
      <c r="NDM37" s="130"/>
      <c r="NDN37" s="130"/>
      <c r="NDO37" s="130"/>
      <c r="NDP37" s="130"/>
      <c r="NDQ37" s="130"/>
      <c r="NDR37" s="130"/>
      <c r="NDS37" s="130"/>
      <c r="NDT37" s="130"/>
      <c r="NDU37" s="130"/>
      <c r="NDV37" s="130"/>
      <c r="NDW37" s="130"/>
      <c r="NDX37" s="130"/>
      <c r="NDY37" s="129"/>
      <c r="NDZ37" s="130"/>
      <c r="NEA37" s="130"/>
      <c r="NEB37" s="130"/>
      <c r="NEC37" s="130"/>
      <c r="NED37" s="130"/>
      <c r="NEE37" s="130"/>
      <c r="NEF37" s="130"/>
      <c r="NEG37" s="130"/>
      <c r="NEH37" s="130"/>
      <c r="NEI37" s="130"/>
      <c r="NEJ37" s="130"/>
      <c r="NEK37" s="130"/>
      <c r="NEL37" s="130"/>
      <c r="NEM37" s="130"/>
      <c r="NEN37" s="130"/>
      <c r="NEO37" s="130"/>
      <c r="NEP37" s="130"/>
      <c r="NEQ37" s="130"/>
      <c r="NER37" s="130"/>
      <c r="NES37" s="130"/>
      <c r="NET37" s="130"/>
      <c r="NEU37" s="129"/>
      <c r="NEV37" s="130"/>
      <c r="NEW37" s="130"/>
      <c r="NEX37" s="130"/>
      <c r="NEY37" s="130"/>
      <c r="NEZ37" s="130"/>
      <c r="NFA37" s="130"/>
      <c r="NFB37" s="130"/>
      <c r="NFC37" s="130"/>
      <c r="NFD37" s="130"/>
      <c r="NFE37" s="130"/>
      <c r="NFF37" s="130"/>
      <c r="NFG37" s="130"/>
      <c r="NFH37" s="130"/>
      <c r="NFI37" s="130"/>
      <c r="NFJ37" s="130"/>
      <c r="NFK37" s="130"/>
      <c r="NFL37" s="130"/>
      <c r="NFM37" s="130"/>
      <c r="NFN37" s="130"/>
      <c r="NFO37" s="130"/>
      <c r="NFP37" s="130"/>
      <c r="NFQ37" s="129"/>
      <c r="NFR37" s="130"/>
      <c r="NFS37" s="130"/>
      <c r="NFT37" s="130"/>
      <c r="NFU37" s="130"/>
      <c r="NFV37" s="130"/>
      <c r="NFW37" s="130"/>
      <c r="NFX37" s="130"/>
      <c r="NFY37" s="130"/>
      <c r="NFZ37" s="130"/>
      <c r="NGA37" s="130"/>
      <c r="NGB37" s="130"/>
      <c r="NGC37" s="130"/>
      <c r="NGD37" s="130"/>
      <c r="NGE37" s="130"/>
      <c r="NGF37" s="130"/>
      <c r="NGG37" s="130"/>
      <c r="NGH37" s="130"/>
      <c r="NGI37" s="130"/>
      <c r="NGJ37" s="130"/>
      <c r="NGK37" s="130"/>
      <c r="NGL37" s="130"/>
      <c r="NGM37" s="129"/>
      <c r="NGN37" s="130"/>
      <c r="NGO37" s="130"/>
      <c r="NGP37" s="130"/>
      <c r="NGQ37" s="130"/>
      <c r="NGR37" s="130"/>
      <c r="NGS37" s="130"/>
      <c r="NGT37" s="130"/>
      <c r="NGU37" s="130"/>
      <c r="NGV37" s="130"/>
      <c r="NGW37" s="130"/>
      <c r="NGX37" s="130"/>
      <c r="NGY37" s="130"/>
      <c r="NGZ37" s="130"/>
      <c r="NHA37" s="130"/>
      <c r="NHB37" s="130"/>
      <c r="NHC37" s="130"/>
      <c r="NHD37" s="130"/>
      <c r="NHE37" s="130"/>
      <c r="NHF37" s="130"/>
      <c r="NHG37" s="130"/>
      <c r="NHH37" s="130"/>
      <c r="NHI37" s="129"/>
      <c r="NHJ37" s="130"/>
      <c r="NHK37" s="130"/>
      <c r="NHL37" s="130"/>
      <c r="NHM37" s="130"/>
      <c r="NHN37" s="130"/>
      <c r="NHO37" s="130"/>
      <c r="NHP37" s="130"/>
      <c r="NHQ37" s="130"/>
      <c r="NHR37" s="130"/>
      <c r="NHS37" s="130"/>
      <c r="NHT37" s="130"/>
      <c r="NHU37" s="130"/>
      <c r="NHV37" s="130"/>
      <c r="NHW37" s="130"/>
      <c r="NHX37" s="130"/>
      <c r="NHY37" s="130"/>
      <c r="NHZ37" s="130"/>
      <c r="NIA37" s="130"/>
      <c r="NIB37" s="130"/>
      <c r="NIC37" s="130"/>
      <c r="NID37" s="130"/>
      <c r="NIE37" s="129"/>
      <c r="NIF37" s="130"/>
      <c r="NIG37" s="130"/>
      <c r="NIH37" s="130"/>
      <c r="NII37" s="130"/>
      <c r="NIJ37" s="130"/>
      <c r="NIK37" s="130"/>
      <c r="NIL37" s="130"/>
      <c r="NIM37" s="130"/>
      <c r="NIN37" s="130"/>
      <c r="NIO37" s="130"/>
      <c r="NIP37" s="130"/>
      <c r="NIQ37" s="130"/>
      <c r="NIR37" s="130"/>
      <c r="NIS37" s="130"/>
      <c r="NIT37" s="130"/>
      <c r="NIU37" s="130"/>
      <c r="NIV37" s="130"/>
      <c r="NIW37" s="130"/>
      <c r="NIX37" s="130"/>
      <c r="NIY37" s="130"/>
      <c r="NIZ37" s="130"/>
      <c r="NJA37" s="129"/>
      <c r="NJB37" s="130"/>
      <c r="NJC37" s="130"/>
      <c r="NJD37" s="130"/>
      <c r="NJE37" s="130"/>
      <c r="NJF37" s="130"/>
      <c r="NJG37" s="130"/>
      <c r="NJH37" s="130"/>
      <c r="NJI37" s="130"/>
      <c r="NJJ37" s="130"/>
      <c r="NJK37" s="130"/>
      <c r="NJL37" s="130"/>
      <c r="NJM37" s="130"/>
      <c r="NJN37" s="130"/>
      <c r="NJO37" s="130"/>
      <c r="NJP37" s="130"/>
      <c r="NJQ37" s="130"/>
      <c r="NJR37" s="130"/>
      <c r="NJS37" s="130"/>
      <c r="NJT37" s="130"/>
      <c r="NJU37" s="130"/>
      <c r="NJV37" s="130"/>
      <c r="NJW37" s="129"/>
      <c r="NJX37" s="130"/>
      <c r="NJY37" s="130"/>
      <c r="NJZ37" s="130"/>
      <c r="NKA37" s="130"/>
      <c r="NKB37" s="130"/>
      <c r="NKC37" s="130"/>
      <c r="NKD37" s="130"/>
      <c r="NKE37" s="130"/>
      <c r="NKF37" s="130"/>
      <c r="NKG37" s="130"/>
      <c r="NKH37" s="130"/>
      <c r="NKI37" s="130"/>
      <c r="NKJ37" s="130"/>
      <c r="NKK37" s="130"/>
      <c r="NKL37" s="130"/>
      <c r="NKM37" s="130"/>
      <c r="NKN37" s="130"/>
      <c r="NKO37" s="130"/>
      <c r="NKP37" s="130"/>
      <c r="NKQ37" s="130"/>
      <c r="NKR37" s="130"/>
      <c r="NKS37" s="129"/>
      <c r="NKT37" s="130"/>
      <c r="NKU37" s="130"/>
      <c r="NKV37" s="130"/>
      <c r="NKW37" s="130"/>
      <c r="NKX37" s="130"/>
      <c r="NKY37" s="130"/>
      <c r="NKZ37" s="130"/>
      <c r="NLA37" s="130"/>
      <c r="NLB37" s="130"/>
      <c r="NLC37" s="130"/>
      <c r="NLD37" s="130"/>
      <c r="NLE37" s="130"/>
      <c r="NLF37" s="130"/>
      <c r="NLG37" s="130"/>
      <c r="NLH37" s="130"/>
      <c r="NLI37" s="130"/>
      <c r="NLJ37" s="130"/>
      <c r="NLK37" s="130"/>
      <c r="NLL37" s="130"/>
      <c r="NLM37" s="130"/>
      <c r="NLN37" s="130"/>
      <c r="NLO37" s="129"/>
      <c r="NLP37" s="130"/>
      <c r="NLQ37" s="130"/>
      <c r="NLR37" s="130"/>
      <c r="NLS37" s="130"/>
      <c r="NLT37" s="130"/>
      <c r="NLU37" s="130"/>
      <c r="NLV37" s="130"/>
      <c r="NLW37" s="130"/>
      <c r="NLX37" s="130"/>
      <c r="NLY37" s="130"/>
      <c r="NLZ37" s="130"/>
      <c r="NMA37" s="130"/>
      <c r="NMB37" s="130"/>
      <c r="NMC37" s="130"/>
      <c r="NMD37" s="130"/>
      <c r="NME37" s="130"/>
      <c r="NMF37" s="130"/>
      <c r="NMG37" s="130"/>
      <c r="NMH37" s="130"/>
      <c r="NMI37" s="130"/>
      <c r="NMJ37" s="130"/>
      <c r="NMK37" s="129"/>
      <c r="NML37" s="130"/>
      <c r="NMM37" s="130"/>
      <c r="NMN37" s="130"/>
      <c r="NMO37" s="130"/>
      <c r="NMP37" s="130"/>
      <c r="NMQ37" s="130"/>
      <c r="NMR37" s="130"/>
      <c r="NMS37" s="130"/>
      <c r="NMT37" s="130"/>
      <c r="NMU37" s="130"/>
      <c r="NMV37" s="130"/>
      <c r="NMW37" s="130"/>
      <c r="NMX37" s="130"/>
      <c r="NMY37" s="130"/>
      <c r="NMZ37" s="130"/>
      <c r="NNA37" s="130"/>
      <c r="NNB37" s="130"/>
      <c r="NNC37" s="130"/>
      <c r="NND37" s="130"/>
      <c r="NNE37" s="130"/>
      <c r="NNF37" s="130"/>
      <c r="NNG37" s="129"/>
      <c r="NNH37" s="130"/>
      <c r="NNI37" s="130"/>
      <c r="NNJ37" s="130"/>
      <c r="NNK37" s="130"/>
      <c r="NNL37" s="130"/>
      <c r="NNM37" s="130"/>
      <c r="NNN37" s="130"/>
      <c r="NNO37" s="130"/>
      <c r="NNP37" s="130"/>
      <c r="NNQ37" s="130"/>
      <c r="NNR37" s="130"/>
      <c r="NNS37" s="130"/>
      <c r="NNT37" s="130"/>
      <c r="NNU37" s="130"/>
      <c r="NNV37" s="130"/>
      <c r="NNW37" s="130"/>
      <c r="NNX37" s="130"/>
      <c r="NNY37" s="130"/>
      <c r="NNZ37" s="130"/>
      <c r="NOA37" s="130"/>
      <c r="NOB37" s="130"/>
      <c r="NOC37" s="129"/>
      <c r="NOD37" s="130"/>
      <c r="NOE37" s="130"/>
      <c r="NOF37" s="130"/>
      <c r="NOG37" s="130"/>
      <c r="NOH37" s="130"/>
      <c r="NOI37" s="130"/>
      <c r="NOJ37" s="130"/>
      <c r="NOK37" s="130"/>
      <c r="NOL37" s="130"/>
      <c r="NOM37" s="130"/>
      <c r="NON37" s="130"/>
      <c r="NOO37" s="130"/>
      <c r="NOP37" s="130"/>
      <c r="NOQ37" s="130"/>
      <c r="NOR37" s="130"/>
      <c r="NOS37" s="130"/>
      <c r="NOT37" s="130"/>
      <c r="NOU37" s="130"/>
      <c r="NOV37" s="130"/>
      <c r="NOW37" s="130"/>
      <c r="NOX37" s="130"/>
      <c r="NOY37" s="129"/>
      <c r="NOZ37" s="130"/>
      <c r="NPA37" s="130"/>
      <c r="NPB37" s="130"/>
      <c r="NPC37" s="130"/>
      <c r="NPD37" s="130"/>
      <c r="NPE37" s="130"/>
      <c r="NPF37" s="130"/>
      <c r="NPG37" s="130"/>
      <c r="NPH37" s="130"/>
      <c r="NPI37" s="130"/>
      <c r="NPJ37" s="130"/>
      <c r="NPK37" s="130"/>
      <c r="NPL37" s="130"/>
      <c r="NPM37" s="130"/>
      <c r="NPN37" s="130"/>
      <c r="NPO37" s="130"/>
      <c r="NPP37" s="130"/>
      <c r="NPQ37" s="130"/>
      <c r="NPR37" s="130"/>
      <c r="NPS37" s="130"/>
      <c r="NPT37" s="130"/>
      <c r="NPU37" s="129"/>
      <c r="NPV37" s="130"/>
      <c r="NPW37" s="130"/>
      <c r="NPX37" s="130"/>
      <c r="NPY37" s="130"/>
      <c r="NPZ37" s="130"/>
      <c r="NQA37" s="130"/>
      <c r="NQB37" s="130"/>
      <c r="NQC37" s="130"/>
      <c r="NQD37" s="130"/>
      <c r="NQE37" s="130"/>
      <c r="NQF37" s="130"/>
      <c r="NQG37" s="130"/>
      <c r="NQH37" s="130"/>
      <c r="NQI37" s="130"/>
      <c r="NQJ37" s="130"/>
      <c r="NQK37" s="130"/>
      <c r="NQL37" s="130"/>
      <c r="NQM37" s="130"/>
      <c r="NQN37" s="130"/>
      <c r="NQO37" s="130"/>
      <c r="NQP37" s="130"/>
      <c r="NQQ37" s="129"/>
      <c r="NQR37" s="130"/>
      <c r="NQS37" s="130"/>
      <c r="NQT37" s="130"/>
      <c r="NQU37" s="130"/>
      <c r="NQV37" s="130"/>
      <c r="NQW37" s="130"/>
      <c r="NQX37" s="130"/>
      <c r="NQY37" s="130"/>
      <c r="NQZ37" s="130"/>
      <c r="NRA37" s="130"/>
      <c r="NRB37" s="130"/>
      <c r="NRC37" s="130"/>
      <c r="NRD37" s="130"/>
      <c r="NRE37" s="130"/>
      <c r="NRF37" s="130"/>
      <c r="NRG37" s="130"/>
      <c r="NRH37" s="130"/>
      <c r="NRI37" s="130"/>
      <c r="NRJ37" s="130"/>
      <c r="NRK37" s="130"/>
      <c r="NRL37" s="130"/>
      <c r="NRM37" s="129"/>
      <c r="NRN37" s="130"/>
      <c r="NRO37" s="130"/>
      <c r="NRP37" s="130"/>
      <c r="NRQ37" s="130"/>
      <c r="NRR37" s="130"/>
      <c r="NRS37" s="130"/>
      <c r="NRT37" s="130"/>
      <c r="NRU37" s="130"/>
      <c r="NRV37" s="130"/>
      <c r="NRW37" s="130"/>
      <c r="NRX37" s="130"/>
      <c r="NRY37" s="130"/>
      <c r="NRZ37" s="130"/>
      <c r="NSA37" s="130"/>
      <c r="NSB37" s="130"/>
      <c r="NSC37" s="130"/>
      <c r="NSD37" s="130"/>
      <c r="NSE37" s="130"/>
      <c r="NSF37" s="130"/>
      <c r="NSG37" s="130"/>
      <c r="NSH37" s="130"/>
      <c r="NSI37" s="129"/>
      <c r="NSJ37" s="130"/>
      <c r="NSK37" s="130"/>
      <c r="NSL37" s="130"/>
      <c r="NSM37" s="130"/>
      <c r="NSN37" s="130"/>
      <c r="NSO37" s="130"/>
      <c r="NSP37" s="130"/>
      <c r="NSQ37" s="130"/>
      <c r="NSR37" s="130"/>
      <c r="NSS37" s="130"/>
      <c r="NST37" s="130"/>
      <c r="NSU37" s="130"/>
      <c r="NSV37" s="130"/>
      <c r="NSW37" s="130"/>
      <c r="NSX37" s="130"/>
      <c r="NSY37" s="130"/>
      <c r="NSZ37" s="130"/>
      <c r="NTA37" s="130"/>
      <c r="NTB37" s="130"/>
      <c r="NTC37" s="130"/>
      <c r="NTD37" s="130"/>
      <c r="NTE37" s="129"/>
      <c r="NTF37" s="130"/>
      <c r="NTG37" s="130"/>
      <c r="NTH37" s="130"/>
      <c r="NTI37" s="130"/>
      <c r="NTJ37" s="130"/>
      <c r="NTK37" s="130"/>
      <c r="NTL37" s="130"/>
      <c r="NTM37" s="130"/>
      <c r="NTN37" s="130"/>
      <c r="NTO37" s="130"/>
      <c r="NTP37" s="130"/>
      <c r="NTQ37" s="130"/>
      <c r="NTR37" s="130"/>
      <c r="NTS37" s="130"/>
      <c r="NTT37" s="130"/>
      <c r="NTU37" s="130"/>
      <c r="NTV37" s="130"/>
      <c r="NTW37" s="130"/>
      <c r="NTX37" s="130"/>
      <c r="NTY37" s="130"/>
      <c r="NTZ37" s="130"/>
      <c r="NUA37" s="129"/>
      <c r="NUB37" s="130"/>
      <c r="NUC37" s="130"/>
      <c r="NUD37" s="130"/>
      <c r="NUE37" s="130"/>
      <c r="NUF37" s="130"/>
      <c r="NUG37" s="130"/>
      <c r="NUH37" s="130"/>
      <c r="NUI37" s="130"/>
      <c r="NUJ37" s="130"/>
      <c r="NUK37" s="130"/>
      <c r="NUL37" s="130"/>
      <c r="NUM37" s="130"/>
      <c r="NUN37" s="130"/>
      <c r="NUO37" s="130"/>
      <c r="NUP37" s="130"/>
      <c r="NUQ37" s="130"/>
      <c r="NUR37" s="130"/>
      <c r="NUS37" s="130"/>
      <c r="NUT37" s="130"/>
      <c r="NUU37" s="130"/>
      <c r="NUV37" s="130"/>
      <c r="NUW37" s="129"/>
      <c r="NUX37" s="130"/>
      <c r="NUY37" s="130"/>
      <c r="NUZ37" s="130"/>
      <c r="NVA37" s="130"/>
      <c r="NVB37" s="130"/>
      <c r="NVC37" s="130"/>
      <c r="NVD37" s="130"/>
      <c r="NVE37" s="130"/>
      <c r="NVF37" s="130"/>
      <c r="NVG37" s="130"/>
      <c r="NVH37" s="130"/>
      <c r="NVI37" s="130"/>
      <c r="NVJ37" s="130"/>
      <c r="NVK37" s="130"/>
      <c r="NVL37" s="130"/>
      <c r="NVM37" s="130"/>
      <c r="NVN37" s="130"/>
      <c r="NVO37" s="130"/>
      <c r="NVP37" s="130"/>
      <c r="NVQ37" s="130"/>
      <c r="NVR37" s="130"/>
      <c r="NVS37" s="129"/>
      <c r="NVT37" s="130"/>
      <c r="NVU37" s="130"/>
      <c r="NVV37" s="130"/>
      <c r="NVW37" s="130"/>
      <c r="NVX37" s="130"/>
      <c r="NVY37" s="130"/>
      <c r="NVZ37" s="130"/>
      <c r="NWA37" s="130"/>
      <c r="NWB37" s="130"/>
      <c r="NWC37" s="130"/>
      <c r="NWD37" s="130"/>
      <c r="NWE37" s="130"/>
      <c r="NWF37" s="130"/>
      <c r="NWG37" s="130"/>
      <c r="NWH37" s="130"/>
      <c r="NWI37" s="130"/>
      <c r="NWJ37" s="130"/>
      <c r="NWK37" s="130"/>
      <c r="NWL37" s="130"/>
      <c r="NWM37" s="130"/>
      <c r="NWN37" s="130"/>
      <c r="NWO37" s="129"/>
      <c r="NWP37" s="130"/>
      <c r="NWQ37" s="130"/>
      <c r="NWR37" s="130"/>
      <c r="NWS37" s="130"/>
      <c r="NWT37" s="130"/>
      <c r="NWU37" s="130"/>
      <c r="NWV37" s="130"/>
      <c r="NWW37" s="130"/>
      <c r="NWX37" s="130"/>
      <c r="NWY37" s="130"/>
      <c r="NWZ37" s="130"/>
      <c r="NXA37" s="130"/>
      <c r="NXB37" s="130"/>
      <c r="NXC37" s="130"/>
      <c r="NXD37" s="130"/>
      <c r="NXE37" s="130"/>
      <c r="NXF37" s="130"/>
      <c r="NXG37" s="130"/>
      <c r="NXH37" s="130"/>
      <c r="NXI37" s="130"/>
      <c r="NXJ37" s="130"/>
      <c r="NXK37" s="129"/>
      <c r="NXL37" s="130"/>
      <c r="NXM37" s="130"/>
      <c r="NXN37" s="130"/>
      <c r="NXO37" s="130"/>
      <c r="NXP37" s="130"/>
      <c r="NXQ37" s="130"/>
      <c r="NXR37" s="130"/>
      <c r="NXS37" s="130"/>
      <c r="NXT37" s="130"/>
      <c r="NXU37" s="130"/>
      <c r="NXV37" s="130"/>
      <c r="NXW37" s="130"/>
      <c r="NXX37" s="130"/>
      <c r="NXY37" s="130"/>
      <c r="NXZ37" s="130"/>
      <c r="NYA37" s="130"/>
      <c r="NYB37" s="130"/>
      <c r="NYC37" s="130"/>
      <c r="NYD37" s="130"/>
      <c r="NYE37" s="130"/>
      <c r="NYF37" s="130"/>
      <c r="NYG37" s="129"/>
      <c r="NYH37" s="130"/>
      <c r="NYI37" s="130"/>
      <c r="NYJ37" s="130"/>
      <c r="NYK37" s="130"/>
      <c r="NYL37" s="130"/>
      <c r="NYM37" s="130"/>
      <c r="NYN37" s="130"/>
      <c r="NYO37" s="130"/>
      <c r="NYP37" s="130"/>
      <c r="NYQ37" s="130"/>
      <c r="NYR37" s="130"/>
      <c r="NYS37" s="130"/>
      <c r="NYT37" s="130"/>
      <c r="NYU37" s="130"/>
      <c r="NYV37" s="130"/>
      <c r="NYW37" s="130"/>
      <c r="NYX37" s="130"/>
      <c r="NYY37" s="130"/>
      <c r="NYZ37" s="130"/>
      <c r="NZA37" s="130"/>
      <c r="NZB37" s="130"/>
      <c r="NZC37" s="129"/>
      <c r="NZD37" s="130"/>
      <c r="NZE37" s="130"/>
      <c r="NZF37" s="130"/>
      <c r="NZG37" s="130"/>
      <c r="NZH37" s="130"/>
      <c r="NZI37" s="130"/>
      <c r="NZJ37" s="130"/>
      <c r="NZK37" s="130"/>
      <c r="NZL37" s="130"/>
      <c r="NZM37" s="130"/>
      <c r="NZN37" s="130"/>
      <c r="NZO37" s="130"/>
      <c r="NZP37" s="130"/>
      <c r="NZQ37" s="130"/>
      <c r="NZR37" s="130"/>
      <c r="NZS37" s="130"/>
      <c r="NZT37" s="130"/>
      <c r="NZU37" s="130"/>
      <c r="NZV37" s="130"/>
      <c r="NZW37" s="130"/>
      <c r="NZX37" s="130"/>
      <c r="NZY37" s="129"/>
      <c r="NZZ37" s="130"/>
      <c r="OAA37" s="130"/>
      <c r="OAB37" s="130"/>
      <c r="OAC37" s="130"/>
      <c r="OAD37" s="130"/>
      <c r="OAE37" s="130"/>
      <c r="OAF37" s="130"/>
      <c r="OAG37" s="130"/>
      <c r="OAH37" s="130"/>
      <c r="OAI37" s="130"/>
      <c r="OAJ37" s="130"/>
      <c r="OAK37" s="130"/>
      <c r="OAL37" s="130"/>
      <c r="OAM37" s="130"/>
      <c r="OAN37" s="130"/>
      <c r="OAO37" s="130"/>
      <c r="OAP37" s="130"/>
      <c r="OAQ37" s="130"/>
      <c r="OAR37" s="130"/>
      <c r="OAS37" s="130"/>
      <c r="OAT37" s="130"/>
      <c r="OAU37" s="129"/>
      <c r="OAV37" s="130"/>
      <c r="OAW37" s="130"/>
      <c r="OAX37" s="130"/>
      <c r="OAY37" s="130"/>
      <c r="OAZ37" s="130"/>
      <c r="OBA37" s="130"/>
      <c r="OBB37" s="130"/>
      <c r="OBC37" s="130"/>
      <c r="OBD37" s="130"/>
      <c r="OBE37" s="130"/>
      <c r="OBF37" s="130"/>
      <c r="OBG37" s="130"/>
      <c r="OBH37" s="130"/>
      <c r="OBI37" s="130"/>
      <c r="OBJ37" s="130"/>
      <c r="OBK37" s="130"/>
      <c r="OBL37" s="130"/>
      <c r="OBM37" s="130"/>
      <c r="OBN37" s="130"/>
      <c r="OBO37" s="130"/>
      <c r="OBP37" s="130"/>
      <c r="OBQ37" s="129"/>
      <c r="OBR37" s="130"/>
      <c r="OBS37" s="130"/>
      <c r="OBT37" s="130"/>
      <c r="OBU37" s="130"/>
      <c r="OBV37" s="130"/>
      <c r="OBW37" s="130"/>
      <c r="OBX37" s="130"/>
      <c r="OBY37" s="130"/>
      <c r="OBZ37" s="130"/>
      <c r="OCA37" s="130"/>
      <c r="OCB37" s="130"/>
      <c r="OCC37" s="130"/>
      <c r="OCD37" s="130"/>
      <c r="OCE37" s="130"/>
      <c r="OCF37" s="130"/>
      <c r="OCG37" s="130"/>
      <c r="OCH37" s="130"/>
      <c r="OCI37" s="130"/>
      <c r="OCJ37" s="130"/>
      <c r="OCK37" s="130"/>
      <c r="OCL37" s="130"/>
      <c r="OCM37" s="129"/>
      <c r="OCN37" s="130"/>
      <c r="OCO37" s="130"/>
      <c r="OCP37" s="130"/>
      <c r="OCQ37" s="130"/>
      <c r="OCR37" s="130"/>
      <c r="OCS37" s="130"/>
      <c r="OCT37" s="130"/>
      <c r="OCU37" s="130"/>
      <c r="OCV37" s="130"/>
      <c r="OCW37" s="130"/>
      <c r="OCX37" s="130"/>
      <c r="OCY37" s="130"/>
      <c r="OCZ37" s="130"/>
      <c r="ODA37" s="130"/>
      <c r="ODB37" s="130"/>
      <c r="ODC37" s="130"/>
      <c r="ODD37" s="130"/>
      <c r="ODE37" s="130"/>
      <c r="ODF37" s="130"/>
      <c r="ODG37" s="130"/>
      <c r="ODH37" s="130"/>
      <c r="ODI37" s="129"/>
      <c r="ODJ37" s="130"/>
      <c r="ODK37" s="130"/>
      <c r="ODL37" s="130"/>
      <c r="ODM37" s="130"/>
      <c r="ODN37" s="130"/>
      <c r="ODO37" s="130"/>
      <c r="ODP37" s="130"/>
      <c r="ODQ37" s="130"/>
      <c r="ODR37" s="130"/>
      <c r="ODS37" s="130"/>
      <c r="ODT37" s="130"/>
      <c r="ODU37" s="130"/>
      <c r="ODV37" s="130"/>
      <c r="ODW37" s="130"/>
      <c r="ODX37" s="130"/>
      <c r="ODY37" s="130"/>
      <c r="ODZ37" s="130"/>
      <c r="OEA37" s="130"/>
      <c r="OEB37" s="130"/>
      <c r="OEC37" s="130"/>
      <c r="OED37" s="130"/>
      <c r="OEE37" s="129"/>
      <c r="OEF37" s="130"/>
      <c r="OEG37" s="130"/>
      <c r="OEH37" s="130"/>
      <c r="OEI37" s="130"/>
      <c r="OEJ37" s="130"/>
      <c r="OEK37" s="130"/>
      <c r="OEL37" s="130"/>
      <c r="OEM37" s="130"/>
      <c r="OEN37" s="130"/>
      <c r="OEO37" s="130"/>
      <c r="OEP37" s="130"/>
      <c r="OEQ37" s="130"/>
      <c r="OER37" s="130"/>
      <c r="OES37" s="130"/>
      <c r="OET37" s="130"/>
      <c r="OEU37" s="130"/>
      <c r="OEV37" s="130"/>
      <c r="OEW37" s="130"/>
      <c r="OEX37" s="130"/>
      <c r="OEY37" s="130"/>
      <c r="OEZ37" s="130"/>
      <c r="OFA37" s="129"/>
      <c r="OFB37" s="130"/>
      <c r="OFC37" s="130"/>
      <c r="OFD37" s="130"/>
      <c r="OFE37" s="130"/>
      <c r="OFF37" s="130"/>
      <c r="OFG37" s="130"/>
      <c r="OFH37" s="130"/>
      <c r="OFI37" s="130"/>
      <c r="OFJ37" s="130"/>
      <c r="OFK37" s="130"/>
      <c r="OFL37" s="130"/>
      <c r="OFM37" s="130"/>
      <c r="OFN37" s="130"/>
      <c r="OFO37" s="130"/>
      <c r="OFP37" s="130"/>
      <c r="OFQ37" s="130"/>
      <c r="OFR37" s="130"/>
      <c r="OFS37" s="130"/>
      <c r="OFT37" s="130"/>
      <c r="OFU37" s="130"/>
      <c r="OFV37" s="130"/>
      <c r="OFW37" s="129"/>
      <c r="OFX37" s="130"/>
      <c r="OFY37" s="130"/>
      <c r="OFZ37" s="130"/>
      <c r="OGA37" s="130"/>
      <c r="OGB37" s="130"/>
      <c r="OGC37" s="130"/>
      <c r="OGD37" s="130"/>
      <c r="OGE37" s="130"/>
      <c r="OGF37" s="130"/>
      <c r="OGG37" s="130"/>
      <c r="OGH37" s="130"/>
      <c r="OGI37" s="130"/>
      <c r="OGJ37" s="130"/>
      <c r="OGK37" s="130"/>
      <c r="OGL37" s="130"/>
      <c r="OGM37" s="130"/>
      <c r="OGN37" s="130"/>
      <c r="OGO37" s="130"/>
      <c r="OGP37" s="130"/>
      <c r="OGQ37" s="130"/>
      <c r="OGR37" s="130"/>
      <c r="OGS37" s="129"/>
      <c r="OGT37" s="130"/>
      <c r="OGU37" s="130"/>
      <c r="OGV37" s="130"/>
      <c r="OGW37" s="130"/>
      <c r="OGX37" s="130"/>
      <c r="OGY37" s="130"/>
      <c r="OGZ37" s="130"/>
      <c r="OHA37" s="130"/>
      <c r="OHB37" s="130"/>
      <c r="OHC37" s="130"/>
      <c r="OHD37" s="130"/>
      <c r="OHE37" s="130"/>
      <c r="OHF37" s="130"/>
      <c r="OHG37" s="130"/>
      <c r="OHH37" s="130"/>
      <c r="OHI37" s="130"/>
      <c r="OHJ37" s="130"/>
      <c r="OHK37" s="130"/>
      <c r="OHL37" s="130"/>
      <c r="OHM37" s="130"/>
      <c r="OHN37" s="130"/>
      <c r="OHO37" s="129"/>
      <c r="OHP37" s="130"/>
      <c r="OHQ37" s="130"/>
      <c r="OHR37" s="130"/>
      <c r="OHS37" s="130"/>
      <c r="OHT37" s="130"/>
      <c r="OHU37" s="130"/>
      <c r="OHV37" s="130"/>
      <c r="OHW37" s="130"/>
      <c r="OHX37" s="130"/>
      <c r="OHY37" s="130"/>
      <c r="OHZ37" s="130"/>
      <c r="OIA37" s="130"/>
      <c r="OIB37" s="130"/>
      <c r="OIC37" s="130"/>
      <c r="OID37" s="130"/>
      <c r="OIE37" s="130"/>
      <c r="OIF37" s="130"/>
      <c r="OIG37" s="130"/>
      <c r="OIH37" s="130"/>
      <c r="OII37" s="130"/>
      <c r="OIJ37" s="130"/>
      <c r="OIK37" s="129"/>
      <c r="OIL37" s="130"/>
      <c r="OIM37" s="130"/>
      <c r="OIN37" s="130"/>
      <c r="OIO37" s="130"/>
      <c r="OIP37" s="130"/>
      <c r="OIQ37" s="130"/>
      <c r="OIR37" s="130"/>
      <c r="OIS37" s="130"/>
      <c r="OIT37" s="130"/>
      <c r="OIU37" s="130"/>
      <c r="OIV37" s="130"/>
      <c r="OIW37" s="130"/>
      <c r="OIX37" s="130"/>
      <c r="OIY37" s="130"/>
      <c r="OIZ37" s="130"/>
      <c r="OJA37" s="130"/>
      <c r="OJB37" s="130"/>
      <c r="OJC37" s="130"/>
      <c r="OJD37" s="130"/>
      <c r="OJE37" s="130"/>
      <c r="OJF37" s="130"/>
      <c r="OJG37" s="129"/>
      <c r="OJH37" s="130"/>
      <c r="OJI37" s="130"/>
      <c r="OJJ37" s="130"/>
      <c r="OJK37" s="130"/>
      <c r="OJL37" s="130"/>
      <c r="OJM37" s="130"/>
      <c r="OJN37" s="130"/>
      <c r="OJO37" s="130"/>
      <c r="OJP37" s="130"/>
      <c r="OJQ37" s="130"/>
      <c r="OJR37" s="130"/>
      <c r="OJS37" s="130"/>
      <c r="OJT37" s="130"/>
      <c r="OJU37" s="130"/>
      <c r="OJV37" s="130"/>
      <c r="OJW37" s="130"/>
      <c r="OJX37" s="130"/>
      <c r="OJY37" s="130"/>
      <c r="OJZ37" s="130"/>
      <c r="OKA37" s="130"/>
      <c r="OKB37" s="130"/>
      <c r="OKC37" s="129"/>
      <c r="OKD37" s="130"/>
      <c r="OKE37" s="130"/>
      <c r="OKF37" s="130"/>
      <c r="OKG37" s="130"/>
      <c r="OKH37" s="130"/>
      <c r="OKI37" s="130"/>
      <c r="OKJ37" s="130"/>
      <c r="OKK37" s="130"/>
      <c r="OKL37" s="130"/>
      <c r="OKM37" s="130"/>
      <c r="OKN37" s="130"/>
      <c r="OKO37" s="130"/>
      <c r="OKP37" s="130"/>
      <c r="OKQ37" s="130"/>
      <c r="OKR37" s="130"/>
      <c r="OKS37" s="130"/>
      <c r="OKT37" s="130"/>
      <c r="OKU37" s="130"/>
      <c r="OKV37" s="130"/>
      <c r="OKW37" s="130"/>
      <c r="OKX37" s="130"/>
      <c r="OKY37" s="129"/>
      <c r="OKZ37" s="130"/>
      <c r="OLA37" s="130"/>
      <c r="OLB37" s="130"/>
      <c r="OLC37" s="130"/>
      <c r="OLD37" s="130"/>
      <c r="OLE37" s="130"/>
      <c r="OLF37" s="130"/>
      <c r="OLG37" s="130"/>
      <c r="OLH37" s="130"/>
      <c r="OLI37" s="130"/>
      <c r="OLJ37" s="130"/>
      <c r="OLK37" s="130"/>
      <c r="OLL37" s="130"/>
      <c r="OLM37" s="130"/>
      <c r="OLN37" s="130"/>
      <c r="OLO37" s="130"/>
      <c r="OLP37" s="130"/>
      <c r="OLQ37" s="130"/>
      <c r="OLR37" s="130"/>
      <c r="OLS37" s="130"/>
      <c r="OLT37" s="130"/>
      <c r="OLU37" s="129"/>
      <c r="OLV37" s="130"/>
      <c r="OLW37" s="130"/>
      <c r="OLX37" s="130"/>
      <c r="OLY37" s="130"/>
      <c r="OLZ37" s="130"/>
      <c r="OMA37" s="130"/>
      <c r="OMB37" s="130"/>
      <c r="OMC37" s="130"/>
      <c r="OMD37" s="130"/>
      <c r="OME37" s="130"/>
      <c r="OMF37" s="130"/>
      <c r="OMG37" s="130"/>
      <c r="OMH37" s="130"/>
      <c r="OMI37" s="130"/>
      <c r="OMJ37" s="130"/>
      <c r="OMK37" s="130"/>
      <c r="OML37" s="130"/>
      <c r="OMM37" s="130"/>
      <c r="OMN37" s="130"/>
      <c r="OMO37" s="130"/>
      <c r="OMP37" s="130"/>
      <c r="OMQ37" s="129"/>
      <c r="OMR37" s="130"/>
      <c r="OMS37" s="130"/>
      <c r="OMT37" s="130"/>
      <c r="OMU37" s="130"/>
      <c r="OMV37" s="130"/>
      <c r="OMW37" s="130"/>
      <c r="OMX37" s="130"/>
      <c r="OMY37" s="130"/>
      <c r="OMZ37" s="130"/>
      <c r="ONA37" s="130"/>
      <c r="ONB37" s="130"/>
      <c r="ONC37" s="130"/>
      <c r="OND37" s="130"/>
      <c r="ONE37" s="130"/>
      <c r="ONF37" s="130"/>
      <c r="ONG37" s="130"/>
      <c r="ONH37" s="130"/>
      <c r="ONI37" s="130"/>
      <c r="ONJ37" s="130"/>
      <c r="ONK37" s="130"/>
      <c r="ONL37" s="130"/>
      <c r="ONM37" s="129"/>
      <c r="ONN37" s="130"/>
      <c r="ONO37" s="130"/>
      <c r="ONP37" s="130"/>
      <c r="ONQ37" s="130"/>
      <c r="ONR37" s="130"/>
      <c r="ONS37" s="130"/>
      <c r="ONT37" s="130"/>
      <c r="ONU37" s="130"/>
      <c r="ONV37" s="130"/>
      <c r="ONW37" s="130"/>
      <c r="ONX37" s="130"/>
      <c r="ONY37" s="130"/>
      <c r="ONZ37" s="130"/>
      <c r="OOA37" s="130"/>
      <c r="OOB37" s="130"/>
      <c r="OOC37" s="130"/>
      <c r="OOD37" s="130"/>
      <c r="OOE37" s="130"/>
      <c r="OOF37" s="130"/>
      <c r="OOG37" s="130"/>
      <c r="OOH37" s="130"/>
      <c r="OOI37" s="129"/>
      <c r="OOJ37" s="130"/>
      <c r="OOK37" s="130"/>
      <c r="OOL37" s="130"/>
      <c r="OOM37" s="130"/>
      <c r="OON37" s="130"/>
      <c r="OOO37" s="130"/>
      <c r="OOP37" s="130"/>
      <c r="OOQ37" s="130"/>
      <c r="OOR37" s="130"/>
      <c r="OOS37" s="130"/>
      <c r="OOT37" s="130"/>
      <c r="OOU37" s="130"/>
      <c r="OOV37" s="130"/>
      <c r="OOW37" s="130"/>
      <c r="OOX37" s="130"/>
      <c r="OOY37" s="130"/>
      <c r="OOZ37" s="130"/>
      <c r="OPA37" s="130"/>
      <c r="OPB37" s="130"/>
      <c r="OPC37" s="130"/>
      <c r="OPD37" s="130"/>
      <c r="OPE37" s="129"/>
      <c r="OPF37" s="130"/>
      <c r="OPG37" s="130"/>
      <c r="OPH37" s="130"/>
      <c r="OPI37" s="130"/>
      <c r="OPJ37" s="130"/>
      <c r="OPK37" s="130"/>
      <c r="OPL37" s="130"/>
      <c r="OPM37" s="130"/>
      <c r="OPN37" s="130"/>
      <c r="OPO37" s="130"/>
      <c r="OPP37" s="130"/>
      <c r="OPQ37" s="130"/>
      <c r="OPR37" s="130"/>
      <c r="OPS37" s="130"/>
      <c r="OPT37" s="130"/>
      <c r="OPU37" s="130"/>
      <c r="OPV37" s="130"/>
      <c r="OPW37" s="130"/>
      <c r="OPX37" s="130"/>
      <c r="OPY37" s="130"/>
      <c r="OPZ37" s="130"/>
      <c r="OQA37" s="129"/>
      <c r="OQB37" s="130"/>
      <c r="OQC37" s="130"/>
      <c r="OQD37" s="130"/>
      <c r="OQE37" s="130"/>
      <c r="OQF37" s="130"/>
      <c r="OQG37" s="130"/>
      <c r="OQH37" s="130"/>
      <c r="OQI37" s="130"/>
      <c r="OQJ37" s="130"/>
      <c r="OQK37" s="130"/>
      <c r="OQL37" s="130"/>
      <c r="OQM37" s="130"/>
      <c r="OQN37" s="130"/>
      <c r="OQO37" s="130"/>
      <c r="OQP37" s="130"/>
      <c r="OQQ37" s="130"/>
      <c r="OQR37" s="130"/>
      <c r="OQS37" s="130"/>
      <c r="OQT37" s="130"/>
      <c r="OQU37" s="130"/>
      <c r="OQV37" s="130"/>
      <c r="OQW37" s="129"/>
      <c r="OQX37" s="130"/>
      <c r="OQY37" s="130"/>
      <c r="OQZ37" s="130"/>
      <c r="ORA37" s="130"/>
      <c r="ORB37" s="130"/>
      <c r="ORC37" s="130"/>
      <c r="ORD37" s="130"/>
      <c r="ORE37" s="130"/>
      <c r="ORF37" s="130"/>
      <c r="ORG37" s="130"/>
      <c r="ORH37" s="130"/>
      <c r="ORI37" s="130"/>
      <c r="ORJ37" s="130"/>
      <c r="ORK37" s="130"/>
      <c r="ORL37" s="130"/>
      <c r="ORM37" s="130"/>
      <c r="ORN37" s="130"/>
      <c r="ORO37" s="130"/>
      <c r="ORP37" s="130"/>
      <c r="ORQ37" s="130"/>
      <c r="ORR37" s="130"/>
      <c r="ORS37" s="129"/>
      <c r="ORT37" s="130"/>
      <c r="ORU37" s="130"/>
      <c r="ORV37" s="130"/>
      <c r="ORW37" s="130"/>
      <c r="ORX37" s="130"/>
      <c r="ORY37" s="130"/>
      <c r="ORZ37" s="130"/>
      <c r="OSA37" s="130"/>
      <c r="OSB37" s="130"/>
      <c r="OSC37" s="130"/>
      <c r="OSD37" s="130"/>
      <c r="OSE37" s="130"/>
      <c r="OSF37" s="130"/>
      <c r="OSG37" s="130"/>
      <c r="OSH37" s="130"/>
      <c r="OSI37" s="130"/>
      <c r="OSJ37" s="130"/>
      <c r="OSK37" s="130"/>
      <c r="OSL37" s="130"/>
      <c r="OSM37" s="130"/>
      <c r="OSN37" s="130"/>
      <c r="OSO37" s="129"/>
      <c r="OSP37" s="130"/>
      <c r="OSQ37" s="130"/>
      <c r="OSR37" s="130"/>
      <c r="OSS37" s="130"/>
      <c r="OST37" s="130"/>
      <c r="OSU37" s="130"/>
      <c r="OSV37" s="130"/>
      <c r="OSW37" s="130"/>
      <c r="OSX37" s="130"/>
      <c r="OSY37" s="130"/>
      <c r="OSZ37" s="130"/>
      <c r="OTA37" s="130"/>
      <c r="OTB37" s="130"/>
      <c r="OTC37" s="130"/>
      <c r="OTD37" s="130"/>
      <c r="OTE37" s="130"/>
      <c r="OTF37" s="130"/>
      <c r="OTG37" s="130"/>
      <c r="OTH37" s="130"/>
      <c r="OTI37" s="130"/>
      <c r="OTJ37" s="130"/>
      <c r="OTK37" s="129"/>
      <c r="OTL37" s="130"/>
      <c r="OTM37" s="130"/>
      <c r="OTN37" s="130"/>
      <c r="OTO37" s="130"/>
      <c r="OTP37" s="130"/>
      <c r="OTQ37" s="130"/>
      <c r="OTR37" s="130"/>
      <c r="OTS37" s="130"/>
      <c r="OTT37" s="130"/>
      <c r="OTU37" s="130"/>
      <c r="OTV37" s="130"/>
      <c r="OTW37" s="130"/>
      <c r="OTX37" s="130"/>
      <c r="OTY37" s="130"/>
      <c r="OTZ37" s="130"/>
      <c r="OUA37" s="130"/>
      <c r="OUB37" s="130"/>
      <c r="OUC37" s="130"/>
      <c r="OUD37" s="130"/>
      <c r="OUE37" s="130"/>
      <c r="OUF37" s="130"/>
      <c r="OUG37" s="129"/>
      <c r="OUH37" s="130"/>
      <c r="OUI37" s="130"/>
      <c r="OUJ37" s="130"/>
      <c r="OUK37" s="130"/>
      <c r="OUL37" s="130"/>
      <c r="OUM37" s="130"/>
      <c r="OUN37" s="130"/>
      <c r="OUO37" s="130"/>
      <c r="OUP37" s="130"/>
      <c r="OUQ37" s="130"/>
      <c r="OUR37" s="130"/>
      <c r="OUS37" s="130"/>
      <c r="OUT37" s="130"/>
      <c r="OUU37" s="130"/>
      <c r="OUV37" s="130"/>
      <c r="OUW37" s="130"/>
      <c r="OUX37" s="130"/>
      <c r="OUY37" s="130"/>
      <c r="OUZ37" s="130"/>
      <c r="OVA37" s="130"/>
      <c r="OVB37" s="130"/>
      <c r="OVC37" s="129"/>
      <c r="OVD37" s="130"/>
      <c r="OVE37" s="130"/>
      <c r="OVF37" s="130"/>
      <c r="OVG37" s="130"/>
      <c r="OVH37" s="130"/>
      <c r="OVI37" s="130"/>
      <c r="OVJ37" s="130"/>
      <c r="OVK37" s="130"/>
      <c r="OVL37" s="130"/>
      <c r="OVM37" s="130"/>
      <c r="OVN37" s="130"/>
      <c r="OVO37" s="130"/>
      <c r="OVP37" s="130"/>
      <c r="OVQ37" s="130"/>
      <c r="OVR37" s="130"/>
      <c r="OVS37" s="130"/>
      <c r="OVT37" s="130"/>
      <c r="OVU37" s="130"/>
      <c r="OVV37" s="130"/>
      <c r="OVW37" s="130"/>
      <c r="OVX37" s="130"/>
      <c r="OVY37" s="129"/>
      <c r="OVZ37" s="130"/>
      <c r="OWA37" s="130"/>
      <c r="OWB37" s="130"/>
      <c r="OWC37" s="130"/>
      <c r="OWD37" s="130"/>
      <c r="OWE37" s="130"/>
      <c r="OWF37" s="130"/>
      <c r="OWG37" s="130"/>
      <c r="OWH37" s="130"/>
      <c r="OWI37" s="130"/>
      <c r="OWJ37" s="130"/>
      <c r="OWK37" s="130"/>
      <c r="OWL37" s="130"/>
      <c r="OWM37" s="130"/>
      <c r="OWN37" s="130"/>
      <c r="OWO37" s="130"/>
      <c r="OWP37" s="130"/>
      <c r="OWQ37" s="130"/>
      <c r="OWR37" s="130"/>
      <c r="OWS37" s="130"/>
      <c r="OWT37" s="130"/>
      <c r="OWU37" s="129"/>
      <c r="OWV37" s="130"/>
      <c r="OWW37" s="130"/>
      <c r="OWX37" s="130"/>
      <c r="OWY37" s="130"/>
      <c r="OWZ37" s="130"/>
      <c r="OXA37" s="130"/>
      <c r="OXB37" s="130"/>
      <c r="OXC37" s="130"/>
      <c r="OXD37" s="130"/>
      <c r="OXE37" s="130"/>
      <c r="OXF37" s="130"/>
      <c r="OXG37" s="130"/>
      <c r="OXH37" s="130"/>
      <c r="OXI37" s="130"/>
      <c r="OXJ37" s="130"/>
      <c r="OXK37" s="130"/>
      <c r="OXL37" s="130"/>
      <c r="OXM37" s="130"/>
      <c r="OXN37" s="130"/>
      <c r="OXO37" s="130"/>
      <c r="OXP37" s="130"/>
      <c r="OXQ37" s="129"/>
      <c r="OXR37" s="130"/>
      <c r="OXS37" s="130"/>
      <c r="OXT37" s="130"/>
      <c r="OXU37" s="130"/>
      <c r="OXV37" s="130"/>
      <c r="OXW37" s="130"/>
      <c r="OXX37" s="130"/>
      <c r="OXY37" s="130"/>
      <c r="OXZ37" s="130"/>
      <c r="OYA37" s="130"/>
      <c r="OYB37" s="130"/>
      <c r="OYC37" s="130"/>
      <c r="OYD37" s="130"/>
      <c r="OYE37" s="130"/>
      <c r="OYF37" s="130"/>
      <c r="OYG37" s="130"/>
      <c r="OYH37" s="130"/>
      <c r="OYI37" s="130"/>
      <c r="OYJ37" s="130"/>
      <c r="OYK37" s="130"/>
      <c r="OYL37" s="130"/>
      <c r="OYM37" s="129"/>
      <c r="OYN37" s="130"/>
      <c r="OYO37" s="130"/>
      <c r="OYP37" s="130"/>
      <c r="OYQ37" s="130"/>
      <c r="OYR37" s="130"/>
      <c r="OYS37" s="130"/>
      <c r="OYT37" s="130"/>
      <c r="OYU37" s="130"/>
      <c r="OYV37" s="130"/>
      <c r="OYW37" s="130"/>
      <c r="OYX37" s="130"/>
      <c r="OYY37" s="130"/>
      <c r="OYZ37" s="130"/>
      <c r="OZA37" s="130"/>
      <c r="OZB37" s="130"/>
      <c r="OZC37" s="130"/>
      <c r="OZD37" s="130"/>
      <c r="OZE37" s="130"/>
      <c r="OZF37" s="130"/>
      <c r="OZG37" s="130"/>
      <c r="OZH37" s="130"/>
      <c r="OZI37" s="129"/>
      <c r="OZJ37" s="130"/>
      <c r="OZK37" s="130"/>
      <c r="OZL37" s="130"/>
      <c r="OZM37" s="130"/>
      <c r="OZN37" s="130"/>
      <c r="OZO37" s="130"/>
      <c r="OZP37" s="130"/>
      <c r="OZQ37" s="130"/>
      <c r="OZR37" s="130"/>
      <c r="OZS37" s="130"/>
      <c r="OZT37" s="130"/>
      <c r="OZU37" s="130"/>
      <c r="OZV37" s="130"/>
      <c r="OZW37" s="130"/>
      <c r="OZX37" s="130"/>
      <c r="OZY37" s="130"/>
      <c r="OZZ37" s="130"/>
      <c r="PAA37" s="130"/>
      <c r="PAB37" s="130"/>
      <c r="PAC37" s="130"/>
      <c r="PAD37" s="130"/>
      <c r="PAE37" s="129"/>
      <c r="PAF37" s="130"/>
      <c r="PAG37" s="130"/>
      <c r="PAH37" s="130"/>
      <c r="PAI37" s="130"/>
      <c r="PAJ37" s="130"/>
      <c r="PAK37" s="130"/>
      <c r="PAL37" s="130"/>
      <c r="PAM37" s="130"/>
      <c r="PAN37" s="130"/>
      <c r="PAO37" s="130"/>
      <c r="PAP37" s="130"/>
      <c r="PAQ37" s="130"/>
      <c r="PAR37" s="130"/>
      <c r="PAS37" s="130"/>
      <c r="PAT37" s="130"/>
      <c r="PAU37" s="130"/>
      <c r="PAV37" s="130"/>
      <c r="PAW37" s="130"/>
      <c r="PAX37" s="130"/>
      <c r="PAY37" s="130"/>
      <c r="PAZ37" s="130"/>
      <c r="PBA37" s="129"/>
      <c r="PBB37" s="130"/>
      <c r="PBC37" s="130"/>
      <c r="PBD37" s="130"/>
      <c r="PBE37" s="130"/>
      <c r="PBF37" s="130"/>
      <c r="PBG37" s="130"/>
      <c r="PBH37" s="130"/>
      <c r="PBI37" s="130"/>
      <c r="PBJ37" s="130"/>
      <c r="PBK37" s="130"/>
      <c r="PBL37" s="130"/>
      <c r="PBM37" s="130"/>
      <c r="PBN37" s="130"/>
      <c r="PBO37" s="130"/>
      <c r="PBP37" s="130"/>
      <c r="PBQ37" s="130"/>
      <c r="PBR37" s="130"/>
      <c r="PBS37" s="130"/>
      <c r="PBT37" s="130"/>
      <c r="PBU37" s="130"/>
      <c r="PBV37" s="130"/>
      <c r="PBW37" s="129"/>
      <c r="PBX37" s="130"/>
      <c r="PBY37" s="130"/>
      <c r="PBZ37" s="130"/>
      <c r="PCA37" s="130"/>
      <c r="PCB37" s="130"/>
      <c r="PCC37" s="130"/>
      <c r="PCD37" s="130"/>
      <c r="PCE37" s="130"/>
      <c r="PCF37" s="130"/>
      <c r="PCG37" s="130"/>
      <c r="PCH37" s="130"/>
      <c r="PCI37" s="130"/>
      <c r="PCJ37" s="130"/>
      <c r="PCK37" s="130"/>
      <c r="PCL37" s="130"/>
      <c r="PCM37" s="130"/>
      <c r="PCN37" s="130"/>
      <c r="PCO37" s="130"/>
      <c r="PCP37" s="130"/>
      <c r="PCQ37" s="130"/>
      <c r="PCR37" s="130"/>
      <c r="PCS37" s="129"/>
      <c r="PCT37" s="130"/>
      <c r="PCU37" s="130"/>
      <c r="PCV37" s="130"/>
      <c r="PCW37" s="130"/>
      <c r="PCX37" s="130"/>
      <c r="PCY37" s="130"/>
      <c r="PCZ37" s="130"/>
      <c r="PDA37" s="130"/>
      <c r="PDB37" s="130"/>
      <c r="PDC37" s="130"/>
      <c r="PDD37" s="130"/>
      <c r="PDE37" s="130"/>
      <c r="PDF37" s="130"/>
      <c r="PDG37" s="130"/>
      <c r="PDH37" s="130"/>
      <c r="PDI37" s="130"/>
      <c r="PDJ37" s="130"/>
      <c r="PDK37" s="130"/>
      <c r="PDL37" s="130"/>
      <c r="PDM37" s="130"/>
      <c r="PDN37" s="130"/>
      <c r="PDO37" s="129"/>
      <c r="PDP37" s="130"/>
      <c r="PDQ37" s="130"/>
      <c r="PDR37" s="130"/>
      <c r="PDS37" s="130"/>
      <c r="PDT37" s="130"/>
      <c r="PDU37" s="130"/>
      <c r="PDV37" s="130"/>
      <c r="PDW37" s="130"/>
      <c r="PDX37" s="130"/>
      <c r="PDY37" s="130"/>
      <c r="PDZ37" s="130"/>
      <c r="PEA37" s="130"/>
      <c r="PEB37" s="130"/>
      <c r="PEC37" s="130"/>
      <c r="PED37" s="130"/>
      <c r="PEE37" s="130"/>
      <c r="PEF37" s="130"/>
      <c r="PEG37" s="130"/>
      <c r="PEH37" s="130"/>
      <c r="PEI37" s="130"/>
      <c r="PEJ37" s="130"/>
      <c r="PEK37" s="129"/>
      <c r="PEL37" s="130"/>
      <c r="PEM37" s="130"/>
      <c r="PEN37" s="130"/>
      <c r="PEO37" s="130"/>
      <c r="PEP37" s="130"/>
      <c r="PEQ37" s="130"/>
      <c r="PER37" s="130"/>
      <c r="PES37" s="130"/>
      <c r="PET37" s="130"/>
      <c r="PEU37" s="130"/>
      <c r="PEV37" s="130"/>
      <c r="PEW37" s="130"/>
      <c r="PEX37" s="130"/>
      <c r="PEY37" s="130"/>
      <c r="PEZ37" s="130"/>
      <c r="PFA37" s="130"/>
      <c r="PFB37" s="130"/>
      <c r="PFC37" s="130"/>
      <c r="PFD37" s="130"/>
      <c r="PFE37" s="130"/>
      <c r="PFF37" s="130"/>
      <c r="PFG37" s="129"/>
      <c r="PFH37" s="130"/>
      <c r="PFI37" s="130"/>
      <c r="PFJ37" s="130"/>
      <c r="PFK37" s="130"/>
      <c r="PFL37" s="130"/>
      <c r="PFM37" s="130"/>
      <c r="PFN37" s="130"/>
      <c r="PFO37" s="130"/>
      <c r="PFP37" s="130"/>
      <c r="PFQ37" s="130"/>
      <c r="PFR37" s="130"/>
      <c r="PFS37" s="130"/>
      <c r="PFT37" s="130"/>
      <c r="PFU37" s="130"/>
      <c r="PFV37" s="130"/>
      <c r="PFW37" s="130"/>
      <c r="PFX37" s="130"/>
      <c r="PFY37" s="130"/>
      <c r="PFZ37" s="130"/>
      <c r="PGA37" s="130"/>
      <c r="PGB37" s="130"/>
      <c r="PGC37" s="129"/>
      <c r="PGD37" s="130"/>
      <c r="PGE37" s="130"/>
      <c r="PGF37" s="130"/>
      <c r="PGG37" s="130"/>
      <c r="PGH37" s="130"/>
      <c r="PGI37" s="130"/>
      <c r="PGJ37" s="130"/>
      <c r="PGK37" s="130"/>
      <c r="PGL37" s="130"/>
      <c r="PGM37" s="130"/>
      <c r="PGN37" s="130"/>
      <c r="PGO37" s="130"/>
      <c r="PGP37" s="130"/>
      <c r="PGQ37" s="130"/>
      <c r="PGR37" s="130"/>
      <c r="PGS37" s="130"/>
      <c r="PGT37" s="130"/>
      <c r="PGU37" s="130"/>
      <c r="PGV37" s="130"/>
      <c r="PGW37" s="130"/>
      <c r="PGX37" s="130"/>
      <c r="PGY37" s="129"/>
      <c r="PGZ37" s="130"/>
      <c r="PHA37" s="130"/>
      <c r="PHB37" s="130"/>
      <c r="PHC37" s="130"/>
      <c r="PHD37" s="130"/>
      <c r="PHE37" s="130"/>
      <c r="PHF37" s="130"/>
      <c r="PHG37" s="130"/>
      <c r="PHH37" s="130"/>
      <c r="PHI37" s="130"/>
      <c r="PHJ37" s="130"/>
      <c r="PHK37" s="130"/>
      <c r="PHL37" s="130"/>
      <c r="PHM37" s="130"/>
      <c r="PHN37" s="130"/>
      <c r="PHO37" s="130"/>
      <c r="PHP37" s="130"/>
      <c r="PHQ37" s="130"/>
      <c r="PHR37" s="130"/>
      <c r="PHS37" s="130"/>
      <c r="PHT37" s="130"/>
      <c r="PHU37" s="129"/>
      <c r="PHV37" s="130"/>
      <c r="PHW37" s="130"/>
      <c r="PHX37" s="130"/>
      <c r="PHY37" s="130"/>
      <c r="PHZ37" s="130"/>
      <c r="PIA37" s="130"/>
      <c r="PIB37" s="130"/>
      <c r="PIC37" s="130"/>
      <c r="PID37" s="130"/>
      <c r="PIE37" s="130"/>
      <c r="PIF37" s="130"/>
      <c r="PIG37" s="130"/>
      <c r="PIH37" s="130"/>
      <c r="PII37" s="130"/>
      <c r="PIJ37" s="130"/>
      <c r="PIK37" s="130"/>
      <c r="PIL37" s="130"/>
      <c r="PIM37" s="130"/>
      <c r="PIN37" s="130"/>
      <c r="PIO37" s="130"/>
      <c r="PIP37" s="130"/>
      <c r="PIQ37" s="129"/>
      <c r="PIR37" s="130"/>
      <c r="PIS37" s="130"/>
      <c r="PIT37" s="130"/>
      <c r="PIU37" s="130"/>
      <c r="PIV37" s="130"/>
      <c r="PIW37" s="130"/>
      <c r="PIX37" s="130"/>
      <c r="PIY37" s="130"/>
      <c r="PIZ37" s="130"/>
      <c r="PJA37" s="130"/>
      <c r="PJB37" s="130"/>
      <c r="PJC37" s="130"/>
      <c r="PJD37" s="130"/>
      <c r="PJE37" s="130"/>
      <c r="PJF37" s="130"/>
      <c r="PJG37" s="130"/>
      <c r="PJH37" s="130"/>
      <c r="PJI37" s="130"/>
      <c r="PJJ37" s="130"/>
      <c r="PJK37" s="130"/>
      <c r="PJL37" s="130"/>
      <c r="PJM37" s="129"/>
      <c r="PJN37" s="130"/>
      <c r="PJO37" s="130"/>
      <c r="PJP37" s="130"/>
      <c r="PJQ37" s="130"/>
      <c r="PJR37" s="130"/>
      <c r="PJS37" s="130"/>
      <c r="PJT37" s="130"/>
      <c r="PJU37" s="130"/>
      <c r="PJV37" s="130"/>
      <c r="PJW37" s="130"/>
      <c r="PJX37" s="130"/>
      <c r="PJY37" s="130"/>
      <c r="PJZ37" s="130"/>
      <c r="PKA37" s="130"/>
      <c r="PKB37" s="130"/>
      <c r="PKC37" s="130"/>
      <c r="PKD37" s="130"/>
      <c r="PKE37" s="130"/>
      <c r="PKF37" s="130"/>
      <c r="PKG37" s="130"/>
      <c r="PKH37" s="130"/>
      <c r="PKI37" s="129"/>
      <c r="PKJ37" s="130"/>
      <c r="PKK37" s="130"/>
      <c r="PKL37" s="130"/>
      <c r="PKM37" s="130"/>
      <c r="PKN37" s="130"/>
      <c r="PKO37" s="130"/>
      <c r="PKP37" s="130"/>
      <c r="PKQ37" s="130"/>
      <c r="PKR37" s="130"/>
      <c r="PKS37" s="130"/>
      <c r="PKT37" s="130"/>
      <c r="PKU37" s="130"/>
      <c r="PKV37" s="130"/>
      <c r="PKW37" s="130"/>
      <c r="PKX37" s="130"/>
      <c r="PKY37" s="130"/>
      <c r="PKZ37" s="130"/>
      <c r="PLA37" s="130"/>
      <c r="PLB37" s="130"/>
      <c r="PLC37" s="130"/>
      <c r="PLD37" s="130"/>
      <c r="PLE37" s="129"/>
      <c r="PLF37" s="130"/>
      <c r="PLG37" s="130"/>
      <c r="PLH37" s="130"/>
      <c r="PLI37" s="130"/>
      <c r="PLJ37" s="130"/>
      <c r="PLK37" s="130"/>
      <c r="PLL37" s="130"/>
      <c r="PLM37" s="130"/>
      <c r="PLN37" s="130"/>
      <c r="PLO37" s="130"/>
      <c r="PLP37" s="130"/>
      <c r="PLQ37" s="130"/>
      <c r="PLR37" s="130"/>
      <c r="PLS37" s="130"/>
      <c r="PLT37" s="130"/>
      <c r="PLU37" s="130"/>
      <c r="PLV37" s="130"/>
      <c r="PLW37" s="130"/>
      <c r="PLX37" s="130"/>
      <c r="PLY37" s="130"/>
      <c r="PLZ37" s="130"/>
      <c r="PMA37" s="129"/>
      <c r="PMB37" s="130"/>
      <c r="PMC37" s="130"/>
      <c r="PMD37" s="130"/>
      <c r="PME37" s="130"/>
      <c r="PMF37" s="130"/>
      <c r="PMG37" s="130"/>
      <c r="PMH37" s="130"/>
      <c r="PMI37" s="130"/>
      <c r="PMJ37" s="130"/>
      <c r="PMK37" s="130"/>
      <c r="PML37" s="130"/>
      <c r="PMM37" s="130"/>
      <c r="PMN37" s="130"/>
      <c r="PMO37" s="130"/>
      <c r="PMP37" s="130"/>
      <c r="PMQ37" s="130"/>
      <c r="PMR37" s="130"/>
      <c r="PMS37" s="130"/>
      <c r="PMT37" s="130"/>
      <c r="PMU37" s="130"/>
      <c r="PMV37" s="130"/>
      <c r="PMW37" s="129"/>
      <c r="PMX37" s="130"/>
      <c r="PMY37" s="130"/>
      <c r="PMZ37" s="130"/>
      <c r="PNA37" s="130"/>
      <c r="PNB37" s="130"/>
      <c r="PNC37" s="130"/>
      <c r="PND37" s="130"/>
      <c r="PNE37" s="130"/>
      <c r="PNF37" s="130"/>
      <c r="PNG37" s="130"/>
      <c r="PNH37" s="130"/>
      <c r="PNI37" s="130"/>
      <c r="PNJ37" s="130"/>
      <c r="PNK37" s="130"/>
      <c r="PNL37" s="130"/>
      <c r="PNM37" s="130"/>
      <c r="PNN37" s="130"/>
      <c r="PNO37" s="130"/>
      <c r="PNP37" s="130"/>
      <c r="PNQ37" s="130"/>
      <c r="PNR37" s="130"/>
      <c r="PNS37" s="129"/>
      <c r="PNT37" s="130"/>
      <c r="PNU37" s="130"/>
      <c r="PNV37" s="130"/>
      <c r="PNW37" s="130"/>
      <c r="PNX37" s="130"/>
      <c r="PNY37" s="130"/>
      <c r="PNZ37" s="130"/>
      <c r="POA37" s="130"/>
      <c r="POB37" s="130"/>
      <c r="POC37" s="130"/>
      <c r="POD37" s="130"/>
      <c r="POE37" s="130"/>
      <c r="POF37" s="130"/>
      <c r="POG37" s="130"/>
      <c r="POH37" s="130"/>
      <c r="POI37" s="130"/>
      <c r="POJ37" s="130"/>
      <c r="POK37" s="130"/>
      <c r="POL37" s="130"/>
      <c r="POM37" s="130"/>
      <c r="PON37" s="130"/>
      <c r="POO37" s="129"/>
      <c r="POP37" s="130"/>
      <c r="POQ37" s="130"/>
      <c r="POR37" s="130"/>
      <c r="POS37" s="130"/>
      <c r="POT37" s="130"/>
      <c r="POU37" s="130"/>
      <c r="POV37" s="130"/>
      <c r="POW37" s="130"/>
      <c r="POX37" s="130"/>
      <c r="POY37" s="130"/>
      <c r="POZ37" s="130"/>
      <c r="PPA37" s="130"/>
      <c r="PPB37" s="130"/>
      <c r="PPC37" s="130"/>
      <c r="PPD37" s="130"/>
      <c r="PPE37" s="130"/>
      <c r="PPF37" s="130"/>
      <c r="PPG37" s="130"/>
      <c r="PPH37" s="130"/>
      <c r="PPI37" s="130"/>
      <c r="PPJ37" s="130"/>
      <c r="PPK37" s="129"/>
      <c r="PPL37" s="130"/>
      <c r="PPM37" s="130"/>
      <c r="PPN37" s="130"/>
      <c r="PPO37" s="130"/>
      <c r="PPP37" s="130"/>
      <c r="PPQ37" s="130"/>
      <c r="PPR37" s="130"/>
      <c r="PPS37" s="130"/>
      <c r="PPT37" s="130"/>
      <c r="PPU37" s="130"/>
      <c r="PPV37" s="130"/>
      <c r="PPW37" s="130"/>
      <c r="PPX37" s="130"/>
      <c r="PPY37" s="130"/>
      <c r="PPZ37" s="130"/>
      <c r="PQA37" s="130"/>
      <c r="PQB37" s="130"/>
      <c r="PQC37" s="130"/>
      <c r="PQD37" s="130"/>
      <c r="PQE37" s="130"/>
      <c r="PQF37" s="130"/>
      <c r="PQG37" s="129"/>
      <c r="PQH37" s="130"/>
      <c r="PQI37" s="130"/>
      <c r="PQJ37" s="130"/>
      <c r="PQK37" s="130"/>
      <c r="PQL37" s="130"/>
      <c r="PQM37" s="130"/>
      <c r="PQN37" s="130"/>
      <c r="PQO37" s="130"/>
      <c r="PQP37" s="130"/>
      <c r="PQQ37" s="130"/>
      <c r="PQR37" s="130"/>
      <c r="PQS37" s="130"/>
      <c r="PQT37" s="130"/>
      <c r="PQU37" s="130"/>
      <c r="PQV37" s="130"/>
      <c r="PQW37" s="130"/>
      <c r="PQX37" s="130"/>
      <c r="PQY37" s="130"/>
      <c r="PQZ37" s="130"/>
      <c r="PRA37" s="130"/>
      <c r="PRB37" s="130"/>
      <c r="PRC37" s="129"/>
      <c r="PRD37" s="130"/>
      <c r="PRE37" s="130"/>
      <c r="PRF37" s="130"/>
      <c r="PRG37" s="130"/>
      <c r="PRH37" s="130"/>
      <c r="PRI37" s="130"/>
      <c r="PRJ37" s="130"/>
      <c r="PRK37" s="130"/>
      <c r="PRL37" s="130"/>
      <c r="PRM37" s="130"/>
      <c r="PRN37" s="130"/>
      <c r="PRO37" s="130"/>
      <c r="PRP37" s="130"/>
      <c r="PRQ37" s="130"/>
      <c r="PRR37" s="130"/>
      <c r="PRS37" s="130"/>
      <c r="PRT37" s="130"/>
      <c r="PRU37" s="130"/>
      <c r="PRV37" s="130"/>
      <c r="PRW37" s="130"/>
      <c r="PRX37" s="130"/>
      <c r="PRY37" s="129"/>
      <c r="PRZ37" s="130"/>
      <c r="PSA37" s="130"/>
      <c r="PSB37" s="130"/>
      <c r="PSC37" s="130"/>
      <c r="PSD37" s="130"/>
      <c r="PSE37" s="130"/>
      <c r="PSF37" s="130"/>
      <c r="PSG37" s="130"/>
      <c r="PSH37" s="130"/>
      <c r="PSI37" s="130"/>
      <c r="PSJ37" s="130"/>
      <c r="PSK37" s="130"/>
      <c r="PSL37" s="130"/>
      <c r="PSM37" s="130"/>
      <c r="PSN37" s="130"/>
      <c r="PSO37" s="130"/>
      <c r="PSP37" s="130"/>
      <c r="PSQ37" s="130"/>
      <c r="PSR37" s="130"/>
      <c r="PSS37" s="130"/>
      <c r="PST37" s="130"/>
      <c r="PSU37" s="129"/>
      <c r="PSV37" s="130"/>
      <c r="PSW37" s="130"/>
      <c r="PSX37" s="130"/>
      <c r="PSY37" s="130"/>
      <c r="PSZ37" s="130"/>
      <c r="PTA37" s="130"/>
      <c r="PTB37" s="130"/>
      <c r="PTC37" s="130"/>
      <c r="PTD37" s="130"/>
      <c r="PTE37" s="130"/>
      <c r="PTF37" s="130"/>
      <c r="PTG37" s="130"/>
      <c r="PTH37" s="130"/>
      <c r="PTI37" s="130"/>
      <c r="PTJ37" s="130"/>
      <c r="PTK37" s="130"/>
      <c r="PTL37" s="130"/>
      <c r="PTM37" s="130"/>
      <c r="PTN37" s="130"/>
      <c r="PTO37" s="130"/>
      <c r="PTP37" s="130"/>
      <c r="PTQ37" s="129"/>
      <c r="PTR37" s="130"/>
      <c r="PTS37" s="130"/>
      <c r="PTT37" s="130"/>
      <c r="PTU37" s="130"/>
      <c r="PTV37" s="130"/>
      <c r="PTW37" s="130"/>
      <c r="PTX37" s="130"/>
      <c r="PTY37" s="130"/>
      <c r="PTZ37" s="130"/>
      <c r="PUA37" s="130"/>
      <c r="PUB37" s="130"/>
      <c r="PUC37" s="130"/>
      <c r="PUD37" s="130"/>
      <c r="PUE37" s="130"/>
      <c r="PUF37" s="130"/>
      <c r="PUG37" s="130"/>
      <c r="PUH37" s="130"/>
      <c r="PUI37" s="130"/>
      <c r="PUJ37" s="130"/>
      <c r="PUK37" s="130"/>
      <c r="PUL37" s="130"/>
      <c r="PUM37" s="129"/>
      <c r="PUN37" s="130"/>
      <c r="PUO37" s="130"/>
      <c r="PUP37" s="130"/>
      <c r="PUQ37" s="130"/>
      <c r="PUR37" s="130"/>
      <c r="PUS37" s="130"/>
      <c r="PUT37" s="130"/>
      <c r="PUU37" s="130"/>
      <c r="PUV37" s="130"/>
      <c r="PUW37" s="130"/>
      <c r="PUX37" s="130"/>
      <c r="PUY37" s="130"/>
      <c r="PUZ37" s="130"/>
      <c r="PVA37" s="130"/>
      <c r="PVB37" s="130"/>
      <c r="PVC37" s="130"/>
      <c r="PVD37" s="130"/>
      <c r="PVE37" s="130"/>
      <c r="PVF37" s="130"/>
      <c r="PVG37" s="130"/>
      <c r="PVH37" s="130"/>
      <c r="PVI37" s="129"/>
      <c r="PVJ37" s="130"/>
      <c r="PVK37" s="130"/>
      <c r="PVL37" s="130"/>
      <c r="PVM37" s="130"/>
      <c r="PVN37" s="130"/>
      <c r="PVO37" s="130"/>
      <c r="PVP37" s="130"/>
      <c r="PVQ37" s="130"/>
      <c r="PVR37" s="130"/>
      <c r="PVS37" s="130"/>
      <c r="PVT37" s="130"/>
      <c r="PVU37" s="130"/>
      <c r="PVV37" s="130"/>
      <c r="PVW37" s="130"/>
      <c r="PVX37" s="130"/>
      <c r="PVY37" s="130"/>
      <c r="PVZ37" s="130"/>
      <c r="PWA37" s="130"/>
      <c r="PWB37" s="130"/>
      <c r="PWC37" s="130"/>
      <c r="PWD37" s="130"/>
      <c r="PWE37" s="129"/>
      <c r="PWF37" s="130"/>
      <c r="PWG37" s="130"/>
      <c r="PWH37" s="130"/>
      <c r="PWI37" s="130"/>
      <c r="PWJ37" s="130"/>
      <c r="PWK37" s="130"/>
      <c r="PWL37" s="130"/>
      <c r="PWM37" s="130"/>
      <c r="PWN37" s="130"/>
      <c r="PWO37" s="130"/>
      <c r="PWP37" s="130"/>
      <c r="PWQ37" s="130"/>
      <c r="PWR37" s="130"/>
      <c r="PWS37" s="130"/>
      <c r="PWT37" s="130"/>
      <c r="PWU37" s="130"/>
      <c r="PWV37" s="130"/>
      <c r="PWW37" s="130"/>
      <c r="PWX37" s="130"/>
      <c r="PWY37" s="130"/>
      <c r="PWZ37" s="130"/>
      <c r="PXA37" s="129"/>
      <c r="PXB37" s="130"/>
      <c r="PXC37" s="130"/>
      <c r="PXD37" s="130"/>
      <c r="PXE37" s="130"/>
      <c r="PXF37" s="130"/>
      <c r="PXG37" s="130"/>
      <c r="PXH37" s="130"/>
      <c r="PXI37" s="130"/>
      <c r="PXJ37" s="130"/>
      <c r="PXK37" s="130"/>
      <c r="PXL37" s="130"/>
      <c r="PXM37" s="130"/>
      <c r="PXN37" s="130"/>
      <c r="PXO37" s="130"/>
      <c r="PXP37" s="130"/>
      <c r="PXQ37" s="130"/>
      <c r="PXR37" s="130"/>
      <c r="PXS37" s="130"/>
      <c r="PXT37" s="130"/>
      <c r="PXU37" s="130"/>
      <c r="PXV37" s="130"/>
      <c r="PXW37" s="129"/>
      <c r="PXX37" s="130"/>
      <c r="PXY37" s="130"/>
      <c r="PXZ37" s="130"/>
      <c r="PYA37" s="130"/>
      <c r="PYB37" s="130"/>
      <c r="PYC37" s="130"/>
      <c r="PYD37" s="130"/>
      <c r="PYE37" s="130"/>
      <c r="PYF37" s="130"/>
      <c r="PYG37" s="130"/>
      <c r="PYH37" s="130"/>
      <c r="PYI37" s="130"/>
      <c r="PYJ37" s="130"/>
      <c r="PYK37" s="130"/>
      <c r="PYL37" s="130"/>
      <c r="PYM37" s="130"/>
      <c r="PYN37" s="130"/>
      <c r="PYO37" s="130"/>
      <c r="PYP37" s="130"/>
      <c r="PYQ37" s="130"/>
      <c r="PYR37" s="130"/>
      <c r="PYS37" s="129"/>
      <c r="PYT37" s="130"/>
      <c r="PYU37" s="130"/>
      <c r="PYV37" s="130"/>
      <c r="PYW37" s="130"/>
      <c r="PYX37" s="130"/>
      <c r="PYY37" s="130"/>
      <c r="PYZ37" s="130"/>
      <c r="PZA37" s="130"/>
      <c r="PZB37" s="130"/>
      <c r="PZC37" s="130"/>
      <c r="PZD37" s="130"/>
      <c r="PZE37" s="130"/>
      <c r="PZF37" s="130"/>
      <c r="PZG37" s="130"/>
      <c r="PZH37" s="130"/>
      <c r="PZI37" s="130"/>
      <c r="PZJ37" s="130"/>
      <c r="PZK37" s="130"/>
      <c r="PZL37" s="130"/>
      <c r="PZM37" s="130"/>
      <c r="PZN37" s="130"/>
      <c r="PZO37" s="129"/>
      <c r="PZP37" s="130"/>
      <c r="PZQ37" s="130"/>
      <c r="PZR37" s="130"/>
      <c r="PZS37" s="130"/>
      <c r="PZT37" s="130"/>
      <c r="PZU37" s="130"/>
      <c r="PZV37" s="130"/>
      <c r="PZW37" s="130"/>
      <c r="PZX37" s="130"/>
      <c r="PZY37" s="130"/>
      <c r="PZZ37" s="130"/>
      <c r="QAA37" s="130"/>
      <c r="QAB37" s="130"/>
      <c r="QAC37" s="130"/>
      <c r="QAD37" s="130"/>
      <c r="QAE37" s="130"/>
      <c r="QAF37" s="130"/>
      <c r="QAG37" s="130"/>
      <c r="QAH37" s="130"/>
      <c r="QAI37" s="130"/>
      <c r="QAJ37" s="130"/>
      <c r="QAK37" s="129"/>
      <c r="QAL37" s="130"/>
      <c r="QAM37" s="130"/>
      <c r="QAN37" s="130"/>
      <c r="QAO37" s="130"/>
      <c r="QAP37" s="130"/>
      <c r="QAQ37" s="130"/>
      <c r="QAR37" s="130"/>
      <c r="QAS37" s="130"/>
      <c r="QAT37" s="130"/>
      <c r="QAU37" s="130"/>
      <c r="QAV37" s="130"/>
      <c r="QAW37" s="130"/>
      <c r="QAX37" s="130"/>
      <c r="QAY37" s="130"/>
      <c r="QAZ37" s="130"/>
      <c r="QBA37" s="130"/>
      <c r="QBB37" s="130"/>
      <c r="QBC37" s="130"/>
      <c r="QBD37" s="130"/>
      <c r="QBE37" s="130"/>
      <c r="QBF37" s="130"/>
      <c r="QBG37" s="129"/>
      <c r="QBH37" s="130"/>
      <c r="QBI37" s="130"/>
      <c r="QBJ37" s="130"/>
      <c r="QBK37" s="130"/>
      <c r="QBL37" s="130"/>
      <c r="QBM37" s="130"/>
      <c r="QBN37" s="130"/>
      <c r="QBO37" s="130"/>
      <c r="QBP37" s="130"/>
      <c r="QBQ37" s="130"/>
      <c r="QBR37" s="130"/>
      <c r="QBS37" s="130"/>
      <c r="QBT37" s="130"/>
      <c r="QBU37" s="130"/>
      <c r="QBV37" s="130"/>
      <c r="QBW37" s="130"/>
      <c r="QBX37" s="130"/>
      <c r="QBY37" s="130"/>
      <c r="QBZ37" s="130"/>
      <c r="QCA37" s="130"/>
      <c r="QCB37" s="130"/>
      <c r="QCC37" s="129"/>
      <c r="QCD37" s="130"/>
      <c r="QCE37" s="130"/>
      <c r="QCF37" s="130"/>
      <c r="QCG37" s="130"/>
      <c r="QCH37" s="130"/>
      <c r="QCI37" s="130"/>
      <c r="QCJ37" s="130"/>
      <c r="QCK37" s="130"/>
      <c r="QCL37" s="130"/>
      <c r="QCM37" s="130"/>
      <c r="QCN37" s="130"/>
      <c r="QCO37" s="130"/>
      <c r="QCP37" s="130"/>
      <c r="QCQ37" s="130"/>
      <c r="QCR37" s="130"/>
      <c r="QCS37" s="130"/>
      <c r="QCT37" s="130"/>
      <c r="QCU37" s="130"/>
      <c r="QCV37" s="130"/>
      <c r="QCW37" s="130"/>
      <c r="QCX37" s="130"/>
      <c r="QCY37" s="129"/>
      <c r="QCZ37" s="130"/>
      <c r="QDA37" s="130"/>
      <c r="QDB37" s="130"/>
      <c r="QDC37" s="130"/>
      <c r="QDD37" s="130"/>
      <c r="QDE37" s="130"/>
      <c r="QDF37" s="130"/>
      <c r="QDG37" s="130"/>
      <c r="QDH37" s="130"/>
      <c r="QDI37" s="130"/>
      <c r="QDJ37" s="130"/>
      <c r="QDK37" s="130"/>
      <c r="QDL37" s="130"/>
      <c r="QDM37" s="130"/>
      <c r="QDN37" s="130"/>
      <c r="QDO37" s="130"/>
      <c r="QDP37" s="130"/>
      <c r="QDQ37" s="130"/>
      <c r="QDR37" s="130"/>
      <c r="QDS37" s="130"/>
      <c r="QDT37" s="130"/>
      <c r="QDU37" s="129"/>
      <c r="QDV37" s="130"/>
      <c r="QDW37" s="130"/>
      <c r="QDX37" s="130"/>
      <c r="QDY37" s="130"/>
      <c r="QDZ37" s="130"/>
      <c r="QEA37" s="130"/>
      <c r="QEB37" s="130"/>
      <c r="QEC37" s="130"/>
      <c r="QED37" s="130"/>
      <c r="QEE37" s="130"/>
      <c r="QEF37" s="130"/>
      <c r="QEG37" s="130"/>
      <c r="QEH37" s="130"/>
      <c r="QEI37" s="130"/>
      <c r="QEJ37" s="130"/>
      <c r="QEK37" s="130"/>
      <c r="QEL37" s="130"/>
      <c r="QEM37" s="130"/>
      <c r="QEN37" s="130"/>
      <c r="QEO37" s="130"/>
      <c r="QEP37" s="130"/>
      <c r="QEQ37" s="129"/>
      <c r="QER37" s="130"/>
      <c r="QES37" s="130"/>
      <c r="QET37" s="130"/>
      <c r="QEU37" s="130"/>
      <c r="QEV37" s="130"/>
      <c r="QEW37" s="130"/>
      <c r="QEX37" s="130"/>
      <c r="QEY37" s="130"/>
      <c r="QEZ37" s="130"/>
      <c r="QFA37" s="130"/>
      <c r="QFB37" s="130"/>
      <c r="QFC37" s="130"/>
      <c r="QFD37" s="130"/>
      <c r="QFE37" s="130"/>
      <c r="QFF37" s="130"/>
      <c r="QFG37" s="130"/>
      <c r="QFH37" s="130"/>
      <c r="QFI37" s="130"/>
      <c r="QFJ37" s="130"/>
      <c r="QFK37" s="130"/>
      <c r="QFL37" s="130"/>
      <c r="QFM37" s="129"/>
      <c r="QFN37" s="130"/>
      <c r="QFO37" s="130"/>
      <c r="QFP37" s="130"/>
      <c r="QFQ37" s="130"/>
      <c r="QFR37" s="130"/>
      <c r="QFS37" s="130"/>
      <c r="QFT37" s="130"/>
      <c r="QFU37" s="130"/>
      <c r="QFV37" s="130"/>
      <c r="QFW37" s="130"/>
      <c r="QFX37" s="130"/>
      <c r="QFY37" s="130"/>
      <c r="QFZ37" s="130"/>
      <c r="QGA37" s="130"/>
      <c r="QGB37" s="130"/>
      <c r="QGC37" s="130"/>
      <c r="QGD37" s="130"/>
      <c r="QGE37" s="130"/>
      <c r="QGF37" s="130"/>
      <c r="QGG37" s="130"/>
      <c r="QGH37" s="130"/>
      <c r="QGI37" s="129"/>
      <c r="QGJ37" s="130"/>
      <c r="QGK37" s="130"/>
      <c r="QGL37" s="130"/>
      <c r="QGM37" s="130"/>
      <c r="QGN37" s="130"/>
      <c r="QGO37" s="130"/>
      <c r="QGP37" s="130"/>
      <c r="QGQ37" s="130"/>
      <c r="QGR37" s="130"/>
      <c r="QGS37" s="130"/>
      <c r="QGT37" s="130"/>
      <c r="QGU37" s="130"/>
      <c r="QGV37" s="130"/>
      <c r="QGW37" s="130"/>
      <c r="QGX37" s="130"/>
      <c r="QGY37" s="130"/>
      <c r="QGZ37" s="130"/>
      <c r="QHA37" s="130"/>
      <c r="QHB37" s="130"/>
      <c r="QHC37" s="130"/>
      <c r="QHD37" s="130"/>
      <c r="QHE37" s="129"/>
      <c r="QHF37" s="130"/>
      <c r="QHG37" s="130"/>
      <c r="QHH37" s="130"/>
      <c r="QHI37" s="130"/>
      <c r="QHJ37" s="130"/>
      <c r="QHK37" s="130"/>
      <c r="QHL37" s="130"/>
      <c r="QHM37" s="130"/>
      <c r="QHN37" s="130"/>
      <c r="QHO37" s="130"/>
      <c r="QHP37" s="130"/>
      <c r="QHQ37" s="130"/>
      <c r="QHR37" s="130"/>
      <c r="QHS37" s="130"/>
      <c r="QHT37" s="130"/>
      <c r="QHU37" s="130"/>
      <c r="QHV37" s="130"/>
      <c r="QHW37" s="130"/>
      <c r="QHX37" s="130"/>
      <c r="QHY37" s="130"/>
      <c r="QHZ37" s="130"/>
      <c r="QIA37" s="129"/>
      <c r="QIB37" s="130"/>
      <c r="QIC37" s="130"/>
      <c r="QID37" s="130"/>
      <c r="QIE37" s="130"/>
      <c r="QIF37" s="130"/>
      <c r="QIG37" s="130"/>
      <c r="QIH37" s="130"/>
      <c r="QII37" s="130"/>
      <c r="QIJ37" s="130"/>
      <c r="QIK37" s="130"/>
      <c r="QIL37" s="130"/>
      <c r="QIM37" s="130"/>
      <c r="QIN37" s="130"/>
      <c r="QIO37" s="130"/>
      <c r="QIP37" s="130"/>
      <c r="QIQ37" s="130"/>
      <c r="QIR37" s="130"/>
      <c r="QIS37" s="130"/>
      <c r="QIT37" s="130"/>
      <c r="QIU37" s="130"/>
      <c r="QIV37" s="130"/>
      <c r="QIW37" s="129"/>
      <c r="QIX37" s="130"/>
      <c r="QIY37" s="130"/>
      <c r="QIZ37" s="130"/>
      <c r="QJA37" s="130"/>
      <c r="QJB37" s="130"/>
      <c r="QJC37" s="130"/>
      <c r="QJD37" s="130"/>
      <c r="QJE37" s="130"/>
      <c r="QJF37" s="130"/>
      <c r="QJG37" s="130"/>
      <c r="QJH37" s="130"/>
      <c r="QJI37" s="130"/>
      <c r="QJJ37" s="130"/>
      <c r="QJK37" s="130"/>
      <c r="QJL37" s="130"/>
      <c r="QJM37" s="130"/>
      <c r="QJN37" s="130"/>
      <c r="QJO37" s="130"/>
      <c r="QJP37" s="130"/>
      <c r="QJQ37" s="130"/>
      <c r="QJR37" s="130"/>
      <c r="QJS37" s="129"/>
      <c r="QJT37" s="130"/>
      <c r="QJU37" s="130"/>
      <c r="QJV37" s="130"/>
      <c r="QJW37" s="130"/>
      <c r="QJX37" s="130"/>
      <c r="QJY37" s="130"/>
      <c r="QJZ37" s="130"/>
      <c r="QKA37" s="130"/>
      <c r="QKB37" s="130"/>
      <c r="QKC37" s="130"/>
      <c r="QKD37" s="130"/>
      <c r="QKE37" s="130"/>
      <c r="QKF37" s="130"/>
      <c r="QKG37" s="130"/>
      <c r="QKH37" s="130"/>
      <c r="QKI37" s="130"/>
      <c r="QKJ37" s="130"/>
      <c r="QKK37" s="130"/>
      <c r="QKL37" s="130"/>
      <c r="QKM37" s="130"/>
      <c r="QKN37" s="130"/>
      <c r="QKO37" s="129"/>
      <c r="QKP37" s="130"/>
      <c r="QKQ37" s="130"/>
      <c r="QKR37" s="130"/>
      <c r="QKS37" s="130"/>
      <c r="QKT37" s="130"/>
      <c r="QKU37" s="130"/>
      <c r="QKV37" s="130"/>
      <c r="QKW37" s="130"/>
      <c r="QKX37" s="130"/>
      <c r="QKY37" s="130"/>
      <c r="QKZ37" s="130"/>
      <c r="QLA37" s="130"/>
      <c r="QLB37" s="130"/>
      <c r="QLC37" s="130"/>
      <c r="QLD37" s="130"/>
      <c r="QLE37" s="130"/>
      <c r="QLF37" s="130"/>
      <c r="QLG37" s="130"/>
      <c r="QLH37" s="130"/>
      <c r="QLI37" s="130"/>
      <c r="QLJ37" s="130"/>
      <c r="QLK37" s="129"/>
      <c r="QLL37" s="130"/>
      <c r="QLM37" s="130"/>
      <c r="QLN37" s="130"/>
      <c r="QLO37" s="130"/>
      <c r="QLP37" s="130"/>
      <c r="QLQ37" s="130"/>
      <c r="QLR37" s="130"/>
      <c r="QLS37" s="130"/>
      <c r="QLT37" s="130"/>
      <c r="QLU37" s="130"/>
      <c r="QLV37" s="130"/>
      <c r="QLW37" s="130"/>
      <c r="QLX37" s="130"/>
      <c r="QLY37" s="130"/>
      <c r="QLZ37" s="130"/>
      <c r="QMA37" s="130"/>
      <c r="QMB37" s="130"/>
      <c r="QMC37" s="130"/>
      <c r="QMD37" s="130"/>
      <c r="QME37" s="130"/>
      <c r="QMF37" s="130"/>
      <c r="QMG37" s="129"/>
      <c r="QMH37" s="130"/>
      <c r="QMI37" s="130"/>
      <c r="QMJ37" s="130"/>
      <c r="QMK37" s="130"/>
      <c r="QML37" s="130"/>
      <c r="QMM37" s="130"/>
      <c r="QMN37" s="130"/>
      <c r="QMO37" s="130"/>
      <c r="QMP37" s="130"/>
      <c r="QMQ37" s="130"/>
      <c r="QMR37" s="130"/>
      <c r="QMS37" s="130"/>
      <c r="QMT37" s="130"/>
      <c r="QMU37" s="130"/>
      <c r="QMV37" s="130"/>
      <c r="QMW37" s="130"/>
      <c r="QMX37" s="130"/>
      <c r="QMY37" s="130"/>
      <c r="QMZ37" s="130"/>
      <c r="QNA37" s="130"/>
      <c r="QNB37" s="130"/>
      <c r="QNC37" s="129"/>
      <c r="QND37" s="130"/>
      <c r="QNE37" s="130"/>
      <c r="QNF37" s="130"/>
      <c r="QNG37" s="130"/>
      <c r="QNH37" s="130"/>
      <c r="QNI37" s="130"/>
      <c r="QNJ37" s="130"/>
      <c r="QNK37" s="130"/>
      <c r="QNL37" s="130"/>
      <c r="QNM37" s="130"/>
      <c r="QNN37" s="130"/>
      <c r="QNO37" s="130"/>
      <c r="QNP37" s="130"/>
      <c r="QNQ37" s="130"/>
      <c r="QNR37" s="130"/>
      <c r="QNS37" s="130"/>
      <c r="QNT37" s="130"/>
      <c r="QNU37" s="130"/>
      <c r="QNV37" s="130"/>
      <c r="QNW37" s="130"/>
      <c r="QNX37" s="130"/>
      <c r="QNY37" s="129"/>
      <c r="QNZ37" s="130"/>
      <c r="QOA37" s="130"/>
      <c r="QOB37" s="130"/>
      <c r="QOC37" s="130"/>
      <c r="QOD37" s="130"/>
      <c r="QOE37" s="130"/>
      <c r="QOF37" s="130"/>
      <c r="QOG37" s="130"/>
      <c r="QOH37" s="130"/>
      <c r="QOI37" s="130"/>
      <c r="QOJ37" s="130"/>
      <c r="QOK37" s="130"/>
      <c r="QOL37" s="130"/>
      <c r="QOM37" s="130"/>
      <c r="QON37" s="130"/>
      <c r="QOO37" s="130"/>
      <c r="QOP37" s="130"/>
      <c r="QOQ37" s="130"/>
      <c r="QOR37" s="130"/>
      <c r="QOS37" s="130"/>
      <c r="QOT37" s="130"/>
      <c r="QOU37" s="129"/>
      <c r="QOV37" s="130"/>
      <c r="QOW37" s="130"/>
      <c r="QOX37" s="130"/>
      <c r="QOY37" s="130"/>
      <c r="QOZ37" s="130"/>
      <c r="QPA37" s="130"/>
      <c r="QPB37" s="130"/>
      <c r="QPC37" s="130"/>
      <c r="QPD37" s="130"/>
      <c r="QPE37" s="130"/>
      <c r="QPF37" s="130"/>
      <c r="QPG37" s="130"/>
      <c r="QPH37" s="130"/>
      <c r="QPI37" s="130"/>
      <c r="QPJ37" s="130"/>
      <c r="QPK37" s="130"/>
      <c r="QPL37" s="130"/>
      <c r="QPM37" s="130"/>
      <c r="QPN37" s="130"/>
      <c r="QPO37" s="130"/>
      <c r="QPP37" s="130"/>
      <c r="QPQ37" s="129"/>
      <c r="QPR37" s="130"/>
      <c r="QPS37" s="130"/>
      <c r="QPT37" s="130"/>
      <c r="QPU37" s="130"/>
      <c r="QPV37" s="130"/>
      <c r="QPW37" s="130"/>
      <c r="QPX37" s="130"/>
      <c r="QPY37" s="130"/>
      <c r="QPZ37" s="130"/>
      <c r="QQA37" s="130"/>
      <c r="QQB37" s="130"/>
      <c r="QQC37" s="130"/>
      <c r="QQD37" s="130"/>
      <c r="QQE37" s="130"/>
      <c r="QQF37" s="130"/>
      <c r="QQG37" s="130"/>
      <c r="QQH37" s="130"/>
      <c r="QQI37" s="130"/>
      <c r="QQJ37" s="130"/>
      <c r="QQK37" s="130"/>
      <c r="QQL37" s="130"/>
      <c r="QQM37" s="129"/>
      <c r="QQN37" s="130"/>
      <c r="QQO37" s="130"/>
      <c r="QQP37" s="130"/>
      <c r="QQQ37" s="130"/>
      <c r="QQR37" s="130"/>
      <c r="QQS37" s="130"/>
      <c r="QQT37" s="130"/>
      <c r="QQU37" s="130"/>
      <c r="QQV37" s="130"/>
      <c r="QQW37" s="130"/>
      <c r="QQX37" s="130"/>
      <c r="QQY37" s="130"/>
      <c r="QQZ37" s="130"/>
      <c r="QRA37" s="130"/>
      <c r="QRB37" s="130"/>
      <c r="QRC37" s="130"/>
      <c r="QRD37" s="130"/>
      <c r="QRE37" s="130"/>
      <c r="QRF37" s="130"/>
      <c r="QRG37" s="130"/>
      <c r="QRH37" s="130"/>
      <c r="QRI37" s="129"/>
      <c r="QRJ37" s="130"/>
      <c r="QRK37" s="130"/>
      <c r="QRL37" s="130"/>
      <c r="QRM37" s="130"/>
      <c r="QRN37" s="130"/>
      <c r="QRO37" s="130"/>
      <c r="QRP37" s="130"/>
      <c r="QRQ37" s="130"/>
      <c r="QRR37" s="130"/>
      <c r="QRS37" s="130"/>
      <c r="QRT37" s="130"/>
      <c r="QRU37" s="130"/>
      <c r="QRV37" s="130"/>
      <c r="QRW37" s="130"/>
      <c r="QRX37" s="130"/>
      <c r="QRY37" s="130"/>
      <c r="QRZ37" s="130"/>
      <c r="QSA37" s="130"/>
      <c r="QSB37" s="130"/>
      <c r="QSC37" s="130"/>
      <c r="QSD37" s="130"/>
      <c r="QSE37" s="129"/>
      <c r="QSF37" s="130"/>
      <c r="QSG37" s="130"/>
      <c r="QSH37" s="130"/>
      <c r="QSI37" s="130"/>
      <c r="QSJ37" s="130"/>
      <c r="QSK37" s="130"/>
      <c r="QSL37" s="130"/>
      <c r="QSM37" s="130"/>
      <c r="QSN37" s="130"/>
      <c r="QSO37" s="130"/>
      <c r="QSP37" s="130"/>
      <c r="QSQ37" s="130"/>
      <c r="QSR37" s="130"/>
      <c r="QSS37" s="130"/>
      <c r="QST37" s="130"/>
      <c r="QSU37" s="130"/>
      <c r="QSV37" s="130"/>
      <c r="QSW37" s="130"/>
      <c r="QSX37" s="130"/>
      <c r="QSY37" s="130"/>
      <c r="QSZ37" s="130"/>
      <c r="QTA37" s="129"/>
      <c r="QTB37" s="130"/>
      <c r="QTC37" s="130"/>
      <c r="QTD37" s="130"/>
      <c r="QTE37" s="130"/>
      <c r="QTF37" s="130"/>
      <c r="QTG37" s="130"/>
      <c r="QTH37" s="130"/>
      <c r="QTI37" s="130"/>
      <c r="QTJ37" s="130"/>
      <c r="QTK37" s="130"/>
      <c r="QTL37" s="130"/>
      <c r="QTM37" s="130"/>
      <c r="QTN37" s="130"/>
      <c r="QTO37" s="130"/>
      <c r="QTP37" s="130"/>
      <c r="QTQ37" s="130"/>
      <c r="QTR37" s="130"/>
      <c r="QTS37" s="130"/>
      <c r="QTT37" s="130"/>
      <c r="QTU37" s="130"/>
      <c r="QTV37" s="130"/>
      <c r="QTW37" s="129"/>
      <c r="QTX37" s="130"/>
      <c r="QTY37" s="130"/>
      <c r="QTZ37" s="130"/>
      <c r="QUA37" s="130"/>
      <c r="QUB37" s="130"/>
      <c r="QUC37" s="130"/>
      <c r="QUD37" s="130"/>
      <c r="QUE37" s="130"/>
      <c r="QUF37" s="130"/>
      <c r="QUG37" s="130"/>
      <c r="QUH37" s="130"/>
      <c r="QUI37" s="130"/>
      <c r="QUJ37" s="130"/>
      <c r="QUK37" s="130"/>
      <c r="QUL37" s="130"/>
      <c r="QUM37" s="130"/>
      <c r="QUN37" s="130"/>
      <c r="QUO37" s="130"/>
      <c r="QUP37" s="130"/>
      <c r="QUQ37" s="130"/>
      <c r="QUR37" s="130"/>
      <c r="QUS37" s="129"/>
      <c r="QUT37" s="130"/>
      <c r="QUU37" s="130"/>
      <c r="QUV37" s="130"/>
      <c r="QUW37" s="130"/>
      <c r="QUX37" s="130"/>
      <c r="QUY37" s="130"/>
      <c r="QUZ37" s="130"/>
      <c r="QVA37" s="130"/>
      <c r="QVB37" s="130"/>
      <c r="QVC37" s="130"/>
      <c r="QVD37" s="130"/>
      <c r="QVE37" s="130"/>
      <c r="QVF37" s="130"/>
      <c r="QVG37" s="130"/>
      <c r="QVH37" s="130"/>
      <c r="QVI37" s="130"/>
      <c r="QVJ37" s="130"/>
      <c r="QVK37" s="130"/>
      <c r="QVL37" s="130"/>
      <c r="QVM37" s="130"/>
      <c r="QVN37" s="130"/>
      <c r="QVO37" s="129"/>
      <c r="QVP37" s="130"/>
      <c r="QVQ37" s="130"/>
      <c r="QVR37" s="130"/>
      <c r="QVS37" s="130"/>
      <c r="QVT37" s="130"/>
      <c r="QVU37" s="130"/>
      <c r="QVV37" s="130"/>
      <c r="QVW37" s="130"/>
      <c r="QVX37" s="130"/>
      <c r="QVY37" s="130"/>
      <c r="QVZ37" s="130"/>
      <c r="QWA37" s="130"/>
      <c r="QWB37" s="130"/>
      <c r="QWC37" s="130"/>
      <c r="QWD37" s="130"/>
      <c r="QWE37" s="130"/>
      <c r="QWF37" s="130"/>
      <c r="QWG37" s="130"/>
      <c r="QWH37" s="130"/>
      <c r="QWI37" s="130"/>
      <c r="QWJ37" s="130"/>
      <c r="QWK37" s="129"/>
      <c r="QWL37" s="130"/>
      <c r="QWM37" s="130"/>
      <c r="QWN37" s="130"/>
      <c r="QWO37" s="130"/>
      <c r="QWP37" s="130"/>
      <c r="QWQ37" s="130"/>
      <c r="QWR37" s="130"/>
      <c r="QWS37" s="130"/>
      <c r="QWT37" s="130"/>
      <c r="QWU37" s="130"/>
      <c r="QWV37" s="130"/>
      <c r="QWW37" s="130"/>
      <c r="QWX37" s="130"/>
      <c r="QWY37" s="130"/>
      <c r="QWZ37" s="130"/>
      <c r="QXA37" s="130"/>
      <c r="QXB37" s="130"/>
      <c r="QXC37" s="130"/>
      <c r="QXD37" s="130"/>
      <c r="QXE37" s="130"/>
      <c r="QXF37" s="130"/>
      <c r="QXG37" s="129"/>
      <c r="QXH37" s="130"/>
      <c r="QXI37" s="130"/>
      <c r="QXJ37" s="130"/>
      <c r="QXK37" s="130"/>
      <c r="QXL37" s="130"/>
      <c r="QXM37" s="130"/>
      <c r="QXN37" s="130"/>
      <c r="QXO37" s="130"/>
      <c r="QXP37" s="130"/>
      <c r="QXQ37" s="130"/>
      <c r="QXR37" s="130"/>
      <c r="QXS37" s="130"/>
      <c r="QXT37" s="130"/>
      <c r="QXU37" s="130"/>
      <c r="QXV37" s="130"/>
      <c r="QXW37" s="130"/>
      <c r="QXX37" s="130"/>
      <c r="QXY37" s="130"/>
      <c r="QXZ37" s="130"/>
      <c r="QYA37" s="130"/>
      <c r="QYB37" s="130"/>
      <c r="QYC37" s="129"/>
      <c r="QYD37" s="130"/>
      <c r="QYE37" s="130"/>
      <c r="QYF37" s="130"/>
      <c r="QYG37" s="130"/>
      <c r="QYH37" s="130"/>
      <c r="QYI37" s="130"/>
      <c r="QYJ37" s="130"/>
      <c r="QYK37" s="130"/>
      <c r="QYL37" s="130"/>
      <c r="QYM37" s="130"/>
      <c r="QYN37" s="130"/>
      <c r="QYO37" s="130"/>
      <c r="QYP37" s="130"/>
      <c r="QYQ37" s="130"/>
      <c r="QYR37" s="130"/>
      <c r="QYS37" s="130"/>
      <c r="QYT37" s="130"/>
      <c r="QYU37" s="130"/>
      <c r="QYV37" s="130"/>
      <c r="QYW37" s="130"/>
      <c r="QYX37" s="130"/>
      <c r="QYY37" s="129"/>
      <c r="QYZ37" s="130"/>
      <c r="QZA37" s="130"/>
      <c r="QZB37" s="130"/>
      <c r="QZC37" s="130"/>
      <c r="QZD37" s="130"/>
      <c r="QZE37" s="130"/>
      <c r="QZF37" s="130"/>
      <c r="QZG37" s="130"/>
      <c r="QZH37" s="130"/>
      <c r="QZI37" s="130"/>
      <c r="QZJ37" s="130"/>
      <c r="QZK37" s="130"/>
      <c r="QZL37" s="130"/>
      <c r="QZM37" s="130"/>
      <c r="QZN37" s="130"/>
      <c r="QZO37" s="130"/>
      <c r="QZP37" s="130"/>
      <c r="QZQ37" s="130"/>
      <c r="QZR37" s="130"/>
      <c r="QZS37" s="130"/>
      <c r="QZT37" s="130"/>
      <c r="QZU37" s="129"/>
      <c r="QZV37" s="130"/>
      <c r="QZW37" s="130"/>
      <c r="QZX37" s="130"/>
      <c r="QZY37" s="130"/>
      <c r="QZZ37" s="130"/>
      <c r="RAA37" s="130"/>
      <c r="RAB37" s="130"/>
      <c r="RAC37" s="130"/>
      <c r="RAD37" s="130"/>
      <c r="RAE37" s="130"/>
      <c r="RAF37" s="130"/>
      <c r="RAG37" s="130"/>
      <c r="RAH37" s="130"/>
      <c r="RAI37" s="130"/>
      <c r="RAJ37" s="130"/>
      <c r="RAK37" s="130"/>
      <c r="RAL37" s="130"/>
      <c r="RAM37" s="130"/>
      <c r="RAN37" s="130"/>
      <c r="RAO37" s="130"/>
      <c r="RAP37" s="130"/>
      <c r="RAQ37" s="129"/>
      <c r="RAR37" s="130"/>
      <c r="RAS37" s="130"/>
      <c r="RAT37" s="130"/>
      <c r="RAU37" s="130"/>
      <c r="RAV37" s="130"/>
      <c r="RAW37" s="130"/>
      <c r="RAX37" s="130"/>
      <c r="RAY37" s="130"/>
      <c r="RAZ37" s="130"/>
      <c r="RBA37" s="130"/>
      <c r="RBB37" s="130"/>
      <c r="RBC37" s="130"/>
      <c r="RBD37" s="130"/>
      <c r="RBE37" s="130"/>
      <c r="RBF37" s="130"/>
      <c r="RBG37" s="130"/>
      <c r="RBH37" s="130"/>
      <c r="RBI37" s="130"/>
      <c r="RBJ37" s="130"/>
      <c r="RBK37" s="130"/>
      <c r="RBL37" s="130"/>
      <c r="RBM37" s="129"/>
      <c r="RBN37" s="130"/>
      <c r="RBO37" s="130"/>
      <c r="RBP37" s="130"/>
      <c r="RBQ37" s="130"/>
      <c r="RBR37" s="130"/>
      <c r="RBS37" s="130"/>
      <c r="RBT37" s="130"/>
      <c r="RBU37" s="130"/>
      <c r="RBV37" s="130"/>
      <c r="RBW37" s="130"/>
      <c r="RBX37" s="130"/>
      <c r="RBY37" s="130"/>
      <c r="RBZ37" s="130"/>
      <c r="RCA37" s="130"/>
      <c r="RCB37" s="130"/>
      <c r="RCC37" s="130"/>
      <c r="RCD37" s="130"/>
      <c r="RCE37" s="130"/>
      <c r="RCF37" s="130"/>
      <c r="RCG37" s="130"/>
      <c r="RCH37" s="130"/>
      <c r="RCI37" s="129"/>
      <c r="RCJ37" s="130"/>
      <c r="RCK37" s="130"/>
      <c r="RCL37" s="130"/>
      <c r="RCM37" s="130"/>
      <c r="RCN37" s="130"/>
      <c r="RCO37" s="130"/>
      <c r="RCP37" s="130"/>
      <c r="RCQ37" s="130"/>
      <c r="RCR37" s="130"/>
      <c r="RCS37" s="130"/>
      <c r="RCT37" s="130"/>
      <c r="RCU37" s="130"/>
      <c r="RCV37" s="130"/>
      <c r="RCW37" s="130"/>
      <c r="RCX37" s="130"/>
      <c r="RCY37" s="130"/>
      <c r="RCZ37" s="130"/>
      <c r="RDA37" s="130"/>
      <c r="RDB37" s="130"/>
      <c r="RDC37" s="130"/>
      <c r="RDD37" s="130"/>
      <c r="RDE37" s="129"/>
      <c r="RDF37" s="130"/>
      <c r="RDG37" s="130"/>
      <c r="RDH37" s="130"/>
      <c r="RDI37" s="130"/>
      <c r="RDJ37" s="130"/>
      <c r="RDK37" s="130"/>
      <c r="RDL37" s="130"/>
      <c r="RDM37" s="130"/>
      <c r="RDN37" s="130"/>
      <c r="RDO37" s="130"/>
      <c r="RDP37" s="130"/>
      <c r="RDQ37" s="130"/>
      <c r="RDR37" s="130"/>
      <c r="RDS37" s="130"/>
      <c r="RDT37" s="130"/>
      <c r="RDU37" s="130"/>
      <c r="RDV37" s="130"/>
      <c r="RDW37" s="130"/>
      <c r="RDX37" s="130"/>
      <c r="RDY37" s="130"/>
      <c r="RDZ37" s="130"/>
      <c r="REA37" s="129"/>
      <c r="REB37" s="130"/>
      <c r="REC37" s="130"/>
      <c r="RED37" s="130"/>
      <c r="REE37" s="130"/>
      <c r="REF37" s="130"/>
      <c r="REG37" s="130"/>
      <c r="REH37" s="130"/>
      <c r="REI37" s="130"/>
      <c r="REJ37" s="130"/>
      <c r="REK37" s="130"/>
      <c r="REL37" s="130"/>
      <c r="REM37" s="130"/>
      <c r="REN37" s="130"/>
      <c r="REO37" s="130"/>
      <c r="REP37" s="130"/>
      <c r="REQ37" s="130"/>
      <c r="RER37" s="130"/>
      <c r="RES37" s="130"/>
      <c r="RET37" s="130"/>
      <c r="REU37" s="130"/>
      <c r="REV37" s="130"/>
      <c r="REW37" s="129"/>
      <c r="REX37" s="130"/>
      <c r="REY37" s="130"/>
      <c r="REZ37" s="130"/>
      <c r="RFA37" s="130"/>
      <c r="RFB37" s="130"/>
      <c r="RFC37" s="130"/>
      <c r="RFD37" s="130"/>
      <c r="RFE37" s="130"/>
      <c r="RFF37" s="130"/>
      <c r="RFG37" s="130"/>
      <c r="RFH37" s="130"/>
      <c r="RFI37" s="130"/>
      <c r="RFJ37" s="130"/>
      <c r="RFK37" s="130"/>
      <c r="RFL37" s="130"/>
      <c r="RFM37" s="130"/>
      <c r="RFN37" s="130"/>
      <c r="RFO37" s="130"/>
      <c r="RFP37" s="130"/>
      <c r="RFQ37" s="130"/>
      <c r="RFR37" s="130"/>
      <c r="RFS37" s="129"/>
      <c r="RFT37" s="130"/>
      <c r="RFU37" s="130"/>
      <c r="RFV37" s="130"/>
      <c r="RFW37" s="130"/>
      <c r="RFX37" s="130"/>
      <c r="RFY37" s="130"/>
      <c r="RFZ37" s="130"/>
      <c r="RGA37" s="130"/>
      <c r="RGB37" s="130"/>
      <c r="RGC37" s="130"/>
      <c r="RGD37" s="130"/>
      <c r="RGE37" s="130"/>
      <c r="RGF37" s="130"/>
      <c r="RGG37" s="130"/>
      <c r="RGH37" s="130"/>
      <c r="RGI37" s="130"/>
      <c r="RGJ37" s="130"/>
      <c r="RGK37" s="130"/>
      <c r="RGL37" s="130"/>
      <c r="RGM37" s="130"/>
      <c r="RGN37" s="130"/>
      <c r="RGO37" s="129"/>
      <c r="RGP37" s="130"/>
      <c r="RGQ37" s="130"/>
      <c r="RGR37" s="130"/>
      <c r="RGS37" s="130"/>
      <c r="RGT37" s="130"/>
      <c r="RGU37" s="130"/>
      <c r="RGV37" s="130"/>
      <c r="RGW37" s="130"/>
      <c r="RGX37" s="130"/>
      <c r="RGY37" s="130"/>
      <c r="RGZ37" s="130"/>
      <c r="RHA37" s="130"/>
      <c r="RHB37" s="130"/>
      <c r="RHC37" s="130"/>
      <c r="RHD37" s="130"/>
      <c r="RHE37" s="130"/>
      <c r="RHF37" s="130"/>
      <c r="RHG37" s="130"/>
      <c r="RHH37" s="130"/>
      <c r="RHI37" s="130"/>
      <c r="RHJ37" s="130"/>
      <c r="RHK37" s="129"/>
      <c r="RHL37" s="130"/>
      <c r="RHM37" s="130"/>
      <c r="RHN37" s="130"/>
      <c r="RHO37" s="130"/>
      <c r="RHP37" s="130"/>
      <c r="RHQ37" s="130"/>
      <c r="RHR37" s="130"/>
      <c r="RHS37" s="130"/>
      <c r="RHT37" s="130"/>
      <c r="RHU37" s="130"/>
      <c r="RHV37" s="130"/>
      <c r="RHW37" s="130"/>
      <c r="RHX37" s="130"/>
      <c r="RHY37" s="130"/>
      <c r="RHZ37" s="130"/>
      <c r="RIA37" s="130"/>
      <c r="RIB37" s="130"/>
      <c r="RIC37" s="130"/>
      <c r="RID37" s="130"/>
      <c r="RIE37" s="130"/>
      <c r="RIF37" s="130"/>
      <c r="RIG37" s="129"/>
      <c r="RIH37" s="130"/>
      <c r="RII37" s="130"/>
      <c r="RIJ37" s="130"/>
      <c r="RIK37" s="130"/>
      <c r="RIL37" s="130"/>
      <c r="RIM37" s="130"/>
      <c r="RIN37" s="130"/>
      <c r="RIO37" s="130"/>
      <c r="RIP37" s="130"/>
      <c r="RIQ37" s="130"/>
      <c r="RIR37" s="130"/>
      <c r="RIS37" s="130"/>
      <c r="RIT37" s="130"/>
      <c r="RIU37" s="130"/>
      <c r="RIV37" s="130"/>
      <c r="RIW37" s="130"/>
      <c r="RIX37" s="130"/>
      <c r="RIY37" s="130"/>
      <c r="RIZ37" s="130"/>
      <c r="RJA37" s="130"/>
      <c r="RJB37" s="130"/>
      <c r="RJC37" s="129"/>
      <c r="RJD37" s="130"/>
      <c r="RJE37" s="130"/>
      <c r="RJF37" s="130"/>
      <c r="RJG37" s="130"/>
      <c r="RJH37" s="130"/>
      <c r="RJI37" s="130"/>
      <c r="RJJ37" s="130"/>
      <c r="RJK37" s="130"/>
      <c r="RJL37" s="130"/>
      <c r="RJM37" s="130"/>
      <c r="RJN37" s="130"/>
      <c r="RJO37" s="130"/>
      <c r="RJP37" s="130"/>
      <c r="RJQ37" s="130"/>
      <c r="RJR37" s="130"/>
      <c r="RJS37" s="130"/>
      <c r="RJT37" s="130"/>
      <c r="RJU37" s="130"/>
      <c r="RJV37" s="130"/>
      <c r="RJW37" s="130"/>
      <c r="RJX37" s="130"/>
      <c r="RJY37" s="129"/>
      <c r="RJZ37" s="130"/>
      <c r="RKA37" s="130"/>
      <c r="RKB37" s="130"/>
      <c r="RKC37" s="130"/>
      <c r="RKD37" s="130"/>
      <c r="RKE37" s="130"/>
      <c r="RKF37" s="130"/>
      <c r="RKG37" s="130"/>
      <c r="RKH37" s="130"/>
      <c r="RKI37" s="130"/>
      <c r="RKJ37" s="130"/>
      <c r="RKK37" s="130"/>
      <c r="RKL37" s="130"/>
      <c r="RKM37" s="130"/>
      <c r="RKN37" s="130"/>
      <c r="RKO37" s="130"/>
      <c r="RKP37" s="130"/>
      <c r="RKQ37" s="130"/>
      <c r="RKR37" s="130"/>
      <c r="RKS37" s="130"/>
      <c r="RKT37" s="130"/>
      <c r="RKU37" s="129"/>
      <c r="RKV37" s="130"/>
      <c r="RKW37" s="130"/>
      <c r="RKX37" s="130"/>
      <c r="RKY37" s="130"/>
      <c r="RKZ37" s="130"/>
      <c r="RLA37" s="130"/>
      <c r="RLB37" s="130"/>
      <c r="RLC37" s="130"/>
      <c r="RLD37" s="130"/>
      <c r="RLE37" s="130"/>
      <c r="RLF37" s="130"/>
      <c r="RLG37" s="130"/>
      <c r="RLH37" s="130"/>
      <c r="RLI37" s="130"/>
      <c r="RLJ37" s="130"/>
      <c r="RLK37" s="130"/>
      <c r="RLL37" s="130"/>
      <c r="RLM37" s="130"/>
      <c r="RLN37" s="130"/>
      <c r="RLO37" s="130"/>
      <c r="RLP37" s="130"/>
      <c r="RLQ37" s="129"/>
      <c r="RLR37" s="130"/>
      <c r="RLS37" s="130"/>
      <c r="RLT37" s="130"/>
      <c r="RLU37" s="130"/>
      <c r="RLV37" s="130"/>
      <c r="RLW37" s="130"/>
      <c r="RLX37" s="130"/>
      <c r="RLY37" s="130"/>
      <c r="RLZ37" s="130"/>
      <c r="RMA37" s="130"/>
      <c r="RMB37" s="130"/>
      <c r="RMC37" s="130"/>
      <c r="RMD37" s="130"/>
      <c r="RME37" s="130"/>
      <c r="RMF37" s="130"/>
      <c r="RMG37" s="130"/>
      <c r="RMH37" s="130"/>
      <c r="RMI37" s="130"/>
      <c r="RMJ37" s="130"/>
      <c r="RMK37" s="130"/>
      <c r="RML37" s="130"/>
      <c r="RMM37" s="129"/>
      <c r="RMN37" s="130"/>
      <c r="RMO37" s="130"/>
      <c r="RMP37" s="130"/>
      <c r="RMQ37" s="130"/>
      <c r="RMR37" s="130"/>
      <c r="RMS37" s="130"/>
      <c r="RMT37" s="130"/>
      <c r="RMU37" s="130"/>
      <c r="RMV37" s="130"/>
      <c r="RMW37" s="130"/>
      <c r="RMX37" s="130"/>
      <c r="RMY37" s="130"/>
      <c r="RMZ37" s="130"/>
      <c r="RNA37" s="130"/>
      <c r="RNB37" s="130"/>
      <c r="RNC37" s="130"/>
      <c r="RND37" s="130"/>
      <c r="RNE37" s="130"/>
      <c r="RNF37" s="130"/>
      <c r="RNG37" s="130"/>
      <c r="RNH37" s="130"/>
      <c r="RNI37" s="129"/>
      <c r="RNJ37" s="130"/>
      <c r="RNK37" s="130"/>
      <c r="RNL37" s="130"/>
      <c r="RNM37" s="130"/>
      <c r="RNN37" s="130"/>
      <c r="RNO37" s="130"/>
      <c r="RNP37" s="130"/>
      <c r="RNQ37" s="130"/>
      <c r="RNR37" s="130"/>
      <c r="RNS37" s="130"/>
      <c r="RNT37" s="130"/>
      <c r="RNU37" s="130"/>
      <c r="RNV37" s="130"/>
      <c r="RNW37" s="130"/>
      <c r="RNX37" s="130"/>
      <c r="RNY37" s="130"/>
      <c r="RNZ37" s="130"/>
      <c r="ROA37" s="130"/>
      <c r="ROB37" s="130"/>
      <c r="ROC37" s="130"/>
      <c r="ROD37" s="130"/>
      <c r="ROE37" s="129"/>
      <c r="ROF37" s="130"/>
      <c r="ROG37" s="130"/>
      <c r="ROH37" s="130"/>
      <c r="ROI37" s="130"/>
      <c r="ROJ37" s="130"/>
      <c r="ROK37" s="130"/>
      <c r="ROL37" s="130"/>
      <c r="ROM37" s="130"/>
      <c r="RON37" s="130"/>
      <c r="ROO37" s="130"/>
      <c r="ROP37" s="130"/>
      <c r="ROQ37" s="130"/>
      <c r="ROR37" s="130"/>
      <c r="ROS37" s="130"/>
      <c r="ROT37" s="130"/>
      <c r="ROU37" s="130"/>
      <c r="ROV37" s="130"/>
      <c r="ROW37" s="130"/>
      <c r="ROX37" s="130"/>
      <c r="ROY37" s="130"/>
      <c r="ROZ37" s="130"/>
      <c r="RPA37" s="129"/>
      <c r="RPB37" s="130"/>
      <c r="RPC37" s="130"/>
      <c r="RPD37" s="130"/>
      <c r="RPE37" s="130"/>
      <c r="RPF37" s="130"/>
      <c r="RPG37" s="130"/>
      <c r="RPH37" s="130"/>
      <c r="RPI37" s="130"/>
      <c r="RPJ37" s="130"/>
      <c r="RPK37" s="130"/>
      <c r="RPL37" s="130"/>
      <c r="RPM37" s="130"/>
      <c r="RPN37" s="130"/>
      <c r="RPO37" s="130"/>
      <c r="RPP37" s="130"/>
      <c r="RPQ37" s="130"/>
      <c r="RPR37" s="130"/>
      <c r="RPS37" s="130"/>
      <c r="RPT37" s="130"/>
      <c r="RPU37" s="130"/>
      <c r="RPV37" s="130"/>
      <c r="RPW37" s="129"/>
      <c r="RPX37" s="130"/>
      <c r="RPY37" s="130"/>
      <c r="RPZ37" s="130"/>
      <c r="RQA37" s="130"/>
      <c r="RQB37" s="130"/>
      <c r="RQC37" s="130"/>
      <c r="RQD37" s="130"/>
      <c r="RQE37" s="130"/>
      <c r="RQF37" s="130"/>
      <c r="RQG37" s="130"/>
      <c r="RQH37" s="130"/>
      <c r="RQI37" s="130"/>
      <c r="RQJ37" s="130"/>
      <c r="RQK37" s="130"/>
      <c r="RQL37" s="130"/>
      <c r="RQM37" s="130"/>
      <c r="RQN37" s="130"/>
      <c r="RQO37" s="130"/>
      <c r="RQP37" s="130"/>
      <c r="RQQ37" s="130"/>
      <c r="RQR37" s="130"/>
      <c r="RQS37" s="129"/>
      <c r="RQT37" s="130"/>
      <c r="RQU37" s="130"/>
      <c r="RQV37" s="130"/>
      <c r="RQW37" s="130"/>
      <c r="RQX37" s="130"/>
      <c r="RQY37" s="130"/>
      <c r="RQZ37" s="130"/>
      <c r="RRA37" s="130"/>
      <c r="RRB37" s="130"/>
      <c r="RRC37" s="130"/>
      <c r="RRD37" s="130"/>
      <c r="RRE37" s="130"/>
      <c r="RRF37" s="130"/>
      <c r="RRG37" s="130"/>
      <c r="RRH37" s="130"/>
      <c r="RRI37" s="130"/>
      <c r="RRJ37" s="130"/>
      <c r="RRK37" s="130"/>
      <c r="RRL37" s="130"/>
      <c r="RRM37" s="130"/>
      <c r="RRN37" s="130"/>
      <c r="RRO37" s="129"/>
      <c r="RRP37" s="130"/>
      <c r="RRQ37" s="130"/>
      <c r="RRR37" s="130"/>
      <c r="RRS37" s="130"/>
      <c r="RRT37" s="130"/>
      <c r="RRU37" s="130"/>
      <c r="RRV37" s="130"/>
      <c r="RRW37" s="130"/>
      <c r="RRX37" s="130"/>
      <c r="RRY37" s="130"/>
      <c r="RRZ37" s="130"/>
      <c r="RSA37" s="130"/>
      <c r="RSB37" s="130"/>
      <c r="RSC37" s="130"/>
      <c r="RSD37" s="130"/>
      <c r="RSE37" s="130"/>
      <c r="RSF37" s="130"/>
      <c r="RSG37" s="130"/>
      <c r="RSH37" s="130"/>
      <c r="RSI37" s="130"/>
      <c r="RSJ37" s="130"/>
      <c r="RSK37" s="129"/>
      <c r="RSL37" s="130"/>
      <c r="RSM37" s="130"/>
      <c r="RSN37" s="130"/>
      <c r="RSO37" s="130"/>
      <c r="RSP37" s="130"/>
      <c r="RSQ37" s="130"/>
      <c r="RSR37" s="130"/>
      <c r="RSS37" s="130"/>
      <c r="RST37" s="130"/>
      <c r="RSU37" s="130"/>
      <c r="RSV37" s="130"/>
      <c r="RSW37" s="130"/>
      <c r="RSX37" s="130"/>
      <c r="RSY37" s="130"/>
      <c r="RSZ37" s="130"/>
      <c r="RTA37" s="130"/>
      <c r="RTB37" s="130"/>
      <c r="RTC37" s="130"/>
      <c r="RTD37" s="130"/>
      <c r="RTE37" s="130"/>
      <c r="RTF37" s="130"/>
      <c r="RTG37" s="129"/>
      <c r="RTH37" s="130"/>
      <c r="RTI37" s="130"/>
      <c r="RTJ37" s="130"/>
      <c r="RTK37" s="130"/>
      <c r="RTL37" s="130"/>
      <c r="RTM37" s="130"/>
      <c r="RTN37" s="130"/>
      <c r="RTO37" s="130"/>
      <c r="RTP37" s="130"/>
      <c r="RTQ37" s="130"/>
      <c r="RTR37" s="130"/>
      <c r="RTS37" s="130"/>
      <c r="RTT37" s="130"/>
      <c r="RTU37" s="130"/>
      <c r="RTV37" s="130"/>
      <c r="RTW37" s="130"/>
      <c r="RTX37" s="130"/>
      <c r="RTY37" s="130"/>
      <c r="RTZ37" s="130"/>
      <c r="RUA37" s="130"/>
      <c r="RUB37" s="130"/>
      <c r="RUC37" s="129"/>
      <c r="RUD37" s="130"/>
      <c r="RUE37" s="130"/>
      <c r="RUF37" s="130"/>
      <c r="RUG37" s="130"/>
      <c r="RUH37" s="130"/>
      <c r="RUI37" s="130"/>
      <c r="RUJ37" s="130"/>
      <c r="RUK37" s="130"/>
      <c r="RUL37" s="130"/>
      <c r="RUM37" s="130"/>
      <c r="RUN37" s="130"/>
      <c r="RUO37" s="130"/>
      <c r="RUP37" s="130"/>
      <c r="RUQ37" s="130"/>
      <c r="RUR37" s="130"/>
      <c r="RUS37" s="130"/>
      <c r="RUT37" s="130"/>
      <c r="RUU37" s="130"/>
      <c r="RUV37" s="130"/>
      <c r="RUW37" s="130"/>
      <c r="RUX37" s="130"/>
      <c r="RUY37" s="129"/>
      <c r="RUZ37" s="130"/>
      <c r="RVA37" s="130"/>
      <c r="RVB37" s="130"/>
      <c r="RVC37" s="130"/>
      <c r="RVD37" s="130"/>
      <c r="RVE37" s="130"/>
      <c r="RVF37" s="130"/>
      <c r="RVG37" s="130"/>
      <c r="RVH37" s="130"/>
      <c r="RVI37" s="130"/>
      <c r="RVJ37" s="130"/>
      <c r="RVK37" s="130"/>
      <c r="RVL37" s="130"/>
      <c r="RVM37" s="130"/>
      <c r="RVN37" s="130"/>
      <c r="RVO37" s="130"/>
      <c r="RVP37" s="130"/>
      <c r="RVQ37" s="130"/>
      <c r="RVR37" s="130"/>
      <c r="RVS37" s="130"/>
      <c r="RVT37" s="130"/>
      <c r="RVU37" s="129"/>
      <c r="RVV37" s="130"/>
      <c r="RVW37" s="130"/>
      <c r="RVX37" s="130"/>
      <c r="RVY37" s="130"/>
      <c r="RVZ37" s="130"/>
      <c r="RWA37" s="130"/>
      <c r="RWB37" s="130"/>
      <c r="RWC37" s="130"/>
      <c r="RWD37" s="130"/>
      <c r="RWE37" s="130"/>
      <c r="RWF37" s="130"/>
      <c r="RWG37" s="130"/>
      <c r="RWH37" s="130"/>
      <c r="RWI37" s="130"/>
      <c r="RWJ37" s="130"/>
      <c r="RWK37" s="130"/>
      <c r="RWL37" s="130"/>
      <c r="RWM37" s="130"/>
      <c r="RWN37" s="130"/>
      <c r="RWO37" s="130"/>
      <c r="RWP37" s="130"/>
      <c r="RWQ37" s="129"/>
      <c r="RWR37" s="130"/>
      <c r="RWS37" s="130"/>
      <c r="RWT37" s="130"/>
      <c r="RWU37" s="130"/>
      <c r="RWV37" s="130"/>
      <c r="RWW37" s="130"/>
      <c r="RWX37" s="130"/>
      <c r="RWY37" s="130"/>
      <c r="RWZ37" s="130"/>
      <c r="RXA37" s="130"/>
      <c r="RXB37" s="130"/>
      <c r="RXC37" s="130"/>
      <c r="RXD37" s="130"/>
      <c r="RXE37" s="130"/>
      <c r="RXF37" s="130"/>
      <c r="RXG37" s="130"/>
      <c r="RXH37" s="130"/>
      <c r="RXI37" s="130"/>
      <c r="RXJ37" s="130"/>
      <c r="RXK37" s="130"/>
      <c r="RXL37" s="130"/>
      <c r="RXM37" s="129"/>
      <c r="RXN37" s="130"/>
      <c r="RXO37" s="130"/>
      <c r="RXP37" s="130"/>
      <c r="RXQ37" s="130"/>
      <c r="RXR37" s="130"/>
      <c r="RXS37" s="130"/>
      <c r="RXT37" s="130"/>
      <c r="RXU37" s="130"/>
      <c r="RXV37" s="130"/>
      <c r="RXW37" s="130"/>
      <c r="RXX37" s="130"/>
      <c r="RXY37" s="130"/>
      <c r="RXZ37" s="130"/>
      <c r="RYA37" s="130"/>
      <c r="RYB37" s="130"/>
      <c r="RYC37" s="130"/>
      <c r="RYD37" s="130"/>
      <c r="RYE37" s="130"/>
      <c r="RYF37" s="130"/>
      <c r="RYG37" s="130"/>
      <c r="RYH37" s="130"/>
      <c r="RYI37" s="129"/>
      <c r="RYJ37" s="130"/>
      <c r="RYK37" s="130"/>
      <c r="RYL37" s="130"/>
      <c r="RYM37" s="130"/>
      <c r="RYN37" s="130"/>
      <c r="RYO37" s="130"/>
      <c r="RYP37" s="130"/>
      <c r="RYQ37" s="130"/>
      <c r="RYR37" s="130"/>
      <c r="RYS37" s="130"/>
      <c r="RYT37" s="130"/>
      <c r="RYU37" s="130"/>
      <c r="RYV37" s="130"/>
      <c r="RYW37" s="130"/>
      <c r="RYX37" s="130"/>
      <c r="RYY37" s="130"/>
      <c r="RYZ37" s="130"/>
      <c r="RZA37" s="130"/>
      <c r="RZB37" s="130"/>
      <c r="RZC37" s="130"/>
      <c r="RZD37" s="130"/>
      <c r="RZE37" s="129"/>
      <c r="RZF37" s="130"/>
      <c r="RZG37" s="130"/>
      <c r="RZH37" s="130"/>
      <c r="RZI37" s="130"/>
      <c r="RZJ37" s="130"/>
      <c r="RZK37" s="130"/>
      <c r="RZL37" s="130"/>
      <c r="RZM37" s="130"/>
      <c r="RZN37" s="130"/>
      <c r="RZO37" s="130"/>
      <c r="RZP37" s="130"/>
      <c r="RZQ37" s="130"/>
      <c r="RZR37" s="130"/>
      <c r="RZS37" s="130"/>
      <c r="RZT37" s="130"/>
      <c r="RZU37" s="130"/>
      <c r="RZV37" s="130"/>
      <c r="RZW37" s="130"/>
      <c r="RZX37" s="130"/>
      <c r="RZY37" s="130"/>
      <c r="RZZ37" s="130"/>
      <c r="SAA37" s="129"/>
      <c r="SAB37" s="130"/>
      <c r="SAC37" s="130"/>
      <c r="SAD37" s="130"/>
      <c r="SAE37" s="130"/>
      <c r="SAF37" s="130"/>
      <c r="SAG37" s="130"/>
      <c r="SAH37" s="130"/>
      <c r="SAI37" s="130"/>
      <c r="SAJ37" s="130"/>
      <c r="SAK37" s="130"/>
      <c r="SAL37" s="130"/>
      <c r="SAM37" s="130"/>
      <c r="SAN37" s="130"/>
      <c r="SAO37" s="130"/>
      <c r="SAP37" s="130"/>
      <c r="SAQ37" s="130"/>
      <c r="SAR37" s="130"/>
      <c r="SAS37" s="130"/>
      <c r="SAT37" s="130"/>
      <c r="SAU37" s="130"/>
      <c r="SAV37" s="130"/>
      <c r="SAW37" s="129"/>
      <c r="SAX37" s="130"/>
      <c r="SAY37" s="130"/>
      <c r="SAZ37" s="130"/>
      <c r="SBA37" s="130"/>
      <c r="SBB37" s="130"/>
      <c r="SBC37" s="130"/>
      <c r="SBD37" s="130"/>
      <c r="SBE37" s="130"/>
      <c r="SBF37" s="130"/>
      <c r="SBG37" s="130"/>
      <c r="SBH37" s="130"/>
      <c r="SBI37" s="130"/>
      <c r="SBJ37" s="130"/>
      <c r="SBK37" s="130"/>
      <c r="SBL37" s="130"/>
      <c r="SBM37" s="130"/>
      <c r="SBN37" s="130"/>
      <c r="SBO37" s="130"/>
      <c r="SBP37" s="130"/>
      <c r="SBQ37" s="130"/>
      <c r="SBR37" s="130"/>
      <c r="SBS37" s="129"/>
      <c r="SBT37" s="130"/>
      <c r="SBU37" s="130"/>
      <c r="SBV37" s="130"/>
      <c r="SBW37" s="130"/>
      <c r="SBX37" s="130"/>
      <c r="SBY37" s="130"/>
      <c r="SBZ37" s="130"/>
      <c r="SCA37" s="130"/>
      <c r="SCB37" s="130"/>
      <c r="SCC37" s="130"/>
      <c r="SCD37" s="130"/>
      <c r="SCE37" s="130"/>
      <c r="SCF37" s="130"/>
      <c r="SCG37" s="130"/>
      <c r="SCH37" s="130"/>
      <c r="SCI37" s="130"/>
      <c r="SCJ37" s="130"/>
      <c r="SCK37" s="130"/>
      <c r="SCL37" s="130"/>
      <c r="SCM37" s="130"/>
      <c r="SCN37" s="130"/>
      <c r="SCO37" s="129"/>
      <c r="SCP37" s="130"/>
      <c r="SCQ37" s="130"/>
      <c r="SCR37" s="130"/>
      <c r="SCS37" s="130"/>
      <c r="SCT37" s="130"/>
      <c r="SCU37" s="130"/>
      <c r="SCV37" s="130"/>
      <c r="SCW37" s="130"/>
      <c r="SCX37" s="130"/>
      <c r="SCY37" s="130"/>
      <c r="SCZ37" s="130"/>
      <c r="SDA37" s="130"/>
      <c r="SDB37" s="130"/>
      <c r="SDC37" s="130"/>
      <c r="SDD37" s="130"/>
      <c r="SDE37" s="130"/>
      <c r="SDF37" s="130"/>
      <c r="SDG37" s="130"/>
      <c r="SDH37" s="130"/>
      <c r="SDI37" s="130"/>
      <c r="SDJ37" s="130"/>
      <c r="SDK37" s="129"/>
      <c r="SDL37" s="130"/>
      <c r="SDM37" s="130"/>
      <c r="SDN37" s="130"/>
      <c r="SDO37" s="130"/>
      <c r="SDP37" s="130"/>
      <c r="SDQ37" s="130"/>
      <c r="SDR37" s="130"/>
      <c r="SDS37" s="130"/>
      <c r="SDT37" s="130"/>
      <c r="SDU37" s="130"/>
      <c r="SDV37" s="130"/>
      <c r="SDW37" s="130"/>
      <c r="SDX37" s="130"/>
      <c r="SDY37" s="130"/>
      <c r="SDZ37" s="130"/>
      <c r="SEA37" s="130"/>
      <c r="SEB37" s="130"/>
      <c r="SEC37" s="130"/>
      <c r="SED37" s="130"/>
      <c r="SEE37" s="130"/>
      <c r="SEF37" s="130"/>
      <c r="SEG37" s="129"/>
      <c r="SEH37" s="130"/>
      <c r="SEI37" s="130"/>
      <c r="SEJ37" s="130"/>
      <c r="SEK37" s="130"/>
      <c r="SEL37" s="130"/>
      <c r="SEM37" s="130"/>
      <c r="SEN37" s="130"/>
      <c r="SEO37" s="130"/>
      <c r="SEP37" s="130"/>
      <c r="SEQ37" s="130"/>
      <c r="SER37" s="130"/>
      <c r="SES37" s="130"/>
      <c r="SET37" s="130"/>
      <c r="SEU37" s="130"/>
      <c r="SEV37" s="130"/>
      <c r="SEW37" s="130"/>
      <c r="SEX37" s="130"/>
      <c r="SEY37" s="130"/>
      <c r="SEZ37" s="130"/>
      <c r="SFA37" s="130"/>
      <c r="SFB37" s="130"/>
      <c r="SFC37" s="129"/>
      <c r="SFD37" s="130"/>
      <c r="SFE37" s="130"/>
      <c r="SFF37" s="130"/>
      <c r="SFG37" s="130"/>
      <c r="SFH37" s="130"/>
      <c r="SFI37" s="130"/>
      <c r="SFJ37" s="130"/>
      <c r="SFK37" s="130"/>
      <c r="SFL37" s="130"/>
      <c r="SFM37" s="130"/>
      <c r="SFN37" s="130"/>
      <c r="SFO37" s="130"/>
      <c r="SFP37" s="130"/>
      <c r="SFQ37" s="130"/>
      <c r="SFR37" s="130"/>
      <c r="SFS37" s="130"/>
      <c r="SFT37" s="130"/>
      <c r="SFU37" s="130"/>
      <c r="SFV37" s="130"/>
      <c r="SFW37" s="130"/>
      <c r="SFX37" s="130"/>
      <c r="SFY37" s="129"/>
      <c r="SFZ37" s="130"/>
      <c r="SGA37" s="130"/>
      <c r="SGB37" s="130"/>
      <c r="SGC37" s="130"/>
      <c r="SGD37" s="130"/>
      <c r="SGE37" s="130"/>
      <c r="SGF37" s="130"/>
      <c r="SGG37" s="130"/>
      <c r="SGH37" s="130"/>
      <c r="SGI37" s="130"/>
      <c r="SGJ37" s="130"/>
      <c r="SGK37" s="130"/>
      <c r="SGL37" s="130"/>
      <c r="SGM37" s="130"/>
      <c r="SGN37" s="130"/>
      <c r="SGO37" s="130"/>
      <c r="SGP37" s="130"/>
      <c r="SGQ37" s="130"/>
      <c r="SGR37" s="130"/>
      <c r="SGS37" s="130"/>
      <c r="SGT37" s="130"/>
      <c r="SGU37" s="129"/>
      <c r="SGV37" s="130"/>
      <c r="SGW37" s="130"/>
      <c r="SGX37" s="130"/>
      <c r="SGY37" s="130"/>
      <c r="SGZ37" s="130"/>
      <c r="SHA37" s="130"/>
      <c r="SHB37" s="130"/>
      <c r="SHC37" s="130"/>
      <c r="SHD37" s="130"/>
      <c r="SHE37" s="130"/>
      <c r="SHF37" s="130"/>
      <c r="SHG37" s="130"/>
      <c r="SHH37" s="130"/>
      <c r="SHI37" s="130"/>
      <c r="SHJ37" s="130"/>
      <c r="SHK37" s="130"/>
      <c r="SHL37" s="130"/>
      <c r="SHM37" s="130"/>
      <c r="SHN37" s="130"/>
      <c r="SHO37" s="130"/>
      <c r="SHP37" s="130"/>
      <c r="SHQ37" s="129"/>
      <c r="SHR37" s="130"/>
      <c r="SHS37" s="130"/>
      <c r="SHT37" s="130"/>
      <c r="SHU37" s="130"/>
      <c r="SHV37" s="130"/>
      <c r="SHW37" s="130"/>
      <c r="SHX37" s="130"/>
      <c r="SHY37" s="130"/>
      <c r="SHZ37" s="130"/>
      <c r="SIA37" s="130"/>
      <c r="SIB37" s="130"/>
      <c r="SIC37" s="130"/>
      <c r="SID37" s="130"/>
      <c r="SIE37" s="130"/>
      <c r="SIF37" s="130"/>
      <c r="SIG37" s="130"/>
      <c r="SIH37" s="130"/>
      <c r="SII37" s="130"/>
      <c r="SIJ37" s="130"/>
      <c r="SIK37" s="130"/>
      <c r="SIL37" s="130"/>
      <c r="SIM37" s="129"/>
      <c r="SIN37" s="130"/>
      <c r="SIO37" s="130"/>
      <c r="SIP37" s="130"/>
      <c r="SIQ37" s="130"/>
      <c r="SIR37" s="130"/>
      <c r="SIS37" s="130"/>
      <c r="SIT37" s="130"/>
      <c r="SIU37" s="130"/>
      <c r="SIV37" s="130"/>
      <c r="SIW37" s="130"/>
      <c r="SIX37" s="130"/>
      <c r="SIY37" s="130"/>
      <c r="SIZ37" s="130"/>
      <c r="SJA37" s="130"/>
      <c r="SJB37" s="130"/>
      <c r="SJC37" s="130"/>
      <c r="SJD37" s="130"/>
      <c r="SJE37" s="130"/>
      <c r="SJF37" s="130"/>
      <c r="SJG37" s="130"/>
      <c r="SJH37" s="130"/>
      <c r="SJI37" s="129"/>
      <c r="SJJ37" s="130"/>
      <c r="SJK37" s="130"/>
      <c r="SJL37" s="130"/>
      <c r="SJM37" s="130"/>
      <c r="SJN37" s="130"/>
      <c r="SJO37" s="130"/>
      <c r="SJP37" s="130"/>
      <c r="SJQ37" s="130"/>
      <c r="SJR37" s="130"/>
      <c r="SJS37" s="130"/>
      <c r="SJT37" s="130"/>
      <c r="SJU37" s="130"/>
      <c r="SJV37" s="130"/>
      <c r="SJW37" s="130"/>
      <c r="SJX37" s="130"/>
      <c r="SJY37" s="130"/>
      <c r="SJZ37" s="130"/>
      <c r="SKA37" s="130"/>
      <c r="SKB37" s="130"/>
      <c r="SKC37" s="130"/>
      <c r="SKD37" s="130"/>
      <c r="SKE37" s="129"/>
      <c r="SKF37" s="130"/>
      <c r="SKG37" s="130"/>
      <c r="SKH37" s="130"/>
      <c r="SKI37" s="130"/>
      <c r="SKJ37" s="130"/>
      <c r="SKK37" s="130"/>
      <c r="SKL37" s="130"/>
      <c r="SKM37" s="130"/>
      <c r="SKN37" s="130"/>
      <c r="SKO37" s="130"/>
      <c r="SKP37" s="130"/>
      <c r="SKQ37" s="130"/>
      <c r="SKR37" s="130"/>
      <c r="SKS37" s="130"/>
      <c r="SKT37" s="130"/>
      <c r="SKU37" s="130"/>
      <c r="SKV37" s="130"/>
      <c r="SKW37" s="130"/>
      <c r="SKX37" s="130"/>
      <c r="SKY37" s="130"/>
      <c r="SKZ37" s="130"/>
      <c r="SLA37" s="129"/>
      <c r="SLB37" s="130"/>
      <c r="SLC37" s="130"/>
      <c r="SLD37" s="130"/>
      <c r="SLE37" s="130"/>
      <c r="SLF37" s="130"/>
      <c r="SLG37" s="130"/>
      <c r="SLH37" s="130"/>
      <c r="SLI37" s="130"/>
      <c r="SLJ37" s="130"/>
      <c r="SLK37" s="130"/>
      <c r="SLL37" s="130"/>
      <c r="SLM37" s="130"/>
      <c r="SLN37" s="130"/>
      <c r="SLO37" s="130"/>
      <c r="SLP37" s="130"/>
      <c r="SLQ37" s="130"/>
      <c r="SLR37" s="130"/>
      <c r="SLS37" s="130"/>
      <c r="SLT37" s="130"/>
      <c r="SLU37" s="130"/>
      <c r="SLV37" s="130"/>
      <c r="SLW37" s="129"/>
      <c r="SLX37" s="130"/>
      <c r="SLY37" s="130"/>
      <c r="SLZ37" s="130"/>
      <c r="SMA37" s="130"/>
      <c r="SMB37" s="130"/>
      <c r="SMC37" s="130"/>
      <c r="SMD37" s="130"/>
      <c r="SME37" s="130"/>
      <c r="SMF37" s="130"/>
      <c r="SMG37" s="130"/>
      <c r="SMH37" s="130"/>
      <c r="SMI37" s="130"/>
      <c r="SMJ37" s="130"/>
      <c r="SMK37" s="130"/>
      <c r="SML37" s="130"/>
      <c r="SMM37" s="130"/>
      <c r="SMN37" s="130"/>
      <c r="SMO37" s="130"/>
      <c r="SMP37" s="130"/>
      <c r="SMQ37" s="130"/>
      <c r="SMR37" s="130"/>
      <c r="SMS37" s="129"/>
      <c r="SMT37" s="130"/>
      <c r="SMU37" s="130"/>
      <c r="SMV37" s="130"/>
      <c r="SMW37" s="130"/>
      <c r="SMX37" s="130"/>
      <c r="SMY37" s="130"/>
      <c r="SMZ37" s="130"/>
      <c r="SNA37" s="130"/>
      <c r="SNB37" s="130"/>
      <c r="SNC37" s="130"/>
      <c r="SND37" s="130"/>
      <c r="SNE37" s="130"/>
      <c r="SNF37" s="130"/>
      <c r="SNG37" s="130"/>
      <c r="SNH37" s="130"/>
      <c r="SNI37" s="130"/>
      <c r="SNJ37" s="130"/>
      <c r="SNK37" s="130"/>
      <c r="SNL37" s="130"/>
      <c r="SNM37" s="130"/>
      <c r="SNN37" s="130"/>
      <c r="SNO37" s="129"/>
      <c r="SNP37" s="130"/>
      <c r="SNQ37" s="130"/>
      <c r="SNR37" s="130"/>
      <c r="SNS37" s="130"/>
      <c r="SNT37" s="130"/>
      <c r="SNU37" s="130"/>
      <c r="SNV37" s="130"/>
      <c r="SNW37" s="130"/>
      <c r="SNX37" s="130"/>
      <c r="SNY37" s="130"/>
      <c r="SNZ37" s="130"/>
      <c r="SOA37" s="130"/>
      <c r="SOB37" s="130"/>
      <c r="SOC37" s="130"/>
      <c r="SOD37" s="130"/>
      <c r="SOE37" s="130"/>
      <c r="SOF37" s="130"/>
      <c r="SOG37" s="130"/>
      <c r="SOH37" s="130"/>
      <c r="SOI37" s="130"/>
      <c r="SOJ37" s="130"/>
      <c r="SOK37" s="129"/>
      <c r="SOL37" s="130"/>
      <c r="SOM37" s="130"/>
      <c r="SON37" s="130"/>
      <c r="SOO37" s="130"/>
      <c r="SOP37" s="130"/>
      <c r="SOQ37" s="130"/>
      <c r="SOR37" s="130"/>
      <c r="SOS37" s="130"/>
      <c r="SOT37" s="130"/>
      <c r="SOU37" s="130"/>
      <c r="SOV37" s="130"/>
      <c r="SOW37" s="130"/>
      <c r="SOX37" s="130"/>
      <c r="SOY37" s="130"/>
      <c r="SOZ37" s="130"/>
      <c r="SPA37" s="130"/>
      <c r="SPB37" s="130"/>
      <c r="SPC37" s="130"/>
      <c r="SPD37" s="130"/>
      <c r="SPE37" s="130"/>
      <c r="SPF37" s="130"/>
      <c r="SPG37" s="129"/>
      <c r="SPH37" s="130"/>
      <c r="SPI37" s="130"/>
      <c r="SPJ37" s="130"/>
      <c r="SPK37" s="130"/>
      <c r="SPL37" s="130"/>
      <c r="SPM37" s="130"/>
      <c r="SPN37" s="130"/>
      <c r="SPO37" s="130"/>
      <c r="SPP37" s="130"/>
      <c r="SPQ37" s="130"/>
      <c r="SPR37" s="130"/>
      <c r="SPS37" s="130"/>
      <c r="SPT37" s="130"/>
      <c r="SPU37" s="130"/>
      <c r="SPV37" s="130"/>
      <c r="SPW37" s="130"/>
      <c r="SPX37" s="130"/>
      <c r="SPY37" s="130"/>
      <c r="SPZ37" s="130"/>
      <c r="SQA37" s="130"/>
      <c r="SQB37" s="130"/>
      <c r="SQC37" s="129"/>
      <c r="SQD37" s="130"/>
      <c r="SQE37" s="130"/>
      <c r="SQF37" s="130"/>
      <c r="SQG37" s="130"/>
      <c r="SQH37" s="130"/>
      <c r="SQI37" s="130"/>
      <c r="SQJ37" s="130"/>
      <c r="SQK37" s="130"/>
      <c r="SQL37" s="130"/>
      <c r="SQM37" s="130"/>
      <c r="SQN37" s="130"/>
      <c r="SQO37" s="130"/>
      <c r="SQP37" s="130"/>
      <c r="SQQ37" s="130"/>
      <c r="SQR37" s="130"/>
      <c r="SQS37" s="130"/>
      <c r="SQT37" s="130"/>
      <c r="SQU37" s="130"/>
      <c r="SQV37" s="130"/>
      <c r="SQW37" s="130"/>
      <c r="SQX37" s="130"/>
      <c r="SQY37" s="129"/>
      <c r="SQZ37" s="130"/>
      <c r="SRA37" s="130"/>
      <c r="SRB37" s="130"/>
      <c r="SRC37" s="130"/>
      <c r="SRD37" s="130"/>
      <c r="SRE37" s="130"/>
      <c r="SRF37" s="130"/>
      <c r="SRG37" s="130"/>
      <c r="SRH37" s="130"/>
      <c r="SRI37" s="130"/>
      <c r="SRJ37" s="130"/>
      <c r="SRK37" s="130"/>
      <c r="SRL37" s="130"/>
      <c r="SRM37" s="130"/>
      <c r="SRN37" s="130"/>
      <c r="SRO37" s="130"/>
      <c r="SRP37" s="130"/>
      <c r="SRQ37" s="130"/>
      <c r="SRR37" s="130"/>
      <c r="SRS37" s="130"/>
      <c r="SRT37" s="130"/>
      <c r="SRU37" s="129"/>
      <c r="SRV37" s="130"/>
      <c r="SRW37" s="130"/>
      <c r="SRX37" s="130"/>
      <c r="SRY37" s="130"/>
      <c r="SRZ37" s="130"/>
      <c r="SSA37" s="130"/>
      <c r="SSB37" s="130"/>
      <c r="SSC37" s="130"/>
      <c r="SSD37" s="130"/>
      <c r="SSE37" s="130"/>
      <c r="SSF37" s="130"/>
      <c r="SSG37" s="130"/>
      <c r="SSH37" s="130"/>
      <c r="SSI37" s="130"/>
      <c r="SSJ37" s="130"/>
      <c r="SSK37" s="130"/>
      <c r="SSL37" s="130"/>
      <c r="SSM37" s="130"/>
      <c r="SSN37" s="130"/>
      <c r="SSO37" s="130"/>
      <c r="SSP37" s="130"/>
      <c r="SSQ37" s="129"/>
      <c r="SSR37" s="130"/>
      <c r="SSS37" s="130"/>
      <c r="SST37" s="130"/>
      <c r="SSU37" s="130"/>
      <c r="SSV37" s="130"/>
      <c r="SSW37" s="130"/>
      <c r="SSX37" s="130"/>
      <c r="SSY37" s="130"/>
      <c r="SSZ37" s="130"/>
      <c r="STA37" s="130"/>
      <c r="STB37" s="130"/>
      <c r="STC37" s="130"/>
      <c r="STD37" s="130"/>
      <c r="STE37" s="130"/>
      <c r="STF37" s="130"/>
      <c r="STG37" s="130"/>
      <c r="STH37" s="130"/>
      <c r="STI37" s="130"/>
      <c r="STJ37" s="130"/>
      <c r="STK37" s="130"/>
      <c r="STL37" s="130"/>
      <c r="STM37" s="129"/>
      <c r="STN37" s="130"/>
      <c r="STO37" s="130"/>
      <c r="STP37" s="130"/>
      <c r="STQ37" s="130"/>
      <c r="STR37" s="130"/>
      <c r="STS37" s="130"/>
      <c r="STT37" s="130"/>
      <c r="STU37" s="130"/>
      <c r="STV37" s="130"/>
      <c r="STW37" s="130"/>
      <c r="STX37" s="130"/>
      <c r="STY37" s="130"/>
      <c r="STZ37" s="130"/>
      <c r="SUA37" s="130"/>
      <c r="SUB37" s="130"/>
      <c r="SUC37" s="130"/>
      <c r="SUD37" s="130"/>
      <c r="SUE37" s="130"/>
      <c r="SUF37" s="130"/>
      <c r="SUG37" s="130"/>
      <c r="SUH37" s="130"/>
      <c r="SUI37" s="129"/>
      <c r="SUJ37" s="130"/>
      <c r="SUK37" s="130"/>
      <c r="SUL37" s="130"/>
      <c r="SUM37" s="130"/>
      <c r="SUN37" s="130"/>
      <c r="SUO37" s="130"/>
      <c r="SUP37" s="130"/>
      <c r="SUQ37" s="130"/>
      <c r="SUR37" s="130"/>
      <c r="SUS37" s="130"/>
      <c r="SUT37" s="130"/>
      <c r="SUU37" s="130"/>
      <c r="SUV37" s="130"/>
      <c r="SUW37" s="130"/>
      <c r="SUX37" s="130"/>
      <c r="SUY37" s="130"/>
      <c r="SUZ37" s="130"/>
      <c r="SVA37" s="130"/>
      <c r="SVB37" s="130"/>
      <c r="SVC37" s="130"/>
      <c r="SVD37" s="130"/>
      <c r="SVE37" s="129"/>
      <c r="SVF37" s="130"/>
      <c r="SVG37" s="130"/>
      <c r="SVH37" s="130"/>
      <c r="SVI37" s="130"/>
      <c r="SVJ37" s="130"/>
      <c r="SVK37" s="130"/>
      <c r="SVL37" s="130"/>
      <c r="SVM37" s="130"/>
      <c r="SVN37" s="130"/>
      <c r="SVO37" s="130"/>
      <c r="SVP37" s="130"/>
      <c r="SVQ37" s="130"/>
      <c r="SVR37" s="130"/>
      <c r="SVS37" s="130"/>
      <c r="SVT37" s="130"/>
      <c r="SVU37" s="130"/>
      <c r="SVV37" s="130"/>
      <c r="SVW37" s="130"/>
      <c r="SVX37" s="130"/>
      <c r="SVY37" s="130"/>
      <c r="SVZ37" s="130"/>
      <c r="SWA37" s="129"/>
      <c r="SWB37" s="130"/>
      <c r="SWC37" s="130"/>
      <c r="SWD37" s="130"/>
      <c r="SWE37" s="130"/>
      <c r="SWF37" s="130"/>
      <c r="SWG37" s="130"/>
      <c r="SWH37" s="130"/>
      <c r="SWI37" s="130"/>
      <c r="SWJ37" s="130"/>
      <c r="SWK37" s="130"/>
      <c r="SWL37" s="130"/>
      <c r="SWM37" s="130"/>
      <c r="SWN37" s="130"/>
      <c r="SWO37" s="130"/>
      <c r="SWP37" s="130"/>
      <c r="SWQ37" s="130"/>
      <c r="SWR37" s="130"/>
      <c r="SWS37" s="130"/>
      <c r="SWT37" s="130"/>
      <c r="SWU37" s="130"/>
      <c r="SWV37" s="130"/>
      <c r="SWW37" s="129"/>
      <c r="SWX37" s="130"/>
      <c r="SWY37" s="130"/>
      <c r="SWZ37" s="130"/>
      <c r="SXA37" s="130"/>
      <c r="SXB37" s="130"/>
      <c r="SXC37" s="130"/>
      <c r="SXD37" s="130"/>
      <c r="SXE37" s="130"/>
      <c r="SXF37" s="130"/>
      <c r="SXG37" s="130"/>
      <c r="SXH37" s="130"/>
      <c r="SXI37" s="130"/>
      <c r="SXJ37" s="130"/>
      <c r="SXK37" s="130"/>
      <c r="SXL37" s="130"/>
      <c r="SXM37" s="130"/>
      <c r="SXN37" s="130"/>
      <c r="SXO37" s="130"/>
      <c r="SXP37" s="130"/>
      <c r="SXQ37" s="130"/>
      <c r="SXR37" s="130"/>
      <c r="SXS37" s="129"/>
      <c r="SXT37" s="130"/>
      <c r="SXU37" s="130"/>
      <c r="SXV37" s="130"/>
      <c r="SXW37" s="130"/>
      <c r="SXX37" s="130"/>
      <c r="SXY37" s="130"/>
      <c r="SXZ37" s="130"/>
      <c r="SYA37" s="130"/>
      <c r="SYB37" s="130"/>
      <c r="SYC37" s="130"/>
      <c r="SYD37" s="130"/>
      <c r="SYE37" s="130"/>
      <c r="SYF37" s="130"/>
      <c r="SYG37" s="130"/>
      <c r="SYH37" s="130"/>
      <c r="SYI37" s="130"/>
      <c r="SYJ37" s="130"/>
      <c r="SYK37" s="130"/>
      <c r="SYL37" s="130"/>
      <c r="SYM37" s="130"/>
      <c r="SYN37" s="130"/>
      <c r="SYO37" s="129"/>
      <c r="SYP37" s="130"/>
      <c r="SYQ37" s="130"/>
      <c r="SYR37" s="130"/>
      <c r="SYS37" s="130"/>
      <c r="SYT37" s="130"/>
      <c r="SYU37" s="130"/>
      <c r="SYV37" s="130"/>
      <c r="SYW37" s="130"/>
      <c r="SYX37" s="130"/>
      <c r="SYY37" s="130"/>
      <c r="SYZ37" s="130"/>
      <c r="SZA37" s="130"/>
      <c r="SZB37" s="130"/>
      <c r="SZC37" s="130"/>
      <c r="SZD37" s="130"/>
      <c r="SZE37" s="130"/>
      <c r="SZF37" s="130"/>
      <c r="SZG37" s="130"/>
      <c r="SZH37" s="130"/>
      <c r="SZI37" s="130"/>
      <c r="SZJ37" s="130"/>
      <c r="SZK37" s="129"/>
      <c r="SZL37" s="130"/>
      <c r="SZM37" s="130"/>
      <c r="SZN37" s="130"/>
      <c r="SZO37" s="130"/>
      <c r="SZP37" s="130"/>
      <c r="SZQ37" s="130"/>
      <c r="SZR37" s="130"/>
      <c r="SZS37" s="130"/>
      <c r="SZT37" s="130"/>
      <c r="SZU37" s="130"/>
      <c r="SZV37" s="130"/>
      <c r="SZW37" s="130"/>
      <c r="SZX37" s="130"/>
      <c r="SZY37" s="130"/>
      <c r="SZZ37" s="130"/>
      <c r="TAA37" s="130"/>
      <c r="TAB37" s="130"/>
      <c r="TAC37" s="130"/>
      <c r="TAD37" s="130"/>
      <c r="TAE37" s="130"/>
      <c r="TAF37" s="130"/>
      <c r="TAG37" s="129"/>
      <c r="TAH37" s="130"/>
      <c r="TAI37" s="130"/>
      <c r="TAJ37" s="130"/>
      <c r="TAK37" s="130"/>
      <c r="TAL37" s="130"/>
      <c r="TAM37" s="130"/>
      <c r="TAN37" s="130"/>
      <c r="TAO37" s="130"/>
      <c r="TAP37" s="130"/>
      <c r="TAQ37" s="130"/>
      <c r="TAR37" s="130"/>
      <c r="TAS37" s="130"/>
      <c r="TAT37" s="130"/>
      <c r="TAU37" s="130"/>
      <c r="TAV37" s="130"/>
      <c r="TAW37" s="130"/>
      <c r="TAX37" s="130"/>
      <c r="TAY37" s="130"/>
      <c r="TAZ37" s="130"/>
      <c r="TBA37" s="130"/>
      <c r="TBB37" s="130"/>
      <c r="TBC37" s="129"/>
      <c r="TBD37" s="130"/>
      <c r="TBE37" s="130"/>
      <c r="TBF37" s="130"/>
      <c r="TBG37" s="130"/>
      <c r="TBH37" s="130"/>
      <c r="TBI37" s="130"/>
      <c r="TBJ37" s="130"/>
      <c r="TBK37" s="130"/>
      <c r="TBL37" s="130"/>
      <c r="TBM37" s="130"/>
      <c r="TBN37" s="130"/>
      <c r="TBO37" s="130"/>
      <c r="TBP37" s="130"/>
      <c r="TBQ37" s="130"/>
      <c r="TBR37" s="130"/>
      <c r="TBS37" s="130"/>
      <c r="TBT37" s="130"/>
      <c r="TBU37" s="130"/>
      <c r="TBV37" s="130"/>
      <c r="TBW37" s="130"/>
      <c r="TBX37" s="130"/>
      <c r="TBY37" s="129"/>
      <c r="TBZ37" s="130"/>
      <c r="TCA37" s="130"/>
      <c r="TCB37" s="130"/>
      <c r="TCC37" s="130"/>
      <c r="TCD37" s="130"/>
      <c r="TCE37" s="130"/>
      <c r="TCF37" s="130"/>
      <c r="TCG37" s="130"/>
      <c r="TCH37" s="130"/>
      <c r="TCI37" s="130"/>
      <c r="TCJ37" s="130"/>
      <c r="TCK37" s="130"/>
      <c r="TCL37" s="130"/>
      <c r="TCM37" s="130"/>
      <c r="TCN37" s="130"/>
      <c r="TCO37" s="130"/>
      <c r="TCP37" s="130"/>
      <c r="TCQ37" s="130"/>
      <c r="TCR37" s="130"/>
      <c r="TCS37" s="130"/>
      <c r="TCT37" s="130"/>
      <c r="TCU37" s="129"/>
      <c r="TCV37" s="130"/>
      <c r="TCW37" s="130"/>
      <c r="TCX37" s="130"/>
      <c r="TCY37" s="130"/>
      <c r="TCZ37" s="130"/>
      <c r="TDA37" s="130"/>
      <c r="TDB37" s="130"/>
      <c r="TDC37" s="130"/>
      <c r="TDD37" s="130"/>
      <c r="TDE37" s="130"/>
      <c r="TDF37" s="130"/>
      <c r="TDG37" s="130"/>
      <c r="TDH37" s="130"/>
      <c r="TDI37" s="130"/>
      <c r="TDJ37" s="130"/>
      <c r="TDK37" s="130"/>
      <c r="TDL37" s="130"/>
      <c r="TDM37" s="130"/>
      <c r="TDN37" s="130"/>
      <c r="TDO37" s="130"/>
      <c r="TDP37" s="130"/>
      <c r="TDQ37" s="129"/>
      <c r="TDR37" s="130"/>
      <c r="TDS37" s="130"/>
      <c r="TDT37" s="130"/>
      <c r="TDU37" s="130"/>
      <c r="TDV37" s="130"/>
      <c r="TDW37" s="130"/>
      <c r="TDX37" s="130"/>
      <c r="TDY37" s="130"/>
      <c r="TDZ37" s="130"/>
      <c r="TEA37" s="130"/>
      <c r="TEB37" s="130"/>
      <c r="TEC37" s="130"/>
      <c r="TED37" s="130"/>
      <c r="TEE37" s="130"/>
      <c r="TEF37" s="130"/>
      <c r="TEG37" s="130"/>
      <c r="TEH37" s="130"/>
      <c r="TEI37" s="130"/>
      <c r="TEJ37" s="130"/>
      <c r="TEK37" s="130"/>
      <c r="TEL37" s="130"/>
      <c r="TEM37" s="129"/>
      <c r="TEN37" s="130"/>
      <c r="TEO37" s="130"/>
      <c r="TEP37" s="130"/>
      <c r="TEQ37" s="130"/>
      <c r="TER37" s="130"/>
      <c r="TES37" s="130"/>
      <c r="TET37" s="130"/>
      <c r="TEU37" s="130"/>
      <c r="TEV37" s="130"/>
      <c r="TEW37" s="130"/>
      <c r="TEX37" s="130"/>
      <c r="TEY37" s="130"/>
      <c r="TEZ37" s="130"/>
      <c r="TFA37" s="130"/>
      <c r="TFB37" s="130"/>
      <c r="TFC37" s="130"/>
      <c r="TFD37" s="130"/>
      <c r="TFE37" s="130"/>
      <c r="TFF37" s="130"/>
      <c r="TFG37" s="130"/>
      <c r="TFH37" s="130"/>
      <c r="TFI37" s="129"/>
      <c r="TFJ37" s="130"/>
      <c r="TFK37" s="130"/>
      <c r="TFL37" s="130"/>
      <c r="TFM37" s="130"/>
      <c r="TFN37" s="130"/>
      <c r="TFO37" s="130"/>
      <c r="TFP37" s="130"/>
      <c r="TFQ37" s="130"/>
      <c r="TFR37" s="130"/>
      <c r="TFS37" s="130"/>
      <c r="TFT37" s="130"/>
      <c r="TFU37" s="130"/>
      <c r="TFV37" s="130"/>
      <c r="TFW37" s="130"/>
      <c r="TFX37" s="130"/>
      <c r="TFY37" s="130"/>
      <c r="TFZ37" s="130"/>
      <c r="TGA37" s="130"/>
      <c r="TGB37" s="130"/>
      <c r="TGC37" s="130"/>
      <c r="TGD37" s="130"/>
      <c r="TGE37" s="129"/>
      <c r="TGF37" s="130"/>
      <c r="TGG37" s="130"/>
      <c r="TGH37" s="130"/>
      <c r="TGI37" s="130"/>
      <c r="TGJ37" s="130"/>
      <c r="TGK37" s="130"/>
      <c r="TGL37" s="130"/>
      <c r="TGM37" s="130"/>
      <c r="TGN37" s="130"/>
      <c r="TGO37" s="130"/>
      <c r="TGP37" s="130"/>
      <c r="TGQ37" s="130"/>
      <c r="TGR37" s="130"/>
      <c r="TGS37" s="130"/>
      <c r="TGT37" s="130"/>
      <c r="TGU37" s="130"/>
      <c r="TGV37" s="130"/>
      <c r="TGW37" s="130"/>
      <c r="TGX37" s="130"/>
      <c r="TGY37" s="130"/>
      <c r="TGZ37" s="130"/>
      <c r="THA37" s="129"/>
      <c r="THB37" s="130"/>
      <c r="THC37" s="130"/>
      <c r="THD37" s="130"/>
      <c r="THE37" s="130"/>
      <c r="THF37" s="130"/>
      <c r="THG37" s="130"/>
      <c r="THH37" s="130"/>
      <c r="THI37" s="130"/>
      <c r="THJ37" s="130"/>
      <c r="THK37" s="130"/>
      <c r="THL37" s="130"/>
      <c r="THM37" s="130"/>
      <c r="THN37" s="130"/>
      <c r="THO37" s="130"/>
      <c r="THP37" s="130"/>
      <c r="THQ37" s="130"/>
      <c r="THR37" s="130"/>
      <c r="THS37" s="130"/>
      <c r="THT37" s="130"/>
      <c r="THU37" s="130"/>
      <c r="THV37" s="130"/>
      <c r="THW37" s="129"/>
      <c r="THX37" s="130"/>
      <c r="THY37" s="130"/>
      <c r="THZ37" s="130"/>
      <c r="TIA37" s="130"/>
      <c r="TIB37" s="130"/>
      <c r="TIC37" s="130"/>
      <c r="TID37" s="130"/>
      <c r="TIE37" s="130"/>
      <c r="TIF37" s="130"/>
      <c r="TIG37" s="130"/>
      <c r="TIH37" s="130"/>
      <c r="TII37" s="130"/>
      <c r="TIJ37" s="130"/>
      <c r="TIK37" s="130"/>
      <c r="TIL37" s="130"/>
      <c r="TIM37" s="130"/>
      <c r="TIN37" s="130"/>
      <c r="TIO37" s="130"/>
      <c r="TIP37" s="130"/>
      <c r="TIQ37" s="130"/>
      <c r="TIR37" s="130"/>
      <c r="TIS37" s="129"/>
      <c r="TIT37" s="130"/>
      <c r="TIU37" s="130"/>
      <c r="TIV37" s="130"/>
      <c r="TIW37" s="130"/>
      <c r="TIX37" s="130"/>
      <c r="TIY37" s="130"/>
      <c r="TIZ37" s="130"/>
      <c r="TJA37" s="130"/>
      <c r="TJB37" s="130"/>
      <c r="TJC37" s="130"/>
      <c r="TJD37" s="130"/>
      <c r="TJE37" s="130"/>
      <c r="TJF37" s="130"/>
      <c r="TJG37" s="130"/>
      <c r="TJH37" s="130"/>
      <c r="TJI37" s="130"/>
      <c r="TJJ37" s="130"/>
      <c r="TJK37" s="130"/>
      <c r="TJL37" s="130"/>
      <c r="TJM37" s="130"/>
      <c r="TJN37" s="130"/>
      <c r="TJO37" s="129"/>
      <c r="TJP37" s="130"/>
      <c r="TJQ37" s="130"/>
      <c r="TJR37" s="130"/>
      <c r="TJS37" s="130"/>
      <c r="TJT37" s="130"/>
      <c r="TJU37" s="130"/>
      <c r="TJV37" s="130"/>
      <c r="TJW37" s="130"/>
      <c r="TJX37" s="130"/>
      <c r="TJY37" s="130"/>
      <c r="TJZ37" s="130"/>
      <c r="TKA37" s="130"/>
      <c r="TKB37" s="130"/>
      <c r="TKC37" s="130"/>
      <c r="TKD37" s="130"/>
      <c r="TKE37" s="130"/>
      <c r="TKF37" s="130"/>
      <c r="TKG37" s="130"/>
      <c r="TKH37" s="130"/>
      <c r="TKI37" s="130"/>
      <c r="TKJ37" s="130"/>
      <c r="TKK37" s="129"/>
      <c r="TKL37" s="130"/>
      <c r="TKM37" s="130"/>
      <c r="TKN37" s="130"/>
      <c r="TKO37" s="130"/>
      <c r="TKP37" s="130"/>
      <c r="TKQ37" s="130"/>
      <c r="TKR37" s="130"/>
      <c r="TKS37" s="130"/>
      <c r="TKT37" s="130"/>
      <c r="TKU37" s="130"/>
      <c r="TKV37" s="130"/>
      <c r="TKW37" s="130"/>
      <c r="TKX37" s="130"/>
      <c r="TKY37" s="130"/>
      <c r="TKZ37" s="130"/>
      <c r="TLA37" s="130"/>
      <c r="TLB37" s="130"/>
      <c r="TLC37" s="130"/>
      <c r="TLD37" s="130"/>
      <c r="TLE37" s="130"/>
      <c r="TLF37" s="130"/>
      <c r="TLG37" s="129"/>
      <c r="TLH37" s="130"/>
      <c r="TLI37" s="130"/>
      <c r="TLJ37" s="130"/>
      <c r="TLK37" s="130"/>
      <c r="TLL37" s="130"/>
      <c r="TLM37" s="130"/>
      <c r="TLN37" s="130"/>
      <c r="TLO37" s="130"/>
      <c r="TLP37" s="130"/>
      <c r="TLQ37" s="130"/>
      <c r="TLR37" s="130"/>
      <c r="TLS37" s="130"/>
      <c r="TLT37" s="130"/>
      <c r="TLU37" s="130"/>
      <c r="TLV37" s="130"/>
      <c r="TLW37" s="130"/>
      <c r="TLX37" s="130"/>
      <c r="TLY37" s="130"/>
      <c r="TLZ37" s="130"/>
      <c r="TMA37" s="130"/>
      <c r="TMB37" s="130"/>
      <c r="TMC37" s="129"/>
      <c r="TMD37" s="130"/>
      <c r="TME37" s="130"/>
      <c r="TMF37" s="130"/>
      <c r="TMG37" s="130"/>
      <c r="TMH37" s="130"/>
      <c r="TMI37" s="130"/>
      <c r="TMJ37" s="130"/>
      <c r="TMK37" s="130"/>
      <c r="TML37" s="130"/>
      <c r="TMM37" s="130"/>
      <c r="TMN37" s="130"/>
      <c r="TMO37" s="130"/>
      <c r="TMP37" s="130"/>
      <c r="TMQ37" s="130"/>
      <c r="TMR37" s="130"/>
      <c r="TMS37" s="130"/>
      <c r="TMT37" s="130"/>
      <c r="TMU37" s="130"/>
      <c r="TMV37" s="130"/>
      <c r="TMW37" s="130"/>
      <c r="TMX37" s="130"/>
      <c r="TMY37" s="129"/>
      <c r="TMZ37" s="130"/>
      <c r="TNA37" s="130"/>
      <c r="TNB37" s="130"/>
      <c r="TNC37" s="130"/>
      <c r="TND37" s="130"/>
      <c r="TNE37" s="130"/>
      <c r="TNF37" s="130"/>
      <c r="TNG37" s="130"/>
      <c r="TNH37" s="130"/>
      <c r="TNI37" s="130"/>
      <c r="TNJ37" s="130"/>
      <c r="TNK37" s="130"/>
      <c r="TNL37" s="130"/>
      <c r="TNM37" s="130"/>
      <c r="TNN37" s="130"/>
      <c r="TNO37" s="130"/>
      <c r="TNP37" s="130"/>
      <c r="TNQ37" s="130"/>
      <c r="TNR37" s="130"/>
      <c r="TNS37" s="130"/>
      <c r="TNT37" s="130"/>
      <c r="TNU37" s="129"/>
      <c r="TNV37" s="130"/>
      <c r="TNW37" s="130"/>
      <c r="TNX37" s="130"/>
      <c r="TNY37" s="130"/>
      <c r="TNZ37" s="130"/>
      <c r="TOA37" s="130"/>
      <c r="TOB37" s="130"/>
      <c r="TOC37" s="130"/>
      <c r="TOD37" s="130"/>
      <c r="TOE37" s="130"/>
      <c r="TOF37" s="130"/>
      <c r="TOG37" s="130"/>
      <c r="TOH37" s="130"/>
      <c r="TOI37" s="130"/>
      <c r="TOJ37" s="130"/>
      <c r="TOK37" s="130"/>
      <c r="TOL37" s="130"/>
      <c r="TOM37" s="130"/>
      <c r="TON37" s="130"/>
      <c r="TOO37" s="130"/>
      <c r="TOP37" s="130"/>
      <c r="TOQ37" s="129"/>
      <c r="TOR37" s="130"/>
      <c r="TOS37" s="130"/>
      <c r="TOT37" s="130"/>
      <c r="TOU37" s="130"/>
      <c r="TOV37" s="130"/>
      <c r="TOW37" s="130"/>
      <c r="TOX37" s="130"/>
      <c r="TOY37" s="130"/>
      <c r="TOZ37" s="130"/>
      <c r="TPA37" s="130"/>
      <c r="TPB37" s="130"/>
      <c r="TPC37" s="130"/>
      <c r="TPD37" s="130"/>
      <c r="TPE37" s="130"/>
      <c r="TPF37" s="130"/>
      <c r="TPG37" s="130"/>
      <c r="TPH37" s="130"/>
      <c r="TPI37" s="130"/>
      <c r="TPJ37" s="130"/>
      <c r="TPK37" s="130"/>
      <c r="TPL37" s="130"/>
      <c r="TPM37" s="129"/>
      <c r="TPN37" s="130"/>
      <c r="TPO37" s="130"/>
      <c r="TPP37" s="130"/>
      <c r="TPQ37" s="130"/>
      <c r="TPR37" s="130"/>
      <c r="TPS37" s="130"/>
      <c r="TPT37" s="130"/>
      <c r="TPU37" s="130"/>
      <c r="TPV37" s="130"/>
      <c r="TPW37" s="130"/>
      <c r="TPX37" s="130"/>
      <c r="TPY37" s="130"/>
      <c r="TPZ37" s="130"/>
      <c r="TQA37" s="130"/>
      <c r="TQB37" s="130"/>
      <c r="TQC37" s="130"/>
      <c r="TQD37" s="130"/>
      <c r="TQE37" s="130"/>
      <c r="TQF37" s="130"/>
      <c r="TQG37" s="130"/>
      <c r="TQH37" s="130"/>
      <c r="TQI37" s="129"/>
      <c r="TQJ37" s="130"/>
      <c r="TQK37" s="130"/>
      <c r="TQL37" s="130"/>
      <c r="TQM37" s="130"/>
      <c r="TQN37" s="130"/>
      <c r="TQO37" s="130"/>
      <c r="TQP37" s="130"/>
      <c r="TQQ37" s="130"/>
      <c r="TQR37" s="130"/>
      <c r="TQS37" s="130"/>
      <c r="TQT37" s="130"/>
      <c r="TQU37" s="130"/>
      <c r="TQV37" s="130"/>
      <c r="TQW37" s="130"/>
      <c r="TQX37" s="130"/>
      <c r="TQY37" s="130"/>
      <c r="TQZ37" s="130"/>
      <c r="TRA37" s="130"/>
      <c r="TRB37" s="130"/>
      <c r="TRC37" s="130"/>
      <c r="TRD37" s="130"/>
      <c r="TRE37" s="129"/>
      <c r="TRF37" s="130"/>
      <c r="TRG37" s="130"/>
      <c r="TRH37" s="130"/>
      <c r="TRI37" s="130"/>
      <c r="TRJ37" s="130"/>
      <c r="TRK37" s="130"/>
      <c r="TRL37" s="130"/>
      <c r="TRM37" s="130"/>
      <c r="TRN37" s="130"/>
      <c r="TRO37" s="130"/>
      <c r="TRP37" s="130"/>
      <c r="TRQ37" s="130"/>
      <c r="TRR37" s="130"/>
      <c r="TRS37" s="130"/>
      <c r="TRT37" s="130"/>
      <c r="TRU37" s="130"/>
      <c r="TRV37" s="130"/>
      <c r="TRW37" s="130"/>
      <c r="TRX37" s="130"/>
      <c r="TRY37" s="130"/>
      <c r="TRZ37" s="130"/>
      <c r="TSA37" s="129"/>
      <c r="TSB37" s="130"/>
      <c r="TSC37" s="130"/>
      <c r="TSD37" s="130"/>
      <c r="TSE37" s="130"/>
      <c r="TSF37" s="130"/>
      <c r="TSG37" s="130"/>
      <c r="TSH37" s="130"/>
      <c r="TSI37" s="130"/>
      <c r="TSJ37" s="130"/>
      <c r="TSK37" s="130"/>
      <c r="TSL37" s="130"/>
      <c r="TSM37" s="130"/>
      <c r="TSN37" s="130"/>
      <c r="TSO37" s="130"/>
      <c r="TSP37" s="130"/>
      <c r="TSQ37" s="130"/>
      <c r="TSR37" s="130"/>
      <c r="TSS37" s="130"/>
      <c r="TST37" s="130"/>
      <c r="TSU37" s="130"/>
      <c r="TSV37" s="130"/>
      <c r="TSW37" s="129"/>
      <c r="TSX37" s="130"/>
      <c r="TSY37" s="130"/>
      <c r="TSZ37" s="130"/>
      <c r="TTA37" s="130"/>
      <c r="TTB37" s="130"/>
      <c r="TTC37" s="130"/>
      <c r="TTD37" s="130"/>
      <c r="TTE37" s="130"/>
      <c r="TTF37" s="130"/>
      <c r="TTG37" s="130"/>
      <c r="TTH37" s="130"/>
      <c r="TTI37" s="130"/>
      <c r="TTJ37" s="130"/>
      <c r="TTK37" s="130"/>
      <c r="TTL37" s="130"/>
      <c r="TTM37" s="130"/>
      <c r="TTN37" s="130"/>
      <c r="TTO37" s="130"/>
      <c r="TTP37" s="130"/>
      <c r="TTQ37" s="130"/>
      <c r="TTR37" s="130"/>
      <c r="TTS37" s="129"/>
      <c r="TTT37" s="130"/>
      <c r="TTU37" s="130"/>
      <c r="TTV37" s="130"/>
      <c r="TTW37" s="130"/>
      <c r="TTX37" s="130"/>
      <c r="TTY37" s="130"/>
      <c r="TTZ37" s="130"/>
      <c r="TUA37" s="130"/>
      <c r="TUB37" s="130"/>
      <c r="TUC37" s="130"/>
      <c r="TUD37" s="130"/>
      <c r="TUE37" s="130"/>
      <c r="TUF37" s="130"/>
      <c r="TUG37" s="130"/>
      <c r="TUH37" s="130"/>
      <c r="TUI37" s="130"/>
      <c r="TUJ37" s="130"/>
      <c r="TUK37" s="130"/>
      <c r="TUL37" s="130"/>
      <c r="TUM37" s="130"/>
      <c r="TUN37" s="130"/>
      <c r="TUO37" s="129"/>
      <c r="TUP37" s="130"/>
      <c r="TUQ37" s="130"/>
      <c r="TUR37" s="130"/>
      <c r="TUS37" s="130"/>
      <c r="TUT37" s="130"/>
      <c r="TUU37" s="130"/>
      <c r="TUV37" s="130"/>
      <c r="TUW37" s="130"/>
      <c r="TUX37" s="130"/>
      <c r="TUY37" s="130"/>
      <c r="TUZ37" s="130"/>
      <c r="TVA37" s="130"/>
      <c r="TVB37" s="130"/>
      <c r="TVC37" s="130"/>
      <c r="TVD37" s="130"/>
      <c r="TVE37" s="130"/>
      <c r="TVF37" s="130"/>
      <c r="TVG37" s="130"/>
      <c r="TVH37" s="130"/>
      <c r="TVI37" s="130"/>
      <c r="TVJ37" s="130"/>
      <c r="TVK37" s="129"/>
      <c r="TVL37" s="130"/>
      <c r="TVM37" s="130"/>
      <c r="TVN37" s="130"/>
      <c r="TVO37" s="130"/>
      <c r="TVP37" s="130"/>
      <c r="TVQ37" s="130"/>
      <c r="TVR37" s="130"/>
      <c r="TVS37" s="130"/>
      <c r="TVT37" s="130"/>
      <c r="TVU37" s="130"/>
      <c r="TVV37" s="130"/>
      <c r="TVW37" s="130"/>
      <c r="TVX37" s="130"/>
      <c r="TVY37" s="130"/>
      <c r="TVZ37" s="130"/>
      <c r="TWA37" s="130"/>
      <c r="TWB37" s="130"/>
      <c r="TWC37" s="130"/>
      <c r="TWD37" s="130"/>
      <c r="TWE37" s="130"/>
      <c r="TWF37" s="130"/>
      <c r="TWG37" s="129"/>
      <c r="TWH37" s="130"/>
      <c r="TWI37" s="130"/>
      <c r="TWJ37" s="130"/>
      <c r="TWK37" s="130"/>
      <c r="TWL37" s="130"/>
      <c r="TWM37" s="130"/>
      <c r="TWN37" s="130"/>
      <c r="TWO37" s="130"/>
      <c r="TWP37" s="130"/>
      <c r="TWQ37" s="130"/>
      <c r="TWR37" s="130"/>
      <c r="TWS37" s="130"/>
      <c r="TWT37" s="130"/>
      <c r="TWU37" s="130"/>
      <c r="TWV37" s="130"/>
      <c r="TWW37" s="130"/>
      <c r="TWX37" s="130"/>
      <c r="TWY37" s="130"/>
      <c r="TWZ37" s="130"/>
      <c r="TXA37" s="130"/>
      <c r="TXB37" s="130"/>
      <c r="TXC37" s="129"/>
      <c r="TXD37" s="130"/>
      <c r="TXE37" s="130"/>
      <c r="TXF37" s="130"/>
      <c r="TXG37" s="130"/>
      <c r="TXH37" s="130"/>
      <c r="TXI37" s="130"/>
      <c r="TXJ37" s="130"/>
      <c r="TXK37" s="130"/>
      <c r="TXL37" s="130"/>
      <c r="TXM37" s="130"/>
      <c r="TXN37" s="130"/>
      <c r="TXO37" s="130"/>
      <c r="TXP37" s="130"/>
      <c r="TXQ37" s="130"/>
      <c r="TXR37" s="130"/>
      <c r="TXS37" s="130"/>
      <c r="TXT37" s="130"/>
      <c r="TXU37" s="130"/>
      <c r="TXV37" s="130"/>
      <c r="TXW37" s="130"/>
      <c r="TXX37" s="130"/>
      <c r="TXY37" s="129"/>
      <c r="TXZ37" s="130"/>
      <c r="TYA37" s="130"/>
      <c r="TYB37" s="130"/>
      <c r="TYC37" s="130"/>
      <c r="TYD37" s="130"/>
      <c r="TYE37" s="130"/>
      <c r="TYF37" s="130"/>
      <c r="TYG37" s="130"/>
      <c r="TYH37" s="130"/>
      <c r="TYI37" s="130"/>
      <c r="TYJ37" s="130"/>
      <c r="TYK37" s="130"/>
      <c r="TYL37" s="130"/>
      <c r="TYM37" s="130"/>
      <c r="TYN37" s="130"/>
      <c r="TYO37" s="130"/>
      <c r="TYP37" s="130"/>
      <c r="TYQ37" s="130"/>
      <c r="TYR37" s="130"/>
      <c r="TYS37" s="130"/>
      <c r="TYT37" s="130"/>
      <c r="TYU37" s="129"/>
      <c r="TYV37" s="130"/>
      <c r="TYW37" s="130"/>
      <c r="TYX37" s="130"/>
      <c r="TYY37" s="130"/>
      <c r="TYZ37" s="130"/>
      <c r="TZA37" s="130"/>
      <c r="TZB37" s="130"/>
      <c r="TZC37" s="130"/>
      <c r="TZD37" s="130"/>
      <c r="TZE37" s="130"/>
      <c r="TZF37" s="130"/>
      <c r="TZG37" s="130"/>
      <c r="TZH37" s="130"/>
      <c r="TZI37" s="130"/>
      <c r="TZJ37" s="130"/>
      <c r="TZK37" s="130"/>
      <c r="TZL37" s="130"/>
      <c r="TZM37" s="130"/>
      <c r="TZN37" s="130"/>
      <c r="TZO37" s="130"/>
      <c r="TZP37" s="130"/>
      <c r="TZQ37" s="129"/>
      <c r="TZR37" s="130"/>
      <c r="TZS37" s="130"/>
      <c r="TZT37" s="130"/>
      <c r="TZU37" s="130"/>
      <c r="TZV37" s="130"/>
      <c r="TZW37" s="130"/>
      <c r="TZX37" s="130"/>
      <c r="TZY37" s="130"/>
      <c r="TZZ37" s="130"/>
      <c r="UAA37" s="130"/>
      <c r="UAB37" s="130"/>
      <c r="UAC37" s="130"/>
      <c r="UAD37" s="130"/>
      <c r="UAE37" s="130"/>
      <c r="UAF37" s="130"/>
      <c r="UAG37" s="130"/>
      <c r="UAH37" s="130"/>
      <c r="UAI37" s="130"/>
      <c r="UAJ37" s="130"/>
      <c r="UAK37" s="130"/>
      <c r="UAL37" s="130"/>
      <c r="UAM37" s="129"/>
      <c r="UAN37" s="130"/>
      <c r="UAO37" s="130"/>
      <c r="UAP37" s="130"/>
      <c r="UAQ37" s="130"/>
      <c r="UAR37" s="130"/>
      <c r="UAS37" s="130"/>
      <c r="UAT37" s="130"/>
      <c r="UAU37" s="130"/>
      <c r="UAV37" s="130"/>
      <c r="UAW37" s="130"/>
      <c r="UAX37" s="130"/>
      <c r="UAY37" s="130"/>
      <c r="UAZ37" s="130"/>
      <c r="UBA37" s="130"/>
      <c r="UBB37" s="130"/>
      <c r="UBC37" s="130"/>
      <c r="UBD37" s="130"/>
      <c r="UBE37" s="130"/>
      <c r="UBF37" s="130"/>
      <c r="UBG37" s="130"/>
      <c r="UBH37" s="130"/>
      <c r="UBI37" s="129"/>
      <c r="UBJ37" s="130"/>
      <c r="UBK37" s="130"/>
      <c r="UBL37" s="130"/>
      <c r="UBM37" s="130"/>
      <c r="UBN37" s="130"/>
      <c r="UBO37" s="130"/>
      <c r="UBP37" s="130"/>
      <c r="UBQ37" s="130"/>
      <c r="UBR37" s="130"/>
      <c r="UBS37" s="130"/>
      <c r="UBT37" s="130"/>
      <c r="UBU37" s="130"/>
      <c r="UBV37" s="130"/>
      <c r="UBW37" s="130"/>
      <c r="UBX37" s="130"/>
      <c r="UBY37" s="130"/>
      <c r="UBZ37" s="130"/>
      <c r="UCA37" s="130"/>
      <c r="UCB37" s="130"/>
      <c r="UCC37" s="130"/>
      <c r="UCD37" s="130"/>
      <c r="UCE37" s="129"/>
      <c r="UCF37" s="130"/>
      <c r="UCG37" s="130"/>
      <c r="UCH37" s="130"/>
      <c r="UCI37" s="130"/>
      <c r="UCJ37" s="130"/>
      <c r="UCK37" s="130"/>
      <c r="UCL37" s="130"/>
      <c r="UCM37" s="130"/>
      <c r="UCN37" s="130"/>
      <c r="UCO37" s="130"/>
      <c r="UCP37" s="130"/>
      <c r="UCQ37" s="130"/>
      <c r="UCR37" s="130"/>
      <c r="UCS37" s="130"/>
      <c r="UCT37" s="130"/>
      <c r="UCU37" s="130"/>
      <c r="UCV37" s="130"/>
      <c r="UCW37" s="130"/>
      <c r="UCX37" s="130"/>
      <c r="UCY37" s="130"/>
      <c r="UCZ37" s="130"/>
      <c r="UDA37" s="129"/>
      <c r="UDB37" s="130"/>
      <c r="UDC37" s="130"/>
      <c r="UDD37" s="130"/>
      <c r="UDE37" s="130"/>
      <c r="UDF37" s="130"/>
      <c r="UDG37" s="130"/>
      <c r="UDH37" s="130"/>
      <c r="UDI37" s="130"/>
      <c r="UDJ37" s="130"/>
      <c r="UDK37" s="130"/>
      <c r="UDL37" s="130"/>
      <c r="UDM37" s="130"/>
      <c r="UDN37" s="130"/>
      <c r="UDO37" s="130"/>
      <c r="UDP37" s="130"/>
      <c r="UDQ37" s="130"/>
      <c r="UDR37" s="130"/>
      <c r="UDS37" s="130"/>
      <c r="UDT37" s="130"/>
      <c r="UDU37" s="130"/>
      <c r="UDV37" s="130"/>
      <c r="UDW37" s="129"/>
      <c r="UDX37" s="130"/>
      <c r="UDY37" s="130"/>
      <c r="UDZ37" s="130"/>
      <c r="UEA37" s="130"/>
      <c r="UEB37" s="130"/>
      <c r="UEC37" s="130"/>
      <c r="UED37" s="130"/>
      <c r="UEE37" s="130"/>
      <c r="UEF37" s="130"/>
      <c r="UEG37" s="130"/>
      <c r="UEH37" s="130"/>
      <c r="UEI37" s="130"/>
      <c r="UEJ37" s="130"/>
      <c r="UEK37" s="130"/>
      <c r="UEL37" s="130"/>
      <c r="UEM37" s="130"/>
      <c r="UEN37" s="130"/>
      <c r="UEO37" s="130"/>
      <c r="UEP37" s="130"/>
      <c r="UEQ37" s="130"/>
      <c r="UER37" s="130"/>
      <c r="UES37" s="129"/>
      <c r="UET37" s="130"/>
      <c r="UEU37" s="130"/>
      <c r="UEV37" s="130"/>
      <c r="UEW37" s="130"/>
      <c r="UEX37" s="130"/>
      <c r="UEY37" s="130"/>
      <c r="UEZ37" s="130"/>
      <c r="UFA37" s="130"/>
      <c r="UFB37" s="130"/>
      <c r="UFC37" s="130"/>
      <c r="UFD37" s="130"/>
      <c r="UFE37" s="130"/>
      <c r="UFF37" s="130"/>
      <c r="UFG37" s="130"/>
      <c r="UFH37" s="130"/>
      <c r="UFI37" s="130"/>
      <c r="UFJ37" s="130"/>
      <c r="UFK37" s="130"/>
      <c r="UFL37" s="130"/>
      <c r="UFM37" s="130"/>
      <c r="UFN37" s="130"/>
      <c r="UFO37" s="129"/>
      <c r="UFP37" s="130"/>
      <c r="UFQ37" s="130"/>
      <c r="UFR37" s="130"/>
      <c r="UFS37" s="130"/>
      <c r="UFT37" s="130"/>
      <c r="UFU37" s="130"/>
      <c r="UFV37" s="130"/>
      <c r="UFW37" s="130"/>
      <c r="UFX37" s="130"/>
      <c r="UFY37" s="130"/>
      <c r="UFZ37" s="130"/>
      <c r="UGA37" s="130"/>
      <c r="UGB37" s="130"/>
      <c r="UGC37" s="130"/>
      <c r="UGD37" s="130"/>
      <c r="UGE37" s="130"/>
      <c r="UGF37" s="130"/>
      <c r="UGG37" s="130"/>
      <c r="UGH37" s="130"/>
      <c r="UGI37" s="130"/>
      <c r="UGJ37" s="130"/>
      <c r="UGK37" s="129"/>
      <c r="UGL37" s="130"/>
      <c r="UGM37" s="130"/>
      <c r="UGN37" s="130"/>
      <c r="UGO37" s="130"/>
      <c r="UGP37" s="130"/>
      <c r="UGQ37" s="130"/>
      <c r="UGR37" s="130"/>
      <c r="UGS37" s="130"/>
      <c r="UGT37" s="130"/>
      <c r="UGU37" s="130"/>
      <c r="UGV37" s="130"/>
      <c r="UGW37" s="130"/>
      <c r="UGX37" s="130"/>
      <c r="UGY37" s="130"/>
      <c r="UGZ37" s="130"/>
      <c r="UHA37" s="130"/>
      <c r="UHB37" s="130"/>
      <c r="UHC37" s="130"/>
      <c r="UHD37" s="130"/>
      <c r="UHE37" s="130"/>
      <c r="UHF37" s="130"/>
      <c r="UHG37" s="129"/>
      <c r="UHH37" s="130"/>
      <c r="UHI37" s="130"/>
      <c r="UHJ37" s="130"/>
      <c r="UHK37" s="130"/>
      <c r="UHL37" s="130"/>
      <c r="UHM37" s="130"/>
      <c r="UHN37" s="130"/>
      <c r="UHO37" s="130"/>
      <c r="UHP37" s="130"/>
      <c r="UHQ37" s="130"/>
      <c r="UHR37" s="130"/>
      <c r="UHS37" s="130"/>
      <c r="UHT37" s="130"/>
      <c r="UHU37" s="130"/>
      <c r="UHV37" s="130"/>
      <c r="UHW37" s="130"/>
      <c r="UHX37" s="130"/>
      <c r="UHY37" s="130"/>
      <c r="UHZ37" s="130"/>
      <c r="UIA37" s="130"/>
      <c r="UIB37" s="130"/>
      <c r="UIC37" s="129"/>
      <c r="UID37" s="130"/>
      <c r="UIE37" s="130"/>
      <c r="UIF37" s="130"/>
      <c r="UIG37" s="130"/>
      <c r="UIH37" s="130"/>
      <c r="UII37" s="130"/>
      <c r="UIJ37" s="130"/>
      <c r="UIK37" s="130"/>
      <c r="UIL37" s="130"/>
      <c r="UIM37" s="130"/>
      <c r="UIN37" s="130"/>
      <c r="UIO37" s="130"/>
      <c r="UIP37" s="130"/>
      <c r="UIQ37" s="130"/>
      <c r="UIR37" s="130"/>
      <c r="UIS37" s="130"/>
      <c r="UIT37" s="130"/>
      <c r="UIU37" s="130"/>
      <c r="UIV37" s="130"/>
      <c r="UIW37" s="130"/>
      <c r="UIX37" s="130"/>
      <c r="UIY37" s="129"/>
      <c r="UIZ37" s="130"/>
      <c r="UJA37" s="130"/>
      <c r="UJB37" s="130"/>
      <c r="UJC37" s="130"/>
      <c r="UJD37" s="130"/>
      <c r="UJE37" s="130"/>
      <c r="UJF37" s="130"/>
      <c r="UJG37" s="130"/>
      <c r="UJH37" s="130"/>
      <c r="UJI37" s="130"/>
      <c r="UJJ37" s="130"/>
      <c r="UJK37" s="130"/>
      <c r="UJL37" s="130"/>
      <c r="UJM37" s="130"/>
      <c r="UJN37" s="130"/>
      <c r="UJO37" s="130"/>
      <c r="UJP37" s="130"/>
      <c r="UJQ37" s="130"/>
      <c r="UJR37" s="130"/>
      <c r="UJS37" s="130"/>
      <c r="UJT37" s="130"/>
      <c r="UJU37" s="129"/>
      <c r="UJV37" s="130"/>
      <c r="UJW37" s="130"/>
      <c r="UJX37" s="130"/>
      <c r="UJY37" s="130"/>
      <c r="UJZ37" s="130"/>
      <c r="UKA37" s="130"/>
      <c r="UKB37" s="130"/>
      <c r="UKC37" s="130"/>
      <c r="UKD37" s="130"/>
      <c r="UKE37" s="130"/>
      <c r="UKF37" s="130"/>
      <c r="UKG37" s="130"/>
      <c r="UKH37" s="130"/>
      <c r="UKI37" s="130"/>
      <c r="UKJ37" s="130"/>
      <c r="UKK37" s="130"/>
      <c r="UKL37" s="130"/>
      <c r="UKM37" s="130"/>
      <c r="UKN37" s="130"/>
      <c r="UKO37" s="130"/>
      <c r="UKP37" s="130"/>
      <c r="UKQ37" s="129"/>
      <c r="UKR37" s="130"/>
      <c r="UKS37" s="130"/>
      <c r="UKT37" s="130"/>
      <c r="UKU37" s="130"/>
      <c r="UKV37" s="130"/>
      <c r="UKW37" s="130"/>
      <c r="UKX37" s="130"/>
      <c r="UKY37" s="130"/>
      <c r="UKZ37" s="130"/>
      <c r="ULA37" s="130"/>
      <c r="ULB37" s="130"/>
      <c r="ULC37" s="130"/>
      <c r="ULD37" s="130"/>
      <c r="ULE37" s="130"/>
      <c r="ULF37" s="130"/>
      <c r="ULG37" s="130"/>
      <c r="ULH37" s="130"/>
      <c r="ULI37" s="130"/>
      <c r="ULJ37" s="130"/>
      <c r="ULK37" s="130"/>
      <c r="ULL37" s="130"/>
      <c r="ULM37" s="129"/>
      <c r="ULN37" s="130"/>
      <c r="ULO37" s="130"/>
      <c r="ULP37" s="130"/>
      <c r="ULQ37" s="130"/>
      <c r="ULR37" s="130"/>
      <c r="ULS37" s="130"/>
      <c r="ULT37" s="130"/>
      <c r="ULU37" s="130"/>
      <c r="ULV37" s="130"/>
      <c r="ULW37" s="130"/>
      <c r="ULX37" s="130"/>
      <c r="ULY37" s="130"/>
      <c r="ULZ37" s="130"/>
      <c r="UMA37" s="130"/>
      <c r="UMB37" s="130"/>
      <c r="UMC37" s="130"/>
      <c r="UMD37" s="130"/>
      <c r="UME37" s="130"/>
      <c r="UMF37" s="130"/>
      <c r="UMG37" s="130"/>
      <c r="UMH37" s="130"/>
      <c r="UMI37" s="129"/>
      <c r="UMJ37" s="130"/>
      <c r="UMK37" s="130"/>
      <c r="UML37" s="130"/>
      <c r="UMM37" s="130"/>
      <c r="UMN37" s="130"/>
      <c r="UMO37" s="130"/>
      <c r="UMP37" s="130"/>
      <c r="UMQ37" s="130"/>
      <c r="UMR37" s="130"/>
      <c r="UMS37" s="130"/>
      <c r="UMT37" s="130"/>
      <c r="UMU37" s="130"/>
      <c r="UMV37" s="130"/>
      <c r="UMW37" s="130"/>
      <c r="UMX37" s="130"/>
      <c r="UMY37" s="130"/>
      <c r="UMZ37" s="130"/>
      <c r="UNA37" s="130"/>
      <c r="UNB37" s="130"/>
      <c r="UNC37" s="130"/>
      <c r="UND37" s="130"/>
      <c r="UNE37" s="129"/>
      <c r="UNF37" s="130"/>
      <c r="UNG37" s="130"/>
      <c r="UNH37" s="130"/>
      <c r="UNI37" s="130"/>
      <c r="UNJ37" s="130"/>
      <c r="UNK37" s="130"/>
      <c r="UNL37" s="130"/>
      <c r="UNM37" s="130"/>
      <c r="UNN37" s="130"/>
      <c r="UNO37" s="130"/>
      <c r="UNP37" s="130"/>
      <c r="UNQ37" s="130"/>
      <c r="UNR37" s="130"/>
      <c r="UNS37" s="130"/>
      <c r="UNT37" s="130"/>
      <c r="UNU37" s="130"/>
      <c r="UNV37" s="130"/>
      <c r="UNW37" s="130"/>
      <c r="UNX37" s="130"/>
      <c r="UNY37" s="130"/>
      <c r="UNZ37" s="130"/>
      <c r="UOA37" s="129"/>
      <c r="UOB37" s="130"/>
      <c r="UOC37" s="130"/>
      <c r="UOD37" s="130"/>
      <c r="UOE37" s="130"/>
      <c r="UOF37" s="130"/>
      <c r="UOG37" s="130"/>
      <c r="UOH37" s="130"/>
      <c r="UOI37" s="130"/>
      <c r="UOJ37" s="130"/>
      <c r="UOK37" s="130"/>
      <c r="UOL37" s="130"/>
      <c r="UOM37" s="130"/>
      <c r="UON37" s="130"/>
      <c r="UOO37" s="130"/>
      <c r="UOP37" s="130"/>
      <c r="UOQ37" s="130"/>
      <c r="UOR37" s="130"/>
      <c r="UOS37" s="130"/>
      <c r="UOT37" s="130"/>
      <c r="UOU37" s="130"/>
      <c r="UOV37" s="130"/>
      <c r="UOW37" s="129"/>
      <c r="UOX37" s="130"/>
      <c r="UOY37" s="130"/>
      <c r="UOZ37" s="130"/>
      <c r="UPA37" s="130"/>
      <c r="UPB37" s="130"/>
      <c r="UPC37" s="130"/>
      <c r="UPD37" s="130"/>
      <c r="UPE37" s="130"/>
      <c r="UPF37" s="130"/>
      <c r="UPG37" s="130"/>
      <c r="UPH37" s="130"/>
      <c r="UPI37" s="130"/>
      <c r="UPJ37" s="130"/>
      <c r="UPK37" s="130"/>
      <c r="UPL37" s="130"/>
      <c r="UPM37" s="130"/>
      <c r="UPN37" s="130"/>
      <c r="UPO37" s="130"/>
      <c r="UPP37" s="130"/>
      <c r="UPQ37" s="130"/>
      <c r="UPR37" s="130"/>
      <c r="UPS37" s="129"/>
      <c r="UPT37" s="130"/>
      <c r="UPU37" s="130"/>
      <c r="UPV37" s="130"/>
      <c r="UPW37" s="130"/>
      <c r="UPX37" s="130"/>
      <c r="UPY37" s="130"/>
      <c r="UPZ37" s="130"/>
      <c r="UQA37" s="130"/>
      <c r="UQB37" s="130"/>
      <c r="UQC37" s="130"/>
      <c r="UQD37" s="130"/>
      <c r="UQE37" s="130"/>
      <c r="UQF37" s="130"/>
      <c r="UQG37" s="130"/>
      <c r="UQH37" s="130"/>
      <c r="UQI37" s="130"/>
      <c r="UQJ37" s="130"/>
      <c r="UQK37" s="130"/>
      <c r="UQL37" s="130"/>
      <c r="UQM37" s="130"/>
      <c r="UQN37" s="130"/>
      <c r="UQO37" s="129"/>
      <c r="UQP37" s="130"/>
      <c r="UQQ37" s="130"/>
      <c r="UQR37" s="130"/>
      <c r="UQS37" s="130"/>
      <c r="UQT37" s="130"/>
      <c r="UQU37" s="130"/>
      <c r="UQV37" s="130"/>
      <c r="UQW37" s="130"/>
      <c r="UQX37" s="130"/>
      <c r="UQY37" s="130"/>
      <c r="UQZ37" s="130"/>
      <c r="URA37" s="130"/>
      <c r="URB37" s="130"/>
      <c r="URC37" s="130"/>
      <c r="URD37" s="130"/>
      <c r="URE37" s="130"/>
      <c r="URF37" s="130"/>
      <c r="URG37" s="130"/>
      <c r="URH37" s="130"/>
      <c r="URI37" s="130"/>
      <c r="URJ37" s="130"/>
      <c r="URK37" s="129"/>
      <c r="URL37" s="130"/>
      <c r="URM37" s="130"/>
      <c r="URN37" s="130"/>
      <c r="URO37" s="130"/>
      <c r="URP37" s="130"/>
      <c r="URQ37" s="130"/>
      <c r="URR37" s="130"/>
      <c r="URS37" s="130"/>
      <c r="URT37" s="130"/>
      <c r="URU37" s="130"/>
      <c r="URV37" s="130"/>
      <c r="URW37" s="130"/>
      <c r="URX37" s="130"/>
      <c r="URY37" s="130"/>
      <c r="URZ37" s="130"/>
      <c r="USA37" s="130"/>
      <c r="USB37" s="130"/>
      <c r="USC37" s="130"/>
      <c r="USD37" s="130"/>
      <c r="USE37" s="130"/>
      <c r="USF37" s="130"/>
      <c r="USG37" s="129"/>
      <c r="USH37" s="130"/>
      <c r="USI37" s="130"/>
      <c r="USJ37" s="130"/>
      <c r="USK37" s="130"/>
      <c r="USL37" s="130"/>
      <c r="USM37" s="130"/>
      <c r="USN37" s="130"/>
      <c r="USO37" s="130"/>
      <c r="USP37" s="130"/>
      <c r="USQ37" s="130"/>
      <c r="USR37" s="130"/>
      <c r="USS37" s="130"/>
      <c r="UST37" s="130"/>
      <c r="USU37" s="130"/>
      <c r="USV37" s="130"/>
      <c r="USW37" s="130"/>
      <c r="USX37" s="130"/>
      <c r="USY37" s="130"/>
      <c r="USZ37" s="130"/>
      <c r="UTA37" s="130"/>
      <c r="UTB37" s="130"/>
      <c r="UTC37" s="129"/>
      <c r="UTD37" s="130"/>
      <c r="UTE37" s="130"/>
      <c r="UTF37" s="130"/>
      <c r="UTG37" s="130"/>
      <c r="UTH37" s="130"/>
      <c r="UTI37" s="130"/>
      <c r="UTJ37" s="130"/>
      <c r="UTK37" s="130"/>
      <c r="UTL37" s="130"/>
      <c r="UTM37" s="130"/>
      <c r="UTN37" s="130"/>
      <c r="UTO37" s="130"/>
      <c r="UTP37" s="130"/>
      <c r="UTQ37" s="130"/>
      <c r="UTR37" s="130"/>
      <c r="UTS37" s="130"/>
      <c r="UTT37" s="130"/>
      <c r="UTU37" s="130"/>
      <c r="UTV37" s="130"/>
      <c r="UTW37" s="130"/>
      <c r="UTX37" s="130"/>
      <c r="UTY37" s="129"/>
      <c r="UTZ37" s="130"/>
      <c r="UUA37" s="130"/>
      <c r="UUB37" s="130"/>
      <c r="UUC37" s="130"/>
      <c r="UUD37" s="130"/>
      <c r="UUE37" s="130"/>
      <c r="UUF37" s="130"/>
      <c r="UUG37" s="130"/>
      <c r="UUH37" s="130"/>
      <c r="UUI37" s="130"/>
      <c r="UUJ37" s="130"/>
      <c r="UUK37" s="130"/>
      <c r="UUL37" s="130"/>
      <c r="UUM37" s="130"/>
      <c r="UUN37" s="130"/>
      <c r="UUO37" s="130"/>
      <c r="UUP37" s="130"/>
      <c r="UUQ37" s="130"/>
      <c r="UUR37" s="130"/>
      <c r="UUS37" s="130"/>
      <c r="UUT37" s="130"/>
      <c r="UUU37" s="129"/>
      <c r="UUV37" s="130"/>
      <c r="UUW37" s="130"/>
      <c r="UUX37" s="130"/>
      <c r="UUY37" s="130"/>
      <c r="UUZ37" s="130"/>
      <c r="UVA37" s="130"/>
      <c r="UVB37" s="130"/>
      <c r="UVC37" s="130"/>
      <c r="UVD37" s="130"/>
      <c r="UVE37" s="130"/>
      <c r="UVF37" s="130"/>
      <c r="UVG37" s="130"/>
      <c r="UVH37" s="130"/>
      <c r="UVI37" s="130"/>
      <c r="UVJ37" s="130"/>
      <c r="UVK37" s="130"/>
      <c r="UVL37" s="130"/>
      <c r="UVM37" s="130"/>
      <c r="UVN37" s="130"/>
      <c r="UVO37" s="130"/>
      <c r="UVP37" s="130"/>
      <c r="UVQ37" s="129"/>
      <c r="UVR37" s="130"/>
      <c r="UVS37" s="130"/>
      <c r="UVT37" s="130"/>
      <c r="UVU37" s="130"/>
      <c r="UVV37" s="130"/>
      <c r="UVW37" s="130"/>
      <c r="UVX37" s="130"/>
      <c r="UVY37" s="130"/>
      <c r="UVZ37" s="130"/>
      <c r="UWA37" s="130"/>
      <c r="UWB37" s="130"/>
      <c r="UWC37" s="130"/>
      <c r="UWD37" s="130"/>
      <c r="UWE37" s="130"/>
      <c r="UWF37" s="130"/>
      <c r="UWG37" s="130"/>
      <c r="UWH37" s="130"/>
      <c r="UWI37" s="130"/>
      <c r="UWJ37" s="130"/>
      <c r="UWK37" s="130"/>
      <c r="UWL37" s="130"/>
      <c r="UWM37" s="129"/>
      <c r="UWN37" s="130"/>
      <c r="UWO37" s="130"/>
      <c r="UWP37" s="130"/>
      <c r="UWQ37" s="130"/>
      <c r="UWR37" s="130"/>
      <c r="UWS37" s="130"/>
      <c r="UWT37" s="130"/>
      <c r="UWU37" s="130"/>
      <c r="UWV37" s="130"/>
      <c r="UWW37" s="130"/>
      <c r="UWX37" s="130"/>
      <c r="UWY37" s="130"/>
      <c r="UWZ37" s="130"/>
      <c r="UXA37" s="130"/>
      <c r="UXB37" s="130"/>
      <c r="UXC37" s="130"/>
      <c r="UXD37" s="130"/>
      <c r="UXE37" s="130"/>
      <c r="UXF37" s="130"/>
      <c r="UXG37" s="130"/>
      <c r="UXH37" s="130"/>
      <c r="UXI37" s="129"/>
      <c r="UXJ37" s="130"/>
      <c r="UXK37" s="130"/>
      <c r="UXL37" s="130"/>
      <c r="UXM37" s="130"/>
      <c r="UXN37" s="130"/>
      <c r="UXO37" s="130"/>
      <c r="UXP37" s="130"/>
      <c r="UXQ37" s="130"/>
      <c r="UXR37" s="130"/>
      <c r="UXS37" s="130"/>
      <c r="UXT37" s="130"/>
      <c r="UXU37" s="130"/>
      <c r="UXV37" s="130"/>
      <c r="UXW37" s="130"/>
      <c r="UXX37" s="130"/>
      <c r="UXY37" s="130"/>
      <c r="UXZ37" s="130"/>
      <c r="UYA37" s="130"/>
      <c r="UYB37" s="130"/>
      <c r="UYC37" s="130"/>
      <c r="UYD37" s="130"/>
      <c r="UYE37" s="129"/>
      <c r="UYF37" s="130"/>
      <c r="UYG37" s="130"/>
      <c r="UYH37" s="130"/>
      <c r="UYI37" s="130"/>
      <c r="UYJ37" s="130"/>
      <c r="UYK37" s="130"/>
      <c r="UYL37" s="130"/>
      <c r="UYM37" s="130"/>
      <c r="UYN37" s="130"/>
      <c r="UYO37" s="130"/>
      <c r="UYP37" s="130"/>
      <c r="UYQ37" s="130"/>
      <c r="UYR37" s="130"/>
      <c r="UYS37" s="130"/>
      <c r="UYT37" s="130"/>
      <c r="UYU37" s="130"/>
      <c r="UYV37" s="130"/>
      <c r="UYW37" s="130"/>
      <c r="UYX37" s="130"/>
      <c r="UYY37" s="130"/>
      <c r="UYZ37" s="130"/>
      <c r="UZA37" s="129"/>
      <c r="UZB37" s="130"/>
      <c r="UZC37" s="130"/>
      <c r="UZD37" s="130"/>
      <c r="UZE37" s="130"/>
      <c r="UZF37" s="130"/>
      <c r="UZG37" s="130"/>
      <c r="UZH37" s="130"/>
      <c r="UZI37" s="130"/>
      <c r="UZJ37" s="130"/>
      <c r="UZK37" s="130"/>
      <c r="UZL37" s="130"/>
      <c r="UZM37" s="130"/>
      <c r="UZN37" s="130"/>
      <c r="UZO37" s="130"/>
      <c r="UZP37" s="130"/>
      <c r="UZQ37" s="130"/>
      <c r="UZR37" s="130"/>
      <c r="UZS37" s="130"/>
      <c r="UZT37" s="130"/>
      <c r="UZU37" s="130"/>
      <c r="UZV37" s="130"/>
      <c r="UZW37" s="129"/>
      <c r="UZX37" s="130"/>
      <c r="UZY37" s="130"/>
      <c r="UZZ37" s="130"/>
      <c r="VAA37" s="130"/>
      <c r="VAB37" s="130"/>
      <c r="VAC37" s="130"/>
      <c r="VAD37" s="130"/>
      <c r="VAE37" s="130"/>
      <c r="VAF37" s="130"/>
      <c r="VAG37" s="130"/>
      <c r="VAH37" s="130"/>
      <c r="VAI37" s="130"/>
      <c r="VAJ37" s="130"/>
      <c r="VAK37" s="130"/>
      <c r="VAL37" s="130"/>
      <c r="VAM37" s="130"/>
      <c r="VAN37" s="130"/>
      <c r="VAO37" s="130"/>
      <c r="VAP37" s="130"/>
      <c r="VAQ37" s="130"/>
      <c r="VAR37" s="130"/>
      <c r="VAS37" s="129"/>
      <c r="VAT37" s="130"/>
      <c r="VAU37" s="130"/>
      <c r="VAV37" s="130"/>
      <c r="VAW37" s="130"/>
      <c r="VAX37" s="130"/>
      <c r="VAY37" s="130"/>
      <c r="VAZ37" s="130"/>
      <c r="VBA37" s="130"/>
      <c r="VBB37" s="130"/>
      <c r="VBC37" s="130"/>
      <c r="VBD37" s="130"/>
      <c r="VBE37" s="130"/>
      <c r="VBF37" s="130"/>
      <c r="VBG37" s="130"/>
      <c r="VBH37" s="130"/>
      <c r="VBI37" s="130"/>
      <c r="VBJ37" s="130"/>
      <c r="VBK37" s="130"/>
      <c r="VBL37" s="130"/>
      <c r="VBM37" s="130"/>
      <c r="VBN37" s="130"/>
      <c r="VBO37" s="129"/>
      <c r="VBP37" s="130"/>
      <c r="VBQ37" s="130"/>
      <c r="VBR37" s="130"/>
      <c r="VBS37" s="130"/>
      <c r="VBT37" s="130"/>
      <c r="VBU37" s="130"/>
      <c r="VBV37" s="130"/>
      <c r="VBW37" s="130"/>
      <c r="VBX37" s="130"/>
      <c r="VBY37" s="130"/>
      <c r="VBZ37" s="130"/>
      <c r="VCA37" s="130"/>
      <c r="VCB37" s="130"/>
      <c r="VCC37" s="130"/>
      <c r="VCD37" s="130"/>
      <c r="VCE37" s="130"/>
      <c r="VCF37" s="130"/>
      <c r="VCG37" s="130"/>
      <c r="VCH37" s="130"/>
      <c r="VCI37" s="130"/>
      <c r="VCJ37" s="130"/>
      <c r="VCK37" s="129"/>
      <c r="VCL37" s="130"/>
      <c r="VCM37" s="130"/>
      <c r="VCN37" s="130"/>
      <c r="VCO37" s="130"/>
      <c r="VCP37" s="130"/>
      <c r="VCQ37" s="130"/>
      <c r="VCR37" s="130"/>
      <c r="VCS37" s="130"/>
      <c r="VCT37" s="130"/>
      <c r="VCU37" s="130"/>
      <c r="VCV37" s="130"/>
      <c r="VCW37" s="130"/>
      <c r="VCX37" s="130"/>
      <c r="VCY37" s="130"/>
      <c r="VCZ37" s="130"/>
      <c r="VDA37" s="130"/>
      <c r="VDB37" s="130"/>
      <c r="VDC37" s="130"/>
      <c r="VDD37" s="130"/>
      <c r="VDE37" s="130"/>
      <c r="VDF37" s="130"/>
      <c r="VDG37" s="129"/>
      <c r="VDH37" s="130"/>
      <c r="VDI37" s="130"/>
      <c r="VDJ37" s="130"/>
      <c r="VDK37" s="130"/>
      <c r="VDL37" s="130"/>
      <c r="VDM37" s="130"/>
      <c r="VDN37" s="130"/>
      <c r="VDO37" s="130"/>
      <c r="VDP37" s="130"/>
      <c r="VDQ37" s="130"/>
      <c r="VDR37" s="130"/>
      <c r="VDS37" s="130"/>
      <c r="VDT37" s="130"/>
      <c r="VDU37" s="130"/>
      <c r="VDV37" s="130"/>
      <c r="VDW37" s="130"/>
      <c r="VDX37" s="130"/>
      <c r="VDY37" s="130"/>
      <c r="VDZ37" s="130"/>
      <c r="VEA37" s="130"/>
      <c r="VEB37" s="130"/>
      <c r="VEC37" s="129"/>
      <c r="VED37" s="130"/>
      <c r="VEE37" s="130"/>
      <c r="VEF37" s="130"/>
      <c r="VEG37" s="130"/>
      <c r="VEH37" s="130"/>
      <c r="VEI37" s="130"/>
      <c r="VEJ37" s="130"/>
      <c r="VEK37" s="130"/>
      <c r="VEL37" s="130"/>
      <c r="VEM37" s="130"/>
      <c r="VEN37" s="130"/>
      <c r="VEO37" s="130"/>
      <c r="VEP37" s="130"/>
      <c r="VEQ37" s="130"/>
      <c r="VER37" s="130"/>
      <c r="VES37" s="130"/>
      <c r="VET37" s="130"/>
      <c r="VEU37" s="130"/>
      <c r="VEV37" s="130"/>
      <c r="VEW37" s="130"/>
      <c r="VEX37" s="130"/>
      <c r="VEY37" s="129"/>
      <c r="VEZ37" s="130"/>
      <c r="VFA37" s="130"/>
      <c r="VFB37" s="130"/>
      <c r="VFC37" s="130"/>
      <c r="VFD37" s="130"/>
      <c r="VFE37" s="130"/>
      <c r="VFF37" s="130"/>
      <c r="VFG37" s="130"/>
      <c r="VFH37" s="130"/>
      <c r="VFI37" s="130"/>
      <c r="VFJ37" s="130"/>
      <c r="VFK37" s="130"/>
      <c r="VFL37" s="130"/>
      <c r="VFM37" s="130"/>
      <c r="VFN37" s="130"/>
      <c r="VFO37" s="130"/>
      <c r="VFP37" s="130"/>
      <c r="VFQ37" s="130"/>
      <c r="VFR37" s="130"/>
      <c r="VFS37" s="130"/>
      <c r="VFT37" s="130"/>
      <c r="VFU37" s="129"/>
      <c r="VFV37" s="130"/>
      <c r="VFW37" s="130"/>
      <c r="VFX37" s="130"/>
      <c r="VFY37" s="130"/>
      <c r="VFZ37" s="130"/>
      <c r="VGA37" s="130"/>
      <c r="VGB37" s="130"/>
      <c r="VGC37" s="130"/>
      <c r="VGD37" s="130"/>
      <c r="VGE37" s="130"/>
      <c r="VGF37" s="130"/>
      <c r="VGG37" s="130"/>
      <c r="VGH37" s="130"/>
      <c r="VGI37" s="130"/>
      <c r="VGJ37" s="130"/>
      <c r="VGK37" s="130"/>
      <c r="VGL37" s="130"/>
      <c r="VGM37" s="130"/>
      <c r="VGN37" s="130"/>
      <c r="VGO37" s="130"/>
      <c r="VGP37" s="130"/>
      <c r="VGQ37" s="129"/>
      <c r="VGR37" s="130"/>
      <c r="VGS37" s="130"/>
      <c r="VGT37" s="130"/>
      <c r="VGU37" s="130"/>
      <c r="VGV37" s="130"/>
      <c r="VGW37" s="130"/>
      <c r="VGX37" s="130"/>
      <c r="VGY37" s="130"/>
      <c r="VGZ37" s="130"/>
      <c r="VHA37" s="130"/>
      <c r="VHB37" s="130"/>
      <c r="VHC37" s="130"/>
      <c r="VHD37" s="130"/>
      <c r="VHE37" s="130"/>
      <c r="VHF37" s="130"/>
      <c r="VHG37" s="130"/>
      <c r="VHH37" s="130"/>
      <c r="VHI37" s="130"/>
      <c r="VHJ37" s="130"/>
      <c r="VHK37" s="130"/>
      <c r="VHL37" s="130"/>
      <c r="VHM37" s="129"/>
      <c r="VHN37" s="130"/>
      <c r="VHO37" s="130"/>
      <c r="VHP37" s="130"/>
      <c r="VHQ37" s="130"/>
      <c r="VHR37" s="130"/>
      <c r="VHS37" s="130"/>
      <c r="VHT37" s="130"/>
      <c r="VHU37" s="130"/>
      <c r="VHV37" s="130"/>
      <c r="VHW37" s="130"/>
      <c r="VHX37" s="130"/>
      <c r="VHY37" s="130"/>
      <c r="VHZ37" s="130"/>
      <c r="VIA37" s="130"/>
      <c r="VIB37" s="130"/>
      <c r="VIC37" s="130"/>
      <c r="VID37" s="130"/>
      <c r="VIE37" s="130"/>
      <c r="VIF37" s="130"/>
      <c r="VIG37" s="130"/>
      <c r="VIH37" s="130"/>
      <c r="VII37" s="129"/>
      <c r="VIJ37" s="130"/>
      <c r="VIK37" s="130"/>
      <c r="VIL37" s="130"/>
      <c r="VIM37" s="130"/>
      <c r="VIN37" s="130"/>
      <c r="VIO37" s="130"/>
      <c r="VIP37" s="130"/>
      <c r="VIQ37" s="130"/>
      <c r="VIR37" s="130"/>
      <c r="VIS37" s="130"/>
      <c r="VIT37" s="130"/>
      <c r="VIU37" s="130"/>
      <c r="VIV37" s="130"/>
      <c r="VIW37" s="130"/>
      <c r="VIX37" s="130"/>
      <c r="VIY37" s="130"/>
      <c r="VIZ37" s="130"/>
      <c r="VJA37" s="130"/>
      <c r="VJB37" s="130"/>
      <c r="VJC37" s="130"/>
      <c r="VJD37" s="130"/>
      <c r="VJE37" s="129"/>
      <c r="VJF37" s="130"/>
      <c r="VJG37" s="130"/>
      <c r="VJH37" s="130"/>
      <c r="VJI37" s="130"/>
      <c r="VJJ37" s="130"/>
      <c r="VJK37" s="130"/>
      <c r="VJL37" s="130"/>
      <c r="VJM37" s="130"/>
      <c r="VJN37" s="130"/>
      <c r="VJO37" s="130"/>
      <c r="VJP37" s="130"/>
      <c r="VJQ37" s="130"/>
      <c r="VJR37" s="130"/>
      <c r="VJS37" s="130"/>
      <c r="VJT37" s="130"/>
      <c r="VJU37" s="130"/>
      <c r="VJV37" s="130"/>
      <c r="VJW37" s="130"/>
      <c r="VJX37" s="130"/>
      <c r="VJY37" s="130"/>
      <c r="VJZ37" s="130"/>
      <c r="VKA37" s="129"/>
      <c r="VKB37" s="130"/>
      <c r="VKC37" s="130"/>
      <c r="VKD37" s="130"/>
      <c r="VKE37" s="130"/>
      <c r="VKF37" s="130"/>
      <c r="VKG37" s="130"/>
      <c r="VKH37" s="130"/>
      <c r="VKI37" s="130"/>
      <c r="VKJ37" s="130"/>
      <c r="VKK37" s="130"/>
      <c r="VKL37" s="130"/>
      <c r="VKM37" s="130"/>
      <c r="VKN37" s="130"/>
      <c r="VKO37" s="130"/>
      <c r="VKP37" s="130"/>
      <c r="VKQ37" s="130"/>
      <c r="VKR37" s="130"/>
      <c r="VKS37" s="130"/>
      <c r="VKT37" s="130"/>
      <c r="VKU37" s="130"/>
      <c r="VKV37" s="130"/>
      <c r="VKW37" s="129"/>
      <c r="VKX37" s="130"/>
      <c r="VKY37" s="130"/>
      <c r="VKZ37" s="130"/>
      <c r="VLA37" s="130"/>
      <c r="VLB37" s="130"/>
      <c r="VLC37" s="130"/>
      <c r="VLD37" s="130"/>
      <c r="VLE37" s="130"/>
      <c r="VLF37" s="130"/>
      <c r="VLG37" s="130"/>
      <c r="VLH37" s="130"/>
      <c r="VLI37" s="130"/>
      <c r="VLJ37" s="130"/>
      <c r="VLK37" s="130"/>
      <c r="VLL37" s="130"/>
      <c r="VLM37" s="130"/>
      <c r="VLN37" s="130"/>
      <c r="VLO37" s="130"/>
      <c r="VLP37" s="130"/>
      <c r="VLQ37" s="130"/>
      <c r="VLR37" s="130"/>
      <c r="VLS37" s="129"/>
      <c r="VLT37" s="130"/>
      <c r="VLU37" s="130"/>
      <c r="VLV37" s="130"/>
      <c r="VLW37" s="130"/>
      <c r="VLX37" s="130"/>
      <c r="VLY37" s="130"/>
      <c r="VLZ37" s="130"/>
      <c r="VMA37" s="130"/>
      <c r="VMB37" s="130"/>
      <c r="VMC37" s="130"/>
      <c r="VMD37" s="130"/>
      <c r="VME37" s="130"/>
      <c r="VMF37" s="130"/>
      <c r="VMG37" s="130"/>
      <c r="VMH37" s="130"/>
      <c r="VMI37" s="130"/>
      <c r="VMJ37" s="130"/>
      <c r="VMK37" s="130"/>
      <c r="VML37" s="130"/>
      <c r="VMM37" s="130"/>
      <c r="VMN37" s="130"/>
      <c r="VMO37" s="129"/>
      <c r="VMP37" s="130"/>
      <c r="VMQ37" s="130"/>
      <c r="VMR37" s="130"/>
      <c r="VMS37" s="130"/>
      <c r="VMT37" s="130"/>
      <c r="VMU37" s="130"/>
      <c r="VMV37" s="130"/>
      <c r="VMW37" s="130"/>
      <c r="VMX37" s="130"/>
      <c r="VMY37" s="130"/>
      <c r="VMZ37" s="130"/>
      <c r="VNA37" s="130"/>
      <c r="VNB37" s="130"/>
      <c r="VNC37" s="130"/>
      <c r="VND37" s="130"/>
      <c r="VNE37" s="130"/>
      <c r="VNF37" s="130"/>
      <c r="VNG37" s="130"/>
      <c r="VNH37" s="130"/>
      <c r="VNI37" s="130"/>
      <c r="VNJ37" s="130"/>
      <c r="VNK37" s="129"/>
      <c r="VNL37" s="130"/>
      <c r="VNM37" s="130"/>
      <c r="VNN37" s="130"/>
      <c r="VNO37" s="130"/>
      <c r="VNP37" s="130"/>
      <c r="VNQ37" s="130"/>
      <c r="VNR37" s="130"/>
      <c r="VNS37" s="130"/>
      <c r="VNT37" s="130"/>
      <c r="VNU37" s="130"/>
      <c r="VNV37" s="130"/>
      <c r="VNW37" s="130"/>
      <c r="VNX37" s="130"/>
      <c r="VNY37" s="130"/>
      <c r="VNZ37" s="130"/>
      <c r="VOA37" s="130"/>
      <c r="VOB37" s="130"/>
      <c r="VOC37" s="130"/>
      <c r="VOD37" s="130"/>
      <c r="VOE37" s="130"/>
      <c r="VOF37" s="130"/>
      <c r="VOG37" s="129"/>
      <c r="VOH37" s="130"/>
      <c r="VOI37" s="130"/>
      <c r="VOJ37" s="130"/>
      <c r="VOK37" s="130"/>
      <c r="VOL37" s="130"/>
      <c r="VOM37" s="130"/>
      <c r="VON37" s="130"/>
      <c r="VOO37" s="130"/>
      <c r="VOP37" s="130"/>
      <c r="VOQ37" s="130"/>
      <c r="VOR37" s="130"/>
      <c r="VOS37" s="130"/>
      <c r="VOT37" s="130"/>
      <c r="VOU37" s="130"/>
      <c r="VOV37" s="130"/>
      <c r="VOW37" s="130"/>
      <c r="VOX37" s="130"/>
      <c r="VOY37" s="130"/>
      <c r="VOZ37" s="130"/>
      <c r="VPA37" s="130"/>
      <c r="VPB37" s="130"/>
      <c r="VPC37" s="129"/>
      <c r="VPD37" s="130"/>
      <c r="VPE37" s="130"/>
      <c r="VPF37" s="130"/>
      <c r="VPG37" s="130"/>
      <c r="VPH37" s="130"/>
      <c r="VPI37" s="130"/>
      <c r="VPJ37" s="130"/>
      <c r="VPK37" s="130"/>
      <c r="VPL37" s="130"/>
      <c r="VPM37" s="130"/>
      <c r="VPN37" s="130"/>
      <c r="VPO37" s="130"/>
      <c r="VPP37" s="130"/>
      <c r="VPQ37" s="130"/>
      <c r="VPR37" s="130"/>
      <c r="VPS37" s="130"/>
      <c r="VPT37" s="130"/>
      <c r="VPU37" s="130"/>
      <c r="VPV37" s="130"/>
      <c r="VPW37" s="130"/>
      <c r="VPX37" s="130"/>
      <c r="VPY37" s="129"/>
      <c r="VPZ37" s="130"/>
      <c r="VQA37" s="130"/>
      <c r="VQB37" s="130"/>
      <c r="VQC37" s="130"/>
      <c r="VQD37" s="130"/>
      <c r="VQE37" s="130"/>
      <c r="VQF37" s="130"/>
      <c r="VQG37" s="130"/>
      <c r="VQH37" s="130"/>
      <c r="VQI37" s="130"/>
      <c r="VQJ37" s="130"/>
      <c r="VQK37" s="130"/>
      <c r="VQL37" s="130"/>
      <c r="VQM37" s="130"/>
      <c r="VQN37" s="130"/>
      <c r="VQO37" s="130"/>
      <c r="VQP37" s="130"/>
      <c r="VQQ37" s="130"/>
      <c r="VQR37" s="130"/>
      <c r="VQS37" s="130"/>
      <c r="VQT37" s="130"/>
      <c r="VQU37" s="129"/>
      <c r="VQV37" s="130"/>
      <c r="VQW37" s="130"/>
      <c r="VQX37" s="130"/>
      <c r="VQY37" s="130"/>
      <c r="VQZ37" s="130"/>
      <c r="VRA37" s="130"/>
      <c r="VRB37" s="130"/>
      <c r="VRC37" s="130"/>
      <c r="VRD37" s="130"/>
      <c r="VRE37" s="130"/>
      <c r="VRF37" s="130"/>
      <c r="VRG37" s="130"/>
      <c r="VRH37" s="130"/>
      <c r="VRI37" s="130"/>
      <c r="VRJ37" s="130"/>
      <c r="VRK37" s="130"/>
      <c r="VRL37" s="130"/>
      <c r="VRM37" s="130"/>
      <c r="VRN37" s="130"/>
      <c r="VRO37" s="130"/>
      <c r="VRP37" s="130"/>
      <c r="VRQ37" s="129"/>
      <c r="VRR37" s="130"/>
      <c r="VRS37" s="130"/>
      <c r="VRT37" s="130"/>
      <c r="VRU37" s="130"/>
      <c r="VRV37" s="130"/>
      <c r="VRW37" s="130"/>
      <c r="VRX37" s="130"/>
      <c r="VRY37" s="130"/>
      <c r="VRZ37" s="130"/>
      <c r="VSA37" s="130"/>
      <c r="VSB37" s="130"/>
      <c r="VSC37" s="130"/>
      <c r="VSD37" s="130"/>
      <c r="VSE37" s="130"/>
      <c r="VSF37" s="130"/>
      <c r="VSG37" s="130"/>
      <c r="VSH37" s="130"/>
      <c r="VSI37" s="130"/>
      <c r="VSJ37" s="130"/>
      <c r="VSK37" s="130"/>
      <c r="VSL37" s="130"/>
      <c r="VSM37" s="129"/>
      <c r="VSN37" s="130"/>
      <c r="VSO37" s="130"/>
      <c r="VSP37" s="130"/>
      <c r="VSQ37" s="130"/>
      <c r="VSR37" s="130"/>
      <c r="VSS37" s="130"/>
      <c r="VST37" s="130"/>
      <c r="VSU37" s="130"/>
      <c r="VSV37" s="130"/>
      <c r="VSW37" s="130"/>
      <c r="VSX37" s="130"/>
      <c r="VSY37" s="130"/>
      <c r="VSZ37" s="130"/>
      <c r="VTA37" s="130"/>
      <c r="VTB37" s="130"/>
      <c r="VTC37" s="130"/>
      <c r="VTD37" s="130"/>
      <c r="VTE37" s="130"/>
      <c r="VTF37" s="130"/>
      <c r="VTG37" s="130"/>
      <c r="VTH37" s="130"/>
      <c r="VTI37" s="129"/>
      <c r="VTJ37" s="130"/>
      <c r="VTK37" s="130"/>
      <c r="VTL37" s="130"/>
      <c r="VTM37" s="130"/>
      <c r="VTN37" s="130"/>
      <c r="VTO37" s="130"/>
      <c r="VTP37" s="130"/>
      <c r="VTQ37" s="130"/>
      <c r="VTR37" s="130"/>
      <c r="VTS37" s="130"/>
      <c r="VTT37" s="130"/>
      <c r="VTU37" s="130"/>
      <c r="VTV37" s="130"/>
      <c r="VTW37" s="130"/>
      <c r="VTX37" s="130"/>
      <c r="VTY37" s="130"/>
      <c r="VTZ37" s="130"/>
      <c r="VUA37" s="130"/>
      <c r="VUB37" s="130"/>
      <c r="VUC37" s="130"/>
      <c r="VUD37" s="130"/>
      <c r="VUE37" s="129"/>
      <c r="VUF37" s="130"/>
      <c r="VUG37" s="130"/>
      <c r="VUH37" s="130"/>
      <c r="VUI37" s="130"/>
      <c r="VUJ37" s="130"/>
      <c r="VUK37" s="130"/>
      <c r="VUL37" s="130"/>
      <c r="VUM37" s="130"/>
      <c r="VUN37" s="130"/>
      <c r="VUO37" s="130"/>
      <c r="VUP37" s="130"/>
      <c r="VUQ37" s="130"/>
      <c r="VUR37" s="130"/>
      <c r="VUS37" s="130"/>
      <c r="VUT37" s="130"/>
      <c r="VUU37" s="130"/>
      <c r="VUV37" s="130"/>
      <c r="VUW37" s="130"/>
      <c r="VUX37" s="130"/>
      <c r="VUY37" s="130"/>
      <c r="VUZ37" s="130"/>
      <c r="VVA37" s="129"/>
      <c r="VVB37" s="130"/>
      <c r="VVC37" s="130"/>
      <c r="VVD37" s="130"/>
      <c r="VVE37" s="130"/>
      <c r="VVF37" s="130"/>
      <c r="VVG37" s="130"/>
      <c r="VVH37" s="130"/>
      <c r="VVI37" s="130"/>
      <c r="VVJ37" s="130"/>
      <c r="VVK37" s="130"/>
      <c r="VVL37" s="130"/>
      <c r="VVM37" s="130"/>
      <c r="VVN37" s="130"/>
      <c r="VVO37" s="130"/>
      <c r="VVP37" s="130"/>
      <c r="VVQ37" s="130"/>
      <c r="VVR37" s="130"/>
      <c r="VVS37" s="130"/>
      <c r="VVT37" s="130"/>
      <c r="VVU37" s="130"/>
      <c r="VVV37" s="130"/>
      <c r="VVW37" s="129"/>
      <c r="VVX37" s="130"/>
      <c r="VVY37" s="130"/>
      <c r="VVZ37" s="130"/>
      <c r="VWA37" s="130"/>
      <c r="VWB37" s="130"/>
      <c r="VWC37" s="130"/>
      <c r="VWD37" s="130"/>
      <c r="VWE37" s="130"/>
      <c r="VWF37" s="130"/>
      <c r="VWG37" s="130"/>
      <c r="VWH37" s="130"/>
      <c r="VWI37" s="130"/>
      <c r="VWJ37" s="130"/>
      <c r="VWK37" s="130"/>
      <c r="VWL37" s="130"/>
      <c r="VWM37" s="130"/>
      <c r="VWN37" s="130"/>
      <c r="VWO37" s="130"/>
      <c r="VWP37" s="130"/>
      <c r="VWQ37" s="130"/>
      <c r="VWR37" s="130"/>
      <c r="VWS37" s="129"/>
      <c r="VWT37" s="130"/>
      <c r="VWU37" s="130"/>
      <c r="VWV37" s="130"/>
      <c r="VWW37" s="130"/>
      <c r="VWX37" s="130"/>
      <c r="VWY37" s="130"/>
      <c r="VWZ37" s="130"/>
      <c r="VXA37" s="130"/>
      <c r="VXB37" s="130"/>
      <c r="VXC37" s="130"/>
      <c r="VXD37" s="130"/>
      <c r="VXE37" s="130"/>
      <c r="VXF37" s="130"/>
      <c r="VXG37" s="130"/>
      <c r="VXH37" s="130"/>
      <c r="VXI37" s="130"/>
      <c r="VXJ37" s="130"/>
      <c r="VXK37" s="130"/>
      <c r="VXL37" s="130"/>
      <c r="VXM37" s="130"/>
      <c r="VXN37" s="130"/>
      <c r="VXO37" s="129"/>
      <c r="VXP37" s="130"/>
      <c r="VXQ37" s="130"/>
      <c r="VXR37" s="130"/>
      <c r="VXS37" s="130"/>
      <c r="VXT37" s="130"/>
      <c r="VXU37" s="130"/>
      <c r="VXV37" s="130"/>
      <c r="VXW37" s="130"/>
      <c r="VXX37" s="130"/>
      <c r="VXY37" s="130"/>
      <c r="VXZ37" s="130"/>
      <c r="VYA37" s="130"/>
      <c r="VYB37" s="130"/>
      <c r="VYC37" s="130"/>
      <c r="VYD37" s="130"/>
      <c r="VYE37" s="130"/>
      <c r="VYF37" s="130"/>
      <c r="VYG37" s="130"/>
      <c r="VYH37" s="130"/>
      <c r="VYI37" s="130"/>
      <c r="VYJ37" s="130"/>
      <c r="VYK37" s="129"/>
      <c r="VYL37" s="130"/>
      <c r="VYM37" s="130"/>
      <c r="VYN37" s="130"/>
      <c r="VYO37" s="130"/>
      <c r="VYP37" s="130"/>
      <c r="VYQ37" s="130"/>
      <c r="VYR37" s="130"/>
      <c r="VYS37" s="130"/>
      <c r="VYT37" s="130"/>
      <c r="VYU37" s="130"/>
      <c r="VYV37" s="130"/>
      <c r="VYW37" s="130"/>
      <c r="VYX37" s="130"/>
      <c r="VYY37" s="130"/>
      <c r="VYZ37" s="130"/>
      <c r="VZA37" s="130"/>
      <c r="VZB37" s="130"/>
      <c r="VZC37" s="130"/>
      <c r="VZD37" s="130"/>
      <c r="VZE37" s="130"/>
      <c r="VZF37" s="130"/>
      <c r="VZG37" s="129"/>
      <c r="VZH37" s="130"/>
      <c r="VZI37" s="130"/>
      <c r="VZJ37" s="130"/>
      <c r="VZK37" s="130"/>
      <c r="VZL37" s="130"/>
      <c r="VZM37" s="130"/>
      <c r="VZN37" s="130"/>
      <c r="VZO37" s="130"/>
      <c r="VZP37" s="130"/>
      <c r="VZQ37" s="130"/>
      <c r="VZR37" s="130"/>
      <c r="VZS37" s="130"/>
      <c r="VZT37" s="130"/>
      <c r="VZU37" s="130"/>
      <c r="VZV37" s="130"/>
      <c r="VZW37" s="130"/>
      <c r="VZX37" s="130"/>
      <c r="VZY37" s="130"/>
      <c r="VZZ37" s="130"/>
      <c r="WAA37" s="130"/>
      <c r="WAB37" s="130"/>
      <c r="WAC37" s="129"/>
      <c r="WAD37" s="130"/>
      <c r="WAE37" s="130"/>
      <c r="WAF37" s="130"/>
      <c r="WAG37" s="130"/>
      <c r="WAH37" s="130"/>
      <c r="WAI37" s="130"/>
      <c r="WAJ37" s="130"/>
      <c r="WAK37" s="130"/>
      <c r="WAL37" s="130"/>
      <c r="WAM37" s="130"/>
      <c r="WAN37" s="130"/>
      <c r="WAO37" s="130"/>
      <c r="WAP37" s="130"/>
      <c r="WAQ37" s="130"/>
      <c r="WAR37" s="130"/>
      <c r="WAS37" s="130"/>
      <c r="WAT37" s="130"/>
      <c r="WAU37" s="130"/>
      <c r="WAV37" s="130"/>
      <c r="WAW37" s="130"/>
      <c r="WAX37" s="130"/>
      <c r="WAY37" s="129"/>
      <c r="WAZ37" s="130"/>
      <c r="WBA37" s="130"/>
      <c r="WBB37" s="130"/>
      <c r="WBC37" s="130"/>
      <c r="WBD37" s="130"/>
      <c r="WBE37" s="130"/>
      <c r="WBF37" s="130"/>
      <c r="WBG37" s="130"/>
      <c r="WBH37" s="130"/>
      <c r="WBI37" s="130"/>
      <c r="WBJ37" s="130"/>
      <c r="WBK37" s="130"/>
      <c r="WBL37" s="130"/>
      <c r="WBM37" s="130"/>
      <c r="WBN37" s="130"/>
      <c r="WBO37" s="130"/>
      <c r="WBP37" s="130"/>
      <c r="WBQ37" s="130"/>
      <c r="WBR37" s="130"/>
      <c r="WBS37" s="130"/>
      <c r="WBT37" s="130"/>
      <c r="WBU37" s="129"/>
      <c r="WBV37" s="130"/>
      <c r="WBW37" s="130"/>
      <c r="WBX37" s="130"/>
      <c r="WBY37" s="130"/>
      <c r="WBZ37" s="130"/>
      <c r="WCA37" s="130"/>
      <c r="WCB37" s="130"/>
      <c r="WCC37" s="130"/>
      <c r="WCD37" s="130"/>
      <c r="WCE37" s="130"/>
      <c r="WCF37" s="130"/>
      <c r="WCG37" s="130"/>
      <c r="WCH37" s="130"/>
      <c r="WCI37" s="130"/>
      <c r="WCJ37" s="130"/>
      <c r="WCK37" s="130"/>
      <c r="WCL37" s="130"/>
      <c r="WCM37" s="130"/>
      <c r="WCN37" s="130"/>
      <c r="WCO37" s="130"/>
      <c r="WCP37" s="130"/>
      <c r="WCQ37" s="129"/>
      <c r="WCR37" s="130"/>
      <c r="WCS37" s="130"/>
      <c r="WCT37" s="130"/>
      <c r="WCU37" s="130"/>
      <c r="WCV37" s="130"/>
      <c r="WCW37" s="130"/>
      <c r="WCX37" s="130"/>
      <c r="WCY37" s="130"/>
      <c r="WCZ37" s="130"/>
      <c r="WDA37" s="130"/>
      <c r="WDB37" s="130"/>
      <c r="WDC37" s="130"/>
      <c r="WDD37" s="130"/>
      <c r="WDE37" s="130"/>
      <c r="WDF37" s="130"/>
      <c r="WDG37" s="130"/>
      <c r="WDH37" s="130"/>
      <c r="WDI37" s="130"/>
      <c r="WDJ37" s="130"/>
      <c r="WDK37" s="130"/>
      <c r="WDL37" s="130"/>
      <c r="WDM37" s="129"/>
      <c r="WDN37" s="130"/>
      <c r="WDO37" s="130"/>
      <c r="WDP37" s="130"/>
      <c r="WDQ37" s="130"/>
      <c r="WDR37" s="130"/>
      <c r="WDS37" s="130"/>
      <c r="WDT37" s="130"/>
      <c r="WDU37" s="130"/>
      <c r="WDV37" s="130"/>
      <c r="WDW37" s="130"/>
      <c r="WDX37" s="130"/>
      <c r="WDY37" s="130"/>
      <c r="WDZ37" s="130"/>
      <c r="WEA37" s="130"/>
      <c r="WEB37" s="130"/>
      <c r="WEC37" s="130"/>
      <c r="WED37" s="130"/>
      <c r="WEE37" s="130"/>
      <c r="WEF37" s="130"/>
      <c r="WEG37" s="130"/>
      <c r="WEH37" s="130"/>
      <c r="WEI37" s="129"/>
      <c r="WEJ37" s="130"/>
      <c r="WEK37" s="130"/>
      <c r="WEL37" s="130"/>
      <c r="WEM37" s="130"/>
      <c r="WEN37" s="130"/>
      <c r="WEO37" s="130"/>
      <c r="WEP37" s="130"/>
      <c r="WEQ37" s="130"/>
      <c r="WER37" s="130"/>
      <c r="WES37" s="130"/>
      <c r="WET37" s="130"/>
      <c r="WEU37" s="130"/>
      <c r="WEV37" s="130"/>
      <c r="WEW37" s="130"/>
      <c r="WEX37" s="130"/>
      <c r="WEY37" s="130"/>
      <c r="WEZ37" s="130"/>
      <c r="WFA37" s="130"/>
      <c r="WFB37" s="130"/>
      <c r="WFC37" s="130"/>
      <c r="WFD37" s="130"/>
      <c r="WFE37" s="129"/>
      <c r="WFF37" s="130"/>
      <c r="WFG37" s="130"/>
      <c r="WFH37" s="130"/>
      <c r="WFI37" s="130"/>
      <c r="WFJ37" s="130"/>
      <c r="WFK37" s="130"/>
      <c r="WFL37" s="130"/>
      <c r="WFM37" s="130"/>
      <c r="WFN37" s="130"/>
      <c r="WFO37" s="130"/>
      <c r="WFP37" s="130"/>
      <c r="WFQ37" s="130"/>
      <c r="WFR37" s="130"/>
      <c r="WFS37" s="130"/>
      <c r="WFT37" s="130"/>
      <c r="WFU37" s="130"/>
      <c r="WFV37" s="130"/>
      <c r="WFW37" s="130"/>
      <c r="WFX37" s="130"/>
      <c r="WFY37" s="130"/>
      <c r="WFZ37" s="130"/>
      <c r="WGA37" s="129"/>
      <c r="WGB37" s="130"/>
      <c r="WGC37" s="130"/>
      <c r="WGD37" s="130"/>
      <c r="WGE37" s="130"/>
      <c r="WGF37" s="130"/>
      <c r="WGG37" s="130"/>
      <c r="WGH37" s="130"/>
      <c r="WGI37" s="130"/>
      <c r="WGJ37" s="130"/>
      <c r="WGK37" s="130"/>
      <c r="WGL37" s="130"/>
      <c r="WGM37" s="130"/>
      <c r="WGN37" s="130"/>
      <c r="WGO37" s="130"/>
      <c r="WGP37" s="130"/>
      <c r="WGQ37" s="130"/>
      <c r="WGR37" s="130"/>
      <c r="WGS37" s="130"/>
      <c r="WGT37" s="130"/>
      <c r="WGU37" s="130"/>
      <c r="WGV37" s="130"/>
      <c r="WGW37" s="129"/>
      <c r="WGX37" s="130"/>
      <c r="WGY37" s="130"/>
      <c r="WGZ37" s="130"/>
      <c r="WHA37" s="130"/>
      <c r="WHB37" s="130"/>
      <c r="WHC37" s="130"/>
      <c r="WHD37" s="130"/>
      <c r="WHE37" s="130"/>
      <c r="WHF37" s="130"/>
      <c r="WHG37" s="130"/>
      <c r="WHH37" s="130"/>
      <c r="WHI37" s="130"/>
      <c r="WHJ37" s="130"/>
      <c r="WHK37" s="130"/>
      <c r="WHL37" s="130"/>
      <c r="WHM37" s="130"/>
      <c r="WHN37" s="130"/>
      <c r="WHO37" s="130"/>
      <c r="WHP37" s="130"/>
      <c r="WHQ37" s="130"/>
      <c r="WHR37" s="130"/>
      <c r="WHS37" s="129"/>
      <c r="WHT37" s="130"/>
      <c r="WHU37" s="130"/>
      <c r="WHV37" s="130"/>
      <c r="WHW37" s="130"/>
      <c r="WHX37" s="130"/>
      <c r="WHY37" s="130"/>
      <c r="WHZ37" s="130"/>
      <c r="WIA37" s="130"/>
      <c r="WIB37" s="130"/>
      <c r="WIC37" s="130"/>
      <c r="WID37" s="130"/>
      <c r="WIE37" s="130"/>
      <c r="WIF37" s="130"/>
      <c r="WIG37" s="130"/>
      <c r="WIH37" s="130"/>
      <c r="WII37" s="130"/>
      <c r="WIJ37" s="130"/>
      <c r="WIK37" s="130"/>
      <c r="WIL37" s="130"/>
      <c r="WIM37" s="130"/>
      <c r="WIN37" s="130"/>
      <c r="WIO37" s="129"/>
      <c r="WIP37" s="130"/>
      <c r="WIQ37" s="130"/>
      <c r="WIR37" s="130"/>
      <c r="WIS37" s="130"/>
      <c r="WIT37" s="130"/>
      <c r="WIU37" s="130"/>
      <c r="WIV37" s="130"/>
      <c r="WIW37" s="130"/>
      <c r="WIX37" s="130"/>
      <c r="WIY37" s="130"/>
      <c r="WIZ37" s="130"/>
      <c r="WJA37" s="130"/>
      <c r="WJB37" s="130"/>
      <c r="WJC37" s="130"/>
      <c r="WJD37" s="130"/>
      <c r="WJE37" s="130"/>
      <c r="WJF37" s="130"/>
      <c r="WJG37" s="130"/>
      <c r="WJH37" s="130"/>
      <c r="WJI37" s="130"/>
      <c r="WJJ37" s="130"/>
      <c r="WJK37" s="129"/>
      <c r="WJL37" s="130"/>
      <c r="WJM37" s="130"/>
      <c r="WJN37" s="130"/>
      <c r="WJO37" s="130"/>
      <c r="WJP37" s="130"/>
      <c r="WJQ37" s="130"/>
      <c r="WJR37" s="130"/>
      <c r="WJS37" s="130"/>
      <c r="WJT37" s="130"/>
      <c r="WJU37" s="130"/>
      <c r="WJV37" s="130"/>
      <c r="WJW37" s="130"/>
      <c r="WJX37" s="130"/>
      <c r="WJY37" s="130"/>
      <c r="WJZ37" s="130"/>
      <c r="WKA37" s="130"/>
      <c r="WKB37" s="130"/>
      <c r="WKC37" s="130"/>
      <c r="WKD37" s="130"/>
      <c r="WKE37" s="130"/>
      <c r="WKF37" s="130"/>
      <c r="WKG37" s="129"/>
      <c r="WKH37" s="130"/>
      <c r="WKI37" s="130"/>
      <c r="WKJ37" s="130"/>
      <c r="WKK37" s="130"/>
      <c r="WKL37" s="130"/>
      <c r="WKM37" s="130"/>
      <c r="WKN37" s="130"/>
      <c r="WKO37" s="130"/>
      <c r="WKP37" s="130"/>
      <c r="WKQ37" s="130"/>
      <c r="WKR37" s="130"/>
      <c r="WKS37" s="130"/>
      <c r="WKT37" s="130"/>
      <c r="WKU37" s="130"/>
      <c r="WKV37" s="130"/>
      <c r="WKW37" s="130"/>
      <c r="WKX37" s="130"/>
      <c r="WKY37" s="130"/>
      <c r="WKZ37" s="130"/>
      <c r="WLA37" s="130"/>
      <c r="WLB37" s="130"/>
      <c r="WLC37" s="129"/>
      <c r="WLD37" s="130"/>
      <c r="WLE37" s="130"/>
      <c r="WLF37" s="130"/>
      <c r="WLG37" s="130"/>
      <c r="WLH37" s="130"/>
      <c r="WLI37" s="130"/>
      <c r="WLJ37" s="130"/>
      <c r="WLK37" s="130"/>
      <c r="WLL37" s="130"/>
      <c r="WLM37" s="130"/>
      <c r="WLN37" s="130"/>
      <c r="WLO37" s="130"/>
      <c r="WLP37" s="130"/>
      <c r="WLQ37" s="130"/>
      <c r="WLR37" s="130"/>
      <c r="WLS37" s="130"/>
      <c r="WLT37" s="130"/>
      <c r="WLU37" s="130"/>
      <c r="WLV37" s="130"/>
      <c r="WLW37" s="130"/>
      <c r="WLX37" s="130"/>
      <c r="WLY37" s="129"/>
      <c r="WLZ37" s="130"/>
      <c r="WMA37" s="130"/>
      <c r="WMB37" s="130"/>
      <c r="WMC37" s="130"/>
      <c r="WMD37" s="130"/>
      <c r="WME37" s="130"/>
      <c r="WMF37" s="130"/>
      <c r="WMG37" s="130"/>
      <c r="WMH37" s="130"/>
      <c r="WMI37" s="130"/>
      <c r="WMJ37" s="130"/>
      <c r="WMK37" s="130"/>
      <c r="WML37" s="130"/>
      <c r="WMM37" s="130"/>
      <c r="WMN37" s="130"/>
      <c r="WMO37" s="130"/>
      <c r="WMP37" s="130"/>
      <c r="WMQ37" s="130"/>
      <c r="WMR37" s="130"/>
      <c r="WMS37" s="130"/>
      <c r="WMT37" s="130"/>
      <c r="WMU37" s="129"/>
      <c r="WMV37" s="130"/>
      <c r="WMW37" s="130"/>
      <c r="WMX37" s="130"/>
      <c r="WMY37" s="130"/>
      <c r="WMZ37" s="130"/>
      <c r="WNA37" s="130"/>
      <c r="WNB37" s="130"/>
      <c r="WNC37" s="130"/>
      <c r="WND37" s="130"/>
      <c r="WNE37" s="130"/>
      <c r="WNF37" s="130"/>
      <c r="WNG37" s="130"/>
      <c r="WNH37" s="130"/>
      <c r="WNI37" s="130"/>
      <c r="WNJ37" s="130"/>
      <c r="WNK37" s="130"/>
      <c r="WNL37" s="130"/>
      <c r="WNM37" s="130"/>
      <c r="WNN37" s="130"/>
      <c r="WNO37" s="130"/>
      <c r="WNP37" s="130"/>
      <c r="WNQ37" s="129"/>
      <c r="WNR37" s="130"/>
      <c r="WNS37" s="130"/>
      <c r="WNT37" s="130"/>
      <c r="WNU37" s="130"/>
      <c r="WNV37" s="130"/>
      <c r="WNW37" s="130"/>
      <c r="WNX37" s="130"/>
      <c r="WNY37" s="130"/>
      <c r="WNZ37" s="130"/>
      <c r="WOA37" s="130"/>
      <c r="WOB37" s="130"/>
      <c r="WOC37" s="130"/>
      <c r="WOD37" s="130"/>
      <c r="WOE37" s="130"/>
      <c r="WOF37" s="130"/>
      <c r="WOG37" s="130"/>
      <c r="WOH37" s="130"/>
      <c r="WOI37" s="130"/>
      <c r="WOJ37" s="130"/>
      <c r="WOK37" s="130"/>
      <c r="WOL37" s="130"/>
      <c r="WOM37" s="129"/>
      <c r="WON37" s="130"/>
      <c r="WOO37" s="130"/>
      <c r="WOP37" s="130"/>
      <c r="WOQ37" s="130"/>
      <c r="WOR37" s="130"/>
      <c r="WOS37" s="130"/>
      <c r="WOT37" s="130"/>
      <c r="WOU37" s="130"/>
      <c r="WOV37" s="130"/>
      <c r="WOW37" s="130"/>
      <c r="WOX37" s="130"/>
      <c r="WOY37" s="130"/>
      <c r="WOZ37" s="130"/>
      <c r="WPA37" s="130"/>
      <c r="WPB37" s="130"/>
      <c r="WPC37" s="130"/>
      <c r="WPD37" s="130"/>
      <c r="WPE37" s="130"/>
      <c r="WPF37" s="130"/>
      <c r="WPG37" s="130"/>
      <c r="WPH37" s="130"/>
      <c r="WPI37" s="129"/>
      <c r="WPJ37" s="130"/>
      <c r="WPK37" s="130"/>
      <c r="WPL37" s="130"/>
      <c r="WPM37" s="130"/>
      <c r="WPN37" s="130"/>
      <c r="WPO37" s="130"/>
      <c r="WPP37" s="130"/>
      <c r="WPQ37" s="130"/>
      <c r="WPR37" s="130"/>
      <c r="WPS37" s="130"/>
      <c r="WPT37" s="130"/>
      <c r="WPU37" s="130"/>
      <c r="WPV37" s="130"/>
      <c r="WPW37" s="130"/>
      <c r="WPX37" s="130"/>
      <c r="WPY37" s="130"/>
      <c r="WPZ37" s="130"/>
      <c r="WQA37" s="130"/>
      <c r="WQB37" s="130"/>
      <c r="WQC37" s="130"/>
      <c r="WQD37" s="130"/>
      <c r="WQE37" s="129"/>
      <c r="WQF37" s="130"/>
      <c r="WQG37" s="130"/>
      <c r="WQH37" s="130"/>
      <c r="WQI37" s="130"/>
      <c r="WQJ37" s="130"/>
      <c r="WQK37" s="130"/>
      <c r="WQL37" s="130"/>
      <c r="WQM37" s="130"/>
      <c r="WQN37" s="130"/>
      <c r="WQO37" s="130"/>
      <c r="WQP37" s="130"/>
      <c r="WQQ37" s="130"/>
      <c r="WQR37" s="130"/>
      <c r="WQS37" s="130"/>
      <c r="WQT37" s="130"/>
      <c r="WQU37" s="130"/>
      <c r="WQV37" s="130"/>
      <c r="WQW37" s="130"/>
      <c r="WQX37" s="130"/>
      <c r="WQY37" s="130"/>
      <c r="WQZ37" s="130"/>
      <c r="WRA37" s="129"/>
      <c r="WRB37" s="130"/>
      <c r="WRC37" s="130"/>
      <c r="WRD37" s="130"/>
      <c r="WRE37" s="130"/>
      <c r="WRF37" s="130"/>
      <c r="WRG37" s="130"/>
      <c r="WRH37" s="130"/>
      <c r="WRI37" s="130"/>
      <c r="WRJ37" s="130"/>
      <c r="WRK37" s="130"/>
      <c r="WRL37" s="130"/>
      <c r="WRM37" s="130"/>
      <c r="WRN37" s="130"/>
      <c r="WRO37" s="130"/>
      <c r="WRP37" s="130"/>
      <c r="WRQ37" s="130"/>
      <c r="WRR37" s="130"/>
      <c r="WRS37" s="130"/>
      <c r="WRT37" s="130"/>
      <c r="WRU37" s="130"/>
      <c r="WRV37" s="130"/>
      <c r="WRW37" s="129"/>
      <c r="WRX37" s="130"/>
      <c r="WRY37" s="130"/>
      <c r="WRZ37" s="130"/>
      <c r="WSA37" s="130"/>
      <c r="WSB37" s="130"/>
      <c r="WSC37" s="130"/>
      <c r="WSD37" s="130"/>
      <c r="WSE37" s="130"/>
      <c r="WSF37" s="130"/>
      <c r="WSG37" s="130"/>
      <c r="WSH37" s="130"/>
      <c r="WSI37" s="130"/>
      <c r="WSJ37" s="130"/>
      <c r="WSK37" s="130"/>
      <c r="WSL37" s="130"/>
      <c r="WSM37" s="130"/>
      <c r="WSN37" s="130"/>
      <c r="WSO37" s="130"/>
      <c r="WSP37" s="130"/>
      <c r="WSQ37" s="130"/>
      <c r="WSR37" s="130"/>
      <c r="WSS37" s="129"/>
      <c r="WST37" s="130"/>
      <c r="WSU37" s="130"/>
      <c r="WSV37" s="130"/>
      <c r="WSW37" s="130"/>
      <c r="WSX37" s="130"/>
      <c r="WSY37" s="130"/>
      <c r="WSZ37" s="130"/>
      <c r="WTA37" s="130"/>
      <c r="WTB37" s="130"/>
      <c r="WTC37" s="130"/>
      <c r="WTD37" s="130"/>
      <c r="WTE37" s="130"/>
      <c r="WTF37" s="130"/>
      <c r="WTG37" s="130"/>
      <c r="WTH37" s="130"/>
      <c r="WTI37" s="130"/>
      <c r="WTJ37" s="130"/>
      <c r="WTK37" s="130"/>
      <c r="WTL37" s="130"/>
      <c r="WTM37" s="130"/>
      <c r="WTN37" s="130"/>
      <c r="WTO37" s="129"/>
      <c r="WTP37" s="130"/>
      <c r="WTQ37" s="130"/>
      <c r="WTR37" s="130"/>
      <c r="WTS37" s="130"/>
      <c r="WTT37" s="130"/>
      <c r="WTU37" s="130"/>
      <c r="WTV37" s="130"/>
      <c r="WTW37" s="130"/>
      <c r="WTX37" s="130"/>
      <c r="WTY37" s="130"/>
      <c r="WTZ37" s="130"/>
      <c r="WUA37" s="130"/>
      <c r="WUB37" s="130"/>
      <c r="WUC37" s="130"/>
      <c r="WUD37" s="130"/>
      <c r="WUE37" s="130"/>
      <c r="WUF37" s="130"/>
      <c r="WUG37" s="130"/>
      <c r="WUH37" s="130"/>
      <c r="WUI37" s="130"/>
      <c r="WUJ37" s="130"/>
      <c r="WUK37" s="129"/>
      <c r="WUL37" s="130"/>
      <c r="WUM37" s="130"/>
      <c r="WUN37" s="130"/>
      <c r="WUO37" s="130"/>
      <c r="WUP37" s="130"/>
      <c r="WUQ37" s="130"/>
      <c r="WUR37" s="130"/>
      <c r="WUS37" s="130"/>
      <c r="WUT37" s="130"/>
      <c r="WUU37" s="130"/>
      <c r="WUV37" s="130"/>
      <c r="WUW37" s="130"/>
      <c r="WUX37" s="130"/>
      <c r="WUY37" s="130"/>
      <c r="WUZ37" s="130"/>
      <c r="WVA37" s="130"/>
      <c r="WVB37" s="130"/>
      <c r="WVC37" s="130"/>
      <c r="WVD37" s="130"/>
      <c r="WVE37" s="130"/>
      <c r="WVF37" s="130"/>
      <c r="WVG37" s="129"/>
      <c r="WVH37" s="130"/>
      <c r="WVI37" s="130"/>
      <c r="WVJ37" s="130"/>
      <c r="WVK37" s="130"/>
      <c r="WVL37" s="130"/>
      <c r="WVM37" s="130"/>
      <c r="WVN37" s="130"/>
      <c r="WVO37" s="130"/>
      <c r="WVP37" s="130"/>
      <c r="WVQ37" s="130"/>
      <c r="WVR37" s="130"/>
      <c r="WVS37" s="130"/>
      <c r="WVT37" s="130"/>
      <c r="WVU37" s="130"/>
      <c r="WVV37" s="130"/>
      <c r="WVW37" s="130"/>
      <c r="WVX37" s="130"/>
      <c r="WVY37" s="130"/>
      <c r="WVZ37" s="130"/>
      <c r="WWA37" s="130"/>
      <c r="WWB37" s="130"/>
      <c r="WWC37" s="129"/>
      <c r="WWD37" s="130"/>
      <c r="WWE37" s="130"/>
      <c r="WWF37" s="130"/>
      <c r="WWG37" s="130"/>
      <c r="WWH37" s="130"/>
      <c r="WWI37" s="130"/>
      <c r="WWJ37" s="130"/>
      <c r="WWK37" s="130"/>
      <c r="WWL37" s="130"/>
      <c r="WWM37" s="130"/>
      <c r="WWN37" s="130"/>
      <c r="WWO37" s="130"/>
      <c r="WWP37" s="130"/>
      <c r="WWQ37" s="130"/>
      <c r="WWR37" s="130"/>
      <c r="WWS37" s="130"/>
      <c r="WWT37" s="130"/>
      <c r="WWU37" s="130"/>
      <c r="WWV37" s="130"/>
      <c r="WWW37" s="130"/>
      <c r="WWX37" s="130"/>
      <c r="WWY37" s="129"/>
      <c r="WWZ37" s="130"/>
      <c r="WXA37" s="130"/>
      <c r="WXB37" s="130"/>
      <c r="WXC37" s="130"/>
      <c r="WXD37" s="130"/>
      <c r="WXE37" s="130"/>
      <c r="WXF37" s="130"/>
      <c r="WXG37" s="130"/>
      <c r="WXH37" s="130"/>
      <c r="WXI37" s="130"/>
      <c r="WXJ37" s="130"/>
      <c r="WXK37" s="130"/>
      <c r="WXL37" s="130"/>
      <c r="WXM37" s="130"/>
      <c r="WXN37" s="130"/>
      <c r="WXO37" s="130"/>
      <c r="WXP37" s="130"/>
      <c r="WXQ37" s="130"/>
      <c r="WXR37" s="130"/>
      <c r="WXS37" s="130"/>
      <c r="WXT37" s="130"/>
      <c r="WXU37" s="129"/>
      <c r="WXV37" s="130"/>
      <c r="WXW37" s="130"/>
      <c r="WXX37" s="130"/>
      <c r="WXY37" s="130"/>
      <c r="WXZ37" s="130"/>
      <c r="WYA37" s="130"/>
      <c r="WYB37" s="130"/>
      <c r="WYC37" s="130"/>
      <c r="WYD37" s="130"/>
      <c r="WYE37" s="130"/>
      <c r="WYF37" s="130"/>
      <c r="WYG37" s="130"/>
      <c r="WYH37" s="130"/>
      <c r="WYI37" s="130"/>
      <c r="WYJ37" s="130"/>
      <c r="WYK37" s="130"/>
      <c r="WYL37" s="130"/>
      <c r="WYM37" s="130"/>
      <c r="WYN37" s="130"/>
      <c r="WYO37" s="130"/>
      <c r="WYP37" s="130"/>
      <c r="WYQ37" s="129"/>
      <c r="WYR37" s="130"/>
      <c r="WYS37" s="130"/>
      <c r="WYT37" s="130"/>
      <c r="WYU37" s="130"/>
      <c r="WYV37" s="130"/>
      <c r="WYW37" s="130"/>
      <c r="WYX37" s="130"/>
      <c r="WYY37" s="130"/>
      <c r="WYZ37" s="130"/>
      <c r="WZA37" s="130"/>
      <c r="WZB37" s="130"/>
      <c r="WZC37" s="130"/>
      <c r="WZD37" s="130"/>
      <c r="WZE37" s="130"/>
      <c r="WZF37" s="130"/>
      <c r="WZG37" s="130"/>
      <c r="WZH37" s="130"/>
      <c r="WZI37" s="130"/>
      <c r="WZJ37" s="130"/>
      <c r="WZK37" s="130"/>
      <c r="WZL37" s="130"/>
      <c r="WZM37" s="129"/>
      <c r="WZN37" s="130"/>
      <c r="WZO37" s="130"/>
      <c r="WZP37" s="130"/>
      <c r="WZQ37" s="130"/>
      <c r="WZR37" s="130"/>
      <c r="WZS37" s="130"/>
      <c r="WZT37" s="130"/>
      <c r="WZU37" s="130"/>
      <c r="WZV37" s="130"/>
      <c r="WZW37" s="130"/>
      <c r="WZX37" s="130"/>
      <c r="WZY37" s="130"/>
      <c r="WZZ37" s="130"/>
      <c r="XAA37" s="130"/>
      <c r="XAB37" s="130"/>
      <c r="XAC37" s="130"/>
      <c r="XAD37" s="130"/>
      <c r="XAE37" s="130"/>
      <c r="XAF37" s="130"/>
      <c r="XAG37" s="130"/>
      <c r="XAH37" s="130"/>
      <c r="XAI37" s="129"/>
      <c r="XAJ37" s="130"/>
      <c r="XAK37" s="130"/>
      <c r="XAL37" s="130"/>
      <c r="XAM37" s="130"/>
      <c r="XAN37" s="130"/>
      <c r="XAO37" s="130"/>
      <c r="XAP37" s="130"/>
      <c r="XAQ37" s="130"/>
      <c r="XAR37" s="130"/>
      <c r="XAS37" s="130"/>
      <c r="XAT37" s="130"/>
      <c r="XAU37" s="130"/>
      <c r="XAV37" s="130"/>
      <c r="XAW37" s="130"/>
      <c r="XAX37" s="130"/>
      <c r="XAY37" s="130"/>
      <c r="XAZ37" s="130"/>
      <c r="XBA37" s="130"/>
      <c r="XBB37" s="130"/>
      <c r="XBC37" s="130"/>
      <c r="XBD37" s="130"/>
      <c r="XBE37" s="129"/>
      <c r="XBF37" s="130"/>
      <c r="XBG37" s="130"/>
      <c r="XBH37" s="130"/>
      <c r="XBI37" s="130"/>
      <c r="XBJ37" s="130"/>
      <c r="XBK37" s="130"/>
      <c r="XBL37" s="130"/>
      <c r="XBM37" s="130"/>
      <c r="XBN37" s="130"/>
      <c r="XBO37" s="130"/>
      <c r="XBP37" s="130"/>
      <c r="XBQ37" s="130"/>
      <c r="XBR37" s="130"/>
      <c r="XBS37" s="130"/>
      <c r="XBT37" s="130"/>
      <c r="XBU37" s="130"/>
      <c r="XBV37" s="130"/>
      <c r="XBW37" s="130"/>
      <c r="XBX37" s="130"/>
      <c r="XBY37" s="130"/>
      <c r="XBZ37" s="130"/>
      <c r="XCA37" s="129"/>
      <c r="XCB37" s="130"/>
      <c r="XCC37" s="130"/>
      <c r="XCD37" s="130"/>
      <c r="XCE37" s="130"/>
      <c r="XCF37" s="130"/>
      <c r="XCG37" s="130"/>
      <c r="XCH37" s="130"/>
      <c r="XCI37" s="130"/>
      <c r="XCJ37" s="130"/>
      <c r="XCK37" s="130"/>
      <c r="XCL37" s="130"/>
      <c r="XCM37" s="130"/>
      <c r="XCN37" s="130"/>
      <c r="XCO37" s="130"/>
      <c r="XCP37" s="130"/>
      <c r="XCQ37" s="130"/>
      <c r="XCR37" s="130"/>
      <c r="XCS37" s="130"/>
      <c r="XCT37" s="130"/>
      <c r="XCU37" s="130"/>
      <c r="XCV37" s="130"/>
      <c r="XCW37" s="129"/>
      <c r="XCX37" s="130"/>
      <c r="XCY37" s="130"/>
      <c r="XCZ37" s="130"/>
      <c r="XDA37" s="130"/>
      <c r="XDB37" s="130"/>
      <c r="XDC37" s="130"/>
      <c r="XDD37" s="130"/>
      <c r="XDE37" s="130"/>
      <c r="XDF37" s="130"/>
      <c r="XDG37" s="130"/>
      <c r="XDH37" s="130"/>
      <c r="XDI37" s="130"/>
      <c r="XDJ37" s="130"/>
      <c r="XDK37" s="130"/>
      <c r="XDL37" s="130"/>
      <c r="XDM37" s="130"/>
      <c r="XDN37" s="130"/>
      <c r="XDO37" s="130"/>
      <c r="XDP37" s="130"/>
      <c r="XDQ37" s="130"/>
      <c r="XDR37" s="130"/>
      <c r="XDS37" s="129"/>
      <c r="XDT37" s="130"/>
      <c r="XDU37" s="130"/>
      <c r="XDV37" s="130"/>
      <c r="XDW37" s="130"/>
      <c r="XDX37" s="130"/>
      <c r="XDY37" s="130"/>
      <c r="XDZ37" s="130"/>
      <c r="XEA37" s="130"/>
      <c r="XEB37" s="130"/>
      <c r="XEC37" s="130"/>
      <c r="XED37" s="130"/>
      <c r="XEE37" s="130"/>
      <c r="XEF37" s="130"/>
      <c r="XEG37" s="130"/>
      <c r="XEH37" s="130"/>
      <c r="XEI37" s="130"/>
      <c r="XEJ37" s="130"/>
      <c r="XEK37" s="130"/>
      <c r="XEL37" s="130"/>
      <c r="XEM37" s="130"/>
      <c r="XEN37" s="130"/>
      <c r="XEO37" s="129"/>
      <c r="XEP37" s="129"/>
      <c r="XEQ37" s="129"/>
      <c r="XER37" s="129"/>
      <c r="XES37" s="129"/>
      <c r="XET37" s="129"/>
      <c r="XEU37" s="129"/>
      <c r="XEV37" s="129"/>
      <c r="XEW37" s="129"/>
      <c r="XEX37" s="129"/>
      <c r="XEY37" s="129"/>
      <c r="XEZ37" s="129"/>
      <c r="XFA37" s="129"/>
      <c r="XFB37" s="129"/>
      <c r="XFC37" s="129"/>
      <c r="XFD37" s="129"/>
    </row>
    <row r="38" spans="1:16384" s="42" customFormat="1" ht="15.5" x14ac:dyDescent="0.35">
      <c r="A38" s="129" t="s">
        <v>93</v>
      </c>
      <c r="B38" s="129"/>
      <c r="C38" s="129"/>
      <c r="D38" s="129"/>
      <c r="E38" s="129"/>
      <c r="F38" s="129"/>
      <c r="G38" s="129"/>
      <c r="H38" s="129"/>
      <c r="I38" s="129"/>
      <c r="J38" s="129"/>
      <c r="K38" s="129"/>
      <c r="L38" s="129"/>
      <c r="M38" s="129"/>
      <c r="N38" s="129"/>
      <c r="O38" s="129"/>
      <c r="P38" s="129"/>
      <c r="Q38" s="129"/>
      <c r="R38" s="129"/>
      <c r="S38" s="129"/>
      <c r="T38" s="129"/>
      <c r="U38" s="129"/>
      <c r="V38" s="129"/>
      <c r="W38" s="129"/>
      <c r="X38" s="130"/>
      <c r="Y38" s="130"/>
      <c r="Z38" s="130"/>
      <c r="AA38" s="130"/>
      <c r="AB38" s="130"/>
      <c r="AC38" s="130"/>
      <c r="AD38" s="130"/>
      <c r="AE38" s="130"/>
      <c r="AF38" s="130"/>
      <c r="AG38" s="130"/>
      <c r="AH38" s="130"/>
      <c r="AI38" s="130"/>
      <c r="AJ38" s="130"/>
      <c r="AK38" s="130"/>
      <c r="AL38" s="130"/>
      <c r="AM38" s="130"/>
      <c r="AN38" s="130"/>
      <c r="AO38" s="130"/>
      <c r="AP38" s="130"/>
      <c r="AQ38" s="130"/>
      <c r="AR38" s="130"/>
      <c r="AS38" s="129"/>
      <c r="AT38" s="130"/>
      <c r="AU38" s="130"/>
      <c r="AV38" s="130"/>
      <c r="AW38" s="130"/>
      <c r="AX38" s="130"/>
      <c r="AY38" s="130"/>
      <c r="AZ38" s="130"/>
      <c r="BA38" s="130"/>
      <c r="BB38" s="130"/>
      <c r="BC38" s="130"/>
      <c r="BD38" s="130"/>
      <c r="BE38" s="130"/>
      <c r="BF38" s="130"/>
      <c r="BG38" s="130"/>
      <c r="BH38" s="130"/>
      <c r="BI38" s="130"/>
      <c r="BJ38" s="130"/>
      <c r="BK38" s="130"/>
      <c r="BL38" s="130"/>
      <c r="BM38" s="130"/>
      <c r="BN38" s="130"/>
      <c r="BO38" s="129"/>
      <c r="BP38" s="130"/>
      <c r="BQ38" s="130"/>
      <c r="BR38" s="130"/>
      <c r="BS38" s="130"/>
      <c r="BT38" s="130"/>
      <c r="BU38" s="130"/>
      <c r="BV38" s="130"/>
      <c r="BW38" s="130"/>
      <c r="BX38" s="130"/>
      <c r="BY38" s="130"/>
      <c r="BZ38" s="130"/>
      <c r="CA38" s="130"/>
      <c r="CB38" s="130"/>
      <c r="CC38" s="130"/>
      <c r="CD38" s="130"/>
      <c r="CE38" s="130"/>
      <c r="CF38" s="130"/>
      <c r="CG38" s="130"/>
      <c r="CH38" s="130"/>
      <c r="CI38" s="130"/>
      <c r="CJ38" s="130"/>
      <c r="CK38" s="129"/>
      <c r="CL38" s="130"/>
      <c r="CM38" s="130"/>
      <c r="CN38" s="130"/>
      <c r="CO38" s="130"/>
      <c r="CP38" s="130"/>
      <c r="CQ38" s="130"/>
      <c r="CR38" s="130"/>
      <c r="CS38" s="130"/>
      <c r="CT38" s="130"/>
      <c r="CU38" s="130"/>
      <c r="CV38" s="130"/>
      <c r="CW38" s="130"/>
      <c r="CX38" s="130"/>
      <c r="CY38" s="130"/>
      <c r="CZ38" s="130"/>
      <c r="DA38" s="130"/>
      <c r="DB38" s="130"/>
      <c r="DC38" s="130"/>
      <c r="DD38" s="130"/>
      <c r="DE38" s="130"/>
      <c r="DF38" s="130"/>
      <c r="DG38" s="129"/>
      <c r="DH38" s="130"/>
      <c r="DI38" s="130"/>
      <c r="DJ38" s="130"/>
      <c r="DK38" s="130"/>
      <c r="DL38" s="130"/>
      <c r="DM38" s="130"/>
      <c r="DN38" s="130"/>
      <c r="DO38" s="130"/>
      <c r="DP38" s="130"/>
      <c r="DQ38" s="130"/>
      <c r="DR38" s="130"/>
      <c r="DS38" s="130"/>
      <c r="DT38" s="130"/>
      <c r="DU38" s="130"/>
      <c r="DV38" s="130"/>
      <c r="DW38" s="130"/>
      <c r="DX38" s="130"/>
      <c r="DY38" s="130"/>
      <c r="DZ38" s="130"/>
      <c r="EA38" s="130"/>
      <c r="EB38" s="130"/>
      <c r="EC38" s="129"/>
      <c r="ED38" s="130"/>
      <c r="EE38" s="130"/>
      <c r="EF38" s="130"/>
      <c r="EG38" s="130"/>
      <c r="EH38" s="130"/>
      <c r="EI38" s="130"/>
      <c r="EJ38" s="130"/>
      <c r="EK38" s="130"/>
      <c r="EL38" s="130"/>
      <c r="EM38" s="130"/>
      <c r="EN38" s="130"/>
      <c r="EO38" s="130"/>
      <c r="EP38" s="130"/>
      <c r="EQ38" s="130"/>
      <c r="ER38" s="130"/>
      <c r="ES38" s="130"/>
      <c r="ET38" s="130"/>
      <c r="EU38" s="130"/>
      <c r="EV38" s="130"/>
      <c r="EW38" s="130"/>
      <c r="EX38" s="130"/>
      <c r="EY38" s="129"/>
      <c r="EZ38" s="130"/>
      <c r="FA38" s="130"/>
      <c r="FB38" s="130"/>
      <c r="FC38" s="130"/>
      <c r="FD38" s="130"/>
      <c r="FE38" s="130"/>
      <c r="FF38" s="130"/>
      <c r="FG38" s="130"/>
      <c r="FH38" s="130"/>
      <c r="FI38" s="130"/>
      <c r="FJ38" s="130"/>
      <c r="FK38" s="130"/>
      <c r="FL38" s="130"/>
      <c r="FM38" s="130"/>
      <c r="FN38" s="130"/>
      <c r="FO38" s="130"/>
      <c r="FP38" s="130"/>
      <c r="FQ38" s="130"/>
      <c r="FR38" s="130"/>
      <c r="FS38" s="130"/>
      <c r="FT38" s="130"/>
      <c r="FU38" s="129"/>
      <c r="FV38" s="130"/>
      <c r="FW38" s="130"/>
      <c r="FX38" s="130"/>
      <c r="FY38" s="130"/>
      <c r="FZ38" s="130"/>
      <c r="GA38" s="130"/>
      <c r="GB38" s="130"/>
      <c r="GC38" s="130"/>
      <c r="GD38" s="130"/>
      <c r="GE38" s="130"/>
      <c r="GF38" s="130"/>
      <c r="GG38" s="130"/>
      <c r="GH38" s="130"/>
      <c r="GI38" s="130"/>
      <c r="GJ38" s="130"/>
      <c r="GK38" s="130"/>
      <c r="GL38" s="130"/>
      <c r="GM38" s="130"/>
      <c r="GN38" s="130"/>
      <c r="GO38" s="130"/>
      <c r="GP38" s="130"/>
      <c r="GQ38" s="129"/>
      <c r="GR38" s="130"/>
      <c r="GS38" s="130"/>
      <c r="GT38" s="130"/>
      <c r="GU38" s="130"/>
      <c r="GV38" s="130"/>
      <c r="GW38" s="130"/>
      <c r="GX38" s="130"/>
      <c r="GY38" s="130"/>
      <c r="GZ38" s="130"/>
      <c r="HA38" s="130"/>
      <c r="HB38" s="130"/>
      <c r="HC38" s="130"/>
      <c r="HD38" s="130"/>
      <c r="HE38" s="130"/>
      <c r="HF38" s="130"/>
      <c r="HG38" s="130"/>
      <c r="HH38" s="130"/>
      <c r="HI38" s="130"/>
      <c r="HJ38" s="130"/>
      <c r="HK38" s="130"/>
      <c r="HL38" s="130"/>
      <c r="HM38" s="129"/>
      <c r="HN38" s="130"/>
      <c r="HO38" s="130"/>
      <c r="HP38" s="130"/>
      <c r="HQ38" s="130"/>
      <c r="HR38" s="130"/>
      <c r="HS38" s="130"/>
      <c r="HT38" s="130"/>
      <c r="HU38" s="130"/>
      <c r="HV38" s="130"/>
      <c r="HW38" s="130"/>
      <c r="HX38" s="130"/>
      <c r="HY38" s="130"/>
      <c r="HZ38" s="130"/>
      <c r="IA38" s="130"/>
      <c r="IB38" s="130"/>
      <c r="IC38" s="130"/>
      <c r="ID38" s="130"/>
      <c r="IE38" s="130"/>
      <c r="IF38" s="130"/>
      <c r="IG38" s="130"/>
      <c r="IH38" s="130"/>
      <c r="II38" s="129"/>
      <c r="IJ38" s="130"/>
      <c r="IK38" s="130"/>
      <c r="IL38" s="130"/>
      <c r="IM38" s="130"/>
      <c r="IN38" s="130"/>
      <c r="IO38" s="130"/>
      <c r="IP38" s="130"/>
      <c r="IQ38" s="130"/>
      <c r="IR38" s="130"/>
      <c r="IS38" s="130"/>
      <c r="IT38" s="130"/>
      <c r="IU38" s="130"/>
      <c r="IV38" s="130"/>
      <c r="IW38" s="130"/>
      <c r="IX38" s="130"/>
      <c r="IY38" s="130"/>
      <c r="IZ38" s="130"/>
      <c r="JA38" s="130"/>
      <c r="JB38" s="130"/>
      <c r="JC38" s="130"/>
      <c r="JD38" s="130"/>
      <c r="JE38" s="129"/>
      <c r="JF38" s="130"/>
      <c r="JG38" s="130"/>
      <c r="JH38" s="130"/>
      <c r="JI38" s="130"/>
      <c r="JJ38" s="130"/>
      <c r="JK38" s="130"/>
      <c r="JL38" s="130"/>
      <c r="JM38" s="130"/>
      <c r="JN38" s="130"/>
      <c r="JO38" s="130"/>
      <c r="JP38" s="130"/>
      <c r="JQ38" s="130"/>
      <c r="JR38" s="130"/>
      <c r="JS38" s="130"/>
      <c r="JT38" s="130"/>
      <c r="JU38" s="130"/>
      <c r="JV38" s="130"/>
      <c r="JW38" s="130"/>
      <c r="JX38" s="130"/>
      <c r="JY38" s="130"/>
      <c r="JZ38" s="130"/>
      <c r="KA38" s="129"/>
      <c r="KB38" s="130"/>
      <c r="KC38" s="130"/>
      <c r="KD38" s="130"/>
      <c r="KE38" s="130"/>
      <c r="KF38" s="130"/>
      <c r="KG38" s="130"/>
      <c r="KH38" s="130"/>
      <c r="KI38" s="130"/>
      <c r="KJ38" s="130"/>
      <c r="KK38" s="130"/>
      <c r="KL38" s="130"/>
      <c r="KM38" s="130"/>
      <c r="KN38" s="130"/>
      <c r="KO38" s="130"/>
      <c r="KP38" s="130"/>
      <c r="KQ38" s="130"/>
      <c r="KR38" s="130"/>
      <c r="KS38" s="130"/>
      <c r="KT38" s="130"/>
      <c r="KU38" s="130"/>
      <c r="KV38" s="130"/>
      <c r="KW38" s="129"/>
      <c r="KX38" s="130"/>
      <c r="KY38" s="130"/>
      <c r="KZ38" s="130"/>
      <c r="LA38" s="130"/>
      <c r="LB38" s="130"/>
      <c r="LC38" s="130"/>
      <c r="LD38" s="130"/>
      <c r="LE38" s="130"/>
      <c r="LF38" s="130"/>
      <c r="LG38" s="130"/>
      <c r="LH38" s="130"/>
      <c r="LI38" s="130"/>
      <c r="LJ38" s="130"/>
      <c r="LK38" s="130"/>
      <c r="LL38" s="130"/>
      <c r="LM38" s="130"/>
      <c r="LN38" s="130"/>
      <c r="LO38" s="130"/>
      <c r="LP38" s="130"/>
      <c r="LQ38" s="130"/>
      <c r="LR38" s="130"/>
      <c r="LS38" s="129"/>
      <c r="LT38" s="130"/>
      <c r="LU38" s="130"/>
      <c r="LV38" s="130"/>
      <c r="LW38" s="130"/>
      <c r="LX38" s="130"/>
      <c r="LY38" s="130"/>
      <c r="LZ38" s="130"/>
      <c r="MA38" s="130"/>
      <c r="MB38" s="130"/>
      <c r="MC38" s="130"/>
      <c r="MD38" s="130"/>
      <c r="ME38" s="130"/>
      <c r="MF38" s="130"/>
      <c r="MG38" s="130"/>
      <c r="MH38" s="130"/>
      <c r="MI38" s="130"/>
      <c r="MJ38" s="130"/>
      <c r="MK38" s="130"/>
      <c r="ML38" s="130"/>
      <c r="MM38" s="130"/>
      <c r="MN38" s="130"/>
      <c r="MO38" s="129"/>
      <c r="MP38" s="130"/>
      <c r="MQ38" s="130"/>
      <c r="MR38" s="130"/>
      <c r="MS38" s="130"/>
      <c r="MT38" s="130"/>
      <c r="MU38" s="130"/>
      <c r="MV38" s="130"/>
      <c r="MW38" s="130"/>
      <c r="MX38" s="130"/>
      <c r="MY38" s="130"/>
      <c r="MZ38" s="130"/>
      <c r="NA38" s="130"/>
      <c r="NB38" s="130"/>
      <c r="NC38" s="130"/>
      <c r="ND38" s="130"/>
      <c r="NE38" s="130"/>
      <c r="NF38" s="130"/>
      <c r="NG38" s="130"/>
      <c r="NH38" s="130"/>
      <c r="NI38" s="130"/>
      <c r="NJ38" s="130"/>
      <c r="NK38" s="129"/>
      <c r="NL38" s="130"/>
      <c r="NM38" s="130"/>
      <c r="NN38" s="130"/>
      <c r="NO38" s="130"/>
      <c r="NP38" s="130"/>
      <c r="NQ38" s="130"/>
      <c r="NR38" s="130"/>
      <c r="NS38" s="130"/>
      <c r="NT38" s="130"/>
      <c r="NU38" s="130"/>
      <c r="NV38" s="130"/>
      <c r="NW38" s="130"/>
      <c r="NX38" s="130"/>
      <c r="NY38" s="130"/>
      <c r="NZ38" s="130"/>
      <c r="OA38" s="130"/>
      <c r="OB38" s="130"/>
      <c r="OC38" s="130"/>
      <c r="OD38" s="130"/>
      <c r="OE38" s="130"/>
      <c r="OF38" s="130"/>
      <c r="OG38" s="129"/>
      <c r="OH38" s="130"/>
      <c r="OI38" s="130"/>
      <c r="OJ38" s="130"/>
      <c r="OK38" s="130"/>
      <c r="OL38" s="130"/>
      <c r="OM38" s="130"/>
      <c r="ON38" s="130"/>
      <c r="OO38" s="130"/>
      <c r="OP38" s="130"/>
      <c r="OQ38" s="130"/>
      <c r="OR38" s="130"/>
      <c r="OS38" s="130"/>
      <c r="OT38" s="130"/>
      <c r="OU38" s="130"/>
      <c r="OV38" s="130"/>
      <c r="OW38" s="130"/>
      <c r="OX38" s="130"/>
      <c r="OY38" s="130"/>
      <c r="OZ38" s="130"/>
      <c r="PA38" s="130"/>
      <c r="PB38" s="130"/>
      <c r="PC38" s="129"/>
      <c r="PD38" s="130"/>
      <c r="PE38" s="130"/>
      <c r="PF38" s="130"/>
      <c r="PG38" s="130"/>
      <c r="PH38" s="130"/>
      <c r="PI38" s="130"/>
      <c r="PJ38" s="130"/>
      <c r="PK38" s="130"/>
      <c r="PL38" s="130"/>
      <c r="PM38" s="130"/>
      <c r="PN38" s="130"/>
      <c r="PO38" s="130"/>
      <c r="PP38" s="130"/>
      <c r="PQ38" s="130"/>
      <c r="PR38" s="130"/>
      <c r="PS38" s="130"/>
      <c r="PT38" s="130"/>
      <c r="PU38" s="130"/>
      <c r="PV38" s="130"/>
      <c r="PW38" s="130"/>
      <c r="PX38" s="130"/>
      <c r="PY38" s="129"/>
      <c r="PZ38" s="130"/>
      <c r="QA38" s="130"/>
      <c r="QB38" s="130"/>
      <c r="QC38" s="130"/>
      <c r="QD38" s="130"/>
      <c r="QE38" s="130"/>
      <c r="QF38" s="130"/>
      <c r="QG38" s="130"/>
      <c r="QH38" s="130"/>
      <c r="QI38" s="130"/>
      <c r="QJ38" s="130"/>
      <c r="QK38" s="130"/>
      <c r="QL38" s="130"/>
      <c r="QM38" s="130"/>
      <c r="QN38" s="130"/>
      <c r="QO38" s="130"/>
      <c r="QP38" s="130"/>
      <c r="QQ38" s="130"/>
      <c r="QR38" s="130"/>
      <c r="QS38" s="130"/>
      <c r="QT38" s="130"/>
      <c r="QU38" s="129"/>
      <c r="QV38" s="130"/>
      <c r="QW38" s="130"/>
      <c r="QX38" s="130"/>
      <c r="QY38" s="130"/>
      <c r="QZ38" s="130"/>
      <c r="RA38" s="130"/>
      <c r="RB38" s="130"/>
      <c r="RC38" s="130"/>
      <c r="RD38" s="130"/>
      <c r="RE38" s="130"/>
      <c r="RF38" s="130"/>
      <c r="RG38" s="130"/>
      <c r="RH38" s="130"/>
      <c r="RI38" s="130"/>
      <c r="RJ38" s="130"/>
      <c r="RK38" s="130"/>
      <c r="RL38" s="130"/>
      <c r="RM38" s="130"/>
      <c r="RN38" s="130"/>
      <c r="RO38" s="130"/>
      <c r="RP38" s="130"/>
      <c r="RQ38" s="129"/>
      <c r="RR38" s="130"/>
      <c r="RS38" s="130"/>
      <c r="RT38" s="130"/>
      <c r="RU38" s="130"/>
      <c r="RV38" s="130"/>
      <c r="RW38" s="130"/>
      <c r="RX38" s="130"/>
      <c r="RY38" s="130"/>
      <c r="RZ38" s="130"/>
      <c r="SA38" s="130"/>
      <c r="SB38" s="130"/>
      <c r="SC38" s="130"/>
      <c r="SD38" s="130"/>
      <c r="SE38" s="130"/>
      <c r="SF38" s="130"/>
      <c r="SG38" s="130"/>
      <c r="SH38" s="130"/>
      <c r="SI38" s="130"/>
      <c r="SJ38" s="130"/>
      <c r="SK38" s="130"/>
      <c r="SL38" s="130"/>
      <c r="SM38" s="129"/>
      <c r="SN38" s="130"/>
      <c r="SO38" s="130"/>
      <c r="SP38" s="130"/>
      <c r="SQ38" s="130"/>
      <c r="SR38" s="130"/>
      <c r="SS38" s="130"/>
      <c r="ST38" s="130"/>
      <c r="SU38" s="130"/>
      <c r="SV38" s="130"/>
      <c r="SW38" s="130"/>
      <c r="SX38" s="130"/>
      <c r="SY38" s="130"/>
      <c r="SZ38" s="130"/>
      <c r="TA38" s="130"/>
      <c r="TB38" s="130"/>
      <c r="TC38" s="130"/>
      <c r="TD38" s="130"/>
      <c r="TE38" s="130"/>
      <c r="TF38" s="130"/>
      <c r="TG38" s="130"/>
      <c r="TH38" s="130"/>
      <c r="TI38" s="129"/>
      <c r="TJ38" s="130"/>
      <c r="TK38" s="130"/>
      <c r="TL38" s="130"/>
      <c r="TM38" s="130"/>
      <c r="TN38" s="130"/>
      <c r="TO38" s="130"/>
      <c r="TP38" s="130"/>
      <c r="TQ38" s="130"/>
      <c r="TR38" s="130"/>
      <c r="TS38" s="130"/>
      <c r="TT38" s="130"/>
      <c r="TU38" s="130"/>
      <c r="TV38" s="130"/>
      <c r="TW38" s="130"/>
      <c r="TX38" s="130"/>
      <c r="TY38" s="130"/>
      <c r="TZ38" s="130"/>
      <c r="UA38" s="130"/>
      <c r="UB38" s="130"/>
      <c r="UC38" s="130"/>
      <c r="UD38" s="130"/>
      <c r="UE38" s="129"/>
      <c r="UF38" s="130"/>
      <c r="UG38" s="130"/>
      <c r="UH38" s="130"/>
      <c r="UI38" s="130"/>
      <c r="UJ38" s="130"/>
      <c r="UK38" s="130"/>
      <c r="UL38" s="130"/>
      <c r="UM38" s="130"/>
      <c r="UN38" s="130"/>
      <c r="UO38" s="130"/>
      <c r="UP38" s="130"/>
      <c r="UQ38" s="130"/>
      <c r="UR38" s="130"/>
      <c r="US38" s="130"/>
      <c r="UT38" s="130"/>
      <c r="UU38" s="130"/>
      <c r="UV38" s="130"/>
      <c r="UW38" s="130"/>
      <c r="UX38" s="130"/>
      <c r="UY38" s="130"/>
      <c r="UZ38" s="130"/>
      <c r="VA38" s="129"/>
      <c r="VB38" s="130"/>
      <c r="VC38" s="130"/>
      <c r="VD38" s="130"/>
      <c r="VE38" s="130"/>
      <c r="VF38" s="130"/>
      <c r="VG38" s="130"/>
      <c r="VH38" s="130"/>
      <c r="VI38" s="130"/>
      <c r="VJ38" s="130"/>
      <c r="VK38" s="130"/>
      <c r="VL38" s="130"/>
      <c r="VM38" s="130"/>
      <c r="VN38" s="130"/>
      <c r="VO38" s="130"/>
      <c r="VP38" s="130"/>
      <c r="VQ38" s="130"/>
      <c r="VR38" s="130"/>
      <c r="VS38" s="130"/>
      <c r="VT38" s="130"/>
      <c r="VU38" s="130"/>
      <c r="VV38" s="130"/>
      <c r="VW38" s="129"/>
      <c r="VX38" s="130"/>
      <c r="VY38" s="130"/>
      <c r="VZ38" s="130"/>
      <c r="WA38" s="130"/>
      <c r="WB38" s="130"/>
      <c r="WC38" s="130"/>
      <c r="WD38" s="130"/>
      <c r="WE38" s="130"/>
      <c r="WF38" s="130"/>
      <c r="WG38" s="130"/>
      <c r="WH38" s="130"/>
      <c r="WI38" s="130"/>
      <c r="WJ38" s="130"/>
      <c r="WK38" s="130"/>
      <c r="WL38" s="130"/>
      <c r="WM38" s="130"/>
      <c r="WN38" s="130"/>
      <c r="WO38" s="130"/>
      <c r="WP38" s="130"/>
      <c r="WQ38" s="130"/>
      <c r="WR38" s="130"/>
      <c r="WS38" s="129"/>
      <c r="WT38" s="130"/>
      <c r="WU38" s="130"/>
      <c r="WV38" s="130"/>
      <c r="WW38" s="130"/>
      <c r="WX38" s="130"/>
      <c r="WY38" s="130"/>
      <c r="WZ38" s="130"/>
      <c r="XA38" s="130"/>
      <c r="XB38" s="130"/>
      <c r="XC38" s="130"/>
      <c r="XD38" s="130"/>
      <c r="XE38" s="130"/>
      <c r="XF38" s="130"/>
      <c r="XG38" s="130"/>
      <c r="XH38" s="130"/>
      <c r="XI38" s="130"/>
      <c r="XJ38" s="130"/>
      <c r="XK38" s="130"/>
      <c r="XL38" s="130"/>
      <c r="XM38" s="130"/>
      <c r="XN38" s="130"/>
      <c r="XO38" s="129"/>
      <c r="XP38" s="130"/>
      <c r="XQ38" s="130"/>
      <c r="XR38" s="130"/>
      <c r="XS38" s="130"/>
      <c r="XT38" s="130"/>
      <c r="XU38" s="130"/>
      <c r="XV38" s="130"/>
      <c r="XW38" s="130"/>
      <c r="XX38" s="130"/>
      <c r="XY38" s="130"/>
      <c r="XZ38" s="130"/>
      <c r="YA38" s="130"/>
      <c r="YB38" s="130"/>
      <c r="YC38" s="130"/>
      <c r="YD38" s="130"/>
      <c r="YE38" s="130"/>
      <c r="YF38" s="130"/>
      <c r="YG38" s="130"/>
      <c r="YH38" s="130"/>
      <c r="YI38" s="130"/>
      <c r="YJ38" s="130"/>
      <c r="YK38" s="129"/>
      <c r="YL38" s="130"/>
      <c r="YM38" s="130"/>
      <c r="YN38" s="130"/>
      <c r="YO38" s="130"/>
      <c r="YP38" s="130"/>
      <c r="YQ38" s="130"/>
      <c r="YR38" s="130"/>
      <c r="YS38" s="130"/>
      <c r="YT38" s="130"/>
      <c r="YU38" s="130"/>
      <c r="YV38" s="130"/>
      <c r="YW38" s="130"/>
      <c r="YX38" s="130"/>
      <c r="YY38" s="130"/>
      <c r="YZ38" s="130"/>
      <c r="ZA38" s="130"/>
      <c r="ZB38" s="130"/>
      <c r="ZC38" s="130"/>
      <c r="ZD38" s="130"/>
      <c r="ZE38" s="130"/>
      <c r="ZF38" s="130"/>
      <c r="ZG38" s="129"/>
      <c r="ZH38" s="130"/>
      <c r="ZI38" s="130"/>
      <c r="ZJ38" s="130"/>
      <c r="ZK38" s="130"/>
      <c r="ZL38" s="130"/>
      <c r="ZM38" s="130"/>
      <c r="ZN38" s="130"/>
      <c r="ZO38" s="130"/>
      <c r="ZP38" s="130"/>
      <c r="ZQ38" s="130"/>
      <c r="ZR38" s="130"/>
      <c r="ZS38" s="130"/>
      <c r="ZT38" s="130"/>
      <c r="ZU38" s="130"/>
      <c r="ZV38" s="130"/>
      <c r="ZW38" s="130"/>
      <c r="ZX38" s="130"/>
      <c r="ZY38" s="130"/>
      <c r="ZZ38" s="130"/>
      <c r="AAA38" s="130"/>
      <c r="AAB38" s="130"/>
      <c r="AAC38" s="129"/>
      <c r="AAD38" s="130"/>
      <c r="AAE38" s="130"/>
      <c r="AAF38" s="130"/>
      <c r="AAG38" s="130"/>
      <c r="AAH38" s="130"/>
      <c r="AAI38" s="130"/>
      <c r="AAJ38" s="130"/>
      <c r="AAK38" s="130"/>
      <c r="AAL38" s="130"/>
      <c r="AAM38" s="130"/>
      <c r="AAN38" s="130"/>
      <c r="AAO38" s="130"/>
      <c r="AAP38" s="130"/>
      <c r="AAQ38" s="130"/>
      <c r="AAR38" s="130"/>
      <c r="AAS38" s="130"/>
      <c r="AAT38" s="130"/>
      <c r="AAU38" s="130"/>
      <c r="AAV38" s="130"/>
      <c r="AAW38" s="130"/>
      <c r="AAX38" s="130"/>
      <c r="AAY38" s="129"/>
      <c r="AAZ38" s="130"/>
      <c r="ABA38" s="130"/>
      <c r="ABB38" s="130"/>
      <c r="ABC38" s="130"/>
      <c r="ABD38" s="130"/>
      <c r="ABE38" s="130"/>
      <c r="ABF38" s="130"/>
      <c r="ABG38" s="130"/>
      <c r="ABH38" s="130"/>
      <c r="ABI38" s="130"/>
      <c r="ABJ38" s="130"/>
      <c r="ABK38" s="130"/>
      <c r="ABL38" s="130"/>
      <c r="ABM38" s="130"/>
      <c r="ABN38" s="130"/>
      <c r="ABO38" s="130"/>
      <c r="ABP38" s="130"/>
      <c r="ABQ38" s="130"/>
      <c r="ABR38" s="130"/>
      <c r="ABS38" s="130"/>
      <c r="ABT38" s="130"/>
      <c r="ABU38" s="129"/>
      <c r="ABV38" s="130"/>
      <c r="ABW38" s="130"/>
      <c r="ABX38" s="130"/>
      <c r="ABY38" s="130"/>
      <c r="ABZ38" s="130"/>
      <c r="ACA38" s="130"/>
      <c r="ACB38" s="130"/>
      <c r="ACC38" s="130"/>
      <c r="ACD38" s="130"/>
      <c r="ACE38" s="130"/>
      <c r="ACF38" s="130"/>
      <c r="ACG38" s="130"/>
      <c r="ACH38" s="130"/>
      <c r="ACI38" s="130"/>
      <c r="ACJ38" s="130"/>
      <c r="ACK38" s="130"/>
      <c r="ACL38" s="130"/>
      <c r="ACM38" s="130"/>
      <c r="ACN38" s="130"/>
      <c r="ACO38" s="130"/>
      <c r="ACP38" s="130"/>
      <c r="ACQ38" s="129"/>
      <c r="ACR38" s="130"/>
      <c r="ACS38" s="130"/>
      <c r="ACT38" s="130"/>
      <c r="ACU38" s="130"/>
      <c r="ACV38" s="130"/>
      <c r="ACW38" s="130"/>
      <c r="ACX38" s="130"/>
      <c r="ACY38" s="130"/>
      <c r="ACZ38" s="130"/>
      <c r="ADA38" s="130"/>
      <c r="ADB38" s="130"/>
      <c r="ADC38" s="130"/>
      <c r="ADD38" s="130"/>
      <c r="ADE38" s="130"/>
      <c r="ADF38" s="130"/>
      <c r="ADG38" s="130"/>
      <c r="ADH38" s="130"/>
      <c r="ADI38" s="130"/>
      <c r="ADJ38" s="130"/>
      <c r="ADK38" s="130"/>
      <c r="ADL38" s="130"/>
      <c r="ADM38" s="129"/>
      <c r="ADN38" s="130"/>
      <c r="ADO38" s="130"/>
      <c r="ADP38" s="130"/>
      <c r="ADQ38" s="130"/>
      <c r="ADR38" s="130"/>
      <c r="ADS38" s="130"/>
      <c r="ADT38" s="130"/>
      <c r="ADU38" s="130"/>
      <c r="ADV38" s="130"/>
      <c r="ADW38" s="130"/>
      <c r="ADX38" s="130"/>
      <c r="ADY38" s="130"/>
      <c r="ADZ38" s="130"/>
      <c r="AEA38" s="130"/>
      <c r="AEB38" s="130"/>
      <c r="AEC38" s="130"/>
      <c r="AED38" s="130"/>
      <c r="AEE38" s="130"/>
      <c r="AEF38" s="130"/>
      <c r="AEG38" s="130"/>
      <c r="AEH38" s="130"/>
      <c r="AEI38" s="129"/>
      <c r="AEJ38" s="130"/>
      <c r="AEK38" s="130"/>
      <c r="AEL38" s="130"/>
      <c r="AEM38" s="130"/>
      <c r="AEN38" s="130"/>
      <c r="AEO38" s="130"/>
      <c r="AEP38" s="130"/>
      <c r="AEQ38" s="130"/>
      <c r="AER38" s="130"/>
      <c r="AES38" s="130"/>
      <c r="AET38" s="130"/>
      <c r="AEU38" s="130"/>
      <c r="AEV38" s="130"/>
      <c r="AEW38" s="130"/>
      <c r="AEX38" s="130"/>
      <c r="AEY38" s="130"/>
      <c r="AEZ38" s="130"/>
      <c r="AFA38" s="130"/>
      <c r="AFB38" s="130"/>
      <c r="AFC38" s="130"/>
      <c r="AFD38" s="130"/>
      <c r="AFE38" s="129"/>
      <c r="AFF38" s="130"/>
      <c r="AFG38" s="130"/>
      <c r="AFH38" s="130"/>
      <c r="AFI38" s="130"/>
      <c r="AFJ38" s="130"/>
      <c r="AFK38" s="130"/>
      <c r="AFL38" s="130"/>
      <c r="AFM38" s="130"/>
      <c r="AFN38" s="130"/>
      <c r="AFO38" s="130"/>
      <c r="AFP38" s="130"/>
      <c r="AFQ38" s="130"/>
      <c r="AFR38" s="130"/>
      <c r="AFS38" s="130"/>
      <c r="AFT38" s="130"/>
      <c r="AFU38" s="130"/>
      <c r="AFV38" s="130"/>
      <c r="AFW38" s="130"/>
      <c r="AFX38" s="130"/>
      <c r="AFY38" s="130"/>
      <c r="AFZ38" s="130"/>
      <c r="AGA38" s="129"/>
      <c r="AGB38" s="130"/>
      <c r="AGC38" s="130"/>
      <c r="AGD38" s="130"/>
      <c r="AGE38" s="130"/>
      <c r="AGF38" s="130"/>
      <c r="AGG38" s="130"/>
      <c r="AGH38" s="130"/>
      <c r="AGI38" s="130"/>
      <c r="AGJ38" s="130"/>
      <c r="AGK38" s="130"/>
      <c r="AGL38" s="130"/>
      <c r="AGM38" s="130"/>
      <c r="AGN38" s="130"/>
      <c r="AGO38" s="130"/>
      <c r="AGP38" s="130"/>
      <c r="AGQ38" s="130"/>
      <c r="AGR38" s="130"/>
      <c r="AGS38" s="130"/>
      <c r="AGT38" s="130"/>
      <c r="AGU38" s="130"/>
      <c r="AGV38" s="130"/>
      <c r="AGW38" s="129"/>
      <c r="AGX38" s="130"/>
      <c r="AGY38" s="130"/>
      <c r="AGZ38" s="130"/>
      <c r="AHA38" s="130"/>
      <c r="AHB38" s="130"/>
      <c r="AHC38" s="130"/>
      <c r="AHD38" s="130"/>
      <c r="AHE38" s="130"/>
      <c r="AHF38" s="130"/>
      <c r="AHG38" s="130"/>
      <c r="AHH38" s="130"/>
      <c r="AHI38" s="130"/>
      <c r="AHJ38" s="130"/>
      <c r="AHK38" s="130"/>
      <c r="AHL38" s="130"/>
      <c r="AHM38" s="130"/>
      <c r="AHN38" s="130"/>
      <c r="AHO38" s="130"/>
      <c r="AHP38" s="130"/>
      <c r="AHQ38" s="130"/>
      <c r="AHR38" s="130"/>
      <c r="AHS38" s="129"/>
      <c r="AHT38" s="130"/>
      <c r="AHU38" s="130"/>
      <c r="AHV38" s="130"/>
      <c r="AHW38" s="130"/>
      <c r="AHX38" s="130"/>
      <c r="AHY38" s="130"/>
      <c r="AHZ38" s="130"/>
      <c r="AIA38" s="130"/>
      <c r="AIB38" s="130"/>
      <c r="AIC38" s="130"/>
      <c r="AID38" s="130"/>
      <c r="AIE38" s="130"/>
      <c r="AIF38" s="130"/>
      <c r="AIG38" s="130"/>
      <c r="AIH38" s="130"/>
      <c r="AII38" s="130"/>
      <c r="AIJ38" s="130"/>
      <c r="AIK38" s="130"/>
      <c r="AIL38" s="130"/>
      <c r="AIM38" s="130"/>
      <c r="AIN38" s="130"/>
      <c r="AIO38" s="129"/>
      <c r="AIP38" s="130"/>
      <c r="AIQ38" s="130"/>
      <c r="AIR38" s="130"/>
      <c r="AIS38" s="130"/>
      <c r="AIT38" s="130"/>
      <c r="AIU38" s="130"/>
      <c r="AIV38" s="130"/>
      <c r="AIW38" s="130"/>
      <c r="AIX38" s="130"/>
      <c r="AIY38" s="130"/>
      <c r="AIZ38" s="130"/>
      <c r="AJA38" s="130"/>
      <c r="AJB38" s="130"/>
      <c r="AJC38" s="130"/>
      <c r="AJD38" s="130"/>
      <c r="AJE38" s="130"/>
      <c r="AJF38" s="130"/>
      <c r="AJG38" s="130"/>
      <c r="AJH38" s="130"/>
      <c r="AJI38" s="130"/>
      <c r="AJJ38" s="130"/>
      <c r="AJK38" s="129"/>
      <c r="AJL38" s="130"/>
      <c r="AJM38" s="130"/>
      <c r="AJN38" s="130"/>
      <c r="AJO38" s="130"/>
      <c r="AJP38" s="130"/>
      <c r="AJQ38" s="130"/>
      <c r="AJR38" s="130"/>
      <c r="AJS38" s="130"/>
      <c r="AJT38" s="130"/>
      <c r="AJU38" s="130"/>
      <c r="AJV38" s="130"/>
      <c r="AJW38" s="130"/>
      <c r="AJX38" s="130"/>
      <c r="AJY38" s="130"/>
      <c r="AJZ38" s="130"/>
      <c r="AKA38" s="130"/>
      <c r="AKB38" s="130"/>
      <c r="AKC38" s="130"/>
      <c r="AKD38" s="130"/>
      <c r="AKE38" s="130"/>
      <c r="AKF38" s="130"/>
      <c r="AKG38" s="129"/>
      <c r="AKH38" s="130"/>
      <c r="AKI38" s="130"/>
      <c r="AKJ38" s="130"/>
      <c r="AKK38" s="130"/>
      <c r="AKL38" s="130"/>
      <c r="AKM38" s="130"/>
      <c r="AKN38" s="130"/>
      <c r="AKO38" s="130"/>
      <c r="AKP38" s="130"/>
      <c r="AKQ38" s="130"/>
      <c r="AKR38" s="130"/>
      <c r="AKS38" s="130"/>
      <c r="AKT38" s="130"/>
      <c r="AKU38" s="130"/>
      <c r="AKV38" s="130"/>
      <c r="AKW38" s="130"/>
      <c r="AKX38" s="130"/>
      <c r="AKY38" s="130"/>
      <c r="AKZ38" s="130"/>
      <c r="ALA38" s="130"/>
      <c r="ALB38" s="130"/>
      <c r="ALC38" s="129"/>
      <c r="ALD38" s="130"/>
      <c r="ALE38" s="130"/>
      <c r="ALF38" s="130"/>
      <c r="ALG38" s="130"/>
      <c r="ALH38" s="130"/>
      <c r="ALI38" s="130"/>
      <c r="ALJ38" s="130"/>
      <c r="ALK38" s="130"/>
      <c r="ALL38" s="130"/>
      <c r="ALM38" s="130"/>
      <c r="ALN38" s="130"/>
      <c r="ALO38" s="130"/>
      <c r="ALP38" s="130"/>
      <c r="ALQ38" s="130"/>
      <c r="ALR38" s="130"/>
      <c r="ALS38" s="130"/>
      <c r="ALT38" s="130"/>
      <c r="ALU38" s="130"/>
      <c r="ALV38" s="130"/>
      <c r="ALW38" s="130"/>
      <c r="ALX38" s="130"/>
      <c r="ALY38" s="129"/>
      <c r="ALZ38" s="130"/>
      <c r="AMA38" s="130"/>
      <c r="AMB38" s="130"/>
      <c r="AMC38" s="130"/>
      <c r="AMD38" s="130"/>
      <c r="AME38" s="130"/>
      <c r="AMF38" s="130"/>
      <c r="AMG38" s="130"/>
      <c r="AMH38" s="130"/>
      <c r="AMI38" s="130"/>
      <c r="AMJ38" s="130"/>
      <c r="AMK38" s="130"/>
      <c r="AML38" s="130"/>
      <c r="AMM38" s="130"/>
      <c r="AMN38" s="130"/>
      <c r="AMO38" s="130"/>
      <c r="AMP38" s="130"/>
      <c r="AMQ38" s="130"/>
      <c r="AMR38" s="130"/>
      <c r="AMS38" s="130"/>
      <c r="AMT38" s="130"/>
      <c r="AMU38" s="129"/>
      <c r="AMV38" s="130"/>
      <c r="AMW38" s="130"/>
      <c r="AMX38" s="130"/>
      <c r="AMY38" s="130"/>
      <c r="AMZ38" s="130"/>
      <c r="ANA38" s="130"/>
      <c r="ANB38" s="130"/>
      <c r="ANC38" s="130"/>
      <c r="AND38" s="130"/>
      <c r="ANE38" s="130"/>
      <c r="ANF38" s="130"/>
      <c r="ANG38" s="130"/>
      <c r="ANH38" s="130"/>
      <c r="ANI38" s="130"/>
      <c r="ANJ38" s="130"/>
      <c r="ANK38" s="130"/>
      <c r="ANL38" s="130"/>
      <c r="ANM38" s="130"/>
      <c r="ANN38" s="130"/>
      <c r="ANO38" s="130"/>
      <c r="ANP38" s="130"/>
      <c r="ANQ38" s="129"/>
      <c r="ANR38" s="130"/>
      <c r="ANS38" s="130"/>
      <c r="ANT38" s="130"/>
      <c r="ANU38" s="130"/>
      <c r="ANV38" s="130"/>
      <c r="ANW38" s="130"/>
      <c r="ANX38" s="130"/>
      <c r="ANY38" s="130"/>
      <c r="ANZ38" s="130"/>
      <c r="AOA38" s="130"/>
      <c r="AOB38" s="130"/>
      <c r="AOC38" s="130"/>
      <c r="AOD38" s="130"/>
      <c r="AOE38" s="130"/>
      <c r="AOF38" s="130"/>
      <c r="AOG38" s="130"/>
      <c r="AOH38" s="130"/>
      <c r="AOI38" s="130"/>
      <c r="AOJ38" s="130"/>
      <c r="AOK38" s="130"/>
      <c r="AOL38" s="130"/>
      <c r="AOM38" s="129"/>
      <c r="AON38" s="130"/>
      <c r="AOO38" s="130"/>
      <c r="AOP38" s="130"/>
      <c r="AOQ38" s="130"/>
      <c r="AOR38" s="130"/>
      <c r="AOS38" s="130"/>
      <c r="AOT38" s="130"/>
      <c r="AOU38" s="130"/>
      <c r="AOV38" s="130"/>
      <c r="AOW38" s="130"/>
      <c r="AOX38" s="130"/>
      <c r="AOY38" s="130"/>
      <c r="AOZ38" s="130"/>
      <c r="APA38" s="130"/>
      <c r="APB38" s="130"/>
      <c r="APC38" s="130"/>
      <c r="APD38" s="130"/>
      <c r="APE38" s="130"/>
      <c r="APF38" s="130"/>
      <c r="APG38" s="130"/>
      <c r="APH38" s="130"/>
      <c r="API38" s="129"/>
      <c r="APJ38" s="130"/>
      <c r="APK38" s="130"/>
      <c r="APL38" s="130"/>
      <c r="APM38" s="130"/>
      <c r="APN38" s="130"/>
      <c r="APO38" s="130"/>
      <c r="APP38" s="130"/>
      <c r="APQ38" s="130"/>
      <c r="APR38" s="130"/>
      <c r="APS38" s="130"/>
      <c r="APT38" s="130"/>
      <c r="APU38" s="130"/>
      <c r="APV38" s="130"/>
      <c r="APW38" s="130"/>
      <c r="APX38" s="130"/>
      <c r="APY38" s="130"/>
      <c r="APZ38" s="130"/>
      <c r="AQA38" s="130"/>
      <c r="AQB38" s="130"/>
      <c r="AQC38" s="130"/>
      <c r="AQD38" s="130"/>
      <c r="AQE38" s="129"/>
      <c r="AQF38" s="130"/>
      <c r="AQG38" s="130"/>
      <c r="AQH38" s="130"/>
      <c r="AQI38" s="130"/>
      <c r="AQJ38" s="130"/>
      <c r="AQK38" s="130"/>
      <c r="AQL38" s="130"/>
      <c r="AQM38" s="130"/>
      <c r="AQN38" s="130"/>
      <c r="AQO38" s="130"/>
      <c r="AQP38" s="130"/>
      <c r="AQQ38" s="130"/>
      <c r="AQR38" s="130"/>
      <c r="AQS38" s="130"/>
      <c r="AQT38" s="130"/>
      <c r="AQU38" s="130"/>
      <c r="AQV38" s="130"/>
      <c r="AQW38" s="130"/>
      <c r="AQX38" s="130"/>
      <c r="AQY38" s="130"/>
      <c r="AQZ38" s="130"/>
      <c r="ARA38" s="129"/>
      <c r="ARB38" s="130"/>
      <c r="ARC38" s="130"/>
      <c r="ARD38" s="130"/>
      <c r="ARE38" s="130"/>
      <c r="ARF38" s="130"/>
      <c r="ARG38" s="130"/>
      <c r="ARH38" s="130"/>
      <c r="ARI38" s="130"/>
      <c r="ARJ38" s="130"/>
      <c r="ARK38" s="130"/>
      <c r="ARL38" s="130"/>
      <c r="ARM38" s="130"/>
      <c r="ARN38" s="130"/>
      <c r="ARO38" s="130"/>
      <c r="ARP38" s="130"/>
      <c r="ARQ38" s="130"/>
      <c r="ARR38" s="130"/>
      <c r="ARS38" s="130"/>
      <c r="ART38" s="130"/>
      <c r="ARU38" s="130"/>
      <c r="ARV38" s="130"/>
      <c r="ARW38" s="129"/>
      <c r="ARX38" s="130"/>
      <c r="ARY38" s="130"/>
      <c r="ARZ38" s="130"/>
      <c r="ASA38" s="130"/>
      <c r="ASB38" s="130"/>
      <c r="ASC38" s="130"/>
      <c r="ASD38" s="130"/>
      <c r="ASE38" s="130"/>
      <c r="ASF38" s="130"/>
      <c r="ASG38" s="130"/>
      <c r="ASH38" s="130"/>
      <c r="ASI38" s="130"/>
      <c r="ASJ38" s="130"/>
      <c r="ASK38" s="130"/>
      <c r="ASL38" s="130"/>
      <c r="ASM38" s="130"/>
      <c r="ASN38" s="130"/>
      <c r="ASO38" s="130"/>
      <c r="ASP38" s="130"/>
      <c r="ASQ38" s="130"/>
      <c r="ASR38" s="130"/>
      <c r="ASS38" s="129"/>
      <c r="AST38" s="130"/>
      <c r="ASU38" s="130"/>
      <c r="ASV38" s="130"/>
      <c r="ASW38" s="130"/>
      <c r="ASX38" s="130"/>
      <c r="ASY38" s="130"/>
      <c r="ASZ38" s="130"/>
      <c r="ATA38" s="130"/>
      <c r="ATB38" s="130"/>
      <c r="ATC38" s="130"/>
      <c r="ATD38" s="130"/>
      <c r="ATE38" s="130"/>
      <c r="ATF38" s="130"/>
      <c r="ATG38" s="130"/>
      <c r="ATH38" s="130"/>
      <c r="ATI38" s="130"/>
      <c r="ATJ38" s="130"/>
      <c r="ATK38" s="130"/>
      <c r="ATL38" s="130"/>
      <c r="ATM38" s="130"/>
      <c r="ATN38" s="130"/>
      <c r="ATO38" s="129"/>
      <c r="ATP38" s="130"/>
      <c r="ATQ38" s="130"/>
      <c r="ATR38" s="130"/>
      <c r="ATS38" s="130"/>
      <c r="ATT38" s="130"/>
      <c r="ATU38" s="130"/>
      <c r="ATV38" s="130"/>
      <c r="ATW38" s="130"/>
      <c r="ATX38" s="130"/>
      <c r="ATY38" s="130"/>
      <c r="ATZ38" s="130"/>
      <c r="AUA38" s="130"/>
      <c r="AUB38" s="130"/>
      <c r="AUC38" s="130"/>
      <c r="AUD38" s="130"/>
      <c r="AUE38" s="130"/>
      <c r="AUF38" s="130"/>
      <c r="AUG38" s="130"/>
      <c r="AUH38" s="130"/>
      <c r="AUI38" s="130"/>
      <c r="AUJ38" s="130"/>
      <c r="AUK38" s="129"/>
      <c r="AUL38" s="130"/>
      <c r="AUM38" s="130"/>
      <c r="AUN38" s="130"/>
      <c r="AUO38" s="130"/>
      <c r="AUP38" s="130"/>
      <c r="AUQ38" s="130"/>
      <c r="AUR38" s="130"/>
      <c r="AUS38" s="130"/>
      <c r="AUT38" s="130"/>
      <c r="AUU38" s="130"/>
      <c r="AUV38" s="130"/>
      <c r="AUW38" s="130"/>
      <c r="AUX38" s="130"/>
      <c r="AUY38" s="130"/>
      <c r="AUZ38" s="130"/>
      <c r="AVA38" s="130"/>
      <c r="AVB38" s="130"/>
      <c r="AVC38" s="130"/>
      <c r="AVD38" s="130"/>
      <c r="AVE38" s="130"/>
      <c r="AVF38" s="130"/>
      <c r="AVG38" s="129"/>
      <c r="AVH38" s="130"/>
      <c r="AVI38" s="130"/>
      <c r="AVJ38" s="130"/>
      <c r="AVK38" s="130"/>
      <c r="AVL38" s="130"/>
      <c r="AVM38" s="130"/>
      <c r="AVN38" s="130"/>
      <c r="AVO38" s="130"/>
      <c r="AVP38" s="130"/>
      <c r="AVQ38" s="130"/>
      <c r="AVR38" s="130"/>
      <c r="AVS38" s="130"/>
      <c r="AVT38" s="130"/>
      <c r="AVU38" s="130"/>
      <c r="AVV38" s="130"/>
      <c r="AVW38" s="130"/>
      <c r="AVX38" s="130"/>
      <c r="AVY38" s="130"/>
      <c r="AVZ38" s="130"/>
      <c r="AWA38" s="130"/>
      <c r="AWB38" s="130"/>
      <c r="AWC38" s="129"/>
      <c r="AWD38" s="130"/>
      <c r="AWE38" s="130"/>
      <c r="AWF38" s="130"/>
      <c r="AWG38" s="130"/>
      <c r="AWH38" s="130"/>
      <c r="AWI38" s="130"/>
      <c r="AWJ38" s="130"/>
      <c r="AWK38" s="130"/>
      <c r="AWL38" s="130"/>
      <c r="AWM38" s="130"/>
      <c r="AWN38" s="130"/>
      <c r="AWO38" s="130"/>
      <c r="AWP38" s="130"/>
      <c r="AWQ38" s="130"/>
      <c r="AWR38" s="130"/>
      <c r="AWS38" s="130"/>
      <c r="AWT38" s="130"/>
      <c r="AWU38" s="130"/>
      <c r="AWV38" s="130"/>
      <c r="AWW38" s="130"/>
      <c r="AWX38" s="130"/>
      <c r="AWY38" s="129"/>
      <c r="AWZ38" s="130"/>
      <c r="AXA38" s="130"/>
      <c r="AXB38" s="130"/>
      <c r="AXC38" s="130"/>
      <c r="AXD38" s="130"/>
      <c r="AXE38" s="130"/>
      <c r="AXF38" s="130"/>
      <c r="AXG38" s="130"/>
      <c r="AXH38" s="130"/>
      <c r="AXI38" s="130"/>
      <c r="AXJ38" s="130"/>
      <c r="AXK38" s="130"/>
      <c r="AXL38" s="130"/>
      <c r="AXM38" s="130"/>
      <c r="AXN38" s="130"/>
      <c r="AXO38" s="130"/>
      <c r="AXP38" s="130"/>
      <c r="AXQ38" s="130"/>
      <c r="AXR38" s="130"/>
      <c r="AXS38" s="130"/>
      <c r="AXT38" s="130"/>
      <c r="AXU38" s="129"/>
      <c r="AXV38" s="130"/>
      <c r="AXW38" s="130"/>
      <c r="AXX38" s="130"/>
      <c r="AXY38" s="130"/>
      <c r="AXZ38" s="130"/>
      <c r="AYA38" s="130"/>
      <c r="AYB38" s="130"/>
      <c r="AYC38" s="130"/>
      <c r="AYD38" s="130"/>
      <c r="AYE38" s="130"/>
      <c r="AYF38" s="130"/>
      <c r="AYG38" s="130"/>
      <c r="AYH38" s="130"/>
      <c r="AYI38" s="130"/>
      <c r="AYJ38" s="130"/>
      <c r="AYK38" s="130"/>
      <c r="AYL38" s="130"/>
      <c r="AYM38" s="130"/>
      <c r="AYN38" s="130"/>
      <c r="AYO38" s="130"/>
      <c r="AYP38" s="130"/>
      <c r="AYQ38" s="129"/>
      <c r="AYR38" s="130"/>
      <c r="AYS38" s="130"/>
      <c r="AYT38" s="130"/>
      <c r="AYU38" s="130"/>
      <c r="AYV38" s="130"/>
      <c r="AYW38" s="130"/>
      <c r="AYX38" s="130"/>
      <c r="AYY38" s="130"/>
      <c r="AYZ38" s="130"/>
      <c r="AZA38" s="130"/>
      <c r="AZB38" s="130"/>
      <c r="AZC38" s="130"/>
      <c r="AZD38" s="130"/>
      <c r="AZE38" s="130"/>
      <c r="AZF38" s="130"/>
      <c r="AZG38" s="130"/>
      <c r="AZH38" s="130"/>
      <c r="AZI38" s="130"/>
      <c r="AZJ38" s="130"/>
      <c r="AZK38" s="130"/>
      <c r="AZL38" s="130"/>
      <c r="AZM38" s="129"/>
      <c r="AZN38" s="130"/>
      <c r="AZO38" s="130"/>
      <c r="AZP38" s="130"/>
      <c r="AZQ38" s="130"/>
      <c r="AZR38" s="130"/>
      <c r="AZS38" s="130"/>
      <c r="AZT38" s="130"/>
      <c r="AZU38" s="130"/>
      <c r="AZV38" s="130"/>
      <c r="AZW38" s="130"/>
      <c r="AZX38" s="130"/>
      <c r="AZY38" s="130"/>
      <c r="AZZ38" s="130"/>
      <c r="BAA38" s="130"/>
      <c r="BAB38" s="130"/>
      <c r="BAC38" s="130"/>
      <c r="BAD38" s="130"/>
      <c r="BAE38" s="130"/>
      <c r="BAF38" s="130"/>
      <c r="BAG38" s="130"/>
      <c r="BAH38" s="130"/>
      <c r="BAI38" s="129"/>
      <c r="BAJ38" s="130"/>
      <c r="BAK38" s="130"/>
      <c r="BAL38" s="130"/>
      <c r="BAM38" s="130"/>
      <c r="BAN38" s="130"/>
      <c r="BAO38" s="130"/>
      <c r="BAP38" s="130"/>
      <c r="BAQ38" s="130"/>
      <c r="BAR38" s="130"/>
      <c r="BAS38" s="130"/>
      <c r="BAT38" s="130"/>
      <c r="BAU38" s="130"/>
      <c r="BAV38" s="130"/>
      <c r="BAW38" s="130"/>
      <c r="BAX38" s="130"/>
      <c r="BAY38" s="130"/>
      <c r="BAZ38" s="130"/>
      <c r="BBA38" s="130"/>
      <c r="BBB38" s="130"/>
      <c r="BBC38" s="130"/>
      <c r="BBD38" s="130"/>
      <c r="BBE38" s="129"/>
      <c r="BBF38" s="130"/>
      <c r="BBG38" s="130"/>
      <c r="BBH38" s="130"/>
      <c r="BBI38" s="130"/>
      <c r="BBJ38" s="130"/>
      <c r="BBK38" s="130"/>
      <c r="BBL38" s="130"/>
      <c r="BBM38" s="130"/>
      <c r="BBN38" s="130"/>
      <c r="BBO38" s="130"/>
      <c r="BBP38" s="130"/>
      <c r="BBQ38" s="130"/>
      <c r="BBR38" s="130"/>
      <c r="BBS38" s="130"/>
      <c r="BBT38" s="130"/>
      <c r="BBU38" s="130"/>
      <c r="BBV38" s="130"/>
      <c r="BBW38" s="130"/>
      <c r="BBX38" s="130"/>
      <c r="BBY38" s="130"/>
      <c r="BBZ38" s="130"/>
      <c r="BCA38" s="129"/>
      <c r="BCB38" s="130"/>
      <c r="BCC38" s="130"/>
      <c r="BCD38" s="130"/>
      <c r="BCE38" s="130"/>
      <c r="BCF38" s="130"/>
      <c r="BCG38" s="130"/>
      <c r="BCH38" s="130"/>
      <c r="BCI38" s="130"/>
      <c r="BCJ38" s="130"/>
      <c r="BCK38" s="130"/>
      <c r="BCL38" s="130"/>
      <c r="BCM38" s="130"/>
      <c r="BCN38" s="130"/>
      <c r="BCO38" s="130"/>
      <c r="BCP38" s="130"/>
      <c r="BCQ38" s="130"/>
      <c r="BCR38" s="130"/>
      <c r="BCS38" s="130"/>
      <c r="BCT38" s="130"/>
      <c r="BCU38" s="130"/>
      <c r="BCV38" s="130"/>
      <c r="BCW38" s="129"/>
      <c r="BCX38" s="130"/>
      <c r="BCY38" s="130"/>
      <c r="BCZ38" s="130"/>
      <c r="BDA38" s="130"/>
      <c r="BDB38" s="130"/>
      <c r="BDC38" s="130"/>
      <c r="BDD38" s="130"/>
      <c r="BDE38" s="130"/>
      <c r="BDF38" s="130"/>
      <c r="BDG38" s="130"/>
      <c r="BDH38" s="130"/>
      <c r="BDI38" s="130"/>
      <c r="BDJ38" s="130"/>
      <c r="BDK38" s="130"/>
      <c r="BDL38" s="130"/>
      <c r="BDM38" s="130"/>
      <c r="BDN38" s="130"/>
      <c r="BDO38" s="130"/>
      <c r="BDP38" s="130"/>
      <c r="BDQ38" s="130"/>
      <c r="BDR38" s="130"/>
      <c r="BDS38" s="129"/>
      <c r="BDT38" s="130"/>
      <c r="BDU38" s="130"/>
      <c r="BDV38" s="130"/>
      <c r="BDW38" s="130"/>
      <c r="BDX38" s="130"/>
      <c r="BDY38" s="130"/>
      <c r="BDZ38" s="130"/>
      <c r="BEA38" s="130"/>
      <c r="BEB38" s="130"/>
      <c r="BEC38" s="130"/>
      <c r="BED38" s="130"/>
      <c r="BEE38" s="130"/>
      <c r="BEF38" s="130"/>
      <c r="BEG38" s="130"/>
      <c r="BEH38" s="130"/>
      <c r="BEI38" s="130"/>
      <c r="BEJ38" s="130"/>
      <c r="BEK38" s="130"/>
      <c r="BEL38" s="130"/>
      <c r="BEM38" s="130"/>
      <c r="BEN38" s="130"/>
      <c r="BEO38" s="129"/>
      <c r="BEP38" s="130"/>
      <c r="BEQ38" s="130"/>
      <c r="BER38" s="130"/>
      <c r="BES38" s="130"/>
      <c r="BET38" s="130"/>
      <c r="BEU38" s="130"/>
      <c r="BEV38" s="130"/>
      <c r="BEW38" s="130"/>
      <c r="BEX38" s="130"/>
      <c r="BEY38" s="130"/>
      <c r="BEZ38" s="130"/>
      <c r="BFA38" s="130"/>
      <c r="BFB38" s="130"/>
      <c r="BFC38" s="130"/>
      <c r="BFD38" s="130"/>
      <c r="BFE38" s="130"/>
      <c r="BFF38" s="130"/>
      <c r="BFG38" s="130"/>
      <c r="BFH38" s="130"/>
      <c r="BFI38" s="130"/>
      <c r="BFJ38" s="130"/>
      <c r="BFK38" s="129"/>
      <c r="BFL38" s="130"/>
      <c r="BFM38" s="130"/>
      <c r="BFN38" s="130"/>
      <c r="BFO38" s="130"/>
      <c r="BFP38" s="130"/>
      <c r="BFQ38" s="130"/>
      <c r="BFR38" s="130"/>
      <c r="BFS38" s="130"/>
      <c r="BFT38" s="130"/>
      <c r="BFU38" s="130"/>
      <c r="BFV38" s="130"/>
      <c r="BFW38" s="130"/>
      <c r="BFX38" s="130"/>
      <c r="BFY38" s="130"/>
      <c r="BFZ38" s="130"/>
      <c r="BGA38" s="130"/>
      <c r="BGB38" s="130"/>
      <c r="BGC38" s="130"/>
      <c r="BGD38" s="130"/>
      <c r="BGE38" s="130"/>
      <c r="BGF38" s="130"/>
      <c r="BGG38" s="129"/>
      <c r="BGH38" s="130"/>
      <c r="BGI38" s="130"/>
      <c r="BGJ38" s="130"/>
      <c r="BGK38" s="130"/>
      <c r="BGL38" s="130"/>
      <c r="BGM38" s="130"/>
      <c r="BGN38" s="130"/>
      <c r="BGO38" s="130"/>
      <c r="BGP38" s="130"/>
      <c r="BGQ38" s="130"/>
      <c r="BGR38" s="130"/>
      <c r="BGS38" s="130"/>
      <c r="BGT38" s="130"/>
      <c r="BGU38" s="130"/>
      <c r="BGV38" s="130"/>
      <c r="BGW38" s="130"/>
      <c r="BGX38" s="130"/>
      <c r="BGY38" s="130"/>
      <c r="BGZ38" s="130"/>
      <c r="BHA38" s="130"/>
      <c r="BHB38" s="130"/>
      <c r="BHC38" s="129"/>
      <c r="BHD38" s="130"/>
      <c r="BHE38" s="130"/>
      <c r="BHF38" s="130"/>
      <c r="BHG38" s="130"/>
      <c r="BHH38" s="130"/>
      <c r="BHI38" s="130"/>
      <c r="BHJ38" s="130"/>
      <c r="BHK38" s="130"/>
      <c r="BHL38" s="130"/>
      <c r="BHM38" s="130"/>
      <c r="BHN38" s="130"/>
      <c r="BHO38" s="130"/>
      <c r="BHP38" s="130"/>
      <c r="BHQ38" s="130"/>
      <c r="BHR38" s="130"/>
      <c r="BHS38" s="130"/>
      <c r="BHT38" s="130"/>
      <c r="BHU38" s="130"/>
      <c r="BHV38" s="130"/>
      <c r="BHW38" s="130"/>
      <c r="BHX38" s="130"/>
      <c r="BHY38" s="129"/>
      <c r="BHZ38" s="130"/>
      <c r="BIA38" s="130"/>
      <c r="BIB38" s="130"/>
      <c r="BIC38" s="130"/>
      <c r="BID38" s="130"/>
      <c r="BIE38" s="130"/>
      <c r="BIF38" s="130"/>
      <c r="BIG38" s="130"/>
      <c r="BIH38" s="130"/>
      <c r="BII38" s="130"/>
      <c r="BIJ38" s="130"/>
      <c r="BIK38" s="130"/>
      <c r="BIL38" s="130"/>
      <c r="BIM38" s="130"/>
      <c r="BIN38" s="130"/>
      <c r="BIO38" s="130"/>
      <c r="BIP38" s="130"/>
      <c r="BIQ38" s="130"/>
      <c r="BIR38" s="130"/>
      <c r="BIS38" s="130"/>
      <c r="BIT38" s="130"/>
      <c r="BIU38" s="129"/>
      <c r="BIV38" s="130"/>
      <c r="BIW38" s="130"/>
      <c r="BIX38" s="130"/>
      <c r="BIY38" s="130"/>
      <c r="BIZ38" s="130"/>
      <c r="BJA38" s="130"/>
      <c r="BJB38" s="130"/>
      <c r="BJC38" s="130"/>
      <c r="BJD38" s="130"/>
      <c r="BJE38" s="130"/>
      <c r="BJF38" s="130"/>
      <c r="BJG38" s="130"/>
      <c r="BJH38" s="130"/>
      <c r="BJI38" s="130"/>
      <c r="BJJ38" s="130"/>
      <c r="BJK38" s="130"/>
      <c r="BJL38" s="130"/>
      <c r="BJM38" s="130"/>
      <c r="BJN38" s="130"/>
      <c r="BJO38" s="130"/>
      <c r="BJP38" s="130"/>
      <c r="BJQ38" s="129"/>
      <c r="BJR38" s="130"/>
      <c r="BJS38" s="130"/>
      <c r="BJT38" s="130"/>
      <c r="BJU38" s="130"/>
      <c r="BJV38" s="130"/>
      <c r="BJW38" s="130"/>
      <c r="BJX38" s="130"/>
      <c r="BJY38" s="130"/>
      <c r="BJZ38" s="130"/>
      <c r="BKA38" s="130"/>
      <c r="BKB38" s="130"/>
      <c r="BKC38" s="130"/>
      <c r="BKD38" s="130"/>
      <c r="BKE38" s="130"/>
      <c r="BKF38" s="130"/>
      <c r="BKG38" s="130"/>
      <c r="BKH38" s="130"/>
      <c r="BKI38" s="130"/>
      <c r="BKJ38" s="130"/>
      <c r="BKK38" s="130"/>
      <c r="BKL38" s="130"/>
      <c r="BKM38" s="129"/>
      <c r="BKN38" s="130"/>
      <c r="BKO38" s="130"/>
      <c r="BKP38" s="130"/>
      <c r="BKQ38" s="130"/>
      <c r="BKR38" s="130"/>
      <c r="BKS38" s="130"/>
      <c r="BKT38" s="130"/>
      <c r="BKU38" s="130"/>
      <c r="BKV38" s="130"/>
      <c r="BKW38" s="130"/>
      <c r="BKX38" s="130"/>
      <c r="BKY38" s="130"/>
      <c r="BKZ38" s="130"/>
      <c r="BLA38" s="130"/>
      <c r="BLB38" s="130"/>
      <c r="BLC38" s="130"/>
      <c r="BLD38" s="130"/>
      <c r="BLE38" s="130"/>
      <c r="BLF38" s="130"/>
      <c r="BLG38" s="130"/>
      <c r="BLH38" s="130"/>
      <c r="BLI38" s="129"/>
      <c r="BLJ38" s="130"/>
      <c r="BLK38" s="130"/>
      <c r="BLL38" s="130"/>
      <c r="BLM38" s="130"/>
      <c r="BLN38" s="130"/>
      <c r="BLO38" s="130"/>
      <c r="BLP38" s="130"/>
      <c r="BLQ38" s="130"/>
      <c r="BLR38" s="130"/>
      <c r="BLS38" s="130"/>
      <c r="BLT38" s="130"/>
      <c r="BLU38" s="130"/>
      <c r="BLV38" s="130"/>
      <c r="BLW38" s="130"/>
      <c r="BLX38" s="130"/>
      <c r="BLY38" s="130"/>
      <c r="BLZ38" s="130"/>
      <c r="BMA38" s="130"/>
      <c r="BMB38" s="130"/>
      <c r="BMC38" s="130"/>
      <c r="BMD38" s="130"/>
      <c r="BME38" s="129"/>
      <c r="BMF38" s="130"/>
      <c r="BMG38" s="130"/>
      <c r="BMH38" s="130"/>
      <c r="BMI38" s="130"/>
      <c r="BMJ38" s="130"/>
      <c r="BMK38" s="130"/>
      <c r="BML38" s="130"/>
      <c r="BMM38" s="130"/>
      <c r="BMN38" s="130"/>
      <c r="BMO38" s="130"/>
      <c r="BMP38" s="130"/>
      <c r="BMQ38" s="130"/>
      <c r="BMR38" s="130"/>
      <c r="BMS38" s="130"/>
      <c r="BMT38" s="130"/>
      <c r="BMU38" s="130"/>
      <c r="BMV38" s="130"/>
      <c r="BMW38" s="130"/>
      <c r="BMX38" s="130"/>
      <c r="BMY38" s="130"/>
      <c r="BMZ38" s="130"/>
      <c r="BNA38" s="129"/>
      <c r="BNB38" s="130"/>
      <c r="BNC38" s="130"/>
      <c r="BND38" s="130"/>
      <c r="BNE38" s="130"/>
      <c r="BNF38" s="130"/>
      <c r="BNG38" s="130"/>
      <c r="BNH38" s="130"/>
      <c r="BNI38" s="130"/>
      <c r="BNJ38" s="130"/>
      <c r="BNK38" s="130"/>
      <c r="BNL38" s="130"/>
      <c r="BNM38" s="130"/>
      <c r="BNN38" s="130"/>
      <c r="BNO38" s="130"/>
      <c r="BNP38" s="130"/>
      <c r="BNQ38" s="130"/>
      <c r="BNR38" s="130"/>
      <c r="BNS38" s="130"/>
      <c r="BNT38" s="130"/>
      <c r="BNU38" s="130"/>
      <c r="BNV38" s="130"/>
      <c r="BNW38" s="129"/>
      <c r="BNX38" s="130"/>
      <c r="BNY38" s="130"/>
      <c r="BNZ38" s="130"/>
      <c r="BOA38" s="130"/>
      <c r="BOB38" s="130"/>
      <c r="BOC38" s="130"/>
      <c r="BOD38" s="130"/>
      <c r="BOE38" s="130"/>
      <c r="BOF38" s="130"/>
      <c r="BOG38" s="130"/>
      <c r="BOH38" s="130"/>
      <c r="BOI38" s="130"/>
      <c r="BOJ38" s="130"/>
      <c r="BOK38" s="130"/>
      <c r="BOL38" s="130"/>
      <c r="BOM38" s="130"/>
      <c r="BON38" s="130"/>
      <c r="BOO38" s="130"/>
      <c r="BOP38" s="130"/>
      <c r="BOQ38" s="130"/>
      <c r="BOR38" s="130"/>
      <c r="BOS38" s="129"/>
      <c r="BOT38" s="130"/>
      <c r="BOU38" s="130"/>
      <c r="BOV38" s="130"/>
      <c r="BOW38" s="130"/>
      <c r="BOX38" s="130"/>
      <c r="BOY38" s="130"/>
      <c r="BOZ38" s="130"/>
      <c r="BPA38" s="130"/>
      <c r="BPB38" s="130"/>
      <c r="BPC38" s="130"/>
      <c r="BPD38" s="130"/>
      <c r="BPE38" s="130"/>
      <c r="BPF38" s="130"/>
      <c r="BPG38" s="130"/>
      <c r="BPH38" s="130"/>
      <c r="BPI38" s="130"/>
      <c r="BPJ38" s="130"/>
      <c r="BPK38" s="130"/>
      <c r="BPL38" s="130"/>
      <c r="BPM38" s="130"/>
      <c r="BPN38" s="130"/>
      <c r="BPO38" s="129"/>
      <c r="BPP38" s="130"/>
      <c r="BPQ38" s="130"/>
      <c r="BPR38" s="130"/>
      <c r="BPS38" s="130"/>
      <c r="BPT38" s="130"/>
      <c r="BPU38" s="130"/>
      <c r="BPV38" s="130"/>
      <c r="BPW38" s="130"/>
      <c r="BPX38" s="130"/>
      <c r="BPY38" s="130"/>
      <c r="BPZ38" s="130"/>
      <c r="BQA38" s="130"/>
      <c r="BQB38" s="130"/>
      <c r="BQC38" s="130"/>
      <c r="BQD38" s="130"/>
      <c r="BQE38" s="130"/>
      <c r="BQF38" s="130"/>
      <c r="BQG38" s="130"/>
      <c r="BQH38" s="130"/>
      <c r="BQI38" s="130"/>
      <c r="BQJ38" s="130"/>
      <c r="BQK38" s="129"/>
      <c r="BQL38" s="130"/>
      <c r="BQM38" s="130"/>
      <c r="BQN38" s="130"/>
      <c r="BQO38" s="130"/>
      <c r="BQP38" s="130"/>
      <c r="BQQ38" s="130"/>
      <c r="BQR38" s="130"/>
      <c r="BQS38" s="130"/>
      <c r="BQT38" s="130"/>
      <c r="BQU38" s="130"/>
      <c r="BQV38" s="130"/>
      <c r="BQW38" s="130"/>
      <c r="BQX38" s="130"/>
      <c r="BQY38" s="130"/>
      <c r="BQZ38" s="130"/>
      <c r="BRA38" s="130"/>
      <c r="BRB38" s="130"/>
      <c r="BRC38" s="130"/>
      <c r="BRD38" s="130"/>
      <c r="BRE38" s="130"/>
      <c r="BRF38" s="130"/>
      <c r="BRG38" s="129"/>
      <c r="BRH38" s="130"/>
      <c r="BRI38" s="130"/>
      <c r="BRJ38" s="130"/>
      <c r="BRK38" s="130"/>
      <c r="BRL38" s="130"/>
      <c r="BRM38" s="130"/>
      <c r="BRN38" s="130"/>
      <c r="BRO38" s="130"/>
      <c r="BRP38" s="130"/>
      <c r="BRQ38" s="130"/>
      <c r="BRR38" s="130"/>
      <c r="BRS38" s="130"/>
      <c r="BRT38" s="130"/>
      <c r="BRU38" s="130"/>
      <c r="BRV38" s="130"/>
      <c r="BRW38" s="130"/>
      <c r="BRX38" s="130"/>
      <c r="BRY38" s="130"/>
      <c r="BRZ38" s="130"/>
      <c r="BSA38" s="130"/>
      <c r="BSB38" s="130"/>
      <c r="BSC38" s="129"/>
      <c r="BSD38" s="130"/>
      <c r="BSE38" s="130"/>
      <c r="BSF38" s="130"/>
      <c r="BSG38" s="130"/>
      <c r="BSH38" s="130"/>
      <c r="BSI38" s="130"/>
      <c r="BSJ38" s="130"/>
      <c r="BSK38" s="130"/>
      <c r="BSL38" s="130"/>
      <c r="BSM38" s="130"/>
      <c r="BSN38" s="130"/>
      <c r="BSO38" s="130"/>
      <c r="BSP38" s="130"/>
      <c r="BSQ38" s="130"/>
      <c r="BSR38" s="130"/>
      <c r="BSS38" s="130"/>
      <c r="BST38" s="130"/>
      <c r="BSU38" s="130"/>
      <c r="BSV38" s="130"/>
      <c r="BSW38" s="130"/>
      <c r="BSX38" s="130"/>
      <c r="BSY38" s="129"/>
      <c r="BSZ38" s="130"/>
      <c r="BTA38" s="130"/>
      <c r="BTB38" s="130"/>
      <c r="BTC38" s="130"/>
      <c r="BTD38" s="130"/>
      <c r="BTE38" s="130"/>
      <c r="BTF38" s="130"/>
      <c r="BTG38" s="130"/>
      <c r="BTH38" s="130"/>
      <c r="BTI38" s="130"/>
      <c r="BTJ38" s="130"/>
      <c r="BTK38" s="130"/>
      <c r="BTL38" s="130"/>
      <c r="BTM38" s="130"/>
      <c r="BTN38" s="130"/>
      <c r="BTO38" s="130"/>
      <c r="BTP38" s="130"/>
      <c r="BTQ38" s="130"/>
      <c r="BTR38" s="130"/>
      <c r="BTS38" s="130"/>
      <c r="BTT38" s="130"/>
      <c r="BTU38" s="129"/>
      <c r="BTV38" s="130"/>
      <c r="BTW38" s="130"/>
      <c r="BTX38" s="130"/>
      <c r="BTY38" s="130"/>
      <c r="BTZ38" s="130"/>
      <c r="BUA38" s="130"/>
      <c r="BUB38" s="130"/>
      <c r="BUC38" s="130"/>
      <c r="BUD38" s="130"/>
      <c r="BUE38" s="130"/>
      <c r="BUF38" s="130"/>
      <c r="BUG38" s="130"/>
      <c r="BUH38" s="130"/>
      <c r="BUI38" s="130"/>
      <c r="BUJ38" s="130"/>
      <c r="BUK38" s="130"/>
      <c r="BUL38" s="130"/>
      <c r="BUM38" s="130"/>
      <c r="BUN38" s="130"/>
      <c r="BUO38" s="130"/>
      <c r="BUP38" s="130"/>
      <c r="BUQ38" s="129"/>
      <c r="BUR38" s="130"/>
      <c r="BUS38" s="130"/>
      <c r="BUT38" s="130"/>
      <c r="BUU38" s="130"/>
      <c r="BUV38" s="130"/>
      <c r="BUW38" s="130"/>
      <c r="BUX38" s="130"/>
      <c r="BUY38" s="130"/>
      <c r="BUZ38" s="130"/>
      <c r="BVA38" s="130"/>
      <c r="BVB38" s="130"/>
      <c r="BVC38" s="130"/>
      <c r="BVD38" s="130"/>
      <c r="BVE38" s="130"/>
      <c r="BVF38" s="130"/>
      <c r="BVG38" s="130"/>
      <c r="BVH38" s="130"/>
      <c r="BVI38" s="130"/>
      <c r="BVJ38" s="130"/>
      <c r="BVK38" s="130"/>
      <c r="BVL38" s="130"/>
      <c r="BVM38" s="129"/>
      <c r="BVN38" s="130"/>
      <c r="BVO38" s="130"/>
      <c r="BVP38" s="130"/>
      <c r="BVQ38" s="130"/>
      <c r="BVR38" s="130"/>
      <c r="BVS38" s="130"/>
      <c r="BVT38" s="130"/>
      <c r="BVU38" s="130"/>
      <c r="BVV38" s="130"/>
      <c r="BVW38" s="130"/>
      <c r="BVX38" s="130"/>
      <c r="BVY38" s="130"/>
      <c r="BVZ38" s="130"/>
      <c r="BWA38" s="130"/>
      <c r="BWB38" s="130"/>
      <c r="BWC38" s="130"/>
      <c r="BWD38" s="130"/>
      <c r="BWE38" s="130"/>
      <c r="BWF38" s="130"/>
      <c r="BWG38" s="130"/>
      <c r="BWH38" s="130"/>
      <c r="BWI38" s="129"/>
      <c r="BWJ38" s="130"/>
      <c r="BWK38" s="130"/>
      <c r="BWL38" s="130"/>
      <c r="BWM38" s="130"/>
      <c r="BWN38" s="130"/>
      <c r="BWO38" s="130"/>
      <c r="BWP38" s="130"/>
      <c r="BWQ38" s="130"/>
      <c r="BWR38" s="130"/>
      <c r="BWS38" s="130"/>
      <c r="BWT38" s="130"/>
      <c r="BWU38" s="130"/>
      <c r="BWV38" s="130"/>
      <c r="BWW38" s="130"/>
      <c r="BWX38" s="130"/>
      <c r="BWY38" s="130"/>
      <c r="BWZ38" s="130"/>
      <c r="BXA38" s="130"/>
      <c r="BXB38" s="130"/>
      <c r="BXC38" s="130"/>
      <c r="BXD38" s="130"/>
      <c r="BXE38" s="129"/>
      <c r="BXF38" s="130"/>
      <c r="BXG38" s="130"/>
      <c r="BXH38" s="130"/>
      <c r="BXI38" s="130"/>
      <c r="BXJ38" s="130"/>
      <c r="BXK38" s="130"/>
      <c r="BXL38" s="130"/>
      <c r="BXM38" s="130"/>
      <c r="BXN38" s="130"/>
      <c r="BXO38" s="130"/>
      <c r="BXP38" s="130"/>
      <c r="BXQ38" s="130"/>
      <c r="BXR38" s="130"/>
      <c r="BXS38" s="130"/>
      <c r="BXT38" s="130"/>
      <c r="BXU38" s="130"/>
      <c r="BXV38" s="130"/>
      <c r="BXW38" s="130"/>
      <c r="BXX38" s="130"/>
      <c r="BXY38" s="130"/>
      <c r="BXZ38" s="130"/>
      <c r="BYA38" s="129"/>
      <c r="BYB38" s="130"/>
      <c r="BYC38" s="130"/>
      <c r="BYD38" s="130"/>
      <c r="BYE38" s="130"/>
      <c r="BYF38" s="130"/>
      <c r="BYG38" s="130"/>
      <c r="BYH38" s="130"/>
      <c r="BYI38" s="130"/>
      <c r="BYJ38" s="130"/>
      <c r="BYK38" s="130"/>
      <c r="BYL38" s="130"/>
      <c r="BYM38" s="130"/>
      <c r="BYN38" s="130"/>
      <c r="BYO38" s="130"/>
      <c r="BYP38" s="130"/>
      <c r="BYQ38" s="130"/>
      <c r="BYR38" s="130"/>
      <c r="BYS38" s="130"/>
      <c r="BYT38" s="130"/>
      <c r="BYU38" s="130"/>
      <c r="BYV38" s="130"/>
      <c r="BYW38" s="129"/>
      <c r="BYX38" s="130"/>
      <c r="BYY38" s="130"/>
      <c r="BYZ38" s="130"/>
      <c r="BZA38" s="130"/>
      <c r="BZB38" s="130"/>
      <c r="BZC38" s="130"/>
      <c r="BZD38" s="130"/>
      <c r="BZE38" s="130"/>
      <c r="BZF38" s="130"/>
      <c r="BZG38" s="130"/>
      <c r="BZH38" s="130"/>
      <c r="BZI38" s="130"/>
      <c r="BZJ38" s="130"/>
      <c r="BZK38" s="130"/>
      <c r="BZL38" s="130"/>
      <c r="BZM38" s="130"/>
      <c r="BZN38" s="130"/>
      <c r="BZO38" s="130"/>
      <c r="BZP38" s="130"/>
      <c r="BZQ38" s="130"/>
      <c r="BZR38" s="130"/>
      <c r="BZS38" s="129"/>
      <c r="BZT38" s="130"/>
      <c r="BZU38" s="130"/>
      <c r="BZV38" s="130"/>
      <c r="BZW38" s="130"/>
      <c r="BZX38" s="130"/>
      <c r="BZY38" s="130"/>
      <c r="BZZ38" s="130"/>
      <c r="CAA38" s="130"/>
      <c r="CAB38" s="130"/>
      <c r="CAC38" s="130"/>
      <c r="CAD38" s="130"/>
      <c r="CAE38" s="130"/>
      <c r="CAF38" s="130"/>
      <c r="CAG38" s="130"/>
      <c r="CAH38" s="130"/>
      <c r="CAI38" s="130"/>
      <c r="CAJ38" s="130"/>
      <c r="CAK38" s="130"/>
      <c r="CAL38" s="130"/>
      <c r="CAM38" s="130"/>
      <c r="CAN38" s="130"/>
      <c r="CAO38" s="129"/>
      <c r="CAP38" s="130"/>
      <c r="CAQ38" s="130"/>
      <c r="CAR38" s="130"/>
      <c r="CAS38" s="130"/>
      <c r="CAT38" s="130"/>
      <c r="CAU38" s="130"/>
      <c r="CAV38" s="130"/>
      <c r="CAW38" s="130"/>
      <c r="CAX38" s="130"/>
      <c r="CAY38" s="130"/>
      <c r="CAZ38" s="130"/>
      <c r="CBA38" s="130"/>
      <c r="CBB38" s="130"/>
      <c r="CBC38" s="130"/>
      <c r="CBD38" s="130"/>
      <c r="CBE38" s="130"/>
      <c r="CBF38" s="130"/>
      <c r="CBG38" s="130"/>
      <c r="CBH38" s="130"/>
      <c r="CBI38" s="130"/>
      <c r="CBJ38" s="130"/>
      <c r="CBK38" s="129"/>
      <c r="CBL38" s="130"/>
      <c r="CBM38" s="130"/>
      <c r="CBN38" s="130"/>
      <c r="CBO38" s="130"/>
      <c r="CBP38" s="130"/>
      <c r="CBQ38" s="130"/>
      <c r="CBR38" s="130"/>
      <c r="CBS38" s="130"/>
      <c r="CBT38" s="130"/>
      <c r="CBU38" s="130"/>
      <c r="CBV38" s="130"/>
      <c r="CBW38" s="130"/>
      <c r="CBX38" s="130"/>
      <c r="CBY38" s="130"/>
      <c r="CBZ38" s="130"/>
      <c r="CCA38" s="130"/>
      <c r="CCB38" s="130"/>
      <c r="CCC38" s="130"/>
      <c r="CCD38" s="130"/>
      <c r="CCE38" s="130"/>
      <c r="CCF38" s="130"/>
      <c r="CCG38" s="129"/>
      <c r="CCH38" s="130"/>
      <c r="CCI38" s="130"/>
      <c r="CCJ38" s="130"/>
      <c r="CCK38" s="130"/>
      <c r="CCL38" s="130"/>
      <c r="CCM38" s="130"/>
      <c r="CCN38" s="130"/>
      <c r="CCO38" s="130"/>
      <c r="CCP38" s="130"/>
      <c r="CCQ38" s="130"/>
      <c r="CCR38" s="130"/>
      <c r="CCS38" s="130"/>
      <c r="CCT38" s="130"/>
      <c r="CCU38" s="130"/>
      <c r="CCV38" s="130"/>
      <c r="CCW38" s="130"/>
      <c r="CCX38" s="130"/>
      <c r="CCY38" s="130"/>
      <c r="CCZ38" s="130"/>
      <c r="CDA38" s="130"/>
      <c r="CDB38" s="130"/>
      <c r="CDC38" s="129"/>
      <c r="CDD38" s="130"/>
      <c r="CDE38" s="130"/>
      <c r="CDF38" s="130"/>
      <c r="CDG38" s="130"/>
      <c r="CDH38" s="130"/>
      <c r="CDI38" s="130"/>
      <c r="CDJ38" s="130"/>
      <c r="CDK38" s="130"/>
      <c r="CDL38" s="130"/>
      <c r="CDM38" s="130"/>
      <c r="CDN38" s="130"/>
      <c r="CDO38" s="130"/>
      <c r="CDP38" s="130"/>
      <c r="CDQ38" s="130"/>
      <c r="CDR38" s="130"/>
      <c r="CDS38" s="130"/>
      <c r="CDT38" s="130"/>
      <c r="CDU38" s="130"/>
      <c r="CDV38" s="130"/>
      <c r="CDW38" s="130"/>
      <c r="CDX38" s="130"/>
      <c r="CDY38" s="129"/>
      <c r="CDZ38" s="130"/>
      <c r="CEA38" s="130"/>
      <c r="CEB38" s="130"/>
      <c r="CEC38" s="130"/>
      <c r="CED38" s="130"/>
      <c r="CEE38" s="130"/>
      <c r="CEF38" s="130"/>
      <c r="CEG38" s="130"/>
      <c r="CEH38" s="130"/>
      <c r="CEI38" s="130"/>
      <c r="CEJ38" s="130"/>
      <c r="CEK38" s="130"/>
      <c r="CEL38" s="130"/>
      <c r="CEM38" s="130"/>
      <c r="CEN38" s="130"/>
      <c r="CEO38" s="130"/>
      <c r="CEP38" s="130"/>
      <c r="CEQ38" s="130"/>
      <c r="CER38" s="130"/>
      <c r="CES38" s="130"/>
      <c r="CET38" s="130"/>
      <c r="CEU38" s="129"/>
      <c r="CEV38" s="130"/>
      <c r="CEW38" s="130"/>
      <c r="CEX38" s="130"/>
      <c r="CEY38" s="130"/>
      <c r="CEZ38" s="130"/>
      <c r="CFA38" s="130"/>
      <c r="CFB38" s="130"/>
      <c r="CFC38" s="130"/>
      <c r="CFD38" s="130"/>
      <c r="CFE38" s="130"/>
      <c r="CFF38" s="130"/>
      <c r="CFG38" s="130"/>
      <c r="CFH38" s="130"/>
      <c r="CFI38" s="130"/>
      <c r="CFJ38" s="130"/>
      <c r="CFK38" s="130"/>
      <c r="CFL38" s="130"/>
      <c r="CFM38" s="130"/>
      <c r="CFN38" s="130"/>
      <c r="CFO38" s="130"/>
      <c r="CFP38" s="130"/>
      <c r="CFQ38" s="129"/>
      <c r="CFR38" s="130"/>
      <c r="CFS38" s="130"/>
      <c r="CFT38" s="130"/>
      <c r="CFU38" s="130"/>
      <c r="CFV38" s="130"/>
      <c r="CFW38" s="130"/>
      <c r="CFX38" s="130"/>
      <c r="CFY38" s="130"/>
      <c r="CFZ38" s="130"/>
      <c r="CGA38" s="130"/>
      <c r="CGB38" s="130"/>
      <c r="CGC38" s="130"/>
      <c r="CGD38" s="130"/>
      <c r="CGE38" s="130"/>
      <c r="CGF38" s="130"/>
      <c r="CGG38" s="130"/>
      <c r="CGH38" s="130"/>
      <c r="CGI38" s="130"/>
      <c r="CGJ38" s="130"/>
      <c r="CGK38" s="130"/>
      <c r="CGL38" s="130"/>
      <c r="CGM38" s="129"/>
      <c r="CGN38" s="130"/>
      <c r="CGO38" s="130"/>
      <c r="CGP38" s="130"/>
      <c r="CGQ38" s="130"/>
      <c r="CGR38" s="130"/>
      <c r="CGS38" s="130"/>
      <c r="CGT38" s="130"/>
      <c r="CGU38" s="130"/>
      <c r="CGV38" s="130"/>
      <c r="CGW38" s="130"/>
      <c r="CGX38" s="130"/>
      <c r="CGY38" s="130"/>
      <c r="CGZ38" s="130"/>
      <c r="CHA38" s="130"/>
      <c r="CHB38" s="130"/>
      <c r="CHC38" s="130"/>
      <c r="CHD38" s="130"/>
      <c r="CHE38" s="130"/>
      <c r="CHF38" s="130"/>
      <c r="CHG38" s="130"/>
      <c r="CHH38" s="130"/>
      <c r="CHI38" s="129"/>
      <c r="CHJ38" s="130"/>
      <c r="CHK38" s="130"/>
      <c r="CHL38" s="130"/>
      <c r="CHM38" s="130"/>
      <c r="CHN38" s="130"/>
      <c r="CHO38" s="130"/>
      <c r="CHP38" s="130"/>
      <c r="CHQ38" s="130"/>
      <c r="CHR38" s="130"/>
      <c r="CHS38" s="130"/>
      <c r="CHT38" s="130"/>
      <c r="CHU38" s="130"/>
      <c r="CHV38" s="130"/>
      <c r="CHW38" s="130"/>
      <c r="CHX38" s="130"/>
      <c r="CHY38" s="130"/>
      <c r="CHZ38" s="130"/>
      <c r="CIA38" s="130"/>
      <c r="CIB38" s="130"/>
      <c r="CIC38" s="130"/>
      <c r="CID38" s="130"/>
      <c r="CIE38" s="129"/>
      <c r="CIF38" s="130"/>
      <c r="CIG38" s="130"/>
      <c r="CIH38" s="130"/>
      <c r="CII38" s="130"/>
      <c r="CIJ38" s="130"/>
      <c r="CIK38" s="130"/>
      <c r="CIL38" s="130"/>
      <c r="CIM38" s="130"/>
      <c r="CIN38" s="130"/>
      <c r="CIO38" s="130"/>
      <c r="CIP38" s="130"/>
      <c r="CIQ38" s="130"/>
      <c r="CIR38" s="130"/>
      <c r="CIS38" s="130"/>
      <c r="CIT38" s="130"/>
      <c r="CIU38" s="130"/>
      <c r="CIV38" s="130"/>
      <c r="CIW38" s="130"/>
      <c r="CIX38" s="130"/>
      <c r="CIY38" s="130"/>
      <c r="CIZ38" s="130"/>
      <c r="CJA38" s="129"/>
      <c r="CJB38" s="130"/>
      <c r="CJC38" s="130"/>
      <c r="CJD38" s="130"/>
      <c r="CJE38" s="130"/>
      <c r="CJF38" s="130"/>
      <c r="CJG38" s="130"/>
      <c r="CJH38" s="130"/>
      <c r="CJI38" s="130"/>
      <c r="CJJ38" s="130"/>
      <c r="CJK38" s="130"/>
      <c r="CJL38" s="130"/>
      <c r="CJM38" s="130"/>
      <c r="CJN38" s="130"/>
      <c r="CJO38" s="130"/>
      <c r="CJP38" s="130"/>
      <c r="CJQ38" s="130"/>
      <c r="CJR38" s="130"/>
      <c r="CJS38" s="130"/>
      <c r="CJT38" s="130"/>
      <c r="CJU38" s="130"/>
      <c r="CJV38" s="130"/>
      <c r="CJW38" s="129"/>
      <c r="CJX38" s="130"/>
      <c r="CJY38" s="130"/>
      <c r="CJZ38" s="130"/>
      <c r="CKA38" s="130"/>
      <c r="CKB38" s="130"/>
      <c r="CKC38" s="130"/>
      <c r="CKD38" s="130"/>
      <c r="CKE38" s="130"/>
      <c r="CKF38" s="130"/>
      <c r="CKG38" s="130"/>
      <c r="CKH38" s="130"/>
      <c r="CKI38" s="130"/>
      <c r="CKJ38" s="130"/>
      <c r="CKK38" s="130"/>
      <c r="CKL38" s="130"/>
      <c r="CKM38" s="130"/>
      <c r="CKN38" s="130"/>
      <c r="CKO38" s="130"/>
      <c r="CKP38" s="130"/>
      <c r="CKQ38" s="130"/>
      <c r="CKR38" s="130"/>
      <c r="CKS38" s="129"/>
      <c r="CKT38" s="130"/>
      <c r="CKU38" s="130"/>
      <c r="CKV38" s="130"/>
      <c r="CKW38" s="130"/>
      <c r="CKX38" s="130"/>
      <c r="CKY38" s="130"/>
      <c r="CKZ38" s="130"/>
      <c r="CLA38" s="130"/>
      <c r="CLB38" s="130"/>
      <c r="CLC38" s="130"/>
      <c r="CLD38" s="130"/>
      <c r="CLE38" s="130"/>
      <c r="CLF38" s="130"/>
      <c r="CLG38" s="130"/>
      <c r="CLH38" s="130"/>
      <c r="CLI38" s="130"/>
      <c r="CLJ38" s="130"/>
      <c r="CLK38" s="130"/>
      <c r="CLL38" s="130"/>
      <c r="CLM38" s="130"/>
      <c r="CLN38" s="130"/>
      <c r="CLO38" s="129"/>
      <c r="CLP38" s="130"/>
      <c r="CLQ38" s="130"/>
      <c r="CLR38" s="130"/>
      <c r="CLS38" s="130"/>
      <c r="CLT38" s="130"/>
      <c r="CLU38" s="130"/>
      <c r="CLV38" s="130"/>
      <c r="CLW38" s="130"/>
      <c r="CLX38" s="130"/>
      <c r="CLY38" s="130"/>
      <c r="CLZ38" s="130"/>
      <c r="CMA38" s="130"/>
      <c r="CMB38" s="130"/>
      <c r="CMC38" s="130"/>
      <c r="CMD38" s="130"/>
      <c r="CME38" s="130"/>
      <c r="CMF38" s="130"/>
      <c r="CMG38" s="130"/>
      <c r="CMH38" s="130"/>
      <c r="CMI38" s="130"/>
      <c r="CMJ38" s="130"/>
      <c r="CMK38" s="129"/>
      <c r="CML38" s="130"/>
      <c r="CMM38" s="130"/>
      <c r="CMN38" s="130"/>
      <c r="CMO38" s="130"/>
      <c r="CMP38" s="130"/>
      <c r="CMQ38" s="130"/>
      <c r="CMR38" s="130"/>
      <c r="CMS38" s="130"/>
      <c r="CMT38" s="130"/>
      <c r="CMU38" s="130"/>
      <c r="CMV38" s="130"/>
      <c r="CMW38" s="130"/>
      <c r="CMX38" s="130"/>
      <c r="CMY38" s="130"/>
      <c r="CMZ38" s="130"/>
      <c r="CNA38" s="130"/>
      <c r="CNB38" s="130"/>
      <c r="CNC38" s="130"/>
      <c r="CND38" s="130"/>
      <c r="CNE38" s="130"/>
      <c r="CNF38" s="130"/>
      <c r="CNG38" s="129"/>
      <c r="CNH38" s="130"/>
      <c r="CNI38" s="130"/>
      <c r="CNJ38" s="130"/>
      <c r="CNK38" s="130"/>
      <c r="CNL38" s="130"/>
      <c r="CNM38" s="130"/>
      <c r="CNN38" s="130"/>
      <c r="CNO38" s="130"/>
      <c r="CNP38" s="130"/>
      <c r="CNQ38" s="130"/>
      <c r="CNR38" s="130"/>
      <c r="CNS38" s="130"/>
      <c r="CNT38" s="130"/>
      <c r="CNU38" s="130"/>
      <c r="CNV38" s="130"/>
      <c r="CNW38" s="130"/>
      <c r="CNX38" s="130"/>
      <c r="CNY38" s="130"/>
      <c r="CNZ38" s="130"/>
      <c r="COA38" s="130"/>
      <c r="COB38" s="130"/>
      <c r="COC38" s="129"/>
      <c r="COD38" s="130"/>
      <c r="COE38" s="130"/>
      <c r="COF38" s="130"/>
      <c r="COG38" s="130"/>
      <c r="COH38" s="130"/>
      <c r="COI38" s="130"/>
      <c r="COJ38" s="130"/>
      <c r="COK38" s="130"/>
      <c r="COL38" s="130"/>
      <c r="COM38" s="130"/>
      <c r="CON38" s="130"/>
      <c r="COO38" s="130"/>
      <c r="COP38" s="130"/>
      <c r="COQ38" s="130"/>
      <c r="COR38" s="130"/>
      <c r="COS38" s="130"/>
      <c r="COT38" s="130"/>
      <c r="COU38" s="130"/>
      <c r="COV38" s="130"/>
      <c r="COW38" s="130"/>
      <c r="COX38" s="130"/>
      <c r="COY38" s="129"/>
      <c r="COZ38" s="130"/>
      <c r="CPA38" s="130"/>
      <c r="CPB38" s="130"/>
      <c r="CPC38" s="130"/>
      <c r="CPD38" s="130"/>
      <c r="CPE38" s="130"/>
      <c r="CPF38" s="130"/>
      <c r="CPG38" s="130"/>
      <c r="CPH38" s="130"/>
      <c r="CPI38" s="130"/>
      <c r="CPJ38" s="130"/>
      <c r="CPK38" s="130"/>
      <c r="CPL38" s="130"/>
      <c r="CPM38" s="130"/>
      <c r="CPN38" s="130"/>
      <c r="CPO38" s="130"/>
      <c r="CPP38" s="130"/>
      <c r="CPQ38" s="130"/>
      <c r="CPR38" s="130"/>
      <c r="CPS38" s="130"/>
      <c r="CPT38" s="130"/>
      <c r="CPU38" s="129"/>
      <c r="CPV38" s="130"/>
      <c r="CPW38" s="130"/>
      <c r="CPX38" s="130"/>
      <c r="CPY38" s="130"/>
      <c r="CPZ38" s="130"/>
      <c r="CQA38" s="130"/>
      <c r="CQB38" s="130"/>
      <c r="CQC38" s="130"/>
      <c r="CQD38" s="130"/>
      <c r="CQE38" s="130"/>
      <c r="CQF38" s="130"/>
      <c r="CQG38" s="130"/>
      <c r="CQH38" s="130"/>
      <c r="CQI38" s="130"/>
      <c r="CQJ38" s="130"/>
      <c r="CQK38" s="130"/>
      <c r="CQL38" s="130"/>
      <c r="CQM38" s="130"/>
      <c r="CQN38" s="130"/>
      <c r="CQO38" s="130"/>
      <c r="CQP38" s="130"/>
      <c r="CQQ38" s="129"/>
      <c r="CQR38" s="130"/>
      <c r="CQS38" s="130"/>
      <c r="CQT38" s="130"/>
      <c r="CQU38" s="130"/>
      <c r="CQV38" s="130"/>
      <c r="CQW38" s="130"/>
      <c r="CQX38" s="130"/>
      <c r="CQY38" s="130"/>
      <c r="CQZ38" s="130"/>
      <c r="CRA38" s="130"/>
      <c r="CRB38" s="130"/>
      <c r="CRC38" s="130"/>
      <c r="CRD38" s="130"/>
      <c r="CRE38" s="130"/>
      <c r="CRF38" s="130"/>
      <c r="CRG38" s="130"/>
      <c r="CRH38" s="130"/>
      <c r="CRI38" s="130"/>
      <c r="CRJ38" s="130"/>
      <c r="CRK38" s="130"/>
      <c r="CRL38" s="130"/>
      <c r="CRM38" s="129"/>
      <c r="CRN38" s="130"/>
      <c r="CRO38" s="130"/>
      <c r="CRP38" s="130"/>
      <c r="CRQ38" s="130"/>
      <c r="CRR38" s="130"/>
      <c r="CRS38" s="130"/>
      <c r="CRT38" s="130"/>
      <c r="CRU38" s="130"/>
      <c r="CRV38" s="130"/>
      <c r="CRW38" s="130"/>
      <c r="CRX38" s="130"/>
      <c r="CRY38" s="130"/>
      <c r="CRZ38" s="130"/>
      <c r="CSA38" s="130"/>
      <c r="CSB38" s="130"/>
      <c r="CSC38" s="130"/>
      <c r="CSD38" s="130"/>
      <c r="CSE38" s="130"/>
      <c r="CSF38" s="130"/>
      <c r="CSG38" s="130"/>
      <c r="CSH38" s="130"/>
      <c r="CSI38" s="129"/>
      <c r="CSJ38" s="130"/>
      <c r="CSK38" s="130"/>
      <c r="CSL38" s="130"/>
      <c r="CSM38" s="130"/>
      <c r="CSN38" s="130"/>
      <c r="CSO38" s="130"/>
      <c r="CSP38" s="130"/>
      <c r="CSQ38" s="130"/>
      <c r="CSR38" s="130"/>
      <c r="CSS38" s="130"/>
      <c r="CST38" s="130"/>
      <c r="CSU38" s="130"/>
      <c r="CSV38" s="130"/>
      <c r="CSW38" s="130"/>
      <c r="CSX38" s="130"/>
      <c r="CSY38" s="130"/>
      <c r="CSZ38" s="130"/>
      <c r="CTA38" s="130"/>
      <c r="CTB38" s="130"/>
      <c r="CTC38" s="130"/>
      <c r="CTD38" s="130"/>
      <c r="CTE38" s="129"/>
      <c r="CTF38" s="130"/>
      <c r="CTG38" s="130"/>
      <c r="CTH38" s="130"/>
      <c r="CTI38" s="130"/>
      <c r="CTJ38" s="130"/>
      <c r="CTK38" s="130"/>
      <c r="CTL38" s="130"/>
      <c r="CTM38" s="130"/>
      <c r="CTN38" s="130"/>
      <c r="CTO38" s="130"/>
      <c r="CTP38" s="130"/>
      <c r="CTQ38" s="130"/>
      <c r="CTR38" s="130"/>
      <c r="CTS38" s="130"/>
      <c r="CTT38" s="130"/>
      <c r="CTU38" s="130"/>
      <c r="CTV38" s="130"/>
      <c r="CTW38" s="130"/>
      <c r="CTX38" s="130"/>
      <c r="CTY38" s="130"/>
      <c r="CTZ38" s="130"/>
      <c r="CUA38" s="129"/>
      <c r="CUB38" s="130"/>
      <c r="CUC38" s="130"/>
      <c r="CUD38" s="130"/>
      <c r="CUE38" s="130"/>
      <c r="CUF38" s="130"/>
      <c r="CUG38" s="130"/>
      <c r="CUH38" s="130"/>
      <c r="CUI38" s="130"/>
      <c r="CUJ38" s="130"/>
      <c r="CUK38" s="130"/>
      <c r="CUL38" s="130"/>
      <c r="CUM38" s="130"/>
      <c r="CUN38" s="130"/>
      <c r="CUO38" s="130"/>
      <c r="CUP38" s="130"/>
      <c r="CUQ38" s="130"/>
      <c r="CUR38" s="130"/>
      <c r="CUS38" s="130"/>
      <c r="CUT38" s="130"/>
      <c r="CUU38" s="130"/>
      <c r="CUV38" s="130"/>
      <c r="CUW38" s="129"/>
      <c r="CUX38" s="130"/>
      <c r="CUY38" s="130"/>
      <c r="CUZ38" s="130"/>
      <c r="CVA38" s="130"/>
      <c r="CVB38" s="130"/>
      <c r="CVC38" s="130"/>
      <c r="CVD38" s="130"/>
      <c r="CVE38" s="130"/>
      <c r="CVF38" s="130"/>
      <c r="CVG38" s="130"/>
      <c r="CVH38" s="130"/>
      <c r="CVI38" s="130"/>
      <c r="CVJ38" s="130"/>
      <c r="CVK38" s="130"/>
      <c r="CVL38" s="130"/>
      <c r="CVM38" s="130"/>
      <c r="CVN38" s="130"/>
      <c r="CVO38" s="130"/>
      <c r="CVP38" s="130"/>
      <c r="CVQ38" s="130"/>
      <c r="CVR38" s="130"/>
      <c r="CVS38" s="129"/>
      <c r="CVT38" s="130"/>
      <c r="CVU38" s="130"/>
      <c r="CVV38" s="130"/>
      <c r="CVW38" s="130"/>
      <c r="CVX38" s="130"/>
      <c r="CVY38" s="130"/>
      <c r="CVZ38" s="130"/>
      <c r="CWA38" s="130"/>
      <c r="CWB38" s="130"/>
      <c r="CWC38" s="130"/>
      <c r="CWD38" s="130"/>
      <c r="CWE38" s="130"/>
      <c r="CWF38" s="130"/>
      <c r="CWG38" s="130"/>
      <c r="CWH38" s="130"/>
      <c r="CWI38" s="130"/>
      <c r="CWJ38" s="130"/>
      <c r="CWK38" s="130"/>
      <c r="CWL38" s="130"/>
      <c r="CWM38" s="130"/>
      <c r="CWN38" s="130"/>
      <c r="CWO38" s="129"/>
      <c r="CWP38" s="130"/>
      <c r="CWQ38" s="130"/>
      <c r="CWR38" s="130"/>
      <c r="CWS38" s="130"/>
      <c r="CWT38" s="130"/>
      <c r="CWU38" s="130"/>
      <c r="CWV38" s="130"/>
      <c r="CWW38" s="130"/>
      <c r="CWX38" s="130"/>
      <c r="CWY38" s="130"/>
      <c r="CWZ38" s="130"/>
      <c r="CXA38" s="130"/>
      <c r="CXB38" s="130"/>
      <c r="CXC38" s="130"/>
      <c r="CXD38" s="130"/>
      <c r="CXE38" s="130"/>
      <c r="CXF38" s="130"/>
      <c r="CXG38" s="130"/>
      <c r="CXH38" s="130"/>
      <c r="CXI38" s="130"/>
      <c r="CXJ38" s="130"/>
      <c r="CXK38" s="129"/>
      <c r="CXL38" s="130"/>
      <c r="CXM38" s="130"/>
      <c r="CXN38" s="130"/>
      <c r="CXO38" s="130"/>
      <c r="CXP38" s="130"/>
      <c r="CXQ38" s="130"/>
      <c r="CXR38" s="130"/>
      <c r="CXS38" s="130"/>
      <c r="CXT38" s="130"/>
      <c r="CXU38" s="130"/>
      <c r="CXV38" s="130"/>
      <c r="CXW38" s="130"/>
      <c r="CXX38" s="130"/>
      <c r="CXY38" s="130"/>
      <c r="CXZ38" s="130"/>
      <c r="CYA38" s="130"/>
      <c r="CYB38" s="130"/>
      <c r="CYC38" s="130"/>
      <c r="CYD38" s="130"/>
      <c r="CYE38" s="130"/>
      <c r="CYF38" s="130"/>
      <c r="CYG38" s="129"/>
      <c r="CYH38" s="130"/>
      <c r="CYI38" s="130"/>
      <c r="CYJ38" s="130"/>
      <c r="CYK38" s="130"/>
      <c r="CYL38" s="130"/>
      <c r="CYM38" s="130"/>
      <c r="CYN38" s="130"/>
      <c r="CYO38" s="130"/>
      <c r="CYP38" s="130"/>
      <c r="CYQ38" s="130"/>
      <c r="CYR38" s="130"/>
      <c r="CYS38" s="130"/>
      <c r="CYT38" s="130"/>
      <c r="CYU38" s="130"/>
      <c r="CYV38" s="130"/>
      <c r="CYW38" s="130"/>
      <c r="CYX38" s="130"/>
      <c r="CYY38" s="130"/>
      <c r="CYZ38" s="130"/>
      <c r="CZA38" s="130"/>
      <c r="CZB38" s="130"/>
      <c r="CZC38" s="129"/>
      <c r="CZD38" s="130"/>
      <c r="CZE38" s="130"/>
      <c r="CZF38" s="130"/>
      <c r="CZG38" s="130"/>
      <c r="CZH38" s="130"/>
      <c r="CZI38" s="130"/>
      <c r="CZJ38" s="130"/>
      <c r="CZK38" s="130"/>
      <c r="CZL38" s="130"/>
      <c r="CZM38" s="130"/>
      <c r="CZN38" s="130"/>
      <c r="CZO38" s="130"/>
      <c r="CZP38" s="130"/>
      <c r="CZQ38" s="130"/>
      <c r="CZR38" s="130"/>
      <c r="CZS38" s="130"/>
      <c r="CZT38" s="130"/>
      <c r="CZU38" s="130"/>
      <c r="CZV38" s="130"/>
      <c r="CZW38" s="130"/>
      <c r="CZX38" s="130"/>
      <c r="CZY38" s="129"/>
      <c r="CZZ38" s="130"/>
      <c r="DAA38" s="130"/>
      <c r="DAB38" s="130"/>
      <c r="DAC38" s="130"/>
      <c r="DAD38" s="130"/>
      <c r="DAE38" s="130"/>
      <c r="DAF38" s="130"/>
      <c r="DAG38" s="130"/>
      <c r="DAH38" s="130"/>
      <c r="DAI38" s="130"/>
      <c r="DAJ38" s="130"/>
      <c r="DAK38" s="130"/>
      <c r="DAL38" s="130"/>
      <c r="DAM38" s="130"/>
      <c r="DAN38" s="130"/>
      <c r="DAO38" s="130"/>
      <c r="DAP38" s="130"/>
      <c r="DAQ38" s="130"/>
      <c r="DAR38" s="130"/>
      <c r="DAS38" s="130"/>
      <c r="DAT38" s="130"/>
      <c r="DAU38" s="129"/>
      <c r="DAV38" s="130"/>
      <c r="DAW38" s="130"/>
      <c r="DAX38" s="130"/>
      <c r="DAY38" s="130"/>
      <c r="DAZ38" s="130"/>
      <c r="DBA38" s="130"/>
      <c r="DBB38" s="130"/>
      <c r="DBC38" s="130"/>
      <c r="DBD38" s="130"/>
      <c r="DBE38" s="130"/>
      <c r="DBF38" s="130"/>
      <c r="DBG38" s="130"/>
      <c r="DBH38" s="130"/>
      <c r="DBI38" s="130"/>
      <c r="DBJ38" s="130"/>
      <c r="DBK38" s="130"/>
      <c r="DBL38" s="130"/>
      <c r="DBM38" s="130"/>
      <c r="DBN38" s="130"/>
      <c r="DBO38" s="130"/>
      <c r="DBP38" s="130"/>
      <c r="DBQ38" s="129"/>
      <c r="DBR38" s="130"/>
      <c r="DBS38" s="130"/>
      <c r="DBT38" s="130"/>
      <c r="DBU38" s="130"/>
      <c r="DBV38" s="130"/>
      <c r="DBW38" s="130"/>
      <c r="DBX38" s="130"/>
      <c r="DBY38" s="130"/>
      <c r="DBZ38" s="130"/>
      <c r="DCA38" s="130"/>
      <c r="DCB38" s="130"/>
      <c r="DCC38" s="130"/>
      <c r="DCD38" s="130"/>
      <c r="DCE38" s="130"/>
      <c r="DCF38" s="130"/>
      <c r="DCG38" s="130"/>
      <c r="DCH38" s="130"/>
      <c r="DCI38" s="130"/>
      <c r="DCJ38" s="130"/>
      <c r="DCK38" s="130"/>
      <c r="DCL38" s="130"/>
      <c r="DCM38" s="129"/>
      <c r="DCN38" s="130"/>
      <c r="DCO38" s="130"/>
      <c r="DCP38" s="130"/>
      <c r="DCQ38" s="130"/>
      <c r="DCR38" s="130"/>
      <c r="DCS38" s="130"/>
      <c r="DCT38" s="130"/>
      <c r="DCU38" s="130"/>
      <c r="DCV38" s="130"/>
      <c r="DCW38" s="130"/>
      <c r="DCX38" s="130"/>
      <c r="DCY38" s="130"/>
      <c r="DCZ38" s="130"/>
      <c r="DDA38" s="130"/>
      <c r="DDB38" s="130"/>
      <c r="DDC38" s="130"/>
      <c r="DDD38" s="130"/>
      <c r="DDE38" s="130"/>
      <c r="DDF38" s="130"/>
      <c r="DDG38" s="130"/>
      <c r="DDH38" s="130"/>
      <c r="DDI38" s="129"/>
      <c r="DDJ38" s="130"/>
      <c r="DDK38" s="130"/>
      <c r="DDL38" s="130"/>
      <c r="DDM38" s="130"/>
      <c r="DDN38" s="130"/>
      <c r="DDO38" s="130"/>
      <c r="DDP38" s="130"/>
      <c r="DDQ38" s="130"/>
      <c r="DDR38" s="130"/>
      <c r="DDS38" s="130"/>
      <c r="DDT38" s="130"/>
      <c r="DDU38" s="130"/>
      <c r="DDV38" s="130"/>
      <c r="DDW38" s="130"/>
      <c r="DDX38" s="130"/>
      <c r="DDY38" s="130"/>
      <c r="DDZ38" s="130"/>
      <c r="DEA38" s="130"/>
      <c r="DEB38" s="130"/>
      <c r="DEC38" s="130"/>
      <c r="DED38" s="130"/>
      <c r="DEE38" s="129"/>
      <c r="DEF38" s="130"/>
      <c r="DEG38" s="130"/>
      <c r="DEH38" s="130"/>
      <c r="DEI38" s="130"/>
      <c r="DEJ38" s="130"/>
      <c r="DEK38" s="130"/>
      <c r="DEL38" s="130"/>
      <c r="DEM38" s="130"/>
      <c r="DEN38" s="130"/>
      <c r="DEO38" s="130"/>
      <c r="DEP38" s="130"/>
      <c r="DEQ38" s="130"/>
      <c r="DER38" s="130"/>
      <c r="DES38" s="130"/>
      <c r="DET38" s="130"/>
      <c r="DEU38" s="130"/>
      <c r="DEV38" s="130"/>
      <c r="DEW38" s="130"/>
      <c r="DEX38" s="130"/>
      <c r="DEY38" s="130"/>
      <c r="DEZ38" s="130"/>
      <c r="DFA38" s="129"/>
      <c r="DFB38" s="130"/>
      <c r="DFC38" s="130"/>
      <c r="DFD38" s="130"/>
      <c r="DFE38" s="130"/>
      <c r="DFF38" s="130"/>
      <c r="DFG38" s="130"/>
      <c r="DFH38" s="130"/>
      <c r="DFI38" s="130"/>
      <c r="DFJ38" s="130"/>
      <c r="DFK38" s="130"/>
      <c r="DFL38" s="130"/>
      <c r="DFM38" s="130"/>
      <c r="DFN38" s="130"/>
      <c r="DFO38" s="130"/>
      <c r="DFP38" s="130"/>
      <c r="DFQ38" s="130"/>
      <c r="DFR38" s="130"/>
      <c r="DFS38" s="130"/>
      <c r="DFT38" s="130"/>
      <c r="DFU38" s="130"/>
      <c r="DFV38" s="130"/>
      <c r="DFW38" s="129"/>
      <c r="DFX38" s="130"/>
      <c r="DFY38" s="130"/>
      <c r="DFZ38" s="130"/>
      <c r="DGA38" s="130"/>
      <c r="DGB38" s="130"/>
      <c r="DGC38" s="130"/>
      <c r="DGD38" s="130"/>
      <c r="DGE38" s="130"/>
      <c r="DGF38" s="130"/>
      <c r="DGG38" s="130"/>
      <c r="DGH38" s="130"/>
      <c r="DGI38" s="130"/>
      <c r="DGJ38" s="130"/>
      <c r="DGK38" s="130"/>
      <c r="DGL38" s="130"/>
      <c r="DGM38" s="130"/>
      <c r="DGN38" s="130"/>
      <c r="DGO38" s="130"/>
      <c r="DGP38" s="130"/>
      <c r="DGQ38" s="130"/>
      <c r="DGR38" s="130"/>
      <c r="DGS38" s="129"/>
      <c r="DGT38" s="130"/>
      <c r="DGU38" s="130"/>
      <c r="DGV38" s="130"/>
      <c r="DGW38" s="130"/>
      <c r="DGX38" s="130"/>
      <c r="DGY38" s="130"/>
      <c r="DGZ38" s="130"/>
      <c r="DHA38" s="130"/>
      <c r="DHB38" s="130"/>
      <c r="DHC38" s="130"/>
      <c r="DHD38" s="130"/>
      <c r="DHE38" s="130"/>
      <c r="DHF38" s="130"/>
      <c r="DHG38" s="130"/>
      <c r="DHH38" s="130"/>
      <c r="DHI38" s="130"/>
      <c r="DHJ38" s="130"/>
      <c r="DHK38" s="130"/>
      <c r="DHL38" s="130"/>
      <c r="DHM38" s="130"/>
      <c r="DHN38" s="130"/>
      <c r="DHO38" s="129"/>
      <c r="DHP38" s="130"/>
      <c r="DHQ38" s="130"/>
      <c r="DHR38" s="130"/>
      <c r="DHS38" s="130"/>
      <c r="DHT38" s="130"/>
      <c r="DHU38" s="130"/>
      <c r="DHV38" s="130"/>
      <c r="DHW38" s="130"/>
      <c r="DHX38" s="130"/>
      <c r="DHY38" s="130"/>
      <c r="DHZ38" s="130"/>
      <c r="DIA38" s="130"/>
      <c r="DIB38" s="130"/>
      <c r="DIC38" s="130"/>
      <c r="DID38" s="130"/>
      <c r="DIE38" s="130"/>
      <c r="DIF38" s="130"/>
      <c r="DIG38" s="130"/>
      <c r="DIH38" s="130"/>
      <c r="DII38" s="130"/>
      <c r="DIJ38" s="130"/>
      <c r="DIK38" s="129"/>
      <c r="DIL38" s="130"/>
      <c r="DIM38" s="130"/>
      <c r="DIN38" s="130"/>
      <c r="DIO38" s="130"/>
      <c r="DIP38" s="130"/>
      <c r="DIQ38" s="130"/>
      <c r="DIR38" s="130"/>
      <c r="DIS38" s="130"/>
      <c r="DIT38" s="130"/>
      <c r="DIU38" s="130"/>
      <c r="DIV38" s="130"/>
      <c r="DIW38" s="130"/>
      <c r="DIX38" s="130"/>
      <c r="DIY38" s="130"/>
      <c r="DIZ38" s="130"/>
      <c r="DJA38" s="130"/>
      <c r="DJB38" s="130"/>
      <c r="DJC38" s="130"/>
      <c r="DJD38" s="130"/>
      <c r="DJE38" s="130"/>
      <c r="DJF38" s="130"/>
      <c r="DJG38" s="129"/>
      <c r="DJH38" s="130"/>
      <c r="DJI38" s="130"/>
      <c r="DJJ38" s="130"/>
      <c r="DJK38" s="130"/>
      <c r="DJL38" s="130"/>
      <c r="DJM38" s="130"/>
      <c r="DJN38" s="130"/>
      <c r="DJO38" s="130"/>
      <c r="DJP38" s="130"/>
      <c r="DJQ38" s="130"/>
      <c r="DJR38" s="130"/>
      <c r="DJS38" s="130"/>
      <c r="DJT38" s="130"/>
      <c r="DJU38" s="130"/>
      <c r="DJV38" s="130"/>
      <c r="DJW38" s="130"/>
      <c r="DJX38" s="130"/>
      <c r="DJY38" s="130"/>
      <c r="DJZ38" s="130"/>
      <c r="DKA38" s="130"/>
      <c r="DKB38" s="130"/>
      <c r="DKC38" s="129"/>
      <c r="DKD38" s="130"/>
      <c r="DKE38" s="130"/>
      <c r="DKF38" s="130"/>
      <c r="DKG38" s="130"/>
      <c r="DKH38" s="130"/>
      <c r="DKI38" s="130"/>
      <c r="DKJ38" s="130"/>
      <c r="DKK38" s="130"/>
      <c r="DKL38" s="130"/>
      <c r="DKM38" s="130"/>
      <c r="DKN38" s="130"/>
      <c r="DKO38" s="130"/>
      <c r="DKP38" s="130"/>
      <c r="DKQ38" s="130"/>
      <c r="DKR38" s="130"/>
      <c r="DKS38" s="130"/>
      <c r="DKT38" s="130"/>
      <c r="DKU38" s="130"/>
      <c r="DKV38" s="130"/>
      <c r="DKW38" s="130"/>
      <c r="DKX38" s="130"/>
      <c r="DKY38" s="129"/>
      <c r="DKZ38" s="130"/>
      <c r="DLA38" s="130"/>
      <c r="DLB38" s="130"/>
      <c r="DLC38" s="130"/>
      <c r="DLD38" s="130"/>
      <c r="DLE38" s="130"/>
      <c r="DLF38" s="130"/>
      <c r="DLG38" s="130"/>
      <c r="DLH38" s="130"/>
      <c r="DLI38" s="130"/>
      <c r="DLJ38" s="130"/>
      <c r="DLK38" s="130"/>
      <c r="DLL38" s="130"/>
      <c r="DLM38" s="130"/>
      <c r="DLN38" s="130"/>
      <c r="DLO38" s="130"/>
      <c r="DLP38" s="130"/>
      <c r="DLQ38" s="130"/>
      <c r="DLR38" s="130"/>
      <c r="DLS38" s="130"/>
      <c r="DLT38" s="130"/>
      <c r="DLU38" s="129"/>
      <c r="DLV38" s="130"/>
      <c r="DLW38" s="130"/>
      <c r="DLX38" s="130"/>
      <c r="DLY38" s="130"/>
      <c r="DLZ38" s="130"/>
      <c r="DMA38" s="130"/>
      <c r="DMB38" s="130"/>
      <c r="DMC38" s="130"/>
      <c r="DMD38" s="130"/>
      <c r="DME38" s="130"/>
      <c r="DMF38" s="130"/>
      <c r="DMG38" s="130"/>
      <c r="DMH38" s="130"/>
      <c r="DMI38" s="130"/>
      <c r="DMJ38" s="130"/>
      <c r="DMK38" s="130"/>
      <c r="DML38" s="130"/>
      <c r="DMM38" s="130"/>
      <c r="DMN38" s="130"/>
      <c r="DMO38" s="130"/>
      <c r="DMP38" s="130"/>
      <c r="DMQ38" s="129"/>
      <c r="DMR38" s="130"/>
      <c r="DMS38" s="130"/>
      <c r="DMT38" s="130"/>
      <c r="DMU38" s="130"/>
      <c r="DMV38" s="130"/>
      <c r="DMW38" s="130"/>
      <c r="DMX38" s="130"/>
      <c r="DMY38" s="130"/>
      <c r="DMZ38" s="130"/>
      <c r="DNA38" s="130"/>
      <c r="DNB38" s="130"/>
      <c r="DNC38" s="130"/>
      <c r="DND38" s="130"/>
      <c r="DNE38" s="130"/>
      <c r="DNF38" s="130"/>
      <c r="DNG38" s="130"/>
      <c r="DNH38" s="130"/>
      <c r="DNI38" s="130"/>
      <c r="DNJ38" s="130"/>
      <c r="DNK38" s="130"/>
      <c r="DNL38" s="130"/>
      <c r="DNM38" s="129"/>
      <c r="DNN38" s="130"/>
      <c r="DNO38" s="130"/>
      <c r="DNP38" s="130"/>
      <c r="DNQ38" s="130"/>
      <c r="DNR38" s="130"/>
      <c r="DNS38" s="130"/>
      <c r="DNT38" s="130"/>
      <c r="DNU38" s="130"/>
      <c r="DNV38" s="130"/>
      <c r="DNW38" s="130"/>
      <c r="DNX38" s="130"/>
      <c r="DNY38" s="130"/>
      <c r="DNZ38" s="130"/>
      <c r="DOA38" s="130"/>
      <c r="DOB38" s="130"/>
      <c r="DOC38" s="130"/>
      <c r="DOD38" s="130"/>
      <c r="DOE38" s="130"/>
      <c r="DOF38" s="130"/>
      <c r="DOG38" s="130"/>
      <c r="DOH38" s="130"/>
      <c r="DOI38" s="129"/>
      <c r="DOJ38" s="130"/>
      <c r="DOK38" s="130"/>
      <c r="DOL38" s="130"/>
      <c r="DOM38" s="130"/>
      <c r="DON38" s="130"/>
      <c r="DOO38" s="130"/>
      <c r="DOP38" s="130"/>
      <c r="DOQ38" s="130"/>
      <c r="DOR38" s="130"/>
      <c r="DOS38" s="130"/>
      <c r="DOT38" s="130"/>
      <c r="DOU38" s="130"/>
      <c r="DOV38" s="130"/>
      <c r="DOW38" s="130"/>
      <c r="DOX38" s="130"/>
      <c r="DOY38" s="130"/>
      <c r="DOZ38" s="130"/>
      <c r="DPA38" s="130"/>
      <c r="DPB38" s="130"/>
      <c r="DPC38" s="130"/>
      <c r="DPD38" s="130"/>
      <c r="DPE38" s="129"/>
      <c r="DPF38" s="130"/>
      <c r="DPG38" s="130"/>
      <c r="DPH38" s="130"/>
      <c r="DPI38" s="130"/>
      <c r="DPJ38" s="130"/>
      <c r="DPK38" s="130"/>
      <c r="DPL38" s="130"/>
      <c r="DPM38" s="130"/>
      <c r="DPN38" s="130"/>
      <c r="DPO38" s="130"/>
      <c r="DPP38" s="130"/>
      <c r="DPQ38" s="130"/>
      <c r="DPR38" s="130"/>
      <c r="DPS38" s="130"/>
      <c r="DPT38" s="130"/>
      <c r="DPU38" s="130"/>
      <c r="DPV38" s="130"/>
      <c r="DPW38" s="130"/>
      <c r="DPX38" s="130"/>
      <c r="DPY38" s="130"/>
      <c r="DPZ38" s="130"/>
      <c r="DQA38" s="129"/>
      <c r="DQB38" s="130"/>
      <c r="DQC38" s="130"/>
      <c r="DQD38" s="130"/>
      <c r="DQE38" s="130"/>
      <c r="DQF38" s="130"/>
      <c r="DQG38" s="130"/>
      <c r="DQH38" s="130"/>
      <c r="DQI38" s="130"/>
      <c r="DQJ38" s="130"/>
      <c r="DQK38" s="130"/>
      <c r="DQL38" s="130"/>
      <c r="DQM38" s="130"/>
      <c r="DQN38" s="130"/>
      <c r="DQO38" s="130"/>
      <c r="DQP38" s="130"/>
      <c r="DQQ38" s="130"/>
      <c r="DQR38" s="130"/>
      <c r="DQS38" s="130"/>
      <c r="DQT38" s="130"/>
      <c r="DQU38" s="130"/>
      <c r="DQV38" s="130"/>
      <c r="DQW38" s="129"/>
      <c r="DQX38" s="130"/>
      <c r="DQY38" s="130"/>
      <c r="DQZ38" s="130"/>
      <c r="DRA38" s="130"/>
      <c r="DRB38" s="130"/>
      <c r="DRC38" s="130"/>
      <c r="DRD38" s="130"/>
      <c r="DRE38" s="130"/>
      <c r="DRF38" s="130"/>
      <c r="DRG38" s="130"/>
      <c r="DRH38" s="130"/>
      <c r="DRI38" s="130"/>
      <c r="DRJ38" s="130"/>
      <c r="DRK38" s="130"/>
      <c r="DRL38" s="130"/>
      <c r="DRM38" s="130"/>
      <c r="DRN38" s="130"/>
      <c r="DRO38" s="130"/>
      <c r="DRP38" s="130"/>
      <c r="DRQ38" s="130"/>
      <c r="DRR38" s="130"/>
      <c r="DRS38" s="129"/>
      <c r="DRT38" s="130"/>
      <c r="DRU38" s="130"/>
      <c r="DRV38" s="130"/>
      <c r="DRW38" s="130"/>
      <c r="DRX38" s="130"/>
      <c r="DRY38" s="130"/>
      <c r="DRZ38" s="130"/>
      <c r="DSA38" s="130"/>
      <c r="DSB38" s="130"/>
      <c r="DSC38" s="130"/>
      <c r="DSD38" s="130"/>
      <c r="DSE38" s="130"/>
      <c r="DSF38" s="130"/>
      <c r="DSG38" s="130"/>
      <c r="DSH38" s="130"/>
      <c r="DSI38" s="130"/>
      <c r="DSJ38" s="130"/>
      <c r="DSK38" s="130"/>
      <c r="DSL38" s="130"/>
      <c r="DSM38" s="130"/>
      <c r="DSN38" s="130"/>
      <c r="DSO38" s="129"/>
      <c r="DSP38" s="130"/>
      <c r="DSQ38" s="130"/>
      <c r="DSR38" s="130"/>
      <c r="DSS38" s="130"/>
      <c r="DST38" s="130"/>
      <c r="DSU38" s="130"/>
      <c r="DSV38" s="130"/>
      <c r="DSW38" s="130"/>
      <c r="DSX38" s="130"/>
      <c r="DSY38" s="130"/>
      <c r="DSZ38" s="130"/>
      <c r="DTA38" s="130"/>
      <c r="DTB38" s="130"/>
      <c r="DTC38" s="130"/>
      <c r="DTD38" s="130"/>
      <c r="DTE38" s="130"/>
      <c r="DTF38" s="130"/>
      <c r="DTG38" s="130"/>
      <c r="DTH38" s="130"/>
      <c r="DTI38" s="130"/>
      <c r="DTJ38" s="130"/>
      <c r="DTK38" s="129"/>
      <c r="DTL38" s="130"/>
      <c r="DTM38" s="130"/>
      <c r="DTN38" s="130"/>
      <c r="DTO38" s="130"/>
      <c r="DTP38" s="130"/>
      <c r="DTQ38" s="130"/>
      <c r="DTR38" s="130"/>
      <c r="DTS38" s="130"/>
      <c r="DTT38" s="130"/>
      <c r="DTU38" s="130"/>
      <c r="DTV38" s="130"/>
      <c r="DTW38" s="130"/>
      <c r="DTX38" s="130"/>
      <c r="DTY38" s="130"/>
      <c r="DTZ38" s="130"/>
      <c r="DUA38" s="130"/>
      <c r="DUB38" s="130"/>
      <c r="DUC38" s="130"/>
      <c r="DUD38" s="130"/>
      <c r="DUE38" s="130"/>
      <c r="DUF38" s="130"/>
      <c r="DUG38" s="129"/>
      <c r="DUH38" s="130"/>
      <c r="DUI38" s="130"/>
      <c r="DUJ38" s="130"/>
      <c r="DUK38" s="130"/>
      <c r="DUL38" s="130"/>
      <c r="DUM38" s="130"/>
      <c r="DUN38" s="130"/>
      <c r="DUO38" s="130"/>
      <c r="DUP38" s="130"/>
      <c r="DUQ38" s="130"/>
      <c r="DUR38" s="130"/>
      <c r="DUS38" s="130"/>
      <c r="DUT38" s="130"/>
      <c r="DUU38" s="130"/>
      <c r="DUV38" s="130"/>
      <c r="DUW38" s="130"/>
      <c r="DUX38" s="130"/>
      <c r="DUY38" s="130"/>
      <c r="DUZ38" s="130"/>
      <c r="DVA38" s="130"/>
      <c r="DVB38" s="130"/>
      <c r="DVC38" s="129"/>
      <c r="DVD38" s="130"/>
      <c r="DVE38" s="130"/>
      <c r="DVF38" s="130"/>
      <c r="DVG38" s="130"/>
      <c r="DVH38" s="130"/>
      <c r="DVI38" s="130"/>
      <c r="DVJ38" s="130"/>
      <c r="DVK38" s="130"/>
      <c r="DVL38" s="130"/>
      <c r="DVM38" s="130"/>
      <c r="DVN38" s="130"/>
      <c r="DVO38" s="130"/>
      <c r="DVP38" s="130"/>
      <c r="DVQ38" s="130"/>
      <c r="DVR38" s="130"/>
      <c r="DVS38" s="130"/>
      <c r="DVT38" s="130"/>
      <c r="DVU38" s="130"/>
      <c r="DVV38" s="130"/>
      <c r="DVW38" s="130"/>
      <c r="DVX38" s="130"/>
      <c r="DVY38" s="129"/>
      <c r="DVZ38" s="130"/>
      <c r="DWA38" s="130"/>
      <c r="DWB38" s="130"/>
      <c r="DWC38" s="130"/>
      <c r="DWD38" s="130"/>
      <c r="DWE38" s="130"/>
      <c r="DWF38" s="130"/>
      <c r="DWG38" s="130"/>
      <c r="DWH38" s="130"/>
      <c r="DWI38" s="130"/>
      <c r="DWJ38" s="130"/>
      <c r="DWK38" s="130"/>
      <c r="DWL38" s="130"/>
      <c r="DWM38" s="130"/>
      <c r="DWN38" s="130"/>
      <c r="DWO38" s="130"/>
      <c r="DWP38" s="130"/>
      <c r="DWQ38" s="130"/>
      <c r="DWR38" s="130"/>
      <c r="DWS38" s="130"/>
      <c r="DWT38" s="130"/>
      <c r="DWU38" s="129"/>
      <c r="DWV38" s="130"/>
      <c r="DWW38" s="130"/>
      <c r="DWX38" s="130"/>
      <c r="DWY38" s="130"/>
      <c r="DWZ38" s="130"/>
      <c r="DXA38" s="130"/>
      <c r="DXB38" s="130"/>
      <c r="DXC38" s="130"/>
      <c r="DXD38" s="130"/>
      <c r="DXE38" s="130"/>
      <c r="DXF38" s="130"/>
      <c r="DXG38" s="130"/>
      <c r="DXH38" s="130"/>
      <c r="DXI38" s="130"/>
      <c r="DXJ38" s="130"/>
      <c r="DXK38" s="130"/>
      <c r="DXL38" s="130"/>
      <c r="DXM38" s="130"/>
      <c r="DXN38" s="130"/>
      <c r="DXO38" s="130"/>
      <c r="DXP38" s="130"/>
      <c r="DXQ38" s="129"/>
      <c r="DXR38" s="130"/>
      <c r="DXS38" s="130"/>
      <c r="DXT38" s="130"/>
      <c r="DXU38" s="130"/>
      <c r="DXV38" s="130"/>
      <c r="DXW38" s="130"/>
      <c r="DXX38" s="130"/>
      <c r="DXY38" s="130"/>
      <c r="DXZ38" s="130"/>
      <c r="DYA38" s="130"/>
      <c r="DYB38" s="130"/>
      <c r="DYC38" s="130"/>
      <c r="DYD38" s="130"/>
      <c r="DYE38" s="130"/>
      <c r="DYF38" s="130"/>
      <c r="DYG38" s="130"/>
      <c r="DYH38" s="130"/>
      <c r="DYI38" s="130"/>
      <c r="DYJ38" s="130"/>
      <c r="DYK38" s="130"/>
      <c r="DYL38" s="130"/>
      <c r="DYM38" s="129"/>
      <c r="DYN38" s="130"/>
      <c r="DYO38" s="130"/>
      <c r="DYP38" s="130"/>
      <c r="DYQ38" s="130"/>
      <c r="DYR38" s="130"/>
      <c r="DYS38" s="130"/>
      <c r="DYT38" s="130"/>
      <c r="DYU38" s="130"/>
      <c r="DYV38" s="130"/>
      <c r="DYW38" s="130"/>
      <c r="DYX38" s="130"/>
      <c r="DYY38" s="130"/>
      <c r="DYZ38" s="130"/>
      <c r="DZA38" s="130"/>
      <c r="DZB38" s="130"/>
      <c r="DZC38" s="130"/>
      <c r="DZD38" s="130"/>
      <c r="DZE38" s="130"/>
      <c r="DZF38" s="130"/>
      <c r="DZG38" s="130"/>
      <c r="DZH38" s="130"/>
      <c r="DZI38" s="129"/>
      <c r="DZJ38" s="130"/>
      <c r="DZK38" s="130"/>
      <c r="DZL38" s="130"/>
      <c r="DZM38" s="130"/>
      <c r="DZN38" s="130"/>
      <c r="DZO38" s="130"/>
      <c r="DZP38" s="130"/>
      <c r="DZQ38" s="130"/>
      <c r="DZR38" s="130"/>
      <c r="DZS38" s="130"/>
      <c r="DZT38" s="130"/>
      <c r="DZU38" s="130"/>
      <c r="DZV38" s="130"/>
      <c r="DZW38" s="130"/>
      <c r="DZX38" s="130"/>
      <c r="DZY38" s="130"/>
      <c r="DZZ38" s="130"/>
      <c r="EAA38" s="130"/>
      <c r="EAB38" s="130"/>
      <c r="EAC38" s="130"/>
      <c r="EAD38" s="130"/>
      <c r="EAE38" s="129"/>
      <c r="EAF38" s="130"/>
      <c r="EAG38" s="130"/>
      <c r="EAH38" s="130"/>
      <c r="EAI38" s="130"/>
      <c r="EAJ38" s="130"/>
      <c r="EAK38" s="130"/>
      <c r="EAL38" s="130"/>
      <c r="EAM38" s="130"/>
      <c r="EAN38" s="130"/>
      <c r="EAO38" s="130"/>
      <c r="EAP38" s="130"/>
      <c r="EAQ38" s="130"/>
      <c r="EAR38" s="130"/>
      <c r="EAS38" s="130"/>
      <c r="EAT38" s="130"/>
      <c r="EAU38" s="130"/>
      <c r="EAV38" s="130"/>
      <c r="EAW38" s="130"/>
      <c r="EAX38" s="130"/>
      <c r="EAY38" s="130"/>
      <c r="EAZ38" s="130"/>
      <c r="EBA38" s="129"/>
      <c r="EBB38" s="130"/>
      <c r="EBC38" s="130"/>
      <c r="EBD38" s="130"/>
      <c r="EBE38" s="130"/>
      <c r="EBF38" s="130"/>
      <c r="EBG38" s="130"/>
      <c r="EBH38" s="130"/>
      <c r="EBI38" s="130"/>
      <c r="EBJ38" s="130"/>
      <c r="EBK38" s="130"/>
      <c r="EBL38" s="130"/>
      <c r="EBM38" s="130"/>
      <c r="EBN38" s="130"/>
      <c r="EBO38" s="130"/>
      <c r="EBP38" s="130"/>
      <c r="EBQ38" s="130"/>
      <c r="EBR38" s="130"/>
      <c r="EBS38" s="130"/>
      <c r="EBT38" s="130"/>
      <c r="EBU38" s="130"/>
      <c r="EBV38" s="130"/>
      <c r="EBW38" s="129"/>
      <c r="EBX38" s="130"/>
      <c r="EBY38" s="130"/>
      <c r="EBZ38" s="130"/>
      <c r="ECA38" s="130"/>
      <c r="ECB38" s="130"/>
      <c r="ECC38" s="130"/>
      <c r="ECD38" s="130"/>
      <c r="ECE38" s="130"/>
      <c r="ECF38" s="130"/>
      <c r="ECG38" s="130"/>
      <c r="ECH38" s="130"/>
      <c r="ECI38" s="130"/>
      <c r="ECJ38" s="130"/>
      <c r="ECK38" s="130"/>
      <c r="ECL38" s="130"/>
      <c r="ECM38" s="130"/>
      <c r="ECN38" s="130"/>
      <c r="ECO38" s="130"/>
      <c r="ECP38" s="130"/>
      <c r="ECQ38" s="130"/>
      <c r="ECR38" s="130"/>
      <c r="ECS38" s="129"/>
      <c r="ECT38" s="130"/>
      <c r="ECU38" s="130"/>
      <c r="ECV38" s="130"/>
      <c r="ECW38" s="130"/>
      <c r="ECX38" s="130"/>
      <c r="ECY38" s="130"/>
      <c r="ECZ38" s="130"/>
      <c r="EDA38" s="130"/>
      <c r="EDB38" s="130"/>
      <c r="EDC38" s="130"/>
      <c r="EDD38" s="130"/>
      <c r="EDE38" s="130"/>
      <c r="EDF38" s="130"/>
      <c r="EDG38" s="130"/>
      <c r="EDH38" s="130"/>
      <c r="EDI38" s="130"/>
      <c r="EDJ38" s="130"/>
      <c r="EDK38" s="130"/>
      <c r="EDL38" s="130"/>
      <c r="EDM38" s="130"/>
      <c r="EDN38" s="130"/>
      <c r="EDO38" s="129"/>
      <c r="EDP38" s="130"/>
      <c r="EDQ38" s="130"/>
      <c r="EDR38" s="130"/>
      <c r="EDS38" s="130"/>
      <c r="EDT38" s="130"/>
      <c r="EDU38" s="130"/>
      <c r="EDV38" s="130"/>
      <c r="EDW38" s="130"/>
      <c r="EDX38" s="130"/>
      <c r="EDY38" s="130"/>
      <c r="EDZ38" s="130"/>
      <c r="EEA38" s="130"/>
      <c r="EEB38" s="130"/>
      <c r="EEC38" s="130"/>
      <c r="EED38" s="130"/>
      <c r="EEE38" s="130"/>
      <c r="EEF38" s="130"/>
      <c r="EEG38" s="130"/>
      <c r="EEH38" s="130"/>
      <c r="EEI38" s="130"/>
      <c r="EEJ38" s="130"/>
      <c r="EEK38" s="129"/>
      <c r="EEL38" s="130"/>
      <c r="EEM38" s="130"/>
      <c r="EEN38" s="130"/>
      <c r="EEO38" s="130"/>
      <c r="EEP38" s="130"/>
      <c r="EEQ38" s="130"/>
      <c r="EER38" s="130"/>
      <c r="EES38" s="130"/>
      <c r="EET38" s="130"/>
      <c r="EEU38" s="130"/>
      <c r="EEV38" s="130"/>
      <c r="EEW38" s="130"/>
      <c r="EEX38" s="130"/>
      <c r="EEY38" s="130"/>
      <c r="EEZ38" s="130"/>
      <c r="EFA38" s="130"/>
      <c r="EFB38" s="130"/>
      <c r="EFC38" s="130"/>
      <c r="EFD38" s="130"/>
      <c r="EFE38" s="130"/>
      <c r="EFF38" s="130"/>
      <c r="EFG38" s="129"/>
      <c r="EFH38" s="130"/>
      <c r="EFI38" s="130"/>
      <c r="EFJ38" s="130"/>
      <c r="EFK38" s="130"/>
      <c r="EFL38" s="130"/>
      <c r="EFM38" s="130"/>
      <c r="EFN38" s="130"/>
      <c r="EFO38" s="130"/>
      <c r="EFP38" s="130"/>
      <c r="EFQ38" s="130"/>
      <c r="EFR38" s="130"/>
      <c r="EFS38" s="130"/>
      <c r="EFT38" s="130"/>
      <c r="EFU38" s="130"/>
      <c r="EFV38" s="130"/>
      <c r="EFW38" s="130"/>
      <c r="EFX38" s="130"/>
      <c r="EFY38" s="130"/>
      <c r="EFZ38" s="130"/>
      <c r="EGA38" s="130"/>
      <c r="EGB38" s="130"/>
      <c r="EGC38" s="129"/>
      <c r="EGD38" s="130"/>
      <c r="EGE38" s="130"/>
      <c r="EGF38" s="130"/>
      <c r="EGG38" s="130"/>
      <c r="EGH38" s="130"/>
      <c r="EGI38" s="130"/>
      <c r="EGJ38" s="130"/>
      <c r="EGK38" s="130"/>
      <c r="EGL38" s="130"/>
      <c r="EGM38" s="130"/>
      <c r="EGN38" s="130"/>
      <c r="EGO38" s="130"/>
      <c r="EGP38" s="130"/>
      <c r="EGQ38" s="130"/>
      <c r="EGR38" s="130"/>
      <c r="EGS38" s="130"/>
      <c r="EGT38" s="130"/>
      <c r="EGU38" s="130"/>
      <c r="EGV38" s="130"/>
      <c r="EGW38" s="130"/>
      <c r="EGX38" s="130"/>
      <c r="EGY38" s="129"/>
      <c r="EGZ38" s="130"/>
      <c r="EHA38" s="130"/>
      <c r="EHB38" s="130"/>
      <c r="EHC38" s="130"/>
      <c r="EHD38" s="130"/>
      <c r="EHE38" s="130"/>
      <c r="EHF38" s="130"/>
      <c r="EHG38" s="130"/>
      <c r="EHH38" s="130"/>
      <c r="EHI38" s="130"/>
      <c r="EHJ38" s="130"/>
      <c r="EHK38" s="130"/>
      <c r="EHL38" s="130"/>
      <c r="EHM38" s="130"/>
      <c r="EHN38" s="130"/>
      <c r="EHO38" s="130"/>
      <c r="EHP38" s="130"/>
      <c r="EHQ38" s="130"/>
      <c r="EHR38" s="130"/>
      <c r="EHS38" s="130"/>
      <c r="EHT38" s="130"/>
      <c r="EHU38" s="129"/>
      <c r="EHV38" s="130"/>
      <c r="EHW38" s="130"/>
      <c r="EHX38" s="130"/>
      <c r="EHY38" s="130"/>
      <c r="EHZ38" s="130"/>
      <c r="EIA38" s="130"/>
      <c r="EIB38" s="130"/>
      <c r="EIC38" s="130"/>
      <c r="EID38" s="130"/>
      <c r="EIE38" s="130"/>
      <c r="EIF38" s="130"/>
      <c r="EIG38" s="130"/>
      <c r="EIH38" s="130"/>
      <c r="EII38" s="130"/>
      <c r="EIJ38" s="130"/>
      <c r="EIK38" s="130"/>
      <c r="EIL38" s="130"/>
      <c r="EIM38" s="130"/>
      <c r="EIN38" s="130"/>
      <c r="EIO38" s="130"/>
      <c r="EIP38" s="130"/>
      <c r="EIQ38" s="129"/>
      <c r="EIR38" s="130"/>
      <c r="EIS38" s="130"/>
      <c r="EIT38" s="130"/>
      <c r="EIU38" s="130"/>
      <c r="EIV38" s="130"/>
      <c r="EIW38" s="130"/>
      <c r="EIX38" s="130"/>
      <c r="EIY38" s="130"/>
      <c r="EIZ38" s="130"/>
      <c r="EJA38" s="130"/>
      <c r="EJB38" s="130"/>
      <c r="EJC38" s="130"/>
      <c r="EJD38" s="130"/>
      <c r="EJE38" s="130"/>
      <c r="EJF38" s="130"/>
      <c r="EJG38" s="130"/>
      <c r="EJH38" s="130"/>
      <c r="EJI38" s="130"/>
      <c r="EJJ38" s="130"/>
      <c r="EJK38" s="130"/>
      <c r="EJL38" s="130"/>
      <c r="EJM38" s="129"/>
      <c r="EJN38" s="130"/>
      <c r="EJO38" s="130"/>
      <c r="EJP38" s="130"/>
      <c r="EJQ38" s="130"/>
      <c r="EJR38" s="130"/>
      <c r="EJS38" s="130"/>
      <c r="EJT38" s="130"/>
      <c r="EJU38" s="130"/>
      <c r="EJV38" s="130"/>
      <c r="EJW38" s="130"/>
      <c r="EJX38" s="130"/>
      <c r="EJY38" s="130"/>
      <c r="EJZ38" s="130"/>
      <c r="EKA38" s="130"/>
      <c r="EKB38" s="130"/>
      <c r="EKC38" s="130"/>
      <c r="EKD38" s="130"/>
      <c r="EKE38" s="130"/>
      <c r="EKF38" s="130"/>
      <c r="EKG38" s="130"/>
      <c r="EKH38" s="130"/>
      <c r="EKI38" s="129"/>
      <c r="EKJ38" s="130"/>
      <c r="EKK38" s="130"/>
      <c r="EKL38" s="130"/>
      <c r="EKM38" s="130"/>
      <c r="EKN38" s="130"/>
      <c r="EKO38" s="130"/>
      <c r="EKP38" s="130"/>
      <c r="EKQ38" s="130"/>
      <c r="EKR38" s="130"/>
      <c r="EKS38" s="130"/>
      <c r="EKT38" s="130"/>
      <c r="EKU38" s="130"/>
      <c r="EKV38" s="130"/>
      <c r="EKW38" s="130"/>
      <c r="EKX38" s="130"/>
      <c r="EKY38" s="130"/>
      <c r="EKZ38" s="130"/>
      <c r="ELA38" s="130"/>
      <c r="ELB38" s="130"/>
      <c r="ELC38" s="130"/>
      <c r="ELD38" s="130"/>
      <c r="ELE38" s="129"/>
      <c r="ELF38" s="130"/>
      <c r="ELG38" s="130"/>
      <c r="ELH38" s="130"/>
      <c r="ELI38" s="130"/>
      <c r="ELJ38" s="130"/>
      <c r="ELK38" s="130"/>
      <c r="ELL38" s="130"/>
      <c r="ELM38" s="130"/>
      <c r="ELN38" s="130"/>
      <c r="ELO38" s="130"/>
      <c r="ELP38" s="130"/>
      <c r="ELQ38" s="130"/>
      <c r="ELR38" s="130"/>
      <c r="ELS38" s="130"/>
      <c r="ELT38" s="130"/>
      <c r="ELU38" s="130"/>
      <c r="ELV38" s="130"/>
      <c r="ELW38" s="130"/>
      <c r="ELX38" s="130"/>
      <c r="ELY38" s="130"/>
      <c r="ELZ38" s="130"/>
      <c r="EMA38" s="129"/>
      <c r="EMB38" s="130"/>
      <c r="EMC38" s="130"/>
      <c r="EMD38" s="130"/>
      <c r="EME38" s="130"/>
      <c r="EMF38" s="130"/>
      <c r="EMG38" s="130"/>
      <c r="EMH38" s="130"/>
      <c r="EMI38" s="130"/>
      <c r="EMJ38" s="130"/>
      <c r="EMK38" s="130"/>
      <c r="EML38" s="130"/>
      <c r="EMM38" s="130"/>
      <c r="EMN38" s="130"/>
      <c r="EMO38" s="130"/>
      <c r="EMP38" s="130"/>
      <c r="EMQ38" s="130"/>
      <c r="EMR38" s="130"/>
      <c r="EMS38" s="130"/>
      <c r="EMT38" s="130"/>
      <c r="EMU38" s="130"/>
      <c r="EMV38" s="130"/>
      <c r="EMW38" s="129"/>
      <c r="EMX38" s="130"/>
      <c r="EMY38" s="130"/>
      <c r="EMZ38" s="130"/>
      <c r="ENA38" s="130"/>
      <c r="ENB38" s="130"/>
      <c r="ENC38" s="130"/>
      <c r="END38" s="130"/>
      <c r="ENE38" s="130"/>
      <c r="ENF38" s="130"/>
      <c r="ENG38" s="130"/>
      <c r="ENH38" s="130"/>
      <c r="ENI38" s="130"/>
      <c r="ENJ38" s="130"/>
      <c r="ENK38" s="130"/>
      <c r="ENL38" s="130"/>
      <c r="ENM38" s="130"/>
      <c r="ENN38" s="130"/>
      <c r="ENO38" s="130"/>
      <c r="ENP38" s="130"/>
      <c r="ENQ38" s="130"/>
      <c r="ENR38" s="130"/>
      <c r="ENS38" s="129"/>
      <c r="ENT38" s="130"/>
      <c r="ENU38" s="130"/>
      <c r="ENV38" s="130"/>
      <c r="ENW38" s="130"/>
      <c r="ENX38" s="130"/>
      <c r="ENY38" s="130"/>
      <c r="ENZ38" s="130"/>
      <c r="EOA38" s="130"/>
      <c r="EOB38" s="130"/>
      <c r="EOC38" s="130"/>
      <c r="EOD38" s="130"/>
      <c r="EOE38" s="130"/>
      <c r="EOF38" s="130"/>
      <c r="EOG38" s="130"/>
      <c r="EOH38" s="130"/>
      <c r="EOI38" s="130"/>
      <c r="EOJ38" s="130"/>
      <c r="EOK38" s="130"/>
      <c r="EOL38" s="130"/>
      <c r="EOM38" s="130"/>
      <c r="EON38" s="130"/>
      <c r="EOO38" s="129"/>
      <c r="EOP38" s="130"/>
      <c r="EOQ38" s="130"/>
      <c r="EOR38" s="130"/>
      <c r="EOS38" s="130"/>
      <c r="EOT38" s="130"/>
      <c r="EOU38" s="130"/>
      <c r="EOV38" s="130"/>
      <c r="EOW38" s="130"/>
      <c r="EOX38" s="130"/>
      <c r="EOY38" s="130"/>
      <c r="EOZ38" s="130"/>
      <c r="EPA38" s="130"/>
      <c r="EPB38" s="130"/>
      <c r="EPC38" s="130"/>
      <c r="EPD38" s="130"/>
      <c r="EPE38" s="130"/>
      <c r="EPF38" s="130"/>
      <c r="EPG38" s="130"/>
      <c r="EPH38" s="130"/>
      <c r="EPI38" s="130"/>
      <c r="EPJ38" s="130"/>
      <c r="EPK38" s="129"/>
      <c r="EPL38" s="130"/>
      <c r="EPM38" s="130"/>
      <c r="EPN38" s="130"/>
      <c r="EPO38" s="130"/>
      <c r="EPP38" s="130"/>
      <c r="EPQ38" s="130"/>
      <c r="EPR38" s="130"/>
      <c r="EPS38" s="130"/>
      <c r="EPT38" s="130"/>
      <c r="EPU38" s="130"/>
      <c r="EPV38" s="130"/>
      <c r="EPW38" s="130"/>
      <c r="EPX38" s="130"/>
      <c r="EPY38" s="130"/>
      <c r="EPZ38" s="130"/>
      <c r="EQA38" s="130"/>
      <c r="EQB38" s="130"/>
      <c r="EQC38" s="130"/>
      <c r="EQD38" s="130"/>
      <c r="EQE38" s="130"/>
      <c r="EQF38" s="130"/>
      <c r="EQG38" s="129"/>
      <c r="EQH38" s="130"/>
      <c r="EQI38" s="130"/>
      <c r="EQJ38" s="130"/>
      <c r="EQK38" s="130"/>
      <c r="EQL38" s="130"/>
      <c r="EQM38" s="130"/>
      <c r="EQN38" s="130"/>
      <c r="EQO38" s="130"/>
      <c r="EQP38" s="130"/>
      <c r="EQQ38" s="130"/>
      <c r="EQR38" s="130"/>
      <c r="EQS38" s="130"/>
      <c r="EQT38" s="130"/>
      <c r="EQU38" s="130"/>
      <c r="EQV38" s="130"/>
      <c r="EQW38" s="130"/>
      <c r="EQX38" s="130"/>
      <c r="EQY38" s="130"/>
      <c r="EQZ38" s="130"/>
      <c r="ERA38" s="130"/>
      <c r="ERB38" s="130"/>
      <c r="ERC38" s="129"/>
      <c r="ERD38" s="130"/>
      <c r="ERE38" s="130"/>
      <c r="ERF38" s="130"/>
      <c r="ERG38" s="130"/>
      <c r="ERH38" s="130"/>
      <c r="ERI38" s="130"/>
      <c r="ERJ38" s="130"/>
      <c r="ERK38" s="130"/>
      <c r="ERL38" s="130"/>
      <c r="ERM38" s="130"/>
      <c r="ERN38" s="130"/>
      <c r="ERO38" s="130"/>
      <c r="ERP38" s="130"/>
      <c r="ERQ38" s="130"/>
      <c r="ERR38" s="130"/>
      <c r="ERS38" s="130"/>
      <c r="ERT38" s="130"/>
      <c r="ERU38" s="130"/>
      <c r="ERV38" s="130"/>
      <c r="ERW38" s="130"/>
      <c r="ERX38" s="130"/>
      <c r="ERY38" s="129"/>
      <c r="ERZ38" s="130"/>
      <c r="ESA38" s="130"/>
      <c r="ESB38" s="130"/>
      <c r="ESC38" s="130"/>
      <c r="ESD38" s="130"/>
      <c r="ESE38" s="130"/>
      <c r="ESF38" s="130"/>
      <c r="ESG38" s="130"/>
      <c r="ESH38" s="130"/>
      <c r="ESI38" s="130"/>
      <c r="ESJ38" s="130"/>
      <c r="ESK38" s="130"/>
      <c r="ESL38" s="130"/>
      <c r="ESM38" s="130"/>
      <c r="ESN38" s="130"/>
      <c r="ESO38" s="130"/>
      <c r="ESP38" s="130"/>
      <c r="ESQ38" s="130"/>
      <c r="ESR38" s="130"/>
      <c r="ESS38" s="130"/>
      <c r="EST38" s="130"/>
      <c r="ESU38" s="129"/>
      <c r="ESV38" s="130"/>
      <c r="ESW38" s="130"/>
      <c r="ESX38" s="130"/>
      <c r="ESY38" s="130"/>
      <c r="ESZ38" s="130"/>
      <c r="ETA38" s="130"/>
      <c r="ETB38" s="130"/>
      <c r="ETC38" s="130"/>
      <c r="ETD38" s="130"/>
      <c r="ETE38" s="130"/>
      <c r="ETF38" s="130"/>
      <c r="ETG38" s="130"/>
      <c r="ETH38" s="130"/>
      <c r="ETI38" s="130"/>
      <c r="ETJ38" s="130"/>
      <c r="ETK38" s="130"/>
      <c r="ETL38" s="130"/>
      <c r="ETM38" s="130"/>
      <c r="ETN38" s="130"/>
      <c r="ETO38" s="130"/>
      <c r="ETP38" s="130"/>
      <c r="ETQ38" s="129"/>
      <c r="ETR38" s="130"/>
      <c r="ETS38" s="130"/>
      <c r="ETT38" s="130"/>
      <c r="ETU38" s="130"/>
      <c r="ETV38" s="130"/>
      <c r="ETW38" s="130"/>
      <c r="ETX38" s="130"/>
      <c r="ETY38" s="130"/>
      <c r="ETZ38" s="130"/>
      <c r="EUA38" s="130"/>
      <c r="EUB38" s="130"/>
      <c r="EUC38" s="130"/>
      <c r="EUD38" s="130"/>
      <c r="EUE38" s="130"/>
      <c r="EUF38" s="130"/>
      <c r="EUG38" s="130"/>
      <c r="EUH38" s="130"/>
      <c r="EUI38" s="130"/>
      <c r="EUJ38" s="130"/>
      <c r="EUK38" s="130"/>
      <c r="EUL38" s="130"/>
      <c r="EUM38" s="129"/>
      <c r="EUN38" s="130"/>
      <c r="EUO38" s="130"/>
      <c r="EUP38" s="130"/>
      <c r="EUQ38" s="130"/>
      <c r="EUR38" s="130"/>
      <c r="EUS38" s="130"/>
      <c r="EUT38" s="130"/>
      <c r="EUU38" s="130"/>
      <c r="EUV38" s="130"/>
      <c r="EUW38" s="130"/>
      <c r="EUX38" s="130"/>
      <c r="EUY38" s="130"/>
      <c r="EUZ38" s="130"/>
      <c r="EVA38" s="130"/>
      <c r="EVB38" s="130"/>
      <c r="EVC38" s="130"/>
      <c r="EVD38" s="130"/>
      <c r="EVE38" s="130"/>
      <c r="EVF38" s="130"/>
      <c r="EVG38" s="130"/>
      <c r="EVH38" s="130"/>
      <c r="EVI38" s="129"/>
      <c r="EVJ38" s="130"/>
      <c r="EVK38" s="130"/>
      <c r="EVL38" s="130"/>
      <c r="EVM38" s="130"/>
      <c r="EVN38" s="130"/>
      <c r="EVO38" s="130"/>
      <c r="EVP38" s="130"/>
      <c r="EVQ38" s="130"/>
      <c r="EVR38" s="130"/>
      <c r="EVS38" s="130"/>
      <c r="EVT38" s="130"/>
      <c r="EVU38" s="130"/>
      <c r="EVV38" s="130"/>
      <c r="EVW38" s="130"/>
      <c r="EVX38" s="130"/>
      <c r="EVY38" s="130"/>
      <c r="EVZ38" s="130"/>
      <c r="EWA38" s="130"/>
      <c r="EWB38" s="130"/>
      <c r="EWC38" s="130"/>
      <c r="EWD38" s="130"/>
      <c r="EWE38" s="129"/>
      <c r="EWF38" s="130"/>
      <c r="EWG38" s="130"/>
      <c r="EWH38" s="130"/>
      <c r="EWI38" s="130"/>
      <c r="EWJ38" s="130"/>
      <c r="EWK38" s="130"/>
      <c r="EWL38" s="130"/>
      <c r="EWM38" s="130"/>
      <c r="EWN38" s="130"/>
      <c r="EWO38" s="130"/>
      <c r="EWP38" s="130"/>
      <c r="EWQ38" s="130"/>
      <c r="EWR38" s="130"/>
      <c r="EWS38" s="130"/>
      <c r="EWT38" s="130"/>
      <c r="EWU38" s="130"/>
      <c r="EWV38" s="130"/>
      <c r="EWW38" s="130"/>
      <c r="EWX38" s="130"/>
      <c r="EWY38" s="130"/>
      <c r="EWZ38" s="130"/>
      <c r="EXA38" s="129"/>
      <c r="EXB38" s="130"/>
      <c r="EXC38" s="130"/>
      <c r="EXD38" s="130"/>
      <c r="EXE38" s="130"/>
      <c r="EXF38" s="130"/>
      <c r="EXG38" s="130"/>
      <c r="EXH38" s="130"/>
      <c r="EXI38" s="130"/>
      <c r="EXJ38" s="130"/>
      <c r="EXK38" s="130"/>
      <c r="EXL38" s="130"/>
      <c r="EXM38" s="130"/>
      <c r="EXN38" s="130"/>
      <c r="EXO38" s="130"/>
      <c r="EXP38" s="130"/>
      <c r="EXQ38" s="130"/>
      <c r="EXR38" s="130"/>
      <c r="EXS38" s="130"/>
      <c r="EXT38" s="130"/>
      <c r="EXU38" s="130"/>
      <c r="EXV38" s="130"/>
      <c r="EXW38" s="129"/>
      <c r="EXX38" s="130"/>
      <c r="EXY38" s="130"/>
      <c r="EXZ38" s="130"/>
      <c r="EYA38" s="130"/>
      <c r="EYB38" s="130"/>
      <c r="EYC38" s="130"/>
      <c r="EYD38" s="130"/>
      <c r="EYE38" s="130"/>
      <c r="EYF38" s="130"/>
      <c r="EYG38" s="130"/>
      <c r="EYH38" s="130"/>
      <c r="EYI38" s="130"/>
      <c r="EYJ38" s="130"/>
      <c r="EYK38" s="130"/>
      <c r="EYL38" s="130"/>
      <c r="EYM38" s="130"/>
      <c r="EYN38" s="130"/>
      <c r="EYO38" s="130"/>
      <c r="EYP38" s="130"/>
      <c r="EYQ38" s="130"/>
      <c r="EYR38" s="130"/>
      <c r="EYS38" s="129"/>
      <c r="EYT38" s="130"/>
      <c r="EYU38" s="130"/>
      <c r="EYV38" s="130"/>
      <c r="EYW38" s="130"/>
      <c r="EYX38" s="130"/>
      <c r="EYY38" s="130"/>
      <c r="EYZ38" s="130"/>
      <c r="EZA38" s="130"/>
      <c r="EZB38" s="130"/>
      <c r="EZC38" s="130"/>
      <c r="EZD38" s="130"/>
      <c r="EZE38" s="130"/>
      <c r="EZF38" s="130"/>
      <c r="EZG38" s="130"/>
      <c r="EZH38" s="130"/>
      <c r="EZI38" s="130"/>
      <c r="EZJ38" s="130"/>
      <c r="EZK38" s="130"/>
      <c r="EZL38" s="130"/>
      <c r="EZM38" s="130"/>
      <c r="EZN38" s="130"/>
      <c r="EZO38" s="129"/>
      <c r="EZP38" s="130"/>
      <c r="EZQ38" s="130"/>
      <c r="EZR38" s="130"/>
      <c r="EZS38" s="130"/>
      <c r="EZT38" s="130"/>
      <c r="EZU38" s="130"/>
      <c r="EZV38" s="130"/>
      <c r="EZW38" s="130"/>
      <c r="EZX38" s="130"/>
      <c r="EZY38" s="130"/>
      <c r="EZZ38" s="130"/>
      <c r="FAA38" s="130"/>
      <c r="FAB38" s="130"/>
      <c r="FAC38" s="130"/>
      <c r="FAD38" s="130"/>
      <c r="FAE38" s="130"/>
      <c r="FAF38" s="130"/>
      <c r="FAG38" s="130"/>
      <c r="FAH38" s="130"/>
      <c r="FAI38" s="130"/>
      <c r="FAJ38" s="130"/>
      <c r="FAK38" s="129"/>
      <c r="FAL38" s="130"/>
      <c r="FAM38" s="130"/>
      <c r="FAN38" s="130"/>
      <c r="FAO38" s="130"/>
      <c r="FAP38" s="130"/>
      <c r="FAQ38" s="130"/>
      <c r="FAR38" s="130"/>
      <c r="FAS38" s="130"/>
      <c r="FAT38" s="130"/>
      <c r="FAU38" s="130"/>
      <c r="FAV38" s="130"/>
      <c r="FAW38" s="130"/>
      <c r="FAX38" s="130"/>
      <c r="FAY38" s="130"/>
      <c r="FAZ38" s="130"/>
      <c r="FBA38" s="130"/>
      <c r="FBB38" s="130"/>
      <c r="FBC38" s="130"/>
      <c r="FBD38" s="130"/>
      <c r="FBE38" s="130"/>
      <c r="FBF38" s="130"/>
      <c r="FBG38" s="129"/>
      <c r="FBH38" s="130"/>
      <c r="FBI38" s="130"/>
      <c r="FBJ38" s="130"/>
      <c r="FBK38" s="130"/>
      <c r="FBL38" s="130"/>
      <c r="FBM38" s="130"/>
      <c r="FBN38" s="130"/>
      <c r="FBO38" s="130"/>
      <c r="FBP38" s="130"/>
      <c r="FBQ38" s="130"/>
      <c r="FBR38" s="130"/>
      <c r="FBS38" s="130"/>
      <c r="FBT38" s="130"/>
      <c r="FBU38" s="130"/>
      <c r="FBV38" s="130"/>
      <c r="FBW38" s="130"/>
      <c r="FBX38" s="130"/>
      <c r="FBY38" s="130"/>
      <c r="FBZ38" s="130"/>
      <c r="FCA38" s="130"/>
      <c r="FCB38" s="130"/>
      <c r="FCC38" s="129"/>
      <c r="FCD38" s="130"/>
      <c r="FCE38" s="130"/>
      <c r="FCF38" s="130"/>
      <c r="FCG38" s="130"/>
      <c r="FCH38" s="130"/>
      <c r="FCI38" s="130"/>
      <c r="FCJ38" s="130"/>
      <c r="FCK38" s="130"/>
      <c r="FCL38" s="130"/>
      <c r="FCM38" s="130"/>
      <c r="FCN38" s="130"/>
      <c r="FCO38" s="130"/>
      <c r="FCP38" s="130"/>
      <c r="FCQ38" s="130"/>
      <c r="FCR38" s="130"/>
      <c r="FCS38" s="130"/>
      <c r="FCT38" s="130"/>
      <c r="FCU38" s="130"/>
      <c r="FCV38" s="130"/>
      <c r="FCW38" s="130"/>
      <c r="FCX38" s="130"/>
      <c r="FCY38" s="129"/>
      <c r="FCZ38" s="130"/>
      <c r="FDA38" s="130"/>
      <c r="FDB38" s="130"/>
      <c r="FDC38" s="130"/>
      <c r="FDD38" s="130"/>
      <c r="FDE38" s="130"/>
      <c r="FDF38" s="130"/>
      <c r="FDG38" s="130"/>
      <c r="FDH38" s="130"/>
      <c r="FDI38" s="130"/>
      <c r="FDJ38" s="130"/>
      <c r="FDK38" s="130"/>
      <c r="FDL38" s="130"/>
      <c r="FDM38" s="130"/>
      <c r="FDN38" s="130"/>
      <c r="FDO38" s="130"/>
      <c r="FDP38" s="130"/>
      <c r="FDQ38" s="130"/>
      <c r="FDR38" s="130"/>
      <c r="FDS38" s="130"/>
      <c r="FDT38" s="130"/>
      <c r="FDU38" s="129"/>
      <c r="FDV38" s="130"/>
      <c r="FDW38" s="130"/>
      <c r="FDX38" s="130"/>
      <c r="FDY38" s="130"/>
      <c r="FDZ38" s="130"/>
      <c r="FEA38" s="130"/>
      <c r="FEB38" s="130"/>
      <c r="FEC38" s="130"/>
      <c r="FED38" s="130"/>
      <c r="FEE38" s="130"/>
      <c r="FEF38" s="130"/>
      <c r="FEG38" s="130"/>
      <c r="FEH38" s="130"/>
      <c r="FEI38" s="130"/>
      <c r="FEJ38" s="130"/>
      <c r="FEK38" s="130"/>
      <c r="FEL38" s="130"/>
      <c r="FEM38" s="130"/>
      <c r="FEN38" s="130"/>
      <c r="FEO38" s="130"/>
      <c r="FEP38" s="130"/>
      <c r="FEQ38" s="129"/>
      <c r="FER38" s="130"/>
      <c r="FES38" s="130"/>
      <c r="FET38" s="130"/>
      <c r="FEU38" s="130"/>
      <c r="FEV38" s="130"/>
      <c r="FEW38" s="130"/>
      <c r="FEX38" s="130"/>
      <c r="FEY38" s="130"/>
      <c r="FEZ38" s="130"/>
      <c r="FFA38" s="130"/>
      <c r="FFB38" s="130"/>
      <c r="FFC38" s="130"/>
      <c r="FFD38" s="130"/>
      <c r="FFE38" s="130"/>
      <c r="FFF38" s="130"/>
      <c r="FFG38" s="130"/>
      <c r="FFH38" s="130"/>
      <c r="FFI38" s="130"/>
      <c r="FFJ38" s="130"/>
      <c r="FFK38" s="130"/>
      <c r="FFL38" s="130"/>
      <c r="FFM38" s="129"/>
      <c r="FFN38" s="130"/>
      <c r="FFO38" s="130"/>
      <c r="FFP38" s="130"/>
      <c r="FFQ38" s="130"/>
      <c r="FFR38" s="130"/>
      <c r="FFS38" s="130"/>
      <c r="FFT38" s="130"/>
      <c r="FFU38" s="130"/>
      <c r="FFV38" s="130"/>
      <c r="FFW38" s="130"/>
      <c r="FFX38" s="130"/>
      <c r="FFY38" s="130"/>
      <c r="FFZ38" s="130"/>
      <c r="FGA38" s="130"/>
      <c r="FGB38" s="130"/>
      <c r="FGC38" s="130"/>
      <c r="FGD38" s="130"/>
      <c r="FGE38" s="130"/>
      <c r="FGF38" s="130"/>
      <c r="FGG38" s="130"/>
      <c r="FGH38" s="130"/>
      <c r="FGI38" s="129"/>
      <c r="FGJ38" s="130"/>
      <c r="FGK38" s="130"/>
      <c r="FGL38" s="130"/>
      <c r="FGM38" s="130"/>
      <c r="FGN38" s="130"/>
      <c r="FGO38" s="130"/>
      <c r="FGP38" s="130"/>
      <c r="FGQ38" s="130"/>
      <c r="FGR38" s="130"/>
      <c r="FGS38" s="130"/>
      <c r="FGT38" s="130"/>
      <c r="FGU38" s="130"/>
      <c r="FGV38" s="130"/>
      <c r="FGW38" s="130"/>
      <c r="FGX38" s="130"/>
      <c r="FGY38" s="130"/>
      <c r="FGZ38" s="130"/>
      <c r="FHA38" s="130"/>
      <c r="FHB38" s="130"/>
      <c r="FHC38" s="130"/>
      <c r="FHD38" s="130"/>
      <c r="FHE38" s="129"/>
      <c r="FHF38" s="130"/>
      <c r="FHG38" s="130"/>
      <c r="FHH38" s="130"/>
      <c r="FHI38" s="130"/>
      <c r="FHJ38" s="130"/>
      <c r="FHK38" s="130"/>
      <c r="FHL38" s="130"/>
      <c r="FHM38" s="130"/>
      <c r="FHN38" s="130"/>
      <c r="FHO38" s="130"/>
      <c r="FHP38" s="130"/>
      <c r="FHQ38" s="130"/>
      <c r="FHR38" s="130"/>
      <c r="FHS38" s="130"/>
      <c r="FHT38" s="130"/>
      <c r="FHU38" s="130"/>
      <c r="FHV38" s="130"/>
      <c r="FHW38" s="130"/>
      <c r="FHX38" s="130"/>
      <c r="FHY38" s="130"/>
      <c r="FHZ38" s="130"/>
      <c r="FIA38" s="129"/>
      <c r="FIB38" s="130"/>
      <c r="FIC38" s="130"/>
      <c r="FID38" s="130"/>
      <c r="FIE38" s="130"/>
      <c r="FIF38" s="130"/>
      <c r="FIG38" s="130"/>
      <c r="FIH38" s="130"/>
      <c r="FII38" s="130"/>
      <c r="FIJ38" s="130"/>
      <c r="FIK38" s="130"/>
      <c r="FIL38" s="130"/>
      <c r="FIM38" s="130"/>
      <c r="FIN38" s="130"/>
      <c r="FIO38" s="130"/>
      <c r="FIP38" s="130"/>
      <c r="FIQ38" s="130"/>
      <c r="FIR38" s="130"/>
      <c r="FIS38" s="130"/>
      <c r="FIT38" s="130"/>
      <c r="FIU38" s="130"/>
      <c r="FIV38" s="130"/>
      <c r="FIW38" s="129"/>
      <c r="FIX38" s="130"/>
      <c r="FIY38" s="130"/>
      <c r="FIZ38" s="130"/>
      <c r="FJA38" s="130"/>
      <c r="FJB38" s="130"/>
      <c r="FJC38" s="130"/>
      <c r="FJD38" s="130"/>
      <c r="FJE38" s="130"/>
      <c r="FJF38" s="130"/>
      <c r="FJG38" s="130"/>
      <c r="FJH38" s="130"/>
      <c r="FJI38" s="130"/>
      <c r="FJJ38" s="130"/>
      <c r="FJK38" s="130"/>
      <c r="FJL38" s="130"/>
      <c r="FJM38" s="130"/>
      <c r="FJN38" s="130"/>
      <c r="FJO38" s="130"/>
      <c r="FJP38" s="130"/>
      <c r="FJQ38" s="130"/>
      <c r="FJR38" s="130"/>
      <c r="FJS38" s="129"/>
      <c r="FJT38" s="130"/>
      <c r="FJU38" s="130"/>
      <c r="FJV38" s="130"/>
      <c r="FJW38" s="130"/>
      <c r="FJX38" s="130"/>
      <c r="FJY38" s="130"/>
      <c r="FJZ38" s="130"/>
      <c r="FKA38" s="130"/>
      <c r="FKB38" s="130"/>
      <c r="FKC38" s="130"/>
      <c r="FKD38" s="130"/>
      <c r="FKE38" s="130"/>
      <c r="FKF38" s="130"/>
      <c r="FKG38" s="130"/>
      <c r="FKH38" s="130"/>
      <c r="FKI38" s="130"/>
      <c r="FKJ38" s="130"/>
      <c r="FKK38" s="130"/>
      <c r="FKL38" s="130"/>
      <c r="FKM38" s="130"/>
      <c r="FKN38" s="130"/>
      <c r="FKO38" s="129"/>
      <c r="FKP38" s="130"/>
      <c r="FKQ38" s="130"/>
      <c r="FKR38" s="130"/>
      <c r="FKS38" s="130"/>
      <c r="FKT38" s="130"/>
      <c r="FKU38" s="130"/>
      <c r="FKV38" s="130"/>
      <c r="FKW38" s="130"/>
      <c r="FKX38" s="130"/>
      <c r="FKY38" s="130"/>
      <c r="FKZ38" s="130"/>
      <c r="FLA38" s="130"/>
      <c r="FLB38" s="130"/>
      <c r="FLC38" s="130"/>
      <c r="FLD38" s="130"/>
      <c r="FLE38" s="130"/>
      <c r="FLF38" s="130"/>
      <c r="FLG38" s="130"/>
      <c r="FLH38" s="130"/>
      <c r="FLI38" s="130"/>
      <c r="FLJ38" s="130"/>
      <c r="FLK38" s="129"/>
      <c r="FLL38" s="130"/>
      <c r="FLM38" s="130"/>
      <c r="FLN38" s="130"/>
      <c r="FLO38" s="130"/>
      <c r="FLP38" s="130"/>
      <c r="FLQ38" s="130"/>
      <c r="FLR38" s="130"/>
      <c r="FLS38" s="130"/>
      <c r="FLT38" s="130"/>
      <c r="FLU38" s="130"/>
      <c r="FLV38" s="130"/>
      <c r="FLW38" s="130"/>
      <c r="FLX38" s="130"/>
      <c r="FLY38" s="130"/>
      <c r="FLZ38" s="130"/>
      <c r="FMA38" s="130"/>
      <c r="FMB38" s="130"/>
      <c r="FMC38" s="130"/>
      <c r="FMD38" s="130"/>
      <c r="FME38" s="130"/>
      <c r="FMF38" s="130"/>
      <c r="FMG38" s="129"/>
      <c r="FMH38" s="130"/>
      <c r="FMI38" s="130"/>
      <c r="FMJ38" s="130"/>
      <c r="FMK38" s="130"/>
      <c r="FML38" s="130"/>
      <c r="FMM38" s="130"/>
      <c r="FMN38" s="130"/>
      <c r="FMO38" s="130"/>
      <c r="FMP38" s="130"/>
      <c r="FMQ38" s="130"/>
      <c r="FMR38" s="130"/>
      <c r="FMS38" s="130"/>
      <c r="FMT38" s="130"/>
      <c r="FMU38" s="130"/>
      <c r="FMV38" s="130"/>
      <c r="FMW38" s="130"/>
      <c r="FMX38" s="130"/>
      <c r="FMY38" s="130"/>
      <c r="FMZ38" s="130"/>
      <c r="FNA38" s="130"/>
      <c r="FNB38" s="130"/>
      <c r="FNC38" s="129"/>
      <c r="FND38" s="130"/>
      <c r="FNE38" s="130"/>
      <c r="FNF38" s="130"/>
      <c r="FNG38" s="130"/>
      <c r="FNH38" s="130"/>
      <c r="FNI38" s="130"/>
      <c r="FNJ38" s="130"/>
      <c r="FNK38" s="130"/>
      <c r="FNL38" s="130"/>
      <c r="FNM38" s="130"/>
      <c r="FNN38" s="130"/>
      <c r="FNO38" s="130"/>
      <c r="FNP38" s="130"/>
      <c r="FNQ38" s="130"/>
      <c r="FNR38" s="130"/>
      <c r="FNS38" s="130"/>
      <c r="FNT38" s="130"/>
      <c r="FNU38" s="130"/>
      <c r="FNV38" s="130"/>
      <c r="FNW38" s="130"/>
      <c r="FNX38" s="130"/>
      <c r="FNY38" s="129"/>
      <c r="FNZ38" s="130"/>
      <c r="FOA38" s="130"/>
      <c r="FOB38" s="130"/>
      <c r="FOC38" s="130"/>
      <c r="FOD38" s="130"/>
      <c r="FOE38" s="130"/>
      <c r="FOF38" s="130"/>
      <c r="FOG38" s="130"/>
      <c r="FOH38" s="130"/>
      <c r="FOI38" s="130"/>
      <c r="FOJ38" s="130"/>
      <c r="FOK38" s="130"/>
      <c r="FOL38" s="130"/>
      <c r="FOM38" s="130"/>
      <c r="FON38" s="130"/>
      <c r="FOO38" s="130"/>
      <c r="FOP38" s="130"/>
      <c r="FOQ38" s="130"/>
      <c r="FOR38" s="130"/>
      <c r="FOS38" s="130"/>
      <c r="FOT38" s="130"/>
      <c r="FOU38" s="129"/>
      <c r="FOV38" s="130"/>
      <c r="FOW38" s="130"/>
      <c r="FOX38" s="130"/>
      <c r="FOY38" s="130"/>
      <c r="FOZ38" s="130"/>
      <c r="FPA38" s="130"/>
      <c r="FPB38" s="130"/>
      <c r="FPC38" s="130"/>
      <c r="FPD38" s="130"/>
      <c r="FPE38" s="130"/>
      <c r="FPF38" s="130"/>
      <c r="FPG38" s="130"/>
      <c r="FPH38" s="130"/>
      <c r="FPI38" s="130"/>
      <c r="FPJ38" s="130"/>
      <c r="FPK38" s="130"/>
      <c r="FPL38" s="130"/>
      <c r="FPM38" s="130"/>
      <c r="FPN38" s="130"/>
      <c r="FPO38" s="130"/>
      <c r="FPP38" s="130"/>
      <c r="FPQ38" s="129"/>
      <c r="FPR38" s="130"/>
      <c r="FPS38" s="130"/>
      <c r="FPT38" s="130"/>
      <c r="FPU38" s="130"/>
      <c r="FPV38" s="130"/>
      <c r="FPW38" s="130"/>
      <c r="FPX38" s="130"/>
      <c r="FPY38" s="130"/>
      <c r="FPZ38" s="130"/>
      <c r="FQA38" s="130"/>
      <c r="FQB38" s="130"/>
      <c r="FQC38" s="130"/>
      <c r="FQD38" s="130"/>
      <c r="FQE38" s="130"/>
      <c r="FQF38" s="130"/>
      <c r="FQG38" s="130"/>
      <c r="FQH38" s="130"/>
      <c r="FQI38" s="130"/>
      <c r="FQJ38" s="130"/>
      <c r="FQK38" s="130"/>
      <c r="FQL38" s="130"/>
      <c r="FQM38" s="129"/>
      <c r="FQN38" s="130"/>
      <c r="FQO38" s="130"/>
      <c r="FQP38" s="130"/>
      <c r="FQQ38" s="130"/>
      <c r="FQR38" s="130"/>
      <c r="FQS38" s="130"/>
      <c r="FQT38" s="130"/>
      <c r="FQU38" s="130"/>
      <c r="FQV38" s="130"/>
      <c r="FQW38" s="130"/>
      <c r="FQX38" s="130"/>
      <c r="FQY38" s="130"/>
      <c r="FQZ38" s="130"/>
      <c r="FRA38" s="130"/>
      <c r="FRB38" s="130"/>
      <c r="FRC38" s="130"/>
      <c r="FRD38" s="130"/>
      <c r="FRE38" s="130"/>
      <c r="FRF38" s="130"/>
      <c r="FRG38" s="130"/>
      <c r="FRH38" s="130"/>
      <c r="FRI38" s="129"/>
      <c r="FRJ38" s="130"/>
      <c r="FRK38" s="130"/>
      <c r="FRL38" s="130"/>
      <c r="FRM38" s="130"/>
      <c r="FRN38" s="130"/>
      <c r="FRO38" s="130"/>
      <c r="FRP38" s="130"/>
      <c r="FRQ38" s="130"/>
      <c r="FRR38" s="130"/>
      <c r="FRS38" s="130"/>
      <c r="FRT38" s="130"/>
      <c r="FRU38" s="130"/>
      <c r="FRV38" s="130"/>
      <c r="FRW38" s="130"/>
      <c r="FRX38" s="130"/>
      <c r="FRY38" s="130"/>
      <c r="FRZ38" s="130"/>
      <c r="FSA38" s="130"/>
      <c r="FSB38" s="130"/>
      <c r="FSC38" s="130"/>
      <c r="FSD38" s="130"/>
      <c r="FSE38" s="129"/>
      <c r="FSF38" s="130"/>
      <c r="FSG38" s="130"/>
      <c r="FSH38" s="130"/>
      <c r="FSI38" s="130"/>
      <c r="FSJ38" s="130"/>
      <c r="FSK38" s="130"/>
      <c r="FSL38" s="130"/>
      <c r="FSM38" s="130"/>
      <c r="FSN38" s="130"/>
      <c r="FSO38" s="130"/>
      <c r="FSP38" s="130"/>
      <c r="FSQ38" s="130"/>
      <c r="FSR38" s="130"/>
      <c r="FSS38" s="130"/>
      <c r="FST38" s="130"/>
      <c r="FSU38" s="130"/>
      <c r="FSV38" s="130"/>
      <c r="FSW38" s="130"/>
      <c r="FSX38" s="130"/>
      <c r="FSY38" s="130"/>
      <c r="FSZ38" s="130"/>
      <c r="FTA38" s="129"/>
      <c r="FTB38" s="130"/>
      <c r="FTC38" s="130"/>
      <c r="FTD38" s="130"/>
      <c r="FTE38" s="130"/>
      <c r="FTF38" s="130"/>
      <c r="FTG38" s="130"/>
      <c r="FTH38" s="130"/>
      <c r="FTI38" s="130"/>
      <c r="FTJ38" s="130"/>
      <c r="FTK38" s="130"/>
      <c r="FTL38" s="130"/>
      <c r="FTM38" s="130"/>
      <c r="FTN38" s="130"/>
      <c r="FTO38" s="130"/>
      <c r="FTP38" s="130"/>
      <c r="FTQ38" s="130"/>
      <c r="FTR38" s="130"/>
      <c r="FTS38" s="130"/>
      <c r="FTT38" s="130"/>
      <c r="FTU38" s="130"/>
      <c r="FTV38" s="130"/>
      <c r="FTW38" s="129"/>
      <c r="FTX38" s="130"/>
      <c r="FTY38" s="130"/>
      <c r="FTZ38" s="130"/>
      <c r="FUA38" s="130"/>
      <c r="FUB38" s="130"/>
      <c r="FUC38" s="130"/>
      <c r="FUD38" s="130"/>
      <c r="FUE38" s="130"/>
      <c r="FUF38" s="130"/>
      <c r="FUG38" s="130"/>
      <c r="FUH38" s="130"/>
      <c r="FUI38" s="130"/>
      <c r="FUJ38" s="130"/>
      <c r="FUK38" s="130"/>
      <c r="FUL38" s="130"/>
      <c r="FUM38" s="130"/>
      <c r="FUN38" s="130"/>
      <c r="FUO38" s="130"/>
      <c r="FUP38" s="130"/>
      <c r="FUQ38" s="130"/>
      <c r="FUR38" s="130"/>
      <c r="FUS38" s="129"/>
      <c r="FUT38" s="130"/>
      <c r="FUU38" s="130"/>
      <c r="FUV38" s="130"/>
      <c r="FUW38" s="130"/>
      <c r="FUX38" s="130"/>
      <c r="FUY38" s="130"/>
      <c r="FUZ38" s="130"/>
      <c r="FVA38" s="130"/>
      <c r="FVB38" s="130"/>
      <c r="FVC38" s="130"/>
      <c r="FVD38" s="130"/>
      <c r="FVE38" s="130"/>
      <c r="FVF38" s="130"/>
      <c r="FVG38" s="130"/>
      <c r="FVH38" s="130"/>
      <c r="FVI38" s="130"/>
      <c r="FVJ38" s="130"/>
      <c r="FVK38" s="130"/>
      <c r="FVL38" s="130"/>
      <c r="FVM38" s="130"/>
      <c r="FVN38" s="130"/>
      <c r="FVO38" s="129"/>
      <c r="FVP38" s="130"/>
      <c r="FVQ38" s="130"/>
      <c r="FVR38" s="130"/>
      <c r="FVS38" s="130"/>
      <c r="FVT38" s="130"/>
      <c r="FVU38" s="130"/>
      <c r="FVV38" s="130"/>
      <c r="FVW38" s="130"/>
      <c r="FVX38" s="130"/>
      <c r="FVY38" s="130"/>
      <c r="FVZ38" s="130"/>
      <c r="FWA38" s="130"/>
      <c r="FWB38" s="130"/>
      <c r="FWC38" s="130"/>
      <c r="FWD38" s="130"/>
      <c r="FWE38" s="130"/>
      <c r="FWF38" s="130"/>
      <c r="FWG38" s="130"/>
      <c r="FWH38" s="130"/>
      <c r="FWI38" s="130"/>
      <c r="FWJ38" s="130"/>
      <c r="FWK38" s="129"/>
      <c r="FWL38" s="130"/>
      <c r="FWM38" s="130"/>
      <c r="FWN38" s="130"/>
      <c r="FWO38" s="130"/>
      <c r="FWP38" s="130"/>
      <c r="FWQ38" s="130"/>
      <c r="FWR38" s="130"/>
      <c r="FWS38" s="130"/>
      <c r="FWT38" s="130"/>
      <c r="FWU38" s="130"/>
      <c r="FWV38" s="130"/>
      <c r="FWW38" s="130"/>
      <c r="FWX38" s="130"/>
      <c r="FWY38" s="130"/>
      <c r="FWZ38" s="130"/>
      <c r="FXA38" s="130"/>
      <c r="FXB38" s="130"/>
      <c r="FXC38" s="130"/>
      <c r="FXD38" s="130"/>
      <c r="FXE38" s="130"/>
      <c r="FXF38" s="130"/>
      <c r="FXG38" s="129"/>
      <c r="FXH38" s="130"/>
      <c r="FXI38" s="130"/>
      <c r="FXJ38" s="130"/>
      <c r="FXK38" s="130"/>
      <c r="FXL38" s="130"/>
      <c r="FXM38" s="130"/>
      <c r="FXN38" s="130"/>
      <c r="FXO38" s="130"/>
      <c r="FXP38" s="130"/>
      <c r="FXQ38" s="130"/>
      <c r="FXR38" s="130"/>
      <c r="FXS38" s="130"/>
      <c r="FXT38" s="130"/>
      <c r="FXU38" s="130"/>
      <c r="FXV38" s="130"/>
      <c r="FXW38" s="130"/>
      <c r="FXX38" s="130"/>
      <c r="FXY38" s="130"/>
      <c r="FXZ38" s="130"/>
      <c r="FYA38" s="130"/>
      <c r="FYB38" s="130"/>
      <c r="FYC38" s="129"/>
      <c r="FYD38" s="130"/>
      <c r="FYE38" s="130"/>
      <c r="FYF38" s="130"/>
      <c r="FYG38" s="130"/>
      <c r="FYH38" s="130"/>
      <c r="FYI38" s="130"/>
      <c r="FYJ38" s="130"/>
      <c r="FYK38" s="130"/>
      <c r="FYL38" s="130"/>
      <c r="FYM38" s="130"/>
      <c r="FYN38" s="130"/>
      <c r="FYO38" s="130"/>
      <c r="FYP38" s="130"/>
      <c r="FYQ38" s="130"/>
      <c r="FYR38" s="130"/>
      <c r="FYS38" s="130"/>
      <c r="FYT38" s="130"/>
      <c r="FYU38" s="130"/>
      <c r="FYV38" s="130"/>
      <c r="FYW38" s="130"/>
      <c r="FYX38" s="130"/>
      <c r="FYY38" s="129"/>
      <c r="FYZ38" s="130"/>
      <c r="FZA38" s="130"/>
      <c r="FZB38" s="130"/>
      <c r="FZC38" s="130"/>
      <c r="FZD38" s="130"/>
      <c r="FZE38" s="130"/>
      <c r="FZF38" s="130"/>
      <c r="FZG38" s="130"/>
      <c r="FZH38" s="130"/>
      <c r="FZI38" s="130"/>
      <c r="FZJ38" s="130"/>
      <c r="FZK38" s="130"/>
      <c r="FZL38" s="130"/>
      <c r="FZM38" s="130"/>
      <c r="FZN38" s="130"/>
      <c r="FZO38" s="130"/>
      <c r="FZP38" s="130"/>
      <c r="FZQ38" s="130"/>
      <c r="FZR38" s="130"/>
      <c r="FZS38" s="130"/>
      <c r="FZT38" s="130"/>
      <c r="FZU38" s="129"/>
      <c r="FZV38" s="130"/>
      <c r="FZW38" s="130"/>
      <c r="FZX38" s="130"/>
      <c r="FZY38" s="130"/>
      <c r="FZZ38" s="130"/>
      <c r="GAA38" s="130"/>
      <c r="GAB38" s="130"/>
      <c r="GAC38" s="130"/>
      <c r="GAD38" s="130"/>
      <c r="GAE38" s="130"/>
      <c r="GAF38" s="130"/>
      <c r="GAG38" s="130"/>
      <c r="GAH38" s="130"/>
      <c r="GAI38" s="130"/>
      <c r="GAJ38" s="130"/>
      <c r="GAK38" s="130"/>
      <c r="GAL38" s="130"/>
      <c r="GAM38" s="130"/>
      <c r="GAN38" s="130"/>
      <c r="GAO38" s="130"/>
      <c r="GAP38" s="130"/>
      <c r="GAQ38" s="129"/>
      <c r="GAR38" s="130"/>
      <c r="GAS38" s="130"/>
      <c r="GAT38" s="130"/>
      <c r="GAU38" s="130"/>
      <c r="GAV38" s="130"/>
      <c r="GAW38" s="130"/>
      <c r="GAX38" s="130"/>
      <c r="GAY38" s="130"/>
      <c r="GAZ38" s="130"/>
      <c r="GBA38" s="130"/>
      <c r="GBB38" s="130"/>
      <c r="GBC38" s="130"/>
      <c r="GBD38" s="130"/>
      <c r="GBE38" s="130"/>
      <c r="GBF38" s="130"/>
      <c r="GBG38" s="130"/>
      <c r="GBH38" s="130"/>
      <c r="GBI38" s="130"/>
      <c r="GBJ38" s="130"/>
      <c r="GBK38" s="130"/>
      <c r="GBL38" s="130"/>
      <c r="GBM38" s="129"/>
      <c r="GBN38" s="130"/>
      <c r="GBO38" s="130"/>
      <c r="GBP38" s="130"/>
      <c r="GBQ38" s="130"/>
      <c r="GBR38" s="130"/>
      <c r="GBS38" s="130"/>
      <c r="GBT38" s="130"/>
      <c r="GBU38" s="130"/>
      <c r="GBV38" s="130"/>
      <c r="GBW38" s="130"/>
      <c r="GBX38" s="130"/>
      <c r="GBY38" s="130"/>
      <c r="GBZ38" s="130"/>
      <c r="GCA38" s="130"/>
      <c r="GCB38" s="130"/>
      <c r="GCC38" s="130"/>
      <c r="GCD38" s="130"/>
      <c r="GCE38" s="130"/>
      <c r="GCF38" s="130"/>
      <c r="GCG38" s="130"/>
      <c r="GCH38" s="130"/>
      <c r="GCI38" s="129"/>
      <c r="GCJ38" s="130"/>
      <c r="GCK38" s="130"/>
      <c r="GCL38" s="130"/>
      <c r="GCM38" s="130"/>
      <c r="GCN38" s="130"/>
      <c r="GCO38" s="130"/>
      <c r="GCP38" s="130"/>
      <c r="GCQ38" s="130"/>
      <c r="GCR38" s="130"/>
      <c r="GCS38" s="130"/>
      <c r="GCT38" s="130"/>
      <c r="GCU38" s="130"/>
      <c r="GCV38" s="130"/>
      <c r="GCW38" s="130"/>
      <c r="GCX38" s="130"/>
      <c r="GCY38" s="130"/>
      <c r="GCZ38" s="130"/>
      <c r="GDA38" s="130"/>
      <c r="GDB38" s="130"/>
      <c r="GDC38" s="130"/>
      <c r="GDD38" s="130"/>
      <c r="GDE38" s="129"/>
      <c r="GDF38" s="130"/>
      <c r="GDG38" s="130"/>
      <c r="GDH38" s="130"/>
      <c r="GDI38" s="130"/>
      <c r="GDJ38" s="130"/>
      <c r="GDK38" s="130"/>
      <c r="GDL38" s="130"/>
      <c r="GDM38" s="130"/>
      <c r="GDN38" s="130"/>
      <c r="GDO38" s="130"/>
      <c r="GDP38" s="130"/>
      <c r="GDQ38" s="130"/>
      <c r="GDR38" s="130"/>
      <c r="GDS38" s="130"/>
      <c r="GDT38" s="130"/>
      <c r="GDU38" s="130"/>
      <c r="GDV38" s="130"/>
      <c r="GDW38" s="130"/>
      <c r="GDX38" s="130"/>
      <c r="GDY38" s="130"/>
      <c r="GDZ38" s="130"/>
      <c r="GEA38" s="129"/>
      <c r="GEB38" s="130"/>
      <c r="GEC38" s="130"/>
      <c r="GED38" s="130"/>
      <c r="GEE38" s="130"/>
      <c r="GEF38" s="130"/>
      <c r="GEG38" s="130"/>
      <c r="GEH38" s="130"/>
      <c r="GEI38" s="130"/>
      <c r="GEJ38" s="130"/>
      <c r="GEK38" s="130"/>
      <c r="GEL38" s="130"/>
      <c r="GEM38" s="130"/>
      <c r="GEN38" s="130"/>
      <c r="GEO38" s="130"/>
      <c r="GEP38" s="130"/>
      <c r="GEQ38" s="130"/>
      <c r="GER38" s="130"/>
      <c r="GES38" s="130"/>
      <c r="GET38" s="130"/>
      <c r="GEU38" s="130"/>
      <c r="GEV38" s="130"/>
      <c r="GEW38" s="129"/>
      <c r="GEX38" s="130"/>
      <c r="GEY38" s="130"/>
      <c r="GEZ38" s="130"/>
      <c r="GFA38" s="130"/>
      <c r="GFB38" s="130"/>
      <c r="GFC38" s="130"/>
      <c r="GFD38" s="130"/>
      <c r="GFE38" s="130"/>
      <c r="GFF38" s="130"/>
      <c r="GFG38" s="130"/>
      <c r="GFH38" s="130"/>
      <c r="GFI38" s="130"/>
      <c r="GFJ38" s="130"/>
      <c r="GFK38" s="130"/>
      <c r="GFL38" s="130"/>
      <c r="GFM38" s="130"/>
      <c r="GFN38" s="130"/>
      <c r="GFO38" s="130"/>
      <c r="GFP38" s="130"/>
      <c r="GFQ38" s="130"/>
      <c r="GFR38" s="130"/>
      <c r="GFS38" s="129"/>
      <c r="GFT38" s="130"/>
      <c r="GFU38" s="130"/>
      <c r="GFV38" s="130"/>
      <c r="GFW38" s="130"/>
      <c r="GFX38" s="130"/>
      <c r="GFY38" s="130"/>
      <c r="GFZ38" s="130"/>
      <c r="GGA38" s="130"/>
      <c r="GGB38" s="130"/>
      <c r="GGC38" s="130"/>
      <c r="GGD38" s="130"/>
      <c r="GGE38" s="130"/>
      <c r="GGF38" s="130"/>
      <c r="GGG38" s="130"/>
      <c r="GGH38" s="130"/>
      <c r="GGI38" s="130"/>
      <c r="GGJ38" s="130"/>
      <c r="GGK38" s="130"/>
      <c r="GGL38" s="130"/>
      <c r="GGM38" s="130"/>
      <c r="GGN38" s="130"/>
      <c r="GGO38" s="129"/>
      <c r="GGP38" s="130"/>
      <c r="GGQ38" s="130"/>
      <c r="GGR38" s="130"/>
      <c r="GGS38" s="130"/>
      <c r="GGT38" s="130"/>
      <c r="GGU38" s="130"/>
      <c r="GGV38" s="130"/>
      <c r="GGW38" s="130"/>
      <c r="GGX38" s="130"/>
      <c r="GGY38" s="130"/>
      <c r="GGZ38" s="130"/>
      <c r="GHA38" s="130"/>
      <c r="GHB38" s="130"/>
      <c r="GHC38" s="130"/>
      <c r="GHD38" s="130"/>
      <c r="GHE38" s="130"/>
      <c r="GHF38" s="130"/>
      <c r="GHG38" s="130"/>
      <c r="GHH38" s="130"/>
      <c r="GHI38" s="130"/>
      <c r="GHJ38" s="130"/>
      <c r="GHK38" s="129"/>
      <c r="GHL38" s="130"/>
      <c r="GHM38" s="130"/>
      <c r="GHN38" s="130"/>
      <c r="GHO38" s="130"/>
      <c r="GHP38" s="130"/>
      <c r="GHQ38" s="130"/>
      <c r="GHR38" s="130"/>
      <c r="GHS38" s="130"/>
      <c r="GHT38" s="130"/>
      <c r="GHU38" s="130"/>
      <c r="GHV38" s="130"/>
      <c r="GHW38" s="130"/>
      <c r="GHX38" s="130"/>
      <c r="GHY38" s="130"/>
      <c r="GHZ38" s="130"/>
      <c r="GIA38" s="130"/>
      <c r="GIB38" s="130"/>
      <c r="GIC38" s="130"/>
      <c r="GID38" s="130"/>
      <c r="GIE38" s="130"/>
      <c r="GIF38" s="130"/>
      <c r="GIG38" s="129"/>
      <c r="GIH38" s="130"/>
      <c r="GII38" s="130"/>
      <c r="GIJ38" s="130"/>
      <c r="GIK38" s="130"/>
      <c r="GIL38" s="130"/>
      <c r="GIM38" s="130"/>
      <c r="GIN38" s="130"/>
      <c r="GIO38" s="130"/>
      <c r="GIP38" s="130"/>
      <c r="GIQ38" s="130"/>
      <c r="GIR38" s="130"/>
      <c r="GIS38" s="130"/>
      <c r="GIT38" s="130"/>
      <c r="GIU38" s="130"/>
      <c r="GIV38" s="130"/>
      <c r="GIW38" s="130"/>
      <c r="GIX38" s="130"/>
      <c r="GIY38" s="130"/>
      <c r="GIZ38" s="130"/>
      <c r="GJA38" s="130"/>
      <c r="GJB38" s="130"/>
      <c r="GJC38" s="129"/>
      <c r="GJD38" s="130"/>
      <c r="GJE38" s="130"/>
      <c r="GJF38" s="130"/>
      <c r="GJG38" s="130"/>
      <c r="GJH38" s="130"/>
      <c r="GJI38" s="130"/>
      <c r="GJJ38" s="130"/>
      <c r="GJK38" s="130"/>
      <c r="GJL38" s="130"/>
      <c r="GJM38" s="130"/>
      <c r="GJN38" s="130"/>
      <c r="GJO38" s="130"/>
      <c r="GJP38" s="130"/>
      <c r="GJQ38" s="130"/>
      <c r="GJR38" s="130"/>
      <c r="GJS38" s="130"/>
      <c r="GJT38" s="130"/>
      <c r="GJU38" s="130"/>
      <c r="GJV38" s="130"/>
      <c r="GJW38" s="130"/>
      <c r="GJX38" s="130"/>
      <c r="GJY38" s="129"/>
      <c r="GJZ38" s="130"/>
      <c r="GKA38" s="130"/>
      <c r="GKB38" s="130"/>
      <c r="GKC38" s="130"/>
      <c r="GKD38" s="130"/>
      <c r="GKE38" s="130"/>
      <c r="GKF38" s="130"/>
      <c r="GKG38" s="130"/>
      <c r="GKH38" s="130"/>
      <c r="GKI38" s="130"/>
      <c r="GKJ38" s="130"/>
      <c r="GKK38" s="130"/>
      <c r="GKL38" s="130"/>
      <c r="GKM38" s="130"/>
      <c r="GKN38" s="130"/>
      <c r="GKO38" s="130"/>
      <c r="GKP38" s="130"/>
      <c r="GKQ38" s="130"/>
      <c r="GKR38" s="130"/>
      <c r="GKS38" s="130"/>
      <c r="GKT38" s="130"/>
      <c r="GKU38" s="129"/>
      <c r="GKV38" s="130"/>
      <c r="GKW38" s="130"/>
      <c r="GKX38" s="130"/>
      <c r="GKY38" s="130"/>
      <c r="GKZ38" s="130"/>
      <c r="GLA38" s="130"/>
      <c r="GLB38" s="130"/>
      <c r="GLC38" s="130"/>
      <c r="GLD38" s="130"/>
      <c r="GLE38" s="130"/>
      <c r="GLF38" s="130"/>
      <c r="GLG38" s="130"/>
      <c r="GLH38" s="130"/>
      <c r="GLI38" s="130"/>
      <c r="GLJ38" s="130"/>
      <c r="GLK38" s="130"/>
      <c r="GLL38" s="130"/>
      <c r="GLM38" s="130"/>
      <c r="GLN38" s="130"/>
      <c r="GLO38" s="130"/>
      <c r="GLP38" s="130"/>
      <c r="GLQ38" s="129"/>
      <c r="GLR38" s="130"/>
      <c r="GLS38" s="130"/>
      <c r="GLT38" s="130"/>
      <c r="GLU38" s="130"/>
      <c r="GLV38" s="130"/>
      <c r="GLW38" s="130"/>
      <c r="GLX38" s="130"/>
      <c r="GLY38" s="130"/>
      <c r="GLZ38" s="130"/>
      <c r="GMA38" s="130"/>
      <c r="GMB38" s="130"/>
      <c r="GMC38" s="130"/>
      <c r="GMD38" s="130"/>
      <c r="GME38" s="130"/>
      <c r="GMF38" s="130"/>
      <c r="GMG38" s="130"/>
      <c r="GMH38" s="130"/>
      <c r="GMI38" s="130"/>
      <c r="GMJ38" s="130"/>
      <c r="GMK38" s="130"/>
      <c r="GML38" s="130"/>
      <c r="GMM38" s="129"/>
      <c r="GMN38" s="130"/>
      <c r="GMO38" s="130"/>
      <c r="GMP38" s="130"/>
      <c r="GMQ38" s="130"/>
      <c r="GMR38" s="130"/>
      <c r="GMS38" s="130"/>
      <c r="GMT38" s="130"/>
      <c r="GMU38" s="130"/>
      <c r="GMV38" s="130"/>
      <c r="GMW38" s="130"/>
      <c r="GMX38" s="130"/>
      <c r="GMY38" s="130"/>
      <c r="GMZ38" s="130"/>
      <c r="GNA38" s="130"/>
      <c r="GNB38" s="130"/>
      <c r="GNC38" s="130"/>
      <c r="GND38" s="130"/>
      <c r="GNE38" s="130"/>
      <c r="GNF38" s="130"/>
      <c r="GNG38" s="130"/>
      <c r="GNH38" s="130"/>
      <c r="GNI38" s="129"/>
      <c r="GNJ38" s="130"/>
      <c r="GNK38" s="130"/>
      <c r="GNL38" s="130"/>
      <c r="GNM38" s="130"/>
      <c r="GNN38" s="130"/>
      <c r="GNO38" s="130"/>
      <c r="GNP38" s="130"/>
      <c r="GNQ38" s="130"/>
      <c r="GNR38" s="130"/>
      <c r="GNS38" s="130"/>
      <c r="GNT38" s="130"/>
      <c r="GNU38" s="130"/>
      <c r="GNV38" s="130"/>
      <c r="GNW38" s="130"/>
      <c r="GNX38" s="130"/>
      <c r="GNY38" s="130"/>
      <c r="GNZ38" s="130"/>
      <c r="GOA38" s="130"/>
      <c r="GOB38" s="130"/>
      <c r="GOC38" s="130"/>
      <c r="GOD38" s="130"/>
      <c r="GOE38" s="129"/>
      <c r="GOF38" s="130"/>
      <c r="GOG38" s="130"/>
      <c r="GOH38" s="130"/>
      <c r="GOI38" s="130"/>
      <c r="GOJ38" s="130"/>
      <c r="GOK38" s="130"/>
      <c r="GOL38" s="130"/>
      <c r="GOM38" s="130"/>
      <c r="GON38" s="130"/>
      <c r="GOO38" s="130"/>
      <c r="GOP38" s="130"/>
      <c r="GOQ38" s="130"/>
      <c r="GOR38" s="130"/>
      <c r="GOS38" s="130"/>
      <c r="GOT38" s="130"/>
      <c r="GOU38" s="130"/>
      <c r="GOV38" s="130"/>
      <c r="GOW38" s="130"/>
      <c r="GOX38" s="130"/>
      <c r="GOY38" s="130"/>
      <c r="GOZ38" s="130"/>
      <c r="GPA38" s="129"/>
      <c r="GPB38" s="130"/>
      <c r="GPC38" s="130"/>
      <c r="GPD38" s="130"/>
      <c r="GPE38" s="130"/>
      <c r="GPF38" s="130"/>
      <c r="GPG38" s="130"/>
      <c r="GPH38" s="130"/>
      <c r="GPI38" s="130"/>
      <c r="GPJ38" s="130"/>
      <c r="GPK38" s="130"/>
      <c r="GPL38" s="130"/>
      <c r="GPM38" s="130"/>
      <c r="GPN38" s="130"/>
      <c r="GPO38" s="130"/>
      <c r="GPP38" s="130"/>
      <c r="GPQ38" s="130"/>
      <c r="GPR38" s="130"/>
      <c r="GPS38" s="130"/>
      <c r="GPT38" s="130"/>
      <c r="GPU38" s="130"/>
      <c r="GPV38" s="130"/>
      <c r="GPW38" s="129"/>
      <c r="GPX38" s="130"/>
      <c r="GPY38" s="130"/>
      <c r="GPZ38" s="130"/>
      <c r="GQA38" s="130"/>
      <c r="GQB38" s="130"/>
      <c r="GQC38" s="130"/>
      <c r="GQD38" s="130"/>
      <c r="GQE38" s="130"/>
      <c r="GQF38" s="130"/>
      <c r="GQG38" s="130"/>
      <c r="GQH38" s="130"/>
      <c r="GQI38" s="130"/>
      <c r="GQJ38" s="130"/>
      <c r="GQK38" s="130"/>
      <c r="GQL38" s="130"/>
      <c r="GQM38" s="130"/>
      <c r="GQN38" s="130"/>
      <c r="GQO38" s="130"/>
      <c r="GQP38" s="130"/>
      <c r="GQQ38" s="130"/>
      <c r="GQR38" s="130"/>
      <c r="GQS38" s="129"/>
      <c r="GQT38" s="130"/>
      <c r="GQU38" s="130"/>
      <c r="GQV38" s="130"/>
      <c r="GQW38" s="130"/>
      <c r="GQX38" s="130"/>
      <c r="GQY38" s="130"/>
      <c r="GQZ38" s="130"/>
      <c r="GRA38" s="130"/>
      <c r="GRB38" s="130"/>
      <c r="GRC38" s="130"/>
      <c r="GRD38" s="130"/>
      <c r="GRE38" s="130"/>
      <c r="GRF38" s="130"/>
      <c r="GRG38" s="130"/>
      <c r="GRH38" s="130"/>
      <c r="GRI38" s="130"/>
      <c r="GRJ38" s="130"/>
      <c r="GRK38" s="130"/>
      <c r="GRL38" s="130"/>
      <c r="GRM38" s="130"/>
      <c r="GRN38" s="130"/>
      <c r="GRO38" s="129"/>
      <c r="GRP38" s="130"/>
      <c r="GRQ38" s="130"/>
      <c r="GRR38" s="130"/>
      <c r="GRS38" s="130"/>
      <c r="GRT38" s="130"/>
      <c r="GRU38" s="130"/>
      <c r="GRV38" s="130"/>
      <c r="GRW38" s="130"/>
      <c r="GRX38" s="130"/>
      <c r="GRY38" s="130"/>
      <c r="GRZ38" s="130"/>
      <c r="GSA38" s="130"/>
      <c r="GSB38" s="130"/>
      <c r="GSC38" s="130"/>
      <c r="GSD38" s="130"/>
      <c r="GSE38" s="130"/>
      <c r="GSF38" s="130"/>
      <c r="GSG38" s="130"/>
      <c r="GSH38" s="130"/>
      <c r="GSI38" s="130"/>
      <c r="GSJ38" s="130"/>
      <c r="GSK38" s="129"/>
      <c r="GSL38" s="130"/>
      <c r="GSM38" s="130"/>
      <c r="GSN38" s="130"/>
      <c r="GSO38" s="130"/>
      <c r="GSP38" s="130"/>
      <c r="GSQ38" s="130"/>
      <c r="GSR38" s="130"/>
      <c r="GSS38" s="130"/>
      <c r="GST38" s="130"/>
      <c r="GSU38" s="130"/>
      <c r="GSV38" s="130"/>
      <c r="GSW38" s="130"/>
      <c r="GSX38" s="130"/>
      <c r="GSY38" s="130"/>
      <c r="GSZ38" s="130"/>
      <c r="GTA38" s="130"/>
      <c r="GTB38" s="130"/>
      <c r="GTC38" s="130"/>
      <c r="GTD38" s="130"/>
      <c r="GTE38" s="130"/>
      <c r="GTF38" s="130"/>
      <c r="GTG38" s="129"/>
      <c r="GTH38" s="130"/>
      <c r="GTI38" s="130"/>
      <c r="GTJ38" s="130"/>
      <c r="GTK38" s="130"/>
      <c r="GTL38" s="130"/>
      <c r="GTM38" s="130"/>
      <c r="GTN38" s="130"/>
      <c r="GTO38" s="130"/>
      <c r="GTP38" s="130"/>
      <c r="GTQ38" s="130"/>
      <c r="GTR38" s="130"/>
      <c r="GTS38" s="130"/>
      <c r="GTT38" s="130"/>
      <c r="GTU38" s="130"/>
      <c r="GTV38" s="130"/>
      <c r="GTW38" s="130"/>
      <c r="GTX38" s="130"/>
      <c r="GTY38" s="130"/>
      <c r="GTZ38" s="130"/>
      <c r="GUA38" s="130"/>
      <c r="GUB38" s="130"/>
      <c r="GUC38" s="129"/>
      <c r="GUD38" s="130"/>
      <c r="GUE38" s="130"/>
      <c r="GUF38" s="130"/>
      <c r="GUG38" s="130"/>
      <c r="GUH38" s="130"/>
      <c r="GUI38" s="130"/>
      <c r="GUJ38" s="130"/>
      <c r="GUK38" s="130"/>
      <c r="GUL38" s="130"/>
      <c r="GUM38" s="130"/>
      <c r="GUN38" s="130"/>
      <c r="GUO38" s="130"/>
      <c r="GUP38" s="130"/>
      <c r="GUQ38" s="130"/>
      <c r="GUR38" s="130"/>
      <c r="GUS38" s="130"/>
      <c r="GUT38" s="130"/>
      <c r="GUU38" s="130"/>
      <c r="GUV38" s="130"/>
      <c r="GUW38" s="130"/>
      <c r="GUX38" s="130"/>
      <c r="GUY38" s="129"/>
      <c r="GUZ38" s="130"/>
      <c r="GVA38" s="130"/>
      <c r="GVB38" s="130"/>
      <c r="GVC38" s="130"/>
      <c r="GVD38" s="130"/>
      <c r="GVE38" s="130"/>
      <c r="GVF38" s="130"/>
      <c r="GVG38" s="130"/>
      <c r="GVH38" s="130"/>
      <c r="GVI38" s="130"/>
      <c r="GVJ38" s="130"/>
      <c r="GVK38" s="130"/>
      <c r="GVL38" s="130"/>
      <c r="GVM38" s="130"/>
      <c r="GVN38" s="130"/>
      <c r="GVO38" s="130"/>
      <c r="GVP38" s="130"/>
      <c r="GVQ38" s="130"/>
      <c r="GVR38" s="130"/>
      <c r="GVS38" s="130"/>
      <c r="GVT38" s="130"/>
      <c r="GVU38" s="129"/>
      <c r="GVV38" s="130"/>
      <c r="GVW38" s="130"/>
      <c r="GVX38" s="130"/>
      <c r="GVY38" s="130"/>
      <c r="GVZ38" s="130"/>
      <c r="GWA38" s="130"/>
      <c r="GWB38" s="130"/>
      <c r="GWC38" s="130"/>
      <c r="GWD38" s="130"/>
      <c r="GWE38" s="130"/>
      <c r="GWF38" s="130"/>
      <c r="GWG38" s="130"/>
      <c r="GWH38" s="130"/>
      <c r="GWI38" s="130"/>
      <c r="GWJ38" s="130"/>
      <c r="GWK38" s="130"/>
      <c r="GWL38" s="130"/>
      <c r="GWM38" s="130"/>
      <c r="GWN38" s="130"/>
      <c r="GWO38" s="130"/>
      <c r="GWP38" s="130"/>
      <c r="GWQ38" s="129"/>
      <c r="GWR38" s="130"/>
      <c r="GWS38" s="130"/>
      <c r="GWT38" s="130"/>
      <c r="GWU38" s="130"/>
      <c r="GWV38" s="130"/>
      <c r="GWW38" s="130"/>
      <c r="GWX38" s="130"/>
      <c r="GWY38" s="130"/>
      <c r="GWZ38" s="130"/>
      <c r="GXA38" s="130"/>
      <c r="GXB38" s="130"/>
      <c r="GXC38" s="130"/>
      <c r="GXD38" s="130"/>
      <c r="GXE38" s="130"/>
      <c r="GXF38" s="130"/>
      <c r="GXG38" s="130"/>
      <c r="GXH38" s="130"/>
      <c r="GXI38" s="130"/>
      <c r="GXJ38" s="130"/>
      <c r="GXK38" s="130"/>
      <c r="GXL38" s="130"/>
      <c r="GXM38" s="129"/>
      <c r="GXN38" s="130"/>
      <c r="GXO38" s="130"/>
      <c r="GXP38" s="130"/>
      <c r="GXQ38" s="130"/>
      <c r="GXR38" s="130"/>
      <c r="GXS38" s="130"/>
      <c r="GXT38" s="130"/>
      <c r="GXU38" s="130"/>
      <c r="GXV38" s="130"/>
      <c r="GXW38" s="130"/>
      <c r="GXX38" s="130"/>
      <c r="GXY38" s="130"/>
      <c r="GXZ38" s="130"/>
      <c r="GYA38" s="130"/>
      <c r="GYB38" s="130"/>
      <c r="GYC38" s="130"/>
      <c r="GYD38" s="130"/>
      <c r="GYE38" s="130"/>
      <c r="GYF38" s="130"/>
      <c r="GYG38" s="130"/>
      <c r="GYH38" s="130"/>
      <c r="GYI38" s="129"/>
      <c r="GYJ38" s="130"/>
      <c r="GYK38" s="130"/>
      <c r="GYL38" s="130"/>
      <c r="GYM38" s="130"/>
      <c r="GYN38" s="130"/>
      <c r="GYO38" s="130"/>
      <c r="GYP38" s="130"/>
      <c r="GYQ38" s="130"/>
      <c r="GYR38" s="130"/>
      <c r="GYS38" s="130"/>
      <c r="GYT38" s="130"/>
      <c r="GYU38" s="130"/>
      <c r="GYV38" s="130"/>
      <c r="GYW38" s="130"/>
      <c r="GYX38" s="130"/>
      <c r="GYY38" s="130"/>
      <c r="GYZ38" s="130"/>
      <c r="GZA38" s="130"/>
      <c r="GZB38" s="130"/>
      <c r="GZC38" s="130"/>
      <c r="GZD38" s="130"/>
      <c r="GZE38" s="129"/>
      <c r="GZF38" s="130"/>
      <c r="GZG38" s="130"/>
      <c r="GZH38" s="130"/>
      <c r="GZI38" s="130"/>
      <c r="GZJ38" s="130"/>
      <c r="GZK38" s="130"/>
      <c r="GZL38" s="130"/>
      <c r="GZM38" s="130"/>
      <c r="GZN38" s="130"/>
      <c r="GZO38" s="130"/>
      <c r="GZP38" s="130"/>
      <c r="GZQ38" s="130"/>
      <c r="GZR38" s="130"/>
      <c r="GZS38" s="130"/>
      <c r="GZT38" s="130"/>
      <c r="GZU38" s="130"/>
      <c r="GZV38" s="130"/>
      <c r="GZW38" s="130"/>
      <c r="GZX38" s="130"/>
      <c r="GZY38" s="130"/>
      <c r="GZZ38" s="130"/>
      <c r="HAA38" s="129"/>
      <c r="HAB38" s="130"/>
      <c r="HAC38" s="130"/>
      <c r="HAD38" s="130"/>
      <c r="HAE38" s="130"/>
      <c r="HAF38" s="130"/>
      <c r="HAG38" s="130"/>
      <c r="HAH38" s="130"/>
      <c r="HAI38" s="130"/>
      <c r="HAJ38" s="130"/>
      <c r="HAK38" s="130"/>
      <c r="HAL38" s="130"/>
      <c r="HAM38" s="130"/>
      <c r="HAN38" s="130"/>
      <c r="HAO38" s="130"/>
      <c r="HAP38" s="130"/>
      <c r="HAQ38" s="130"/>
      <c r="HAR38" s="130"/>
      <c r="HAS38" s="130"/>
      <c r="HAT38" s="130"/>
      <c r="HAU38" s="130"/>
      <c r="HAV38" s="130"/>
      <c r="HAW38" s="129"/>
      <c r="HAX38" s="130"/>
      <c r="HAY38" s="130"/>
      <c r="HAZ38" s="130"/>
      <c r="HBA38" s="130"/>
      <c r="HBB38" s="130"/>
      <c r="HBC38" s="130"/>
      <c r="HBD38" s="130"/>
      <c r="HBE38" s="130"/>
      <c r="HBF38" s="130"/>
      <c r="HBG38" s="130"/>
      <c r="HBH38" s="130"/>
      <c r="HBI38" s="130"/>
      <c r="HBJ38" s="130"/>
      <c r="HBK38" s="130"/>
      <c r="HBL38" s="130"/>
      <c r="HBM38" s="130"/>
      <c r="HBN38" s="130"/>
      <c r="HBO38" s="130"/>
      <c r="HBP38" s="130"/>
      <c r="HBQ38" s="130"/>
      <c r="HBR38" s="130"/>
      <c r="HBS38" s="129"/>
      <c r="HBT38" s="130"/>
      <c r="HBU38" s="130"/>
      <c r="HBV38" s="130"/>
      <c r="HBW38" s="130"/>
      <c r="HBX38" s="130"/>
      <c r="HBY38" s="130"/>
      <c r="HBZ38" s="130"/>
      <c r="HCA38" s="130"/>
      <c r="HCB38" s="130"/>
      <c r="HCC38" s="130"/>
      <c r="HCD38" s="130"/>
      <c r="HCE38" s="130"/>
      <c r="HCF38" s="130"/>
      <c r="HCG38" s="130"/>
      <c r="HCH38" s="130"/>
      <c r="HCI38" s="130"/>
      <c r="HCJ38" s="130"/>
      <c r="HCK38" s="130"/>
      <c r="HCL38" s="130"/>
      <c r="HCM38" s="130"/>
      <c r="HCN38" s="130"/>
      <c r="HCO38" s="129"/>
      <c r="HCP38" s="130"/>
      <c r="HCQ38" s="130"/>
      <c r="HCR38" s="130"/>
      <c r="HCS38" s="130"/>
      <c r="HCT38" s="130"/>
      <c r="HCU38" s="130"/>
      <c r="HCV38" s="130"/>
      <c r="HCW38" s="130"/>
      <c r="HCX38" s="130"/>
      <c r="HCY38" s="130"/>
      <c r="HCZ38" s="130"/>
      <c r="HDA38" s="130"/>
      <c r="HDB38" s="130"/>
      <c r="HDC38" s="130"/>
      <c r="HDD38" s="130"/>
      <c r="HDE38" s="130"/>
      <c r="HDF38" s="130"/>
      <c r="HDG38" s="130"/>
      <c r="HDH38" s="130"/>
      <c r="HDI38" s="130"/>
      <c r="HDJ38" s="130"/>
      <c r="HDK38" s="129"/>
      <c r="HDL38" s="130"/>
      <c r="HDM38" s="130"/>
      <c r="HDN38" s="130"/>
      <c r="HDO38" s="130"/>
      <c r="HDP38" s="130"/>
      <c r="HDQ38" s="130"/>
      <c r="HDR38" s="130"/>
      <c r="HDS38" s="130"/>
      <c r="HDT38" s="130"/>
      <c r="HDU38" s="130"/>
      <c r="HDV38" s="130"/>
      <c r="HDW38" s="130"/>
      <c r="HDX38" s="130"/>
      <c r="HDY38" s="130"/>
      <c r="HDZ38" s="130"/>
      <c r="HEA38" s="130"/>
      <c r="HEB38" s="130"/>
      <c r="HEC38" s="130"/>
      <c r="HED38" s="130"/>
      <c r="HEE38" s="130"/>
      <c r="HEF38" s="130"/>
      <c r="HEG38" s="129"/>
      <c r="HEH38" s="130"/>
      <c r="HEI38" s="130"/>
      <c r="HEJ38" s="130"/>
      <c r="HEK38" s="130"/>
      <c r="HEL38" s="130"/>
      <c r="HEM38" s="130"/>
      <c r="HEN38" s="130"/>
      <c r="HEO38" s="130"/>
      <c r="HEP38" s="130"/>
      <c r="HEQ38" s="130"/>
      <c r="HER38" s="130"/>
      <c r="HES38" s="130"/>
      <c r="HET38" s="130"/>
      <c r="HEU38" s="130"/>
      <c r="HEV38" s="130"/>
      <c r="HEW38" s="130"/>
      <c r="HEX38" s="130"/>
      <c r="HEY38" s="130"/>
      <c r="HEZ38" s="130"/>
      <c r="HFA38" s="130"/>
      <c r="HFB38" s="130"/>
      <c r="HFC38" s="129"/>
      <c r="HFD38" s="130"/>
      <c r="HFE38" s="130"/>
      <c r="HFF38" s="130"/>
      <c r="HFG38" s="130"/>
      <c r="HFH38" s="130"/>
      <c r="HFI38" s="130"/>
      <c r="HFJ38" s="130"/>
      <c r="HFK38" s="130"/>
      <c r="HFL38" s="130"/>
      <c r="HFM38" s="130"/>
      <c r="HFN38" s="130"/>
      <c r="HFO38" s="130"/>
      <c r="HFP38" s="130"/>
      <c r="HFQ38" s="130"/>
      <c r="HFR38" s="130"/>
      <c r="HFS38" s="130"/>
      <c r="HFT38" s="130"/>
      <c r="HFU38" s="130"/>
      <c r="HFV38" s="130"/>
      <c r="HFW38" s="130"/>
      <c r="HFX38" s="130"/>
      <c r="HFY38" s="129"/>
      <c r="HFZ38" s="130"/>
      <c r="HGA38" s="130"/>
      <c r="HGB38" s="130"/>
      <c r="HGC38" s="130"/>
      <c r="HGD38" s="130"/>
      <c r="HGE38" s="130"/>
      <c r="HGF38" s="130"/>
      <c r="HGG38" s="130"/>
      <c r="HGH38" s="130"/>
      <c r="HGI38" s="130"/>
      <c r="HGJ38" s="130"/>
      <c r="HGK38" s="130"/>
      <c r="HGL38" s="130"/>
      <c r="HGM38" s="130"/>
      <c r="HGN38" s="130"/>
      <c r="HGO38" s="130"/>
      <c r="HGP38" s="130"/>
      <c r="HGQ38" s="130"/>
      <c r="HGR38" s="130"/>
      <c r="HGS38" s="130"/>
      <c r="HGT38" s="130"/>
      <c r="HGU38" s="129"/>
      <c r="HGV38" s="130"/>
      <c r="HGW38" s="130"/>
      <c r="HGX38" s="130"/>
      <c r="HGY38" s="130"/>
      <c r="HGZ38" s="130"/>
      <c r="HHA38" s="130"/>
      <c r="HHB38" s="130"/>
      <c r="HHC38" s="130"/>
      <c r="HHD38" s="130"/>
      <c r="HHE38" s="130"/>
      <c r="HHF38" s="130"/>
      <c r="HHG38" s="130"/>
      <c r="HHH38" s="130"/>
      <c r="HHI38" s="130"/>
      <c r="HHJ38" s="130"/>
      <c r="HHK38" s="130"/>
      <c r="HHL38" s="130"/>
      <c r="HHM38" s="130"/>
      <c r="HHN38" s="130"/>
      <c r="HHO38" s="130"/>
      <c r="HHP38" s="130"/>
      <c r="HHQ38" s="129"/>
      <c r="HHR38" s="130"/>
      <c r="HHS38" s="130"/>
      <c r="HHT38" s="130"/>
      <c r="HHU38" s="130"/>
      <c r="HHV38" s="130"/>
      <c r="HHW38" s="130"/>
      <c r="HHX38" s="130"/>
      <c r="HHY38" s="130"/>
      <c r="HHZ38" s="130"/>
      <c r="HIA38" s="130"/>
      <c r="HIB38" s="130"/>
      <c r="HIC38" s="130"/>
      <c r="HID38" s="130"/>
      <c r="HIE38" s="130"/>
      <c r="HIF38" s="130"/>
      <c r="HIG38" s="130"/>
      <c r="HIH38" s="130"/>
      <c r="HII38" s="130"/>
      <c r="HIJ38" s="130"/>
      <c r="HIK38" s="130"/>
      <c r="HIL38" s="130"/>
      <c r="HIM38" s="129"/>
      <c r="HIN38" s="130"/>
      <c r="HIO38" s="130"/>
      <c r="HIP38" s="130"/>
      <c r="HIQ38" s="130"/>
      <c r="HIR38" s="130"/>
      <c r="HIS38" s="130"/>
      <c r="HIT38" s="130"/>
      <c r="HIU38" s="130"/>
      <c r="HIV38" s="130"/>
      <c r="HIW38" s="130"/>
      <c r="HIX38" s="130"/>
      <c r="HIY38" s="130"/>
      <c r="HIZ38" s="130"/>
      <c r="HJA38" s="130"/>
      <c r="HJB38" s="130"/>
      <c r="HJC38" s="130"/>
      <c r="HJD38" s="130"/>
      <c r="HJE38" s="130"/>
      <c r="HJF38" s="130"/>
      <c r="HJG38" s="130"/>
      <c r="HJH38" s="130"/>
      <c r="HJI38" s="129"/>
      <c r="HJJ38" s="130"/>
      <c r="HJK38" s="130"/>
      <c r="HJL38" s="130"/>
      <c r="HJM38" s="130"/>
      <c r="HJN38" s="130"/>
      <c r="HJO38" s="130"/>
      <c r="HJP38" s="130"/>
      <c r="HJQ38" s="130"/>
      <c r="HJR38" s="130"/>
      <c r="HJS38" s="130"/>
      <c r="HJT38" s="130"/>
      <c r="HJU38" s="130"/>
      <c r="HJV38" s="130"/>
      <c r="HJW38" s="130"/>
      <c r="HJX38" s="130"/>
      <c r="HJY38" s="130"/>
      <c r="HJZ38" s="130"/>
      <c r="HKA38" s="130"/>
      <c r="HKB38" s="130"/>
      <c r="HKC38" s="130"/>
      <c r="HKD38" s="130"/>
      <c r="HKE38" s="129"/>
      <c r="HKF38" s="130"/>
      <c r="HKG38" s="130"/>
      <c r="HKH38" s="130"/>
      <c r="HKI38" s="130"/>
      <c r="HKJ38" s="130"/>
      <c r="HKK38" s="130"/>
      <c r="HKL38" s="130"/>
      <c r="HKM38" s="130"/>
      <c r="HKN38" s="130"/>
      <c r="HKO38" s="130"/>
      <c r="HKP38" s="130"/>
      <c r="HKQ38" s="130"/>
      <c r="HKR38" s="130"/>
      <c r="HKS38" s="130"/>
      <c r="HKT38" s="130"/>
      <c r="HKU38" s="130"/>
      <c r="HKV38" s="130"/>
      <c r="HKW38" s="130"/>
      <c r="HKX38" s="130"/>
      <c r="HKY38" s="130"/>
      <c r="HKZ38" s="130"/>
      <c r="HLA38" s="129"/>
      <c r="HLB38" s="130"/>
      <c r="HLC38" s="130"/>
      <c r="HLD38" s="130"/>
      <c r="HLE38" s="130"/>
      <c r="HLF38" s="130"/>
      <c r="HLG38" s="130"/>
      <c r="HLH38" s="130"/>
      <c r="HLI38" s="130"/>
      <c r="HLJ38" s="130"/>
      <c r="HLK38" s="130"/>
      <c r="HLL38" s="130"/>
      <c r="HLM38" s="130"/>
      <c r="HLN38" s="130"/>
      <c r="HLO38" s="130"/>
      <c r="HLP38" s="130"/>
      <c r="HLQ38" s="130"/>
      <c r="HLR38" s="130"/>
      <c r="HLS38" s="130"/>
      <c r="HLT38" s="130"/>
      <c r="HLU38" s="130"/>
      <c r="HLV38" s="130"/>
      <c r="HLW38" s="129"/>
      <c r="HLX38" s="130"/>
      <c r="HLY38" s="130"/>
      <c r="HLZ38" s="130"/>
      <c r="HMA38" s="130"/>
      <c r="HMB38" s="130"/>
      <c r="HMC38" s="130"/>
      <c r="HMD38" s="130"/>
      <c r="HME38" s="130"/>
      <c r="HMF38" s="130"/>
      <c r="HMG38" s="130"/>
      <c r="HMH38" s="130"/>
      <c r="HMI38" s="130"/>
      <c r="HMJ38" s="130"/>
      <c r="HMK38" s="130"/>
      <c r="HML38" s="130"/>
      <c r="HMM38" s="130"/>
      <c r="HMN38" s="130"/>
      <c r="HMO38" s="130"/>
      <c r="HMP38" s="130"/>
      <c r="HMQ38" s="130"/>
      <c r="HMR38" s="130"/>
      <c r="HMS38" s="129"/>
      <c r="HMT38" s="130"/>
      <c r="HMU38" s="130"/>
      <c r="HMV38" s="130"/>
      <c r="HMW38" s="130"/>
      <c r="HMX38" s="130"/>
      <c r="HMY38" s="130"/>
      <c r="HMZ38" s="130"/>
      <c r="HNA38" s="130"/>
      <c r="HNB38" s="130"/>
      <c r="HNC38" s="130"/>
      <c r="HND38" s="130"/>
      <c r="HNE38" s="130"/>
      <c r="HNF38" s="130"/>
      <c r="HNG38" s="130"/>
      <c r="HNH38" s="130"/>
      <c r="HNI38" s="130"/>
      <c r="HNJ38" s="130"/>
      <c r="HNK38" s="130"/>
      <c r="HNL38" s="130"/>
      <c r="HNM38" s="130"/>
      <c r="HNN38" s="130"/>
      <c r="HNO38" s="129"/>
      <c r="HNP38" s="130"/>
      <c r="HNQ38" s="130"/>
      <c r="HNR38" s="130"/>
      <c r="HNS38" s="130"/>
      <c r="HNT38" s="130"/>
      <c r="HNU38" s="130"/>
      <c r="HNV38" s="130"/>
      <c r="HNW38" s="130"/>
      <c r="HNX38" s="130"/>
      <c r="HNY38" s="130"/>
      <c r="HNZ38" s="130"/>
      <c r="HOA38" s="130"/>
      <c r="HOB38" s="130"/>
      <c r="HOC38" s="130"/>
      <c r="HOD38" s="130"/>
      <c r="HOE38" s="130"/>
      <c r="HOF38" s="130"/>
      <c r="HOG38" s="130"/>
      <c r="HOH38" s="130"/>
      <c r="HOI38" s="130"/>
      <c r="HOJ38" s="130"/>
      <c r="HOK38" s="129"/>
      <c r="HOL38" s="130"/>
      <c r="HOM38" s="130"/>
      <c r="HON38" s="130"/>
      <c r="HOO38" s="130"/>
      <c r="HOP38" s="130"/>
      <c r="HOQ38" s="130"/>
      <c r="HOR38" s="130"/>
      <c r="HOS38" s="130"/>
      <c r="HOT38" s="130"/>
      <c r="HOU38" s="130"/>
      <c r="HOV38" s="130"/>
      <c r="HOW38" s="130"/>
      <c r="HOX38" s="130"/>
      <c r="HOY38" s="130"/>
      <c r="HOZ38" s="130"/>
      <c r="HPA38" s="130"/>
      <c r="HPB38" s="130"/>
      <c r="HPC38" s="130"/>
      <c r="HPD38" s="130"/>
      <c r="HPE38" s="130"/>
      <c r="HPF38" s="130"/>
      <c r="HPG38" s="129"/>
      <c r="HPH38" s="130"/>
      <c r="HPI38" s="130"/>
      <c r="HPJ38" s="130"/>
      <c r="HPK38" s="130"/>
      <c r="HPL38" s="130"/>
      <c r="HPM38" s="130"/>
      <c r="HPN38" s="130"/>
      <c r="HPO38" s="130"/>
      <c r="HPP38" s="130"/>
      <c r="HPQ38" s="130"/>
      <c r="HPR38" s="130"/>
      <c r="HPS38" s="130"/>
      <c r="HPT38" s="130"/>
      <c r="HPU38" s="130"/>
      <c r="HPV38" s="130"/>
      <c r="HPW38" s="130"/>
      <c r="HPX38" s="130"/>
      <c r="HPY38" s="130"/>
      <c r="HPZ38" s="130"/>
      <c r="HQA38" s="130"/>
      <c r="HQB38" s="130"/>
      <c r="HQC38" s="129"/>
      <c r="HQD38" s="130"/>
      <c r="HQE38" s="130"/>
      <c r="HQF38" s="130"/>
      <c r="HQG38" s="130"/>
      <c r="HQH38" s="130"/>
      <c r="HQI38" s="130"/>
      <c r="HQJ38" s="130"/>
      <c r="HQK38" s="130"/>
      <c r="HQL38" s="130"/>
      <c r="HQM38" s="130"/>
      <c r="HQN38" s="130"/>
      <c r="HQO38" s="130"/>
      <c r="HQP38" s="130"/>
      <c r="HQQ38" s="130"/>
      <c r="HQR38" s="130"/>
      <c r="HQS38" s="130"/>
      <c r="HQT38" s="130"/>
      <c r="HQU38" s="130"/>
      <c r="HQV38" s="130"/>
      <c r="HQW38" s="130"/>
      <c r="HQX38" s="130"/>
      <c r="HQY38" s="129"/>
      <c r="HQZ38" s="130"/>
      <c r="HRA38" s="130"/>
      <c r="HRB38" s="130"/>
      <c r="HRC38" s="130"/>
      <c r="HRD38" s="130"/>
      <c r="HRE38" s="130"/>
      <c r="HRF38" s="130"/>
      <c r="HRG38" s="130"/>
      <c r="HRH38" s="130"/>
      <c r="HRI38" s="130"/>
      <c r="HRJ38" s="130"/>
      <c r="HRK38" s="130"/>
      <c r="HRL38" s="130"/>
      <c r="HRM38" s="130"/>
      <c r="HRN38" s="130"/>
      <c r="HRO38" s="130"/>
      <c r="HRP38" s="130"/>
      <c r="HRQ38" s="130"/>
      <c r="HRR38" s="130"/>
      <c r="HRS38" s="130"/>
      <c r="HRT38" s="130"/>
      <c r="HRU38" s="129"/>
      <c r="HRV38" s="130"/>
      <c r="HRW38" s="130"/>
      <c r="HRX38" s="130"/>
      <c r="HRY38" s="130"/>
      <c r="HRZ38" s="130"/>
      <c r="HSA38" s="130"/>
      <c r="HSB38" s="130"/>
      <c r="HSC38" s="130"/>
      <c r="HSD38" s="130"/>
      <c r="HSE38" s="130"/>
      <c r="HSF38" s="130"/>
      <c r="HSG38" s="130"/>
      <c r="HSH38" s="130"/>
      <c r="HSI38" s="130"/>
      <c r="HSJ38" s="130"/>
      <c r="HSK38" s="130"/>
      <c r="HSL38" s="130"/>
      <c r="HSM38" s="130"/>
      <c r="HSN38" s="130"/>
      <c r="HSO38" s="130"/>
      <c r="HSP38" s="130"/>
      <c r="HSQ38" s="129"/>
      <c r="HSR38" s="130"/>
      <c r="HSS38" s="130"/>
      <c r="HST38" s="130"/>
      <c r="HSU38" s="130"/>
      <c r="HSV38" s="130"/>
      <c r="HSW38" s="130"/>
      <c r="HSX38" s="130"/>
      <c r="HSY38" s="130"/>
      <c r="HSZ38" s="130"/>
      <c r="HTA38" s="130"/>
      <c r="HTB38" s="130"/>
      <c r="HTC38" s="130"/>
      <c r="HTD38" s="130"/>
      <c r="HTE38" s="130"/>
      <c r="HTF38" s="130"/>
      <c r="HTG38" s="130"/>
      <c r="HTH38" s="130"/>
      <c r="HTI38" s="130"/>
      <c r="HTJ38" s="130"/>
      <c r="HTK38" s="130"/>
      <c r="HTL38" s="130"/>
      <c r="HTM38" s="129"/>
      <c r="HTN38" s="130"/>
      <c r="HTO38" s="130"/>
      <c r="HTP38" s="130"/>
      <c r="HTQ38" s="130"/>
      <c r="HTR38" s="130"/>
      <c r="HTS38" s="130"/>
      <c r="HTT38" s="130"/>
      <c r="HTU38" s="130"/>
      <c r="HTV38" s="130"/>
      <c r="HTW38" s="130"/>
      <c r="HTX38" s="130"/>
      <c r="HTY38" s="130"/>
      <c r="HTZ38" s="130"/>
      <c r="HUA38" s="130"/>
      <c r="HUB38" s="130"/>
      <c r="HUC38" s="130"/>
      <c r="HUD38" s="130"/>
      <c r="HUE38" s="130"/>
      <c r="HUF38" s="130"/>
      <c r="HUG38" s="130"/>
      <c r="HUH38" s="130"/>
      <c r="HUI38" s="129"/>
      <c r="HUJ38" s="130"/>
      <c r="HUK38" s="130"/>
      <c r="HUL38" s="130"/>
      <c r="HUM38" s="130"/>
      <c r="HUN38" s="130"/>
      <c r="HUO38" s="130"/>
      <c r="HUP38" s="130"/>
      <c r="HUQ38" s="130"/>
      <c r="HUR38" s="130"/>
      <c r="HUS38" s="130"/>
      <c r="HUT38" s="130"/>
      <c r="HUU38" s="130"/>
      <c r="HUV38" s="130"/>
      <c r="HUW38" s="130"/>
      <c r="HUX38" s="130"/>
      <c r="HUY38" s="130"/>
      <c r="HUZ38" s="130"/>
      <c r="HVA38" s="130"/>
      <c r="HVB38" s="130"/>
      <c r="HVC38" s="130"/>
      <c r="HVD38" s="130"/>
      <c r="HVE38" s="129"/>
      <c r="HVF38" s="130"/>
      <c r="HVG38" s="130"/>
      <c r="HVH38" s="130"/>
      <c r="HVI38" s="130"/>
      <c r="HVJ38" s="130"/>
      <c r="HVK38" s="130"/>
      <c r="HVL38" s="130"/>
      <c r="HVM38" s="130"/>
      <c r="HVN38" s="130"/>
      <c r="HVO38" s="130"/>
      <c r="HVP38" s="130"/>
      <c r="HVQ38" s="130"/>
      <c r="HVR38" s="130"/>
      <c r="HVS38" s="130"/>
      <c r="HVT38" s="130"/>
      <c r="HVU38" s="130"/>
      <c r="HVV38" s="130"/>
      <c r="HVW38" s="130"/>
      <c r="HVX38" s="130"/>
      <c r="HVY38" s="130"/>
      <c r="HVZ38" s="130"/>
      <c r="HWA38" s="129"/>
      <c r="HWB38" s="130"/>
      <c r="HWC38" s="130"/>
      <c r="HWD38" s="130"/>
      <c r="HWE38" s="130"/>
      <c r="HWF38" s="130"/>
      <c r="HWG38" s="130"/>
      <c r="HWH38" s="130"/>
      <c r="HWI38" s="130"/>
      <c r="HWJ38" s="130"/>
      <c r="HWK38" s="130"/>
      <c r="HWL38" s="130"/>
      <c r="HWM38" s="130"/>
      <c r="HWN38" s="130"/>
      <c r="HWO38" s="130"/>
      <c r="HWP38" s="130"/>
      <c r="HWQ38" s="130"/>
      <c r="HWR38" s="130"/>
      <c r="HWS38" s="130"/>
      <c r="HWT38" s="130"/>
      <c r="HWU38" s="130"/>
      <c r="HWV38" s="130"/>
      <c r="HWW38" s="129"/>
      <c r="HWX38" s="130"/>
      <c r="HWY38" s="130"/>
      <c r="HWZ38" s="130"/>
      <c r="HXA38" s="130"/>
      <c r="HXB38" s="130"/>
      <c r="HXC38" s="130"/>
      <c r="HXD38" s="130"/>
      <c r="HXE38" s="130"/>
      <c r="HXF38" s="130"/>
      <c r="HXG38" s="130"/>
      <c r="HXH38" s="130"/>
      <c r="HXI38" s="130"/>
      <c r="HXJ38" s="130"/>
      <c r="HXK38" s="130"/>
      <c r="HXL38" s="130"/>
      <c r="HXM38" s="130"/>
      <c r="HXN38" s="130"/>
      <c r="HXO38" s="130"/>
      <c r="HXP38" s="130"/>
      <c r="HXQ38" s="130"/>
      <c r="HXR38" s="130"/>
      <c r="HXS38" s="129"/>
      <c r="HXT38" s="130"/>
      <c r="HXU38" s="130"/>
      <c r="HXV38" s="130"/>
      <c r="HXW38" s="130"/>
      <c r="HXX38" s="130"/>
      <c r="HXY38" s="130"/>
      <c r="HXZ38" s="130"/>
      <c r="HYA38" s="130"/>
      <c r="HYB38" s="130"/>
      <c r="HYC38" s="130"/>
      <c r="HYD38" s="130"/>
      <c r="HYE38" s="130"/>
      <c r="HYF38" s="130"/>
      <c r="HYG38" s="130"/>
      <c r="HYH38" s="130"/>
      <c r="HYI38" s="130"/>
      <c r="HYJ38" s="130"/>
      <c r="HYK38" s="130"/>
      <c r="HYL38" s="130"/>
      <c r="HYM38" s="130"/>
      <c r="HYN38" s="130"/>
      <c r="HYO38" s="129"/>
      <c r="HYP38" s="130"/>
      <c r="HYQ38" s="130"/>
      <c r="HYR38" s="130"/>
      <c r="HYS38" s="130"/>
      <c r="HYT38" s="130"/>
      <c r="HYU38" s="130"/>
      <c r="HYV38" s="130"/>
      <c r="HYW38" s="130"/>
      <c r="HYX38" s="130"/>
      <c r="HYY38" s="130"/>
      <c r="HYZ38" s="130"/>
      <c r="HZA38" s="130"/>
      <c r="HZB38" s="130"/>
      <c r="HZC38" s="130"/>
      <c r="HZD38" s="130"/>
      <c r="HZE38" s="130"/>
      <c r="HZF38" s="130"/>
      <c r="HZG38" s="130"/>
      <c r="HZH38" s="130"/>
      <c r="HZI38" s="130"/>
      <c r="HZJ38" s="130"/>
      <c r="HZK38" s="129"/>
      <c r="HZL38" s="130"/>
      <c r="HZM38" s="130"/>
      <c r="HZN38" s="130"/>
      <c r="HZO38" s="130"/>
      <c r="HZP38" s="130"/>
      <c r="HZQ38" s="130"/>
      <c r="HZR38" s="130"/>
      <c r="HZS38" s="130"/>
      <c r="HZT38" s="130"/>
      <c r="HZU38" s="130"/>
      <c r="HZV38" s="130"/>
      <c r="HZW38" s="130"/>
      <c r="HZX38" s="130"/>
      <c r="HZY38" s="130"/>
      <c r="HZZ38" s="130"/>
      <c r="IAA38" s="130"/>
      <c r="IAB38" s="130"/>
      <c r="IAC38" s="130"/>
      <c r="IAD38" s="130"/>
      <c r="IAE38" s="130"/>
      <c r="IAF38" s="130"/>
      <c r="IAG38" s="129"/>
      <c r="IAH38" s="130"/>
      <c r="IAI38" s="130"/>
      <c r="IAJ38" s="130"/>
      <c r="IAK38" s="130"/>
      <c r="IAL38" s="130"/>
      <c r="IAM38" s="130"/>
      <c r="IAN38" s="130"/>
      <c r="IAO38" s="130"/>
      <c r="IAP38" s="130"/>
      <c r="IAQ38" s="130"/>
      <c r="IAR38" s="130"/>
      <c r="IAS38" s="130"/>
      <c r="IAT38" s="130"/>
      <c r="IAU38" s="130"/>
      <c r="IAV38" s="130"/>
      <c r="IAW38" s="130"/>
      <c r="IAX38" s="130"/>
      <c r="IAY38" s="130"/>
      <c r="IAZ38" s="130"/>
      <c r="IBA38" s="130"/>
      <c r="IBB38" s="130"/>
      <c r="IBC38" s="129"/>
      <c r="IBD38" s="130"/>
      <c r="IBE38" s="130"/>
      <c r="IBF38" s="130"/>
      <c r="IBG38" s="130"/>
      <c r="IBH38" s="130"/>
      <c r="IBI38" s="130"/>
      <c r="IBJ38" s="130"/>
      <c r="IBK38" s="130"/>
      <c r="IBL38" s="130"/>
      <c r="IBM38" s="130"/>
      <c r="IBN38" s="130"/>
      <c r="IBO38" s="130"/>
      <c r="IBP38" s="130"/>
      <c r="IBQ38" s="130"/>
      <c r="IBR38" s="130"/>
      <c r="IBS38" s="130"/>
      <c r="IBT38" s="130"/>
      <c r="IBU38" s="130"/>
      <c r="IBV38" s="130"/>
      <c r="IBW38" s="130"/>
      <c r="IBX38" s="130"/>
      <c r="IBY38" s="129"/>
      <c r="IBZ38" s="130"/>
      <c r="ICA38" s="130"/>
      <c r="ICB38" s="130"/>
      <c r="ICC38" s="130"/>
      <c r="ICD38" s="130"/>
      <c r="ICE38" s="130"/>
      <c r="ICF38" s="130"/>
      <c r="ICG38" s="130"/>
      <c r="ICH38" s="130"/>
      <c r="ICI38" s="130"/>
      <c r="ICJ38" s="130"/>
      <c r="ICK38" s="130"/>
      <c r="ICL38" s="130"/>
      <c r="ICM38" s="130"/>
      <c r="ICN38" s="130"/>
      <c r="ICO38" s="130"/>
      <c r="ICP38" s="130"/>
      <c r="ICQ38" s="130"/>
      <c r="ICR38" s="130"/>
      <c r="ICS38" s="130"/>
      <c r="ICT38" s="130"/>
      <c r="ICU38" s="129"/>
      <c r="ICV38" s="130"/>
      <c r="ICW38" s="130"/>
      <c r="ICX38" s="130"/>
      <c r="ICY38" s="130"/>
      <c r="ICZ38" s="130"/>
      <c r="IDA38" s="130"/>
      <c r="IDB38" s="130"/>
      <c r="IDC38" s="130"/>
      <c r="IDD38" s="130"/>
      <c r="IDE38" s="130"/>
      <c r="IDF38" s="130"/>
      <c r="IDG38" s="130"/>
      <c r="IDH38" s="130"/>
      <c r="IDI38" s="130"/>
      <c r="IDJ38" s="130"/>
      <c r="IDK38" s="130"/>
      <c r="IDL38" s="130"/>
      <c r="IDM38" s="130"/>
      <c r="IDN38" s="130"/>
      <c r="IDO38" s="130"/>
      <c r="IDP38" s="130"/>
      <c r="IDQ38" s="129"/>
      <c r="IDR38" s="130"/>
      <c r="IDS38" s="130"/>
      <c r="IDT38" s="130"/>
      <c r="IDU38" s="130"/>
      <c r="IDV38" s="130"/>
      <c r="IDW38" s="130"/>
      <c r="IDX38" s="130"/>
      <c r="IDY38" s="130"/>
      <c r="IDZ38" s="130"/>
      <c r="IEA38" s="130"/>
      <c r="IEB38" s="130"/>
      <c r="IEC38" s="130"/>
      <c r="IED38" s="130"/>
      <c r="IEE38" s="130"/>
      <c r="IEF38" s="130"/>
      <c r="IEG38" s="130"/>
      <c r="IEH38" s="130"/>
      <c r="IEI38" s="130"/>
      <c r="IEJ38" s="130"/>
      <c r="IEK38" s="130"/>
      <c r="IEL38" s="130"/>
      <c r="IEM38" s="129"/>
      <c r="IEN38" s="130"/>
      <c r="IEO38" s="130"/>
      <c r="IEP38" s="130"/>
      <c r="IEQ38" s="130"/>
      <c r="IER38" s="130"/>
      <c r="IES38" s="130"/>
      <c r="IET38" s="130"/>
      <c r="IEU38" s="130"/>
      <c r="IEV38" s="130"/>
      <c r="IEW38" s="130"/>
      <c r="IEX38" s="130"/>
      <c r="IEY38" s="130"/>
      <c r="IEZ38" s="130"/>
      <c r="IFA38" s="130"/>
      <c r="IFB38" s="130"/>
      <c r="IFC38" s="130"/>
      <c r="IFD38" s="130"/>
      <c r="IFE38" s="130"/>
      <c r="IFF38" s="130"/>
      <c r="IFG38" s="130"/>
      <c r="IFH38" s="130"/>
      <c r="IFI38" s="129"/>
      <c r="IFJ38" s="130"/>
      <c r="IFK38" s="130"/>
      <c r="IFL38" s="130"/>
      <c r="IFM38" s="130"/>
      <c r="IFN38" s="130"/>
      <c r="IFO38" s="130"/>
      <c r="IFP38" s="130"/>
      <c r="IFQ38" s="130"/>
      <c r="IFR38" s="130"/>
      <c r="IFS38" s="130"/>
      <c r="IFT38" s="130"/>
      <c r="IFU38" s="130"/>
      <c r="IFV38" s="130"/>
      <c r="IFW38" s="130"/>
      <c r="IFX38" s="130"/>
      <c r="IFY38" s="130"/>
      <c r="IFZ38" s="130"/>
      <c r="IGA38" s="130"/>
      <c r="IGB38" s="130"/>
      <c r="IGC38" s="130"/>
      <c r="IGD38" s="130"/>
      <c r="IGE38" s="129"/>
      <c r="IGF38" s="130"/>
      <c r="IGG38" s="130"/>
      <c r="IGH38" s="130"/>
      <c r="IGI38" s="130"/>
      <c r="IGJ38" s="130"/>
      <c r="IGK38" s="130"/>
      <c r="IGL38" s="130"/>
      <c r="IGM38" s="130"/>
      <c r="IGN38" s="130"/>
      <c r="IGO38" s="130"/>
      <c r="IGP38" s="130"/>
      <c r="IGQ38" s="130"/>
      <c r="IGR38" s="130"/>
      <c r="IGS38" s="130"/>
      <c r="IGT38" s="130"/>
      <c r="IGU38" s="130"/>
      <c r="IGV38" s="130"/>
      <c r="IGW38" s="130"/>
      <c r="IGX38" s="130"/>
      <c r="IGY38" s="130"/>
      <c r="IGZ38" s="130"/>
      <c r="IHA38" s="129"/>
      <c r="IHB38" s="130"/>
      <c r="IHC38" s="130"/>
      <c r="IHD38" s="130"/>
      <c r="IHE38" s="130"/>
      <c r="IHF38" s="130"/>
      <c r="IHG38" s="130"/>
      <c r="IHH38" s="130"/>
      <c r="IHI38" s="130"/>
      <c r="IHJ38" s="130"/>
      <c r="IHK38" s="130"/>
      <c r="IHL38" s="130"/>
      <c r="IHM38" s="130"/>
      <c r="IHN38" s="130"/>
      <c r="IHO38" s="130"/>
      <c r="IHP38" s="130"/>
      <c r="IHQ38" s="130"/>
      <c r="IHR38" s="130"/>
      <c r="IHS38" s="130"/>
      <c r="IHT38" s="130"/>
      <c r="IHU38" s="130"/>
      <c r="IHV38" s="130"/>
      <c r="IHW38" s="129"/>
      <c r="IHX38" s="130"/>
      <c r="IHY38" s="130"/>
      <c r="IHZ38" s="130"/>
      <c r="IIA38" s="130"/>
      <c r="IIB38" s="130"/>
      <c r="IIC38" s="130"/>
      <c r="IID38" s="130"/>
      <c r="IIE38" s="130"/>
      <c r="IIF38" s="130"/>
      <c r="IIG38" s="130"/>
      <c r="IIH38" s="130"/>
      <c r="III38" s="130"/>
      <c r="IIJ38" s="130"/>
      <c r="IIK38" s="130"/>
      <c r="IIL38" s="130"/>
      <c r="IIM38" s="130"/>
      <c r="IIN38" s="130"/>
      <c r="IIO38" s="130"/>
      <c r="IIP38" s="130"/>
      <c r="IIQ38" s="130"/>
      <c r="IIR38" s="130"/>
      <c r="IIS38" s="129"/>
      <c r="IIT38" s="130"/>
      <c r="IIU38" s="130"/>
      <c r="IIV38" s="130"/>
      <c r="IIW38" s="130"/>
      <c r="IIX38" s="130"/>
      <c r="IIY38" s="130"/>
      <c r="IIZ38" s="130"/>
      <c r="IJA38" s="130"/>
      <c r="IJB38" s="130"/>
      <c r="IJC38" s="130"/>
      <c r="IJD38" s="130"/>
      <c r="IJE38" s="130"/>
      <c r="IJF38" s="130"/>
      <c r="IJG38" s="130"/>
      <c r="IJH38" s="130"/>
      <c r="IJI38" s="130"/>
      <c r="IJJ38" s="130"/>
      <c r="IJK38" s="130"/>
      <c r="IJL38" s="130"/>
      <c r="IJM38" s="130"/>
      <c r="IJN38" s="130"/>
      <c r="IJO38" s="129"/>
      <c r="IJP38" s="130"/>
      <c r="IJQ38" s="130"/>
      <c r="IJR38" s="130"/>
      <c r="IJS38" s="130"/>
      <c r="IJT38" s="130"/>
      <c r="IJU38" s="130"/>
      <c r="IJV38" s="130"/>
      <c r="IJW38" s="130"/>
      <c r="IJX38" s="130"/>
      <c r="IJY38" s="130"/>
      <c r="IJZ38" s="130"/>
      <c r="IKA38" s="130"/>
      <c r="IKB38" s="130"/>
      <c r="IKC38" s="130"/>
      <c r="IKD38" s="130"/>
      <c r="IKE38" s="130"/>
      <c r="IKF38" s="130"/>
      <c r="IKG38" s="130"/>
      <c r="IKH38" s="130"/>
      <c r="IKI38" s="130"/>
      <c r="IKJ38" s="130"/>
      <c r="IKK38" s="129"/>
      <c r="IKL38" s="130"/>
      <c r="IKM38" s="130"/>
      <c r="IKN38" s="130"/>
      <c r="IKO38" s="130"/>
      <c r="IKP38" s="130"/>
      <c r="IKQ38" s="130"/>
      <c r="IKR38" s="130"/>
      <c r="IKS38" s="130"/>
      <c r="IKT38" s="130"/>
      <c r="IKU38" s="130"/>
      <c r="IKV38" s="130"/>
      <c r="IKW38" s="130"/>
      <c r="IKX38" s="130"/>
      <c r="IKY38" s="130"/>
      <c r="IKZ38" s="130"/>
      <c r="ILA38" s="130"/>
      <c r="ILB38" s="130"/>
      <c r="ILC38" s="130"/>
      <c r="ILD38" s="130"/>
      <c r="ILE38" s="130"/>
      <c r="ILF38" s="130"/>
      <c r="ILG38" s="129"/>
      <c r="ILH38" s="130"/>
      <c r="ILI38" s="130"/>
      <c r="ILJ38" s="130"/>
      <c r="ILK38" s="130"/>
      <c r="ILL38" s="130"/>
      <c r="ILM38" s="130"/>
      <c r="ILN38" s="130"/>
      <c r="ILO38" s="130"/>
      <c r="ILP38" s="130"/>
      <c r="ILQ38" s="130"/>
      <c r="ILR38" s="130"/>
      <c r="ILS38" s="130"/>
      <c r="ILT38" s="130"/>
      <c r="ILU38" s="130"/>
      <c r="ILV38" s="130"/>
      <c r="ILW38" s="130"/>
      <c r="ILX38" s="130"/>
      <c r="ILY38" s="130"/>
      <c r="ILZ38" s="130"/>
      <c r="IMA38" s="130"/>
      <c r="IMB38" s="130"/>
      <c r="IMC38" s="129"/>
      <c r="IMD38" s="130"/>
      <c r="IME38" s="130"/>
      <c r="IMF38" s="130"/>
      <c r="IMG38" s="130"/>
      <c r="IMH38" s="130"/>
      <c r="IMI38" s="130"/>
      <c r="IMJ38" s="130"/>
      <c r="IMK38" s="130"/>
      <c r="IML38" s="130"/>
      <c r="IMM38" s="130"/>
      <c r="IMN38" s="130"/>
      <c r="IMO38" s="130"/>
      <c r="IMP38" s="130"/>
      <c r="IMQ38" s="130"/>
      <c r="IMR38" s="130"/>
      <c r="IMS38" s="130"/>
      <c r="IMT38" s="130"/>
      <c r="IMU38" s="130"/>
      <c r="IMV38" s="130"/>
      <c r="IMW38" s="130"/>
      <c r="IMX38" s="130"/>
      <c r="IMY38" s="129"/>
      <c r="IMZ38" s="130"/>
      <c r="INA38" s="130"/>
      <c r="INB38" s="130"/>
      <c r="INC38" s="130"/>
      <c r="IND38" s="130"/>
      <c r="INE38" s="130"/>
      <c r="INF38" s="130"/>
      <c r="ING38" s="130"/>
      <c r="INH38" s="130"/>
      <c r="INI38" s="130"/>
      <c r="INJ38" s="130"/>
      <c r="INK38" s="130"/>
      <c r="INL38" s="130"/>
      <c r="INM38" s="130"/>
      <c r="INN38" s="130"/>
      <c r="INO38" s="130"/>
      <c r="INP38" s="130"/>
      <c r="INQ38" s="130"/>
      <c r="INR38" s="130"/>
      <c r="INS38" s="130"/>
      <c r="INT38" s="130"/>
      <c r="INU38" s="129"/>
      <c r="INV38" s="130"/>
      <c r="INW38" s="130"/>
      <c r="INX38" s="130"/>
      <c r="INY38" s="130"/>
      <c r="INZ38" s="130"/>
      <c r="IOA38" s="130"/>
      <c r="IOB38" s="130"/>
      <c r="IOC38" s="130"/>
      <c r="IOD38" s="130"/>
      <c r="IOE38" s="130"/>
      <c r="IOF38" s="130"/>
      <c r="IOG38" s="130"/>
      <c r="IOH38" s="130"/>
      <c r="IOI38" s="130"/>
      <c r="IOJ38" s="130"/>
      <c r="IOK38" s="130"/>
      <c r="IOL38" s="130"/>
      <c r="IOM38" s="130"/>
      <c r="ION38" s="130"/>
      <c r="IOO38" s="130"/>
      <c r="IOP38" s="130"/>
      <c r="IOQ38" s="129"/>
      <c r="IOR38" s="130"/>
      <c r="IOS38" s="130"/>
      <c r="IOT38" s="130"/>
      <c r="IOU38" s="130"/>
      <c r="IOV38" s="130"/>
      <c r="IOW38" s="130"/>
      <c r="IOX38" s="130"/>
      <c r="IOY38" s="130"/>
      <c r="IOZ38" s="130"/>
      <c r="IPA38" s="130"/>
      <c r="IPB38" s="130"/>
      <c r="IPC38" s="130"/>
      <c r="IPD38" s="130"/>
      <c r="IPE38" s="130"/>
      <c r="IPF38" s="130"/>
      <c r="IPG38" s="130"/>
      <c r="IPH38" s="130"/>
      <c r="IPI38" s="130"/>
      <c r="IPJ38" s="130"/>
      <c r="IPK38" s="130"/>
      <c r="IPL38" s="130"/>
      <c r="IPM38" s="129"/>
      <c r="IPN38" s="130"/>
      <c r="IPO38" s="130"/>
      <c r="IPP38" s="130"/>
      <c r="IPQ38" s="130"/>
      <c r="IPR38" s="130"/>
      <c r="IPS38" s="130"/>
      <c r="IPT38" s="130"/>
      <c r="IPU38" s="130"/>
      <c r="IPV38" s="130"/>
      <c r="IPW38" s="130"/>
      <c r="IPX38" s="130"/>
      <c r="IPY38" s="130"/>
      <c r="IPZ38" s="130"/>
      <c r="IQA38" s="130"/>
      <c r="IQB38" s="130"/>
      <c r="IQC38" s="130"/>
      <c r="IQD38" s="130"/>
      <c r="IQE38" s="130"/>
      <c r="IQF38" s="130"/>
      <c r="IQG38" s="130"/>
      <c r="IQH38" s="130"/>
      <c r="IQI38" s="129"/>
      <c r="IQJ38" s="130"/>
      <c r="IQK38" s="130"/>
      <c r="IQL38" s="130"/>
      <c r="IQM38" s="130"/>
      <c r="IQN38" s="130"/>
      <c r="IQO38" s="130"/>
      <c r="IQP38" s="130"/>
      <c r="IQQ38" s="130"/>
      <c r="IQR38" s="130"/>
      <c r="IQS38" s="130"/>
      <c r="IQT38" s="130"/>
      <c r="IQU38" s="130"/>
      <c r="IQV38" s="130"/>
      <c r="IQW38" s="130"/>
      <c r="IQX38" s="130"/>
      <c r="IQY38" s="130"/>
      <c r="IQZ38" s="130"/>
      <c r="IRA38" s="130"/>
      <c r="IRB38" s="130"/>
      <c r="IRC38" s="130"/>
      <c r="IRD38" s="130"/>
      <c r="IRE38" s="129"/>
      <c r="IRF38" s="130"/>
      <c r="IRG38" s="130"/>
      <c r="IRH38" s="130"/>
      <c r="IRI38" s="130"/>
      <c r="IRJ38" s="130"/>
      <c r="IRK38" s="130"/>
      <c r="IRL38" s="130"/>
      <c r="IRM38" s="130"/>
      <c r="IRN38" s="130"/>
      <c r="IRO38" s="130"/>
      <c r="IRP38" s="130"/>
      <c r="IRQ38" s="130"/>
      <c r="IRR38" s="130"/>
      <c r="IRS38" s="130"/>
      <c r="IRT38" s="130"/>
      <c r="IRU38" s="130"/>
      <c r="IRV38" s="130"/>
      <c r="IRW38" s="130"/>
      <c r="IRX38" s="130"/>
      <c r="IRY38" s="130"/>
      <c r="IRZ38" s="130"/>
      <c r="ISA38" s="129"/>
      <c r="ISB38" s="130"/>
      <c r="ISC38" s="130"/>
      <c r="ISD38" s="130"/>
      <c r="ISE38" s="130"/>
      <c r="ISF38" s="130"/>
      <c r="ISG38" s="130"/>
      <c r="ISH38" s="130"/>
      <c r="ISI38" s="130"/>
      <c r="ISJ38" s="130"/>
      <c r="ISK38" s="130"/>
      <c r="ISL38" s="130"/>
      <c r="ISM38" s="130"/>
      <c r="ISN38" s="130"/>
      <c r="ISO38" s="130"/>
      <c r="ISP38" s="130"/>
      <c r="ISQ38" s="130"/>
      <c r="ISR38" s="130"/>
      <c r="ISS38" s="130"/>
      <c r="IST38" s="130"/>
      <c r="ISU38" s="130"/>
      <c r="ISV38" s="130"/>
      <c r="ISW38" s="129"/>
      <c r="ISX38" s="130"/>
      <c r="ISY38" s="130"/>
      <c r="ISZ38" s="130"/>
      <c r="ITA38" s="130"/>
      <c r="ITB38" s="130"/>
      <c r="ITC38" s="130"/>
      <c r="ITD38" s="130"/>
      <c r="ITE38" s="130"/>
      <c r="ITF38" s="130"/>
      <c r="ITG38" s="130"/>
      <c r="ITH38" s="130"/>
      <c r="ITI38" s="130"/>
      <c r="ITJ38" s="130"/>
      <c r="ITK38" s="130"/>
      <c r="ITL38" s="130"/>
      <c r="ITM38" s="130"/>
      <c r="ITN38" s="130"/>
      <c r="ITO38" s="130"/>
      <c r="ITP38" s="130"/>
      <c r="ITQ38" s="130"/>
      <c r="ITR38" s="130"/>
      <c r="ITS38" s="129"/>
      <c r="ITT38" s="130"/>
      <c r="ITU38" s="130"/>
      <c r="ITV38" s="130"/>
      <c r="ITW38" s="130"/>
      <c r="ITX38" s="130"/>
      <c r="ITY38" s="130"/>
      <c r="ITZ38" s="130"/>
      <c r="IUA38" s="130"/>
      <c r="IUB38" s="130"/>
      <c r="IUC38" s="130"/>
      <c r="IUD38" s="130"/>
      <c r="IUE38" s="130"/>
      <c r="IUF38" s="130"/>
      <c r="IUG38" s="130"/>
      <c r="IUH38" s="130"/>
      <c r="IUI38" s="130"/>
      <c r="IUJ38" s="130"/>
      <c r="IUK38" s="130"/>
      <c r="IUL38" s="130"/>
      <c r="IUM38" s="130"/>
      <c r="IUN38" s="130"/>
      <c r="IUO38" s="129"/>
      <c r="IUP38" s="130"/>
      <c r="IUQ38" s="130"/>
      <c r="IUR38" s="130"/>
      <c r="IUS38" s="130"/>
      <c r="IUT38" s="130"/>
      <c r="IUU38" s="130"/>
      <c r="IUV38" s="130"/>
      <c r="IUW38" s="130"/>
      <c r="IUX38" s="130"/>
      <c r="IUY38" s="130"/>
      <c r="IUZ38" s="130"/>
      <c r="IVA38" s="130"/>
      <c r="IVB38" s="130"/>
      <c r="IVC38" s="130"/>
      <c r="IVD38" s="130"/>
      <c r="IVE38" s="130"/>
      <c r="IVF38" s="130"/>
      <c r="IVG38" s="130"/>
      <c r="IVH38" s="130"/>
      <c r="IVI38" s="130"/>
      <c r="IVJ38" s="130"/>
      <c r="IVK38" s="129"/>
      <c r="IVL38" s="130"/>
      <c r="IVM38" s="130"/>
      <c r="IVN38" s="130"/>
      <c r="IVO38" s="130"/>
      <c r="IVP38" s="130"/>
      <c r="IVQ38" s="130"/>
      <c r="IVR38" s="130"/>
      <c r="IVS38" s="130"/>
      <c r="IVT38" s="130"/>
      <c r="IVU38" s="130"/>
      <c r="IVV38" s="130"/>
      <c r="IVW38" s="130"/>
      <c r="IVX38" s="130"/>
      <c r="IVY38" s="130"/>
      <c r="IVZ38" s="130"/>
      <c r="IWA38" s="130"/>
      <c r="IWB38" s="130"/>
      <c r="IWC38" s="130"/>
      <c r="IWD38" s="130"/>
      <c r="IWE38" s="130"/>
      <c r="IWF38" s="130"/>
      <c r="IWG38" s="129"/>
      <c r="IWH38" s="130"/>
      <c r="IWI38" s="130"/>
      <c r="IWJ38" s="130"/>
      <c r="IWK38" s="130"/>
      <c r="IWL38" s="130"/>
      <c r="IWM38" s="130"/>
      <c r="IWN38" s="130"/>
      <c r="IWO38" s="130"/>
      <c r="IWP38" s="130"/>
      <c r="IWQ38" s="130"/>
      <c r="IWR38" s="130"/>
      <c r="IWS38" s="130"/>
      <c r="IWT38" s="130"/>
      <c r="IWU38" s="130"/>
      <c r="IWV38" s="130"/>
      <c r="IWW38" s="130"/>
      <c r="IWX38" s="130"/>
      <c r="IWY38" s="130"/>
      <c r="IWZ38" s="130"/>
      <c r="IXA38" s="130"/>
      <c r="IXB38" s="130"/>
      <c r="IXC38" s="129"/>
      <c r="IXD38" s="130"/>
      <c r="IXE38" s="130"/>
      <c r="IXF38" s="130"/>
      <c r="IXG38" s="130"/>
      <c r="IXH38" s="130"/>
      <c r="IXI38" s="130"/>
      <c r="IXJ38" s="130"/>
      <c r="IXK38" s="130"/>
      <c r="IXL38" s="130"/>
      <c r="IXM38" s="130"/>
      <c r="IXN38" s="130"/>
      <c r="IXO38" s="130"/>
      <c r="IXP38" s="130"/>
      <c r="IXQ38" s="130"/>
      <c r="IXR38" s="130"/>
      <c r="IXS38" s="130"/>
      <c r="IXT38" s="130"/>
      <c r="IXU38" s="130"/>
      <c r="IXV38" s="130"/>
      <c r="IXW38" s="130"/>
      <c r="IXX38" s="130"/>
      <c r="IXY38" s="129"/>
      <c r="IXZ38" s="130"/>
      <c r="IYA38" s="130"/>
      <c r="IYB38" s="130"/>
      <c r="IYC38" s="130"/>
      <c r="IYD38" s="130"/>
      <c r="IYE38" s="130"/>
      <c r="IYF38" s="130"/>
      <c r="IYG38" s="130"/>
      <c r="IYH38" s="130"/>
      <c r="IYI38" s="130"/>
      <c r="IYJ38" s="130"/>
      <c r="IYK38" s="130"/>
      <c r="IYL38" s="130"/>
      <c r="IYM38" s="130"/>
      <c r="IYN38" s="130"/>
      <c r="IYO38" s="130"/>
      <c r="IYP38" s="130"/>
      <c r="IYQ38" s="130"/>
      <c r="IYR38" s="130"/>
      <c r="IYS38" s="130"/>
      <c r="IYT38" s="130"/>
      <c r="IYU38" s="129"/>
      <c r="IYV38" s="130"/>
      <c r="IYW38" s="130"/>
      <c r="IYX38" s="130"/>
      <c r="IYY38" s="130"/>
      <c r="IYZ38" s="130"/>
      <c r="IZA38" s="130"/>
      <c r="IZB38" s="130"/>
      <c r="IZC38" s="130"/>
      <c r="IZD38" s="130"/>
      <c r="IZE38" s="130"/>
      <c r="IZF38" s="130"/>
      <c r="IZG38" s="130"/>
      <c r="IZH38" s="130"/>
      <c r="IZI38" s="130"/>
      <c r="IZJ38" s="130"/>
      <c r="IZK38" s="130"/>
      <c r="IZL38" s="130"/>
      <c r="IZM38" s="130"/>
      <c r="IZN38" s="130"/>
      <c r="IZO38" s="130"/>
      <c r="IZP38" s="130"/>
      <c r="IZQ38" s="129"/>
      <c r="IZR38" s="130"/>
      <c r="IZS38" s="130"/>
      <c r="IZT38" s="130"/>
      <c r="IZU38" s="130"/>
      <c r="IZV38" s="130"/>
      <c r="IZW38" s="130"/>
      <c r="IZX38" s="130"/>
      <c r="IZY38" s="130"/>
      <c r="IZZ38" s="130"/>
      <c r="JAA38" s="130"/>
      <c r="JAB38" s="130"/>
      <c r="JAC38" s="130"/>
      <c r="JAD38" s="130"/>
      <c r="JAE38" s="130"/>
      <c r="JAF38" s="130"/>
      <c r="JAG38" s="130"/>
      <c r="JAH38" s="130"/>
      <c r="JAI38" s="130"/>
      <c r="JAJ38" s="130"/>
      <c r="JAK38" s="130"/>
      <c r="JAL38" s="130"/>
      <c r="JAM38" s="129"/>
      <c r="JAN38" s="130"/>
      <c r="JAO38" s="130"/>
      <c r="JAP38" s="130"/>
      <c r="JAQ38" s="130"/>
      <c r="JAR38" s="130"/>
      <c r="JAS38" s="130"/>
      <c r="JAT38" s="130"/>
      <c r="JAU38" s="130"/>
      <c r="JAV38" s="130"/>
      <c r="JAW38" s="130"/>
      <c r="JAX38" s="130"/>
      <c r="JAY38" s="130"/>
      <c r="JAZ38" s="130"/>
      <c r="JBA38" s="130"/>
      <c r="JBB38" s="130"/>
      <c r="JBC38" s="130"/>
      <c r="JBD38" s="130"/>
      <c r="JBE38" s="130"/>
      <c r="JBF38" s="130"/>
      <c r="JBG38" s="130"/>
      <c r="JBH38" s="130"/>
      <c r="JBI38" s="129"/>
      <c r="JBJ38" s="130"/>
      <c r="JBK38" s="130"/>
      <c r="JBL38" s="130"/>
      <c r="JBM38" s="130"/>
      <c r="JBN38" s="130"/>
      <c r="JBO38" s="130"/>
      <c r="JBP38" s="130"/>
      <c r="JBQ38" s="130"/>
      <c r="JBR38" s="130"/>
      <c r="JBS38" s="130"/>
      <c r="JBT38" s="130"/>
      <c r="JBU38" s="130"/>
      <c r="JBV38" s="130"/>
      <c r="JBW38" s="130"/>
      <c r="JBX38" s="130"/>
      <c r="JBY38" s="130"/>
      <c r="JBZ38" s="130"/>
      <c r="JCA38" s="130"/>
      <c r="JCB38" s="130"/>
      <c r="JCC38" s="130"/>
      <c r="JCD38" s="130"/>
      <c r="JCE38" s="129"/>
      <c r="JCF38" s="130"/>
      <c r="JCG38" s="130"/>
      <c r="JCH38" s="130"/>
      <c r="JCI38" s="130"/>
      <c r="JCJ38" s="130"/>
      <c r="JCK38" s="130"/>
      <c r="JCL38" s="130"/>
      <c r="JCM38" s="130"/>
      <c r="JCN38" s="130"/>
      <c r="JCO38" s="130"/>
      <c r="JCP38" s="130"/>
      <c r="JCQ38" s="130"/>
      <c r="JCR38" s="130"/>
      <c r="JCS38" s="130"/>
      <c r="JCT38" s="130"/>
      <c r="JCU38" s="130"/>
      <c r="JCV38" s="130"/>
      <c r="JCW38" s="130"/>
      <c r="JCX38" s="130"/>
      <c r="JCY38" s="130"/>
      <c r="JCZ38" s="130"/>
      <c r="JDA38" s="129"/>
      <c r="JDB38" s="130"/>
      <c r="JDC38" s="130"/>
      <c r="JDD38" s="130"/>
      <c r="JDE38" s="130"/>
      <c r="JDF38" s="130"/>
      <c r="JDG38" s="130"/>
      <c r="JDH38" s="130"/>
      <c r="JDI38" s="130"/>
      <c r="JDJ38" s="130"/>
      <c r="JDK38" s="130"/>
      <c r="JDL38" s="130"/>
      <c r="JDM38" s="130"/>
      <c r="JDN38" s="130"/>
      <c r="JDO38" s="130"/>
      <c r="JDP38" s="130"/>
      <c r="JDQ38" s="130"/>
      <c r="JDR38" s="130"/>
      <c r="JDS38" s="130"/>
      <c r="JDT38" s="130"/>
      <c r="JDU38" s="130"/>
      <c r="JDV38" s="130"/>
      <c r="JDW38" s="129"/>
      <c r="JDX38" s="130"/>
      <c r="JDY38" s="130"/>
      <c r="JDZ38" s="130"/>
      <c r="JEA38" s="130"/>
      <c r="JEB38" s="130"/>
      <c r="JEC38" s="130"/>
      <c r="JED38" s="130"/>
      <c r="JEE38" s="130"/>
      <c r="JEF38" s="130"/>
      <c r="JEG38" s="130"/>
      <c r="JEH38" s="130"/>
      <c r="JEI38" s="130"/>
      <c r="JEJ38" s="130"/>
      <c r="JEK38" s="130"/>
      <c r="JEL38" s="130"/>
      <c r="JEM38" s="130"/>
      <c r="JEN38" s="130"/>
      <c r="JEO38" s="130"/>
      <c r="JEP38" s="130"/>
      <c r="JEQ38" s="130"/>
      <c r="JER38" s="130"/>
      <c r="JES38" s="129"/>
      <c r="JET38" s="130"/>
      <c r="JEU38" s="130"/>
      <c r="JEV38" s="130"/>
      <c r="JEW38" s="130"/>
      <c r="JEX38" s="130"/>
      <c r="JEY38" s="130"/>
      <c r="JEZ38" s="130"/>
      <c r="JFA38" s="130"/>
      <c r="JFB38" s="130"/>
      <c r="JFC38" s="130"/>
      <c r="JFD38" s="130"/>
      <c r="JFE38" s="130"/>
      <c r="JFF38" s="130"/>
      <c r="JFG38" s="130"/>
      <c r="JFH38" s="130"/>
      <c r="JFI38" s="130"/>
      <c r="JFJ38" s="130"/>
      <c r="JFK38" s="130"/>
      <c r="JFL38" s="130"/>
      <c r="JFM38" s="130"/>
      <c r="JFN38" s="130"/>
      <c r="JFO38" s="129"/>
      <c r="JFP38" s="130"/>
      <c r="JFQ38" s="130"/>
      <c r="JFR38" s="130"/>
      <c r="JFS38" s="130"/>
      <c r="JFT38" s="130"/>
      <c r="JFU38" s="130"/>
      <c r="JFV38" s="130"/>
      <c r="JFW38" s="130"/>
      <c r="JFX38" s="130"/>
      <c r="JFY38" s="130"/>
      <c r="JFZ38" s="130"/>
      <c r="JGA38" s="130"/>
      <c r="JGB38" s="130"/>
      <c r="JGC38" s="130"/>
      <c r="JGD38" s="130"/>
      <c r="JGE38" s="130"/>
      <c r="JGF38" s="130"/>
      <c r="JGG38" s="130"/>
      <c r="JGH38" s="130"/>
      <c r="JGI38" s="130"/>
      <c r="JGJ38" s="130"/>
      <c r="JGK38" s="129"/>
      <c r="JGL38" s="130"/>
      <c r="JGM38" s="130"/>
      <c r="JGN38" s="130"/>
      <c r="JGO38" s="130"/>
      <c r="JGP38" s="130"/>
      <c r="JGQ38" s="130"/>
      <c r="JGR38" s="130"/>
      <c r="JGS38" s="130"/>
      <c r="JGT38" s="130"/>
      <c r="JGU38" s="130"/>
      <c r="JGV38" s="130"/>
      <c r="JGW38" s="130"/>
      <c r="JGX38" s="130"/>
      <c r="JGY38" s="130"/>
      <c r="JGZ38" s="130"/>
      <c r="JHA38" s="130"/>
      <c r="JHB38" s="130"/>
      <c r="JHC38" s="130"/>
      <c r="JHD38" s="130"/>
      <c r="JHE38" s="130"/>
      <c r="JHF38" s="130"/>
      <c r="JHG38" s="129"/>
      <c r="JHH38" s="130"/>
      <c r="JHI38" s="130"/>
      <c r="JHJ38" s="130"/>
      <c r="JHK38" s="130"/>
      <c r="JHL38" s="130"/>
      <c r="JHM38" s="130"/>
      <c r="JHN38" s="130"/>
      <c r="JHO38" s="130"/>
      <c r="JHP38" s="130"/>
      <c r="JHQ38" s="130"/>
      <c r="JHR38" s="130"/>
      <c r="JHS38" s="130"/>
      <c r="JHT38" s="130"/>
      <c r="JHU38" s="130"/>
      <c r="JHV38" s="130"/>
      <c r="JHW38" s="130"/>
      <c r="JHX38" s="130"/>
      <c r="JHY38" s="130"/>
      <c r="JHZ38" s="130"/>
      <c r="JIA38" s="130"/>
      <c r="JIB38" s="130"/>
      <c r="JIC38" s="129"/>
      <c r="JID38" s="130"/>
      <c r="JIE38" s="130"/>
      <c r="JIF38" s="130"/>
      <c r="JIG38" s="130"/>
      <c r="JIH38" s="130"/>
      <c r="JII38" s="130"/>
      <c r="JIJ38" s="130"/>
      <c r="JIK38" s="130"/>
      <c r="JIL38" s="130"/>
      <c r="JIM38" s="130"/>
      <c r="JIN38" s="130"/>
      <c r="JIO38" s="130"/>
      <c r="JIP38" s="130"/>
      <c r="JIQ38" s="130"/>
      <c r="JIR38" s="130"/>
      <c r="JIS38" s="130"/>
      <c r="JIT38" s="130"/>
      <c r="JIU38" s="130"/>
      <c r="JIV38" s="130"/>
      <c r="JIW38" s="130"/>
      <c r="JIX38" s="130"/>
      <c r="JIY38" s="129"/>
      <c r="JIZ38" s="130"/>
      <c r="JJA38" s="130"/>
      <c r="JJB38" s="130"/>
      <c r="JJC38" s="130"/>
      <c r="JJD38" s="130"/>
      <c r="JJE38" s="130"/>
      <c r="JJF38" s="130"/>
      <c r="JJG38" s="130"/>
      <c r="JJH38" s="130"/>
      <c r="JJI38" s="130"/>
      <c r="JJJ38" s="130"/>
      <c r="JJK38" s="130"/>
      <c r="JJL38" s="130"/>
      <c r="JJM38" s="130"/>
      <c r="JJN38" s="130"/>
      <c r="JJO38" s="130"/>
      <c r="JJP38" s="130"/>
      <c r="JJQ38" s="130"/>
      <c r="JJR38" s="130"/>
      <c r="JJS38" s="130"/>
      <c r="JJT38" s="130"/>
      <c r="JJU38" s="129"/>
      <c r="JJV38" s="130"/>
      <c r="JJW38" s="130"/>
      <c r="JJX38" s="130"/>
      <c r="JJY38" s="130"/>
      <c r="JJZ38" s="130"/>
      <c r="JKA38" s="130"/>
      <c r="JKB38" s="130"/>
      <c r="JKC38" s="130"/>
      <c r="JKD38" s="130"/>
      <c r="JKE38" s="130"/>
      <c r="JKF38" s="130"/>
      <c r="JKG38" s="130"/>
      <c r="JKH38" s="130"/>
      <c r="JKI38" s="130"/>
      <c r="JKJ38" s="130"/>
      <c r="JKK38" s="130"/>
      <c r="JKL38" s="130"/>
      <c r="JKM38" s="130"/>
      <c r="JKN38" s="130"/>
      <c r="JKO38" s="130"/>
      <c r="JKP38" s="130"/>
      <c r="JKQ38" s="129"/>
      <c r="JKR38" s="130"/>
      <c r="JKS38" s="130"/>
      <c r="JKT38" s="130"/>
      <c r="JKU38" s="130"/>
      <c r="JKV38" s="130"/>
      <c r="JKW38" s="130"/>
      <c r="JKX38" s="130"/>
      <c r="JKY38" s="130"/>
      <c r="JKZ38" s="130"/>
      <c r="JLA38" s="130"/>
      <c r="JLB38" s="130"/>
      <c r="JLC38" s="130"/>
      <c r="JLD38" s="130"/>
      <c r="JLE38" s="130"/>
      <c r="JLF38" s="130"/>
      <c r="JLG38" s="130"/>
      <c r="JLH38" s="130"/>
      <c r="JLI38" s="130"/>
      <c r="JLJ38" s="130"/>
      <c r="JLK38" s="130"/>
      <c r="JLL38" s="130"/>
      <c r="JLM38" s="129"/>
      <c r="JLN38" s="130"/>
      <c r="JLO38" s="130"/>
      <c r="JLP38" s="130"/>
      <c r="JLQ38" s="130"/>
      <c r="JLR38" s="130"/>
      <c r="JLS38" s="130"/>
      <c r="JLT38" s="130"/>
      <c r="JLU38" s="130"/>
      <c r="JLV38" s="130"/>
      <c r="JLW38" s="130"/>
      <c r="JLX38" s="130"/>
      <c r="JLY38" s="130"/>
      <c r="JLZ38" s="130"/>
      <c r="JMA38" s="130"/>
      <c r="JMB38" s="130"/>
      <c r="JMC38" s="130"/>
      <c r="JMD38" s="130"/>
      <c r="JME38" s="130"/>
      <c r="JMF38" s="130"/>
      <c r="JMG38" s="130"/>
      <c r="JMH38" s="130"/>
      <c r="JMI38" s="129"/>
      <c r="JMJ38" s="130"/>
      <c r="JMK38" s="130"/>
      <c r="JML38" s="130"/>
      <c r="JMM38" s="130"/>
      <c r="JMN38" s="130"/>
      <c r="JMO38" s="130"/>
      <c r="JMP38" s="130"/>
      <c r="JMQ38" s="130"/>
      <c r="JMR38" s="130"/>
      <c r="JMS38" s="130"/>
      <c r="JMT38" s="130"/>
      <c r="JMU38" s="130"/>
      <c r="JMV38" s="130"/>
      <c r="JMW38" s="130"/>
      <c r="JMX38" s="130"/>
      <c r="JMY38" s="130"/>
      <c r="JMZ38" s="130"/>
      <c r="JNA38" s="130"/>
      <c r="JNB38" s="130"/>
      <c r="JNC38" s="130"/>
      <c r="JND38" s="130"/>
      <c r="JNE38" s="129"/>
      <c r="JNF38" s="130"/>
      <c r="JNG38" s="130"/>
      <c r="JNH38" s="130"/>
      <c r="JNI38" s="130"/>
      <c r="JNJ38" s="130"/>
      <c r="JNK38" s="130"/>
      <c r="JNL38" s="130"/>
      <c r="JNM38" s="130"/>
      <c r="JNN38" s="130"/>
      <c r="JNO38" s="130"/>
      <c r="JNP38" s="130"/>
      <c r="JNQ38" s="130"/>
      <c r="JNR38" s="130"/>
      <c r="JNS38" s="130"/>
      <c r="JNT38" s="130"/>
      <c r="JNU38" s="130"/>
      <c r="JNV38" s="130"/>
      <c r="JNW38" s="130"/>
      <c r="JNX38" s="130"/>
      <c r="JNY38" s="130"/>
      <c r="JNZ38" s="130"/>
      <c r="JOA38" s="129"/>
      <c r="JOB38" s="130"/>
      <c r="JOC38" s="130"/>
      <c r="JOD38" s="130"/>
      <c r="JOE38" s="130"/>
      <c r="JOF38" s="130"/>
      <c r="JOG38" s="130"/>
      <c r="JOH38" s="130"/>
      <c r="JOI38" s="130"/>
      <c r="JOJ38" s="130"/>
      <c r="JOK38" s="130"/>
      <c r="JOL38" s="130"/>
      <c r="JOM38" s="130"/>
      <c r="JON38" s="130"/>
      <c r="JOO38" s="130"/>
      <c r="JOP38" s="130"/>
      <c r="JOQ38" s="130"/>
      <c r="JOR38" s="130"/>
      <c r="JOS38" s="130"/>
      <c r="JOT38" s="130"/>
      <c r="JOU38" s="130"/>
      <c r="JOV38" s="130"/>
      <c r="JOW38" s="129"/>
      <c r="JOX38" s="130"/>
      <c r="JOY38" s="130"/>
      <c r="JOZ38" s="130"/>
      <c r="JPA38" s="130"/>
      <c r="JPB38" s="130"/>
      <c r="JPC38" s="130"/>
      <c r="JPD38" s="130"/>
      <c r="JPE38" s="130"/>
      <c r="JPF38" s="130"/>
      <c r="JPG38" s="130"/>
      <c r="JPH38" s="130"/>
      <c r="JPI38" s="130"/>
      <c r="JPJ38" s="130"/>
      <c r="JPK38" s="130"/>
      <c r="JPL38" s="130"/>
      <c r="JPM38" s="130"/>
      <c r="JPN38" s="130"/>
      <c r="JPO38" s="130"/>
      <c r="JPP38" s="130"/>
      <c r="JPQ38" s="130"/>
      <c r="JPR38" s="130"/>
      <c r="JPS38" s="129"/>
      <c r="JPT38" s="130"/>
      <c r="JPU38" s="130"/>
      <c r="JPV38" s="130"/>
      <c r="JPW38" s="130"/>
      <c r="JPX38" s="130"/>
      <c r="JPY38" s="130"/>
      <c r="JPZ38" s="130"/>
      <c r="JQA38" s="130"/>
      <c r="JQB38" s="130"/>
      <c r="JQC38" s="130"/>
      <c r="JQD38" s="130"/>
      <c r="JQE38" s="130"/>
      <c r="JQF38" s="130"/>
      <c r="JQG38" s="130"/>
      <c r="JQH38" s="130"/>
      <c r="JQI38" s="130"/>
      <c r="JQJ38" s="130"/>
      <c r="JQK38" s="130"/>
      <c r="JQL38" s="130"/>
      <c r="JQM38" s="130"/>
      <c r="JQN38" s="130"/>
      <c r="JQO38" s="129"/>
      <c r="JQP38" s="130"/>
      <c r="JQQ38" s="130"/>
      <c r="JQR38" s="130"/>
      <c r="JQS38" s="130"/>
      <c r="JQT38" s="130"/>
      <c r="JQU38" s="130"/>
      <c r="JQV38" s="130"/>
      <c r="JQW38" s="130"/>
      <c r="JQX38" s="130"/>
      <c r="JQY38" s="130"/>
      <c r="JQZ38" s="130"/>
      <c r="JRA38" s="130"/>
      <c r="JRB38" s="130"/>
      <c r="JRC38" s="130"/>
      <c r="JRD38" s="130"/>
      <c r="JRE38" s="130"/>
      <c r="JRF38" s="130"/>
      <c r="JRG38" s="130"/>
      <c r="JRH38" s="130"/>
      <c r="JRI38" s="130"/>
      <c r="JRJ38" s="130"/>
      <c r="JRK38" s="129"/>
      <c r="JRL38" s="130"/>
      <c r="JRM38" s="130"/>
      <c r="JRN38" s="130"/>
      <c r="JRO38" s="130"/>
      <c r="JRP38" s="130"/>
      <c r="JRQ38" s="130"/>
      <c r="JRR38" s="130"/>
      <c r="JRS38" s="130"/>
      <c r="JRT38" s="130"/>
      <c r="JRU38" s="130"/>
      <c r="JRV38" s="130"/>
      <c r="JRW38" s="130"/>
      <c r="JRX38" s="130"/>
      <c r="JRY38" s="130"/>
      <c r="JRZ38" s="130"/>
      <c r="JSA38" s="130"/>
      <c r="JSB38" s="130"/>
      <c r="JSC38" s="130"/>
      <c r="JSD38" s="130"/>
      <c r="JSE38" s="130"/>
      <c r="JSF38" s="130"/>
      <c r="JSG38" s="129"/>
      <c r="JSH38" s="130"/>
      <c r="JSI38" s="130"/>
      <c r="JSJ38" s="130"/>
      <c r="JSK38" s="130"/>
      <c r="JSL38" s="130"/>
      <c r="JSM38" s="130"/>
      <c r="JSN38" s="130"/>
      <c r="JSO38" s="130"/>
      <c r="JSP38" s="130"/>
      <c r="JSQ38" s="130"/>
      <c r="JSR38" s="130"/>
      <c r="JSS38" s="130"/>
      <c r="JST38" s="130"/>
      <c r="JSU38" s="130"/>
      <c r="JSV38" s="130"/>
      <c r="JSW38" s="130"/>
      <c r="JSX38" s="130"/>
      <c r="JSY38" s="130"/>
      <c r="JSZ38" s="130"/>
      <c r="JTA38" s="130"/>
      <c r="JTB38" s="130"/>
      <c r="JTC38" s="129"/>
      <c r="JTD38" s="130"/>
      <c r="JTE38" s="130"/>
      <c r="JTF38" s="130"/>
      <c r="JTG38" s="130"/>
      <c r="JTH38" s="130"/>
      <c r="JTI38" s="130"/>
      <c r="JTJ38" s="130"/>
      <c r="JTK38" s="130"/>
      <c r="JTL38" s="130"/>
      <c r="JTM38" s="130"/>
      <c r="JTN38" s="130"/>
      <c r="JTO38" s="130"/>
      <c r="JTP38" s="130"/>
      <c r="JTQ38" s="130"/>
      <c r="JTR38" s="130"/>
      <c r="JTS38" s="130"/>
      <c r="JTT38" s="130"/>
      <c r="JTU38" s="130"/>
      <c r="JTV38" s="130"/>
      <c r="JTW38" s="130"/>
      <c r="JTX38" s="130"/>
      <c r="JTY38" s="129"/>
      <c r="JTZ38" s="130"/>
      <c r="JUA38" s="130"/>
      <c r="JUB38" s="130"/>
      <c r="JUC38" s="130"/>
      <c r="JUD38" s="130"/>
      <c r="JUE38" s="130"/>
      <c r="JUF38" s="130"/>
      <c r="JUG38" s="130"/>
      <c r="JUH38" s="130"/>
      <c r="JUI38" s="130"/>
      <c r="JUJ38" s="130"/>
      <c r="JUK38" s="130"/>
      <c r="JUL38" s="130"/>
      <c r="JUM38" s="130"/>
      <c r="JUN38" s="130"/>
      <c r="JUO38" s="130"/>
      <c r="JUP38" s="130"/>
      <c r="JUQ38" s="130"/>
      <c r="JUR38" s="130"/>
      <c r="JUS38" s="130"/>
      <c r="JUT38" s="130"/>
      <c r="JUU38" s="129"/>
      <c r="JUV38" s="130"/>
      <c r="JUW38" s="130"/>
      <c r="JUX38" s="130"/>
      <c r="JUY38" s="130"/>
      <c r="JUZ38" s="130"/>
      <c r="JVA38" s="130"/>
      <c r="JVB38" s="130"/>
      <c r="JVC38" s="130"/>
      <c r="JVD38" s="130"/>
      <c r="JVE38" s="130"/>
      <c r="JVF38" s="130"/>
      <c r="JVG38" s="130"/>
      <c r="JVH38" s="130"/>
      <c r="JVI38" s="130"/>
      <c r="JVJ38" s="130"/>
      <c r="JVK38" s="130"/>
      <c r="JVL38" s="130"/>
      <c r="JVM38" s="130"/>
      <c r="JVN38" s="130"/>
      <c r="JVO38" s="130"/>
      <c r="JVP38" s="130"/>
      <c r="JVQ38" s="129"/>
      <c r="JVR38" s="130"/>
      <c r="JVS38" s="130"/>
      <c r="JVT38" s="130"/>
      <c r="JVU38" s="130"/>
      <c r="JVV38" s="130"/>
      <c r="JVW38" s="130"/>
      <c r="JVX38" s="130"/>
      <c r="JVY38" s="130"/>
      <c r="JVZ38" s="130"/>
      <c r="JWA38" s="130"/>
      <c r="JWB38" s="130"/>
      <c r="JWC38" s="130"/>
      <c r="JWD38" s="130"/>
      <c r="JWE38" s="130"/>
      <c r="JWF38" s="130"/>
      <c r="JWG38" s="130"/>
      <c r="JWH38" s="130"/>
      <c r="JWI38" s="130"/>
      <c r="JWJ38" s="130"/>
      <c r="JWK38" s="130"/>
      <c r="JWL38" s="130"/>
      <c r="JWM38" s="129"/>
      <c r="JWN38" s="130"/>
      <c r="JWO38" s="130"/>
      <c r="JWP38" s="130"/>
      <c r="JWQ38" s="130"/>
      <c r="JWR38" s="130"/>
      <c r="JWS38" s="130"/>
      <c r="JWT38" s="130"/>
      <c r="JWU38" s="130"/>
      <c r="JWV38" s="130"/>
      <c r="JWW38" s="130"/>
      <c r="JWX38" s="130"/>
      <c r="JWY38" s="130"/>
      <c r="JWZ38" s="130"/>
      <c r="JXA38" s="130"/>
      <c r="JXB38" s="130"/>
      <c r="JXC38" s="130"/>
      <c r="JXD38" s="130"/>
      <c r="JXE38" s="130"/>
      <c r="JXF38" s="130"/>
      <c r="JXG38" s="130"/>
      <c r="JXH38" s="130"/>
      <c r="JXI38" s="129"/>
      <c r="JXJ38" s="130"/>
      <c r="JXK38" s="130"/>
      <c r="JXL38" s="130"/>
      <c r="JXM38" s="130"/>
      <c r="JXN38" s="130"/>
      <c r="JXO38" s="130"/>
      <c r="JXP38" s="130"/>
      <c r="JXQ38" s="130"/>
      <c r="JXR38" s="130"/>
      <c r="JXS38" s="130"/>
      <c r="JXT38" s="130"/>
      <c r="JXU38" s="130"/>
      <c r="JXV38" s="130"/>
      <c r="JXW38" s="130"/>
      <c r="JXX38" s="130"/>
      <c r="JXY38" s="130"/>
      <c r="JXZ38" s="130"/>
      <c r="JYA38" s="130"/>
      <c r="JYB38" s="130"/>
      <c r="JYC38" s="130"/>
      <c r="JYD38" s="130"/>
      <c r="JYE38" s="129"/>
      <c r="JYF38" s="130"/>
      <c r="JYG38" s="130"/>
      <c r="JYH38" s="130"/>
      <c r="JYI38" s="130"/>
      <c r="JYJ38" s="130"/>
      <c r="JYK38" s="130"/>
      <c r="JYL38" s="130"/>
      <c r="JYM38" s="130"/>
      <c r="JYN38" s="130"/>
      <c r="JYO38" s="130"/>
      <c r="JYP38" s="130"/>
      <c r="JYQ38" s="130"/>
      <c r="JYR38" s="130"/>
      <c r="JYS38" s="130"/>
      <c r="JYT38" s="130"/>
      <c r="JYU38" s="130"/>
      <c r="JYV38" s="130"/>
      <c r="JYW38" s="130"/>
      <c r="JYX38" s="130"/>
      <c r="JYY38" s="130"/>
      <c r="JYZ38" s="130"/>
      <c r="JZA38" s="129"/>
      <c r="JZB38" s="130"/>
      <c r="JZC38" s="130"/>
      <c r="JZD38" s="130"/>
      <c r="JZE38" s="130"/>
      <c r="JZF38" s="130"/>
      <c r="JZG38" s="130"/>
      <c r="JZH38" s="130"/>
      <c r="JZI38" s="130"/>
      <c r="JZJ38" s="130"/>
      <c r="JZK38" s="130"/>
      <c r="JZL38" s="130"/>
      <c r="JZM38" s="130"/>
      <c r="JZN38" s="130"/>
      <c r="JZO38" s="130"/>
      <c r="JZP38" s="130"/>
      <c r="JZQ38" s="130"/>
      <c r="JZR38" s="130"/>
      <c r="JZS38" s="130"/>
      <c r="JZT38" s="130"/>
      <c r="JZU38" s="130"/>
      <c r="JZV38" s="130"/>
      <c r="JZW38" s="129"/>
      <c r="JZX38" s="130"/>
      <c r="JZY38" s="130"/>
      <c r="JZZ38" s="130"/>
      <c r="KAA38" s="130"/>
      <c r="KAB38" s="130"/>
      <c r="KAC38" s="130"/>
      <c r="KAD38" s="130"/>
      <c r="KAE38" s="130"/>
      <c r="KAF38" s="130"/>
      <c r="KAG38" s="130"/>
      <c r="KAH38" s="130"/>
      <c r="KAI38" s="130"/>
      <c r="KAJ38" s="130"/>
      <c r="KAK38" s="130"/>
      <c r="KAL38" s="130"/>
      <c r="KAM38" s="130"/>
      <c r="KAN38" s="130"/>
      <c r="KAO38" s="130"/>
      <c r="KAP38" s="130"/>
      <c r="KAQ38" s="130"/>
      <c r="KAR38" s="130"/>
      <c r="KAS38" s="129"/>
      <c r="KAT38" s="130"/>
      <c r="KAU38" s="130"/>
      <c r="KAV38" s="130"/>
      <c r="KAW38" s="130"/>
      <c r="KAX38" s="130"/>
      <c r="KAY38" s="130"/>
      <c r="KAZ38" s="130"/>
      <c r="KBA38" s="130"/>
      <c r="KBB38" s="130"/>
      <c r="KBC38" s="130"/>
      <c r="KBD38" s="130"/>
      <c r="KBE38" s="130"/>
      <c r="KBF38" s="130"/>
      <c r="KBG38" s="130"/>
      <c r="KBH38" s="130"/>
      <c r="KBI38" s="130"/>
      <c r="KBJ38" s="130"/>
      <c r="KBK38" s="130"/>
      <c r="KBL38" s="130"/>
      <c r="KBM38" s="130"/>
      <c r="KBN38" s="130"/>
      <c r="KBO38" s="129"/>
      <c r="KBP38" s="130"/>
      <c r="KBQ38" s="130"/>
      <c r="KBR38" s="130"/>
      <c r="KBS38" s="130"/>
      <c r="KBT38" s="130"/>
      <c r="KBU38" s="130"/>
      <c r="KBV38" s="130"/>
      <c r="KBW38" s="130"/>
      <c r="KBX38" s="130"/>
      <c r="KBY38" s="130"/>
      <c r="KBZ38" s="130"/>
      <c r="KCA38" s="130"/>
      <c r="KCB38" s="130"/>
      <c r="KCC38" s="130"/>
      <c r="KCD38" s="130"/>
      <c r="KCE38" s="130"/>
      <c r="KCF38" s="130"/>
      <c r="KCG38" s="130"/>
      <c r="KCH38" s="130"/>
      <c r="KCI38" s="130"/>
      <c r="KCJ38" s="130"/>
      <c r="KCK38" s="129"/>
      <c r="KCL38" s="130"/>
      <c r="KCM38" s="130"/>
      <c r="KCN38" s="130"/>
      <c r="KCO38" s="130"/>
      <c r="KCP38" s="130"/>
      <c r="KCQ38" s="130"/>
      <c r="KCR38" s="130"/>
      <c r="KCS38" s="130"/>
      <c r="KCT38" s="130"/>
      <c r="KCU38" s="130"/>
      <c r="KCV38" s="130"/>
      <c r="KCW38" s="130"/>
      <c r="KCX38" s="130"/>
      <c r="KCY38" s="130"/>
      <c r="KCZ38" s="130"/>
      <c r="KDA38" s="130"/>
      <c r="KDB38" s="130"/>
      <c r="KDC38" s="130"/>
      <c r="KDD38" s="130"/>
      <c r="KDE38" s="130"/>
      <c r="KDF38" s="130"/>
      <c r="KDG38" s="129"/>
      <c r="KDH38" s="130"/>
      <c r="KDI38" s="130"/>
      <c r="KDJ38" s="130"/>
      <c r="KDK38" s="130"/>
      <c r="KDL38" s="130"/>
      <c r="KDM38" s="130"/>
      <c r="KDN38" s="130"/>
      <c r="KDO38" s="130"/>
      <c r="KDP38" s="130"/>
      <c r="KDQ38" s="130"/>
      <c r="KDR38" s="130"/>
      <c r="KDS38" s="130"/>
      <c r="KDT38" s="130"/>
      <c r="KDU38" s="130"/>
      <c r="KDV38" s="130"/>
      <c r="KDW38" s="130"/>
      <c r="KDX38" s="130"/>
      <c r="KDY38" s="130"/>
      <c r="KDZ38" s="130"/>
      <c r="KEA38" s="130"/>
      <c r="KEB38" s="130"/>
      <c r="KEC38" s="129"/>
      <c r="KED38" s="130"/>
      <c r="KEE38" s="130"/>
      <c r="KEF38" s="130"/>
      <c r="KEG38" s="130"/>
      <c r="KEH38" s="130"/>
      <c r="KEI38" s="130"/>
      <c r="KEJ38" s="130"/>
      <c r="KEK38" s="130"/>
      <c r="KEL38" s="130"/>
      <c r="KEM38" s="130"/>
      <c r="KEN38" s="130"/>
      <c r="KEO38" s="130"/>
      <c r="KEP38" s="130"/>
      <c r="KEQ38" s="130"/>
      <c r="KER38" s="130"/>
      <c r="KES38" s="130"/>
      <c r="KET38" s="130"/>
      <c r="KEU38" s="130"/>
      <c r="KEV38" s="130"/>
      <c r="KEW38" s="130"/>
      <c r="KEX38" s="130"/>
      <c r="KEY38" s="129"/>
      <c r="KEZ38" s="130"/>
      <c r="KFA38" s="130"/>
      <c r="KFB38" s="130"/>
      <c r="KFC38" s="130"/>
      <c r="KFD38" s="130"/>
      <c r="KFE38" s="130"/>
      <c r="KFF38" s="130"/>
      <c r="KFG38" s="130"/>
      <c r="KFH38" s="130"/>
      <c r="KFI38" s="130"/>
      <c r="KFJ38" s="130"/>
      <c r="KFK38" s="130"/>
      <c r="KFL38" s="130"/>
      <c r="KFM38" s="130"/>
      <c r="KFN38" s="130"/>
      <c r="KFO38" s="130"/>
      <c r="KFP38" s="130"/>
      <c r="KFQ38" s="130"/>
      <c r="KFR38" s="130"/>
      <c r="KFS38" s="130"/>
      <c r="KFT38" s="130"/>
      <c r="KFU38" s="129"/>
      <c r="KFV38" s="130"/>
      <c r="KFW38" s="130"/>
      <c r="KFX38" s="130"/>
      <c r="KFY38" s="130"/>
      <c r="KFZ38" s="130"/>
      <c r="KGA38" s="130"/>
      <c r="KGB38" s="130"/>
      <c r="KGC38" s="130"/>
      <c r="KGD38" s="130"/>
      <c r="KGE38" s="130"/>
      <c r="KGF38" s="130"/>
      <c r="KGG38" s="130"/>
      <c r="KGH38" s="130"/>
      <c r="KGI38" s="130"/>
      <c r="KGJ38" s="130"/>
      <c r="KGK38" s="130"/>
      <c r="KGL38" s="130"/>
      <c r="KGM38" s="130"/>
      <c r="KGN38" s="130"/>
      <c r="KGO38" s="130"/>
      <c r="KGP38" s="130"/>
      <c r="KGQ38" s="129"/>
      <c r="KGR38" s="130"/>
      <c r="KGS38" s="130"/>
      <c r="KGT38" s="130"/>
      <c r="KGU38" s="130"/>
      <c r="KGV38" s="130"/>
      <c r="KGW38" s="130"/>
      <c r="KGX38" s="130"/>
      <c r="KGY38" s="130"/>
      <c r="KGZ38" s="130"/>
      <c r="KHA38" s="130"/>
      <c r="KHB38" s="130"/>
      <c r="KHC38" s="130"/>
      <c r="KHD38" s="130"/>
      <c r="KHE38" s="130"/>
      <c r="KHF38" s="130"/>
      <c r="KHG38" s="130"/>
      <c r="KHH38" s="130"/>
      <c r="KHI38" s="130"/>
      <c r="KHJ38" s="130"/>
      <c r="KHK38" s="130"/>
      <c r="KHL38" s="130"/>
      <c r="KHM38" s="129"/>
      <c r="KHN38" s="130"/>
      <c r="KHO38" s="130"/>
      <c r="KHP38" s="130"/>
      <c r="KHQ38" s="130"/>
      <c r="KHR38" s="130"/>
      <c r="KHS38" s="130"/>
      <c r="KHT38" s="130"/>
      <c r="KHU38" s="130"/>
      <c r="KHV38" s="130"/>
      <c r="KHW38" s="130"/>
      <c r="KHX38" s="130"/>
      <c r="KHY38" s="130"/>
      <c r="KHZ38" s="130"/>
      <c r="KIA38" s="130"/>
      <c r="KIB38" s="130"/>
      <c r="KIC38" s="130"/>
      <c r="KID38" s="130"/>
      <c r="KIE38" s="130"/>
      <c r="KIF38" s="130"/>
      <c r="KIG38" s="130"/>
      <c r="KIH38" s="130"/>
      <c r="KII38" s="129"/>
      <c r="KIJ38" s="130"/>
      <c r="KIK38" s="130"/>
      <c r="KIL38" s="130"/>
      <c r="KIM38" s="130"/>
      <c r="KIN38" s="130"/>
      <c r="KIO38" s="130"/>
      <c r="KIP38" s="130"/>
      <c r="KIQ38" s="130"/>
      <c r="KIR38" s="130"/>
      <c r="KIS38" s="130"/>
      <c r="KIT38" s="130"/>
      <c r="KIU38" s="130"/>
      <c r="KIV38" s="130"/>
      <c r="KIW38" s="130"/>
      <c r="KIX38" s="130"/>
      <c r="KIY38" s="130"/>
      <c r="KIZ38" s="130"/>
      <c r="KJA38" s="130"/>
      <c r="KJB38" s="130"/>
      <c r="KJC38" s="130"/>
      <c r="KJD38" s="130"/>
      <c r="KJE38" s="129"/>
      <c r="KJF38" s="130"/>
      <c r="KJG38" s="130"/>
      <c r="KJH38" s="130"/>
      <c r="KJI38" s="130"/>
      <c r="KJJ38" s="130"/>
      <c r="KJK38" s="130"/>
      <c r="KJL38" s="130"/>
      <c r="KJM38" s="130"/>
      <c r="KJN38" s="130"/>
      <c r="KJO38" s="130"/>
      <c r="KJP38" s="130"/>
      <c r="KJQ38" s="130"/>
      <c r="KJR38" s="130"/>
      <c r="KJS38" s="130"/>
      <c r="KJT38" s="130"/>
      <c r="KJU38" s="130"/>
      <c r="KJV38" s="130"/>
      <c r="KJW38" s="130"/>
      <c r="KJX38" s="130"/>
      <c r="KJY38" s="130"/>
      <c r="KJZ38" s="130"/>
      <c r="KKA38" s="129"/>
      <c r="KKB38" s="130"/>
      <c r="KKC38" s="130"/>
      <c r="KKD38" s="130"/>
      <c r="KKE38" s="130"/>
      <c r="KKF38" s="130"/>
      <c r="KKG38" s="130"/>
      <c r="KKH38" s="130"/>
      <c r="KKI38" s="130"/>
      <c r="KKJ38" s="130"/>
      <c r="KKK38" s="130"/>
      <c r="KKL38" s="130"/>
      <c r="KKM38" s="130"/>
      <c r="KKN38" s="130"/>
      <c r="KKO38" s="130"/>
      <c r="KKP38" s="130"/>
      <c r="KKQ38" s="130"/>
      <c r="KKR38" s="130"/>
      <c r="KKS38" s="130"/>
      <c r="KKT38" s="130"/>
      <c r="KKU38" s="130"/>
      <c r="KKV38" s="130"/>
      <c r="KKW38" s="129"/>
      <c r="KKX38" s="130"/>
      <c r="KKY38" s="130"/>
      <c r="KKZ38" s="130"/>
      <c r="KLA38" s="130"/>
      <c r="KLB38" s="130"/>
      <c r="KLC38" s="130"/>
      <c r="KLD38" s="130"/>
      <c r="KLE38" s="130"/>
      <c r="KLF38" s="130"/>
      <c r="KLG38" s="130"/>
      <c r="KLH38" s="130"/>
      <c r="KLI38" s="130"/>
      <c r="KLJ38" s="130"/>
      <c r="KLK38" s="130"/>
      <c r="KLL38" s="130"/>
      <c r="KLM38" s="130"/>
      <c r="KLN38" s="130"/>
      <c r="KLO38" s="130"/>
      <c r="KLP38" s="130"/>
      <c r="KLQ38" s="130"/>
      <c r="KLR38" s="130"/>
      <c r="KLS38" s="129"/>
      <c r="KLT38" s="130"/>
      <c r="KLU38" s="130"/>
      <c r="KLV38" s="130"/>
      <c r="KLW38" s="130"/>
      <c r="KLX38" s="130"/>
      <c r="KLY38" s="130"/>
      <c r="KLZ38" s="130"/>
      <c r="KMA38" s="130"/>
      <c r="KMB38" s="130"/>
      <c r="KMC38" s="130"/>
      <c r="KMD38" s="130"/>
      <c r="KME38" s="130"/>
      <c r="KMF38" s="130"/>
      <c r="KMG38" s="130"/>
      <c r="KMH38" s="130"/>
      <c r="KMI38" s="130"/>
      <c r="KMJ38" s="130"/>
      <c r="KMK38" s="130"/>
      <c r="KML38" s="130"/>
      <c r="KMM38" s="130"/>
      <c r="KMN38" s="130"/>
      <c r="KMO38" s="129"/>
      <c r="KMP38" s="130"/>
      <c r="KMQ38" s="130"/>
      <c r="KMR38" s="130"/>
      <c r="KMS38" s="130"/>
      <c r="KMT38" s="130"/>
      <c r="KMU38" s="130"/>
      <c r="KMV38" s="130"/>
      <c r="KMW38" s="130"/>
      <c r="KMX38" s="130"/>
      <c r="KMY38" s="130"/>
      <c r="KMZ38" s="130"/>
      <c r="KNA38" s="130"/>
      <c r="KNB38" s="130"/>
      <c r="KNC38" s="130"/>
      <c r="KND38" s="130"/>
      <c r="KNE38" s="130"/>
      <c r="KNF38" s="130"/>
      <c r="KNG38" s="130"/>
      <c r="KNH38" s="130"/>
      <c r="KNI38" s="130"/>
      <c r="KNJ38" s="130"/>
      <c r="KNK38" s="129"/>
      <c r="KNL38" s="130"/>
      <c r="KNM38" s="130"/>
      <c r="KNN38" s="130"/>
      <c r="KNO38" s="130"/>
      <c r="KNP38" s="130"/>
      <c r="KNQ38" s="130"/>
      <c r="KNR38" s="130"/>
      <c r="KNS38" s="130"/>
      <c r="KNT38" s="130"/>
      <c r="KNU38" s="130"/>
      <c r="KNV38" s="130"/>
      <c r="KNW38" s="130"/>
      <c r="KNX38" s="130"/>
      <c r="KNY38" s="130"/>
      <c r="KNZ38" s="130"/>
      <c r="KOA38" s="130"/>
      <c r="KOB38" s="130"/>
      <c r="KOC38" s="130"/>
      <c r="KOD38" s="130"/>
      <c r="KOE38" s="130"/>
      <c r="KOF38" s="130"/>
      <c r="KOG38" s="129"/>
      <c r="KOH38" s="130"/>
      <c r="KOI38" s="130"/>
      <c r="KOJ38" s="130"/>
      <c r="KOK38" s="130"/>
      <c r="KOL38" s="130"/>
      <c r="KOM38" s="130"/>
      <c r="KON38" s="130"/>
      <c r="KOO38" s="130"/>
      <c r="KOP38" s="130"/>
      <c r="KOQ38" s="130"/>
      <c r="KOR38" s="130"/>
      <c r="KOS38" s="130"/>
      <c r="KOT38" s="130"/>
      <c r="KOU38" s="130"/>
      <c r="KOV38" s="130"/>
      <c r="KOW38" s="130"/>
      <c r="KOX38" s="130"/>
      <c r="KOY38" s="130"/>
      <c r="KOZ38" s="130"/>
      <c r="KPA38" s="130"/>
      <c r="KPB38" s="130"/>
      <c r="KPC38" s="129"/>
      <c r="KPD38" s="130"/>
      <c r="KPE38" s="130"/>
      <c r="KPF38" s="130"/>
      <c r="KPG38" s="130"/>
      <c r="KPH38" s="130"/>
      <c r="KPI38" s="130"/>
      <c r="KPJ38" s="130"/>
      <c r="KPK38" s="130"/>
      <c r="KPL38" s="130"/>
      <c r="KPM38" s="130"/>
      <c r="KPN38" s="130"/>
      <c r="KPO38" s="130"/>
      <c r="KPP38" s="130"/>
      <c r="KPQ38" s="130"/>
      <c r="KPR38" s="130"/>
      <c r="KPS38" s="130"/>
      <c r="KPT38" s="130"/>
      <c r="KPU38" s="130"/>
      <c r="KPV38" s="130"/>
      <c r="KPW38" s="130"/>
      <c r="KPX38" s="130"/>
      <c r="KPY38" s="129"/>
      <c r="KPZ38" s="130"/>
      <c r="KQA38" s="130"/>
      <c r="KQB38" s="130"/>
      <c r="KQC38" s="130"/>
      <c r="KQD38" s="130"/>
      <c r="KQE38" s="130"/>
      <c r="KQF38" s="130"/>
      <c r="KQG38" s="130"/>
      <c r="KQH38" s="130"/>
      <c r="KQI38" s="130"/>
      <c r="KQJ38" s="130"/>
      <c r="KQK38" s="130"/>
      <c r="KQL38" s="130"/>
      <c r="KQM38" s="130"/>
      <c r="KQN38" s="130"/>
      <c r="KQO38" s="130"/>
      <c r="KQP38" s="130"/>
      <c r="KQQ38" s="130"/>
      <c r="KQR38" s="130"/>
      <c r="KQS38" s="130"/>
      <c r="KQT38" s="130"/>
      <c r="KQU38" s="129"/>
      <c r="KQV38" s="130"/>
      <c r="KQW38" s="130"/>
      <c r="KQX38" s="130"/>
      <c r="KQY38" s="130"/>
      <c r="KQZ38" s="130"/>
      <c r="KRA38" s="130"/>
      <c r="KRB38" s="130"/>
      <c r="KRC38" s="130"/>
      <c r="KRD38" s="130"/>
      <c r="KRE38" s="130"/>
      <c r="KRF38" s="130"/>
      <c r="KRG38" s="130"/>
      <c r="KRH38" s="130"/>
      <c r="KRI38" s="130"/>
      <c r="KRJ38" s="130"/>
      <c r="KRK38" s="130"/>
      <c r="KRL38" s="130"/>
      <c r="KRM38" s="130"/>
      <c r="KRN38" s="130"/>
      <c r="KRO38" s="130"/>
      <c r="KRP38" s="130"/>
      <c r="KRQ38" s="129"/>
      <c r="KRR38" s="130"/>
      <c r="KRS38" s="130"/>
      <c r="KRT38" s="130"/>
      <c r="KRU38" s="130"/>
      <c r="KRV38" s="130"/>
      <c r="KRW38" s="130"/>
      <c r="KRX38" s="130"/>
      <c r="KRY38" s="130"/>
      <c r="KRZ38" s="130"/>
      <c r="KSA38" s="130"/>
      <c r="KSB38" s="130"/>
      <c r="KSC38" s="130"/>
      <c r="KSD38" s="130"/>
      <c r="KSE38" s="130"/>
      <c r="KSF38" s="130"/>
      <c r="KSG38" s="130"/>
      <c r="KSH38" s="130"/>
      <c r="KSI38" s="130"/>
      <c r="KSJ38" s="130"/>
      <c r="KSK38" s="130"/>
      <c r="KSL38" s="130"/>
      <c r="KSM38" s="129"/>
      <c r="KSN38" s="130"/>
      <c r="KSO38" s="130"/>
      <c r="KSP38" s="130"/>
      <c r="KSQ38" s="130"/>
      <c r="KSR38" s="130"/>
      <c r="KSS38" s="130"/>
      <c r="KST38" s="130"/>
      <c r="KSU38" s="130"/>
      <c r="KSV38" s="130"/>
      <c r="KSW38" s="130"/>
      <c r="KSX38" s="130"/>
      <c r="KSY38" s="130"/>
      <c r="KSZ38" s="130"/>
      <c r="KTA38" s="130"/>
      <c r="KTB38" s="130"/>
      <c r="KTC38" s="130"/>
      <c r="KTD38" s="130"/>
      <c r="KTE38" s="130"/>
      <c r="KTF38" s="130"/>
      <c r="KTG38" s="130"/>
      <c r="KTH38" s="130"/>
      <c r="KTI38" s="129"/>
      <c r="KTJ38" s="130"/>
      <c r="KTK38" s="130"/>
      <c r="KTL38" s="130"/>
      <c r="KTM38" s="130"/>
      <c r="KTN38" s="130"/>
      <c r="KTO38" s="130"/>
      <c r="KTP38" s="130"/>
      <c r="KTQ38" s="130"/>
      <c r="KTR38" s="130"/>
      <c r="KTS38" s="130"/>
      <c r="KTT38" s="130"/>
      <c r="KTU38" s="130"/>
      <c r="KTV38" s="130"/>
      <c r="KTW38" s="130"/>
      <c r="KTX38" s="130"/>
      <c r="KTY38" s="130"/>
      <c r="KTZ38" s="130"/>
      <c r="KUA38" s="130"/>
      <c r="KUB38" s="130"/>
      <c r="KUC38" s="130"/>
      <c r="KUD38" s="130"/>
      <c r="KUE38" s="129"/>
      <c r="KUF38" s="130"/>
      <c r="KUG38" s="130"/>
      <c r="KUH38" s="130"/>
      <c r="KUI38" s="130"/>
      <c r="KUJ38" s="130"/>
      <c r="KUK38" s="130"/>
      <c r="KUL38" s="130"/>
      <c r="KUM38" s="130"/>
      <c r="KUN38" s="130"/>
      <c r="KUO38" s="130"/>
      <c r="KUP38" s="130"/>
      <c r="KUQ38" s="130"/>
      <c r="KUR38" s="130"/>
      <c r="KUS38" s="130"/>
      <c r="KUT38" s="130"/>
      <c r="KUU38" s="130"/>
      <c r="KUV38" s="130"/>
      <c r="KUW38" s="130"/>
      <c r="KUX38" s="130"/>
      <c r="KUY38" s="130"/>
      <c r="KUZ38" s="130"/>
      <c r="KVA38" s="129"/>
      <c r="KVB38" s="130"/>
      <c r="KVC38" s="130"/>
      <c r="KVD38" s="130"/>
      <c r="KVE38" s="130"/>
      <c r="KVF38" s="130"/>
      <c r="KVG38" s="130"/>
      <c r="KVH38" s="130"/>
      <c r="KVI38" s="130"/>
      <c r="KVJ38" s="130"/>
      <c r="KVK38" s="130"/>
      <c r="KVL38" s="130"/>
      <c r="KVM38" s="130"/>
      <c r="KVN38" s="130"/>
      <c r="KVO38" s="130"/>
      <c r="KVP38" s="130"/>
      <c r="KVQ38" s="130"/>
      <c r="KVR38" s="130"/>
      <c r="KVS38" s="130"/>
      <c r="KVT38" s="130"/>
      <c r="KVU38" s="130"/>
      <c r="KVV38" s="130"/>
      <c r="KVW38" s="129"/>
      <c r="KVX38" s="130"/>
      <c r="KVY38" s="130"/>
      <c r="KVZ38" s="130"/>
      <c r="KWA38" s="130"/>
      <c r="KWB38" s="130"/>
      <c r="KWC38" s="130"/>
      <c r="KWD38" s="130"/>
      <c r="KWE38" s="130"/>
      <c r="KWF38" s="130"/>
      <c r="KWG38" s="130"/>
      <c r="KWH38" s="130"/>
      <c r="KWI38" s="130"/>
      <c r="KWJ38" s="130"/>
      <c r="KWK38" s="130"/>
      <c r="KWL38" s="130"/>
      <c r="KWM38" s="130"/>
      <c r="KWN38" s="130"/>
      <c r="KWO38" s="130"/>
      <c r="KWP38" s="130"/>
      <c r="KWQ38" s="130"/>
      <c r="KWR38" s="130"/>
      <c r="KWS38" s="129"/>
      <c r="KWT38" s="130"/>
      <c r="KWU38" s="130"/>
      <c r="KWV38" s="130"/>
      <c r="KWW38" s="130"/>
      <c r="KWX38" s="130"/>
      <c r="KWY38" s="130"/>
      <c r="KWZ38" s="130"/>
      <c r="KXA38" s="130"/>
      <c r="KXB38" s="130"/>
      <c r="KXC38" s="130"/>
      <c r="KXD38" s="130"/>
      <c r="KXE38" s="130"/>
      <c r="KXF38" s="130"/>
      <c r="KXG38" s="130"/>
      <c r="KXH38" s="130"/>
      <c r="KXI38" s="130"/>
      <c r="KXJ38" s="130"/>
      <c r="KXK38" s="130"/>
      <c r="KXL38" s="130"/>
      <c r="KXM38" s="130"/>
      <c r="KXN38" s="130"/>
      <c r="KXO38" s="129"/>
      <c r="KXP38" s="130"/>
      <c r="KXQ38" s="130"/>
      <c r="KXR38" s="130"/>
      <c r="KXS38" s="130"/>
      <c r="KXT38" s="130"/>
      <c r="KXU38" s="130"/>
      <c r="KXV38" s="130"/>
      <c r="KXW38" s="130"/>
      <c r="KXX38" s="130"/>
      <c r="KXY38" s="130"/>
      <c r="KXZ38" s="130"/>
      <c r="KYA38" s="130"/>
      <c r="KYB38" s="130"/>
      <c r="KYC38" s="130"/>
      <c r="KYD38" s="130"/>
      <c r="KYE38" s="130"/>
      <c r="KYF38" s="130"/>
      <c r="KYG38" s="130"/>
      <c r="KYH38" s="130"/>
      <c r="KYI38" s="130"/>
      <c r="KYJ38" s="130"/>
      <c r="KYK38" s="129"/>
      <c r="KYL38" s="130"/>
      <c r="KYM38" s="130"/>
      <c r="KYN38" s="130"/>
      <c r="KYO38" s="130"/>
      <c r="KYP38" s="130"/>
      <c r="KYQ38" s="130"/>
      <c r="KYR38" s="130"/>
      <c r="KYS38" s="130"/>
      <c r="KYT38" s="130"/>
      <c r="KYU38" s="130"/>
      <c r="KYV38" s="130"/>
      <c r="KYW38" s="130"/>
      <c r="KYX38" s="130"/>
      <c r="KYY38" s="130"/>
      <c r="KYZ38" s="130"/>
      <c r="KZA38" s="130"/>
      <c r="KZB38" s="130"/>
      <c r="KZC38" s="130"/>
      <c r="KZD38" s="130"/>
      <c r="KZE38" s="130"/>
      <c r="KZF38" s="130"/>
      <c r="KZG38" s="129"/>
      <c r="KZH38" s="130"/>
      <c r="KZI38" s="130"/>
      <c r="KZJ38" s="130"/>
      <c r="KZK38" s="130"/>
      <c r="KZL38" s="130"/>
      <c r="KZM38" s="130"/>
      <c r="KZN38" s="130"/>
      <c r="KZO38" s="130"/>
      <c r="KZP38" s="130"/>
      <c r="KZQ38" s="130"/>
      <c r="KZR38" s="130"/>
      <c r="KZS38" s="130"/>
      <c r="KZT38" s="130"/>
      <c r="KZU38" s="130"/>
      <c r="KZV38" s="130"/>
      <c r="KZW38" s="130"/>
      <c r="KZX38" s="130"/>
      <c r="KZY38" s="130"/>
      <c r="KZZ38" s="130"/>
      <c r="LAA38" s="130"/>
      <c r="LAB38" s="130"/>
      <c r="LAC38" s="129"/>
      <c r="LAD38" s="130"/>
      <c r="LAE38" s="130"/>
      <c r="LAF38" s="130"/>
      <c r="LAG38" s="130"/>
      <c r="LAH38" s="130"/>
      <c r="LAI38" s="130"/>
      <c r="LAJ38" s="130"/>
      <c r="LAK38" s="130"/>
      <c r="LAL38" s="130"/>
      <c r="LAM38" s="130"/>
      <c r="LAN38" s="130"/>
      <c r="LAO38" s="130"/>
      <c r="LAP38" s="130"/>
      <c r="LAQ38" s="130"/>
      <c r="LAR38" s="130"/>
      <c r="LAS38" s="130"/>
      <c r="LAT38" s="130"/>
      <c r="LAU38" s="130"/>
      <c r="LAV38" s="130"/>
      <c r="LAW38" s="130"/>
      <c r="LAX38" s="130"/>
      <c r="LAY38" s="129"/>
      <c r="LAZ38" s="130"/>
      <c r="LBA38" s="130"/>
      <c r="LBB38" s="130"/>
      <c r="LBC38" s="130"/>
      <c r="LBD38" s="130"/>
      <c r="LBE38" s="130"/>
      <c r="LBF38" s="130"/>
      <c r="LBG38" s="130"/>
      <c r="LBH38" s="130"/>
      <c r="LBI38" s="130"/>
      <c r="LBJ38" s="130"/>
      <c r="LBK38" s="130"/>
      <c r="LBL38" s="130"/>
      <c r="LBM38" s="130"/>
      <c r="LBN38" s="130"/>
      <c r="LBO38" s="130"/>
      <c r="LBP38" s="130"/>
      <c r="LBQ38" s="130"/>
      <c r="LBR38" s="130"/>
      <c r="LBS38" s="130"/>
      <c r="LBT38" s="130"/>
      <c r="LBU38" s="129"/>
      <c r="LBV38" s="130"/>
      <c r="LBW38" s="130"/>
      <c r="LBX38" s="130"/>
      <c r="LBY38" s="130"/>
      <c r="LBZ38" s="130"/>
      <c r="LCA38" s="130"/>
      <c r="LCB38" s="130"/>
      <c r="LCC38" s="130"/>
      <c r="LCD38" s="130"/>
      <c r="LCE38" s="130"/>
      <c r="LCF38" s="130"/>
      <c r="LCG38" s="130"/>
      <c r="LCH38" s="130"/>
      <c r="LCI38" s="130"/>
      <c r="LCJ38" s="130"/>
      <c r="LCK38" s="130"/>
      <c r="LCL38" s="130"/>
      <c r="LCM38" s="130"/>
      <c r="LCN38" s="130"/>
      <c r="LCO38" s="130"/>
      <c r="LCP38" s="130"/>
      <c r="LCQ38" s="129"/>
      <c r="LCR38" s="130"/>
      <c r="LCS38" s="130"/>
      <c r="LCT38" s="130"/>
      <c r="LCU38" s="130"/>
      <c r="LCV38" s="130"/>
      <c r="LCW38" s="130"/>
      <c r="LCX38" s="130"/>
      <c r="LCY38" s="130"/>
      <c r="LCZ38" s="130"/>
      <c r="LDA38" s="130"/>
      <c r="LDB38" s="130"/>
      <c r="LDC38" s="130"/>
      <c r="LDD38" s="130"/>
      <c r="LDE38" s="130"/>
      <c r="LDF38" s="130"/>
      <c r="LDG38" s="130"/>
      <c r="LDH38" s="130"/>
      <c r="LDI38" s="130"/>
      <c r="LDJ38" s="130"/>
      <c r="LDK38" s="130"/>
      <c r="LDL38" s="130"/>
      <c r="LDM38" s="129"/>
      <c r="LDN38" s="130"/>
      <c r="LDO38" s="130"/>
      <c r="LDP38" s="130"/>
      <c r="LDQ38" s="130"/>
      <c r="LDR38" s="130"/>
      <c r="LDS38" s="130"/>
      <c r="LDT38" s="130"/>
      <c r="LDU38" s="130"/>
      <c r="LDV38" s="130"/>
      <c r="LDW38" s="130"/>
      <c r="LDX38" s="130"/>
      <c r="LDY38" s="130"/>
      <c r="LDZ38" s="130"/>
      <c r="LEA38" s="130"/>
      <c r="LEB38" s="130"/>
      <c r="LEC38" s="130"/>
      <c r="LED38" s="130"/>
      <c r="LEE38" s="130"/>
      <c r="LEF38" s="130"/>
      <c r="LEG38" s="130"/>
      <c r="LEH38" s="130"/>
      <c r="LEI38" s="129"/>
      <c r="LEJ38" s="130"/>
      <c r="LEK38" s="130"/>
      <c r="LEL38" s="130"/>
      <c r="LEM38" s="130"/>
      <c r="LEN38" s="130"/>
      <c r="LEO38" s="130"/>
      <c r="LEP38" s="130"/>
      <c r="LEQ38" s="130"/>
      <c r="LER38" s="130"/>
      <c r="LES38" s="130"/>
      <c r="LET38" s="130"/>
      <c r="LEU38" s="130"/>
      <c r="LEV38" s="130"/>
      <c r="LEW38" s="130"/>
      <c r="LEX38" s="130"/>
      <c r="LEY38" s="130"/>
      <c r="LEZ38" s="130"/>
      <c r="LFA38" s="130"/>
      <c r="LFB38" s="130"/>
      <c r="LFC38" s="130"/>
      <c r="LFD38" s="130"/>
      <c r="LFE38" s="129"/>
      <c r="LFF38" s="130"/>
      <c r="LFG38" s="130"/>
      <c r="LFH38" s="130"/>
      <c r="LFI38" s="130"/>
      <c r="LFJ38" s="130"/>
      <c r="LFK38" s="130"/>
      <c r="LFL38" s="130"/>
      <c r="LFM38" s="130"/>
      <c r="LFN38" s="130"/>
      <c r="LFO38" s="130"/>
      <c r="LFP38" s="130"/>
      <c r="LFQ38" s="130"/>
      <c r="LFR38" s="130"/>
      <c r="LFS38" s="130"/>
      <c r="LFT38" s="130"/>
      <c r="LFU38" s="130"/>
      <c r="LFV38" s="130"/>
      <c r="LFW38" s="130"/>
      <c r="LFX38" s="130"/>
      <c r="LFY38" s="130"/>
      <c r="LFZ38" s="130"/>
      <c r="LGA38" s="129"/>
      <c r="LGB38" s="130"/>
      <c r="LGC38" s="130"/>
      <c r="LGD38" s="130"/>
      <c r="LGE38" s="130"/>
      <c r="LGF38" s="130"/>
      <c r="LGG38" s="130"/>
      <c r="LGH38" s="130"/>
      <c r="LGI38" s="130"/>
      <c r="LGJ38" s="130"/>
      <c r="LGK38" s="130"/>
      <c r="LGL38" s="130"/>
      <c r="LGM38" s="130"/>
      <c r="LGN38" s="130"/>
      <c r="LGO38" s="130"/>
      <c r="LGP38" s="130"/>
      <c r="LGQ38" s="130"/>
      <c r="LGR38" s="130"/>
      <c r="LGS38" s="130"/>
      <c r="LGT38" s="130"/>
      <c r="LGU38" s="130"/>
      <c r="LGV38" s="130"/>
      <c r="LGW38" s="129"/>
      <c r="LGX38" s="130"/>
      <c r="LGY38" s="130"/>
      <c r="LGZ38" s="130"/>
      <c r="LHA38" s="130"/>
      <c r="LHB38" s="130"/>
      <c r="LHC38" s="130"/>
      <c r="LHD38" s="130"/>
      <c r="LHE38" s="130"/>
      <c r="LHF38" s="130"/>
      <c r="LHG38" s="130"/>
      <c r="LHH38" s="130"/>
      <c r="LHI38" s="130"/>
      <c r="LHJ38" s="130"/>
      <c r="LHK38" s="130"/>
      <c r="LHL38" s="130"/>
      <c r="LHM38" s="130"/>
      <c r="LHN38" s="130"/>
      <c r="LHO38" s="130"/>
      <c r="LHP38" s="130"/>
      <c r="LHQ38" s="130"/>
      <c r="LHR38" s="130"/>
      <c r="LHS38" s="129"/>
      <c r="LHT38" s="130"/>
      <c r="LHU38" s="130"/>
      <c r="LHV38" s="130"/>
      <c r="LHW38" s="130"/>
      <c r="LHX38" s="130"/>
      <c r="LHY38" s="130"/>
      <c r="LHZ38" s="130"/>
      <c r="LIA38" s="130"/>
      <c r="LIB38" s="130"/>
      <c r="LIC38" s="130"/>
      <c r="LID38" s="130"/>
      <c r="LIE38" s="130"/>
      <c r="LIF38" s="130"/>
      <c r="LIG38" s="130"/>
      <c r="LIH38" s="130"/>
      <c r="LII38" s="130"/>
      <c r="LIJ38" s="130"/>
      <c r="LIK38" s="130"/>
      <c r="LIL38" s="130"/>
      <c r="LIM38" s="130"/>
      <c r="LIN38" s="130"/>
      <c r="LIO38" s="129"/>
      <c r="LIP38" s="130"/>
      <c r="LIQ38" s="130"/>
      <c r="LIR38" s="130"/>
      <c r="LIS38" s="130"/>
      <c r="LIT38" s="130"/>
      <c r="LIU38" s="130"/>
      <c r="LIV38" s="130"/>
      <c r="LIW38" s="130"/>
      <c r="LIX38" s="130"/>
      <c r="LIY38" s="130"/>
      <c r="LIZ38" s="130"/>
      <c r="LJA38" s="130"/>
      <c r="LJB38" s="130"/>
      <c r="LJC38" s="130"/>
      <c r="LJD38" s="130"/>
      <c r="LJE38" s="130"/>
      <c r="LJF38" s="130"/>
      <c r="LJG38" s="130"/>
      <c r="LJH38" s="130"/>
      <c r="LJI38" s="130"/>
      <c r="LJJ38" s="130"/>
      <c r="LJK38" s="129"/>
      <c r="LJL38" s="130"/>
      <c r="LJM38" s="130"/>
      <c r="LJN38" s="130"/>
      <c r="LJO38" s="130"/>
      <c r="LJP38" s="130"/>
      <c r="LJQ38" s="130"/>
      <c r="LJR38" s="130"/>
      <c r="LJS38" s="130"/>
      <c r="LJT38" s="130"/>
      <c r="LJU38" s="130"/>
      <c r="LJV38" s="130"/>
      <c r="LJW38" s="130"/>
      <c r="LJX38" s="130"/>
      <c r="LJY38" s="130"/>
      <c r="LJZ38" s="130"/>
      <c r="LKA38" s="130"/>
      <c r="LKB38" s="130"/>
      <c r="LKC38" s="130"/>
      <c r="LKD38" s="130"/>
      <c r="LKE38" s="130"/>
      <c r="LKF38" s="130"/>
      <c r="LKG38" s="129"/>
      <c r="LKH38" s="130"/>
      <c r="LKI38" s="130"/>
      <c r="LKJ38" s="130"/>
      <c r="LKK38" s="130"/>
      <c r="LKL38" s="130"/>
      <c r="LKM38" s="130"/>
      <c r="LKN38" s="130"/>
      <c r="LKO38" s="130"/>
      <c r="LKP38" s="130"/>
      <c r="LKQ38" s="130"/>
      <c r="LKR38" s="130"/>
      <c r="LKS38" s="130"/>
      <c r="LKT38" s="130"/>
      <c r="LKU38" s="130"/>
      <c r="LKV38" s="130"/>
      <c r="LKW38" s="130"/>
      <c r="LKX38" s="130"/>
      <c r="LKY38" s="130"/>
      <c r="LKZ38" s="130"/>
      <c r="LLA38" s="130"/>
      <c r="LLB38" s="130"/>
      <c r="LLC38" s="129"/>
      <c r="LLD38" s="130"/>
      <c r="LLE38" s="130"/>
      <c r="LLF38" s="130"/>
      <c r="LLG38" s="130"/>
      <c r="LLH38" s="130"/>
      <c r="LLI38" s="130"/>
      <c r="LLJ38" s="130"/>
      <c r="LLK38" s="130"/>
      <c r="LLL38" s="130"/>
      <c r="LLM38" s="130"/>
      <c r="LLN38" s="130"/>
      <c r="LLO38" s="130"/>
      <c r="LLP38" s="130"/>
      <c r="LLQ38" s="130"/>
      <c r="LLR38" s="130"/>
      <c r="LLS38" s="130"/>
      <c r="LLT38" s="130"/>
      <c r="LLU38" s="130"/>
      <c r="LLV38" s="130"/>
      <c r="LLW38" s="130"/>
      <c r="LLX38" s="130"/>
      <c r="LLY38" s="129"/>
      <c r="LLZ38" s="130"/>
      <c r="LMA38" s="130"/>
      <c r="LMB38" s="130"/>
      <c r="LMC38" s="130"/>
      <c r="LMD38" s="130"/>
      <c r="LME38" s="130"/>
      <c r="LMF38" s="130"/>
      <c r="LMG38" s="130"/>
      <c r="LMH38" s="130"/>
      <c r="LMI38" s="130"/>
      <c r="LMJ38" s="130"/>
      <c r="LMK38" s="130"/>
      <c r="LML38" s="130"/>
      <c r="LMM38" s="130"/>
      <c r="LMN38" s="130"/>
      <c r="LMO38" s="130"/>
      <c r="LMP38" s="130"/>
      <c r="LMQ38" s="130"/>
      <c r="LMR38" s="130"/>
      <c r="LMS38" s="130"/>
      <c r="LMT38" s="130"/>
      <c r="LMU38" s="129"/>
      <c r="LMV38" s="130"/>
      <c r="LMW38" s="130"/>
      <c r="LMX38" s="130"/>
      <c r="LMY38" s="130"/>
      <c r="LMZ38" s="130"/>
      <c r="LNA38" s="130"/>
      <c r="LNB38" s="130"/>
      <c r="LNC38" s="130"/>
      <c r="LND38" s="130"/>
      <c r="LNE38" s="130"/>
      <c r="LNF38" s="130"/>
      <c r="LNG38" s="130"/>
      <c r="LNH38" s="130"/>
      <c r="LNI38" s="130"/>
      <c r="LNJ38" s="130"/>
      <c r="LNK38" s="130"/>
      <c r="LNL38" s="130"/>
      <c r="LNM38" s="130"/>
      <c r="LNN38" s="130"/>
      <c r="LNO38" s="130"/>
      <c r="LNP38" s="130"/>
      <c r="LNQ38" s="129"/>
      <c r="LNR38" s="130"/>
      <c r="LNS38" s="130"/>
      <c r="LNT38" s="130"/>
      <c r="LNU38" s="130"/>
      <c r="LNV38" s="130"/>
      <c r="LNW38" s="130"/>
      <c r="LNX38" s="130"/>
      <c r="LNY38" s="130"/>
      <c r="LNZ38" s="130"/>
      <c r="LOA38" s="130"/>
      <c r="LOB38" s="130"/>
      <c r="LOC38" s="130"/>
      <c r="LOD38" s="130"/>
      <c r="LOE38" s="130"/>
      <c r="LOF38" s="130"/>
      <c r="LOG38" s="130"/>
      <c r="LOH38" s="130"/>
      <c r="LOI38" s="130"/>
      <c r="LOJ38" s="130"/>
      <c r="LOK38" s="130"/>
      <c r="LOL38" s="130"/>
      <c r="LOM38" s="129"/>
      <c r="LON38" s="130"/>
      <c r="LOO38" s="130"/>
      <c r="LOP38" s="130"/>
      <c r="LOQ38" s="130"/>
      <c r="LOR38" s="130"/>
      <c r="LOS38" s="130"/>
      <c r="LOT38" s="130"/>
      <c r="LOU38" s="130"/>
      <c r="LOV38" s="130"/>
      <c r="LOW38" s="130"/>
      <c r="LOX38" s="130"/>
      <c r="LOY38" s="130"/>
      <c r="LOZ38" s="130"/>
      <c r="LPA38" s="130"/>
      <c r="LPB38" s="130"/>
      <c r="LPC38" s="130"/>
      <c r="LPD38" s="130"/>
      <c r="LPE38" s="130"/>
      <c r="LPF38" s="130"/>
      <c r="LPG38" s="130"/>
      <c r="LPH38" s="130"/>
      <c r="LPI38" s="129"/>
      <c r="LPJ38" s="130"/>
      <c r="LPK38" s="130"/>
      <c r="LPL38" s="130"/>
      <c r="LPM38" s="130"/>
      <c r="LPN38" s="130"/>
      <c r="LPO38" s="130"/>
      <c r="LPP38" s="130"/>
      <c r="LPQ38" s="130"/>
      <c r="LPR38" s="130"/>
      <c r="LPS38" s="130"/>
      <c r="LPT38" s="130"/>
      <c r="LPU38" s="130"/>
      <c r="LPV38" s="130"/>
      <c r="LPW38" s="130"/>
      <c r="LPX38" s="130"/>
      <c r="LPY38" s="130"/>
      <c r="LPZ38" s="130"/>
      <c r="LQA38" s="130"/>
      <c r="LQB38" s="130"/>
      <c r="LQC38" s="130"/>
      <c r="LQD38" s="130"/>
      <c r="LQE38" s="129"/>
      <c r="LQF38" s="130"/>
      <c r="LQG38" s="130"/>
      <c r="LQH38" s="130"/>
      <c r="LQI38" s="130"/>
      <c r="LQJ38" s="130"/>
      <c r="LQK38" s="130"/>
      <c r="LQL38" s="130"/>
      <c r="LQM38" s="130"/>
      <c r="LQN38" s="130"/>
      <c r="LQO38" s="130"/>
      <c r="LQP38" s="130"/>
      <c r="LQQ38" s="130"/>
      <c r="LQR38" s="130"/>
      <c r="LQS38" s="130"/>
      <c r="LQT38" s="130"/>
      <c r="LQU38" s="130"/>
      <c r="LQV38" s="130"/>
      <c r="LQW38" s="130"/>
      <c r="LQX38" s="130"/>
      <c r="LQY38" s="130"/>
      <c r="LQZ38" s="130"/>
      <c r="LRA38" s="129"/>
      <c r="LRB38" s="130"/>
      <c r="LRC38" s="130"/>
      <c r="LRD38" s="130"/>
      <c r="LRE38" s="130"/>
      <c r="LRF38" s="130"/>
      <c r="LRG38" s="130"/>
      <c r="LRH38" s="130"/>
      <c r="LRI38" s="130"/>
      <c r="LRJ38" s="130"/>
      <c r="LRK38" s="130"/>
      <c r="LRL38" s="130"/>
      <c r="LRM38" s="130"/>
      <c r="LRN38" s="130"/>
      <c r="LRO38" s="130"/>
      <c r="LRP38" s="130"/>
      <c r="LRQ38" s="130"/>
      <c r="LRR38" s="130"/>
      <c r="LRS38" s="130"/>
      <c r="LRT38" s="130"/>
      <c r="LRU38" s="130"/>
      <c r="LRV38" s="130"/>
      <c r="LRW38" s="129"/>
      <c r="LRX38" s="130"/>
      <c r="LRY38" s="130"/>
      <c r="LRZ38" s="130"/>
      <c r="LSA38" s="130"/>
      <c r="LSB38" s="130"/>
      <c r="LSC38" s="130"/>
      <c r="LSD38" s="130"/>
      <c r="LSE38" s="130"/>
      <c r="LSF38" s="130"/>
      <c r="LSG38" s="130"/>
      <c r="LSH38" s="130"/>
      <c r="LSI38" s="130"/>
      <c r="LSJ38" s="130"/>
      <c r="LSK38" s="130"/>
      <c r="LSL38" s="130"/>
      <c r="LSM38" s="130"/>
      <c r="LSN38" s="130"/>
      <c r="LSO38" s="130"/>
      <c r="LSP38" s="130"/>
      <c r="LSQ38" s="130"/>
      <c r="LSR38" s="130"/>
      <c r="LSS38" s="129"/>
      <c r="LST38" s="130"/>
      <c r="LSU38" s="130"/>
      <c r="LSV38" s="130"/>
      <c r="LSW38" s="130"/>
      <c r="LSX38" s="130"/>
      <c r="LSY38" s="130"/>
      <c r="LSZ38" s="130"/>
      <c r="LTA38" s="130"/>
      <c r="LTB38" s="130"/>
      <c r="LTC38" s="130"/>
      <c r="LTD38" s="130"/>
      <c r="LTE38" s="130"/>
      <c r="LTF38" s="130"/>
      <c r="LTG38" s="130"/>
      <c r="LTH38" s="130"/>
      <c r="LTI38" s="130"/>
      <c r="LTJ38" s="130"/>
      <c r="LTK38" s="130"/>
      <c r="LTL38" s="130"/>
      <c r="LTM38" s="130"/>
      <c r="LTN38" s="130"/>
      <c r="LTO38" s="129"/>
      <c r="LTP38" s="130"/>
      <c r="LTQ38" s="130"/>
      <c r="LTR38" s="130"/>
      <c r="LTS38" s="130"/>
      <c r="LTT38" s="130"/>
      <c r="LTU38" s="130"/>
      <c r="LTV38" s="130"/>
      <c r="LTW38" s="130"/>
      <c r="LTX38" s="130"/>
      <c r="LTY38" s="130"/>
      <c r="LTZ38" s="130"/>
      <c r="LUA38" s="130"/>
      <c r="LUB38" s="130"/>
      <c r="LUC38" s="130"/>
      <c r="LUD38" s="130"/>
      <c r="LUE38" s="130"/>
      <c r="LUF38" s="130"/>
      <c r="LUG38" s="130"/>
      <c r="LUH38" s="130"/>
      <c r="LUI38" s="130"/>
      <c r="LUJ38" s="130"/>
      <c r="LUK38" s="129"/>
      <c r="LUL38" s="130"/>
      <c r="LUM38" s="130"/>
      <c r="LUN38" s="130"/>
      <c r="LUO38" s="130"/>
      <c r="LUP38" s="130"/>
      <c r="LUQ38" s="130"/>
      <c r="LUR38" s="130"/>
      <c r="LUS38" s="130"/>
      <c r="LUT38" s="130"/>
      <c r="LUU38" s="130"/>
      <c r="LUV38" s="130"/>
      <c r="LUW38" s="130"/>
      <c r="LUX38" s="130"/>
      <c r="LUY38" s="130"/>
      <c r="LUZ38" s="130"/>
      <c r="LVA38" s="130"/>
      <c r="LVB38" s="130"/>
      <c r="LVC38" s="130"/>
      <c r="LVD38" s="130"/>
      <c r="LVE38" s="130"/>
      <c r="LVF38" s="130"/>
      <c r="LVG38" s="129"/>
      <c r="LVH38" s="130"/>
      <c r="LVI38" s="130"/>
      <c r="LVJ38" s="130"/>
      <c r="LVK38" s="130"/>
      <c r="LVL38" s="130"/>
      <c r="LVM38" s="130"/>
      <c r="LVN38" s="130"/>
      <c r="LVO38" s="130"/>
      <c r="LVP38" s="130"/>
      <c r="LVQ38" s="130"/>
      <c r="LVR38" s="130"/>
      <c r="LVS38" s="130"/>
      <c r="LVT38" s="130"/>
      <c r="LVU38" s="130"/>
      <c r="LVV38" s="130"/>
      <c r="LVW38" s="130"/>
      <c r="LVX38" s="130"/>
      <c r="LVY38" s="130"/>
      <c r="LVZ38" s="130"/>
      <c r="LWA38" s="130"/>
      <c r="LWB38" s="130"/>
      <c r="LWC38" s="129"/>
      <c r="LWD38" s="130"/>
      <c r="LWE38" s="130"/>
      <c r="LWF38" s="130"/>
      <c r="LWG38" s="130"/>
      <c r="LWH38" s="130"/>
      <c r="LWI38" s="130"/>
      <c r="LWJ38" s="130"/>
      <c r="LWK38" s="130"/>
      <c r="LWL38" s="130"/>
      <c r="LWM38" s="130"/>
      <c r="LWN38" s="130"/>
      <c r="LWO38" s="130"/>
      <c r="LWP38" s="130"/>
      <c r="LWQ38" s="130"/>
      <c r="LWR38" s="130"/>
      <c r="LWS38" s="130"/>
      <c r="LWT38" s="130"/>
      <c r="LWU38" s="130"/>
      <c r="LWV38" s="130"/>
      <c r="LWW38" s="130"/>
      <c r="LWX38" s="130"/>
      <c r="LWY38" s="129"/>
      <c r="LWZ38" s="130"/>
      <c r="LXA38" s="130"/>
      <c r="LXB38" s="130"/>
      <c r="LXC38" s="130"/>
      <c r="LXD38" s="130"/>
      <c r="LXE38" s="130"/>
      <c r="LXF38" s="130"/>
      <c r="LXG38" s="130"/>
      <c r="LXH38" s="130"/>
      <c r="LXI38" s="130"/>
      <c r="LXJ38" s="130"/>
      <c r="LXK38" s="130"/>
      <c r="LXL38" s="130"/>
      <c r="LXM38" s="130"/>
      <c r="LXN38" s="130"/>
      <c r="LXO38" s="130"/>
      <c r="LXP38" s="130"/>
      <c r="LXQ38" s="130"/>
      <c r="LXR38" s="130"/>
      <c r="LXS38" s="130"/>
      <c r="LXT38" s="130"/>
      <c r="LXU38" s="129"/>
      <c r="LXV38" s="130"/>
      <c r="LXW38" s="130"/>
      <c r="LXX38" s="130"/>
      <c r="LXY38" s="130"/>
      <c r="LXZ38" s="130"/>
      <c r="LYA38" s="130"/>
      <c r="LYB38" s="130"/>
      <c r="LYC38" s="130"/>
      <c r="LYD38" s="130"/>
      <c r="LYE38" s="130"/>
      <c r="LYF38" s="130"/>
      <c r="LYG38" s="130"/>
      <c r="LYH38" s="130"/>
      <c r="LYI38" s="130"/>
      <c r="LYJ38" s="130"/>
      <c r="LYK38" s="130"/>
      <c r="LYL38" s="130"/>
      <c r="LYM38" s="130"/>
      <c r="LYN38" s="130"/>
      <c r="LYO38" s="130"/>
      <c r="LYP38" s="130"/>
      <c r="LYQ38" s="129"/>
      <c r="LYR38" s="130"/>
      <c r="LYS38" s="130"/>
      <c r="LYT38" s="130"/>
      <c r="LYU38" s="130"/>
      <c r="LYV38" s="130"/>
      <c r="LYW38" s="130"/>
      <c r="LYX38" s="130"/>
      <c r="LYY38" s="130"/>
      <c r="LYZ38" s="130"/>
      <c r="LZA38" s="130"/>
      <c r="LZB38" s="130"/>
      <c r="LZC38" s="130"/>
      <c r="LZD38" s="130"/>
      <c r="LZE38" s="130"/>
      <c r="LZF38" s="130"/>
      <c r="LZG38" s="130"/>
      <c r="LZH38" s="130"/>
      <c r="LZI38" s="130"/>
      <c r="LZJ38" s="130"/>
      <c r="LZK38" s="130"/>
      <c r="LZL38" s="130"/>
      <c r="LZM38" s="129"/>
      <c r="LZN38" s="130"/>
      <c r="LZO38" s="130"/>
      <c r="LZP38" s="130"/>
      <c r="LZQ38" s="130"/>
      <c r="LZR38" s="130"/>
      <c r="LZS38" s="130"/>
      <c r="LZT38" s="130"/>
      <c r="LZU38" s="130"/>
      <c r="LZV38" s="130"/>
      <c r="LZW38" s="130"/>
      <c r="LZX38" s="130"/>
      <c r="LZY38" s="130"/>
      <c r="LZZ38" s="130"/>
      <c r="MAA38" s="130"/>
      <c r="MAB38" s="130"/>
      <c r="MAC38" s="130"/>
      <c r="MAD38" s="130"/>
      <c r="MAE38" s="130"/>
      <c r="MAF38" s="130"/>
      <c r="MAG38" s="130"/>
      <c r="MAH38" s="130"/>
      <c r="MAI38" s="129"/>
      <c r="MAJ38" s="130"/>
      <c r="MAK38" s="130"/>
      <c r="MAL38" s="130"/>
      <c r="MAM38" s="130"/>
      <c r="MAN38" s="130"/>
      <c r="MAO38" s="130"/>
      <c r="MAP38" s="130"/>
      <c r="MAQ38" s="130"/>
      <c r="MAR38" s="130"/>
      <c r="MAS38" s="130"/>
      <c r="MAT38" s="130"/>
      <c r="MAU38" s="130"/>
      <c r="MAV38" s="130"/>
      <c r="MAW38" s="130"/>
      <c r="MAX38" s="130"/>
      <c r="MAY38" s="130"/>
      <c r="MAZ38" s="130"/>
      <c r="MBA38" s="130"/>
      <c r="MBB38" s="130"/>
      <c r="MBC38" s="130"/>
      <c r="MBD38" s="130"/>
      <c r="MBE38" s="129"/>
      <c r="MBF38" s="130"/>
      <c r="MBG38" s="130"/>
      <c r="MBH38" s="130"/>
      <c r="MBI38" s="130"/>
      <c r="MBJ38" s="130"/>
      <c r="MBK38" s="130"/>
      <c r="MBL38" s="130"/>
      <c r="MBM38" s="130"/>
      <c r="MBN38" s="130"/>
      <c r="MBO38" s="130"/>
      <c r="MBP38" s="130"/>
      <c r="MBQ38" s="130"/>
      <c r="MBR38" s="130"/>
      <c r="MBS38" s="130"/>
      <c r="MBT38" s="130"/>
      <c r="MBU38" s="130"/>
      <c r="MBV38" s="130"/>
      <c r="MBW38" s="130"/>
      <c r="MBX38" s="130"/>
      <c r="MBY38" s="130"/>
      <c r="MBZ38" s="130"/>
      <c r="MCA38" s="129"/>
      <c r="MCB38" s="130"/>
      <c r="MCC38" s="130"/>
      <c r="MCD38" s="130"/>
      <c r="MCE38" s="130"/>
      <c r="MCF38" s="130"/>
      <c r="MCG38" s="130"/>
      <c r="MCH38" s="130"/>
      <c r="MCI38" s="130"/>
      <c r="MCJ38" s="130"/>
      <c r="MCK38" s="130"/>
      <c r="MCL38" s="130"/>
      <c r="MCM38" s="130"/>
      <c r="MCN38" s="130"/>
      <c r="MCO38" s="130"/>
      <c r="MCP38" s="130"/>
      <c r="MCQ38" s="130"/>
      <c r="MCR38" s="130"/>
      <c r="MCS38" s="130"/>
      <c r="MCT38" s="130"/>
      <c r="MCU38" s="130"/>
      <c r="MCV38" s="130"/>
      <c r="MCW38" s="129"/>
      <c r="MCX38" s="130"/>
      <c r="MCY38" s="130"/>
      <c r="MCZ38" s="130"/>
      <c r="MDA38" s="130"/>
      <c r="MDB38" s="130"/>
      <c r="MDC38" s="130"/>
      <c r="MDD38" s="130"/>
      <c r="MDE38" s="130"/>
      <c r="MDF38" s="130"/>
      <c r="MDG38" s="130"/>
      <c r="MDH38" s="130"/>
      <c r="MDI38" s="130"/>
      <c r="MDJ38" s="130"/>
      <c r="MDK38" s="130"/>
      <c r="MDL38" s="130"/>
      <c r="MDM38" s="130"/>
      <c r="MDN38" s="130"/>
      <c r="MDO38" s="130"/>
      <c r="MDP38" s="130"/>
      <c r="MDQ38" s="130"/>
      <c r="MDR38" s="130"/>
      <c r="MDS38" s="129"/>
      <c r="MDT38" s="130"/>
      <c r="MDU38" s="130"/>
      <c r="MDV38" s="130"/>
      <c r="MDW38" s="130"/>
      <c r="MDX38" s="130"/>
      <c r="MDY38" s="130"/>
      <c r="MDZ38" s="130"/>
      <c r="MEA38" s="130"/>
      <c r="MEB38" s="130"/>
      <c r="MEC38" s="130"/>
      <c r="MED38" s="130"/>
      <c r="MEE38" s="130"/>
      <c r="MEF38" s="130"/>
      <c r="MEG38" s="130"/>
      <c r="MEH38" s="130"/>
      <c r="MEI38" s="130"/>
      <c r="MEJ38" s="130"/>
      <c r="MEK38" s="130"/>
      <c r="MEL38" s="130"/>
      <c r="MEM38" s="130"/>
      <c r="MEN38" s="130"/>
      <c r="MEO38" s="129"/>
      <c r="MEP38" s="130"/>
      <c r="MEQ38" s="130"/>
      <c r="MER38" s="130"/>
      <c r="MES38" s="130"/>
      <c r="MET38" s="130"/>
      <c r="MEU38" s="130"/>
      <c r="MEV38" s="130"/>
      <c r="MEW38" s="130"/>
      <c r="MEX38" s="130"/>
      <c r="MEY38" s="130"/>
      <c r="MEZ38" s="130"/>
      <c r="MFA38" s="130"/>
      <c r="MFB38" s="130"/>
      <c r="MFC38" s="130"/>
      <c r="MFD38" s="130"/>
      <c r="MFE38" s="130"/>
      <c r="MFF38" s="130"/>
      <c r="MFG38" s="130"/>
      <c r="MFH38" s="130"/>
      <c r="MFI38" s="130"/>
      <c r="MFJ38" s="130"/>
      <c r="MFK38" s="129"/>
      <c r="MFL38" s="130"/>
      <c r="MFM38" s="130"/>
      <c r="MFN38" s="130"/>
      <c r="MFO38" s="130"/>
      <c r="MFP38" s="130"/>
      <c r="MFQ38" s="130"/>
      <c r="MFR38" s="130"/>
      <c r="MFS38" s="130"/>
      <c r="MFT38" s="130"/>
      <c r="MFU38" s="130"/>
      <c r="MFV38" s="130"/>
      <c r="MFW38" s="130"/>
      <c r="MFX38" s="130"/>
      <c r="MFY38" s="130"/>
      <c r="MFZ38" s="130"/>
      <c r="MGA38" s="130"/>
      <c r="MGB38" s="130"/>
      <c r="MGC38" s="130"/>
      <c r="MGD38" s="130"/>
      <c r="MGE38" s="130"/>
      <c r="MGF38" s="130"/>
      <c r="MGG38" s="129"/>
      <c r="MGH38" s="130"/>
      <c r="MGI38" s="130"/>
      <c r="MGJ38" s="130"/>
      <c r="MGK38" s="130"/>
      <c r="MGL38" s="130"/>
      <c r="MGM38" s="130"/>
      <c r="MGN38" s="130"/>
      <c r="MGO38" s="130"/>
      <c r="MGP38" s="130"/>
      <c r="MGQ38" s="130"/>
      <c r="MGR38" s="130"/>
      <c r="MGS38" s="130"/>
      <c r="MGT38" s="130"/>
      <c r="MGU38" s="130"/>
      <c r="MGV38" s="130"/>
      <c r="MGW38" s="130"/>
      <c r="MGX38" s="130"/>
      <c r="MGY38" s="130"/>
      <c r="MGZ38" s="130"/>
      <c r="MHA38" s="130"/>
      <c r="MHB38" s="130"/>
      <c r="MHC38" s="129"/>
      <c r="MHD38" s="130"/>
      <c r="MHE38" s="130"/>
      <c r="MHF38" s="130"/>
      <c r="MHG38" s="130"/>
      <c r="MHH38" s="130"/>
      <c r="MHI38" s="130"/>
      <c r="MHJ38" s="130"/>
      <c r="MHK38" s="130"/>
      <c r="MHL38" s="130"/>
      <c r="MHM38" s="130"/>
      <c r="MHN38" s="130"/>
      <c r="MHO38" s="130"/>
      <c r="MHP38" s="130"/>
      <c r="MHQ38" s="130"/>
      <c r="MHR38" s="130"/>
      <c r="MHS38" s="130"/>
      <c r="MHT38" s="130"/>
      <c r="MHU38" s="130"/>
      <c r="MHV38" s="130"/>
      <c r="MHW38" s="130"/>
      <c r="MHX38" s="130"/>
      <c r="MHY38" s="129"/>
      <c r="MHZ38" s="130"/>
      <c r="MIA38" s="130"/>
      <c r="MIB38" s="130"/>
      <c r="MIC38" s="130"/>
      <c r="MID38" s="130"/>
      <c r="MIE38" s="130"/>
      <c r="MIF38" s="130"/>
      <c r="MIG38" s="130"/>
      <c r="MIH38" s="130"/>
      <c r="MII38" s="130"/>
      <c r="MIJ38" s="130"/>
      <c r="MIK38" s="130"/>
      <c r="MIL38" s="130"/>
      <c r="MIM38" s="130"/>
      <c r="MIN38" s="130"/>
      <c r="MIO38" s="130"/>
      <c r="MIP38" s="130"/>
      <c r="MIQ38" s="130"/>
      <c r="MIR38" s="130"/>
      <c r="MIS38" s="130"/>
      <c r="MIT38" s="130"/>
      <c r="MIU38" s="129"/>
      <c r="MIV38" s="130"/>
      <c r="MIW38" s="130"/>
      <c r="MIX38" s="130"/>
      <c r="MIY38" s="130"/>
      <c r="MIZ38" s="130"/>
      <c r="MJA38" s="130"/>
      <c r="MJB38" s="130"/>
      <c r="MJC38" s="130"/>
      <c r="MJD38" s="130"/>
      <c r="MJE38" s="130"/>
      <c r="MJF38" s="130"/>
      <c r="MJG38" s="130"/>
      <c r="MJH38" s="130"/>
      <c r="MJI38" s="130"/>
      <c r="MJJ38" s="130"/>
      <c r="MJK38" s="130"/>
      <c r="MJL38" s="130"/>
      <c r="MJM38" s="130"/>
      <c r="MJN38" s="130"/>
      <c r="MJO38" s="130"/>
      <c r="MJP38" s="130"/>
      <c r="MJQ38" s="129"/>
      <c r="MJR38" s="130"/>
      <c r="MJS38" s="130"/>
      <c r="MJT38" s="130"/>
      <c r="MJU38" s="130"/>
      <c r="MJV38" s="130"/>
      <c r="MJW38" s="130"/>
      <c r="MJX38" s="130"/>
      <c r="MJY38" s="130"/>
      <c r="MJZ38" s="130"/>
      <c r="MKA38" s="130"/>
      <c r="MKB38" s="130"/>
      <c r="MKC38" s="130"/>
      <c r="MKD38" s="130"/>
      <c r="MKE38" s="130"/>
      <c r="MKF38" s="130"/>
      <c r="MKG38" s="130"/>
      <c r="MKH38" s="130"/>
      <c r="MKI38" s="130"/>
      <c r="MKJ38" s="130"/>
      <c r="MKK38" s="130"/>
      <c r="MKL38" s="130"/>
      <c r="MKM38" s="129"/>
      <c r="MKN38" s="130"/>
      <c r="MKO38" s="130"/>
      <c r="MKP38" s="130"/>
      <c r="MKQ38" s="130"/>
      <c r="MKR38" s="130"/>
      <c r="MKS38" s="130"/>
      <c r="MKT38" s="130"/>
      <c r="MKU38" s="130"/>
      <c r="MKV38" s="130"/>
      <c r="MKW38" s="130"/>
      <c r="MKX38" s="130"/>
      <c r="MKY38" s="130"/>
      <c r="MKZ38" s="130"/>
      <c r="MLA38" s="130"/>
      <c r="MLB38" s="130"/>
      <c r="MLC38" s="130"/>
      <c r="MLD38" s="130"/>
      <c r="MLE38" s="130"/>
      <c r="MLF38" s="130"/>
      <c r="MLG38" s="130"/>
      <c r="MLH38" s="130"/>
      <c r="MLI38" s="129"/>
      <c r="MLJ38" s="130"/>
      <c r="MLK38" s="130"/>
      <c r="MLL38" s="130"/>
      <c r="MLM38" s="130"/>
      <c r="MLN38" s="130"/>
      <c r="MLO38" s="130"/>
      <c r="MLP38" s="130"/>
      <c r="MLQ38" s="130"/>
      <c r="MLR38" s="130"/>
      <c r="MLS38" s="130"/>
      <c r="MLT38" s="130"/>
      <c r="MLU38" s="130"/>
      <c r="MLV38" s="130"/>
      <c r="MLW38" s="130"/>
      <c r="MLX38" s="130"/>
      <c r="MLY38" s="130"/>
      <c r="MLZ38" s="130"/>
      <c r="MMA38" s="130"/>
      <c r="MMB38" s="130"/>
      <c r="MMC38" s="130"/>
      <c r="MMD38" s="130"/>
      <c r="MME38" s="129"/>
      <c r="MMF38" s="130"/>
      <c r="MMG38" s="130"/>
      <c r="MMH38" s="130"/>
      <c r="MMI38" s="130"/>
      <c r="MMJ38" s="130"/>
      <c r="MMK38" s="130"/>
      <c r="MML38" s="130"/>
      <c r="MMM38" s="130"/>
      <c r="MMN38" s="130"/>
      <c r="MMO38" s="130"/>
      <c r="MMP38" s="130"/>
      <c r="MMQ38" s="130"/>
      <c r="MMR38" s="130"/>
      <c r="MMS38" s="130"/>
      <c r="MMT38" s="130"/>
      <c r="MMU38" s="130"/>
      <c r="MMV38" s="130"/>
      <c r="MMW38" s="130"/>
      <c r="MMX38" s="130"/>
      <c r="MMY38" s="130"/>
      <c r="MMZ38" s="130"/>
      <c r="MNA38" s="129"/>
      <c r="MNB38" s="130"/>
      <c r="MNC38" s="130"/>
      <c r="MND38" s="130"/>
      <c r="MNE38" s="130"/>
      <c r="MNF38" s="130"/>
      <c r="MNG38" s="130"/>
      <c r="MNH38" s="130"/>
      <c r="MNI38" s="130"/>
      <c r="MNJ38" s="130"/>
      <c r="MNK38" s="130"/>
      <c r="MNL38" s="130"/>
      <c r="MNM38" s="130"/>
      <c r="MNN38" s="130"/>
      <c r="MNO38" s="130"/>
      <c r="MNP38" s="130"/>
      <c r="MNQ38" s="130"/>
      <c r="MNR38" s="130"/>
      <c r="MNS38" s="130"/>
      <c r="MNT38" s="130"/>
      <c r="MNU38" s="130"/>
      <c r="MNV38" s="130"/>
      <c r="MNW38" s="129"/>
      <c r="MNX38" s="130"/>
      <c r="MNY38" s="130"/>
      <c r="MNZ38" s="130"/>
      <c r="MOA38" s="130"/>
      <c r="MOB38" s="130"/>
      <c r="MOC38" s="130"/>
      <c r="MOD38" s="130"/>
      <c r="MOE38" s="130"/>
      <c r="MOF38" s="130"/>
      <c r="MOG38" s="130"/>
      <c r="MOH38" s="130"/>
      <c r="MOI38" s="130"/>
      <c r="MOJ38" s="130"/>
      <c r="MOK38" s="130"/>
      <c r="MOL38" s="130"/>
      <c r="MOM38" s="130"/>
      <c r="MON38" s="130"/>
      <c r="MOO38" s="130"/>
      <c r="MOP38" s="130"/>
      <c r="MOQ38" s="130"/>
      <c r="MOR38" s="130"/>
      <c r="MOS38" s="129"/>
      <c r="MOT38" s="130"/>
      <c r="MOU38" s="130"/>
      <c r="MOV38" s="130"/>
      <c r="MOW38" s="130"/>
      <c r="MOX38" s="130"/>
      <c r="MOY38" s="130"/>
      <c r="MOZ38" s="130"/>
      <c r="MPA38" s="130"/>
      <c r="MPB38" s="130"/>
      <c r="MPC38" s="130"/>
      <c r="MPD38" s="130"/>
      <c r="MPE38" s="130"/>
      <c r="MPF38" s="130"/>
      <c r="MPG38" s="130"/>
      <c r="MPH38" s="130"/>
      <c r="MPI38" s="130"/>
      <c r="MPJ38" s="130"/>
      <c r="MPK38" s="130"/>
      <c r="MPL38" s="130"/>
      <c r="MPM38" s="130"/>
      <c r="MPN38" s="130"/>
      <c r="MPO38" s="129"/>
      <c r="MPP38" s="130"/>
      <c r="MPQ38" s="130"/>
      <c r="MPR38" s="130"/>
      <c r="MPS38" s="130"/>
      <c r="MPT38" s="130"/>
      <c r="MPU38" s="130"/>
      <c r="MPV38" s="130"/>
      <c r="MPW38" s="130"/>
      <c r="MPX38" s="130"/>
      <c r="MPY38" s="130"/>
      <c r="MPZ38" s="130"/>
      <c r="MQA38" s="130"/>
      <c r="MQB38" s="130"/>
      <c r="MQC38" s="130"/>
      <c r="MQD38" s="130"/>
      <c r="MQE38" s="130"/>
      <c r="MQF38" s="130"/>
      <c r="MQG38" s="130"/>
      <c r="MQH38" s="130"/>
      <c r="MQI38" s="130"/>
      <c r="MQJ38" s="130"/>
      <c r="MQK38" s="129"/>
      <c r="MQL38" s="130"/>
      <c r="MQM38" s="130"/>
      <c r="MQN38" s="130"/>
      <c r="MQO38" s="130"/>
      <c r="MQP38" s="130"/>
      <c r="MQQ38" s="130"/>
      <c r="MQR38" s="130"/>
      <c r="MQS38" s="130"/>
      <c r="MQT38" s="130"/>
      <c r="MQU38" s="130"/>
      <c r="MQV38" s="130"/>
      <c r="MQW38" s="130"/>
      <c r="MQX38" s="130"/>
      <c r="MQY38" s="130"/>
      <c r="MQZ38" s="130"/>
      <c r="MRA38" s="130"/>
      <c r="MRB38" s="130"/>
      <c r="MRC38" s="130"/>
      <c r="MRD38" s="130"/>
      <c r="MRE38" s="130"/>
      <c r="MRF38" s="130"/>
      <c r="MRG38" s="129"/>
      <c r="MRH38" s="130"/>
      <c r="MRI38" s="130"/>
      <c r="MRJ38" s="130"/>
      <c r="MRK38" s="130"/>
      <c r="MRL38" s="130"/>
      <c r="MRM38" s="130"/>
      <c r="MRN38" s="130"/>
      <c r="MRO38" s="130"/>
      <c r="MRP38" s="130"/>
      <c r="MRQ38" s="130"/>
      <c r="MRR38" s="130"/>
      <c r="MRS38" s="130"/>
      <c r="MRT38" s="130"/>
      <c r="MRU38" s="130"/>
      <c r="MRV38" s="130"/>
      <c r="MRW38" s="130"/>
      <c r="MRX38" s="130"/>
      <c r="MRY38" s="130"/>
      <c r="MRZ38" s="130"/>
      <c r="MSA38" s="130"/>
      <c r="MSB38" s="130"/>
      <c r="MSC38" s="129"/>
      <c r="MSD38" s="130"/>
      <c r="MSE38" s="130"/>
      <c r="MSF38" s="130"/>
      <c r="MSG38" s="130"/>
      <c r="MSH38" s="130"/>
      <c r="MSI38" s="130"/>
      <c r="MSJ38" s="130"/>
      <c r="MSK38" s="130"/>
      <c r="MSL38" s="130"/>
      <c r="MSM38" s="130"/>
      <c r="MSN38" s="130"/>
      <c r="MSO38" s="130"/>
      <c r="MSP38" s="130"/>
      <c r="MSQ38" s="130"/>
      <c r="MSR38" s="130"/>
      <c r="MSS38" s="130"/>
      <c r="MST38" s="130"/>
      <c r="MSU38" s="130"/>
      <c r="MSV38" s="130"/>
      <c r="MSW38" s="130"/>
      <c r="MSX38" s="130"/>
      <c r="MSY38" s="129"/>
      <c r="MSZ38" s="130"/>
      <c r="MTA38" s="130"/>
      <c r="MTB38" s="130"/>
      <c r="MTC38" s="130"/>
      <c r="MTD38" s="130"/>
      <c r="MTE38" s="130"/>
      <c r="MTF38" s="130"/>
      <c r="MTG38" s="130"/>
      <c r="MTH38" s="130"/>
      <c r="MTI38" s="130"/>
      <c r="MTJ38" s="130"/>
      <c r="MTK38" s="130"/>
      <c r="MTL38" s="130"/>
      <c r="MTM38" s="130"/>
      <c r="MTN38" s="130"/>
      <c r="MTO38" s="130"/>
      <c r="MTP38" s="130"/>
      <c r="MTQ38" s="130"/>
      <c r="MTR38" s="130"/>
      <c r="MTS38" s="130"/>
      <c r="MTT38" s="130"/>
      <c r="MTU38" s="129"/>
      <c r="MTV38" s="130"/>
      <c r="MTW38" s="130"/>
      <c r="MTX38" s="130"/>
      <c r="MTY38" s="130"/>
      <c r="MTZ38" s="130"/>
      <c r="MUA38" s="130"/>
      <c r="MUB38" s="130"/>
      <c r="MUC38" s="130"/>
      <c r="MUD38" s="130"/>
      <c r="MUE38" s="130"/>
      <c r="MUF38" s="130"/>
      <c r="MUG38" s="130"/>
      <c r="MUH38" s="130"/>
      <c r="MUI38" s="130"/>
      <c r="MUJ38" s="130"/>
      <c r="MUK38" s="130"/>
      <c r="MUL38" s="130"/>
      <c r="MUM38" s="130"/>
      <c r="MUN38" s="130"/>
      <c r="MUO38" s="130"/>
      <c r="MUP38" s="130"/>
      <c r="MUQ38" s="129"/>
      <c r="MUR38" s="130"/>
      <c r="MUS38" s="130"/>
      <c r="MUT38" s="130"/>
      <c r="MUU38" s="130"/>
      <c r="MUV38" s="130"/>
      <c r="MUW38" s="130"/>
      <c r="MUX38" s="130"/>
      <c r="MUY38" s="130"/>
      <c r="MUZ38" s="130"/>
      <c r="MVA38" s="130"/>
      <c r="MVB38" s="130"/>
      <c r="MVC38" s="130"/>
      <c r="MVD38" s="130"/>
      <c r="MVE38" s="130"/>
      <c r="MVF38" s="130"/>
      <c r="MVG38" s="130"/>
      <c r="MVH38" s="130"/>
      <c r="MVI38" s="130"/>
      <c r="MVJ38" s="130"/>
      <c r="MVK38" s="130"/>
      <c r="MVL38" s="130"/>
      <c r="MVM38" s="129"/>
      <c r="MVN38" s="130"/>
      <c r="MVO38" s="130"/>
      <c r="MVP38" s="130"/>
      <c r="MVQ38" s="130"/>
      <c r="MVR38" s="130"/>
      <c r="MVS38" s="130"/>
      <c r="MVT38" s="130"/>
      <c r="MVU38" s="130"/>
      <c r="MVV38" s="130"/>
      <c r="MVW38" s="130"/>
      <c r="MVX38" s="130"/>
      <c r="MVY38" s="130"/>
      <c r="MVZ38" s="130"/>
      <c r="MWA38" s="130"/>
      <c r="MWB38" s="130"/>
      <c r="MWC38" s="130"/>
      <c r="MWD38" s="130"/>
      <c r="MWE38" s="130"/>
      <c r="MWF38" s="130"/>
      <c r="MWG38" s="130"/>
      <c r="MWH38" s="130"/>
      <c r="MWI38" s="129"/>
      <c r="MWJ38" s="130"/>
      <c r="MWK38" s="130"/>
      <c r="MWL38" s="130"/>
      <c r="MWM38" s="130"/>
      <c r="MWN38" s="130"/>
      <c r="MWO38" s="130"/>
      <c r="MWP38" s="130"/>
      <c r="MWQ38" s="130"/>
      <c r="MWR38" s="130"/>
      <c r="MWS38" s="130"/>
      <c r="MWT38" s="130"/>
      <c r="MWU38" s="130"/>
      <c r="MWV38" s="130"/>
      <c r="MWW38" s="130"/>
      <c r="MWX38" s="130"/>
      <c r="MWY38" s="130"/>
      <c r="MWZ38" s="130"/>
      <c r="MXA38" s="130"/>
      <c r="MXB38" s="130"/>
      <c r="MXC38" s="130"/>
      <c r="MXD38" s="130"/>
      <c r="MXE38" s="129"/>
      <c r="MXF38" s="130"/>
      <c r="MXG38" s="130"/>
      <c r="MXH38" s="130"/>
      <c r="MXI38" s="130"/>
      <c r="MXJ38" s="130"/>
      <c r="MXK38" s="130"/>
      <c r="MXL38" s="130"/>
      <c r="MXM38" s="130"/>
      <c r="MXN38" s="130"/>
      <c r="MXO38" s="130"/>
      <c r="MXP38" s="130"/>
      <c r="MXQ38" s="130"/>
      <c r="MXR38" s="130"/>
      <c r="MXS38" s="130"/>
      <c r="MXT38" s="130"/>
      <c r="MXU38" s="130"/>
      <c r="MXV38" s="130"/>
      <c r="MXW38" s="130"/>
      <c r="MXX38" s="130"/>
      <c r="MXY38" s="130"/>
      <c r="MXZ38" s="130"/>
      <c r="MYA38" s="129"/>
      <c r="MYB38" s="130"/>
      <c r="MYC38" s="130"/>
      <c r="MYD38" s="130"/>
      <c r="MYE38" s="130"/>
      <c r="MYF38" s="130"/>
      <c r="MYG38" s="130"/>
      <c r="MYH38" s="130"/>
      <c r="MYI38" s="130"/>
      <c r="MYJ38" s="130"/>
      <c r="MYK38" s="130"/>
      <c r="MYL38" s="130"/>
      <c r="MYM38" s="130"/>
      <c r="MYN38" s="130"/>
      <c r="MYO38" s="130"/>
      <c r="MYP38" s="130"/>
      <c r="MYQ38" s="130"/>
      <c r="MYR38" s="130"/>
      <c r="MYS38" s="130"/>
      <c r="MYT38" s="130"/>
      <c r="MYU38" s="130"/>
      <c r="MYV38" s="130"/>
      <c r="MYW38" s="129"/>
      <c r="MYX38" s="130"/>
      <c r="MYY38" s="130"/>
      <c r="MYZ38" s="130"/>
      <c r="MZA38" s="130"/>
      <c r="MZB38" s="130"/>
      <c r="MZC38" s="130"/>
      <c r="MZD38" s="130"/>
      <c r="MZE38" s="130"/>
      <c r="MZF38" s="130"/>
      <c r="MZG38" s="130"/>
      <c r="MZH38" s="130"/>
      <c r="MZI38" s="130"/>
      <c r="MZJ38" s="130"/>
      <c r="MZK38" s="130"/>
      <c r="MZL38" s="130"/>
      <c r="MZM38" s="130"/>
      <c r="MZN38" s="130"/>
      <c r="MZO38" s="130"/>
      <c r="MZP38" s="130"/>
      <c r="MZQ38" s="130"/>
      <c r="MZR38" s="130"/>
      <c r="MZS38" s="129"/>
      <c r="MZT38" s="130"/>
      <c r="MZU38" s="130"/>
      <c r="MZV38" s="130"/>
      <c r="MZW38" s="130"/>
      <c r="MZX38" s="130"/>
      <c r="MZY38" s="130"/>
      <c r="MZZ38" s="130"/>
      <c r="NAA38" s="130"/>
      <c r="NAB38" s="130"/>
      <c r="NAC38" s="130"/>
      <c r="NAD38" s="130"/>
      <c r="NAE38" s="130"/>
      <c r="NAF38" s="130"/>
      <c r="NAG38" s="130"/>
      <c r="NAH38" s="130"/>
      <c r="NAI38" s="130"/>
      <c r="NAJ38" s="130"/>
      <c r="NAK38" s="130"/>
      <c r="NAL38" s="130"/>
      <c r="NAM38" s="130"/>
      <c r="NAN38" s="130"/>
      <c r="NAO38" s="129"/>
      <c r="NAP38" s="130"/>
      <c r="NAQ38" s="130"/>
      <c r="NAR38" s="130"/>
      <c r="NAS38" s="130"/>
      <c r="NAT38" s="130"/>
      <c r="NAU38" s="130"/>
      <c r="NAV38" s="130"/>
      <c r="NAW38" s="130"/>
      <c r="NAX38" s="130"/>
      <c r="NAY38" s="130"/>
      <c r="NAZ38" s="130"/>
      <c r="NBA38" s="130"/>
      <c r="NBB38" s="130"/>
      <c r="NBC38" s="130"/>
      <c r="NBD38" s="130"/>
      <c r="NBE38" s="130"/>
      <c r="NBF38" s="130"/>
      <c r="NBG38" s="130"/>
      <c r="NBH38" s="130"/>
      <c r="NBI38" s="130"/>
      <c r="NBJ38" s="130"/>
      <c r="NBK38" s="129"/>
      <c r="NBL38" s="130"/>
      <c r="NBM38" s="130"/>
      <c r="NBN38" s="130"/>
      <c r="NBO38" s="130"/>
      <c r="NBP38" s="130"/>
      <c r="NBQ38" s="130"/>
      <c r="NBR38" s="130"/>
      <c r="NBS38" s="130"/>
      <c r="NBT38" s="130"/>
      <c r="NBU38" s="130"/>
      <c r="NBV38" s="130"/>
      <c r="NBW38" s="130"/>
      <c r="NBX38" s="130"/>
      <c r="NBY38" s="130"/>
      <c r="NBZ38" s="130"/>
      <c r="NCA38" s="130"/>
      <c r="NCB38" s="130"/>
      <c r="NCC38" s="130"/>
      <c r="NCD38" s="130"/>
      <c r="NCE38" s="130"/>
      <c r="NCF38" s="130"/>
      <c r="NCG38" s="129"/>
      <c r="NCH38" s="130"/>
      <c r="NCI38" s="130"/>
      <c r="NCJ38" s="130"/>
      <c r="NCK38" s="130"/>
      <c r="NCL38" s="130"/>
      <c r="NCM38" s="130"/>
      <c r="NCN38" s="130"/>
      <c r="NCO38" s="130"/>
      <c r="NCP38" s="130"/>
      <c r="NCQ38" s="130"/>
      <c r="NCR38" s="130"/>
      <c r="NCS38" s="130"/>
      <c r="NCT38" s="130"/>
      <c r="NCU38" s="130"/>
      <c r="NCV38" s="130"/>
      <c r="NCW38" s="130"/>
      <c r="NCX38" s="130"/>
      <c r="NCY38" s="130"/>
      <c r="NCZ38" s="130"/>
      <c r="NDA38" s="130"/>
      <c r="NDB38" s="130"/>
      <c r="NDC38" s="129"/>
      <c r="NDD38" s="130"/>
      <c r="NDE38" s="130"/>
      <c r="NDF38" s="130"/>
      <c r="NDG38" s="130"/>
      <c r="NDH38" s="130"/>
      <c r="NDI38" s="130"/>
      <c r="NDJ38" s="130"/>
      <c r="NDK38" s="130"/>
      <c r="NDL38" s="130"/>
      <c r="NDM38" s="130"/>
      <c r="NDN38" s="130"/>
      <c r="NDO38" s="130"/>
      <c r="NDP38" s="130"/>
      <c r="NDQ38" s="130"/>
      <c r="NDR38" s="130"/>
      <c r="NDS38" s="130"/>
      <c r="NDT38" s="130"/>
      <c r="NDU38" s="130"/>
      <c r="NDV38" s="130"/>
      <c r="NDW38" s="130"/>
      <c r="NDX38" s="130"/>
      <c r="NDY38" s="129"/>
      <c r="NDZ38" s="130"/>
      <c r="NEA38" s="130"/>
      <c r="NEB38" s="130"/>
      <c r="NEC38" s="130"/>
      <c r="NED38" s="130"/>
      <c r="NEE38" s="130"/>
      <c r="NEF38" s="130"/>
      <c r="NEG38" s="130"/>
      <c r="NEH38" s="130"/>
      <c r="NEI38" s="130"/>
      <c r="NEJ38" s="130"/>
      <c r="NEK38" s="130"/>
      <c r="NEL38" s="130"/>
      <c r="NEM38" s="130"/>
      <c r="NEN38" s="130"/>
      <c r="NEO38" s="130"/>
      <c r="NEP38" s="130"/>
      <c r="NEQ38" s="130"/>
      <c r="NER38" s="130"/>
      <c r="NES38" s="130"/>
      <c r="NET38" s="130"/>
      <c r="NEU38" s="129"/>
      <c r="NEV38" s="130"/>
      <c r="NEW38" s="130"/>
      <c r="NEX38" s="130"/>
      <c r="NEY38" s="130"/>
      <c r="NEZ38" s="130"/>
      <c r="NFA38" s="130"/>
      <c r="NFB38" s="130"/>
      <c r="NFC38" s="130"/>
      <c r="NFD38" s="130"/>
      <c r="NFE38" s="130"/>
      <c r="NFF38" s="130"/>
      <c r="NFG38" s="130"/>
      <c r="NFH38" s="130"/>
      <c r="NFI38" s="130"/>
      <c r="NFJ38" s="130"/>
      <c r="NFK38" s="130"/>
      <c r="NFL38" s="130"/>
      <c r="NFM38" s="130"/>
      <c r="NFN38" s="130"/>
      <c r="NFO38" s="130"/>
      <c r="NFP38" s="130"/>
      <c r="NFQ38" s="129"/>
      <c r="NFR38" s="130"/>
      <c r="NFS38" s="130"/>
      <c r="NFT38" s="130"/>
      <c r="NFU38" s="130"/>
      <c r="NFV38" s="130"/>
      <c r="NFW38" s="130"/>
      <c r="NFX38" s="130"/>
      <c r="NFY38" s="130"/>
      <c r="NFZ38" s="130"/>
      <c r="NGA38" s="130"/>
      <c r="NGB38" s="130"/>
      <c r="NGC38" s="130"/>
      <c r="NGD38" s="130"/>
      <c r="NGE38" s="130"/>
      <c r="NGF38" s="130"/>
      <c r="NGG38" s="130"/>
      <c r="NGH38" s="130"/>
      <c r="NGI38" s="130"/>
      <c r="NGJ38" s="130"/>
      <c r="NGK38" s="130"/>
      <c r="NGL38" s="130"/>
      <c r="NGM38" s="129"/>
      <c r="NGN38" s="130"/>
      <c r="NGO38" s="130"/>
      <c r="NGP38" s="130"/>
      <c r="NGQ38" s="130"/>
      <c r="NGR38" s="130"/>
      <c r="NGS38" s="130"/>
      <c r="NGT38" s="130"/>
      <c r="NGU38" s="130"/>
      <c r="NGV38" s="130"/>
      <c r="NGW38" s="130"/>
      <c r="NGX38" s="130"/>
      <c r="NGY38" s="130"/>
      <c r="NGZ38" s="130"/>
      <c r="NHA38" s="130"/>
      <c r="NHB38" s="130"/>
      <c r="NHC38" s="130"/>
      <c r="NHD38" s="130"/>
      <c r="NHE38" s="130"/>
      <c r="NHF38" s="130"/>
      <c r="NHG38" s="130"/>
      <c r="NHH38" s="130"/>
      <c r="NHI38" s="129"/>
      <c r="NHJ38" s="130"/>
      <c r="NHK38" s="130"/>
      <c r="NHL38" s="130"/>
      <c r="NHM38" s="130"/>
      <c r="NHN38" s="130"/>
      <c r="NHO38" s="130"/>
      <c r="NHP38" s="130"/>
      <c r="NHQ38" s="130"/>
      <c r="NHR38" s="130"/>
      <c r="NHS38" s="130"/>
      <c r="NHT38" s="130"/>
      <c r="NHU38" s="130"/>
      <c r="NHV38" s="130"/>
      <c r="NHW38" s="130"/>
      <c r="NHX38" s="130"/>
      <c r="NHY38" s="130"/>
      <c r="NHZ38" s="130"/>
      <c r="NIA38" s="130"/>
      <c r="NIB38" s="130"/>
      <c r="NIC38" s="130"/>
      <c r="NID38" s="130"/>
      <c r="NIE38" s="129"/>
      <c r="NIF38" s="130"/>
      <c r="NIG38" s="130"/>
      <c r="NIH38" s="130"/>
      <c r="NII38" s="130"/>
      <c r="NIJ38" s="130"/>
      <c r="NIK38" s="130"/>
      <c r="NIL38" s="130"/>
      <c r="NIM38" s="130"/>
      <c r="NIN38" s="130"/>
      <c r="NIO38" s="130"/>
      <c r="NIP38" s="130"/>
      <c r="NIQ38" s="130"/>
      <c r="NIR38" s="130"/>
      <c r="NIS38" s="130"/>
      <c r="NIT38" s="130"/>
      <c r="NIU38" s="130"/>
      <c r="NIV38" s="130"/>
      <c r="NIW38" s="130"/>
      <c r="NIX38" s="130"/>
      <c r="NIY38" s="130"/>
      <c r="NIZ38" s="130"/>
      <c r="NJA38" s="129"/>
      <c r="NJB38" s="130"/>
      <c r="NJC38" s="130"/>
      <c r="NJD38" s="130"/>
      <c r="NJE38" s="130"/>
      <c r="NJF38" s="130"/>
      <c r="NJG38" s="130"/>
      <c r="NJH38" s="130"/>
      <c r="NJI38" s="130"/>
      <c r="NJJ38" s="130"/>
      <c r="NJK38" s="130"/>
      <c r="NJL38" s="130"/>
      <c r="NJM38" s="130"/>
      <c r="NJN38" s="130"/>
      <c r="NJO38" s="130"/>
      <c r="NJP38" s="130"/>
      <c r="NJQ38" s="130"/>
      <c r="NJR38" s="130"/>
      <c r="NJS38" s="130"/>
      <c r="NJT38" s="130"/>
      <c r="NJU38" s="130"/>
      <c r="NJV38" s="130"/>
      <c r="NJW38" s="129"/>
      <c r="NJX38" s="130"/>
      <c r="NJY38" s="130"/>
      <c r="NJZ38" s="130"/>
      <c r="NKA38" s="130"/>
      <c r="NKB38" s="130"/>
      <c r="NKC38" s="130"/>
      <c r="NKD38" s="130"/>
      <c r="NKE38" s="130"/>
      <c r="NKF38" s="130"/>
      <c r="NKG38" s="130"/>
      <c r="NKH38" s="130"/>
      <c r="NKI38" s="130"/>
      <c r="NKJ38" s="130"/>
      <c r="NKK38" s="130"/>
      <c r="NKL38" s="130"/>
      <c r="NKM38" s="130"/>
      <c r="NKN38" s="130"/>
      <c r="NKO38" s="130"/>
      <c r="NKP38" s="130"/>
      <c r="NKQ38" s="130"/>
      <c r="NKR38" s="130"/>
      <c r="NKS38" s="129"/>
      <c r="NKT38" s="130"/>
      <c r="NKU38" s="130"/>
      <c r="NKV38" s="130"/>
      <c r="NKW38" s="130"/>
      <c r="NKX38" s="130"/>
      <c r="NKY38" s="130"/>
      <c r="NKZ38" s="130"/>
      <c r="NLA38" s="130"/>
      <c r="NLB38" s="130"/>
      <c r="NLC38" s="130"/>
      <c r="NLD38" s="130"/>
      <c r="NLE38" s="130"/>
      <c r="NLF38" s="130"/>
      <c r="NLG38" s="130"/>
      <c r="NLH38" s="130"/>
      <c r="NLI38" s="130"/>
      <c r="NLJ38" s="130"/>
      <c r="NLK38" s="130"/>
      <c r="NLL38" s="130"/>
      <c r="NLM38" s="130"/>
      <c r="NLN38" s="130"/>
      <c r="NLO38" s="129"/>
      <c r="NLP38" s="130"/>
      <c r="NLQ38" s="130"/>
      <c r="NLR38" s="130"/>
      <c r="NLS38" s="130"/>
      <c r="NLT38" s="130"/>
      <c r="NLU38" s="130"/>
      <c r="NLV38" s="130"/>
      <c r="NLW38" s="130"/>
      <c r="NLX38" s="130"/>
      <c r="NLY38" s="130"/>
      <c r="NLZ38" s="130"/>
      <c r="NMA38" s="130"/>
      <c r="NMB38" s="130"/>
      <c r="NMC38" s="130"/>
      <c r="NMD38" s="130"/>
      <c r="NME38" s="130"/>
      <c r="NMF38" s="130"/>
      <c r="NMG38" s="130"/>
      <c r="NMH38" s="130"/>
      <c r="NMI38" s="130"/>
      <c r="NMJ38" s="130"/>
      <c r="NMK38" s="129"/>
      <c r="NML38" s="130"/>
      <c r="NMM38" s="130"/>
      <c r="NMN38" s="130"/>
      <c r="NMO38" s="130"/>
      <c r="NMP38" s="130"/>
      <c r="NMQ38" s="130"/>
      <c r="NMR38" s="130"/>
      <c r="NMS38" s="130"/>
      <c r="NMT38" s="130"/>
      <c r="NMU38" s="130"/>
      <c r="NMV38" s="130"/>
      <c r="NMW38" s="130"/>
      <c r="NMX38" s="130"/>
      <c r="NMY38" s="130"/>
      <c r="NMZ38" s="130"/>
      <c r="NNA38" s="130"/>
      <c r="NNB38" s="130"/>
      <c r="NNC38" s="130"/>
      <c r="NND38" s="130"/>
      <c r="NNE38" s="130"/>
      <c r="NNF38" s="130"/>
      <c r="NNG38" s="129"/>
      <c r="NNH38" s="130"/>
      <c r="NNI38" s="130"/>
      <c r="NNJ38" s="130"/>
      <c r="NNK38" s="130"/>
      <c r="NNL38" s="130"/>
      <c r="NNM38" s="130"/>
      <c r="NNN38" s="130"/>
      <c r="NNO38" s="130"/>
      <c r="NNP38" s="130"/>
      <c r="NNQ38" s="130"/>
      <c r="NNR38" s="130"/>
      <c r="NNS38" s="130"/>
      <c r="NNT38" s="130"/>
      <c r="NNU38" s="130"/>
      <c r="NNV38" s="130"/>
      <c r="NNW38" s="130"/>
      <c r="NNX38" s="130"/>
      <c r="NNY38" s="130"/>
      <c r="NNZ38" s="130"/>
      <c r="NOA38" s="130"/>
      <c r="NOB38" s="130"/>
      <c r="NOC38" s="129"/>
      <c r="NOD38" s="130"/>
      <c r="NOE38" s="130"/>
      <c r="NOF38" s="130"/>
      <c r="NOG38" s="130"/>
      <c r="NOH38" s="130"/>
      <c r="NOI38" s="130"/>
      <c r="NOJ38" s="130"/>
      <c r="NOK38" s="130"/>
      <c r="NOL38" s="130"/>
      <c r="NOM38" s="130"/>
      <c r="NON38" s="130"/>
      <c r="NOO38" s="130"/>
      <c r="NOP38" s="130"/>
      <c r="NOQ38" s="130"/>
      <c r="NOR38" s="130"/>
      <c r="NOS38" s="130"/>
      <c r="NOT38" s="130"/>
      <c r="NOU38" s="130"/>
      <c r="NOV38" s="130"/>
      <c r="NOW38" s="130"/>
      <c r="NOX38" s="130"/>
      <c r="NOY38" s="129"/>
      <c r="NOZ38" s="130"/>
      <c r="NPA38" s="130"/>
      <c r="NPB38" s="130"/>
      <c r="NPC38" s="130"/>
      <c r="NPD38" s="130"/>
      <c r="NPE38" s="130"/>
      <c r="NPF38" s="130"/>
      <c r="NPG38" s="130"/>
      <c r="NPH38" s="130"/>
      <c r="NPI38" s="130"/>
      <c r="NPJ38" s="130"/>
      <c r="NPK38" s="130"/>
      <c r="NPL38" s="130"/>
      <c r="NPM38" s="130"/>
      <c r="NPN38" s="130"/>
      <c r="NPO38" s="130"/>
      <c r="NPP38" s="130"/>
      <c r="NPQ38" s="130"/>
      <c r="NPR38" s="130"/>
      <c r="NPS38" s="130"/>
      <c r="NPT38" s="130"/>
      <c r="NPU38" s="129"/>
      <c r="NPV38" s="130"/>
      <c r="NPW38" s="130"/>
      <c r="NPX38" s="130"/>
      <c r="NPY38" s="130"/>
      <c r="NPZ38" s="130"/>
      <c r="NQA38" s="130"/>
      <c r="NQB38" s="130"/>
      <c r="NQC38" s="130"/>
      <c r="NQD38" s="130"/>
      <c r="NQE38" s="130"/>
      <c r="NQF38" s="130"/>
      <c r="NQG38" s="130"/>
      <c r="NQH38" s="130"/>
      <c r="NQI38" s="130"/>
      <c r="NQJ38" s="130"/>
      <c r="NQK38" s="130"/>
      <c r="NQL38" s="130"/>
      <c r="NQM38" s="130"/>
      <c r="NQN38" s="130"/>
      <c r="NQO38" s="130"/>
      <c r="NQP38" s="130"/>
      <c r="NQQ38" s="129"/>
      <c r="NQR38" s="130"/>
      <c r="NQS38" s="130"/>
      <c r="NQT38" s="130"/>
      <c r="NQU38" s="130"/>
      <c r="NQV38" s="130"/>
      <c r="NQW38" s="130"/>
      <c r="NQX38" s="130"/>
      <c r="NQY38" s="130"/>
      <c r="NQZ38" s="130"/>
      <c r="NRA38" s="130"/>
      <c r="NRB38" s="130"/>
      <c r="NRC38" s="130"/>
      <c r="NRD38" s="130"/>
      <c r="NRE38" s="130"/>
      <c r="NRF38" s="130"/>
      <c r="NRG38" s="130"/>
      <c r="NRH38" s="130"/>
      <c r="NRI38" s="130"/>
      <c r="NRJ38" s="130"/>
      <c r="NRK38" s="130"/>
      <c r="NRL38" s="130"/>
      <c r="NRM38" s="129"/>
      <c r="NRN38" s="130"/>
      <c r="NRO38" s="130"/>
      <c r="NRP38" s="130"/>
      <c r="NRQ38" s="130"/>
      <c r="NRR38" s="130"/>
      <c r="NRS38" s="130"/>
      <c r="NRT38" s="130"/>
      <c r="NRU38" s="130"/>
      <c r="NRV38" s="130"/>
      <c r="NRW38" s="130"/>
      <c r="NRX38" s="130"/>
      <c r="NRY38" s="130"/>
      <c r="NRZ38" s="130"/>
      <c r="NSA38" s="130"/>
      <c r="NSB38" s="130"/>
      <c r="NSC38" s="130"/>
      <c r="NSD38" s="130"/>
      <c r="NSE38" s="130"/>
      <c r="NSF38" s="130"/>
      <c r="NSG38" s="130"/>
      <c r="NSH38" s="130"/>
      <c r="NSI38" s="129"/>
      <c r="NSJ38" s="130"/>
      <c r="NSK38" s="130"/>
      <c r="NSL38" s="130"/>
      <c r="NSM38" s="130"/>
      <c r="NSN38" s="130"/>
      <c r="NSO38" s="130"/>
      <c r="NSP38" s="130"/>
      <c r="NSQ38" s="130"/>
      <c r="NSR38" s="130"/>
      <c r="NSS38" s="130"/>
      <c r="NST38" s="130"/>
      <c r="NSU38" s="130"/>
      <c r="NSV38" s="130"/>
      <c r="NSW38" s="130"/>
      <c r="NSX38" s="130"/>
      <c r="NSY38" s="130"/>
      <c r="NSZ38" s="130"/>
      <c r="NTA38" s="130"/>
      <c r="NTB38" s="130"/>
      <c r="NTC38" s="130"/>
      <c r="NTD38" s="130"/>
      <c r="NTE38" s="129"/>
      <c r="NTF38" s="130"/>
      <c r="NTG38" s="130"/>
      <c r="NTH38" s="130"/>
      <c r="NTI38" s="130"/>
      <c r="NTJ38" s="130"/>
      <c r="NTK38" s="130"/>
      <c r="NTL38" s="130"/>
      <c r="NTM38" s="130"/>
      <c r="NTN38" s="130"/>
      <c r="NTO38" s="130"/>
      <c r="NTP38" s="130"/>
      <c r="NTQ38" s="130"/>
      <c r="NTR38" s="130"/>
      <c r="NTS38" s="130"/>
      <c r="NTT38" s="130"/>
      <c r="NTU38" s="130"/>
      <c r="NTV38" s="130"/>
      <c r="NTW38" s="130"/>
      <c r="NTX38" s="130"/>
      <c r="NTY38" s="130"/>
      <c r="NTZ38" s="130"/>
      <c r="NUA38" s="129"/>
      <c r="NUB38" s="130"/>
      <c r="NUC38" s="130"/>
      <c r="NUD38" s="130"/>
      <c r="NUE38" s="130"/>
      <c r="NUF38" s="130"/>
      <c r="NUG38" s="130"/>
      <c r="NUH38" s="130"/>
      <c r="NUI38" s="130"/>
      <c r="NUJ38" s="130"/>
      <c r="NUK38" s="130"/>
      <c r="NUL38" s="130"/>
      <c r="NUM38" s="130"/>
      <c r="NUN38" s="130"/>
      <c r="NUO38" s="130"/>
      <c r="NUP38" s="130"/>
      <c r="NUQ38" s="130"/>
      <c r="NUR38" s="130"/>
      <c r="NUS38" s="130"/>
      <c r="NUT38" s="130"/>
      <c r="NUU38" s="130"/>
      <c r="NUV38" s="130"/>
      <c r="NUW38" s="129"/>
      <c r="NUX38" s="130"/>
      <c r="NUY38" s="130"/>
      <c r="NUZ38" s="130"/>
      <c r="NVA38" s="130"/>
      <c r="NVB38" s="130"/>
      <c r="NVC38" s="130"/>
      <c r="NVD38" s="130"/>
      <c r="NVE38" s="130"/>
      <c r="NVF38" s="130"/>
      <c r="NVG38" s="130"/>
      <c r="NVH38" s="130"/>
      <c r="NVI38" s="130"/>
      <c r="NVJ38" s="130"/>
      <c r="NVK38" s="130"/>
      <c r="NVL38" s="130"/>
      <c r="NVM38" s="130"/>
      <c r="NVN38" s="130"/>
      <c r="NVO38" s="130"/>
      <c r="NVP38" s="130"/>
      <c r="NVQ38" s="130"/>
      <c r="NVR38" s="130"/>
      <c r="NVS38" s="129"/>
      <c r="NVT38" s="130"/>
      <c r="NVU38" s="130"/>
      <c r="NVV38" s="130"/>
      <c r="NVW38" s="130"/>
      <c r="NVX38" s="130"/>
      <c r="NVY38" s="130"/>
      <c r="NVZ38" s="130"/>
      <c r="NWA38" s="130"/>
      <c r="NWB38" s="130"/>
      <c r="NWC38" s="130"/>
      <c r="NWD38" s="130"/>
      <c r="NWE38" s="130"/>
      <c r="NWF38" s="130"/>
      <c r="NWG38" s="130"/>
      <c r="NWH38" s="130"/>
      <c r="NWI38" s="130"/>
      <c r="NWJ38" s="130"/>
      <c r="NWK38" s="130"/>
      <c r="NWL38" s="130"/>
      <c r="NWM38" s="130"/>
      <c r="NWN38" s="130"/>
      <c r="NWO38" s="129"/>
      <c r="NWP38" s="130"/>
      <c r="NWQ38" s="130"/>
      <c r="NWR38" s="130"/>
      <c r="NWS38" s="130"/>
      <c r="NWT38" s="130"/>
      <c r="NWU38" s="130"/>
      <c r="NWV38" s="130"/>
      <c r="NWW38" s="130"/>
      <c r="NWX38" s="130"/>
      <c r="NWY38" s="130"/>
      <c r="NWZ38" s="130"/>
      <c r="NXA38" s="130"/>
      <c r="NXB38" s="130"/>
      <c r="NXC38" s="130"/>
      <c r="NXD38" s="130"/>
      <c r="NXE38" s="130"/>
      <c r="NXF38" s="130"/>
      <c r="NXG38" s="130"/>
      <c r="NXH38" s="130"/>
      <c r="NXI38" s="130"/>
      <c r="NXJ38" s="130"/>
      <c r="NXK38" s="129"/>
      <c r="NXL38" s="130"/>
      <c r="NXM38" s="130"/>
      <c r="NXN38" s="130"/>
      <c r="NXO38" s="130"/>
      <c r="NXP38" s="130"/>
      <c r="NXQ38" s="130"/>
      <c r="NXR38" s="130"/>
      <c r="NXS38" s="130"/>
      <c r="NXT38" s="130"/>
      <c r="NXU38" s="130"/>
      <c r="NXV38" s="130"/>
      <c r="NXW38" s="130"/>
      <c r="NXX38" s="130"/>
      <c r="NXY38" s="130"/>
      <c r="NXZ38" s="130"/>
      <c r="NYA38" s="130"/>
      <c r="NYB38" s="130"/>
      <c r="NYC38" s="130"/>
      <c r="NYD38" s="130"/>
      <c r="NYE38" s="130"/>
      <c r="NYF38" s="130"/>
      <c r="NYG38" s="129"/>
      <c r="NYH38" s="130"/>
      <c r="NYI38" s="130"/>
      <c r="NYJ38" s="130"/>
      <c r="NYK38" s="130"/>
      <c r="NYL38" s="130"/>
      <c r="NYM38" s="130"/>
      <c r="NYN38" s="130"/>
      <c r="NYO38" s="130"/>
      <c r="NYP38" s="130"/>
      <c r="NYQ38" s="130"/>
      <c r="NYR38" s="130"/>
      <c r="NYS38" s="130"/>
      <c r="NYT38" s="130"/>
      <c r="NYU38" s="130"/>
      <c r="NYV38" s="130"/>
      <c r="NYW38" s="130"/>
      <c r="NYX38" s="130"/>
      <c r="NYY38" s="130"/>
      <c r="NYZ38" s="130"/>
      <c r="NZA38" s="130"/>
      <c r="NZB38" s="130"/>
      <c r="NZC38" s="129"/>
      <c r="NZD38" s="130"/>
      <c r="NZE38" s="130"/>
      <c r="NZF38" s="130"/>
      <c r="NZG38" s="130"/>
      <c r="NZH38" s="130"/>
      <c r="NZI38" s="130"/>
      <c r="NZJ38" s="130"/>
      <c r="NZK38" s="130"/>
      <c r="NZL38" s="130"/>
      <c r="NZM38" s="130"/>
      <c r="NZN38" s="130"/>
      <c r="NZO38" s="130"/>
      <c r="NZP38" s="130"/>
      <c r="NZQ38" s="130"/>
      <c r="NZR38" s="130"/>
      <c r="NZS38" s="130"/>
      <c r="NZT38" s="130"/>
      <c r="NZU38" s="130"/>
      <c r="NZV38" s="130"/>
      <c r="NZW38" s="130"/>
      <c r="NZX38" s="130"/>
      <c r="NZY38" s="129"/>
      <c r="NZZ38" s="130"/>
      <c r="OAA38" s="130"/>
      <c r="OAB38" s="130"/>
      <c r="OAC38" s="130"/>
      <c r="OAD38" s="130"/>
      <c r="OAE38" s="130"/>
      <c r="OAF38" s="130"/>
      <c r="OAG38" s="130"/>
      <c r="OAH38" s="130"/>
      <c r="OAI38" s="130"/>
      <c r="OAJ38" s="130"/>
      <c r="OAK38" s="130"/>
      <c r="OAL38" s="130"/>
      <c r="OAM38" s="130"/>
      <c r="OAN38" s="130"/>
      <c r="OAO38" s="130"/>
      <c r="OAP38" s="130"/>
      <c r="OAQ38" s="130"/>
      <c r="OAR38" s="130"/>
      <c r="OAS38" s="130"/>
      <c r="OAT38" s="130"/>
      <c r="OAU38" s="129"/>
      <c r="OAV38" s="130"/>
      <c r="OAW38" s="130"/>
      <c r="OAX38" s="130"/>
      <c r="OAY38" s="130"/>
      <c r="OAZ38" s="130"/>
      <c r="OBA38" s="130"/>
      <c r="OBB38" s="130"/>
      <c r="OBC38" s="130"/>
      <c r="OBD38" s="130"/>
      <c r="OBE38" s="130"/>
      <c r="OBF38" s="130"/>
      <c r="OBG38" s="130"/>
      <c r="OBH38" s="130"/>
      <c r="OBI38" s="130"/>
      <c r="OBJ38" s="130"/>
      <c r="OBK38" s="130"/>
      <c r="OBL38" s="130"/>
      <c r="OBM38" s="130"/>
      <c r="OBN38" s="130"/>
      <c r="OBO38" s="130"/>
      <c r="OBP38" s="130"/>
      <c r="OBQ38" s="129"/>
      <c r="OBR38" s="130"/>
      <c r="OBS38" s="130"/>
      <c r="OBT38" s="130"/>
      <c r="OBU38" s="130"/>
      <c r="OBV38" s="130"/>
      <c r="OBW38" s="130"/>
      <c r="OBX38" s="130"/>
      <c r="OBY38" s="130"/>
      <c r="OBZ38" s="130"/>
      <c r="OCA38" s="130"/>
      <c r="OCB38" s="130"/>
      <c r="OCC38" s="130"/>
      <c r="OCD38" s="130"/>
      <c r="OCE38" s="130"/>
      <c r="OCF38" s="130"/>
      <c r="OCG38" s="130"/>
      <c r="OCH38" s="130"/>
      <c r="OCI38" s="130"/>
      <c r="OCJ38" s="130"/>
      <c r="OCK38" s="130"/>
      <c r="OCL38" s="130"/>
      <c r="OCM38" s="129"/>
      <c r="OCN38" s="130"/>
      <c r="OCO38" s="130"/>
      <c r="OCP38" s="130"/>
      <c r="OCQ38" s="130"/>
      <c r="OCR38" s="130"/>
      <c r="OCS38" s="130"/>
      <c r="OCT38" s="130"/>
      <c r="OCU38" s="130"/>
      <c r="OCV38" s="130"/>
      <c r="OCW38" s="130"/>
      <c r="OCX38" s="130"/>
      <c r="OCY38" s="130"/>
      <c r="OCZ38" s="130"/>
      <c r="ODA38" s="130"/>
      <c r="ODB38" s="130"/>
      <c r="ODC38" s="130"/>
      <c r="ODD38" s="130"/>
      <c r="ODE38" s="130"/>
      <c r="ODF38" s="130"/>
      <c r="ODG38" s="130"/>
      <c r="ODH38" s="130"/>
      <c r="ODI38" s="129"/>
      <c r="ODJ38" s="130"/>
      <c r="ODK38" s="130"/>
      <c r="ODL38" s="130"/>
      <c r="ODM38" s="130"/>
      <c r="ODN38" s="130"/>
      <c r="ODO38" s="130"/>
      <c r="ODP38" s="130"/>
      <c r="ODQ38" s="130"/>
      <c r="ODR38" s="130"/>
      <c r="ODS38" s="130"/>
      <c r="ODT38" s="130"/>
      <c r="ODU38" s="130"/>
      <c r="ODV38" s="130"/>
      <c r="ODW38" s="130"/>
      <c r="ODX38" s="130"/>
      <c r="ODY38" s="130"/>
      <c r="ODZ38" s="130"/>
      <c r="OEA38" s="130"/>
      <c r="OEB38" s="130"/>
      <c r="OEC38" s="130"/>
      <c r="OED38" s="130"/>
      <c r="OEE38" s="129"/>
      <c r="OEF38" s="130"/>
      <c r="OEG38" s="130"/>
      <c r="OEH38" s="130"/>
      <c r="OEI38" s="130"/>
      <c r="OEJ38" s="130"/>
      <c r="OEK38" s="130"/>
      <c r="OEL38" s="130"/>
      <c r="OEM38" s="130"/>
      <c r="OEN38" s="130"/>
      <c r="OEO38" s="130"/>
      <c r="OEP38" s="130"/>
      <c r="OEQ38" s="130"/>
      <c r="OER38" s="130"/>
      <c r="OES38" s="130"/>
      <c r="OET38" s="130"/>
      <c r="OEU38" s="130"/>
      <c r="OEV38" s="130"/>
      <c r="OEW38" s="130"/>
      <c r="OEX38" s="130"/>
      <c r="OEY38" s="130"/>
      <c r="OEZ38" s="130"/>
      <c r="OFA38" s="129"/>
      <c r="OFB38" s="130"/>
      <c r="OFC38" s="130"/>
      <c r="OFD38" s="130"/>
      <c r="OFE38" s="130"/>
      <c r="OFF38" s="130"/>
      <c r="OFG38" s="130"/>
      <c r="OFH38" s="130"/>
      <c r="OFI38" s="130"/>
      <c r="OFJ38" s="130"/>
      <c r="OFK38" s="130"/>
      <c r="OFL38" s="130"/>
      <c r="OFM38" s="130"/>
      <c r="OFN38" s="130"/>
      <c r="OFO38" s="130"/>
      <c r="OFP38" s="130"/>
      <c r="OFQ38" s="130"/>
      <c r="OFR38" s="130"/>
      <c r="OFS38" s="130"/>
      <c r="OFT38" s="130"/>
      <c r="OFU38" s="130"/>
      <c r="OFV38" s="130"/>
      <c r="OFW38" s="129"/>
      <c r="OFX38" s="130"/>
      <c r="OFY38" s="130"/>
      <c r="OFZ38" s="130"/>
      <c r="OGA38" s="130"/>
      <c r="OGB38" s="130"/>
      <c r="OGC38" s="130"/>
      <c r="OGD38" s="130"/>
      <c r="OGE38" s="130"/>
      <c r="OGF38" s="130"/>
      <c r="OGG38" s="130"/>
      <c r="OGH38" s="130"/>
      <c r="OGI38" s="130"/>
      <c r="OGJ38" s="130"/>
      <c r="OGK38" s="130"/>
      <c r="OGL38" s="130"/>
      <c r="OGM38" s="130"/>
      <c r="OGN38" s="130"/>
      <c r="OGO38" s="130"/>
      <c r="OGP38" s="130"/>
      <c r="OGQ38" s="130"/>
      <c r="OGR38" s="130"/>
      <c r="OGS38" s="129"/>
      <c r="OGT38" s="130"/>
      <c r="OGU38" s="130"/>
      <c r="OGV38" s="130"/>
      <c r="OGW38" s="130"/>
      <c r="OGX38" s="130"/>
      <c r="OGY38" s="130"/>
      <c r="OGZ38" s="130"/>
      <c r="OHA38" s="130"/>
      <c r="OHB38" s="130"/>
      <c r="OHC38" s="130"/>
      <c r="OHD38" s="130"/>
      <c r="OHE38" s="130"/>
      <c r="OHF38" s="130"/>
      <c r="OHG38" s="130"/>
      <c r="OHH38" s="130"/>
      <c r="OHI38" s="130"/>
      <c r="OHJ38" s="130"/>
      <c r="OHK38" s="130"/>
      <c r="OHL38" s="130"/>
      <c r="OHM38" s="130"/>
      <c r="OHN38" s="130"/>
      <c r="OHO38" s="129"/>
      <c r="OHP38" s="130"/>
      <c r="OHQ38" s="130"/>
      <c r="OHR38" s="130"/>
      <c r="OHS38" s="130"/>
      <c r="OHT38" s="130"/>
      <c r="OHU38" s="130"/>
      <c r="OHV38" s="130"/>
      <c r="OHW38" s="130"/>
      <c r="OHX38" s="130"/>
      <c r="OHY38" s="130"/>
      <c r="OHZ38" s="130"/>
      <c r="OIA38" s="130"/>
      <c r="OIB38" s="130"/>
      <c r="OIC38" s="130"/>
      <c r="OID38" s="130"/>
      <c r="OIE38" s="130"/>
      <c r="OIF38" s="130"/>
      <c r="OIG38" s="130"/>
      <c r="OIH38" s="130"/>
      <c r="OII38" s="130"/>
      <c r="OIJ38" s="130"/>
      <c r="OIK38" s="129"/>
      <c r="OIL38" s="130"/>
      <c r="OIM38" s="130"/>
      <c r="OIN38" s="130"/>
      <c r="OIO38" s="130"/>
      <c r="OIP38" s="130"/>
      <c r="OIQ38" s="130"/>
      <c r="OIR38" s="130"/>
      <c r="OIS38" s="130"/>
      <c r="OIT38" s="130"/>
      <c r="OIU38" s="130"/>
      <c r="OIV38" s="130"/>
      <c r="OIW38" s="130"/>
      <c r="OIX38" s="130"/>
      <c r="OIY38" s="130"/>
      <c r="OIZ38" s="130"/>
      <c r="OJA38" s="130"/>
      <c r="OJB38" s="130"/>
      <c r="OJC38" s="130"/>
      <c r="OJD38" s="130"/>
      <c r="OJE38" s="130"/>
      <c r="OJF38" s="130"/>
      <c r="OJG38" s="129"/>
      <c r="OJH38" s="130"/>
      <c r="OJI38" s="130"/>
      <c r="OJJ38" s="130"/>
      <c r="OJK38" s="130"/>
      <c r="OJL38" s="130"/>
      <c r="OJM38" s="130"/>
      <c r="OJN38" s="130"/>
      <c r="OJO38" s="130"/>
      <c r="OJP38" s="130"/>
      <c r="OJQ38" s="130"/>
      <c r="OJR38" s="130"/>
      <c r="OJS38" s="130"/>
      <c r="OJT38" s="130"/>
      <c r="OJU38" s="130"/>
      <c r="OJV38" s="130"/>
      <c r="OJW38" s="130"/>
      <c r="OJX38" s="130"/>
      <c r="OJY38" s="130"/>
      <c r="OJZ38" s="130"/>
      <c r="OKA38" s="130"/>
      <c r="OKB38" s="130"/>
      <c r="OKC38" s="129"/>
      <c r="OKD38" s="130"/>
      <c r="OKE38" s="130"/>
      <c r="OKF38" s="130"/>
      <c r="OKG38" s="130"/>
      <c r="OKH38" s="130"/>
      <c r="OKI38" s="130"/>
      <c r="OKJ38" s="130"/>
      <c r="OKK38" s="130"/>
      <c r="OKL38" s="130"/>
      <c r="OKM38" s="130"/>
      <c r="OKN38" s="130"/>
      <c r="OKO38" s="130"/>
      <c r="OKP38" s="130"/>
      <c r="OKQ38" s="130"/>
      <c r="OKR38" s="130"/>
      <c r="OKS38" s="130"/>
      <c r="OKT38" s="130"/>
      <c r="OKU38" s="130"/>
      <c r="OKV38" s="130"/>
      <c r="OKW38" s="130"/>
      <c r="OKX38" s="130"/>
      <c r="OKY38" s="129"/>
      <c r="OKZ38" s="130"/>
      <c r="OLA38" s="130"/>
      <c r="OLB38" s="130"/>
      <c r="OLC38" s="130"/>
      <c r="OLD38" s="130"/>
      <c r="OLE38" s="130"/>
      <c r="OLF38" s="130"/>
      <c r="OLG38" s="130"/>
      <c r="OLH38" s="130"/>
      <c r="OLI38" s="130"/>
      <c r="OLJ38" s="130"/>
      <c r="OLK38" s="130"/>
      <c r="OLL38" s="130"/>
      <c r="OLM38" s="130"/>
      <c r="OLN38" s="130"/>
      <c r="OLO38" s="130"/>
      <c r="OLP38" s="130"/>
      <c r="OLQ38" s="130"/>
      <c r="OLR38" s="130"/>
      <c r="OLS38" s="130"/>
      <c r="OLT38" s="130"/>
      <c r="OLU38" s="129"/>
      <c r="OLV38" s="130"/>
      <c r="OLW38" s="130"/>
      <c r="OLX38" s="130"/>
      <c r="OLY38" s="130"/>
      <c r="OLZ38" s="130"/>
      <c r="OMA38" s="130"/>
      <c r="OMB38" s="130"/>
      <c r="OMC38" s="130"/>
      <c r="OMD38" s="130"/>
      <c r="OME38" s="130"/>
      <c r="OMF38" s="130"/>
      <c r="OMG38" s="130"/>
      <c r="OMH38" s="130"/>
      <c r="OMI38" s="130"/>
      <c r="OMJ38" s="130"/>
      <c r="OMK38" s="130"/>
      <c r="OML38" s="130"/>
      <c r="OMM38" s="130"/>
      <c r="OMN38" s="130"/>
      <c r="OMO38" s="130"/>
      <c r="OMP38" s="130"/>
      <c r="OMQ38" s="129"/>
      <c r="OMR38" s="130"/>
      <c r="OMS38" s="130"/>
      <c r="OMT38" s="130"/>
      <c r="OMU38" s="130"/>
      <c r="OMV38" s="130"/>
      <c r="OMW38" s="130"/>
      <c r="OMX38" s="130"/>
      <c r="OMY38" s="130"/>
      <c r="OMZ38" s="130"/>
      <c r="ONA38" s="130"/>
      <c r="ONB38" s="130"/>
      <c r="ONC38" s="130"/>
      <c r="OND38" s="130"/>
      <c r="ONE38" s="130"/>
      <c r="ONF38" s="130"/>
      <c r="ONG38" s="130"/>
      <c r="ONH38" s="130"/>
      <c r="ONI38" s="130"/>
      <c r="ONJ38" s="130"/>
      <c r="ONK38" s="130"/>
      <c r="ONL38" s="130"/>
      <c r="ONM38" s="129"/>
      <c r="ONN38" s="130"/>
      <c r="ONO38" s="130"/>
      <c r="ONP38" s="130"/>
      <c r="ONQ38" s="130"/>
      <c r="ONR38" s="130"/>
      <c r="ONS38" s="130"/>
      <c r="ONT38" s="130"/>
      <c r="ONU38" s="130"/>
      <c r="ONV38" s="130"/>
      <c r="ONW38" s="130"/>
      <c r="ONX38" s="130"/>
      <c r="ONY38" s="130"/>
      <c r="ONZ38" s="130"/>
      <c r="OOA38" s="130"/>
      <c r="OOB38" s="130"/>
      <c r="OOC38" s="130"/>
      <c r="OOD38" s="130"/>
      <c r="OOE38" s="130"/>
      <c r="OOF38" s="130"/>
      <c r="OOG38" s="130"/>
      <c r="OOH38" s="130"/>
      <c r="OOI38" s="129"/>
      <c r="OOJ38" s="130"/>
      <c r="OOK38" s="130"/>
      <c r="OOL38" s="130"/>
      <c r="OOM38" s="130"/>
      <c r="OON38" s="130"/>
      <c r="OOO38" s="130"/>
      <c r="OOP38" s="130"/>
      <c r="OOQ38" s="130"/>
      <c r="OOR38" s="130"/>
      <c r="OOS38" s="130"/>
      <c r="OOT38" s="130"/>
      <c r="OOU38" s="130"/>
      <c r="OOV38" s="130"/>
      <c r="OOW38" s="130"/>
      <c r="OOX38" s="130"/>
      <c r="OOY38" s="130"/>
      <c r="OOZ38" s="130"/>
      <c r="OPA38" s="130"/>
      <c r="OPB38" s="130"/>
      <c r="OPC38" s="130"/>
      <c r="OPD38" s="130"/>
      <c r="OPE38" s="129"/>
      <c r="OPF38" s="130"/>
      <c r="OPG38" s="130"/>
      <c r="OPH38" s="130"/>
      <c r="OPI38" s="130"/>
      <c r="OPJ38" s="130"/>
      <c r="OPK38" s="130"/>
      <c r="OPL38" s="130"/>
      <c r="OPM38" s="130"/>
      <c r="OPN38" s="130"/>
      <c r="OPO38" s="130"/>
      <c r="OPP38" s="130"/>
      <c r="OPQ38" s="130"/>
      <c r="OPR38" s="130"/>
      <c r="OPS38" s="130"/>
      <c r="OPT38" s="130"/>
      <c r="OPU38" s="130"/>
      <c r="OPV38" s="130"/>
      <c r="OPW38" s="130"/>
      <c r="OPX38" s="130"/>
      <c r="OPY38" s="130"/>
      <c r="OPZ38" s="130"/>
      <c r="OQA38" s="129"/>
      <c r="OQB38" s="130"/>
      <c r="OQC38" s="130"/>
      <c r="OQD38" s="130"/>
      <c r="OQE38" s="130"/>
      <c r="OQF38" s="130"/>
      <c r="OQG38" s="130"/>
      <c r="OQH38" s="130"/>
      <c r="OQI38" s="130"/>
      <c r="OQJ38" s="130"/>
      <c r="OQK38" s="130"/>
      <c r="OQL38" s="130"/>
      <c r="OQM38" s="130"/>
      <c r="OQN38" s="130"/>
      <c r="OQO38" s="130"/>
      <c r="OQP38" s="130"/>
      <c r="OQQ38" s="130"/>
      <c r="OQR38" s="130"/>
      <c r="OQS38" s="130"/>
      <c r="OQT38" s="130"/>
      <c r="OQU38" s="130"/>
      <c r="OQV38" s="130"/>
      <c r="OQW38" s="129"/>
      <c r="OQX38" s="130"/>
      <c r="OQY38" s="130"/>
      <c r="OQZ38" s="130"/>
      <c r="ORA38" s="130"/>
      <c r="ORB38" s="130"/>
      <c r="ORC38" s="130"/>
      <c r="ORD38" s="130"/>
      <c r="ORE38" s="130"/>
      <c r="ORF38" s="130"/>
      <c r="ORG38" s="130"/>
      <c r="ORH38" s="130"/>
      <c r="ORI38" s="130"/>
      <c r="ORJ38" s="130"/>
      <c r="ORK38" s="130"/>
      <c r="ORL38" s="130"/>
      <c r="ORM38" s="130"/>
      <c r="ORN38" s="130"/>
      <c r="ORO38" s="130"/>
      <c r="ORP38" s="130"/>
      <c r="ORQ38" s="130"/>
      <c r="ORR38" s="130"/>
      <c r="ORS38" s="129"/>
      <c r="ORT38" s="130"/>
      <c r="ORU38" s="130"/>
      <c r="ORV38" s="130"/>
      <c r="ORW38" s="130"/>
      <c r="ORX38" s="130"/>
      <c r="ORY38" s="130"/>
      <c r="ORZ38" s="130"/>
      <c r="OSA38" s="130"/>
      <c r="OSB38" s="130"/>
      <c r="OSC38" s="130"/>
      <c r="OSD38" s="130"/>
      <c r="OSE38" s="130"/>
      <c r="OSF38" s="130"/>
      <c r="OSG38" s="130"/>
      <c r="OSH38" s="130"/>
      <c r="OSI38" s="130"/>
      <c r="OSJ38" s="130"/>
      <c r="OSK38" s="130"/>
      <c r="OSL38" s="130"/>
      <c r="OSM38" s="130"/>
      <c r="OSN38" s="130"/>
      <c r="OSO38" s="129"/>
      <c r="OSP38" s="130"/>
      <c r="OSQ38" s="130"/>
      <c r="OSR38" s="130"/>
      <c r="OSS38" s="130"/>
      <c r="OST38" s="130"/>
      <c r="OSU38" s="130"/>
      <c r="OSV38" s="130"/>
      <c r="OSW38" s="130"/>
      <c r="OSX38" s="130"/>
      <c r="OSY38" s="130"/>
      <c r="OSZ38" s="130"/>
      <c r="OTA38" s="130"/>
      <c r="OTB38" s="130"/>
      <c r="OTC38" s="130"/>
      <c r="OTD38" s="130"/>
      <c r="OTE38" s="130"/>
      <c r="OTF38" s="130"/>
      <c r="OTG38" s="130"/>
      <c r="OTH38" s="130"/>
      <c r="OTI38" s="130"/>
      <c r="OTJ38" s="130"/>
      <c r="OTK38" s="129"/>
      <c r="OTL38" s="130"/>
      <c r="OTM38" s="130"/>
      <c r="OTN38" s="130"/>
      <c r="OTO38" s="130"/>
      <c r="OTP38" s="130"/>
      <c r="OTQ38" s="130"/>
      <c r="OTR38" s="130"/>
      <c r="OTS38" s="130"/>
      <c r="OTT38" s="130"/>
      <c r="OTU38" s="130"/>
      <c r="OTV38" s="130"/>
      <c r="OTW38" s="130"/>
      <c r="OTX38" s="130"/>
      <c r="OTY38" s="130"/>
      <c r="OTZ38" s="130"/>
      <c r="OUA38" s="130"/>
      <c r="OUB38" s="130"/>
      <c r="OUC38" s="130"/>
      <c r="OUD38" s="130"/>
      <c r="OUE38" s="130"/>
      <c r="OUF38" s="130"/>
      <c r="OUG38" s="129"/>
      <c r="OUH38" s="130"/>
      <c r="OUI38" s="130"/>
      <c r="OUJ38" s="130"/>
      <c r="OUK38" s="130"/>
      <c r="OUL38" s="130"/>
      <c r="OUM38" s="130"/>
      <c r="OUN38" s="130"/>
      <c r="OUO38" s="130"/>
      <c r="OUP38" s="130"/>
      <c r="OUQ38" s="130"/>
      <c r="OUR38" s="130"/>
      <c r="OUS38" s="130"/>
      <c r="OUT38" s="130"/>
      <c r="OUU38" s="130"/>
      <c r="OUV38" s="130"/>
      <c r="OUW38" s="130"/>
      <c r="OUX38" s="130"/>
      <c r="OUY38" s="130"/>
      <c r="OUZ38" s="130"/>
      <c r="OVA38" s="130"/>
      <c r="OVB38" s="130"/>
      <c r="OVC38" s="129"/>
      <c r="OVD38" s="130"/>
      <c r="OVE38" s="130"/>
      <c r="OVF38" s="130"/>
      <c r="OVG38" s="130"/>
      <c r="OVH38" s="130"/>
      <c r="OVI38" s="130"/>
      <c r="OVJ38" s="130"/>
      <c r="OVK38" s="130"/>
      <c r="OVL38" s="130"/>
      <c r="OVM38" s="130"/>
      <c r="OVN38" s="130"/>
      <c r="OVO38" s="130"/>
      <c r="OVP38" s="130"/>
      <c r="OVQ38" s="130"/>
      <c r="OVR38" s="130"/>
      <c r="OVS38" s="130"/>
      <c r="OVT38" s="130"/>
      <c r="OVU38" s="130"/>
      <c r="OVV38" s="130"/>
      <c r="OVW38" s="130"/>
      <c r="OVX38" s="130"/>
      <c r="OVY38" s="129"/>
      <c r="OVZ38" s="130"/>
      <c r="OWA38" s="130"/>
      <c r="OWB38" s="130"/>
      <c r="OWC38" s="130"/>
      <c r="OWD38" s="130"/>
      <c r="OWE38" s="130"/>
      <c r="OWF38" s="130"/>
      <c r="OWG38" s="130"/>
      <c r="OWH38" s="130"/>
      <c r="OWI38" s="130"/>
      <c r="OWJ38" s="130"/>
      <c r="OWK38" s="130"/>
      <c r="OWL38" s="130"/>
      <c r="OWM38" s="130"/>
      <c r="OWN38" s="130"/>
      <c r="OWO38" s="130"/>
      <c r="OWP38" s="130"/>
      <c r="OWQ38" s="130"/>
      <c r="OWR38" s="130"/>
      <c r="OWS38" s="130"/>
      <c r="OWT38" s="130"/>
      <c r="OWU38" s="129"/>
      <c r="OWV38" s="130"/>
      <c r="OWW38" s="130"/>
      <c r="OWX38" s="130"/>
      <c r="OWY38" s="130"/>
      <c r="OWZ38" s="130"/>
      <c r="OXA38" s="130"/>
      <c r="OXB38" s="130"/>
      <c r="OXC38" s="130"/>
      <c r="OXD38" s="130"/>
      <c r="OXE38" s="130"/>
      <c r="OXF38" s="130"/>
      <c r="OXG38" s="130"/>
      <c r="OXH38" s="130"/>
      <c r="OXI38" s="130"/>
      <c r="OXJ38" s="130"/>
      <c r="OXK38" s="130"/>
      <c r="OXL38" s="130"/>
      <c r="OXM38" s="130"/>
      <c r="OXN38" s="130"/>
      <c r="OXO38" s="130"/>
      <c r="OXP38" s="130"/>
      <c r="OXQ38" s="129"/>
      <c r="OXR38" s="130"/>
      <c r="OXS38" s="130"/>
      <c r="OXT38" s="130"/>
      <c r="OXU38" s="130"/>
      <c r="OXV38" s="130"/>
      <c r="OXW38" s="130"/>
      <c r="OXX38" s="130"/>
      <c r="OXY38" s="130"/>
      <c r="OXZ38" s="130"/>
      <c r="OYA38" s="130"/>
      <c r="OYB38" s="130"/>
      <c r="OYC38" s="130"/>
      <c r="OYD38" s="130"/>
      <c r="OYE38" s="130"/>
      <c r="OYF38" s="130"/>
      <c r="OYG38" s="130"/>
      <c r="OYH38" s="130"/>
      <c r="OYI38" s="130"/>
      <c r="OYJ38" s="130"/>
      <c r="OYK38" s="130"/>
      <c r="OYL38" s="130"/>
      <c r="OYM38" s="129"/>
      <c r="OYN38" s="130"/>
      <c r="OYO38" s="130"/>
      <c r="OYP38" s="130"/>
      <c r="OYQ38" s="130"/>
      <c r="OYR38" s="130"/>
      <c r="OYS38" s="130"/>
      <c r="OYT38" s="130"/>
      <c r="OYU38" s="130"/>
      <c r="OYV38" s="130"/>
      <c r="OYW38" s="130"/>
      <c r="OYX38" s="130"/>
      <c r="OYY38" s="130"/>
      <c r="OYZ38" s="130"/>
      <c r="OZA38" s="130"/>
      <c r="OZB38" s="130"/>
      <c r="OZC38" s="130"/>
      <c r="OZD38" s="130"/>
      <c r="OZE38" s="130"/>
      <c r="OZF38" s="130"/>
      <c r="OZG38" s="130"/>
      <c r="OZH38" s="130"/>
      <c r="OZI38" s="129"/>
      <c r="OZJ38" s="130"/>
      <c r="OZK38" s="130"/>
      <c r="OZL38" s="130"/>
      <c r="OZM38" s="130"/>
      <c r="OZN38" s="130"/>
      <c r="OZO38" s="130"/>
      <c r="OZP38" s="130"/>
      <c r="OZQ38" s="130"/>
      <c r="OZR38" s="130"/>
      <c r="OZS38" s="130"/>
      <c r="OZT38" s="130"/>
      <c r="OZU38" s="130"/>
      <c r="OZV38" s="130"/>
      <c r="OZW38" s="130"/>
      <c r="OZX38" s="130"/>
      <c r="OZY38" s="130"/>
      <c r="OZZ38" s="130"/>
      <c r="PAA38" s="130"/>
      <c r="PAB38" s="130"/>
      <c r="PAC38" s="130"/>
      <c r="PAD38" s="130"/>
      <c r="PAE38" s="129"/>
      <c r="PAF38" s="130"/>
      <c r="PAG38" s="130"/>
      <c r="PAH38" s="130"/>
      <c r="PAI38" s="130"/>
      <c r="PAJ38" s="130"/>
      <c r="PAK38" s="130"/>
      <c r="PAL38" s="130"/>
      <c r="PAM38" s="130"/>
      <c r="PAN38" s="130"/>
      <c r="PAO38" s="130"/>
      <c r="PAP38" s="130"/>
      <c r="PAQ38" s="130"/>
      <c r="PAR38" s="130"/>
      <c r="PAS38" s="130"/>
      <c r="PAT38" s="130"/>
      <c r="PAU38" s="130"/>
      <c r="PAV38" s="130"/>
      <c r="PAW38" s="130"/>
      <c r="PAX38" s="130"/>
      <c r="PAY38" s="130"/>
      <c r="PAZ38" s="130"/>
      <c r="PBA38" s="129"/>
      <c r="PBB38" s="130"/>
      <c r="PBC38" s="130"/>
      <c r="PBD38" s="130"/>
      <c r="PBE38" s="130"/>
      <c r="PBF38" s="130"/>
      <c r="PBG38" s="130"/>
      <c r="PBH38" s="130"/>
      <c r="PBI38" s="130"/>
      <c r="PBJ38" s="130"/>
      <c r="PBK38" s="130"/>
      <c r="PBL38" s="130"/>
      <c r="PBM38" s="130"/>
      <c r="PBN38" s="130"/>
      <c r="PBO38" s="130"/>
      <c r="PBP38" s="130"/>
      <c r="PBQ38" s="130"/>
      <c r="PBR38" s="130"/>
      <c r="PBS38" s="130"/>
      <c r="PBT38" s="130"/>
      <c r="PBU38" s="130"/>
      <c r="PBV38" s="130"/>
      <c r="PBW38" s="129"/>
      <c r="PBX38" s="130"/>
      <c r="PBY38" s="130"/>
      <c r="PBZ38" s="130"/>
      <c r="PCA38" s="130"/>
      <c r="PCB38" s="130"/>
      <c r="PCC38" s="130"/>
      <c r="PCD38" s="130"/>
      <c r="PCE38" s="130"/>
      <c r="PCF38" s="130"/>
      <c r="PCG38" s="130"/>
      <c r="PCH38" s="130"/>
      <c r="PCI38" s="130"/>
      <c r="PCJ38" s="130"/>
      <c r="PCK38" s="130"/>
      <c r="PCL38" s="130"/>
      <c r="PCM38" s="130"/>
      <c r="PCN38" s="130"/>
      <c r="PCO38" s="130"/>
      <c r="PCP38" s="130"/>
      <c r="PCQ38" s="130"/>
      <c r="PCR38" s="130"/>
      <c r="PCS38" s="129"/>
      <c r="PCT38" s="130"/>
      <c r="PCU38" s="130"/>
      <c r="PCV38" s="130"/>
      <c r="PCW38" s="130"/>
      <c r="PCX38" s="130"/>
      <c r="PCY38" s="130"/>
      <c r="PCZ38" s="130"/>
      <c r="PDA38" s="130"/>
      <c r="PDB38" s="130"/>
      <c r="PDC38" s="130"/>
      <c r="PDD38" s="130"/>
      <c r="PDE38" s="130"/>
      <c r="PDF38" s="130"/>
      <c r="PDG38" s="130"/>
      <c r="PDH38" s="130"/>
      <c r="PDI38" s="130"/>
      <c r="PDJ38" s="130"/>
      <c r="PDK38" s="130"/>
      <c r="PDL38" s="130"/>
      <c r="PDM38" s="130"/>
      <c r="PDN38" s="130"/>
      <c r="PDO38" s="129"/>
      <c r="PDP38" s="130"/>
      <c r="PDQ38" s="130"/>
      <c r="PDR38" s="130"/>
      <c r="PDS38" s="130"/>
      <c r="PDT38" s="130"/>
      <c r="PDU38" s="130"/>
      <c r="PDV38" s="130"/>
      <c r="PDW38" s="130"/>
      <c r="PDX38" s="130"/>
      <c r="PDY38" s="130"/>
      <c r="PDZ38" s="130"/>
      <c r="PEA38" s="130"/>
      <c r="PEB38" s="130"/>
      <c r="PEC38" s="130"/>
      <c r="PED38" s="130"/>
      <c r="PEE38" s="130"/>
      <c r="PEF38" s="130"/>
      <c r="PEG38" s="130"/>
      <c r="PEH38" s="130"/>
      <c r="PEI38" s="130"/>
      <c r="PEJ38" s="130"/>
      <c r="PEK38" s="129"/>
      <c r="PEL38" s="130"/>
      <c r="PEM38" s="130"/>
      <c r="PEN38" s="130"/>
      <c r="PEO38" s="130"/>
      <c r="PEP38" s="130"/>
      <c r="PEQ38" s="130"/>
      <c r="PER38" s="130"/>
      <c r="PES38" s="130"/>
      <c r="PET38" s="130"/>
      <c r="PEU38" s="130"/>
      <c r="PEV38" s="130"/>
      <c r="PEW38" s="130"/>
      <c r="PEX38" s="130"/>
      <c r="PEY38" s="130"/>
      <c r="PEZ38" s="130"/>
      <c r="PFA38" s="130"/>
      <c r="PFB38" s="130"/>
      <c r="PFC38" s="130"/>
      <c r="PFD38" s="130"/>
      <c r="PFE38" s="130"/>
      <c r="PFF38" s="130"/>
      <c r="PFG38" s="129"/>
      <c r="PFH38" s="130"/>
      <c r="PFI38" s="130"/>
      <c r="PFJ38" s="130"/>
      <c r="PFK38" s="130"/>
      <c r="PFL38" s="130"/>
      <c r="PFM38" s="130"/>
      <c r="PFN38" s="130"/>
      <c r="PFO38" s="130"/>
      <c r="PFP38" s="130"/>
      <c r="PFQ38" s="130"/>
      <c r="PFR38" s="130"/>
      <c r="PFS38" s="130"/>
      <c r="PFT38" s="130"/>
      <c r="PFU38" s="130"/>
      <c r="PFV38" s="130"/>
      <c r="PFW38" s="130"/>
      <c r="PFX38" s="130"/>
      <c r="PFY38" s="130"/>
      <c r="PFZ38" s="130"/>
      <c r="PGA38" s="130"/>
      <c r="PGB38" s="130"/>
      <c r="PGC38" s="129"/>
      <c r="PGD38" s="130"/>
      <c r="PGE38" s="130"/>
      <c r="PGF38" s="130"/>
      <c r="PGG38" s="130"/>
      <c r="PGH38" s="130"/>
      <c r="PGI38" s="130"/>
      <c r="PGJ38" s="130"/>
      <c r="PGK38" s="130"/>
      <c r="PGL38" s="130"/>
      <c r="PGM38" s="130"/>
      <c r="PGN38" s="130"/>
      <c r="PGO38" s="130"/>
      <c r="PGP38" s="130"/>
      <c r="PGQ38" s="130"/>
      <c r="PGR38" s="130"/>
      <c r="PGS38" s="130"/>
      <c r="PGT38" s="130"/>
      <c r="PGU38" s="130"/>
      <c r="PGV38" s="130"/>
      <c r="PGW38" s="130"/>
      <c r="PGX38" s="130"/>
      <c r="PGY38" s="129"/>
      <c r="PGZ38" s="130"/>
      <c r="PHA38" s="130"/>
      <c r="PHB38" s="130"/>
      <c r="PHC38" s="130"/>
      <c r="PHD38" s="130"/>
      <c r="PHE38" s="130"/>
      <c r="PHF38" s="130"/>
      <c r="PHG38" s="130"/>
      <c r="PHH38" s="130"/>
      <c r="PHI38" s="130"/>
      <c r="PHJ38" s="130"/>
      <c r="PHK38" s="130"/>
      <c r="PHL38" s="130"/>
      <c r="PHM38" s="130"/>
      <c r="PHN38" s="130"/>
      <c r="PHO38" s="130"/>
      <c r="PHP38" s="130"/>
      <c r="PHQ38" s="130"/>
      <c r="PHR38" s="130"/>
      <c r="PHS38" s="130"/>
      <c r="PHT38" s="130"/>
      <c r="PHU38" s="129"/>
      <c r="PHV38" s="130"/>
      <c r="PHW38" s="130"/>
      <c r="PHX38" s="130"/>
      <c r="PHY38" s="130"/>
      <c r="PHZ38" s="130"/>
      <c r="PIA38" s="130"/>
      <c r="PIB38" s="130"/>
      <c r="PIC38" s="130"/>
      <c r="PID38" s="130"/>
      <c r="PIE38" s="130"/>
      <c r="PIF38" s="130"/>
      <c r="PIG38" s="130"/>
      <c r="PIH38" s="130"/>
      <c r="PII38" s="130"/>
      <c r="PIJ38" s="130"/>
      <c r="PIK38" s="130"/>
      <c r="PIL38" s="130"/>
      <c r="PIM38" s="130"/>
      <c r="PIN38" s="130"/>
      <c r="PIO38" s="130"/>
      <c r="PIP38" s="130"/>
      <c r="PIQ38" s="129"/>
      <c r="PIR38" s="130"/>
      <c r="PIS38" s="130"/>
      <c r="PIT38" s="130"/>
      <c r="PIU38" s="130"/>
      <c r="PIV38" s="130"/>
      <c r="PIW38" s="130"/>
      <c r="PIX38" s="130"/>
      <c r="PIY38" s="130"/>
      <c r="PIZ38" s="130"/>
      <c r="PJA38" s="130"/>
      <c r="PJB38" s="130"/>
      <c r="PJC38" s="130"/>
      <c r="PJD38" s="130"/>
      <c r="PJE38" s="130"/>
      <c r="PJF38" s="130"/>
      <c r="PJG38" s="130"/>
      <c r="PJH38" s="130"/>
      <c r="PJI38" s="130"/>
      <c r="PJJ38" s="130"/>
      <c r="PJK38" s="130"/>
      <c r="PJL38" s="130"/>
      <c r="PJM38" s="129"/>
      <c r="PJN38" s="130"/>
      <c r="PJO38" s="130"/>
      <c r="PJP38" s="130"/>
      <c r="PJQ38" s="130"/>
      <c r="PJR38" s="130"/>
      <c r="PJS38" s="130"/>
      <c r="PJT38" s="130"/>
      <c r="PJU38" s="130"/>
      <c r="PJV38" s="130"/>
      <c r="PJW38" s="130"/>
      <c r="PJX38" s="130"/>
      <c r="PJY38" s="130"/>
      <c r="PJZ38" s="130"/>
      <c r="PKA38" s="130"/>
      <c r="PKB38" s="130"/>
      <c r="PKC38" s="130"/>
      <c r="PKD38" s="130"/>
      <c r="PKE38" s="130"/>
      <c r="PKF38" s="130"/>
      <c r="PKG38" s="130"/>
      <c r="PKH38" s="130"/>
      <c r="PKI38" s="129"/>
      <c r="PKJ38" s="130"/>
      <c r="PKK38" s="130"/>
      <c r="PKL38" s="130"/>
      <c r="PKM38" s="130"/>
      <c r="PKN38" s="130"/>
      <c r="PKO38" s="130"/>
      <c r="PKP38" s="130"/>
      <c r="PKQ38" s="130"/>
      <c r="PKR38" s="130"/>
      <c r="PKS38" s="130"/>
      <c r="PKT38" s="130"/>
      <c r="PKU38" s="130"/>
      <c r="PKV38" s="130"/>
      <c r="PKW38" s="130"/>
      <c r="PKX38" s="130"/>
      <c r="PKY38" s="130"/>
      <c r="PKZ38" s="130"/>
      <c r="PLA38" s="130"/>
      <c r="PLB38" s="130"/>
      <c r="PLC38" s="130"/>
      <c r="PLD38" s="130"/>
      <c r="PLE38" s="129"/>
      <c r="PLF38" s="130"/>
      <c r="PLG38" s="130"/>
      <c r="PLH38" s="130"/>
      <c r="PLI38" s="130"/>
      <c r="PLJ38" s="130"/>
      <c r="PLK38" s="130"/>
      <c r="PLL38" s="130"/>
      <c r="PLM38" s="130"/>
      <c r="PLN38" s="130"/>
      <c r="PLO38" s="130"/>
      <c r="PLP38" s="130"/>
      <c r="PLQ38" s="130"/>
      <c r="PLR38" s="130"/>
      <c r="PLS38" s="130"/>
      <c r="PLT38" s="130"/>
      <c r="PLU38" s="130"/>
      <c r="PLV38" s="130"/>
      <c r="PLW38" s="130"/>
      <c r="PLX38" s="130"/>
      <c r="PLY38" s="130"/>
      <c r="PLZ38" s="130"/>
      <c r="PMA38" s="129"/>
      <c r="PMB38" s="130"/>
      <c r="PMC38" s="130"/>
      <c r="PMD38" s="130"/>
      <c r="PME38" s="130"/>
      <c r="PMF38" s="130"/>
      <c r="PMG38" s="130"/>
      <c r="PMH38" s="130"/>
      <c r="PMI38" s="130"/>
      <c r="PMJ38" s="130"/>
      <c r="PMK38" s="130"/>
      <c r="PML38" s="130"/>
      <c r="PMM38" s="130"/>
      <c r="PMN38" s="130"/>
      <c r="PMO38" s="130"/>
      <c r="PMP38" s="130"/>
      <c r="PMQ38" s="130"/>
      <c r="PMR38" s="130"/>
      <c r="PMS38" s="130"/>
      <c r="PMT38" s="130"/>
      <c r="PMU38" s="130"/>
      <c r="PMV38" s="130"/>
      <c r="PMW38" s="129"/>
      <c r="PMX38" s="130"/>
      <c r="PMY38" s="130"/>
      <c r="PMZ38" s="130"/>
      <c r="PNA38" s="130"/>
      <c r="PNB38" s="130"/>
      <c r="PNC38" s="130"/>
      <c r="PND38" s="130"/>
      <c r="PNE38" s="130"/>
      <c r="PNF38" s="130"/>
      <c r="PNG38" s="130"/>
      <c r="PNH38" s="130"/>
      <c r="PNI38" s="130"/>
      <c r="PNJ38" s="130"/>
      <c r="PNK38" s="130"/>
      <c r="PNL38" s="130"/>
      <c r="PNM38" s="130"/>
      <c r="PNN38" s="130"/>
      <c r="PNO38" s="130"/>
      <c r="PNP38" s="130"/>
      <c r="PNQ38" s="130"/>
      <c r="PNR38" s="130"/>
      <c r="PNS38" s="129"/>
      <c r="PNT38" s="130"/>
      <c r="PNU38" s="130"/>
      <c r="PNV38" s="130"/>
      <c r="PNW38" s="130"/>
      <c r="PNX38" s="130"/>
      <c r="PNY38" s="130"/>
      <c r="PNZ38" s="130"/>
      <c r="POA38" s="130"/>
      <c r="POB38" s="130"/>
      <c r="POC38" s="130"/>
      <c r="POD38" s="130"/>
      <c r="POE38" s="130"/>
      <c r="POF38" s="130"/>
      <c r="POG38" s="130"/>
      <c r="POH38" s="130"/>
      <c r="POI38" s="130"/>
      <c r="POJ38" s="130"/>
      <c r="POK38" s="130"/>
      <c r="POL38" s="130"/>
      <c r="POM38" s="130"/>
      <c r="PON38" s="130"/>
      <c r="POO38" s="129"/>
      <c r="POP38" s="130"/>
      <c r="POQ38" s="130"/>
      <c r="POR38" s="130"/>
      <c r="POS38" s="130"/>
      <c r="POT38" s="130"/>
      <c r="POU38" s="130"/>
      <c r="POV38" s="130"/>
      <c r="POW38" s="130"/>
      <c r="POX38" s="130"/>
      <c r="POY38" s="130"/>
      <c r="POZ38" s="130"/>
      <c r="PPA38" s="130"/>
      <c r="PPB38" s="130"/>
      <c r="PPC38" s="130"/>
      <c r="PPD38" s="130"/>
      <c r="PPE38" s="130"/>
      <c r="PPF38" s="130"/>
      <c r="PPG38" s="130"/>
      <c r="PPH38" s="130"/>
      <c r="PPI38" s="130"/>
      <c r="PPJ38" s="130"/>
      <c r="PPK38" s="129"/>
      <c r="PPL38" s="130"/>
      <c r="PPM38" s="130"/>
      <c r="PPN38" s="130"/>
      <c r="PPO38" s="130"/>
      <c r="PPP38" s="130"/>
      <c r="PPQ38" s="130"/>
      <c r="PPR38" s="130"/>
      <c r="PPS38" s="130"/>
      <c r="PPT38" s="130"/>
      <c r="PPU38" s="130"/>
      <c r="PPV38" s="130"/>
      <c r="PPW38" s="130"/>
      <c r="PPX38" s="130"/>
      <c r="PPY38" s="130"/>
      <c r="PPZ38" s="130"/>
      <c r="PQA38" s="130"/>
      <c r="PQB38" s="130"/>
      <c r="PQC38" s="130"/>
      <c r="PQD38" s="130"/>
      <c r="PQE38" s="130"/>
      <c r="PQF38" s="130"/>
      <c r="PQG38" s="129"/>
      <c r="PQH38" s="130"/>
      <c r="PQI38" s="130"/>
      <c r="PQJ38" s="130"/>
      <c r="PQK38" s="130"/>
      <c r="PQL38" s="130"/>
      <c r="PQM38" s="130"/>
      <c r="PQN38" s="130"/>
      <c r="PQO38" s="130"/>
      <c r="PQP38" s="130"/>
      <c r="PQQ38" s="130"/>
      <c r="PQR38" s="130"/>
      <c r="PQS38" s="130"/>
      <c r="PQT38" s="130"/>
      <c r="PQU38" s="130"/>
      <c r="PQV38" s="130"/>
      <c r="PQW38" s="130"/>
      <c r="PQX38" s="130"/>
      <c r="PQY38" s="130"/>
      <c r="PQZ38" s="130"/>
      <c r="PRA38" s="130"/>
      <c r="PRB38" s="130"/>
      <c r="PRC38" s="129"/>
      <c r="PRD38" s="130"/>
      <c r="PRE38" s="130"/>
      <c r="PRF38" s="130"/>
      <c r="PRG38" s="130"/>
      <c r="PRH38" s="130"/>
      <c r="PRI38" s="130"/>
      <c r="PRJ38" s="130"/>
      <c r="PRK38" s="130"/>
      <c r="PRL38" s="130"/>
      <c r="PRM38" s="130"/>
      <c r="PRN38" s="130"/>
      <c r="PRO38" s="130"/>
      <c r="PRP38" s="130"/>
      <c r="PRQ38" s="130"/>
      <c r="PRR38" s="130"/>
      <c r="PRS38" s="130"/>
      <c r="PRT38" s="130"/>
      <c r="PRU38" s="130"/>
      <c r="PRV38" s="130"/>
      <c r="PRW38" s="130"/>
      <c r="PRX38" s="130"/>
      <c r="PRY38" s="129"/>
      <c r="PRZ38" s="130"/>
      <c r="PSA38" s="130"/>
      <c r="PSB38" s="130"/>
      <c r="PSC38" s="130"/>
      <c r="PSD38" s="130"/>
      <c r="PSE38" s="130"/>
      <c r="PSF38" s="130"/>
      <c r="PSG38" s="130"/>
      <c r="PSH38" s="130"/>
      <c r="PSI38" s="130"/>
      <c r="PSJ38" s="130"/>
      <c r="PSK38" s="130"/>
      <c r="PSL38" s="130"/>
      <c r="PSM38" s="130"/>
      <c r="PSN38" s="130"/>
      <c r="PSO38" s="130"/>
      <c r="PSP38" s="130"/>
      <c r="PSQ38" s="130"/>
      <c r="PSR38" s="130"/>
      <c r="PSS38" s="130"/>
      <c r="PST38" s="130"/>
      <c r="PSU38" s="129"/>
      <c r="PSV38" s="130"/>
      <c r="PSW38" s="130"/>
      <c r="PSX38" s="130"/>
      <c r="PSY38" s="130"/>
      <c r="PSZ38" s="130"/>
      <c r="PTA38" s="130"/>
      <c r="PTB38" s="130"/>
      <c r="PTC38" s="130"/>
      <c r="PTD38" s="130"/>
      <c r="PTE38" s="130"/>
      <c r="PTF38" s="130"/>
      <c r="PTG38" s="130"/>
      <c r="PTH38" s="130"/>
      <c r="PTI38" s="130"/>
      <c r="PTJ38" s="130"/>
      <c r="PTK38" s="130"/>
      <c r="PTL38" s="130"/>
      <c r="PTM38" s="130"/>
      <c r="PTN38" s="130"/>
      <c r="PTO38" s="130"/>
      <c r="PTP38" s="130"/>
      <c r="PTQ38" s="129"/>
      <c r="PTR38" s="130"/>
      <c r="PTS38" s="130"/>
      <c r="PTT38" s="130"/>
      <c r="PTU38" s="130"/>
      <c r="PTV38" s="130"/>
      <c r="PTW38" s="130"/>
      <c r="PTX38" s="130"/>
      <c r="PTY38" s="130"/>
      <c r="PTZ38" s="130"/>
      <c r="PUA38" s="130"/>
      <c r="PUB38" s="130"/>
      <c r="PUC38" s="130"/>
      <c r="PUD38" s="130"/>
      <c r="PUE38" s="130"/>
      <c r="PUF38" s="130"/>
      <c r="PUG38" s="130"/>
      <c r="PUH38" s="130"/>
      <c r="PUI38" s="130"/>
      <c r="PUJ38" s="130"/>
      <c r="PUK38" s="130"/>
      <c r="PUL38" s="130"/>
      <c r="PUM38" s="129"/>
      <c r="PUN38" s="130"/>
      <c r="PUO38" s="130"/>
      <c r="PUP38" s="130"/>
      <c r="PUQ38" s="130"/>
      <c r="PUR38" s="130"/>
      <c r="PUS38" s="130"/>
      <c r="PUT38" s="130"/>
      <c r="PUU38" s="130"/>
      <c r="PUV38" s="130"/>
      <c r="PUW38" s="130"/>
      <c r="PUX38" s="130"/>
      <c r="PUY38" s="130"/>
      <c r="PUZ38" s="130"/>
      <c r="PVA38" s="130"/>
      <c r="PVB38" s="130"/>
      <c r="PVC38" s="130"/>
      <c r="PVD38" s="130"/>
      <c r="PVE38" s="130"/>
      <c r="PVF38" s="130"/>
      <c r="PVG38" s="130"/>
      <c r="PVH38" s="130"/>
      <c r="PVI38" s="129"/>
      <c r="PVJ38" s="130"/>
      <c r="PVK38" s="130"/>
      <c r="PVL38" s="130"/>
      <c r="PVM38" s="130"/>
      <c r="PVN38" s="130"/>
      <c r="PVO38" s="130"/>
      <c r="PVP38" s="130"/>
      <c r="PVQ38" s="130"/>
      <c r="PVR38" s="130"/>
      <c r="PVS38" s="130"/>
      <c r="PVT38" s="130"/>
      <c r="PVU38" s="130"/>
      <c r="PVV38" s="130"/>
      <c r="PVW38" s="130"/>
      <c r="PVX38" s="130"/>
      <c r="PVY38" s="130"/>
      <c r="PVZ38" s="130"/>
      <c r="PWA38" s="130"/>
      <c r="PWB38" s="130"/>
      <c r="PWC38" s="130"/>
      <c r="PWD38" s="130"/>
      <c r="PWE38" s="129"/>
      <c r="PWF38" s="130"/>
      <c r="PWG38" s="130"/>
      <c r="PWH38" s="130"/>
      <c r="PWI38" s="130"/>
      <c r="PWJ38" s="130"/>
      <c r="PWK38" s="130"/>
      <c r="PWL38" s="130"/>
      <c r="PWM38" s="130"/>
      <c r="PWN38" s="130"/>
      <c r="PWO38" s="130"/>
      <c r="PWP38" s="130"/>
      <c r="PWQ38" s="130"/>
      <c r="PWR38" s="130"/>
      <c r="PWS38" s="130"/>
      <c r="PWT38" s="130"/>
      <c r="PWU38" s="130"/>
      <c r="PWV38" s="130"/>
      <c r="PWW38" s="130"/>
      <c r="PWX38" s="130"/>
      <c r="PWY38" s="130"/>
      <c r="PWZ38" s="130"/>
      <c r="PXA38" s="129"/>
      <c r="PXB38" s="130"/>
      <c r="PXC38" s="130"/>
      <c r="PXD38" s="130"/>
      <c r="PXE38" s="130"/>
      <c r="PXF38" s="130"/>
      <c r="PXG38" s="130"/>
      <c r="PXH38" s="130"/>
      <c r="PXI38" s="130"/>
      <c r="PXJ38" s="130"/>
      <c r="PXK38" s="130"/>
      <c r="PXL38" s="130"/>
      <c r="PXM38" s="130"/>
      <c r="PXN38" s="130"/>
      <c r="PXO38" s="130"/>
      <c r="PXP38" s="130"/>
      <c r="PXQ38" s="130"/>
      <c r="PXR38" s="130"/>
      <c r="PXS38" s="130"/>
      <c r="PXT38" s="130"/>
      <c r="PXU38" s="130"/>
      <c r="PXV38" s="130"/>
      <c r="PXW38" s="129"/>
      <c r="PXX38" s="130"/>
      <c r="PXY38" s="130"/>
      <c r="PXZ38" s="130"/>
      <c r="PYA38" s="130"/>
      <c r="PYB38" s="130"/>
      <c r="PYC38" s="130"/>
      <c r="PYD38" s="130"/>
      <c r="PYE38" s="130"/>
      <c r="PYF38" s="130"/>
      <c r="PYG38" s="130"/>
      <c r="PYH38" s="130"/>
      <c r="PYI38" s="130"/>
      <c r="PYJ38" s="130"/>
      <c r="PYK38" s="130"/>
      <c r="PYL38" s="130"/>
      <c r="PYM38" s="130"/>
      <c r="PYN38" s="130"/>
      <c r="PYO38" s="130"/>
      <c r="PYP38" s="130"/>
      <c r="PYQ38" s="130"/>
      <c r="PYR38" s="130"/>
      <c r="PYS38" s="129"/>
      <c r="PYT38" s="130"/>
      <c r="PYU38" s="130"/>
      <c r="PYV38" s="130"/>
      <c r="PYW38" s="130"/>
      <c r="PYX38" s="130"/>
      <c r="PYY38" s="130"/>
      <c r="PYZ38" s="130"/>
      <c r="PZA38" s="130"/>
      <c r="PZB38" s="130"/>
      <c r="PZC38" s="130"/>
      <c r="PZD38" s="130"/>
      <c r="PZE38" s="130"/>
      <c r="PZF38" s="130"/>
      <c r="PZG38" s="130"/>
      <c r="PZH38" s="130"/>
      <c r="PZI38" s="130"/>
      <c r="PZJ38" s="130"/>
      <c r="PZK38" s="130"/>
      <c r="PZL38" s="130"/>
      <c r="PZM38" s="130"/>
      <c r="PZN38" s="130"/>
      <c r="PZO38" s="129"/>
      <c r="PZP38" s="130"/>
      <c r="PZQ38" s="130"/>
      <c r="PZR38" s="130"/>
      <c r="PZS38" s="130"/>
      <c r="PZT38" s="130"/>
      <c r="PZU38" s="130"/>
      <c r="PZV38" s="130"/>
      <c r="PZW38" s="130"/>
      <c r="PZX38" s="130"/>
      <c r="PZY38" s="130"/>
      <c r="PZZ38" s="130"/>
      <c r="QAA38" s="130"/>
      <c r="QAB38" s="130"/>
      <c r="QAC38" s="130"/>
      <c r="QAD38" s="130"/>
      <c r="QAE38" s="130"/>
      <c r="QAF38" s="130"/>
      <c r="QAG38" s="130"/>
      <c r="QAH38" s="130"/>
      <c r="QAI38" s="130"/>
      <c r="QAJ38" s="130"/>
      <c r="QAK38" s="129"/>
      <c r="QAL38" s="130"/>
      <c r="QAM38" s="130"/>
      <c r="QAN38" s="130"/>
      <c r="QAO38" s="130"/>
      <c r="QAP38" s="130"/>
      <c r="QAQ38" s="130"/>
      <c r="QAR38" s="130"/>
      <c r="QAS38" s="130"/>
      <c r="QAT38" s="130"/>
      <c r="QAU38" s="130"/>
      <c r="QAV38" s="130"/>
      <c r="QAW38" s="130"/>
      <c r="QAX38" s="130"/>
      <c r="QAY38" s="130"/>
      <c r="QAZ38" s="130"/>
      <c r="QBA38" s="130"/>
      <c r="QBB38" s="130"/>
      <c r="QBC38" s="130"/>
      <c r="QBD38" s="130"/>
      <c r="QBE38" s="130"/>
      <c r="QBF38" s="130"/>
      <c r="QBG38" s="129"/>
      <c r="QBH38" s="130"/>
      <c r="QBI38" s="130"/>
      <c r="QBJ38" s="130"/>
      <c r="QBK38" s="130"/>
      <c r="QBL38" s="130"/>
      <c r="QBM38" s="130"/>
      <c r="QBN38" s="130"/>
      <c r="QBO38" s="130"/>
      <c r="QBP38" s="130"/>
      <c r="QBQ38" s="130"/>
      <c r="QBR38" s="130"/>
      <c r="QBS38" s="130"/>
      <c r="QBT38" s="130"/>
      <c r="QBU38" s="130"/>
      <c r="QBV38" s="130"/>
      <c r="QBW38" s="130"/>
      <c r="QBX38" s="130"/>
      <c r="QBY38" s="130"/>
      <c r="QBZ38" s="130"/>
      <c r="QCA38" s="130"/>
      <c r="QCB38" s="130"/>
      <c r="QCC38" s="129"/>
      <c r="QCD38" s="130"/>
      <c r="QCE38" s="130"/>
      <c r="QCF38" s="130"/>
      <c r="QCG38" s="130"/>
      <c r="QCH38" s="130"/>
      <c r="QCI38" s="130"/>
      <c r="QCJ38" s="130"/>
      <c r="QCK38" s="130"/>
      <c r="QCL38" s="130"/>
      <c r="QCM38" s="130"/>
      <c r="QCN38" s="130"/>
      <c r="QCO38" s="130"/>
      <c r="QCP38" s="130"/>
      <c r="QCQ38" s="130"/>
      <c r="QCR38" s="130"/>
      <c r="QCS38" s="130"/>
      <c r="QCT38" s="130"/>
      <c r="QCU38" s="130"/>
      <c r="QCV38" s="130"/>
      <c r="QCW38" s="130"/>
      <c r="QCX38" s="130"/>
      <c r="QCY38" s="129"/>
      <c r="QCZ38" s="130"/>
      <c r="QDA38" s="130"/>
      <c r="QDB38" s="130"/>
      <c r="QDC38" s="130"/>
      <c r="QDD38" s="130"/>
      <c r="QDE38" s="130"/>
      <c r="QDF38" s="130"/>
      <c r="QDG38" s="130"/>
      <c r="QDH38" s="130"/>
      <c r="QDI38" s="130"/>
      <c r="QDJ38" s="130"/>
      <c r="QDK38" s="130"/>
      <c r="QDL38" s="130"/>
      <c r="QDM38" s="130"/>
      <c r="QDN38" s="130"/>
      <c r="QDO38" s="130"/>
      <c r="QDP38" s="130"/>
      <c r="QDQ38" s="130"/>
      <c r="QDR38" s="130"/>
      <c r="QDS38" s="130"/>
      <c r="QDT38" s="130"/>
      <c r="QDU38" s="129"/>
      <c r="QDV38" s="130"/>
      <c r="QDW38" s="130"/>
      <c r="QDX38" s="130"/>
      <c r="QDY38" s="130"/>
      <c r="QDZ38" s="130"/>
      <c r="QEA38" s="130"/>
      <c r="QEB38" s="130"/>
      <c r="QEC38" s="130"/>
      <c r="QED38" s="130"/>
      <c r="QEE38" s="130"/>
      <c r="QEF38" s="130"/>
      <c r="QEG38" s="130"/>
      <c r="QEH38" s="130"/>
      <c r="QEI38" s="130"/>
      <c r="QEJ38" s="130"/>
      <c r="QEK38" s="130"/>
      <c r="QEL38" s="130"/>
      <c r="QEM38" s="130"/>
      <c r="QEN38" s="130"/>
      <c r="QEO38" s="130"/>
      <c r="QEP38" s="130"/>
      <c r="QEQ38" s="129"/>
      <c r="QER38" s="130"/>
      <c r="QES38" s="130"/>
      <c r="QET38" s="130"/>
      <c r="QEU38" s="130"/>
      <c r="QEV38" s="130"/>
      <c r="QEW38" s="130"/>
      <c r="QEX38" s="130"/>
      <c r="QEY38" s="130"/>
      <c r="QEZ38" s="130"/>
      <c r="QFA38" s="130"/>
      <c r="QFB38" s="130"/>
      <c r="QFC38" s="130"/>
      <c r="QFD38" s="130"/>
      <c r="QFE38" s="130"/>
      <c r="QFF38" s="130"/>
      <c r="QFG38" s="130"/>
      <c r="QFH38" s="130"/>
      <c r="QFI38" s="130"/>
      <c r="QFJ38" s="130"/>
      <c r="QFK38" s="130"/>
      <c r="QFL38" s="130"/>
      <c r="QFM38" s="129"/>
      <c r="QFN38" s="130"/>
      <c r="QFO38" s="130"/>
      <c r="QFP38" s="130"/>
      <c r="QFQ38" s="130"/>
      <c r="QFR38" s="130"/>
      <c r="QFS38" s="130"/>
      <c r="QFT38" s="130"/>
      <c r="QFU38" s="130"/>
      <c r="QFV38" s="130"/>
      <c r="QFW38" s="130"/>
      <c r="QFX38" s="130"/>
      <c r="QFY38" s="130"/>
      <c r="QFZ38" s="130"/>
      <c r="QGA38" s="130"/>
      <c r="QGB38" s="130"/>
      <c r="QGC38" s="130"/>
      <c r="QGD38" s="130"/>
      <c r="QGE38" s="130"/>
      <c r="QGF38" s="130"/>
      <c r="QGG38" s="130"/>
      <c r="QGH38" s="130"/>
      <c r="QGI38" s="129"/>
      <c r="QGJ38" s="130"/>
      <c r="QGK38" s="130"/>
      <c r="QGL38" s="130"/>
      <c r="QGM38" s="130"/>
      <c r="QGN38" s="130"/>
      <c r="QGO38" s="130"/>
      <c r="QGP38" s="130"/>
      <c r="QGQ38" s="130"/>
      <c r="QGR38" s="130"/>
      <c r="QGS38" s="130"/>
      <c r="QGT38" s="130"/>
      <c r="QGU38" s="130"/>
      <c r="QGV38" s="130"/>
      <c r="QGW38" s="130"/>
      <c r="QGX38" s="130"/>
      <c r="QGY38" s="130"/>
      <c r="QGZ38" s="130"/>
      <c r="QHA38" s="130"/>
      <c r="QHB38" s="130"/>
      <c r="QHC38" s="130"/>
      <c r="QHD38" s="130"/>
      <c r="QHE38" s="129"/>
      <c r="QHF38" s="130"/>
      <c r="QHG38" s="130"/>
      <c r="QHH38" s="130"/>
      <c r="QHI38" s="130"/>
      <c r="QHJ38" s="130"/>
      <c r="QHK38" s="130"/>
      <c r="QHL38" s="130"/>
      <c r="QHM38" s="130"/>
      <c r="QHN38" s="130"/>
      <c r="QHO38" s="130"/>
      <c r="QHP38" s="130"/>
      <c r="QHQ38" s="130"/>
      <c r="QHR38" s="130"/>
      <c r="QHS38" s="130"/>
      <c r="QHT38" s="130"/>
      <c r="QHU38" s="130"/>
      <c r="QHV38" s="130"/>
      <c r="QHW38" s="130"/>
      <c r="QHX38" s="130"/>
      <c r="QHY38" s="130"/>
      <c r="QHZ38" s="130"/>
      <c r="QIA38" s="129"/>
      <c r="QIB38" s="130"/>
      <c r="QIC38" s="130"/>
      <c r="QID38" s="130"/>
      <c r="QIE38" s="130"/>
      <c r="QIF38" s="130"/>
      <c r="QIG38" s="130"/>
      <c r="QIH38" s="130"/>
      <c r="QII38" s="130"/>
      <c r="QIJ38" s="130"/>
      <c r="QIK38" s="130"/>
      <c r="QIL38" s="130"/>
      <c r="QIM38" s="130"/>
      <c r="QIN38" s="130"/>
      <c r="QIO38" s="130"/>
      <c r="QIP38" s="130"/>
      <c r="QIQ38" s="130"/>
      <c r="QIR38" s="130"/>
      <c r="QIS38" s="130"/>
      <c r="QIT38" s="130"/>
      <c r="QIU38" s="130"/>
      <c r="QIV38" s="130"/>
      <c r="QIW38" s="129"/>
      <c r="QIX38" s="130"/>
      <c r="QIY38" s="130"/>
      <c r="QIZ38" s="130"/>
      <c r="QJA38" s="130"/>
      <c r="QJB38" s="130"/>
      <c r="QJC38" s="130"/>
      <c r="QJD38" s="130"/>
      <c r="QJE38" s="130"/>
      <c r="QJF38" s="130"/>
      <c r="QJG38" s="130"/>
      <c r="QJH38" s="130"/>
      <c r="QJI38" s="130"/>
      <c r="QJJ38" s="130"/>
      <c r="QJK38" s="130"/>
      <c r="QJL38" s="130"/>
      <c r="QJM38" s="130"/>
      <c r="QJN38" s="130"/>
      <c r="QJO38" s="130"/>
      <c r="QJP38" s="130"/>
      <c r="QJQ38" s="130"/>
      <c r="QJR38" s="130"/>
      <c r="QJS38" s="129"/>
      <c r="QJT38" s="130"/>
      <c r="QJU38" s="130"/>
      <c r="QJV38" s="130"/>
      <c r="QJW38" s="130"/>
      <c r="QJX38" s="130"/>
      <c r="QJY38" s="130"/>
      <c r="QJZ38" s="130"/>
      <c r="QKA38" s="130"/>
      <c r="QKB38" s="130"/>
      <c r="QKC38" s="130"/>
      <c r="QKD38" s="130"/>
      <c r="QKE38" s="130"/>
      <c r="QKF38" s="130"/>
      <c r="QKG38" s="130"/>
      <c r="QKH38" s="130"/>
      <c r="QKI38" s="130"/>
      <c r="QKJ38" s="130"/>
      <c r="QKK38" s="130"/>
      <c r="QKL38" s="130"/>
      <c r="QKM38" s="130"/>
      <c r="QKN38" s="130"/>
      <c r="QKO38" s="129"/>
      <c r="QKP38" s="130"/>
      <c r="QKQ38" s="130"/>
      <c r="QKR38" s="130"/>
      <c r="QKS38" s="130"/>
      <c r="QKT38" s="130"/>
      <c r="QKU38" s="130"/>
      <c r="QKV38" s="130"/>
      <c r="QKW38" s="130"/>
      <c r="QKX38" s="130"/>
      <c r="QKY38" s="130"/>
      <c r="QKZ38" s="130"/>
      <c r="QLA38" s="130"/>
      <c r="QLB38" s="130"/>
      <c r="QLC38" s="130"/>
      <c r="QLD38" s="130"/>
      <c r="QLE38" s="130"/>
      <c r="QLF38" s="130"/>
      <c r="QLG38" s="130"/>
      <c r="QLH38" s="130"/>
      <c r="QLI38" s="130"/>
      <c r="QLJ38" s="130"/>
      <c r="QLK38" s="129"/>
      <c r="QLL38" s="130"/>
      <c r="QLM38" s="130"/>
      <c r="QLN38" s="130"/>
      <c r="QLO38" s="130"/>
      <c r="QLP38" s="130"/>
      <c r="QLQ38" s="130"/>
      <c r="QLR38" s="130"/>
      <c r="QLS38" s="130"/>
      <c r="QLT38" s="130"/>
      <c r="QLU38" s="130"/>
      <c r="QLV38" s="130"/>
      <c r="QLW38" s="130"/>
      <c r="QLX38" s="130"/>
      <c r="QLY38" s="130"/>
      <c r="QLZ38" s="130"/>
      <c r="QMA38" s="130"/>
      <c r="QMB38" s="130"/>
      <c r="QMC38" s="130"/>
      <c r="QMD38" s="130"/>
      <c r="QME38" s="130"/>
      <c r="QMF38" s="130"/>
      <c r="QMG38" s="129"/>
      <c r="QMH38" s="130"/>
      <c r="QMI38" s="130"/>
      <c r="QMJ38" s="130"/>
      <c r="QMK38" s="130"/>
      <c r="QML38" s="130"/>
      <c r="QMM38" s="130"/>
      <c r="QMN38" s="130"/>
      <c r="QMO38" s="130"/>
      <c r="QMP38" s="130"/>
      <c r="QMQ38" s="130"/>
      <c r="QMR38" s="130"/>
      <c r="QMS38" s="130"/>
      <c r="QMT38" s="130"/>
      <c r="QMU38" s="130"/>
      <c r="QMV38" s="130"/>
      <c r="QMW38" s="130"/>
      <c r="QMX38" s="130"/>
      <c r="QMY38" s="130"/>
      <c r="QMZ38" s="130"/>
      <c r="QNA38" s="130"/>
      <c r="QNB38" s="130"/>
      <c r="QNC38" s="129"/>
      <c r="QND38" s="130"/>
      <c r="QNE38" s="130"/>
      <c r="QNF38" s="130"/>
      <c r="QNG38" s="130"/>
      <c r="QNH38" s="130"/>
      <c r="QNI38" s="130"/>
      <c r="QNJ38" s="130"/>
      <c r="QNK38" s="130"/>
      <c r="QNL38" s="130"/>
      <c r="QNM38" s="130"/>
      <c r="QNN38" s="130"/>
      <c r="QNO38" s="130"/>
      <c r="QNP38" s="130"/>
      <c r="QNQ38" s="130"/>
      <c r="QNR38" s="130"/>
      <c r="QNS38" s="130"/>
      <c r="QNT38" s="130"/>
      <c r="QNU38" s="130"/>
      <c r="QNV38" s="130"/>
      <c r="QNW38" s="130"/>
      <c r="QNX38" s="130"/>
      <c r="QNY38" s="129"/>
      <c r="QNZ38" s="130"/>
      <c r="QOA38" s="130"/>
      <c r="QOB38" s="130"/>
      <c r="QOC38" s="130"/>
      <c r="QOD38" s="130"/>
      <c r="QOE38" s="130"/>
      <c r="QOF38" s="130"/>
      <c r="QOG38" s="130"/>
      <c r="QOH38" s="130"/>
      <c r="QOI38" s="130"/>
      <c r="QOJ38" s="130"/>
      <c r="QOK38" s="130"/>
      <c r="QOL38" s="130"/>
      <c r="QOM38" s="130"/>
      <c r="QON38" s="130"/>
      <c r="QOO38" s="130"/>
      <c r="QOP38" s="130"/>
      <c r="QOQ38" s="130"/>
      <c r="QOR38" s="130"/>
      <c r="QOS38" s="130"/>
      <c r="QOT38" s="130"/>
      <c r="QOU38" s="129"/>
      <c r="QOV38" s="130"/>
      <c r="QOW38" s="130"/>
      <c r="QOX38" s="130"/>
      <c r="QOY38" s="130"/>
      <c r="QOZ38" s="130"/>
      <c r="QPA38" s="130"/>
      <c r="QPB38" s="130"/>
      <c r="QPC38" s="130"/>
      <c r="QPD38" s="130"/>
      <c r="QPE38" s="130"/>
      <c r="QPF38" s="130"/>
      <c r="QPG38" s="130"/>
      <c r="QPH38" s="130"/>
      <c r="QPI38" s="130"/>
      <c r="QPJ38" s="130"/>
      <c r="QPK38" s="130"/>
      <c r="QPL38" s="130"/>
      <c r="QPM38" s="130"/>
      <c r="QPN38" s="130"/>
      <c r="QPO38" s="130"/>
      <c r="QPP38" s="130"/>
      <c r="QPQ38" s="129"/>
      <c r="QPR38" s="130"/>
      <c r="QPS38" s="130"/>
      <c r="QPT38" s="130"/>
      <c r="QPU38" s="130"/>
      <c r="QPV38" s="130"/>
      <c r="QPW38" s="130"/>
      <c r="QPX38" s="130"/>
      <c r="QPY38" s="130"/>
      <c r="QPZ38" s="130"/>
      <c r="QQA38" s="130"/>
      <c r="QQB38" s="130"/>
      <c r="QQC38" s="130"/>
      <c r="QQD38" s="130"/>
      <c r="QQE38" s="130"/>
      <c r="QQF38" s="130"/>
      <c r="QQG38" s="130"/>
      <c r="QQH38" s="130"/>
      <c r="QQI38" s="130"/>
      <c r="QQJ38" s="130"/>
      <c r="QQK38" s="130"/>
      <c r="QQL38" s="130"/>
      <c r="QQM38" s="129"/>
      <c r="QQN38" s="130"/>
      <c r="QQO38" s="130"/>
      <c r="QQP38" s="130"/>
      <c r="QQQ38" s="130"/>
      <c r="QQR38" s="130"/>
      <c r="QQS38" s="130"/>
      <c r="QQT38" s="130"/>
      <c r="QQU38" s="130"/>
      <c r="QQV38" s="130"/>
      <c r="QQW38" s="130"/>
      <c r="QQX38" s="130"/>
      <c r="QQY38" s="130"/>
      <c r="QQZ38" s="130"/>
      <c r="QRA38" s="130"/>
      <c r="QRB38" s="130"/>
      <c r="QRC38" s="130"/>
      <c r="QRD38" s="130"/>
      <c r="QRE38" s="130"/>
      <c r="QRF38" s="130"/>
      <c r="QRG38" s="130"/>
      <c r="QRH38" s="130"/>
      <c r="QRI38" s="129"/>
      <c r="QRJ38" s="130"/>
      <c r="QRK38" s="130"/>
      <c r="QRL38" s="130"/>
      <c r="QRM38" s="130"/>
      <c r="QRN38" s="130"/>
      <c r="QRO38" s="130"/>
      <c r="QRP38" s="130"/>
      <c r="QRQ38" s="130"/>
      <c r="QRR38" s="130"/>
      <c r="QRS38" s="130"/>
      <c r="QRT38" s="130"/>
      <c r="QRU38" s="130"/>
      <c r="QRV38" s="130"/>
      <c r="QRW38" s="130"/>
      <c r="QRX38" s="130"/>
      <c r="QRY38" s="130"/>
      <c r="QRZ38" s="130"/>
      <c r="QSA38" s="130"/>
      <c r="QSB38" s="130"/>
      <c r="QSC38" s="130"/>
      <c r="QSD38" s="130"/>
      <c r="QSE38" s="129"/>
      <c r="QSF38" s="130"/>
      <c r="QSG38" s="130"/>
      <c r="QSH38" s="130"/>
      <c r="QSI38" s="130"/>
      <c r="QSJ38" s="130"/>
      <c r="QSK38" s="130"/>
      <c r="QSL38" s="130"/>
      <c r="QSM38" s="130"/>
      <c r="QSN38" s="130"/>
      <c r="QSO38" s="130"/>
      <c r="QSP38" s="130"/>
      <c r="QSQ38" s="130"/>
      <c r="QSR38" s="130"/>
      <c r="QSS38" s="130"/>
      <c r="QST38" s="130"/>
      <c r="QSU38" s="130"/>
      <c r="QSV38" s="130"/>
      <c r="QSW38" s="130"/>
      <c r="QSX38" s="130"/>
      <c r="QSY38" s="130"/>
      <c r="QSZ38" s="130"/>
      <c r="QTA38" s="129"/>
      <c r="QTB38" s="130"/>
      <c r="QTC38" s="130"/>
      <c r="QTD38" s="130"/>
      <c r="QTE38" s="130"/>
      <c r="QTF38" s="130"/>
      <c r="QTG38" s="130"/>
      <c r="QTH38" s="130"/>
      <c r="QTI38" s="130"/>
      <c r="QTJ38" s="130"/>
      <c r="QTK38" s="130"/>
      <c r="QTL38" s="130"/>
      <c r="QTM38" s="130"/>
      <c r="QTN38" s="130"/>
      <c r="QTO38" s="130"/>
      <c r="QTP38" s="130"/>
      <c r="QTQ38" s="130"/>
      <c r="QTR38" s="130"/>
      <c r="QTS38" s="130"/>
      <c r="QTT38" s="130"/>
      <c r="QTU38" s="130"/>
      <c r="QTV38" s="130"/>
      <c r="QTW38" s="129"/>
      <c r="QTX38" s="130"/>
      <c r="QTY38" s="130"/>
      <c r="QTZ38" s="130"/>
      <c r="QUA38" s="130"/>
      <c r="QUB38" s="130"/>
      <c r="QUC38" s="130"/>
      <c r="QUD38" s="130"/>
      <c r="QUE38" s="130"/>
      <c r="QUF38" s="130"/>
      <c r="QUG38" s="130"/>
      <c r="QUH38" s="130"/>
      <c r="QUI38" s="130"/>
      <c r="QUJ38" s="130"/>
      <c r="QUK38" s="130"/>
      <c r="QUL38" s="130"/>
      <c r="QUM38" s="130"/>
      <c r="QUN38" s="130"/>
      <c r="QUO38" s="130"/>
      <c r="QUP38" s="130"/>
      <c r="QUQ38" s="130"/>
      <c r="QUR38" s="130"/>
      <c r="QUS38" s="129"/>
      <c r="QUT38" s="130"/>
      <c r="QUU38" s="130"/>
      <c r="QUV38" s="130"/>
      <c r="QUW38" s="130"/>
      <c r="QUX38" s="130"/>
      <c r="QUY38" s="130"/>
      <c r="QUZ38" s="130"/>
      <c r="QVA38" s="130"/>
      <c r="QVB38" s="130"/>
      <c r="QVC38" s="130"/>
      <c r="QVD38" s="130"/>
      <c r="QVE38" s="130"/>
      <c r="QVF38" s="130"/>
      <c r="QVG38" s="130"/>
      <c r="QVH38" s="130"/>
      <c r="QVI38" s="130"/>
      <c r="QVJ38" s="130"/>
      <c r="QVK38" s="130"/>
      <c r="QVL38" s="130"/>
      <c r="QVM38" s="130"/>
      <c r="QVN38" s="130"/>
      <c r="QVO38" s="129"/>
      <c r="QVP38" s="130"/>
      <c r="QVQ38" s="130"/>
      <c r="QVR38" s="130"/>
      <c r="QVS38" s="130"/>
      <c r="QVT38" s="130"/>
      <c r="QVU38" s="130"/>
      <c r="QVV38" s="130"/>
      <c r="QVW38" s="130"/>
      <c r="QVX38" s="130"/>
      <c r="QVY38" s="130"/>
      <c r="QVZ38" s="130"/>
      <c r="QWA38" s="130"/>
      <c r="QWB38" s="130"/>
      <c r="QWC38" s="130"/>
      <c r="QWD38" s="130"/>
      <c r="QWE38" s="130"/>
      <c r="QWF38" s="130"/>
      <c r="QWG38" s="130"/>
      <c r="QWH38" s="130"/>
      <c r="QWI38" s="130"/>
      <c r="QWJ38" s="130"/>
      <c r="QWK38" s="129"/>
      <c r="QWL38" s="130"/>
      <c r="QWM38" s="130"/>
      <c r="QWN38" s="130"/>
      <c r="QWO38" s="130"/>
      <c r="QWP38" s="130"/>
      <c r="QWQ38" s="130"/>
      <c r="QWR38" s="130"/>
      <c r="QWS38" s="130"/>
      <c r="QWT38" s="130"/>
      <c r="QWU38" s="130"/>
      <c r="QWV38" s="130"/>
      <c r="QWW38" s="130"/>
      <c r="QWX38" s="130"/>
      <c r="QWY38" s="130"/>
      <c r="QWZ38" s="130"/>
      <c r="QXA38" s="130"/>
      <c r="QXB38" s="130"/>
      <c r="QXC38" s="130"/>
      <c r="QXD38" s="130"/>
      <c r="QXE38" s="130"/>
      <c r="QXF38" s="130"/>
      <c r="QXG38" s="129"/>
      <c r="QXH38" s="130"/>
      <c r="QXI38" s="130"/>
      <c r="QXJ38" s="130"/>
      <c r="QXK38" s="130"/>
      <c r="QXL38" s="130"/>
      <c r="QXM38" s="130"/>
      <c r="QXN38" s="130"/>
      <c r="QXO38" s="130"/>
      <c r="QXP38" s="130"/>
      <c r="QXQ38" s="130"/>
      <c r="QXR38" s="130"/>
      <c r="QXS38" s="130"/>
      <c r="QXT38" s="130"/>
      <c r="QXU38" s="130"/>
      <c r="QXV38" s="130"/>
      <c r="QXW38" s="130"/>
      <c r="QXX38" s="130"/>
      <c r="QXY38" s="130"/>
      <c r="QXZ38" s="130"/>
      <c r="QYA38" s="130"/>
      <c r="QYB38" s="130"/>
      <c r="QYC38" s="129"/>
      <c r="QYD38" s="130"/>
      <c r="QYE38" s="130"/>
      <c r="QYF38" s="130"/>
      <c r="QYG38" s="130"/>
      <c r="QYH38" s="130"/>
      <c r="QYI38" s="130"/>
      <c r="QYJ38" s="130"/>
      <c r="QYK38" s="130"/>
      <c r="QYL38" s="130"/>
      <c r="QYM38" s="130"/>
      <c r="QYN38" s="130"/>
      <c r="QYO38" s="130"/>
      <c r="QYP38" s="130"/>
      <c r="QYQ38" s="130"/>
      <c r="QYR38" s="130"/>
      <c r="QYS38" s="130"/>
      <c r="QYT38" s="130"/>
      <c r="QYU38" s="130"/>
      <c r="QYV38" s="130"/>
      <c r="QYW38" s="130"/>
      <c r="QYX38" s="130"/>
      <c r="QYY38" s="129"/>
      <c r="QYZ38" s="130"/>
      <c r="QZA38" s="130"/>
      <c r="QZB38" s="130"/>
      <c r="QZC38" s="130"/>
      <c r="QZD38" s="130"/>
      <c r="QZE38" s="130"/>
      <c r="QZF38" s="130"/>
      <c r="QZG38" s="130"/>
      <c r="QZH38" s="130"/>
      <c r="QZI38" s="130"/>
      <c r="QZJ38" s="130"/>
      <c r="QZK38" s="130"/>
      <c r="QZL38" s="130"/>
      <c r="QZM38" s="130"/>
      <c r="QZN38" s="130"/>
      <c r="QZO38" s="130"/>
      <c r="QZP38" s="130"/>
      <c r="QZQ38" s="130"/>
      <c r="QZR38" s="130"/>
      <c r="QZS38" s="130"/>
      <c r="QZT38" s="130"/>
      <c r="QZU38" s="129"/>
      <c r="QZV38" s="130"/>
      <c r="QZW38" s="130"/>
      <c r="QZX38" s="130"/>
      <c r="QZY38" s="130"/>
      <c r="QZZ38" s="130"/>
      <c r="RAA38" s="130"/>
      <c r="RAB38" s="130"/>
      <c r="RAC38" s="130"/>
      <c r="RAD38" s="130"/>
      <c r="RAE38" s="130"/>
      <c r="RAF38" s="130"/>
      <c r="RAG38" s="130"/>
      <c r="RAH38" s="130"/>
      <c r="RAI38" s="130"/>
      <c r="RAJ38" s="130"/>
      <c r="RAK38" s="130"/>
      <c r="RAL38" s="130"/>
      <c r="RAM38" s="130"/>
      <c r="RAN38" s="130"/>
      <c r="RAO38" s="130"/>
      <c r="RAP38" s="130"/>
      <c r="RAQ38" s="129"/>
      <c r="RAR38" s="130"/>
      <c r="RAS38" s="130"/>
      <c r="RAT38" s="130"/>
      <c r="RAU38" s="130"/>
      <c r="RAV38" s="130"/>
      <c r="RAW38" s="130"/>
      <c r="RAX38" s="130"/>
      <c r="RAY38" s="130"/>
      <c r="RAZ38" s="130"/>
      <c r="RBA38" s="130"/>
      <c r="RBB38" s="130"/>
      <c r="RBC38" s="130"/>
      <c r="RBD38" s="130"/>
      <c r="RBE38" s="130"/>
      <c r="RBF38" s="130"/>
      <c r="RBG38" s="130"/>
      <c r="RBH38" s="130"/>
      <c r="RBI38" s="130"/>
      <c r="RBJ38" s="130"/>
      <c r="RBK38" s="130"/>
      <c r="RBL38" s="130"/>
      <c r="RBM38" s="129"/>
      <c r="RBN38" s="130"/>
      <c r="RBO38" s="130"/>
      <c r="RBP38" s="130"/>
      <c r="RBQ38" s="130"/>
      <c r="RBR38" s="130"/>
      <c r="RBS38" s="130"/>
      <c r="RBT38" s="130"/>
      <c r="RBU38" s="130"/>
      <c r="RBV38" s="130"/>
      <c r="RBW38" s="130"/>
      <c r="RBX38" s="130"/>
      <c r="RBY38" s="130"/>
      <c r="RBZ38" s="130"/>
      <c r="RCA38" s="130"/>
      <c r="RCB38" s="130"/>
      <c r="RCC38" s="130"/>
      <c r="RCD38" s="130"/>
      <c r="RCE38" s="130"/>
      <c r="RCF38" s="130"/>
      <c r="RCG38" s="130"/>
      <c r="RCH38" s="130"/>
      <c r="RCI38" s="129"/>
      <c r="RCJ38" s="130"/>
      <c r="RCK38" s="130"/>
      <c r="RCL38" s="130"/>
      <c r="RCM38" s="130"/>
      <c r="RCN38" s="130"/>
      <c r="RCO38" s="130"/>
      <c r="RCP38" s="130"/>
      <c r="RCQ38" s="130"/>
      <c r="RCR38" s="130"/>
      <c r="RCS38" s="130"/>
      <c r="RCT38" s="130"/>
      <c r="RCU38" s="130"/>
      <c r="RCV38" s="130"/>
      <c r="RCW38" s="130"/>
      <c r="RCX38" s="130"/>
      <c r="RCY38" s="130"/>
      <c r="RCZ38" s="130"/>
      <c r="RDA38" s="130"/>
      <c r="RDB38" s="130"/>
      <c r="RDC38" s="130"/>
      <c r="RDD38" s="130"/>
      <c r="RDE38" s="129"/>
      <c r="RDF38" s="130"/>
      <c r="RDG38" s="130"/>
      <c r="RDH38" s="130"/>
      <c r="RDI38" s="130"/>
      <c r="RDJ38" s="130"/>
      <c r="RDK38" s="130"/>
      <c r="RDL38" s="130"/>
      <c r="RDM38" s="130"/>
      <c r="RDN38" s="130"/>
      <c r="RDO38" s="130"/>
      <c r="RDP38" s="130"/>
      <c r="RDQ38" s="130"/>
      <c r="RDR38" s="130"/>
      <c r="RDS38" s="130"/>
      <c r="RDT38" s="130"/>
      <c r="RDU38" s="130"/>
      <c r="RDV38" s="130"/>
      <c r="RDW38" s="130"/>
      <c r="RDX38" s="130"/>
      <c r="RDY38" s="130"/>
      <c r="RDZ38" s="130"/>
      <c r="REA38" s="129"/>
      <c r="REB38" s="130"/>
      <c r="REC38" s="130"/>
      <c r="RED38" s="130"/>
      <c r="REE38" s="130"/>
      <c r="REF38" s="130"/>
      <c r="REG38" s="130"/>
      <c r="REH38" s="130"/>
      <c r="REI38" s="130"/>
      <c r="REJ38" s="130"/>
      <c r="REK38" s="130"/>
      <c r="REL38" s="130"/>
      <c r="REM38" s="130"/>
      <c r="REN38" s="130"/>
      <c r="REO38" s="130"/>
      <c r="REP38" s="130"/>
      <c r="REQ38" s="130"/>
      <c r="RER38" s="130"/>
      <c r="RES38" s="130"/>
      <c r="RET38" s="130"/>
      <c r="REU38" s="130"/>
      <c r="REV38" s="130"/>
      <c r="REW38" s="129"/>
      <c r="REX38" s="130"/>
      <c r="REY38" s="130"/>
      <c r="REZ38" s="130"/>
      <c r="RFA38" s="130"/>
      <c r="RFB38" s="130"/>
      <c r="RFC38" s="130"/>
      <c r="RFD38" s="130"/>
      <c r="RFE38" s="130"/>
      <c r="RFF38" s="130"/>
      <c r="RFG38" s="130"/>
      <c r="RFH38" s="130"/>
      <c r="RFI38" s="130"/>
      <c r="RFJ38" s="130"/>
      <c r="RFK38" s="130"/>
      <c r="RFL38" s="130"/>
      <c r="RFM38" s="130"/>
      <c r="RFN38" s="130"/>
      <c r="RFO38" s="130"/>
      <c r="RFP38" s="130"/>
      <c r="RFQ38" s="130"/>
      <c r="RFR38" s="130"/>
      <c r="RFS38" s="129"/>
      <c r="RFT38" s="130"/>
      <c r="RFU38" s="130"/>
      <c r="RFV38" s="130"/>
      <c r="RFW38" s="130"/>
      <c r="RFX38" s="130"/>
      <c r="RFY38" s="130"/>
      <c r="RFZ38" s="130"/>
      <c r="RGA38" s="130"/>
      <c r="RGB38" s="130"/>
      <c r="RGC38" s="130"/>
      <c r="RGD38" s="130"/>
      <c r="RGE38" s="130"/>
      <c r="RGF38" s="130"/>
      <c r="RGG38" s="130"/>
      <c r="RGH38" s="130"/>
      <c r="RGI38" s="130"/>
      <c r="RGJ38" s="130"/>
      <c r="RGK38" s="130"/>
      <c r="RGL38" s="130"/>
      <c r="RGM38" s="130"/>
      <c r="RGN38" s="130"/>
      <c r="RGO38" s="129"/>
      <c r="RGP38" s="130"/>
      <c r="RGQ38" s="130"/>
      <c r="RGR38" s="130"/>
      <c r="RGS38" s="130"/>
      <c r="RGT38" s="130"/>
      <c r="RGU38" s="130"/>
      <c r="RGV38" s="130"/>
      <c r="RGW38" s="130"/>
      <c r="RGX38" s="130"/>
      <c r="RGY38" s="130"/>
      <c r="RGZ38" s="130"/>
      <c r="RHA38" s="130"/>
      <c r="RHB38" s="130"/>
      <c r="RHC38" s="130"/>
      <c r="RHD38" s="130"/>
      <c r="RHE38" s="130"/>
      <c r="RHF38" s="130"/>
      <c r="RHG38" s="130"/>
      <c r="RHH38" s="130"/>
      <c r="RHI38" s="130"/>
      <c r="RHJ38" s="130"/>
      <c r="RHK38" s="129"/>
      <c r="RHL38" s="130"/>
      <c r="RHM38" s="130"/>
      <c r="RHN38" s="130"/>
      <c r="RHO38" s="130"/>
      <c r="RHP38" s="130"/>
      <c r="RHQ38" s="130"/>
      <c r="RHR38" s="130"/>
      <c r="RHS38" s="130"/>
      <c r="RHT38" s="130"/>
      <c r="RHU38" s="130"/>
      <c r="RHV38" s="130"/>
      <c r="RHW38" s="130"/>
      <c r="RHX38" s="130"/>
      <c r="RHY38" s="130"/>
      <c r="RHZ38" s="130"/>
      <c r="RIA38" s="130"/>
      <c r="RIB38" s="130"/>
      <c r="RIC38" s="130"/>
      <c r="RID38" s="130"/>
      <c r="RIE38" s="130"/>
      <c r="RIF38" s="130"/>
      <c r="RIG38" s="129"/>
      <c r="RIH38" s="130"/>
      <c r="RII38" s="130"/>
      <c r="RIJ38" s="130"/>
      <c r="RIK38" s="130"/>
      <c r="RIL38" s="130"/>
      <c r="RIM38" s="130"/>
      <c r="RIN38" s="130"/>
      <c r="RIO38" s="130"/>
      <c r="RIP38" s="130"/>
      <c r="RIQ38" s="130"/>
      <c r="RIR38" s="130"/>
      <c r="RIS38" s="130"/>
      <c r="RIT38" s="130"/>
      <c r="RIU38" s="130"/>
      <c r="RIV38" s="130"/>
      <c r="RIW38" s="130"/>
      <c r="RIX38" s="130"/>
      <c r="RIY38" s="130"/>
      <c r="RIZ38" s="130"/>
      <c r="RJA38" s="130"/>
      <c r="RJB38" s="130"/>
      <c r="RJC38" s="129"/>
      <c r="RJD38" s="130"/>
      <c r="RJE38" s="130"/>
      <c r="RJF38" s="130"/>
      <c r="RJG38" s="130"/>
      <c r="RJH38" s="130"/>
      <c r="RJI38" s="130"/>
      <c r="RJJ38" s="130"/>
      <c r="RJK38" s="130"/>
      <c r="RJL38" s="130"/>
      <c r="RJM38" s="130"/>
      <c r="RJN38" s="130"/>
      <c r="RJO38" s="130"/>
      <c r="RJP38" s="130"/>
      <c r="RJQ38" s="130"/>
      <c r="RJR38" s="130"/>
      <c r="RJS38" s="130"/>
      <c r="RJT38" s="130"/>
      <c r="RJU38" s="130"/>
      <c r="RJV38" s="130"/>
      <c r="RJW38" s="130"/>
      <c r="RJX38" s="130"/>
      <c r="RJY38" s="129"/>
      <c r="RJZ38" s="130"/>
      <c r="RKA38" s="130"/>
      <c r="RKB38" s="130"/>
      <c r="RKC38" s="130"/>
      <c r="RKD38" s="130"/>
      <c r="RKE38" s="130"/>
      <c r="RKF38" s="130"/>
      <c r="RKG38" s="130"/>
      <c r="RKH38" s="130"/>
      <c r="RKI38" s="130"/>
      <c r="RKJ38" s="130"/>
      <c r="RKK38" s="130"/>
      <c r="RKL38" s="130"/>
      <c r="RKM38" s="130"/>
      <c r="RKN38" s="130"/>
      <c r="RKO38" s="130"/>
      <c r="RKP38" s="130"/>
      <c r="RKQ38" s="130"/>
      <c r="RKR38" s="130"/>
      <c r="RKS38" s="130"/>
      <c r="RKT38" s="130"/>
      <c r="RKU38" s="129"/>
      <c r="RKV38" s="130"/>
      <c r="RKW38" s="130"/>
      <c r="RKX38" s="130"/>
      <c r="RKY38" s="130"/>
      <c r="RKZ38" s="130"/>
      <c r="RLA38" s="130"/>
      <c r="RLB38" s="130"/>
      <c r="RLC38" s="130"/>
      <c r="RLD38" s="130"/>
      <c r="RLE38" s="130"/>
      <c r="RLF38" s="130"/>
      <c r="RLG38" s="130"/>
      <c r="RLH38" s="130"/>
      <c r="RLI38" s="130"/>
      <c r="RLJ38" s="130"/>
      <c r="RLK38" s="130"/>
      <c r="RLL38" s="130"/>
      <c r="RLM38" s="130"/>
      <c r="RLN38" s="130"/>
      <c r="RLO38" s="130"/>
      <c r="RLP38" s="130"/>
      <c r="RLQ38" s="129"/>
      <c r="RLR38" s="130"/>
      <c r="RLS38" s="130"/>
      <c r="RLT38" s="130"/>
      <c r="RLU38" s="130"/>
      <c r="RLV38" s="130"/>
      <c r="RLW38" s="130"/>
      <c r="RLX38" s="130"/>
      <c r="RLY38" s="130"/>
      <c r="RLZ38" s="130"/>
      <c r="RMA38" s="130"/>
      <c r="RMB38" s="130"/>
      <c r="RMC38" s="130"/>
      <c r="RMD38" s="130"/>
      <c r="RME38" s="130"/>
      <c r="RMF38" s="130"/>
      <c r="RMG38" s="130"/>
      <c r="RMH38" s="130"/>
      <c r="RMI38" s="130"/>
      <c r="RMJ38" s="130"/>
      <c r="RMK38" s="130"/>
      <c r="RML38" s="130"/>
      <c r="RMM38" s="129"/>
      <c r="RMN38" s="130"/>
      <c r="RMO38" s="130"/>
      <c r="RMP38" s="130"/>
      <c r="RMQ38" s="130"/>
      <c r="RMR38" s="130"/>
      <c r="RMS38" s="130"/>
      <c r="RMT38" s="130"/>
      <c r="RMU38" s="130"/>
      <c r="RMV38" s="130"/>
      <c r="RMW38" s="130"/>
      <c r="RMX38" s="130"/>
      <c r="RMY38" s="130"/>
      <c r="RMZ38" s="130"/>
      <c r="RNA38" s="130"/>
      <c r="RNB38" s="130"/>
      <c r="RNC38" s="130"/>
      <c r="RND38" s="130"/>
      <c r="RNE38" s="130"/>
      <c r="RNF38" s="130"/>
      <c r="RNG38" s="130"/>
      <c r="RNH38" s="130"/>
      <c r="RNI38" s="129"/>
      <c r="RNJ38" s="130"/>
      <c r="RNK38" s="130"/>
      <c r="RNL38" s="130"/>
      <c r="RNM38" s="130"/>
      <c r="RNN38" s="130"/>
      <c r="RNO38" s="130"/>
      <c r="RNP38" s="130"/>
      <c r="RNQ38" s="130"/>
      <c r="RNR38" s="130"/>
      <c r="RNS38" s="130"/>
      <c r="RNT38" s="130"/>
      <c r="RNU38" s="130"/>
      <c r="RNV38" s="130"/>
      <c r="RNW38" s="130"/>
      <c r="RNX38" s="130"/>
      <c r="RNY38" s="130"/>
      <c r="RNZ38" s="130"/>
      <c r="ROA38" s="130"/>
      <c r="ROB38" s="130"/>
      <c r="ROC38" s="130"/>
      <c r="ROD38" s="130"/>
      <c r="ROE38" s="129"/>
      <c r="ROF38" s="130"/>
      <c r="ROG38" s="130"/>
      <c r="ROH38" s="130"/>
      <c r="ROI38" s="130"/>
      <c r="ROJ38" s="130"/>
      <c r="ROK38" s="130"/>
      <c r="ROL38" s="130"/>
      <c r="ROM38" s="130"/>
      <c r="RON38" s="130"/>
      <c r="ROO38" s="130"/>
      <c r="ROP38" s="130"/>
      <c r="ROQ38" s="130"/>
      <c r="ROR38" s="130"/>
      <c r="ROS38" s="130"/>
      <c r="ROT38" s="130"/>
      <c r="ROU38" s="130"/>
      <c r="ROV38" s="130"/>
      <c r="ROW38" s="130"/>
      <c r="ROX38" s="130"/>
      <c r="ROY38" s="130"/>
      <c r="ROZ38" s="130"/>
      <c r="RPA38" s="129"/>
      <c r="RPB38" s="130"/>
      <c r="RPC38" s="130"/>
      <c r="RPD38" s="130"/>
      <c r="RPE38" s="130"/>
      <c r="RPF38" s="130"/>
      <c r="RPG38" s="130"/>
      <c r="RPH38" s="130"/>
      <c r="RPI38" s="130"/>
      <c r="RPJ38" s="130"/>
      <c r="RPK38" s="130"/>
      <c r="RPL38" s="130"/>
      <c r="RPM38" s="130"/>
      <c r="RPN38" s="130"/>
      <c r="RPO38" s="130"/>
      <c r="RPP38" s="130"/>
      <c r="RPQ38" s="130"/>
      <c r="RPR38" s="130"/>
      <c r="RPS38" s="130"/>
      <c r="RPT38" s="130"/>
      <c r="RPU38" s="130"/>
      <c r="RPV38" s="130"/>
      <c r="RPW38" s="129"/>
      <c r="RPX38" s="130"/>
      <c r="RPY38" s="130"/>
      <c r="RPZ38" s="130"/>
      <c r="RQA38" s="130"/>
      <c r="RQB38" s="130"/>
      <c r="RQC38" s="130"/>
      <c r="RQD38" s="130"/>
      <c r="RQE38" s="130"/>
      <c r="RQF38" s="130"/>
      <c r="RQG38" s="130"/>
      <c r="RQH38" s="130"/>
      <c r="RQI38" s="130"/>
      <c r="RQJ38" s="130"/>
      <c r="RQK38" s="130"/>
      <c r="RQL38" s="130"/>
      <c r="RQM38" s="130"/>
      <c r="RQN38" s="130"/>
      <c r="RQO38" s="130"/>
      <c r="RQP38" s="130"/>
      <c r="RQQ38" s="130"/>
      <c r="RQR38" s="130"/>
      <c r="RQS38" s="129"/>
      <c r="RQT38" s="130"/>
      <c r="RQU38" s="130"/>
      <c r="RQV38" s="130"/>
      <c r="RQW38" s="130"/>
      <c r="RQX38" s="130"/>
      <c r="RQY38" s="130"/>
      <c r="RQZ38" s="130"/>
      <c r="RRA38" s="130"/>
      <c r="RRB38" s="130"/>
      <c r="RRC38" s="130"/>
      <c r="RRD38" s="130"/>
      <c r="RRE38" s="130"/>
      <c r="RRF38" s="130"/>
      <c r="RRG38" s="130"/>
      <c r="RRH38" s="130"/>
      <c r="RRI38" s="130"/>
      <c r="RRJ38" s="130"/>
      <c r="RRK38" s="130"/>
      <c r="RRL38" s="130"/>
      <c r="RRM38" s="130"/>
      <c r="RRN38" s="130"/>
      <c r="RRO38" s="129"/>
      <c r="RRP38" s="130"/>
      <c r="RRQ38" s="130"/>
      <c r="RRR38" s="130"/>
      <c r="RRS38" s="130"/>
      <c r="RRT38" s="130"/>
      <c r="RRU38" s="130"/>
      <c r="RRV38" s="130"/>
      <c r="RRW38" s="130"/>
      <c r="RRX38" s="130"/>
      <c r="RRY38" s="130"/>
      <c r="RRZ38" s="130"/>
      <c r="RSA38" s="130"/>
      <c r="RSB38" s="130"/>
      <c r="RSC38" s="130"/>
      <c r="RSD38" s="130"/>
      <c r="RSE38" s="130"/>
      <c r="RSF38" s="130"/>
      <c r="RSG38" s="130"/>
      <c r="RSH38" s="130"/>
      <c r="RSI38" s="130"/>
      <c r="RSJ38" s="130"/>
      <c r="RSK38" s="129"/>
      <c r="RSL38" s="130"/>
      <c r="RSM38" s="130"/>
      <c r="RSN38" s="130"/>
      <c r="RSO38" s="130"/>
      <c r="RSP38" s="130"/>
      <c r="RSQ38" s="130"/>
      <c r="RSR38" s="130"/>
      <c r="RSS38" s="130"/>
      <c r="RST38" s="130"/>
      <c r="RSU38" s="130"/>
      <c r="RSV38" s="130"/>
      <c r="RSW38" s="130"/>
      <c r="RSX38" s="130"/>
      <c r="RSY38" s="130"/>
      <c r="RSZ38" s="130"/>
      <c r="RTA38" s="130"/>
      <c r="RTB38" s="130"/>
      <c r="RTC38" s="130"/>
      <c r="RTD38" s="130"/>
      <c r="RTE38" s="130"/>
      <c r="RTF38" s="130"/>
      <c r="RTG38" s="129"/>
      <c r="RTH38" s="130"/>
      <c r="RTI38" s="130"/>
      <c r="RTJ38" s="130"/>
      <c r="RTK38" s="130"/>
      <c r="RTL38" s="130"/>
      <c r="RTM38" s="130"/>
      <c r="RTN38" s="130"/>
      <c r="RTO38" s="130"/>
      <c r="RTP38" s="130"/>
      <c r="RTQ38" s="130"/>
      <c r="RTR38" s="130"/>
      <c r="RTS38" s="130"/>
      <c r="RTT38" s="130"/>
      <c r="RTU38" s="130"/>
      <c r="RTV38" s="130"/>
      <c r="RTW38" s="130"/>
      <c r="RTX38" s="130"/>
      <c r="RTY38" s="130"/>
      <c r="RTZ38" s="130"/>
      <c r="RUA38" s="130"/>
      <c r="RUB38" s="130"/>
      <c r="RUC38" s="129"/>
      <c r="RUD38" s="130"/>
      <c r="RUE38" s="130"/>
      <c r="RUF38" s="130"/>
      <c r="RUG38" s="130"/>
      <c r="RUH38" s="130"/>
      <c r="RUI38" s="130"/>
      <c r="RUJ38" s="130"/>
      <c r="RUK38" s="130"/>
      <c r="RUL38" s="130"/>
      <c r="RUM38" s="130"/>
      <c r="RUN38" s="130"/>
      <c r="RUO38" s="130"/>
      <c r="RUP38" s="130"/>
      <c r="RUQ38" s="130"/>
      <c r="RUR38" s="130"/>
      <c r="RUS38" s="130"/>
      <c r="RUT38" s="130"/>
      <c r="RUU38" s="130"/>
      <c r="RUV38" s="130"/>
      <c r="RUW38" s="130"/>
      <c r="RUX38" s="130"/>
      <c r="RUY38" s="129"/>
      <c r="RUZ38" s="130"/>
      <c r="RVA38" s="130"/>
      <c r="RVB38" s="130"/>
      <c r="RVC38" s="130"/>
      <c r="RVD38" s="130"/>
      <c r="RVE38" s="130"/>
      <c r="RVF38" s="130"/>
      <c r="RVG38" s="130"/>
      <c r="RVH38" s="130"/>
      <c r="RVI38" s="130"/>
      <c r="RVJ38" s="130"/>
      <c r="RVK38" s="130"/>
      <c r="RVL38" s="130"/>
      <c r="RVM38" s="130"/>
      <c r="RVN38" s="130"/>
      <c r="RVO38" s="130"/>
      <c r="RVP38" s="130"/>
      <c r="RVQ38" s="130"/>
      <c r="RVR38" s="130"/>
      <c r="RVS38" s="130"/>
      <c r="RVT38" s="130"/>
      <c r="RVU38" s="129"/>
      <c r="RVV38" s="130"/>
      <c r="RVW38" s="130"/>
      <c r="RVX38" s="130"/>
      <c r="RVY38" s="130"/>
      <c r="RVZ38" s="130"/>
      <c r="RWA38" s="130"/>
      <c r="RWB38" s="130"/>
      <c r="RWC38" s="130"/>
      <c r="RWD38" s="130"/>
      <c r="RWE38" s="130"/>
      <c r="RWF38" s="130"/>
      <c r="RWG38" s="130"/>
      <c r="RWH38" s="130"/>
      <c r="RWI38" s="130"/>
      <c r="RWJ38" s="130"/>
      <c r="RWK38" s="130"/>
      <c r="RWL38" s="130"/>
      <c r="RWM38" s="130"/>
      <c r="RWN38" s="130"/>
      <c r="RWO38" s="130"/>
      <c r="RWP38" s="130"/>
      <c r="RWQ38" s="129"/>
      <c r="RWR38" s="130"/>
      <c r="RWS38" s="130"/>
      <c r="RWT38" s="130"/>
      <c r="RWU38" s="130"/>
      <c r="RWV38" s="130"/>
      <c r="RWW38" s="130"/>
      <c r="RWX38" s="130"/>
      <c r="RWY38" s="130"/>
      <c r="RWZ38" s="130"/>
      <c r="RXA38" s="130"/>
      <c r="RXB38" s="130"/>
      <c r="RXC38" s="130"/>
      <c r="RXD38" s="130"/>
      <c r="RXE38" s="130"/>
      <c r="RXF38" s="130"/>
      <c r="RXG38" s="130"/>
      <c r="RXH38" s="130"/>
      <c r="RXI38" s="130"/>
      <c r="RXJ38" s="130"/>
      <c r="RXK38" s="130"/>
      <c r="RXL38" s="130"/>
      <c r="RXM38" s="129"/>
      <c r="RXN38" s="130"/>
      <c r="RXO38" s="130"/>
      <c r="RXP38" s="130"/>
      <c r="RXQ38" s="130"/>
      <c r="RXR38" s="130"/>
      <c r="RXS38" s="130"/>
      <c r="RXT38" s="130"/>
      <c r="RXU38" s="130"/>
      <c r="RXV38" s="130"/>
      <c r="RXW38" s="130"/>
      <c r="RXX38" s="130"/>
      <c r="RXY38" s="130"/>
      <c r="RXZ38" s="130"/>
      <c r="RYA38" s="130"/>
      <c r="RYB38" s="130"/>
      <c r="RYC38" s="130"/>
      <c r="RYD38" s="130"/>
      <c r="RYE38" s="130"/>
      <c r="RYF38" s="130"/>
      <c r="RYG38" s="130"/>
      <c r="RYH38" s="130"/>
      <c r="RYI38" s="129"/>
      <c r="RYJ38" s="130"/>
      <c r="RYK38" s="130"/>
      <c r="RYL38" s="130"/>
      <c r="RYM38" s="130"/>
      <c r="RYN38" s="130"/>
      <c r="RYO38" s="130"/>
      <c r="RYP38" s="130"/>
      <c r="RYQ38" s="130"/>
      <c r="RYR38" s="130"/>
      <c r="RYS38" s="130"/>
      <c r="RYT38" s="130"/>
      <c r="RYU38" s="130"/>
      <c r="RYV38" s="130"/>
      <c r="RYW38" s="130"/>
      <c r="RYX38" s="130"/>
      <c r="RYY38" s="130"/>
      <c r="RYZ38" s="130"/>
      <c r="RZA38" s="130"/>
      <c r="RZB38" s="130"/>
      <c r="RZC38" s="130"/>
      <c r="RZD38" s="130"/>
      <c r="RZE38" s="129"/>
      <c r="RZF38" s="130"/>
      <c r="RZG38" s="130"/>
      <c r="RZH38" s="130"/>
      <c r="RZI38" s="130"/>
      <c r="RZJ38" s="130"/>
      <c r="RZK38" s="130"/>
      <c r="RZL38" s="130"/>
      <c r="RZM38" s="130"/>
      <c r="RZN38" s="130"/>
      <c r="RZO38" s="130"/>
      <c r="RZP38" s="130"/>
      <c r="RZQ38" s="130"/>
      <c r="RZR38" s="130"/>
      <c r="RZS38" s="130"/>
      <c r="RZT38" s="130"/>
      <c r="RZU38" s="130"/>
      <c r="RZV38" s="130"/>
      <c r="RZW38" s="130"/>
      <c r="RZX38" s="130"/>
      <c r="RZY38" s="130"/>
      <c r="RZZ38" s="130"/>
      <c r="SAA38" s="129"/>
      <c r="SAB38" s="130"/>
      <c r="SAC38" s="130"/>
      <c r="SAD38" s="130"/>
      <c r="SAE38" s="130"/>
      <c r="SAF38" s="130"/>
      <c r="SAG38" s="130"/>
      <c r="SAH38" s="130"/>
      <c r="SAI38" s="130"/>
      <c r="SAJ38" s="130"/>
      <c r="SAK38" s="130"/>
      <c r="SAL38" s="130"/>
      <c r="SAM38" s="130"/>
      <c r="SAN38" s="130"/>
      <c r="SAO38" s="130"/>
      <c r="SAP38" s="130"/>
      <c r="SAQ38" s="130"/>
      <c r="SAR38" s="130"/>
      <c r="SAS38" s="130"/>
      <c r="SAT38" s="130"/>
      <c r="SAU38" s="130"/>
      <c r="SAV38" s="130"/>
      <c r="SAW38" s="129"/>
      <c r="SAX38" s="130"/>
      <c r="SAY38" s="130"/>
      <c r="SAZ38" s="130"/>
      <c r="SBA38" s="130"/>
      <c r="SBB38" s="130"/>
      <c r="SBC38" s="130"/>
      <c r="SBD38" s="130"/>
      <c r="SBE38" s="130"/>
      <c r="SBF38" s="130"/>
      <c r="SBG38" s="130"/>
      <c r="SBH38" s="130"/>
      <c r="SBI38" s="130"/>
      <c r="SBJ38" s="130"/>
      <c r="SBK38" s="130"/>
      <c r="SBL38" s="130"/>
      <c r="SBM38" s="130"/>
      <c r="SBN38" s="130"/>
      <c r="SBO38" s="130"/>
      <c r="SBP38" s="130"/>
      <c r="SBQ38" s="130"/>
      <c r="SBR38" s="130"/>
      <c r="SBS38" s="129"/>
      <c r="SBT38" s="130"/>
      <c r="SBU38" s="130"/>
      <c r="SBV38" s="130"/>
      <c r="SBW38" s="130"/>
      <c r="SBX38" s="130"/>
      <c r="SBY38" s="130"/>
      <c r="SBZ38" s="130"/>
      <c r="SCA38" s="130"/>
      <c r="SCB38" s="130"/>
      <c r="SCC38" s="130"/>
      <c r="SCD38" s="130"/>
      <c r="SCE38" s="130"/>
      <c r="SCF38" s="130"/>
      <c r="SCG38" s="130"/>
      <c r="SCH38" s="130"/>
      <c r="SCI38" s="130"/>
      <c r="SCJ38" s="130"/>
      <c r="SCK38" s="130"/>
      <c r="SCL38" s="130"/>
      <c r="SCM38" s="130"/>
      <c r="SCN38" s="130"/>
      <c r="SCO38" s="129"/>
      <c r="SCP38" s="130"/>
      <c r="SCQ38" s="130"/>
      <c r="SCR38" s="130"/>
      <c r="SCS38" s="130"/>
      <c r="SCT38" s="130"/>
      <c r="SCU38" s="130"/>
      <c r="SCV38" s="130"/>
      <c r="SCW38" s="130"/>
      <c r="SCX38" s="130"/>
      <c r="SCY38" s="130"/>
      <c r="SCZ38" s="130"/>
      <c r="SDA38" s="130"/>
      <c r="SDB38" s="130"/>
      <c r="SDC38" s="130"/>
      <c r="SDD38" s="130"/>
      <c r="SDE38" s="130"/>
      <c r="SDF38" s="130"/>
      <c r="SDG38" s="130"/>
      <c r="SDH38" s="130"/>
      <c r="SDI38" s="130"/>
      <c r="SDJ38" s="130"/>
      <c r="SDK38" s="129"/>
      <c r="SDL38" s="130"/>
      <c r="SDM38" s="130"/>
      <c r="SDN38" s="130"/>
      <c r="SDO38" s="130"/>
      <c r="SDP38" s="130"/>
      <c r="SDQ38" s="130"/>
      <c r="SDR38" s="130"/>
      <c r="SDS38" s="130"/>
      <c r="SDT38" s="130"/>
      <c r="SDU38" s="130"/>
      <c r="SDV38" s="130"/>
      <c r="SDW38" s="130"/>
      <c r="SDX38" s="130"/>
      <c r="SDY38" s="130"/>
      <c r="SDZ38" s="130"/>
      <c r="SEA38" s="130"/>
      <c r="SEB38" s="130"/>
      <c r="SEC38" s="130"/>
      <c r="SED38" s="130"/>
      <c r="SEE38" s="130"/>
      <c r="SEF38" s="130"/>
      <c r="SEG38" s="129"/>
      <c r="SEH38" s="130"/>
      <c r="SEI38" s="130"/>
      <c r="SEJ38" s="130"/>
      <c r="SEK38" s="130"/>
      <c r="SEL38" s="130"/>
      <c r="SEM38" s="130"/>
      <c r="SEN38" s="130"/>
      <c r="SEO38" s="130"/>
      <c r="SEP38" s="130"/>
      <c r="SEQ38" s="130"/>
      <c r="SER38" s="130"/>
      <c r="SES38" s="130"/>
      <c r="SET38" s="130"/>
      <c r="SEU38" s="130"/>
      <c r="SEV38" s="130"/>
      <c r="SEW38" s="130"/>
      <c r="SEX38" s="130"/>
      <c r="SEY38" s="130"/>
      <c r="SEZ38" s="130"/>
      <c r="SFA38" s="130"/>
      <c r="SFB38" s="130"/>
      <c r="SFC38" s="129"/>
      <c r="SFD38" s="130"/>
      <c r="SFE38" s="130"/>
      <c r="SFF38" s="130"/>
      <c r="SFG38" s="130"/>
      <c r="SFH38" s="130"/>
      <c r="SFI38" s="130"/>
      <c r="SFJ38" s="130"/>
      <c r="SFK38" s="130"/>
      <c r="SFL38" s="130"/>
      <c r="SFM38" s="130"/>
      <c r="SFN38" s="130"/>
      <c r="SFO38" s="130"/>
      <c r="SFP38" s="130"/>
      <c r="SFQ38" s="130"/>
      <c r="SFR38" s="130"/>
      <c r="SFS38" s="130"/>
      <c r="SFT38" s="130"/>
      <c r="SFU38" s="130"/>
      <c r="SFV38" s="130"/>
      <c r="SFW38" s="130"/>
      <c r="SFX38" s="130"/>
      <c r="SFY38" s="129"/>
      <c r="SFZ38" s="130"/>
      <c r="SGA38" s="130"/>
      <c r="SGB38" s="130"/>
      <c r="SGC38" s="130"/>
      <c r="SGD38" s="130"/>
      <c r="SGE38" s="130"/>
      <c r="SGF38" s="130"/>
      <c r="SGG38" s="130"/>
      <c r="SGH38" s="130"/>
      <c r="SGI38" s="130"/>
      <c r="SGJ38" s="130"/>
      <c r="SGK38" s="130"/>
      <c r="SGL38" s="130"/>
      <c r="SGM38" s="130"/>
      <c r="SGN38" s="130"/>
      <c r="SGO38" s="130"/>
      <c r="SGP38" s="130"/>
      <c r="SGQ38" s="130"/>
      <c r="SGR38" s="130"/>
      <c r="SGS38" s="130"/>
      <c r="SGT38" s="130"/>
      <c r="SGU38" s="129"/>
      <c r="SGV38" s="130"/>
      <c r="SGW38" s="130"/>
      <c r="SGX38" s="130"/>
      <c r="SGY38" s="130"/>
      <c r="SGZ38" s="130"/>
      <c r="SHA38" s="130"/>
      <c r="SHB38" s="130"/>
      <c r="SHC38" s="130"/>
      <c r="SHD38" s="130"/>
      <c r="SHE38" s="130"/>
      <c r="SHF38" s="130"/>
      <c r="SHG38" s="130"/>
      <c r="SHH38" s="130"/>
      <c r="SHI38" s="130"/>
      <c r="SHJ38" s="130"/>
      <c r="SHK38" s="130"/>
      <c r="SHL38" s="130"/>
      <c r="SHM38" s="130"/>
      <c r="SHN38" s="130"/>
      <c r="SHO38" s="130"/>
      <c r="SHP38" s="130"/>
      <c r="SHQ38" s="129"/>
      <c r="SHR38" s="130"/>
      <c r="SHS38" s="130"/>
      <c r="SHT38" s="130"/>
      <c r="SHU38" s="130"/>
      <c r="SHV38" s="130"/>
      <c r="SHW38" s="130"/>
      <c r="SHX38" s="130"/>
      <c r="SHY38" s="130"/>
      <c r="SHZ38" s="130"/>
      <c r="SIA38" s="130"/>
      <c r="SIB38" s="130"/>
      <c r="SIC38" s="130"/>
      <c r="SID38" s="130"/>
      <c r="SIE38" s="130"/>
      <c r="SIF38" s="130"/>
      <c r="SIG38" s="130"/>
      <c r="SIH38" s="130"/>
      <c r="SII38" s="130"/>
      <c r="SIJ38" s="130"/>
      <c r="SIK38" s="130"/>
      <c r="SIL38" s="130"/>
      <c r="SIM38" s="129"/>
      <c r="SIN38" s="130"/>
      <c r="SIO38" s="130"/>
      <c r="SIP38" s="130"/>
      <c r="SIQ38" s="130"/>
      <c r="SIR38" s="130"/>
      <c r="SIS38" s="130"/>
      <c r="SIT38" s="130"/>
      <c r="SIU38" s="130"/>
      <c r="SIV38" s="130"/>
      <c r="SIW38" s="130"/>
      <c r="SIX38" s="130"/>
      <c r="SIY38" s="130"/>
      <c r="SIZ38" s="130"/>
      <c r="SJA38" s="130"/>
      <c r="SJB38" s="130"/>
      <c r="SJC38" s="130"/>
      <c r="SJD38" s="130"/>
      <c r="SJE38" s="130"/>
      <c r="SJF38" s="130"/>
      <c r="SJG38" s="130"/>
      <c r="SJH38" s="130"/>
      <c r="SJI38" s="129"/>
      <c r="SJJ38" s="130"/>
      <c r="SJK38" s="130"/>
      <c r="SJL38" s="130"/>
      <c r="SJM38" s="130"/>
      <c r="SJN38" s="130"/>
      <c r="SJO38" s="130"/>
      <c r="SJP38" s="130"/>
      <c r="SJQ38" s="130"/>
      <c r="SJR38" s="130"/>
      <c r="SJS38" s="130"/>
      <c r="SJT38" s="130"/>
      <c r="SJU38" s="130"/>
      <c r="SJV38" s="130"/>
      <c r="SJW38" s="130"/>
      <c r="SJX38" s="130"/>
      <c r="SJY38" s="130"/>
      <c r="SJZ38" s="130"/>
      <c r="SKA38" s="130"/>
      <c r="SKB38" s="130"/>
      <c r="SKC38" s="130"/>
      <c r="SKD38" s="130"/>
      <c r="SKE38" s="129"/>
      <c r="SKF38" s="130"/>
      <c r="SKG38" s="130"/>
      <c r="SKH38" s="130"/>
      <c r="SKI38" s="130"/>
      <c r="SKJ38" s="130"/>
      <c r="SKK38" s="130"/>
      <c r="SKL38" s="130"/>
      <c r="SKM38" s="130"/>
      <c r="SKN38" s="130"/>
      <c r="SKO38" s="130"/>
      <c r="SKP38" s="130"/>
      <c r="SKQ38" s="130"/>
      <c r="SKR38" s="130"/>
      <c r="SKS38" s="130"/>
      <c r="SKT38" s="130"/>
      <c r="SKU38" s="130"/>
      <c r="SKV38" s="130"/>
      <c r="SKW38" s="130"/>
      <c r="SKX38" s="130"/>
      <c r="SKY38" s="130"/>
      <c r="SKZ38" s="130"/>
      <c r="SLA38" s="129"/>
      <c r="SLB38" s="130"/>
      <c r="SLC38" s="130"/>
      <c r="SLD38" s="130"/>
      <c r="SLE38" s="130"/>
      <c r="SLF38" s="130"/>
      <c r="SLG38" s="130"/>
      <c r="SLH38" s="130"/>
      <c r="SLI38" s="130"/>
      <c r="SLJ38" s="130"/>
      <c r="SLK38" s="130"/>
      <c r="SLL38" s="130"/>
      <c r="SLM38" s="130"/>
      <c r="SLN38" s="130"/>
      <c r="SLO38" s="130"/>
      <c r="SLP38" s="130"/>
      <c r="SLQ38" s="130"/>
      <c r="SLR38" s="130"/>
      <c r="SLS38" s="130"/>
      <c r="SLT38" s="130"/>
      <c r="SLU38" s="130"/>
      <c r="SLV38" s="130"/>
      <c r="SLW38" s="129"/>
      <c r="SLX38" s="130"/>
      <c r="SLY38" s="130"/>
      <c r="SLZ38" s="130"/>
      <c r="SMA38" s="130"/>
      <c r="SMB38" s="130"/>
      <c r="SMC38" s="130"/>
      <c r="SMD38" s="130"/>
      <c r="SME38" s="130"/>
      <c r="SMF38" s="130"/>
      <c r="SMG38" s="130"/>
      <c r="SMH38" s="130"/>
      <c r="SMI38" s="130"/>
      <c r="SMJ38" s="130"/>
      <c r="SMK38" s="130"/>
      <c r="SML38" s="130"/>
      <c r="SMM38" s="130"/>
      <c r="SMN38" s="130"/>
      <c r="SMO38" s="130"/>
      <c r="SMP38" s="130"/>
      <c r="SMQ38" s="130"/>
      <c r="SMR38" s="130"/>
      <c r="SMS38" s="129"/>
      <c r="SMT38" s="130"/>
      <c r="SMU38" s="130"/>
      <c r="SMV38" s="130"/>
      <c r="SMW38" s="130"/>
      <c r="SMX38" s="130"/>
      <c r="SMY38" s="130"/>
      <c r="SMZ38" s="130"/>
      <c r="SNA38" s="130"/>
      <c r="SNB38" s="130"/>
      <c r="SNC38" s="130"/>
      <c r="SND38" s="130"/>
      <c r="SNE38" s="130"/>
      <c r="SNF38" s="130"/>
      <c r="SNG38" s="130"/>
      <c r="SNH38" s="130"/>
      <c r="SNI38" s="130"/>
      <c r="SNJ38" s="130"/>
      <c r="SNK38" s="130"/>
      <c r="SNL38" s="130"/>
      <c r="SNM38" s="130"/>
      <c r="SNN38" s="130"/>
      <c r="SNO38" s="129"/>
      <c r="SNP38" s="130"/>
      <c r="SNQ38" s="130"/>
      <c r="SNR38" s="130"/>
      <c r="SNS38" s="130"/>
      <c r="SNT38" s="130"/>
      <c r="SNU38" s="130"/>
      <c r="SNV38" s="130"/>
      <c r="SNW38" s="130"/>
      <c r="SNX38" s="130"/>
      <c r="SNY38" s="130"/>
      <c r="SNZ38" s="130"/>
      <c r="SOA38" s="130"/>
      <c r="SOB38" s="130"/>
      <c r="SOC38" s="130"/>
      <c r="SOD38" s="130"/>
      <c r="SOE38" s="130"/>
      <c r="SOF38" s="130"/>
      <c r="SOG38" s="130"/>
      <c r="SOH38" s="130"/>
      <c r="SOI38" s="130"/>
      <c r="SOJ38" s="130"/>
      <c r="SOK38" s="129"/>
      <c r="SOL38" s="130"/>
      <c r="SOM38" s="130"/>
      <c r="SON38" s="130"/>
      <c r="SOO38" s="130"/>
      <c r="SOP38" s="130"/>
      <c r="SOQ38" s="130"/>
      <c r="SOR38" s="130"/>
      <c r="SOS38" s="130"/>
      <c r="SOT38" s="130"/>
      <c r="SOU38" s="130"/>
      <c r="SOV38" s="130"/>
      <c r="SOW38" s="130"/>
      <c r="SOX38" s="130"/>
      <c r="SOY38" s="130"/>
      <c r="SOZ38" s="130"/>
      <c r="SPA38" s="130"/>
      <c r="SPB38" s="130"/>
      <c r="SPC38" s="130"/>
      <c r="SPD38" s="130"/>
      <c r="SPE38" s="130"/>
      <c r="SPF38" s="130"/>
      <c r="SPG38" s="129"/>
      <c r="SPH38" s="130"/>
      <c r="SPI38" s="130"/>
      <c r="SPJ38" s="130"/>
      <c r="SPK38" s="130"/>
      <c r="SPL38" s="130"/>
      <c r="SPM38" s="130"/>
      <c r="SPN38" s="130"/>
      <c r="SPO38" s="130"/>
      <c r="SPP38" s="130"/>
      <c r="SPQ38" s="130"/>
      <c r="SPR38" s="130"/>
      <c r="SPS38" s="130"/>
      <c r="SPT38" s="130"/>
      <c r="SPU38" s="130"/>
      <c r="SPV38" s="130"/>
      <c r="SPW38" s="130"/>
      <c r="SPX38" s="130"/>
      <c r="SPY38" s="130"/>
      <c r="SPZ38" s="130"/>
      <c r="SQA38" s="130"/>
      <c r="SQB38" s="130"/>
      <c r="SQC38" s="129"/>
      <c r="SQD38" s="130"/>
      <c r="SQE38" s="130"/>
      <c r="SQF38" s="130"/>
      <c r="SQG38" s="130"/>
      <c r="SQH38" s="130"/>
      <c r="SQI38" s="130"/>
      <c r="SQJ38" s="130"/>
      <c r="SQK38" s="130"/>
      <c r="SQL38" s="130"/>
      <c r="SQM38" s="130"/>
      <c r="SQN38" s="130"/>
      <c r="SQO38" s="130"/>
      <c r="SQP38" s="130"/>
      <c r="SQQ38" s="130"/>
      <c r="SQR38" s="130"/>
      <c r="SQS38" s="130"/>
      <c r="SQT38" s="130"/>
      <c r="SQU38" s="130"/>
      <c r="SQV38" s="130"/>
      <c r="SQW38" s="130"/>
      <c r="SQX38" s="130"/>
      <c r="SQY38" s="129"/>
      <c r="SQZ38" s="130"/>
      <c r="SRA38" s="130"/>
      <c r="SRB38" s="130"/>
      <c r="SRC38" s="130"/>
      <c r="SRD38" s="130"/>
      <c r="SRE38" s="130"/>
      <c r="SRF38" s="130"/>
      <c r="SRG38" s="130"/>
      <c r="SRH38" s="130"/>
      <c r="SRI38" s="130"/>
      <c r="SRJ38" s="130"/>
      <c r="SRK38" s="130"/>
      <c r="SRL38" s="130"/>
      <c r="SRM38" s="130"/>
      <c r="SRN38" s="130"/>
      <c r="SRO38" s="130"/>
      <c r="SRP38" s="130"/>
      <c r="SRQ38" s="130"/>
      <c r="SRR38" s="130"/>
      <c r="SRS38" s="130"/>
      <c r="SRT38" s="130"/>
      <c r="SRU38" s="129"/>
      <c r="SRV38" s="130"/>
      <c r="SRW38" s="130"/>
      <c r="SRX38" s="130"/>
      <c r="SRY38" s="130"/>
      <c r="SRZ38" s="130"/>
      <c r="SSA38" s="130"/>
      <c r="SSB38" s="130"/>
      <c r="SSC38" s="130"/>
      <c r="SSD38" s="130"/>
      <c r="SSE38" s="130"/>
      <c r="SSF38" s="130"/>
      <c r="SSG38" s="130"/>
      <c r="SSH38" s="130"/>
      <c r="SSI38" s="130"/>
      <c r="SSJ38" s="130"/>
      <c r="SSK38" s="130"/>
      <c r="SSL38" s="130"/>
      <c r="SSM38" s="130"/>
      <c r="SSN38" s="130"/>
      <c r="SSO38" s="130"/>
      <c r="SSP38" s="130"/>
      <c r="SSQ38" s="129"/>
      <c r="SSR38" s="130"/>
      <c r="SSS38" s="130"/>
      <c r="SST38" s="130"/>
      <c r="SSU38" s="130"/>
      <c r="SSV38" s="130"/>
      <c r="SSW38" s="130"/>
      <c r="SSX38" s="130"/>
      <c r="SSY38" s="130"/>
      <c r="SSZ38" s="130"/>
      <c r="STA38" s="130"/>
      <c r="STB38" s="130"/>
      <c r="STC38" s="130"/>
      <c r="STD38" s="130"/>
      <c r="STE38" s="130"/>
      <c r="STF38" s="130"/>
      <c r="STG38" s="130"/>
      <c r="STH38" s="130"/>
      <c r="STI38" s="130"/>
      <c r="STJ38" s="130"/>
      <c r="STK38" s="130"/>
      <c r="STL38" s="130"/>
      <c r="STM38" s="129"/>
      <c r="STN38" s="130"/>
      <c r="STO38" s="130"/>
      <c r="STP38" s="130"/>
      <c r="STQ38" s="130"/>
      <c r="STR38" s="130"/>
      <c r="STS38" s="130"/>
      <c r="STT38" s="130"/>
      <c r="STU38" s="130"/>
      <c r="STV38" s="130"/>
      <c r="STW38" s="130"/>
      <c r="STX38" s="130"/>
      <c r="STY38" s="130"/>
      <c r="STZ38" s="130"/>
      <c r="SUA38" s="130"/>
      <c r="SUB38" s="130"/>
      <c r="SUC38" s="130"/>
      <c r="SUD38" s="130"/>
      <c r="SUE38" s="130"/>
      <c r="SUF38" s="130"/>
      <c r="SUG38" s="130"/>
      <c r="SUH38" s="130"/>
      <c r="SUI38" s="129"/>
      <c r="SUJ38" s="130"/>
      <c r="SUK38" s="130"/>
      <c r="SUL38" s="130"/>
      <c r="SUM38" s="130"/>
      <c r="SUN38" s="130"/>
      <c r="SUO38" s="130"/>
      <c r="SUP38" s="130"/>
      <c r="SUQ38" s="130"/>
      <c r="SUR38" s="130"/>
      <c r="SUS38" s="130"/>
      <c r="SUT38" s="130"/>
      <c r="SUU38" s="130"/>
      <c r="SUV38" s="130"/>
      <c r="SUW38" s="130"/>
      <c r="SUX38" s="130"/>
      <c r="SUY38" s="130"/>
      <c r="SUZ38" s="130"/>
      <c r="SVA38" s="130"/>
      <c r="SVB38" s="130"/>
      <c r="SVC38" s="130"/>
      <c r="SVD38" s="130"/>
      <c r="SVE38" s="129"/>
      <c r="SVF38" s="130"/>
      <c r="SVG38" s="130"/>
      <c r="SVH38" s="130"/>
      <c r="SVI38" s="130"/>
      <c r="SVJ38" s="130"/>
      <c r="SVK38" s="130"/>
      <c r="SVL38" s="130"/>
      <c r="SVM38" s="130"/>
      <c r="SVN38" s="130"/>
      <c r="SVO38" s="130"/>
      <c r="SVP38" s="130"/>
      <c r="SVQ38" s="130"/>
      <c r="SVR38" s="130"/>
      <c r="SVS38" s="130"/>
      <c r="SVT38" s="130"/>
      <c r="SVU38" s="130"/>
      <c r="SVV38" s="130"/>
      <c r="SVW38" s="130"/>
      <c r="SVX38" s="130"/>
      <c r="SVY38" s="130"/>
      <c r="SVZ38" s="130"/>
      <c r="SWA38" s="129"/>
      <c r="SWB38" s="130"/>
      <c r="SWC38" s="130"/>
      <c r="SWD38" s="130"/>
      <c r="SWE38" s="130"/>
      <c r="SWF38" s="130"/>
      <c r="SWG38" s="130"/>
      <c r="SWH38" s="130"/>
      <c r="SWI38" s="130"/>
      <c r="SWJ38" s="130"/>
      <c r="SWK38" s="130"/>
      <c r="SWL38" s="130"/>
      <c r="SWM38" s="130"/>
      <c r="SWN38" s="130"/>
      <c r="SWO38" s="130"/>
      <c r="SWP38" s="130"/>
      <c r="SWQ38" s="130"/>
      <c r="SWR38" s="130"/>
      <c r="SWS38" s="130"/>
      <c r="SWT38" s="130"/>
      <c r="SWU38" s="130"/>
      <c r="SWV38" s="130"/>
      <c r="SWW38" s="129"/>
      <c r="SWX38" s="130"/>
      <c r="SWY38" s="130"/>
      <c r="SWZ38" s="130"/>
      <c r="SXA38" s="130"/>
      <c r="SXB38" s="130"/>
      <c r="SXC38" s="130"/>
      <c r="SXD38" s="130"/>
      <c r="SXE38" s="130"/>
      <c r="SXF38" s="130"/>
      <c r="SXG38" s="130"/>
      <c r="SXH38" s="130"/>
      <c r="SXI38" s="130"/>
      <c r="SXJ38" s="130"/>
      <c r="SXK38" s="130"/>
      <c r="SXL38" s="130"/>
      <c r="SXM38" s="130"/>
      <c r="SXN38" s="130"/>
      <c r="SXO38" s="130"/>
      <c r="SXP38" s="130"/>
      <c r="SXQ38" s="130"/>
      <c r="SXR38" s="130"/>
      <c r="SXS38" s="129"/>
      <c r="SXT38" s="130"/>
      <c r="SXU38" s="130"/>
      <c r="SXV38" s="130"/>
      <c r="SXW38" s="130"/>
      <c r="SXX38" s="130"/>
      <c r="SXY38" s="130"/>
      <c r="SXZ38" s="130"/>
      <c r="SYA38" s="130"/>
      <c r="SYB38" s="130"/>
      <c r="SYC38" s="130"/>
      <c r="SYD38" s="130"/>
      <c r="SYE38" s="130"/>
      <c r="SYF38" s="130"/>
      <c r="SYG38" s="130"/>
      <c r="SYH38" s="130"/>
      <c r="SYI38" s="130"/>
      <c r="SYJ38" s="130"/>
      <c r="SYK38" s="130"/>
      <c r="SYL38" s="130"/>
      <c r="SYM38" s="130"/>
      <c r="SYN38" s="130"/>
      <c r="SYO38" s="129"/>
      <c r="SYP38" s="130"/>
      <c r="SYQ38" s="130"/>
      <c r="SYR38" s="130"/>
      <c r="SYS38" s="130"/>
      <c r="SYT38" s="130"/>
      <c r="SYU38" s="130"/>
      <c r="SYV38" s="130"/>
      <c r="SYW38" s="130"/>
      <c r="SYX38" s="130"/>
      <c r="SYY38" s="130"/>
      <c r="SYZ38" s="130"/>
      <c r="SZA38" s="130"/>
      <c r="SZB38" s="130"/>
      <c r="SZC38" s="130"/>
      <c r="SZD38" s="130"/>
      <c r="SZE38" s="130"/>
      <c r="SZF38" s="130"/>
      <c r="SZG38" s="130"/>
      <c r="SZH38" s="130"/>
      <c r="SZI38" s="130"/>
      <c r="SZJ38" s="130"/>
      <c r="SZK38" s="129"/>
      <c r="SZL38" s="130"/>
      <c r="SZM38" s="130"/>
      <c r="SZN38" s="130"/>
      <c r="SZO38" s="130"/>
      <c r="SZP38" s="130"/>
      <c r="SZQ38" s="130"/>
      <c r="SZR38" s="130"/>
      <c r="SZS38" s="130"/>
      <c r="SZT38" s="130"/>
      <c r="SZU38" s="130"/>
      <c r="SZV38" s="130"/>
      <c r="SZW38" s="130"/>
      <c r="SZX38" s="130"/>
      <c r="SZY38" s="130"/>
      <c r="SZZ38" s="130"/>
      <c r="TAA38" s="130"/>
      <c r="TAB38" s="130"/>
      <c r="TAC38" s="130"/>
      <c r="TAD38" s="130"/>
      <c r="TAE38" s="130"/>
      <c r="TAF38" s="130"/>
      <c r="TAG38" s="129"/>
      <c r="TAH38" s="130"/>
      <c r="TAI38" s="130"/>
      <c r="TAJ38" s="130"/>
      <c r="TAK38" s="130"/>
      <c r="TAL38" s="130"/>
      <c r="TAM38" s="130"/>
      <c r="TAN38" s="130"/>
      <c r="TAO38" s="130"/>
      <c r="TAP38" s="130"/>
      <c r="TAQ38" s="130"/>
      <c r="TAR38" s="130"/>
      <c r="TAS38" s="130"/>
      <c r="TAT38" s="130"/>
      <c r="TAU38" s="130"/>
      <c r="TAV38" s="130"/>
      <c r="TAW38" s="130"/>
      <c r="TAX38" s="130"/>
      <c r="TAY38" s="130"/>
      <c r="TAZ38" s="130"/>
      <c r="TBA38" s="130"/>
      <c r="TBB38" s="130"/>
      <c r="TBC38" s="129"/>
      <c r="TBD38" s="130"/>
      <c r="TBE38" s="130"/>
      <c r="TBF38" s="130"/>
      <c r="TBG38" s="130"/>
      <c r="TBH38" s="130"/>
      <c r="TBI38" s="130"/>
      <c r="TBJ38" s="130"/>
      <c r="TBK38" s="130"/>
      <c r="TBL38" s="130"/>
      <c r="TBM38" s="130"/>
      <c r="TBN38" s="130"/>
      <c r="TBO38" s="130"/>
      <c r="TBP38" s="130"/>
      <c r="TBQ38" s="130"/>
      <c r="TBR38" s="130"/>
      <c r="TBS38" s="130"/>
      <c r="TBT38" s="130"/>
      <c r="TBU38" s="130"/>
      <c r="TBV38" s="130"/>
      <c r="TBW38" s="130"/>
      <c r="TBX38" s="130"/>
      <c r="TBY38" s="129"/>
      <c r="TBZ38" s="130"/>
      <c r="TCA38" s="130"/>
      <c r="TCB38" s="130"/>
      <c r="TCC38" s="130"/>
      <c r="TCD38" s="130"/>
      <c r="TCE38" s="130"/>
      <c r="TCF38" s="130"/>
      <c r="TCG38" s="130"/>
      <c r="TCH38" s="130"/>
      <c r="TCI38" s="130"/>
      <c r="TCJ38" s="130"/>
      <c r="TCK38" s="130"/>
      <c r="TCL38" s="130"/>
      <c r="TCM38" s="130"/>
      <c r="TCN38" s="130"/>
      <c r="TCO38" s="130"/>
      <c r="TCP38" s="130"/>
      <c r="TCQ38" s="130"/>
      <c r="TCR38" s="130"/>
      <c r="TCS38" s="130"/>
      <c r="TCT38" s="130"/>
      <c r="TCU38" s="129"/>
      <c r="TCV38" s="130"/>
      <c r="TCW38" s="130"/>
      <c r="TCX38" s="130"/>
      <c r="TCY38" s="130"/>
      <c r="TCZ38" s="130"/>
      <c r="TDA38" s="130"/>
      <c r="TDB38" s="130"/>
      <c r="TDC38" s="130"/>
      <c r="TDD38" s="130"/>
      <c r="TDE38" s="130"/>
      <c r="TDF38" s="130"/>
      <c r="TDG38" s="130"/>
      <c r="TDH38" s="130"/>
      <c r="TDI38" s="130"/>
      <c r="TDJ38" s="130"/>
      <c r="TDK38" s="130"/>
      <c r="TDL38" s="130"/>
      <c r="TDM38" s="130"/>
      <c r="TDN38" s="130"/>
      <c r="TDO38" s="130"/>
      <c r="TDP38" s="130"/>
      <c r="TDQ38" s="129"/>
      <c r="TDR38" s="130"/>
      <c r="TDS38" s="130"/>
      <c r="TDT38" s="130"/>
      <c r="TDU38" s="130"/>
      <c r="TDV38" s="130"/>
      <c r="TDW38" s="130"/>
      <c r="TDX38" s="130"/>
      <c r="TDY38" s="130"/>
      <c r="TDZ38" s="130"/>
      <c r="TEA38" s="130"/>
      <c r="TEB38" s="130"/>
      <c r="TEC38" s="130"/>
      <c r="TED38" s="130"/>
      <c r="TEE38" s="130"/>
      <c r="TEF38" s="130"/>
      <c r="TEG38" s="130"/>
      <c r="TEH38" s="130"/>
      <c r="TEI38" s="130"/>
      <c r="TEJ38" s="130"/>
      <c r="TEK38" s="130"/>
      <c r="TEL38" s="130"/>
      <c r="TEM38" s="129"/>
      <c r="TEN38" s="130"/>
      <c r="TEO38" s="130"/>
      <c r="TEP38" s="130"/>
      <c r="TEQ38" s="130"/>
      <c r="TER38" s="130"/>
      <c r="TES38" s="130"/>
      <c r="TET38" s="130"/>
      <c r="TEU38" s="130"/>
      <c r="TEV38" s="130"/>
      <c r="TEW38" s="130"/>
      <c r="TEX38" s="130"/>
      <c r="TEY38" s="130"/>
      <c r="TEZ38" s="130"/>
      <c r="TFA38" s="130"/>
      <c r="TFB38" s="130"/>
      <c r="TFC38" s="130"/>
      <c r="TFD38" s="130"/>
      <c r="TFE38" s="130"/>
      <c r="TFF38" s="130"/>
      <c r="TFG38" s="130"/>
      <c r="TFH38" s="130"/>
      <c r="TFI38" s="129"/>
      <c r="TFJ38" s="130"/>
      <c r="TFK38" s="130"/>
      <c r="TFL38" s="130"/>
      <c r="TFM38" s="130"/>
      <c r="TFN38" s="130"/>
      <c r="TFO38" s="130"/>
      <c r="TFP38" s="130"/>
      <c r="TFQ38" s="130"/>
      <c r="TFR38" s="130"/>
      <c r="TFS38" s="130"/>
      <c r="TFT38" s="130"/>
      <c r="TFU38" s="130"/>
      <c r="TFV38" s="130"/>
      <c r="TFW38" s="130"/>
      <c r="TFX38" s="130"/>
      <c r="TFY38" s="130"/>
      <c r="TFZ38" s="130"/>
      <c r="TGA38" s="130"/>
      <c r="TGB38" s="130"/>
      <c r="TGC38" s="130"/>
      <c r="TGD38" s="130"/>
      <c r="TGE38" s="129"/>
      <c r="TGF38" s="130"/>
      <c r="TGG38" s="130"/>
      <c r="TGH38" s="130"/>
      <c r="TGI38" s="130"/>
      <c r="TGJ38" s="130"/>
      <c r="TGK38" s="130"/>
      <c r="TGL38" s="130"/>
      <c r="TGM38" s="130"/>
      <c r="TGN38" s="130"/>
      <c r="TGO38" s="130"/>
      <c r="TGP38" s="130"/>
      <c r="TGQ38" s="130"/>
      <c r="TGR38" s="130"/>
      <c r="TGS38" s="130"/>
      <c r="TGT38" s="130"/>
      <c r="TGU38" s="130"/>
      <c r="TGV38" s="130"/>
      <c r="TGW38" s="130"/>
      <c r="TGX38" s="130"/>
      <c r="TGY38" s="130"/>
      <c r="TGZ38" s="130"/>
      <c r="THA38" s="129"/>
      <c r="THB38" s="130"/>
      <c r="THC38" s="130"/>
      <c r="THD38" s="130"/>
      <c r="THE38" s="130"/>
      <c r="THF38" s="130"/>
      <c r="THG38" s="130"/>
      <c r="THH38" s="130"/>
      <c r="THI38" s="130"/>
      <c r="THJ38" s="130"/>
      <c r="THK38" s="130"/>
      <c r="THL38" s="130"/>
      <c r="THM38" s="130"/>
      <c r="THN38" s="130"/>
      <c r="THO38" s="130"/>
      <c r="THP38" s="130"/>
      <c r="THQ38" s="130"/>
      <c r="THR38" s="130"/>
      <c r="THS38" s="130"/>
      <c r="THT38" s="130"/>
      <c r="THU38" s="130"/>
      <c r="THV38" s="130"/>
      <c r="THW38" s="129"/>
      <c r="THX38" s="130"/>
      <c r="THY38" s="130"/>
      <c r="THZ38" s="130"/>
      <c r="TIA38" s="130"/>
      <c r="TIB38" s="130"/>
      <c r="TIC38" s="130"/>
      <c r="TID38" s="130"/>
      <c r="TIE38" s="130"/>
      <c r="TIF38" s="130"/>
      <c r="TIG38" s="130"/>
      <c r="TIH38" s="130"/>
      <c r="TII38" s="130"/>
      <c r="TIJ38" s="130"/>
      <c r="TIK38" s="130"/>
      <c r="TIL38" s="130"/>
      <c r="TIM38" s="130"/>
      <c r="TIN38" s="130"/>
      <c r="TIO38" s="130"/>
      <c r="TIP38" s="130"/>
      <c r="TIQ38" s="130"/>
      <c r="TIR38" s="130"/>
      <c r="TIS38" s="129"/>
      <c r="TIT38" s="130"/>
      <c r="TIU38" s="130"/>
      <c r="TIV38" s="130"/>
      <c r="TIW38" s="130"/>
      <c r="TIX38" s="130"/>
      <c r="TIY38" s="130"/>
      <c r="TIZ38" s="130"/>
      <c r="TJA38" s="130"/>
      <c r="TJB38" s="130"/>
      <c r="TJC38" s="130"/>
      <c r="TJD38" s="130"/>
      <c r="TJE38" s="130"/>
      <c r="TJF38" s="130"/>
      <c r="TJG38" s="130"/>
      <c r="TJH38" s="130"/>
      <c r="TJI38" s="130"/>
      <c r="TJJ38" s="130"/>
      <c r="TJK38" s="130"/>
      <c r="TJL38" s="130"/>
      <c r="TJM38" s="130"/>
      <c r="TJN38" s="130"/>
      <c r="TJO38" s="129"/>
      <c r="TJP38" s="130"/>
      <c r="TJQ38" s="130"/>
      <c r="TJR38" s="130"/>
      <c r="TJS38" s="130"/>
      <c r="TJT38" s="130"/>
      <c r="TJU38" s="130"/>
      <c r="TJV38" s="130"/>
      <c r="TJW38" s="130"/>
      <c r="TJX38" s="130"/>
      <c r="TJY38" s="130"/>
      <c r="TJZ38" s="130"/>
      <c r="TKA38" s="130"/>
      <c r="TKB38" s="130"/>
      <c r="TKC38" s="130"/>
      <c r="TKD38" s="130"/>
      <c r="TKE38" s="130"/>
      <c r="TKF38" s="130"/>
      <c r="TKG38" s="130"/>
      <c r="TKH38" s="130"/>
      <c r="TKI38" s="130"/>
      <c r="TKJ38" s="130"/>
      <c r="TKK38" s="129"/>
      <c r="TKL38" s="130"/>
      <c r="TKM38" s="130"/>
      <c r="TKN38" s="130"/>
      <c r="TKO38" s="130"/>
      <c r="TKP38" s="130"/>
      <c r="TKQ38" s="130"/>
      <c r="TKR38" s="130"/>
      <c r="TKS38" s="130"/>
      <c r="TKT38" s="130"/>
      <c r="TKU38" s="130"/>
      <c r="TKV38" s="130"/>
      <c r="TKW38" s="130"/>
      <c r="TKX38" s="130"/>
      <c r="TKY38" s="130"/>
      <c r="TKZ38" s="130"/>
      <c r="TLA38" s="130"/>
      <c r="TLB38" s="130"/>
      <c r="TLC38" s="130"/>
      <c r="TLD38" s="130"/>
      <c r="TLE38" s="130"/>
      <c r="TLF38" s="130"/>
      <c r="TLG38" s="129"/>
      <c r="TLH38" s="130"/>
      <c r="TLI38" s="130"/>
      <c r="TLJ38" s="130"/>
      <c r="TLK38" s="130"/>
      <c r="TLL38" s="130"/>
      <c r="TLM38" s="130"/>
      <c r="TLN38" s="130"/>
      <c r="TLO38" s="130"/>
      <c r="TLP38" s="130"/>
      <c r="TLQ38" s="130"/>
      <c r="TLR38" s="130"/>
      <c r="TLS38" s="130"/>
      <c r="TLT38" s="130"/>
      <c r="TLU38" s="130"/>
      <c r="TLV38" s="130"/>
      <c r="TLW38" s="130"/>
      <c r="TLX38" s="130"/>
      <c r="TLY38" s="130"/>
      <c r="TLZ38" s="130"/>
      <c r="TMA38" s="130"/>
      <c r="TMB38" s="130"/>
      <c r="TMC38" s="129"/>
      <c r="TMD38" s="130"/>
      <c r="TME38" s="130"/>
      <c r="TMF38" s="130"/>
      <c r="TMG38" s="130"/>
      <c r="TMH38" s="130"/>
      <c r="TMI38" s="130"/>
      <c r="TMJ38" s="130"/>
      <c r="TMK38" s="130"/>
      <c r="TML38" s="130"/>
      <c r="TMM38" s="130"/>
      <c r="TMN38" s="130"/>
      <c r="TMO38" s="130"/>
      <c r="TMP38" s="130"/>
      <c r="TMQ38" s="130"/>
      <c r="TMR38" s="130"/>
      <c r="TMS38" s="130"/>
      <c r="TMT38" s="130"/>
      <c r="TMU38" s="130"/>
      <c r="TMV38" s="130"/>
      <c r="TMW38" s="130"/>
      <c r="TMX38" s="130"/>
      <c r="TMY38" s="129"/>
      <c r="TMZ38" s="130"/>
      <c r="TNA38" s="130"/>
      <c r="TNB38" s="130"/>
      <c r="TNC38" s="130"/>
      <c r="TND38" s="130"/>
      <c r="TNE38" s="130"/>
      <c r="TNF38" s="130"/>
      <c r="TNG38" s="130"/>
      <c r="TNH38" s="130"/>
      <c r="TNI38" s="130"/>
      <c r="TNJ38" s="130"/>
      <c r="TNK38" s="130"/>
      <c r="TNL38" s="130"/>
      <c r="TNM38" s="130"/>
      <c r="TNN38" s="130"/>
      <c r="TNO38" s="130"/>
      <c r="TNP38" s="130"/>
      <c r="TNQ38" s="130"/>
      <c r="TNR38" s="130"/>
      <c r="TNS38" s="130"/>
      <c r="TNT38" s="130"/>
      <c r="TNU38" s="129"/>
      <c r="TNV38" s="130"/>
      <c r="TNW38" s="130"/>
      <c r="TNX38" s="130"/>
      <c r="TNY38" s="130"/>
      <c r="TNZ38" s="130"/>
      <c r="TOA38" s="130"/>
      <c r="TOB38" s="130"/>
      <c r="TOC38" s="130"/>
      <c r="TOD38" s="130"/>
      <c r="TOE38" s="130"/>
      <c r="TOF38" s="130"/>
      <c r="TOG38" s="130"/>
      <c r="TOH38" s="130"/>
      <c r="TOI38" s="130"/>
      <c r="TOJ38" s="130"/>
      <c r="TOK38" s="130"/>
      <c r="TOL38" s="130"/>
      <c r="TOM38" s="130"/>
      <c r="TON38" s="130"/>
      <c r="TOO38" s="130"/>
      <c r="TOP38" s="130"/>
      <c r="TOQ38" s="129"/>
      <c r="TOR38" s="130"/>
      <c r="TOS38" s="130"/>
      <c r="TOT38" s="130"/>
      <c r="TOU38" s="130"/>
      <c r="TOV38" s="130"/>
      <c r="TOW38" s="130"/>
      <c r="TOX38" s="130"/>
      <c r="TOY38" s="130"/>
      <c r="TOZ38" s="130"/>
      <c r="TPA38" s="130"/>
      <c r="TPB38" s="130"/>
      <c r="TPC38" s="130"/>
      <c r="TPD38" s="130"/>
      <c r="TPE38" s="130"/>
      <c r="TPF38" s="130"/>
      <c r="TPG38" s="130"/>
      <c r="TPH38" s="130"/>
      <c r="TPI38" s="130"/>
      <c r="TPJ38" s="130"/>
      <c r="TPK38" s="130"/>
      <c r="TPL38" s="130"/>
      <c r="TPM38" s="129"/>
      <c r="TPN38" s="130"/>
      <c r="TPO38" s="130"/>
      <c r="TPP38" s="130"/>
      <c r="TPQ38" s="130"/>
      <c r="TPR38" s="130"/>
      <c r="TPS38" s="130"/>
      <c r="TPT38" s="130"/>
      <c r="TPU38" s="130"/>
      <c r="TPV38" s="130"/>
      <c r="TPW38" s="130"/>
      <c r="TPX38" s="130"/>
      <c r="TPY38" s="130"/>
      <c r="TPZ38" s="130"/>
      <c r="TQA38" s="130"/>
      <c r="TQB38" s="130"/>
      <c r="TQC38" s="130"/>
      <c r="TQD38" s="130"/>
      <c r="TQE38" s="130"/>
      <c r="TQF38" s="130"/>
      <c r="TQG38" s="130"/>
      <c r="TQH38" s="130"/>
      <c r="TQI38" s="129"/>
      <c r="TQJ38" s="130"/>
      <c r="TQK38" s="130"/>
      <c r="TQL38" s="130"/>
      <c r="TQM38" s="130"/>
      <c r="TQN38" s="130"/>
      <c r="TQO38" s="130"/>
      <c r="TQP38" s="130"/>
      <c r="TQQ38" s="130"/>
      <c r="TQR38" s="130"/>
      <c r="TQS38" s="130"/>
      <c r="TQT38" s="130"/>
      <c r="TQU38" s="130"/>
      <c r="TQV38" s="130"/>
      <c r="TQW38" s="130"/>
      <c r="TQX38" s="130"/>
      <c r="TQY38" s="130"/>
      <c r="TQZ38" s="130"/>
      <c r="TRA38" s="130"/>
      <c r="TRB38" s="130"/>
      <c r="TRC38" s="130"/>
      <c r="TRD38" s="130"/>
      <c r="TRE38" s="129"/>
      <c r="TRF38" s="130"/>
      <c r="TRG38" s="130"/>
      <c r="TRH38" s="130"/>
      <c r="TRI38" s="130"/>
      <c r="TRJ38" s="130"/>
      <c r="TRK38" s="130"/>
      <c r="TRL38" s="130"/>
      <c r="TRM38" s="130"/>
      <c r="TRN38" s="130"/>
      <c r="TRO38" s="130"/>
      <c r="TRP38" s="130"/>
      <c r="TRQ38" s="130"/>
      <c r="TRR38" s="130"/>
      <c r="TRS38" s="130"/>
      <c r="TRT38" s="130"/>
      <c r="TRU38" s="130"/>
      <c r="TRV38" s="130"/>
      <c r="TRW38" s="130"/>
      <c r="TRX38" s="130"/>
      <c r="TRY38" s="130"/>
      <c r="TRZ38" s="130"/>
      <c r="TSA38" s="129"/>
      <c r="TSB38" s="130"/>
      <c r="TSC38" s="130"/>
      <c r="TSD38" s="130"/>
      <c r="TSE38" s="130"/>
      <c r="TSF38" s="130"/>
      <c r="TSG38" s="130"/>
      <c r="TSH38" s="130"/>
      <c r="TSI38" s="130"/>
      <c r="TSJ38" s="130"/>
      <c r="TSK38" s="130"/>
      <c r="TSL38" s="130"/>
      <c r="TSM38" s="130"/>
      <c r="TSN38" s="130"/>
      <c r="TSO38" s="130"/>
      <c r="TSP38" s="130"/>
      <c r="TSQ38" s="130"/>
      <c r="TSR38" s="130"/>
      <c r="TSS38" s="130"/>
      <c r="TST38" s="130"/>
      <c r="TSU38" s="130"/>
      <c r="TSV38" s="130"/>
      <c r="TSW38" s="129"/>
      <c r="TSX38" s="130"/>
      <c r="TSY38" s="130"/>
      <c r="TSZ38" s="130"/>
      <c r="TTA38" s="130"/>
      <c r="TTB38" s="130"/>
      <c r="TTC38" s="130"/>
      <c r="TTD38" s="130"/>
      <c r="TTE38" s="130"/>
      <c r="TTF38" s="130"/>
      <c r="TTG38" s="130"/>
      <c r="TTH38" s="130"/>
      <c r="TTI38" s="130"/>
      <c r="TTJ38" s="130"/>
      <c r="TTK38" s="130"/>
      <c r="TTL38" s="130"/>
      <c r="TTM38" s="130"/>
      <c r="TTN38" s="130"/>
      <c r="TTO38" s="130"/>
      <c r="TTP38" s="130"/>
      <c r="TTQ38" s="130"/>
      <c r="TTR38" s="130"/>
      <c r="TTS38" s="129"/>
      <c r="TTT38" s="130"/>
      <c r="TTU38" s="130"/>
      <c r="TTV38" s="130"/>
      <c r="TTW38" s="130"/>
      <c r="TTX38" s="130"/>
      <c r="TTY38" s="130"/>
      <c r="TTZ38" s="130"/>
      <c r="TUA38" s="130"/>
      <c r="TUB38" s="130"/>
      <c r="TUC38" s="130"/>
      <c r="TUD38" s="130"/>
      <c r="TUE38" s="130"/>
      <c r="TUF38" s="130"/>
      <c r="TUG38" s="130"/>
      <c r="TUH38" s="130"/>
      <c r="TUI38" s="130"/>
      <c r="TUJ38" s="130"/>
      <c r="TUK38" s="130"/>
      <c r="TUL38" s="130"/>
      <c r="TUM38" s="130"/>
      <c r="TUN38" s="130"/>
      <c r="TUO38" s="129"/>
      <c r="TUP38" s="130"/>
      <c r="TUQ38" s="130"/>
      <c r="TUR38" s="130"/>
      <c r="TUS38" s="130"/>
      <c r="TUT38" s="130"/>
      <c r="TUU38" s="130"/>
      <c r="TUV38" s="130"/>
      <c r="TUW38" s="130"/>
      <c r="TUX38" s="130"/>
      <c r="TUY38" s="130"/>
      <c r="TUZ38" s="130"/>
      <c r="TVA38" s="130"/>
      <c r="TVB38" s="130"/>
      <c r="TVC38" s="130"/>
      <c r="TVD38" s="130"/>
      <c r="TVE38" s="130"/>
      <c r="TVF38" s="130"/>
      <c r="TVG38" s="130"/>
      <c r="TVH38" s="130"/>
      <c r="TVI38" s="130"/>
      <c r="TVJ38" s="130"/>
      <c r="TVK38" s="129"/>
      <c r="TVL38" s="130"/>
      <c r="TVM38" s="130"/>
      <c r="TVN38" s="130"/>
      <c r="TVO38" s="130"/>
      <c r="TVP38" s="130"/>
      <c r="TVQ38" s="130"/>
      <c r="TVR38" s="130"/>
      <c r="TVS38" s="130"/>
      <c r="TVT38" s="130"/>
      <c r="TVU38" s="130"/>
      <c r="TVV38" s="130"/>
      <c r="TVW38" s="130"/>
      <c r="TVX38" s="130"/>
      <c r="TVY38" s="130"/>
      <c r="TVZ38" s="130"/>
      <c r="TWA38" s="130"/>
      <c r="TWB38" s="130"/>
      <c r="TWC38" s="130"/>
      <c r="TWD38" s="130"/>
      <c r="TWE38" s="130"/>
      <c r="TWF38" s="130"/>
      <c r="TWG38" s="129"/>
      <c r="TWH38" s="130"/>
      <c r="TWI38" s="130"/>
      <c r="TWJ38" s="130"/>
      <c r="TWK38" s="130"/>
      <c r="TWL38" s="130"/>
      <c r="TWM38" s="130"/>
      <c r="TWN38" s="130"/>
      <c r="TWO38" s="130"/>
      <c r="TWP38" s="130"/>
      <c r="TWQ38" s="130"/>
      <c r="TWR38" s="130"/>
      <c r="TWS38" s="130"/>
      <c r="TWT38" s="130"/>
      <c r="TWU38" s="130"/>
      <c r="TWV38" s="130"/>
      <c r="TWW38" s="130"/>
      <c r="TWX38" s="130"/>
      <c r="TWY38" s="130"/>
      <c r="TWZ38" s="130"/>
      <c r="TXA38" s="130"/>
      <c r="TXB38" s="130"/>
      <c r="TXC38" s="129"/>
      <c r="TXD38" s="130"/>
      <c r="TXE38" s="130"/>
      <c r="TXF38" s="130"/>
      <c r="TXG38" s="130"/>
      <c r="TXH38" s="130"/>
      <c r="TXI38" s="130"/>
      <c r="TXJ38" s="130"/>
      <c r="TXK38" s="130"/>
      <c r="TXL38" s="130"/>
      <c r="TXM38" s="130"/>
      <c r="TXN38" s="130"/>
      <c r="TXO38" s="130"/>
      <c r="TXP38" s="130"/>
      <c r="TXQ38" s="130"/>
      <c r="TXR38" s="130"/>
      <c r="TXS38" s="130"/>
      <c r="TXT38" s="130"/>
      <c r="TXU38" s="130"/>
      <c r="TXV38" s="130"/>
      <c r="TXW38" s="130"/>
      <c r="TXX38" s="130"/>
      <c r="TXY38" s="129"/>
      <c r="TXZ38" s="130"/>
      <c r="TYA38" s="130"/>
      <c r="TYB38" s="130"/>
      <c r="TYC38" s="130"/>
      <c r="TYD38" s="130"/>
      <c r="TYE38" s="130"/>
      <c r="TYF38" s="130"/>
      <c r="TYG38" s="130"/>
      <c r="TYH38" s="130"/>
      <c r="TYI38" s="130"/>
      <c r="TYJ38" s="130"/>
      <c r="TYK38" s="130"/>
      <c r="TYL38" s="130"/>
      <c r="TYM38" s="130"/>
      <c r="TYN38" s="130"/>
      <c r="TYO38" s="130"/>
      <c r="TYP38" s="130"/>
      <c r="TYQ38" s="130"/>
      <c r="TYR38" s="130"/>
      <c r="TYS38" s="130"/>
      <c r="TYT38" s="130"/>
      <c r="TYU38" s="129"/>
      <c r="TYV38" s="130"/>
      <c r="TYW38" s="130"/>
      <c r="TYX38" s="130"/>
      <c r="TYY38" s="130"/>
      <c r="TYZ38" s="130"/>
      <c r="TZA38" s="130"/>
      <c r="TZB38" s="130"/>
      <c r="TZC38" s="130"/>
      <c r="TZD38" s="130"/>
      <c r="TZE38" s="130"/>
      <c r="TZF38" s="130"/>
      <c r="TZG38" s="130"/>
      <c r="TZH38" s="130"/>
      <c r="TZI38" s="130"/>
      <c r="TZJ38" s="130"/>
      <c r="TZK38" s="130"/>
      <c r="TZL38" s="130"/>
      <c r="TZM38" s="130"/>
      <c r="TZN38" s="130"/>
      <c r="TZO38" s="130"/>
      <c r="TZP38" s="130"/>
      <c r="TZQ38" s="129"/>
      <c r="TZR38" s="130"/>
      <c r="TZS38" s="130"/>
      <c r="TZT38" s="130"/>
      <c r="TZU38" s="130"/>
      <c r="TZV38" s="130"/>
      <c r="TZW38" s="130"/>
      <c r="TZX38" s="130"/>
      <c r="TZY38" s="130"/>
      <c r="TZZ38" s="130"/>
      <c r="UAA38" s="130"/>
      <c r="UAB38" s="130"/>
      <c r="UAC38" s="130"/>
      <c r="UAD38" s="130"/>
      <c r="UAE38" s="130"/>
      <c r="UAF38" s="130"/>
      <c r="UAG38" s="130"/>
      <c r="UAH38" s="130"/>
      <c r="UAI38" s="130"/>
      <c r="UAJ38" s="130"/>
      <c r="UAK38" s="130"/>
      <c r="UAL38" s="130"/>
      <c r="UAM38" s="129"/>
      <c r="UAN38" s="130"/>
      <c r="UAO38" s="130"/>
      <c r="UAP38" s="130"/>
      <c r="UAQ38" s="130"/>
      <c r="UAR38" s="130"/>
      <c r="UAS38" s="130"/>
      <c r="UAT38" s="130"/>
      <c r="UAU38" s="130"/>
      <c r="UAV38" s="130"/>
      <c r="UAW38" s="130"/>
      <c r="UAX38" s="130"/>
      <c r="UAY38" s="130"/>
      <c r="UAZ38" s="130"/>
      <c r="UBA38" s="130"/>
      <c r="UBB38" s="130"/>
      <c r="UBC38" s="130"/>
      <c r="UBD38" s="130"/>
      <c r="UBE38" s="130"/>
      <c r="UBF38" s="130"/>
      <c r="UBG38" s="130"/>
      <c r="UBH38" s="130"/>
      <c r="UBI38" s="129"/>
      <c r="UBJ38" s="130"/>
      <c r="UBK38" s="130"/>
      <c r="UBL38" s="130"/>
      <c r="UBM38" s="130"/>
      <c r="UBN38" s="130"/>
      <c r="UBO38" s="130"/>
      <c r="UBP38" s="130"/>
      <c r="UBQ38" s="130"/>
      <c r="UBR38" s="130"/>
      <c r="UBS38" s="130"/>
      <c r="UBT38" s="130"/>
      <c r="UBU38" s="130"/>
      <c r="UBV38" s="130"/>
      <c r="UBW38" s="130"/>
      <c r="UBX38" s="130"/>
      <c r="UBY38" s="130"/>
      <c r="UBZ38" s="130"/>
      <c r="UCA38" s="130"/>
      <c r="UCB38" s="130"/>
      <c r="UCC38" s="130"/>
      <c r="UCD38" s="130"/>
      <c r="UCE38" s="129"/>
      <c r="UCF38" s="130"/>
      <c r="UCG38" s="130"/>
      <c r="UCH38" s="130"/>
      <c r="UCI38" s="130"/>
      <c r="UCJ38" s="130"/>
      <c r="UCK38" s="130"/>
      <c r="UCL38" s="130"/>
      <c r="UCM38" s="130"/>
      <c r="UCN38" s="130"/>
      <c r="UCO38" s="130"/>
      <c r="UCP38" s="130"/>
      <c r="UCQ38" s="130"/>
      <c r="UCR38" s="130"/>
      <c r="UCS38" s="130"/>
      <c r="UCT38" s="130"/>
      <c r="UCU38" s="130"/>
      <c r="UCV38" s="130"/>
      <c r="UCW38" s="130"/>
      <c r="UCX38" s="130"/>
      <c r="UCY38" s="130"/>
      <c r="UCZ38" s="130"/>
      <c r="UDA38" s="129"/>
      <c r="UDB38" s="130"/>
      <c r="UDC38" s="130"/>
      <c r="UDD38" s="130"/>
      <c r="UDE38" s="130"/>
      <c r="UDF38" s="130"/>
      <c r="UDG38" s="130"/>
      <c r="UDH38" s="130"/>
      <c r="UDI38" s="130"/>
      <c r="UDJ38" s="130"/>
      <c r="UDK38" s="130"/>
      <c r="UDL38" s="130"/>
      <c r="UDM38" s="130"/>
      <c r="UDN38" s="130"/>
      <c r="UDO38" s="130"/>
      <c r="UDP38" s="130"/>
      <c r="UDQ38" s="130"/>
      <c r="UDR38" s="130"/>
      <c r="UDS38" s="130"/>
      <c r="UDT38" s="130"/>
      <c r="UDU38" s="130"/>
      <c r="UDV38" s="130"/>
      <c r="UDW38" s="129"/>
      <c r="UDX38" s="130"/>
      <c r="UDY38" s="130"/>
      <c r="UDZ38" s="130"/>
      <c r="UEA38" s="130"/>
      <c r="UEB38" s="130"/>
      <c r="UEC38" s="130"/>
      <c r="UED38" s="130"/>
      <c r="UEE38" s="130"/>
      <c r="UEF38" s="130"/>
      <c r="UEG38" s="130"/>
      <c r="UEH38" s="130"/>
      <c r="UEI38" s="130"/>
      <c r="UEJ38" s="130"/>
      <c r="UEK38" s="130"/>
      <c r="UEL38" s="130"/>
      <c r="UEM38" s="130"/>
      <c r="UEN38" s="130"/>
      <c r="UEO38" s="130"/>
      <c r="UEP38" s="130"/>
      <c r="UEQ38" s="130"/>
      <c r="UER38" s="130"/>
      <c r="UES38" s="129"/>
      <c r="UET38" s="130"/>
      <c r="UEU38" s="130"/>
      <c r="UEV38" s="130"/>
      <c r="UEW38" s="130"/>
      <c r="UEX38" s="130"/>
      <c r="UEY38" s="130"/>
      <c r="UEZ38" s="130"/>
      <c r="UFA38" s="130"/>
      <c r="UFB38" s="130"/>
      <c r="UFC38" s="130"/>
      <c r="UFD38" s="130"/>
      <c r="UFE38" s="130"/>
      <c r="UFF38" s="130"/>
      <c r="UFG38" s="130"/>
      <c r="UFH38" s="130"/>
      <c r="UFI38" s="130"/>
      <c r="UFJ38" s="130"/>
      <c r="UFK38" s="130"/>
      <c r="UFL38" s="130"/>
      <c r="UFM38" s="130"/>
      <c r="UFN38" s="130"/>
      <c r="UFO38" s="129"/>
      <c r="UFP38" s="130"/>
      <c r="UFQ38" s="130"/>
      <c r="UFR38" s="130"/>
      <c r="UFS38" s="130"/>
      <c r="UFT38" s="130"/>
      <c r="UFU38" s="130"/>
      <c r="UFV38" s="130"/>
      <c r="UFW38" s="130"/>
      <c r="UFX38" s="130"/>
      <c r="UFY38" s="130"/>
      <c r="UFZ38" s="130"/>
      <c r="UGA38" s="130"/>
      <c r="UGB38" s="130"/>
      <c r="UGC38" s="130"/>
      <c r="UGD38" s="130"/>
      <c r="UGE38" s="130"/>
      <c r="UGF38" s="130"/>
      <c r="UGG38" s="130"/>
      <c r="UGH38" s="130"/>
      <c r="UGI38" s="130"/>
      <c r="UGJ38" s="130"/>
      <c r="UGK38" s="129"/>
      <c r="UGL38" s="130"/>
      <c r="UGM38" s="130"/>
      <c r="UGN38" s="130"/>
      <c r="UGO38" s="130"/>
      <c r="UGP38" s="130"/>
      <c r="UGQ38" s="130"/>
      <c r="UGR38" s="130"/>
      <c r="UGS38" s="130"/>
      <c r="UGT38" s="130"/>
      <c r="UGU38" s="130"/>
      <c r="UGV38" s="130"/>
      <c r="UGW38" s="130"/>
      <c r="UGX38" s="130"/>
      <c r="UGY38" s="130"/>
      <c r="UGZ38" s="130"/>
      <c r="UHA38" s="130"/>
      <c r="UHB38" s="130"/>
      <c r="UHC38" s="130"/>
      <c r="UHD38" s="130"/>
      <c r="UHE38" s="130"/>
      <c r="UHF38" s="130"/>
      <c r="UHG38" s="129"/>
      <c r="UHH38" s="130"/>
      <c r="UHI38" s="130"/>
      <c r="UHJ38" s="130"/>
      <c r="UHK38" s="130"/>
      <c r="UHL38" s="130"/>
      <c r="UHM38" s="130"/>
      <c r="UHN38" s="130"/>
      <c r="UHO38" s="130"/>
      <c r="UHP38" s="130"/>
      <c r="UHQ38" s="130"/>
      <c r="UHR38" s="130"/>
      <c r="UHS38" s="130"/>
      <c r="UHT38" s="130"/>
      <c r="UHU38" s="130"/>
      <c r="UHV38" s="130"/>
      <c r="UHW38" s="130"/>
      <c r="UHX38" s="130"/>
      <c r="UHY38" s="130"/>
      <c r="UHZ38" s="130"/>
      <c r="UIA38" s="130"/>
      <c r="UIB38" s="130"/>
      <c r="UIC38" s="129"/>
      <c r="UID38" s="130"/>
      <c r="UIE38" s="130"/>
      <c r="UIF38" s="130"/>
      <c r="UIG38" s="130"/>
      <c r="UIH38" s="130"/>
      <c r="UII38" s="130"/>
      <c r="UIJ38" s="130"/>
      <c r="UIK38" s="130"/>
      <c r="UIL38" s="130"/>
      <c r="UIM38" s="130"/>
      <c r="UIN38" s="130"/>
      <c r="UIO38" s="130"/>
      <c r="UIP38" s="130"/>
      <c r="UIQ38" s="130"/>
      <c r="UIR38" s="130"/>
      <c r="UIS38" s="130"/>
      <c r="UIT38" s="130"/>
      <c r="UIU38" s="130"/>
      <c r="UIV38" s="130"/>
      <c r="UIW38" s="130"/>
      <c r="UIX38" s="130"/>
      <c r="UIY38" s="129"/>
      <c r="UIZ38" s="130"/>
      <c r="UJA38" s="130"/>
      <c r="UJB38" s="130"/>
      <c r="UJC38" s="130"/>
      <c r="UJD38" s="130"/>
      <c r="UJE38" s="130"/>
      <c r="UJF38" s="130"/>
      <c r="UJG38" s="130"/>
      <c r="UJH38" s="130"/>
      <c r="UJI38" s="130"/>
      <c r="UJJ38" s="130"/>
      <c r="UJK38" s="130"/>
      <c r="UJL38" s="130"/>
      <c r="UJM38" s="130"/>
      <c r="UJN38" s="130"/>
      <c r="UJO38" s="130"/>
      <c r="UJP38" s="130"/>
      <c r="UJQ38" s="130"/>
      <c r="UJR38" s="130"/>
      <c r="UJS38" s="130"/>
      <c r="UJT38" s="130"/>
      <c r="UJU38" s="129"/>
      <c r="UJV38" s="130"/>
      <c r="UJW38" s="130"/>
      <c r="UJX38" s="130"/>
      <c r="UJY38" s="130"/>
      <c r="UJZ38" s="130"/>
      <c r="UKA38" s="130"/>
      <c r="UKB38" s="130"/>
      <c r="UKC38" s="130"/>
      <c r="UKD38" s="130"/>
      <c r="UKE38" s="130"/>
      <c r="UKF38" s="130"/>
      <c r="UKG38" s="130"/>
      <c r="UKH38" s="130"/>
      <c r="UKI38" s="130"/>
      <c r="UKJ38" s="130"/>
      <c r="UKK38" s="130"/>
      <c r="UKL38" s="130"/>
      <c r="UKM38" s="130"/>
      <c r="UKN38" s="130"/>
      <c r="UKO38" s="130"/>
      <c r="UKP38" s="130"/>
      <c r="UKQ38" s="129"/>
      <c r="UKR38" s="130"/>
      <c r="UKS38" s="130"/>
      <c r="UKT38" s="130"/>
      <c r="UKU38" s="130"/>
      <c r="UKV38" s="130"/>
      <c r="UKW38" s="130"/>
      <c r="UKX38" s="130"/>
      <c r="UKY38" s="130"/>
      <c r="UKZ38" s="130"/>
      <c r="ULA38" s="130"/>
      <c r="ULB38" s="130"/>
      <c r="ULC38" s="130"/>
      <c r="ULD38" s="130"/>
      <c r="ULE38" s="130"/>
      <c r="ULF38" s="130"/>
      <c r="ULG38" s="130"/>
      <c r="ULH38" s="130"/>
      <c r="ULI38" s="130"/>
      <c r="ULJ38" s="130"/>
      <c r="ULK38" s="130"/>
      <c r="ULL38" s="130"/>
      <c r="ULM38" s="129"/>
      <c r="ULN38" s="130"/>
      <c r="ULO38" s="130"/>
      <c r="ULP38" s="130"/>
      <c r="ULQ38" s="130"/>
      <c r="ULR38" s="130"/>
      <c r="ULS38" s="130"/>
      <c r="ULT38" s="130"/>
      <c r="ULU38" s="130"/>
      <c r="ULV38" s="130"/>
      <c r="ULW38" s="130"/>
      <c r="ULX38" s="130"/>
      <c r="ULY38" s="130"/>
      <c r="ULZ38" s="130"/>
      <c r="UMA38" s="130"/>
      <c r="UMB38" s="130"/>
      <c r="UMC38" s="130"/>
      <c r="UMD38" s="130"/>
      <c r="UME38" s="130"/>
      <c r="UMF38" s="130"/>
      <c r="UMG38" s="130"/>
      <c r="UMH38" s="130"/>
      <c r="UMI38" s="129"/>
      <c r="UMJ38" s="130"/>
      <c r="UMK38" s="130"/>
      <c r="UML38" s="130"/>
      <c r="UMM38" s="130"/>
      <c r="UMN38" s="130"/>
      <c r="UMO38" s="130"/>
      <c r="UMP38" s="130"/>
      <c r="UMQ38" s="130"/>
      <c r="UMR38" s="130"/>
      <c r="UMS38" s="130"/>
      <c r="UMT38" s="130"/>
      <c r="UMU38" s="130"/>
      <c r="UMV38" s="130"/>
      <c r="UMW38" s="130"/>
      <c r="UMX38" s="130"/>
      <c r="UMY38" s="130"/>
      <c r="UMZ38" s="130"/>
      <c r="UNA38" s="130"/>
      <c r="UNB38" s="130"/>
      <c r="UNC38" s="130"/>
      <c r="UND38" s="130"/>
      <c r="UNE38" s="129"/>
      <c r="UNF38" s="130"/>
      <c r="UNG38" s="130"/>
      <c r="UNH38" s="130"/>
      <c r="UNI38" s="130"/>
      <c r="UNJ38" s="130"/>
      <c r="UNK38" s="130"/>
      <c r="UNL38" s="130"/>
      <c r="UNM38" s="130"/>
      <c r="UNN38" s="130"/>
      <c r="UNO38" s="130"/>
      <c r="UNP38" s="130"/>
      <c r="UNQ38" s="130"/>
      <c r="UNR38" s="130"/>
      <c r="UNS38" s="130"/>
      <c r="UNT38" s="130"/>
      <c r="UNU38" s="130"/>
      <c r="UNV38" s="130"/>
      <c r="UNW38" s="130"/>
      <c r="UNX38" s="130"/>
      <c r="UNY38" s="130"/>
      <c r="UNZ38" s="130"/>
      <c r="UOA38" s="129"/>
      <c r="UOB38" s="130"/>
      <c r="UOC38" s="130"/>
      <c r="UOD38" s="130"/>
      <c r="UOE38" s="130"/>
      <c r="UOF38" s="130"/>
      <c r="UOG38" s="130"/>
      <c r="UOH38" s="130"/>
      <c r="UOI38" s="130"/>
      <c r="UOJ38" s="130"/>
      <c r="UOK38" s="130"/>
      <c r="UOL38" s="130"/>
      <c r="UOM38" s="130"/>
      <c r="UON38" s="130"/>
      <c r="UOO38" s="130"/>
      <c r="UOP38" s="130"/>
      <c r="UOQ38" s="130"/>
      <c r="UOR38" s="130"/>
      <c r="UOS38" s="130"/>
      <c r="UOT38" s="130"/>
      <c r="UOU38" s="130"/>
      <c r="UOV38" s="130"/>
      <c r="UOW38" s="129"/>
      <c r="UOX38" s="130"/>
      <c r="UOY38" s="130"/>
      <c r="UOZ38" s="130"/>
      <c r="UPA38" s="130"/>
      <c r="UPB38" s="130"/>
      <c r="UPC38" s="130"/>
      <c r="UPD38" s="130"/>
      <c r="UPE38" s="130"/>
      <c r="UPF38" s="130"/>
      <c r="UPG38" s="130"/>
      <c r="UPH38" s="130"/>
      <c r="UPI38" s="130"/>
      <c r="UPJ38" s="130"/>
      <c r="UPK38" s="130"/>
      <c r="UPL38" s="130"/>
      <c r="UPM38" s="130"/>
      <c r="UPN38" s="130"/>
      <c r="UPO38" s="130"/>
      <c r="UPP38" s="130"/>
      <c r="UPQ38" s="130"/>
      <c r="UPR38" s="130"/>
      <c r="UPS38" s="129"/>
      <c r="UPT38" s="130"/>
      <c r="UPU38" s="130"/>
      <c r="UPV38" s="130"/>
      <c r="UPW38" s="130"/>
      <c r="UPX38" s="130"/>
      <c r="UPY38" s="130"/>
      <c r="UPZ38" s="130"/>
      <c r="UQA38" s="130"/>
      <c r="UQB38" s="130"/>
      <c r="UQC38" s="130"/>
      <c r="UQD38" s="130"/>
      <c r="UQE38" s="130"/>
      <c r="UQF38" s="130"/>
      <c r="UQG38" s="130"/>
      <c r="UQH38" s="130"/>
      <c r="UQI38" s="130"/>
      <c r="UQJ38" s="130"/>
      <c r="UQK38" s="130"/>
      <c r="UQL38" s="130"/>
      <c r="UQM38" s="130"/>
      <c r="UQN38" s="130"/>
      <c r="UQO38" s="129"/>
      <c r="UQP38" s="130"/>
      <c r="UQQ38" s="130"/>
      <c r="UQR38" s="130"/>
      <c r="UQS38" s="130"/>
      <c r="UQT38" s="130"/>
      <c r="UQU38" s="130"/>
      <c r="UQV38" s="130"/>
      <c r="UQW38" s="130"/>
      <c r="UQX38" s="130"/>
      <c r="UQY38" s="130"/>
      <c r="UQZ38" s="130"/>
      <c r="URA38" s="130"/>
      <c r="URB38" s="130"/>
      <c r="URC38" s="130"/>
      <c r="URD38" s="130"/>
      <c r="URE38" s="130"/>
      <c r="URF38" s="130"/>
      <c r="URG38" s="130"/>
      <c r="URH38" s="130"/>
      <c r="URI38" s="130"/>
      <c r="URJ38" s="130"/>
      <c r="URK38" s="129"/>
      <c r="URL38" s="130"/>
      <c r="URM38" s="130"/>
      <c r="URN38" s="130"/>
      <c r="URO38" s="130"/>
      <c r="URP38" s="130"/>
      <c r="URQ38" s="130"/>
      <c r="URR38" s="130"/>
      <c r="URS38" s="130"/>
      <c r="URT38" s="130"/>
      <c r="URU38" s="130"/>
      <c r="URV38" s="130"/>
      <c r="URW38" s="130"/>
      <c r="URX38" s="130"/>
      <c r="URY38" s="130"/>
      <c r="URZ38" s="130"/>
      <c r="USA38" s="130"/>
      <c r="USB38" s="130"/>
      <c r="USC38" s="130"/>
      <c r="USD38" s="130"/>
      <c r="USE38" s="130"/>
      <c r="USF38" s="130"/>
      <c r="USG38" s="129"/>
      <c r="USH38" s="130"/>
      <c r="USI38" s="130"/>
      <c r="USJ38" s="130"/>
      <c r="USK38" s="130"/>
      <c r="USL38" s="130"/>
      <c r="USM38" s="130"/>
      <c r="USN38" s="130"/>
      <c r="USO38" s="130"/>
      <c r="USP38" s="130"/>
      <c r="USQ38" s="130"/>
      <c r="USR38" s="130"/>
      <c r="USS38" s="130"/>
      <c r="UST38" s="130"/>
      <c r="USU38" s="130"/>
      <c r="USV38" s="130"/>
      <c r="USW38" s="130"/>
      <c r="USX38" s="130"/>
      <c r="USY38" s="130"/>
      <c r="USZ38" s="130"/>
      <c r="UTA38" s="130"/>
      <c r="UTB38" s="130"/>
      <c r="UTC38" s="129"/>
      <c r="UTD38" s="130"/>
      <c r="UTE38" s="130"/>
      <c r="UTF38" s="130"/>
      <c r="UTG38" s="130"/>
      <c r="UTH38" s="130"/>
      <c r="UTI38" s="130"/>
      <c r="UTJ38" s="130"/>
      <c r="UTK38" s="130"/>
      <c r="UTL38" s="130"/>
      <c r="UTM38" s="130"/>
      <c r="UTN38" s="130"/>
      <c r="UTO38" s="130"/>
      <c r="UTP38" s="130"/>
      <c r="UTQ38" s="130"/>
      <c r="UTR38" s="130"/>
      <c r="UTS38" s="130"/>
      <c r="UTT38" s="130"/>
      <c r="UTU38" s="130"/>
      <c r="UTV38" s="130"/>
      <c r="UTW38" s="130"/>
      <c r="UTX38" s="130"/>
      <c r="UTY38" s="129"/>
      <c r="UTZ38" s="130"/>
      <c r="UUA38" s="130"/>
      <c r="UUB38" s="130"/>
      <c r="UUC38" s="130"/>
      <c r="UUD38" s="130"/>
      <c r="UUE38" s="130"/>
      <c r="UUF38" s="130"/>
      <c r="UUG38" s="130"/>
      <c r="UUH38" s="130"/>
      <c r="UUI38" s="130"/>
      <c r="UUJ38" s="130"/>
      <c r="UUK38" s="130"/>
      <c r="UUL38" s="130"/>
      <c r="UUM38" s="130"/>
      <c r="UUN38" s="130"/>
      <c r="UUO38" s="130"/>
      <c r="UUP38" s="130"/>
      <c r="UUQ38" s="130"/>
      <c r="UUR38" s="130"/>
      <c r="UUS38" s="130"/>
      <c r="UUT38" s="130"/>
      <c r="UUU38" s="129"/>
      <c r="UUV38" s="130"/>
      <c r="UUW38" s="130"/>
      <c r="UUX38" s="130"/>
      <c r="UUY38" s="130"/>
      <c r="UUZ38" s="130"/>
      <c r="UVA38" s="130"/>
      <c r="UVB38" s="130"/>
      <c r="UVC38" s="130"/>
      <c r="UVD38" s="130"/>
      <c r="UVE38" s="130"/>
      <c r="UVF38" s="130"/>
      <c r="UVG38" s="130"/>
      <c r="UVH38" s="130"/>
      <c r="UVI38" s="130"/>
      <c r="UVJ38" s="130"/>
      <c r="UVK38" s="130"/>
      <c r="UVL38" s="130"/>
      <c r="UVM38" s="130"/>
      <c r="UVN38" s="130"/>
      <c r="UVO38" s="130"/>
      <c r="UVP38" s="130"/>
      <c r="UVQ38" s="129"/>
      <c r="UVR38" s="130"/>
      <c r="UVS38" s="130"/>
      <c r="UVT38" s="130"/>
      <c r="UVU38" s="130"/>
      <c r="UVV38" s="130"/>
      <c r="UVW38" s="130"/>
      <c r="UVX38" s="130"/>
      <c r="UVY38" s="130"/>
      <c r="UVZ38" s="130"/>
      <c r="UWA38" s="130"/>
      <c r="UWB38" s="130"/>
      <c r="UWC38" s="130"/>
      <c r="UWD38" s="130"/>
      <c r="UWE38" s="130"/>
      <c r="UWF38" s="130"/>
      <c r="UWG38" s="130"/>
      <c r="UWH38" s="130"/>
      <c r="UWI38" s="130"/>
      <c r="UWJ38" s="130"/>
      <c r="UWK38" s="130"/>
      <c r="UWL38" s="130"/>
      <c r="UWM38" s="129"/>
      <c r="UWN38" s="130"/>
      <c r="UWO38" s="130"/>
      <c r="UWP38" s="130"/>
      <c r="UWQ38" s="130"/>
      <c r="UWR38" s="130"/>
      <c r="UWS38" s="130"/>
      <c r="UWT38" s="130"/>
      <c r="UWU38" s="130"/>
      <c r="UWV38" s="130"/>
      <c r="UWW38" s="130"/>
      <c r="UWX38" s="130"/>
      <c r="UWY38" s="130"/>
      <c r="UWZ38" s="130"/>
      <c r="UXA38" s="130"/>
      <c r="UXB38" s="130"/>
      <c r="UXC38" s="130"/>
      <c r="UXD38" s="130"/>
      <c r="UXE38" s="130"/>
      <c r="UXF38" s="130"/>
      <c r="UXG38" s="130"/>
      <c r="UXH38" s="130"/>
      <c r="UXI38" s="129"/>
      <c r="UXJ38" s="130"/>
      <c r="UXK38" s="130"/>
      <c r="UXL38" s="130"/>
      <c r="UXM38" s="130"/>
      <c r="UXN38" s="130"/>
      <c r="UXO38" s="130"/>
      <c r="UXP38" s="130"/>
      <c r="UXQ38" s="130"/>
      <c r="UXR38" s="130"/>
      <c r="UXS38" s="130"/>
      <c r="UXT38" s="130"/>
      <c r="UXU38" s="130"/>
      <c r="UXV38" s="130"/>
      <c r="UXW38" s="130"/>
      <c r="UXX38" s="130"/>
      <c r="UXY38" s="130"/>
      <c r="UXZ38" s="130"/>
      <c r="UYA38" s="130"/>
      <c r="UYB38" s="130"/>
      <c r="UYC38" s="130"/>
      <c r="UYD38" s="130"/>
      <c r="UYE38" s="129"/>
      <c r="UYF38" s="130"/>
      <c r="UYG38" s="130"/>
      <c r="UYH38" s="130"/>
      <c r="UYI38" s="130"/>
      <c r="UYJ38" s="130"/>
      <c r="UYK38" s="130"/>
      <c r="UYL38" s="130"/>
      <c r="UYM38" s="130"/>
      <c r="UYN38" s="130"/>
      <c r="UYO38" s="130"/>
      <c r="UYP38" s="130"/>
      <c r="UYQ38" s="130"/>
      <c r="UYR38" s="130"/>
      <c r="UYS38" s="130"/>
      <c r="UYT38" s="130"/>
      <c r="UYU38" s="130"/>
      <c r="UYV38" s="130"/>
      <c r="UYW38" s="130"/>
      <c r="UYX38" s="130"/>
      <c r="UYY38" s="130"/>
      <c r="UYZ38" s="130"/>
      <c r="UZA38" s="129"/>
      <c r="UZB38" s="130"/>
      <c r="UZC38" s="130"/>
      <c r="UZD38" s="130"/>
      <c r="UZE38" s="130"/>
      <c r="UZF38" s="130"/>
      <c r="UZG38" s="130"/>
      <c r="UZH38" s="130"/>
      <c r="UZI38" s="130"/>
      <c r="UZJ38" s="130"/>
      <c r="UZK38" s="130"/>
      <c r="UZL38" s="130"/>
      <c r="UZM38" s="130"/>
      <c r="UZN38" s="130"/>
      <c r="UZO38" s="130"/>
      <c r="UZP38" s="130"/>
      <c r="UZQ38" s="130"/>
      <c r="UZR38" s="130"/>
      <c r="UZS38" s="130"/>
      <c r="UZT38" s="130"/>
      <c r="UZU38" s="130"/>
      <c r="UZV38" s="130"/>
      <c r="UZW38" s="129"/>
      <c r="UZX38" s="130"/>
      <c r="UZY38" s="130"/>
      <c r="UZZ38" s="130"/>
      <c r="VAA38" s="130"/>
      <c r="VAB38" s="130"/>
      <c r="VAC38" s="130"/>
      <c r="VAD38" s="130"/>
      <c r="VAE38" s="130"/>
      <c r="VAF38" s="130"/>
      <c r="VAG38" s="130"/>
      <c r="VAH38" s="130"/>
      <c r="VAI38" s="130"/>
      <c r="VAJ38" s="130"/>
      <c r="VAK38" s="130"/>
      <c r="VAL38" s="130"/>
      <c r="VAM38" s="130"/>
      <c r="VAN38" s="130"/>
      <c r="VAO38" s="130"/>
      <c r="VAP38" s="130"/>
      <c r="VAQ38" s="130"/>
      <c r="VAR38" s="130"/>
      <c r="VAS38" s="129"/>
      <c r="VAT38" s="130"/>
      <c r="VAU38" s="130"/>
      <c r="VAV38" s="130"/>
      <c r="VAW38" s="130"/>
      <c r="VAX38" s="130"/>
      <c r="VAY38" s="130"/>
      <c r="VAZ38" s="130"/>
      <c r="VBA38" s="130"/>
      <c r="VBB38" s="130"/>
      <c r="VBC38" s="130"/>
      <c r="VBD38" s="130"/>
      <c r="VBE38" s="130"/>
      <c r="VBF38" s="130"/>
      <c r="VBG38" s="130"/>
      <c r="VBH38" s="130"/>
      <c r="VBI38" s="130"/>
      <c r="VBJ38" s="130"/>
      <c r="VBK38" s="130"/>
      <c r="VBL38" s="130"/>
      <c r="VBM38" s="130"/>
      <c r="VBN38" s="130"/>
      <c r="VBO38" s="129"/>
      <c r="VBP38" s="130"/>
      <c r="VBQ38" s="130"/>
      <c r="VBR38" s="130"/>
      <c r="VBS38" s="130"/>
      <c r="VBT38" s="130"/>
      <c r="VBU38" s="130"/>
      <c r="VBV38" s="130"/>
      <c r="VBW38" s="130"/>
      <c r="VBX38" s="130"/>
      <c r="VBY38" s="130"/>
      <c r="VBZ38" s="130"/>
      <c r="VCA38" s="130"/>
      <c r="VCB38" s="130"/>
      <c r="VCC38" s="130"/>
      <c r="VCD38" s="130"/>
      <c r="VCE38" s="130"/>
      <c r="VCF38" s="130"/>
      <c r="VCG38" s="130"/>
      <c r="VCH38" s="130"/>
      <c r="VCI38" s="130"/>
      <c r="VCJ38" s="130"/>
      <c r="VCK38" s="129"/>
      <c r="VCL38" s="130"/>
      <c r="VCM38" s="130"/>
      <c r="VCN38" s="130"/>
      <c r="VCO38" s="130"/>
      <c r="VCP38" s="130"/>
      <c r="VCQ38" s="130"/>
      <c r="VCR38" s="130"/>
      <c r="VCS38" s="130"/>
      <c r="VCT38" s="130"/>
      <c r="VCU38" s="130"/>
      <c r="VCV38" s="130"/>
      <c r="VCW38" s="130"/>
      <c r="VCX38" s="130"/>
      <c r="VCY38" s="130"/>
      <c r="VCZ38" s="130"/>
      <c r="VDA38" s="130"/>
      <c r="VDB38" s="130"/>
      <c r="VDC38" s="130"/>
      <c r="VDD38" s="130"/>
      <c r="VDE38" s="130"/>
      <c r="VDF38" s="130"/>
      <c r="VDG38" s="129"/>
      <c r="VDH38" s="130"/>
      <c r="VDI38" s="130"/>
      <c r="VDJ38" s="130"/>
      <c r="VDK38" s="130"/>
      <c r="VDL38" s="130"/>
      <c r="VDM38" s="130"/>
      <c r="VDN38" s="130"/>
      <c r="VDO38" s="130"/>
      <c r="VDP38" s="130"/>
      <c r="VDQ38" s="130"/>
      <c r="VDR38" s="130"/>
      <c r="VDS38" s="130"/>
      <c r="VDT38" s="130"/>
      <c r="VDU38" s="130"/>
      <c r="VDV38" s="130"/>
      <c r="VDW38" s="130"/>
      <c r="VDX38" s="130"/>
      <c r="VDY38" s="130"/>
      <c r="VDZ38" s="130"/>
      <c r="VEA38" s="130"/>
      <c r="VEB38" s="130"/>
      <c r="VEC38" s="129"/>
      <c r="VED38" s="130"/>
      <c r="VEE38" s="130"/>
      <c r="VEF38" s="130"/>
      <c r="VEG38" s="130"/>
      <c r="VEH38" s="130"/>
      <c r="VEI38" s="130"/>
      <c r="VEJ38" s="130"/>
      <c r="VEK38" s="130"/>
      <c r="VEL38" s="130"/>
      <c r="VEM38" s="130"/>
      <c r="VEN38" s="130"/>
      <c r="VEO38" s="130"/>
      <c r="VEP38" s="130"/>
      <c r="VEQ38" s="130"/>
      <c r="VER38" s="130"/>
      <c r="VES38" s="130"/>
      <c r="VET38" s="130"/>
      <c r="VEU38" s="130"/>
      <c r="VEV38" s="130"/>
      <c r="VEW38" s="130"/>
      <c r="VEX38" s="130"/>
      <c r="VEY38" s="129"/>
      <c r="VEZ38" s="130"/>
      <c r="VFA38" s="130"/>
      <c r="VFB38" s="130"/>
      <c r="VFC38" s="130"/>
      <c r="VFD38" s="130"/>
      <c r="VFE38" s="130"/>
      <c r="VFF38" s="130"/>
      <c r="VFG38" s="130"/>
      <c r="VFH38" s="130"/>
      <c r="VFI38" s="130"/>
      <c r="VFJ38" s="130"/>
      <c r="VFK38" s="130"/>
      <c r="VFL38" s="130"/>
      <c r="VFM38" s="130"/>
      <c r="VFN38" s="130"/>
      <c r="VFO38" s="130"/>
      <c r="VFP38" s="130"/>
      <c r="VFQ38" s="130"/>
      <c r="VFR38" s="130"/>
      <c r="VFS38" s="130"/>
      <c r="VFT38" s="130"/>
      <c r="VFU38" s="129"/>
      <c r="VFV38" s="130"/>
      <c r="VFW38" s="130"/>
      <c r="VFX38" s="130"/>
      <c r="VFY38" s="130"/>
      <c r="VFZ38" s="130"/>
      <c r="VGA38" s="130"/>
      <c r="VGB38" s="130"/>
      <c r="VGC38" s="130"/>
      <c r="VGD38" s="130"/>
      <c r="VGE38" s="130"/>
      <c r="VGF38" s="130"/>
      <c r="VGG38" s="130"/>
      <c r="VGH38" s="130"/>
      <c r="VGI38" s="130"/>
      <c r="VGJ38" s="130"/>
      <c r="VGK38" s="130"/>
      <c r="VGL38" s="130"/>
      <c r="VGM38" s="130"/>
      <c r="VGN38" s="130"/>
      <c r="VGO38" s="130"/>
      <c r="VGP38" s="130"/>
      <c r="VGQ38" s="129"/>
      <c r="VGR38" s="130"/>
      <c r="VGS38" s="130"/>
      <c r="VGT38" s="130"/>
      <c r="VGU38" s="130"/>
      <c r="VGV38" s="130"/>
      <c r="VGW38" s="130"/>
      <c r="VGX38" s="130"/>
      <c r="VGY38" s="130"/>
      <c r="VGZ38" s="130"/>
      <c r="VHA38" s="130"/>
      <c r="VHB38" s="130"/>
      <c r="VHC38" s="130"/>
      <c r="VHD38" s="130"/>
      <c r="VHE38" s="130"/>
      <c r="VHF38" s="130"/>
      <c r="VHG38" s="130"/>
      <c r="VHH38" s="130"/>
      <c r="VHI38" s="130"/>
      <c r="VHJ38" s="130"/>
      <c r="VHK38" s="130"/>
      <c r="VHL38" s="130"/>
      <c r="VHM38" s="129"/>
      <c r="VHN38" s="130"/>
      <c r="VHO38" s="130"/>
      <c r="VHP38" s="130"/>
      <c r="VHQ38" s="130"/>
      <c r="VHR38" s="130"/>
      <c r="VHS38" s="130"/>
      <c r="VHT38" s="130"/>
      <c r="VHU38" s="130"/>
      <c r="VHV38" s="130"/>
      <c r="VHW38" s="130"/>
      <c r="VHX38" s="130"/>
      <c r="VHY38" s="130"/>
      <c r="VHZ38" s="130"/>
      <c r="VIA38" s="130"/>
      <c r="VIB38" s="130"/>
      <c r="VIC38" s="130"/>
      <c r="VID38" s="130"/>
      <c r="VIE38" s="130"/>
      <c r="VIF38" s="130"/>
      <c r="VIG38" s="130"/>
      <c r="VIH38" s="130"/>
      <c r="VII38" s="129"/>
      <c r="VIJ38" s="130"/>
      <c r="VIK38" s="130"/>
      <c r="VIL38" s="130"/>
      <c r="VIM38" s="130"/>
      <c r="VIN38" s="130"/>
      <c r="VIO38" s="130"/>
      <c r="VIP38" s="130"/>
      <c r="VIQ38" s="130"/>
      <c r="VIR38" s="130"/>
      <c r="VIS38" s="130"/>
      <c r="VIT38" s="130"/>
      <c r="VIU38" s="130"/>
      <c r="VIV38" s="130"/>
      <c r="VIW38" s="130"/>
      <c r="VIX38" s="130"/>
      <c r="VIY38" s="130"/>
      <c r="VIZ38" s="130"/>
      <c r="VJA38" s="130"/>
      <c r="VJB38" s="130"/>
      <c r="VJC38" s="130"/>
      <c r="VJD38" s="130"/>
      <c r="VJE38" s="129"/>
      <c r="VJF38" s="130"/>
      <c r="VJG38" s="130"/>
      <c r="VJH38" s="130"/>
      <c r="VJI38" s="130"/>
      <c r="VJJ38" s="130"/>
      <c r="VJK38" s="130"/>
      <c r="VJL38" s="130"/>
      <c r="VJM38" s="130"/>
      <c r="VJN38" s="130"/>
      <c r="VJO38" s="130"/>
      <c r="VJP38" s="130"/>
      <c r="VJQ38" s="130"/>
      <c r="VJR38" s="130"/>
      <c r="VJS38" s="130"/>
      <c r="VJT38" s="130"/>
      <c r="VJU38" s="130"/>
      <c r="VJV38" s="130"/>
      <c r="VJW38" s="130"/>
      <c r="VJX38" s="130"/>
      <c r="VJY38" s="130"/>
      <c r="VJZ38" s="130"/>
      <c r="VKA38" s="129"/>
      <c r="VKB38" s="130"/>
      <c r="VKC38" s="130"/>
      <c r="VKD38" s="130"/>
      <c r="VKE38" s="130"/>
      <c r="VKF38" s="130"/>
      <c r="VKG38" s="130"/>
      <c r="VKH38" s="130"/>
      <c r="VKI38" s="130"/>
      <c r="VKJ38" s="130"/>
      <c r="VKK38" s="130"/>
      <c r="VKL38" s="130"/>
      <c r="VKM38" s="130"/>
      <c r="VKN38" s="130"/>
      <c r="VKO38" s="130"/>
      <c r="VKP38" s="130"/>
      <c r="VKQ38" s="130"/>
      <c r="VKR38" s="130"/>
      <c r="VKS38" s="130"/>
      <c r="VKT38" s="130"/>
      <c r="VKU38" s="130"/>
      <c r="VKV38" s="130"/>
      <c r="VKW38" s="129"/>
      <c r="VKX38" s="130"/>
      <c r="VKY38" s="130"/>
      <c r="VKZ38" s="130"/>
      <c r="VLA38" s="130"/>
      <c r="VLB38" s="130"/>
      <c r="VLC38" s="130"/>
      <c r="VLD38" s="130"/>
      <c r="VLE38" s="130"/>
      <c r="VLF38" s="130"/>
      <c r="VLG38" s="130"/>
      <c r="VLH38" s="130"/>
      <c r="VLI38" s="130"/>
      <c r="VLJ38" s="130"/>
      <c r="VLK38" s="130"/>
      <c r="VLL38" s="130"/>
      <c r="VLM38" s="130"/>
      <c r="VLN38" s="130"/>
      <c r="VLO38" s="130"/>
      <c r="VLP38" s="130"/>
      <c r="VLQ38" s="130"/>
      <c r="VLR38" s="130"/>
      <c r="VLS38" s="129"/>
      <c r="VLT38" s="130"/>
      <c r="VLU38" s="130"/>
      <c r="VLV38" s="130"/>
      <c r="VLW38" s="130"/>
      <c r="VLX38" s="130"/>
      <c r="VLY38" s="130"/>
      <c r="VLZ38" s="130"/>
      <c r="VMA38" s="130"/>
      <c r="VMB38" s="130"/>
      <c r="VMC38" s="130"/>
      <c r="VMD38" s="130"/>
      <c r="VME38" s="130"/>
      <c r="VMF38" s="130"/>
      <c r="VMG38" s="130"/>
      <c r="VMH38" s="130"/>
      <c r="VMI38" s="130"/>
      <c r="VMJ38" s="130"/>
      <c r="VMK38" s="130"/>
      <c r="VML38" s="130"/>
      <c r="VMM38" s="130"/>
      <c r="VMN38" s="130"/>
      <c r="VMO38" s="129"/>
      <c r="VMP38" s="130"/>
      <c r="VMQ38" s="130"/>
      <c r="VMR38" s="130"/>
      <c r="VMS38" s="130"/>
      <c r="VMT38" s="130"/>
      <c r="VMU38" s="130"/>
      <c r="VMV38" s="130"/>
      <c r="VMW38" s="130"/>
      <c r="VMX38" s="130"/>
      <c r="VMY38" s="130"/>
      <c r="VMZ38" s="130"/>
      <c r="VNA38" s="130"/>
      <c r="VNB38" s="130"/>
      <c r="VNC38" s="130"/>
      <c r="VND38" s="130"/>
      <c r="VNE38" s="130"/>
      <c r="VNF38" s="130"/>
      <c r="VNG38" s="130"/>
      <c r="VNH38" s="130"/>
      <c r="VNI38" s="130"/>
      <c r="VNJ38" s="130"/>
      <c r="VNK38" s="129"/>
      <c r="VNL38" s="130"/>
      <c r="VNM38" s="130"/>
      <c r="VNN38" s="130"/>
      <c r="VNO38" s="130"/>
      <c r="VNP38" s="130"/>
      <c r="VNQ38" s="130"/>
      <c r="VNR38" s="130"/>
      <c r="VNS38" s="130"/>
      <c r="VNT38" s="130"/>
      <c r="VNU38" s="130"/>
      <c r="VNV38" s="130"/>
      <c r="VNW38" s="130"/>
      <c r="VNX38" s="130"/>
      <c r="VNY38" s="130"/>
      <c r="VNZ38" s="130"/>
      <c r="VOA38" s="130"/>
      <c r="VOB38" s="130"/>
      <c r="VOC38" s="130"/>
      <c r="VOD38" s="130"/>
      <c r="VOE38" s="130"/>
      <c r="VOF38" s="130"/>
      <c r="VOG38" s="129"/>
      <c r="VOH38" s="130"/>
      <c r="VOI38" s="130"/>
      <c r="VOJ38" s="130"/>
      <c r="VOK38" s="130"/>
      <c r="VOL38" s="130"/>
      <c r="VOM38" s="130"/>
      <c r="VON38" s="130"/>
      <c r="VOO38" s="130"/>
      <c r="VOP38" s="130"/>
      <c r="VOQ38" s="130"/>
      <c r="VOR38" s="130"/>
      <c r="VOS38" s="130"/>
      <c r="VOT38" s="130"/>
      <c r="VOU38" s="130"/>
      <c r="VOV38" s="130"/>
      <c r="VOW38" s="130"/>
      <c r="VOX38" s="130"/>
      <c r="VOY38" s="130"/>
      <c r="VOZ38" s="130"/>
      <c r="VPA38" s="130"/>
      <c r="VPB38" s="130"/>
      <c r="VPC38" s="129"/>
      <c r="VPD38" s="130"/>
      <c r="VPE38" s="130"/>
      <c r="VPF38" s="130"/>
      <c r="VPG38" s="130"/>
      <c r="VPH38" s="130"/>
      <c r="VPI38" s="130"/>
      <c r="VPJ38" s="130"/>
      <c r="VPK38" s="130"/>
      <c r="VPL38" s="130"/>
      <c r="VPM38" s="130"/>
      <c r="VPN38" s="130"/>
      <c r="VPO38" s="130"/>
      <c r="VPP38" s="130"/>
      <c r="VPQ38" s="130"/>
      <c r="VPR38" s="130"/>
      <c r="VPS38" s="130"/>
      <c r="VPT38" s="130"/>
      <c r="VPU38" s="130"/>
      <c r="VPV38" s="130"/>
      <c r="VPW38" s="130"/>
      <c r="VPX38" s="130"/>
      <c r="VPY38" s="129"/>
      <c r="VPZ38" s="130"/>
      <c r="VQA38" s="130"/>
      <c r="VQB38" s="130"/>
      <c r="VQC38" s="130"/>
      <c r="VQD38" s="130"/>
      <c r="VQE38" s="130"/>
      <c r="VQF38" s="130"/>
      <c r="VQG38" s="130"/>
      <c r="VQH38" s="130"/>
      <c r="VQI38" s="130"/>
      <c r="VQJ38" s="130"/>
      <c r="VQK38" s="130"/>
      <c r="VQL38" s="130"/>
      <c r="VQM38" s="130"/>
      <c r="VQN38" s="130"/>
      <c r="VQO38" s="130"/>
      <c r="VQP38" s="130"/>
      <c r="VQQ38" s="130"/>
      <c r="VQR38" s="130"/>
      <c r="VQS38" s="130"/>
      <c r="VQT38" s="130"/>
      <c r="VQU38" s="129"/>
      <c r="VQV38" s="130"/>
      <c r="VQW38" s="130"/>
      <c r="VQX38" s="130"/>
      <c r="VQY38" s="130"/>
      <c r="VQZ38" s="130"/>
      <c r="VRA38" s="130"/>
      <c r="VRB38" s="130"/>
      <c r="VRC38" s="130"/>
      <c r="VRD38" s="130"/>
      <c r="VRE38" s="130"/>
      <c r="VRF38" s="130"/>
      <c r="VRG38" s="130"/>
      <c r="VRH38" s="130"/>
      <c r="VRI38" s="130"/>
      <c r="VRJ38" s="130"/>
      <c r="VRK38" s="130"/>
      <c r="VRL38" s="130"/>
      <c r="VRM38" s="130"/>
      <c r="VRN38" s="130"/>
      <c r="VRO38" s="130"/>
      <c r="VRP38" s="130"/>
      <c r="VRQ38" s="129"/>
      <c r="VRR38" s="130"/>
      <c r="VRS38" s="130"/>
      <c r="VRT38" s="130"/>
      <c r="VRU38" s="130"/>
      <c r="VRV38" s="130"/>
      <c r="VRW38" s="130"/>
      <c r="VRX38" s="130"/>
      <c r="VRY38" s="130"/>
      <c r="VRZ38" s="130"/>
      <c r="VSA38" s="130"/>
      <c r="VSB38" s="130"/>
      <c r="VSC38" s="130"/>
      <c r="VSD38" s="130"/>
      <c r="VSE38" s="130"/>
      <c r="VSF38" s="130"/>
      <c r="VSG38" s="130"/>
      <c r="VSH38" s="130"/>
      <c r="VSI38" s="130"/>
      <c r="VSJ38" s="130"/>
      <c r="VSK38" s="130"/>
      <c r="VSL38" s="130"/>
      <c r="VSM38" s="129"/>
      <c r="VSN38" s="130"/>
      <c r="VSO38" s="130"/>
      <c r="VSP38" s="130"/>
      <c r="VSQ38" s="130"/>
      <c r="VSR38" s="130"/>
      <c r="VSS38" s="130"/>
      <c r="VST38" s="130"/>
      <c r="VSU38" s="130"/>
      <c r="VSV38" s="130"/>
      <c r="VSW38" s="130"/>
      <c r="VSX38" s="130"/>
      <c r="VSY38" s="130"/>
      <c r="VSZ38" s="130"/>
      <c r="VTA38" s="130"/>
      <c r="VTB38" s="130"/>
      <c r="VTC38" s="130"/>
      <c r="VTD38" s="130"/>
      <c r="VTE38" s="130"/>
      <c r="VTF38" s="130"/>
      <c r="VTG38" s="130"/>
      <c r="VTH38" s="130"/>
      <c r="VTI38" s="129"/>
      <c r="VTJ38" s="130"/>
      <c r="VTK38" s="130"/>
      <c r="VTL38" s="130"/>
      <c r="VTM38" s="130"/>
      <c r="VTN38" s="130"/>
      <c r="VTO38" s="130"/>
      <c r="VTP38" s="130"/>
      <c r="VTQ38" s="130"/>
      <c r="VTR38" s="130"/>
      <c r="VTS38" s="130"/>
      <c r="VTT38" s="130"/>
      <c r="VTU38" s="130"/>
      <c r="VTV38" s="130"/>
      <c r="VTW38" s="130"/>
      <c r="VTX38" s="130"/>
      <c r="VTY38" s="130"/>
      <c r="VTZ38" s="130"/>
      <c r="VUA38" s="130"/>
      <c r="VUB38" s="130"/>
      <c r="VUC38" s="130"/>
      <c r="VUD38" s="130"/>
      <c r="VUE38" s="129"/>
      <c r="VUF38" s="130"/>
      <c r="VUG38" s="130"/>
      <c r="VUH38" s="130"/>
      <c r="VUI38" s="130"/>
      <c r="VUJ38" s="130"/>
      <c r="VUK38" s="130"/>
      <c r="VUL38" s="130"/>
      <c r="VUM38" s="130"/>
      <c r="VUN38" s="130"/>
      <c r="VUO38" s="130"/>
      <c r="VUP38" s="130"/>
      <c r="VUQ38" s="130"/>
      <c r="VUR38" s="130"/>
      <c r="VUS38" s="130"/>
      <c r="VUT38" s="130"/>
      <c r="VUU38" s="130"/>
      <c r="VUV38" s="130"/>
      <c r="VUW38" s="130"/>
      <c r="VUX38" s="130"/>
      <c r="VUY38" s="130"/>
      <c r="VUZ38" s="130"/>
      <c r="VVA38" s="129"/>
      <c r="VVB38" s="130"/>
      <c r="VVC38" s="130"/>
      <c r="VVD38" s="130"/>
      <c r="VVE38" s="130"/>
      <c r="VVF38" s="130"/>
      <c r="VVG38" s="130"/>
      <c r="VVH38" s="130"/>
      <c r="VVI38" s="130"/>
      <c r="VVJ38" s="130"/>
      <c r="VVK38" s="130"/>
      <c r="VVL38" s="130"/>
      <c r="VVM38" s="130"/>
      <c r="VVN38" s="130"/>
      <c r="VVO38" s="130"/>
      <c r="VVP38" s="130"/>
      <c r="VVQ38" s="130"/>
      <c r="VVR38" s="130"/>
      <c r="VVS38" s="130"/>
      <c r="VVT38" s="130"/>
      <c r="VVU38" s="130"/>
      <c r="VVV38" s="130"/>
      <c r="VVW38" s="129"/>
      <c r="VVX38" s="130"/>
      <c r="VVY38" s="130"/>
      <c r="VVZ38" s="130"/>
      <c r="VWA38" s="130"/>
      <c r="VWB38" s="130"/>
      <c r="VWC38" s="130"/>
      <c r="VWD38" s="130"/>
      <c r="VWE38" s="130"/>
      <c r="VWF38" s="130"/>
      <c r="VWG38" s="130"/>
      <c r="VWH38" s="130"/>
      <c r="VWI38" s="130"/>
      <c r="VWJ38" s="130"/>
      <c r="VWK38" s="130"/>
      <c r="VWL38" s="130"/>
      <c r="VWM38" s="130"/>
      <c r="VWN38" s="130"/>
      <c r="VWO38" s="130"/>
      <c r="VWP38" s="130"/>
      <c r="VWQ38" s="130"/>
      <c r="VWR38" s="130"/>
      <c r="VWS38" s="129"/>
      <c r="VWT38" s="130"/>
      <c r="VWU38" s="130"/>
      <c r="VWV38" s="130"/>
      <c r="VWW38" s="130"/>
      <c r="VWX38" s="130"/>
      <c r="VWY38" s="130"/>
      <c r="VWZ38" s="130"/>
      <c r="VXA38" s="130"/>
      <c r="VXB38" s="130"/>
      <c r="VXC38" s="130"/>
      <c r="VXD38" s="130"/>
      <c r="VXE38" s="130"/>
      <c r="VXF38" s="130"/>
      <c r="VXG38" s="130"/>
      <c r="VXH38" s="130"/>
      <c r="VXI38" s="130"/>
      <c r="VXJ38" s="130"/>
      <c r="VXK38" s="130"/>
      <c r="VXL38" s="130"/>
      <c r="VXM38" s="130"/>
      <c r="VXN38" s="130"/>
      <c r="VXO38" s="129"/>
      <c r="VXP38" s="130"/>
      <c r="VXQ38" s="130"/>
      <c r="VXR38" s="130"/>
      <c r="VXS38" s="130"/>
      <c r="VXT38" s="130"/>
      <c r="VXU38" s="130"/>
      <c r="VXV38" s="130"/>
      <c r="VXW38" s="130"/>
      <c r="VXX38" s="130"/>
      <c r="VXY38" s="130"/>
      <c r="VXZ38" s="130"/>
      <c r="VYA38" s="130"/>
      <c r="VYB38" s="130"/>
      <c r="VYC38" s="130"/>
      <c r="VYD38" s="130"/>
      <c r="VYE38" s="130"/>
      <c r="VYF38" s="130"/>
      <c r="VYG38" s="130"/>
      <c r="VYH38" s="130"/>
      <c r="VYI38" s="130"/>
      <c r="VYJ38" s="130"/>
      <c r="VYK38" s="129"/>
      <c r="VYL38" s="130"/>
      <c r="VYM38" s="130"/>
      <c r="VYN38" s="130"/>
      <c r="VYO38" s="130"/>
      <c r="VYP38" s="130"/>
      <c r="VYQ38" s="130"/>
      <c r="VYR38" s="130"/>
      <c r="VYS38" s="130"/>
      <c r="VYT38" s="130"/>
      <c r="VYU38" s="130"/>
      <c r="VYV38" s="130"/>
      <c r="VYW38" s="130"/>
      <c r="VYX38" s="130"/>
      <c r="VYY38" s="130"/>
      <c r="VYZ38" s="130"/>
      <c r="VZA38" s="130"/>
      <c r="VZB38" s="130"/>
      <c r="VZC38" s="130"/>
      <c r="VZD38" s="130"/>
      <c r="VZE38" s="130"/>
      <c r="VZF38" s="130"/>
      <c r="VZG38" s="129"/>
      <c r="VZH38" s="130"/>
      <c r="VZI38" s="130"/>
      <c r="VZJ38" s="130"/>
      <c r="VZK38" s="130"/>
      <c r="VZL38" s="130"/>
      <c r="VZM38" s="130"/>
      <c r="VZN38" s="130"/>
      <c r="VZO38" s="130"/>
      <c r="VZP38" s="130"/>
      <c r="VZQ38" s="130"/>
      <c r="VZR38" s="130"/>
      <c r="VZS38" s="130"/>
      <c r="VZT38" s="130"/>
      <c r="VZU38" s="130"/>
      <c r="VZV38" s="130"/>
      <c r="VZW38" s="130"/>
      <c r="VZX38" s="130"/>
      <c r="VZY38" s="130"/>
      <c r="VZZ38" s="130"/>
      <c r="WAA38" s="130"/>
      <c r="WAB38" s="130"/>
      <c r="WAC38" s="129"/>
      <c r="WAD38" s="130"/>
      <c r="WAE38" s="130"/>
      <c r="WAF38" s="130"/>
      <c r="WAG38" s="130"/>
      <c r="WAH38" s="130"/>
      <c r="WAI38" s="130"/>
      <c r="WAJ38" s="130"/>
      <c r="WAK38" s="130"/>
      <c r="WAL38" s="130"/>
      <c r="WAM38" s="130"/>
      <c r="WAN38" s="130"/>
      <c r="WAO38" s="130"/>
      <c r="WAP38" s="130"/>
      <c r="WAQ38" s="130"/>
      <c r="WAR38" s="130"/>
      <c r="WAS38" s="130"/>
      <c r="WAT38" s="130"/>
      <c r="WAU38" s="130"/>
      <c r="WAV38" s="130"/>
      <c r="WAW38" s="130"/>
      <c r="WAX38" s="130"/>
      <c r="WAY38" s="129"/>
      <c r="WAZ38" s="130"/>
      <c r="WBA38" s="130"/>
      <c r="WBB38" s="130"/>
      <c r="WBC38" s="130"/>
      <c r="WBD38" s="130"/>
      <c r="WBE38" s="130"/>
      <c r="WBF38" s="130"/>
      <c r="WBG38" s="130"/>
      <c r="WBH38" s="130"/>
      <c r="WBI38" s="130"/>
      <c r="WBJ38" s="130"/>
      <c r="WBK38" s="130"/>
      <c r="WBL38" s="130"/>
      <c r="WBM38" s="130"/>
      <c r="WBN38" s="130"/>
      <c r="WBO38" s="130"/>
      <c r="WBP38" s="130"/>
      <c r="WBQ38" s="130"/>
      <c r="WBR38" s="130"/>
      <c r="WBS38" s="130"/>
      <c r="WBT38" s="130"/>
      <c r="WBU38" s="129"/>
      <c r="WBV38" s="130"/>
      <c r="WBW38" s="130"/>
      <c r="WBX38" s="130"/>
      <c r="WBY38" s="130"/>
      <c r="WBZ38" s="130"/>
      <c r="WCA38" s="130"/>
      <c r="WCB38" s="130"/>
      <c r="WCC38" s="130"/>
      <c r="WCD38" s="130"/>
      <c r="WCE38" s="130"/>
      <c r="WCF38" s="130"/>
      <c r="WCG38" s="130"/>
      <c r="WCH38" s="130"/>
      <c r="WCI38" s="130"/>
      <c r="WCJ38" s="130"/>
      <c r="WCK38" s="130"/>
      <c r="WCL38" s="130"/>
      <c r="WCM38" s="130"/>
      <c r="WCN38" s="130"/>
      <c r="WCO38" s="130"/>
      <c r="WCP38" s="130"/>
      <c r="WCQ38" s="129"/>
      <c r="WCR38" s="130"/>
      <c r="WCS38" s="130"/>
      <c r="WCT38" s="130"/>
      <c r="WCU38" s="130"/>
      <c r="WCV38" s="130"/>
      <c r="WCW38" s="130"/>
      <c r="WCX38" s="130"/>
      <c r="WCY38" s="130"/>
      <c r="WCZ38" s="130"/>
      <c r="WDA38" s="130"/>
      <c r="WDB38" s="130"/>
      <c r="WDC38" s="130"/>
      <c r="WDD38" s="130"/>
      <c r="WDE38" s="130"/>
      <c r="WDF38" s="130"/>
      <c r="WDG38" s="130"/>
      <c r="WDH38" s="130"/>
      <c r="WDI38" s="130"/>
      <c r="WDJ38" s="130"/>
      <c r="WDK38" s="130"/>
      <c r="WDL38" s="130"/>
      <c r="WDM38" s="129"/>
      <c r="WDN38" s="130"/>
      <c r="WDO38" s="130"/>
      <c r="WDP38" s="130"/>
      <c r="WDQ38" s="130"/>
      <c r="WDR38" s="130"/>
      <c r="WDS38" s="130"/>
      <c r="WDT38" s="130"/>
      <c r="WDU38" s="130"/>
      <c r="WDV38" s="130"/>
      <c r="WDW38" s="130"/>
      <c r="WDX38" s="130"/>
      <c r="WDY38" s="130"/>
      <c r="WDZ38" s="130"/>
      <c r="WEA38" s="130"/>
      <c r="WEB38" s="130"/>
      <c r="WEC38" s="130"/>
      <c r="WED38" s="130"/>
      <c r="WEE38" s="130"/>
      <c r="WEF38" s="130"/>
      <c r="WEG38" s="130"/>
      <c r="WEH38" s="130"/>
      <c r="WEI38" s="129"/>
      <c r="WEJ38" s="130"/>
      <c r="WEK38" s="130"/>
      <c r="WEL38" s="130"/>
      <c r="WEM38" s="130"/>
      <c r="WEN38" s="130"/>
      <c r="WEO38" s="130"/>
      <c r="WEP38" s="130"/>
      <c r="WEQ38" s="130"/>
      <c r="WER38" s="130"/>
      <c r="WES38" s="130"/>
      <c r="WET38" s="130"/>
      <c r="WEU38" s="130"/>
      <c r="WEV38" s="130"/>
      <c r="WEW38" s="130"/>
      <c r="WEX38" s="130"/>
      <c r="WEY38" s="130"/>
      <c r="WEZ38" s="130"/>
      <c r="WFA38" s="130"/>
      <c r="WFB38" s="130"/>
      <c r="WFC38" s="130"/>
      <c r="WFD38" s="130"/>
      <c r="WFE38" s="129"/>
      <c r="WFF38" s="130"/>
      <c r="WFG38" s="130"/>
      <c r="WFH38" s="130"/>
      <c r="WFI38" s="130"/>
      <c r="WFJ38" s="130"/>
      <c r="WFK38" s="130"/>
      <c r="WFL38" s="130"/>
      <c r="WFM38" s="130"/>
      <c r="WFN38" s="130"/>
      <c r="WFO38" s="130"/>
      <c r="WFP38" s="130"/>
      <c r="WFQ38" s="130"/>
      <c r="WFR38" s="130"/>
      <c r="WFS38" s="130"/>
      <c r="WFT38" s="130"/>
      <c r="WFU38" s="130"/>
      <c r="WFV38" s="130"/>
      <c r="WFW38" s="130"/>
      <c r="WFX38" s="130"/>
      <c r="WFY38" s="130"/>
      <c r="WFZ38" s="130"/>
      <c r="WGA38" s="129"/>
      <c r="WGB38" s="130"/>
      <c r="WGC38" s="130"/>
      <c r="WGD38" s="130"/>
      <c r="WGE38" s="130"/>
      <c r="WGF38" s="130"/>
      <c r="WGG38" s="130"/>
      <c r="WGH38" s="130"/>
      <c r="WGI38" s="130"/>
      <c r="WGJ38" s="130"/>
      <c r="WGK38" s="130"/>
      <c r="WGL38" s="130"/>
      <c r="WGM38" s="130"/>
      <c r="WGN38" s="130"/>
      <c r="WGO38" s="130"/>
      <c r="WGP38" s="130"/>
      <c r="WGQ38" s="130"/>
      <c r="WGR38" s="130"/>
      <c r="WGS38" s="130"/>
      <c r="WGT38" s="130"/>
      <c r="WGU38" s="130"/>
      <c r="WGV38" s="130"/>
      <c r="WGW38" s="129"/>
      <c r="WGX38" s="130"/>
      <c r="WGY38" s="130"/>
      <c r="WGZ38" s="130"/>
      <c r="WHA38" s="130"/>
      <c r="WHB38" s="130"/>
      <c r="WHC38" s="130"/>
      <c r="WHD38" s="130"/>
      <c r="WHE38" s="130"/>
      <c r="WHF38" s="130"/>
      <c r="WHG38" s="130"/>
      <c r="WHH38" s="130"/>
      <c r="WHI38" s="130"/>
      <c r="WHJ38" s="130"/>
      <c r="WHK38" s="130"/>
      <c r="WHL38" s="130"/>
      <c r="WHM38" s="130"/>
      <c r="WHN38" s="130"/>
      <c r="WHO38" s="130"/>
      <c r="WHP38" s="130"/>
      <c r="WHQ38" s="130"/>
      <c r="WHR38" s="130"/>
      <c r="WHS38" s="129"/>
      <c r="WHT38" s="130"/>
      <c r="WHU38" s="130"/>
      <c r="WHV38" s="130"/>
      <c r="WHW38" s="130"/>
      <c r="WHX38" s="130"/>
      <c r="WHY38" s="130"/>
      <c r="WHZ38" s="130"/>
      <c r="WIA38" s="130"/>
      <c r="WIB38" s="130"/>
      <c r="WIC38" s="130"/>
      <c r="WID38" s="130"/>
      <c r="WIE38" s="130"/>
      <c r="WIF38" s="130"/>
      <c r="WIG38" s="130"/>
      <c r="WIH38" s="130"/>
      <c r="WII38" s="130"/>
      <c r="WIJ38" s="130"/>
      <c r="WIK38" s="130"/>
      <c r="WIL38" s="130"/>
      <c r="WIM38" s="130"/>
      <c r="WIN38" s="130"/>
      <c r="WIO38" s="129"/>
      <c r="WIP38" s="130"/>
      <c r="WIQ38" s="130"/>
      <c r="WIR38" s="130"/>
      <c r="WIS38" s="130"/>
      <c r="WIT38" s="130"/>
      <c r="WIU38" s="130"/>
      <c r="WIV38" s="130"/>
      <c r="WIW38" s="130"/>
      <c r="WIX38" s="130"/>
      <c r="WIY38" s="130"/>
      <c r="WIZ38" s="130"/>
      <c r="WJA38" s="130"/>
      <c r="WJB38" s="130"/>
      <c r="WJC38" s="130"/>
      <c r="WJD38" s="130"/>
      <c r="WJE38" s="130"/>
      <c r="WJF38" s="130"/>
      <c r="WJG38" s="130"/>
      <c r="WJH38" s="130"/>
      <c r="WJI38" s="130"/>
      <c r="WJJ38" s="130"/>
      <c r="WJK38" s="129"/>
      <c r="WJL38" s="130"/>
      <c r="WJM38" s="130"/>
      <c r="WJN38" s="130"/>
      <c r="WJO38" s="130"/>
      <c r="WJP38" s="130"/>
      <c r="WJQ38" s="130"/>
      <c r="WJR38" s="130"/>
      <c r="WJS38" s="130"/>
      <c r="WJT38" s="130"/>
      <c r="WJU38" s="130"/>
      <c r="WJV38" s="130"/>
      <c r="WJW38" s="130"/>
      <c r="WJX38" s="130"/>
      <c r="WJY38" s="130"/>
      <c r="WJZ38" s="130"/>
      <c r="WKA38" s="130"/>
      <c r="WKB38" s="130"/>
      <c r="WKC38" s="130"/>
      <c r="WKD38" s="130"/>
      <c r="WKE38" s="130"/>
      <c r="WKF38" s="130"/>
      <c r="WKG38" s="129"/>
      <c r="WKH38" s="130"/>
      <c r="WKI38" s="130"/>
      <c r="WKJ38" s="130"/>
      <c r="WKK38" s="130"/>
      <c r="WKL38" s="130"/>
      <c r="WKM38" s="130"/>
      <c r="WKN38" s="130"/>
      <c r="WKO38" s="130"/>
      <c r="WKP38" s="130"/>
      <c r="WKQ38" s="130"/>
      <c r="WKR38" s="130"/>
      <c r="WKS38" s="130"/>
      <c r="WKT38" s="130"/>
      <c r="WKU38" s="130"/>
      <c r="WKV38" s="130"/>
      <c r="WKW38" s="130"/>
      <c r="WKX38" s="130"/>
      <c r="WKY38" s="130"/>
      <c r="WKZ38" s="130"/>
      <c r="WLA38" s="130"/>
      <c r="WLB38" s="130"/>
      <c r="WLC38" s="129"/>
      <c r="WLD38" s="130"/>
      <c r="WLE38" s="130"/>
      <c r="WLF38" s="130"/>
      <c r="WLG38" s="130"/>
      <c r="WLH38" s="130"/>
      <c r="WLI38" s="130"/>
      <c r="WLJ38" s="130"/>
      <c r="WLK38" s="130"/>
      <c r="WLL38" s="130"/>
      <c r="WLM38" s="130"/>
      <c r="WLN38" s="130"/>
      <c r="WLO38" s="130"/>
      <c r="WLP38" s="130"/>
      <c r="WLQ38" s="130"/>
      <c r="WLR38" s="130"/>
      <c r="WLS38" s="130"/>
      <c r="WLT38" s="130"/>
      <c r="WLU38" s="130"/>
      <c r="WLV38" s="130"/>
      <c r="WLW38" s="130"/>
      <c r="WLX38" s="130"/>
      <c r="WLY38" s="129"/>
      <c r="WLZ38" s="130"/>
      <c r="WMA38" s="130"/>
      <c r="WMB38" s="130"/>
      <c r="WMC38" s="130"/>
      <c r="WMD38" s="130"/>
      <c r="WME38" s="130"/>
      <c r="WMF38" s="130"/>
      <c r="WMG38" s="130"/>
      <c r="WMH38" s="130"/>
      <c r="WMI38" s="130"/>
      <c r="WMJ38" s="130"/>
      <c r="WMK38" s="130"/>
      <c r="WML38" s="130"/>
      <c r="WMM38" s="130"/>
      <c r="WMN38" s="130"/>
      <c r="WMO38" s="130"/>
      <c r="WMP38" s="130"/>
      <c r="WMQ38" s="130"/>
      <c r="WMR38" s="130"/>
      <c r="WMS38" s="130"/>
      <c r="WMT38" s="130"/>
      <c r="WMU38" s="129"/>
      <c r="WMV38" s="130"/>
      <c r="WMW38" s="130"/>
      <c r="WMX38" s="130"/>
      <c r="WMY38" s="130"/>
      <c r="WMZ38" s="130"/>
      <c r="WNA38" s="130"/>
      <c r="WNB38" s="130"/>
      <c r="WNC38" s="130"/>
      <c r="WND38" s="130"/>
      <c r="WNE38" s="130"/>
      <c r="WNF38" s="130"/>
      <c r="WNG38" s="130"/>
      <c r="WNH38" s="130"/>
      <c r="WNI38" s="130"/>
      <c r="WNJ38" s="130"/>
      <c r="WNK38" s="130"/>
      <c r="WNL38" s="130"/>
      <c r="WNM38" s="130"/>
      <c r="WNN38" s="130"/>
      <c r="WNO38" s="130"/>
      <c r="WNP38" s="130"/>
      <c r="WNQ38" s="129"/>
      <c r="WNR38" s="130"/>
      <c r="WNS38" s="130"/>
      <c r="WNT38" s="130"/>
      <c r="WNU38" s="130"/>
      <c r="WNV38" s="130"/>
      <c r="WNW38" s="130"/>
      <c r="WNX38" s="130"/>
      <c r="WNY38" s="130"/>
      <c r="WNZ38" s="130"/>
      <c r="WOA38" s="130"/>
      <c r="WOB38" s="130"/>
      <c r="WOC38" s="130"/>
      <c r="WOD38" s="130"/>
      <c r="WOE38" s="130"/>
      <c r="WOF38" s="130"/>
      <c r="WOG38" s="130"/>
      <c r="WOH38" s="130"/>
      <c r="WOI38" s="130"/>
      <c r="WOJ38" s="130"/>
      <c r="WOK38" s="130"/>
      <c r="WOL38" s="130"/>
      <c r="WOM38" s="129"/>
      <c r="WON38" s="130"/>
      <c r="WOO38" s="130"/>
      <c r="WOP38" s="130"/>
      <c r="WOQ38" s="130"/>
      <c r="WOR38" s="130"/>
      <c r="WOS38" s="130"/>
      <c r="WOT38" s="130"/>
      <c r="WOU38" s="130"/>
      <c r="WOV38" s="130"/>
      <c r="WOW38" s="130"/>
      <c r="WOX38" s="130"/>
      <c r="WOY38" s="130"/>
      <c r="WOZ38" s="130"/>
      <c r="WPA38" s="130"/>
      <c r="WPB38" s="130"/>
      <c r="WPC38" s="130"/>
      <c r="WPD38" s="130"/>
      <c r="WPE38" s="130"/>
      <c r="WPF38" s="130"/>
      <c r="WPG38" s="130"/>
      <c r="WPH38" s="130"/>
      <c r="WPI38" s="129"/>
      <c r="WPJ38" s="130"/>
      <c r="WPK38" s="130"/>
      <c r="WPL38" s="130"/>
      <c r="WPM38" s="130"/>
      <c r="WPN38" s="130"/>
      <c r="WPO38" s="130"/>
      <c r="WPP38" s="130"/>
      <c r="WPQ38" s="130"/>
      <c r="WPR38" s="130"/>
      <c r="WPS38" s="130"/>
      <c r="WPT38" s="130"/>
      <c r="WPU38" s="130"/>
      <c r="WPV38" s="130"/>
      <c r="WPW38" s="130"/>
      <c r="WPX38" s="130"/>
      <c r="WPY38" s="130"/>
      <c r="WPZ38" s="130"/>
      <c r="WQA38" s="130"/>
      <c r="WQB38" s="130"/>
      <c r="WQC38" s="130"/>
      <c r="WQD38" s="130"/>
      <c r="WQE38" s="129"/>
      <c r="WQF38" s="130"/>
      <c r="WQG38" s="130"/>
      <c r="WQH38" s="130"/>
      <c r="WQI38" s="130"/>
      <c r="WQJ38" s="130"/>
      <c r="WQK38" s="130"/>
      <c r="WQL38" s="130"/>
      <c r="WQM38" s="130"/>
      <c r="WQN38" s="130"/>
      <c r="WQO38" s="130"/>
      <c r="WQP38" s="130"/>
      <c r="WQQ38" s="130"/>
      <c r="WQR38" s="130"/>
      <c r="WQS38" s="130"/>
      <c r="WQT38" s="130"/>
      <c r="WQU38" s="130"/>
      <c r="WQV38" s="130"/>
      <c r="WQW38" s="130"/>
      <c r="WQX38" s="130"/>
      <c r="WQY38" s="130"/>
      <c r="WQZ38" s="130"/>
      <c r="WRA38" s="129"/>
      <c r="WRB38" s="130"/>
      <c r="WRC38" s="130"/>
      <c r="WRD38" s="130"/>
      <c r="WRE38" s="130"/>
      <c r="WRF38" s="130"/>
      <c r="WRG38" s="130"/>
      <c r="WRH38" s="130"/>
      <c r="WRI38" s="130"/>
      <c r="WRJ38" s="130"/>
      <c r="WRK38" s="130"/>
      <c r="WRL38" s="130"/>
      <c r="WRM38" s="130"/>
      <c r="WRN38" s="130"/>
      <c r="WRO38" s="130"/>
      <c r="WRP38" s="130"/>
      <c r="WRQ38" s="130"/>
      <c r="WRR38" s="130"/>
      <c r="WRS38" s="130"/>
      <c r="WRT38" s="130"/>
      <c r="WRU38" s="130"/>
      <c r="WRV38" s="130"/>
      <c r="WRW38" s="129"/>
      <c r="WRX38" s="130"/>
      <c r="WRY38" s="130"/>
      <c r="WRZ38" s="130"/>
      <c r="WSA38" s="130"/>
      <c r="WSB38" s="130"/>
      <c r="WSC38" s="130"/>
      <c r="WSD38" s="130"/>
      <c r="WSE38" s="130"/>
      <c r="WSF38" s="130"/>
      <c r="WSG38" s="130"/>
      <c r="WSH38" s="130"/>
      <c r="WSI38" s="130"/>
      <c r="WSJ38" s="130"/>
      <c r="WSK38" s="130"/>
      <c r="WSL38" s="130"/>
      <c r="WSM38" s="130"/>
      <c r="WSN38" s="130"/>
      <c r="WSO38" s="130"/>
      <c r="WSP38" s="130"/>
      <c r="WSQ38" s="130"/>
      <c r="WSR38" s="130"/>
      <c r="WSS38" s="129"/>
      <c r="WST38" s="130"/>
      <c r="WSU38" s="130"/>
      <c r="WSV38" s="130"/>
      <c r="WSW38" s="130"/>
      <c r="WSX38" s="130"/>
      <c r="WSY38" s="130"/>
      <c r="WSZ38" s="130"/>
      <c r="WTA38" s="130"/>
      <c r="WTB38" s="130"/>
      <c r="WTC38" s="130"/>
      <c r="WTD38" s="130"/>
      <c r="WTE38" s="130"/>
      <c r="WTF38" s="130"/>
      <c r="WTG38" s="130"/>
      <c r="WTH38" s="130"/>
      <c r="WTI38" s="130"/>
      <c r="WTJ38" s="130"/>
      <c r="WTK38" s="130"/>
      <c r="WTL38" s="130"/>
      <c r="WTM38" s="130"/>
      <c r="WTN38" s="130"/>
      <c r="WTO38" s="129"/>
      <c r="WTP38" s="130"/>
      <c r="WTQ38" s="130"/>
      <c r="WTR38" s="130"/>
      <c r="WTS38" s="130"/>
      <c r="WTT38" s="130"/>
      <c r="WTU38" s="130"/>
      <c r="WTV38" s="130"/>
      <c r="WTW38" s="130"/>
      <c r="WTX38" s="130"/>
      <c r="WTY38" s="130"/>
      <c r="WTZ38" s="130"/>
      <c r="WUA38" s="130"/>
      <c r="WUB38" s="130"/>
      <c r="WUC38" s="130"/>
      <c r="WUD38" s="130"/>
      <c r="WUE38" s="130"/>
      <c r="WUF38" s="130"/>
      <c r="WUG38" s="130"/>
      <c r="WUH38" s="130"/>
      <c r="WUI38" s="130"/>
      <c r="WUJ38" s="130"/>
      <c r="WUK38" s="129"/>
      <c r="WUL38" s="130"/>
      <c r="WUM38" s="130"/>
      <c r="WUN38" s="130"/>
      <c r="WUO38" s="130"/>
      <c r="WUP38" s="130"/>
      <c r="WUQ38" s="130"/>
      <c r="WUR38" s="130"/>
      <c r="WUS38" s="130"/>
      <c r="WUT38" s="130"/>
      <c r="WUU38" s="130"/>
      <c r="WUV38" s="130"/>
      <c r="WUW38" s="130"/>
      <c r="WUX38" s="130"/>
      <c r="WUY38" s="130"/>
      <c r="WUZ38" s="130"/>
      <c r="WVA38" s="130"/>
      <c r="WVB38" s="130"/>
      <c r="WVC38" s="130"/>
      <c r="WVD38" s="130"/>
      <c r="WVE38" s="130"/>
      <c r="WVF38" s="130"/>
      <c r="WVG38" s="129"/>
      <c r="WVH38" s="130"/>
      <c r="WVI38" s="130"/>
      <c r="WVJ38" s="130"/>
      <c r="WVK38" s="130"/>
      <c r="WVL38" s="130"/>
      <c r="WVM38" s="130"/>
      <c r="WVN38" s="130"/>
      <c r="WVO38" s="130"/>
      <c r="WVP38" s="130"/>
      <c r="WVQ38" s="130"/>
      <c r="WVR38" s="130"/>
      <c r="WVS38" s="130"/>
      <c r="WVT38" s="130"/>
      <c r="WVU38" s="130"/>
      <c r="WVV38" s="130"/>
      <c r="WVW38" s="130"/>
      <c r="WVX38" s="130"/>
      <c r="WVY38" s="130"/>
      <c r="WVZ38" s="130"/>
      <c r="WWA38" s="130"/>
      <c r="WWB38" s="130"/>
      <c r="WWC38" s="129"/>
      <c r="WWD38" s="130"/>
      <c r="WWE38" s="130"/>
      <c r="WWF38" s="130"/>
      <c r="WWG38" s="130"/>
      <c r="WWH38" s="130"/>
      <c r="WWI38" s="130"/>
      <c r="WWJ38" s="130"/>
      <c r="WWK38" s="130"/>
      <c r="WWL38" s="130"/>
      <c r="WWM38" s="130"/>
      <c r="WWN38" s="130"/>
      <c r="WWO38" s="130"/>
      <c r="WWP38" s="130"/>
      <c r="WWQ38" s="130"/>
      <c r="WWR38" s="130"/>
      <c r="WWS38" s="130"/>
      <c r="WWT38" s="130"/>
      <c r="WWU38" s="130"/>
      <c r="WWV38" s="130"/>
      <c r="WWW38" s="130"/>
      <c r="WWX38" s="130"/>
      <c r="WWY38" s="129"/>
      <c r="WWZ38" s="130"/>
      <c r="WXA38" s="130"/>
      <c r="WXB38" s="130"/>
      <c r="WXC38" s="130"/>
      <c r="WXD38" s="130"/>
      <c r="WXE38" s="130"/>
      <c r="WXF38" s="130"/>
      <c r="WXG38" s="130"/>
      <c r="WXH38" s="130"/>
      <c r="WXI38" s="130"/>
      <c r="WXJ38" s="130"/>
      <c r="WXK38" s="130"/>
      <c r="WXL38" s="130"/>
      <c r="WXM38" s="130"/>
      <c r="WXN38" s="130"/>
      <c r="WXO38" s="130"/>
      <c r="WXP38" s="130"/>
      <c r="WXQ38" s="130"/>
      <c r="WXR38" s="130"/>
      <c r="WXS38" s="130"/>
      <c r="WXT38" s="130"/>
      <c r="WXU38" s="129"/>
      <c r="WXV38" s="130"/>
      <c r="WXW38" s="130"/>
      <c r="WXX38" s="130"/>
      <c r="WXY38" s="130"/>
      <c r="WXZ38" s="130"/>
      <c r="WYA38" s="130"/>
      <c r="WYB38" s="130"/>
      <c r="WYC38" s="130"/>
      <c r="WYD38" s="130"/>
      <c r="WYE38" s="130"/>
      <c r="WYF38" s="130"/>
      <c r="WYG38" s="130"/>
      <c r="WYH38" s="130"/>
      <c r="WYI38" s="130"/>
      <c r="WYJ38" s="130"/>
      <c r="WYK38" s="130"/>
      <c r="WYL38" s="130"/>
      <c r="WYM38" s="130"/>
      <c r="WYN38" s="130"/>
      <c r="WYO38" s="130"/>
      <c r="WYP38" s="130"/>
      <c r="WYQ38" s="129"/>
      <c r="WYR38" s="130"/>
      <c r="WYS38" s="130"/>
      <c r="WYT38" s="130"/>
      <c r="WYU38" s="130"/>
      <c r="WYV38" s="130"/>
      <c r="WYW38" s="130"/>
      <c r="WYX38" s="130"/>
      <c r="WYY38" s="130"/>
      <c r="WYZ38" s="130"/>
      <c r="WZA38" s="130"/>
      <c r="WZB38" s="130"/>
      <c r="WZC38" s="130"/>
      <c r="WZD38" s="130"/>
      <c r="WZE38" s="130"/>
      <c r="WZF38" s="130"/>
      <c r="WZG38" s="130"/>
      <c r="WZH38" s="130"/>
      <c r="WZI38" s="130"/>
      <c r="WZJ38" s="130"/>
      <c r="WZK38" s="130"/>
      <c r="WZL38" s="130"/>
      <c r="WZM38" s="129"/>
      <c r="WZN38" s="130"/>
      <c r="WZO38" s="130"/>
      <c r="WZP38" s="130"/>
      <c r="WZQ38" s="130"/>
      <c r="WZR38" s="130"/>
      <c r="WZS38" s="130"/>
      <c r="WZT38" s="130"/>
      <c r="WZU38" s="130"/>
      <c r="WZV38" s="130"/>
      <c r="WZW38" s="130"/>
      <c r="WZX38" s="130"/>
      <c r="WZY38" s="130"/>
      <c r="WZZ38" s="130"/>
      <c r="XAA38" s="130"/>
      <c r="XAB38" s="130"/>
      <c r="XAC38" s="130"/>
      <c r="XAD38" s="130"/>
      <c r="XAE38" s="130"/>
      <c r="XAF38" s="130"/>
      <c r="XAG38" s="130"/>
      <c r="XAH38" s="130"/>
      <c r="XAI38" s="129"/>
      <c r="XAJ38" s="130"/>
      <c r="XAK38" s="130"/>
      <c r="XAL38" s="130"/>
      <c r="XAM38" s="130"/>
      <c r="XAN38" s="130"/>
      <c r="XAO38" s="130"/>
      <c r="XAP38" s="130"/>
      <c r="XAQ38" s="130"/>
      <c r="XAR38" s="130"/>
      <c r="XAS38" s="130"/>
      <c r="XAT38" s="130"/>
      <c r="XAU38" s="130"/>
      <c r="XAV38" s="130"/>
      <c r="XAW38" s="130"/>
      <c r="XAX38" s="130"/>
      <c r="XAY38" s="130"/>
      <c r="XAZ38" s="130"/>
      <c r="XBA38" s="130"/>
      <c r="XBB38" s="130"/>
      <c r="XBC38" s="130"/>
      <c r="XBD38" s="130"/>
      <c r="XBE38" s="129"/>
      <c r="XBF38" s="130"/>
      <c r="XBG38" s="130"/>
      <c r="XBH38" s="130"/>
      <c r="XBI38" s="130"/>
      <c r="XBJ38" s="130"/>
      <c r="XBK38" s="130"/>
      <c r="XBL38" s="130"/>
      <c r="XBM38" s="130"/>
      <c r="XBN38" s="130"/>
      <c r="XBO38" s="130"/>
      <c r="XBP38" s="130"/>
      <c r="XBQ38" s="130"/>
      <c r="XBR38" s="130"/>
      <c r="XBS38" s="130"/>
      <c r="XBT38" s="130"/>
      <c r="XBU38" s="130"/>
      <c r="XBV38" s="130"/>
      <c r="XBW38" s="130"/>
      <c r="XBX38" s="130"/>
      <c r="XBY38" s="130"/>
      <c r="XBZ38" s="130"/>
      <c r="XCA38" s="129"/>
      <c r="XCB38" s="130"/>
      <c r="XCC38" s="130"/>
      <c r="XCD38" s="130"/>
      <c r="XCE38" s="130"/>
      <c r="XCF38" s="130"/>
      <c r="XCG38" s="130"/>
      <c r="XCH38" s="130"/>
      <c r="XCI38" s="130"/>
      <c r="XCJ38" s="130"/>
      <c r="XCK38" s="130"/>
      <c r="XCL38" s="130"/>
      <c r="XCM38" s="130"/>
      <c r="XCN38" s="130"/>
      <c r="XCO38" s="130"/>
      <c r="XCP38" s="130"/>
      <c r="XCQ38" s="130"/>
      <c r="XCR38" s="130"/>
      <c r="XCS38" s="130"/>
      <c r="XCT38" s="130"/>
      <c r="XCU38" s="130"/>
      <c r="XCV38" s="130"/>
      <c r="XCW38" s="129"/>
      <c r="XCX38" s="130"/>
      <c r="XCY38" s="130"/>
      <c r="XCZ38" s="130"/>
      <c r="XDA38" s="130"/>
      <c r="XDB38" s="130"/>
      <c r="XDC38" s="130"/>
      <c r="XDD38" s="130"/>
      <c r="XDE38" s="130"/>
      <c r="XDF38" s="130"/>
      <c r="XDG38" s="130"/>
      <c r="XDH38" s="130"/>
      <c r="XDI38" s="130"/>
      <c r="XDJ38" s="130"/>
      <c r="XDK38" s="130"/>
      <c r="XDL38" s="130"/>
      <c r="XDM38" s="130"/>
      <c r="XDN38" s="130"/>
      <c r="XDO38" s="130"/>
      <c r="XDP38" s="130"/>
      <c r="XDQ38" s="130"/>
      <c r="XDR38" s="130"/>
      <c r="XDS38" s="129"/>
      <c r="XDT38" s="130"/>
      <c r="XDU38" s="130"/>
      <c r="XDV38" s="130"/>
      <c r="XDW38" s="130"/>
      <c r="XDX38" s="130"/>
      <c r="XDY38" s="130"/>
      <c r="XDZ38" s="130"/>
      <c r="XEA38" s="130"/>
      <c r="XEB38" s="130"/>
      <c r="XEC38" s="130"/>
      <c r="XED38" s="130"/>
      <c r="XEE38" s="130"/>
      <c r="XEF38" s="130"/>
      <c r="XEG38" s="130"/>
      <c r="XEH38" s="130"/>
      <c r="XEI38" s="130"/>
      <c r="XEJ38" s="130"/>
      <c r="XEK38" s="130"/>
      <c r="XEL38" s="130"/>
      <c r="XEM38" s="130"/>
      <c r="XEN38" s="130"/>
      <c r="XEO38" s="129"/>
      <c r="XEP38" s="129"/>
      <c r="XEQ38" s="129"/>
      <c r="XER38" s="129"/>
      <c r="XES38" s="129"/>
      <c r="XET38" s="129"/>
      <c r="XEU38" s="129"/>
      <c r="XEV38" s="129"/>
      <c r="XEW38" s="129"/>
      <c r="XEX38" s="129"/>
      <c r="XEY38" s="129"/>
      <c r="XEZ38" s="129"/>
      <c r="XFA38" s="129"/>
      <c r="XFB38" s="129"/>
      <c r="XFC38" s="129"/>
      <c r="XFD38" s="129"/>
    </row>
    <row r="40" spans="1:16384" s="40" customFormat="1" ht="14" x14ac:dyDescent="0.3">
      <c r="A40" s="47" t="s">
        <v>27</v>
      </c>
      <c r="B40" s="47"/>
      <c r="C40" s="47"/>
      <c r="D40" s="47"/>
      <c r="E40" s="47"/>
      <c r="F40" s="47"/>
      <c r="G40" s="47"/>
      <c r="H40" s="47"/>
      <c r="I40" s="47"/>
      <c r="J40" s="47"/>
      <c r="K40" s="47"/>
      <c r="L40" s="47"/>
      <c r="M40" s="47"/>
      <c r="N40" s="47"/>
      <c r="O40" s="47"/>
      <c r="P40" s="47"/>
      <c r="Q40" s="47"/>
      <c r="R40" s="47"/>
    </row>
    <row r="41" spans="1:16384" s="40" customFormat="1" ht="14.4" customHeight="1" x14ac:dyDescent="0.35">
      <c r="A41" s="131" t="s">
        <v>147</v>
      </c>
      <c r="B41" s="132"/>
      <c r="C41" s="132"/>
      <c r="D41" s="132"/>
      <c r="E41" s="132"/>
      <c r="F41" s="132"/>
      <c r="G41" s="132"/>
      <c r="H41" s="132"/>
      <c r="I41" s="132"/>
      <c r="J41" s="132"/>
      <c r="K41" s="132"/>
      <c r="L41" s="132"/>
      <c r="M41" s="132"/>
      <c r="N41" s="132"/>
      <c r="O41" s="132"/>
      <c r="P41" s="132"/>
      <c r="Q41" s="132"/>
      <c r="R41" s="132"/>
    </row>
    <row r="42" spans="1:16384" s="40" customFormat="1" ht="14.4" customHeight="1" x14ac:dyDescent="0.35">
      <c r="A42" s="131" t="s">
        <v>148</v>
      </c>
      <c r="B42" s="132"/>
      <c r="C42" s="132"/>
      <c r="D42" s="132"/>
      <c r="E42" s="132"/>
      <c r="F42" s="132"/>
      <c r="G42" s="132"/>
      <c r="H42" s="132"/>
      <c r="I42" s="132"/>
      <c r="J42" s="132"/>
      <c r="K42" s="132"/>
      <c r="L42" s="132"/>
      <c r="M42" s="132"/>
      <c r="N42" s="132"/>
      <c r="O42" s="132"/>
      <c r="P42" s="132"/>
      <c r="Q42" s="132"/>
      <c r="R42" s="132"/>
    </row>
    <row r="43" spans="1:16384" s="40" customFormat="1" ht="14.4" customHeight="1" x14ac:dyDescent="0.35">
      <c r="A43" s="131" t="s">
        <v>149</v>
      </c>
      <c r="B43" s="132"/>
      <c r="C43" s="132"/>
      <c r="D43" s="132"/>
      <c r="E43" s="132"/>
      <c r="F43" s="132"/>
      <c r="G43" s="132"/>
      <c r="H43" s="132"/>
      <c r="I43" s="132"/>
      <c r="J43" s="132"/>
      <c r="K43" s="132"/>
      <c r="L43" s="132"/>
      <c r="M43" s="132"/>
      <c r="N43" s="132"/>
      <c r="O43" s="132"/>
      <c r="P43" s="132"/>
      <c r="Q43" s="132"/>
      <c r="R43" s="132"/>
    </row>
    <row r="44" spans="1:16384" s="48" customFormat="1" ht="15" customHeight="1" x14ac:dyDescent="0.35">
      <c r="A44" s="131" t="s">
        <v>150</v>
      </c>
      <c r="B44" s="132"/>
      <c r="C44" s="132"/>
      <c r="D44" s="132"/>
      <c r="E44" s="132"/>
      <c r="F44" s="132"/>
      <c r="G44" s="132"/>
      <c r="H44" s="132"/>
      <c r="I44" s="132"/>
      <c r="J44" s="132"/>
      <c r="K44" s="132"/>
      <c r="L44" s="132"/>
      <c r="M44" s="132"/>
      <c r="N44" s="132"/>
      <c r="O44" s="132"/>
      <c r="P44" s="132"/>
      <c r="Q44" s="132"/>
      <c r="R44" s="56"/>
    </row>
    <row r="45" spans="1:16384" s="48" customFormat="1" ht="15" customHeight="1" x14ac:dyDescent="0.35">
      <c r="A45" s="97"/>
      <c r="B45" s="96"/>
      <c r="C45" s="96"/>
      <c r="D45" s="96"/>
      <c r="E45" s="96"/>
      <c r="F45" s="96"/>
      <c r="G45" s="96"/>
      <c r="H45" s="96"/>
      <c r="I45" s="96"/>
      <c r="J45" s="96"/>
      <c r="K45" s="96"/>
      <c r="L45" s="96"/>
      <c r="M45" s="96"/>
      <c r="N45" s="96"/>
      <c r="O45" s="96"/>
      <c r="P45" s="96"/>
      <c r="Q45" s="96"/>
      <c r="R45" s="56"/>
    </row>
    <row r="46" spans="1:16384" s="53" customFormat="1" ht="15.5" x14ac:dyDescent="0.35">
      <c r="A46" s="53" t="s">
        <v>28</v>
      </c>
    </row>
    <row r="47" spans="1:16384" s="53" customFormat="1" ht="15.5" x14ac:dyDescent="0.35">
      <c r="A47" s="53" t="s">
        <v>94</v>
      </c>
    </row>
    <row r="48" spans="1:16384" s="53" customFormat="1" ht="15.5" x14ac:dyDescent="0.35"/>
    <row r="49" spans="1:14" s="53" customFormat="1" ht="15.5" x14ac:dyDescent="0.35">
      <c r="A49" s="53" t="s">
        <v>151</v>
      </c>
    </row>
    <row r="50" spans="1:14" s="48" customFormat="1" x14ac:dyDescent="0.35">
      <c r="A50" s="47" t="s">
        <v>158</v>
      </c>
      <c r="C50" s="40"/>
      <c r="D50" s="40"/>
      <c r="E50" s="40"/>
      <c r="F50" s="40"/>
      <c r="G50" s="40"/>
    </row>
    <row r="51" spans="1:14" s="48" customFormat="1" x14ac:dyDescent="0.35">
      <c r="A51" s="47" t="s">
        <v>25</v>
      </c>
      <c r="C51" s="40"/>
      <c r="D51" s="40"/>
      <c r="E51" s="40"/>
      <c r="F51" s="40"/>
      <c r="G51" s="40"/>
    </row>
    <row r="52" spans="1:14" s="54" customFormat="1" ht="15.5" x14ac:dyDescent="0.35">
      <c r="A52" s="49" t="s">
        <v>29</v>
      </c>
      <c r="D52" s="49"/>
      <c r="G52" s="49"/>
      <c r="N52" s="49"/>
    </row>
    <row r="55" spans="1:14" x14ac:dyDescent="0.35">
      <c r="C55" s="14" t="s">
        <v>152</v>
      </c>
      <c r="D55" s="14" t="s">
        <v>153</v>
      </c>
      <c r="E55" s="14" t="s">
        <v>154</v>
      </c>
      <c r="F55" s="14" t="s">
        <v>155</v>
      </c>
    </row>
    <row r="56" spans="1:14" x14ac:dyDescent="0.35">
      <c r="B56" s="10" t="s">
        <v>157</v>
      </c>
      <c r="C56" s="98">
        <f>COUNTIFS('FamInsureCo Int. Stats Data'!$B$2:$B$1339,"&lt;="&amp;18.5)</f>
        <v>21</v>
      </c>
      <c r="D56" s="98">
        <f>COUNTIFS('FamInsureCo Int. Stats Data'!$B$2:$B$1339,"&gt;"&amp;18.5,'FamInsureCo Int. Stats Data'!$B$2:$B$1339,"&lt;="&amp;24.9)</f>
        <v>221</v>
      </c>
      <c r="E56" s="98">
        <f>COUNTIFS('FamInsureCo Int. Stats Data'!$B$2:$B$1339,"&gt;"&amp;24.9,'FamInsureCo Int. Stats Data'!$B$2:$B$1339,"&lt;="&amp;29.9)</f>
        <v>380</v>
      </c>
      <c r="F56" s="98">
        <f>COUNTIFS('FamInsureCo Int. Stats Data'!$B$2:$B$1339,"&gt;"&amp;29.9)</f>
        <v>716</v>
      </c>
      <c r="G56" s="103">
        <f>SUM(C56:F56)</f>
        <v>1338</v>
      </c>
      <c r="H56">
        <f>COUNT('FamInsureCo Int. Stats Data'!B2:B1339)</f>
        <v>1338</v>
      </c>
      <c r="I56" t="b">
        <f>H56=G56</f>
        <v>1</v>
      </c>
    </row>
    <row r="57" spans="1:14" x14ac:dyDescent="0.35">
      <c r="B57" s="10" t="s">
        <v>156</v>
      </c>
      <c r="C57" s="13">
        <f>AVERAGEIFS('FamInsureCo Desc. Stats Data'!$F$2:$F$1339,'FamInsureCo Desc. Stats Data'!$C$2:$C$1339,"&lt;="&amp;18.5)</f>
        <v>8657.6206523809524</v>
      </c>
      <c r="D57" s="13">
        <f>AVERAGEIFS('FamInsureCo Desc. Stats Data'!$F$2:$F$1339,'FamInsureCo Desc. Stats Data'!$C$2:$C$1339,"&gt;"&amp;18.5,'FamInsureCo Desc. Stats Data'!$C$2:$C$1339,"&lt;="&amp;24.9)</f>
        <v>10404.900083891403</v>
      </c>
      <c r="E57" s="13">
        <f>AVERAGEIFS('FamInsureCo Desc. Stats Data'!$F$2:$F$1339,'FamInsureCo Desc. Stats Data'!$C$2:$C$1339,"&gt;"&amp;24.9,'FamInsureCo Desc. Stats Data'!$C$2:$C$1339,"&lt;="&amp;29.9)</f>
        <v>11006.809989418423</v>
      </c>
      <c r="F57" s="13">
        <f>AVERAGEIFS('FamInsureCo Desc. Stats Data'!$F$2:$F$1339,'FamInsureCo Desc. Stats Data'!$C$2:$C$1339,"&gt;"&amp;29.9)</f>
        <v>15491.542238184358</v>
      </c>
      <c r="G57" s="2">
        <f>AVERAGE(C57:F57)</f>
        <v>11390.218240968785</v>
      </c>
      <c r="H57">
        <f>AVERAGE('FamInsureCo Desc. Stats Data'!F2:F1339)</f>
        <v>13270.422265141244</v>
      </c>
      <c r="I57" s="104" t="str">
        <f>IF((G57/H57)&gt;=1,"Yes","Looks like the tru")</f>
        <v>Looks like the tru</v>
      </c>
    </row>
    <row r="77" spans="1:18" s="40" customFormat="1" ht="38.25" customHeight="1" x14ac:dyDescent="0.3">
      <c r="A77" s="127" t="s">
        <v>30</v>
      </c>
      <c r="B77" s="128"/>
      <c r="C77" s="128"/>
      <c r="D77" s="128"/>
      <c r="E77" s="128"/>
      <c r="F77" s="128"/>
      <c r="G77" s="128"/>
      <c r="H77" s="128"/>
      <c r="I77" s="128"/>
      <c r="J77" s="128"/>
      <c r="K77" s="128"/>
      <c r="L77" s="128"/>
      <c r="M77" s="128"/>
      <c r="N77" s="128"/>
      <c r="O77" s="128"/>
      <c r="P77" s="128"/>
      <c r="Q77" s="128"/>
      <c r="R77" s="128"/>
    </row>
    <row r="78" spans="1:18" s="40" customFormat="1" ht="14" x14ac:dyDescent="0.3">
      <c r="A78" s="47" t="s">
        <v>176</v>
      </c>
    </row>
    <row r="79" spans="1:18" s="40" customFormat="1" ht="14" x14ac:dyDescent="0.3">
      <c r="A79" s="47" t="s">
        <v>31</v>
      </c>
    </row>
    <row r="80" spans="1:18" s="48" customFormat="1" x14ac:dyDescent="0.35">
      <c r="A80" s="47" t="s">
        <v>163</v>
      </c>
      <c r="C80" s="40"/>
      <c r="D80" s="40"/>
      <c r="E80" s="40"/>
      <c r="F80" s="40"/>
      <c r="G80" s="40"/>
    </row>
    <row r="81" spans="1:12" s="50" customFormat="1" x14ac:dyDescent="0.35">
      <c r="A81" s="55" t="s">
        <v>32</v>
      </c>
      <c r="C81" s="51"/>
      <c r="D81" s="51"/>
      <c r="E81" s="55" t="s">
        <v>33</v>
      </c>
      <c r="F81" s="51"/>
      <c r="G81" s="51"/>
    </row>
    <row r="82" spans="1:12" x14ac:dyDescent="0.35">
      <c r="J82" t="s">
        <v>192</v>
      </c>
      <c r="K82" t="s">
        <v>193</v>
      </c>
      <c r="L82">
        <f>IF(K82="Yes",1,0)</f>
        <v>1</v>
      </c>
    </row>
    <row r="100" spans="1:1" s="40" customFormat="1" ht="14" x14ac:dyDescent="0.3">
      <c r="A100" s="47" t="s">
        <v>164</v>
      </c>
    </row>
    <row r="101" spans="1:1" s="40" customFormat="1" ht="14" x14ac:dyDescent="0.3">
      <c r="A101" s="47" t="s">
        <v>95</v>
      </c>
    </row>
    <row r="102" spans="1:1" s="51" customFormat="1" ht="14" x14ac:dyDescent="0.3">
      <c r="A102" s="55" t="s">
        <v>96</v>
      </c>
    </row>
    <row r="121" spans="1:2" s="40" customFormat="1" ht="14" x14ac:dyDescent="0.3">
      <c r="A121" s="40" t="s">
        <v>97</v>
      </c>
    </row>
    <row r="122" spans="1:2" s="40" customFormat="1" ht="14" x14ac:dyDescent="0.3">
      <c r="A122" s="40" t="s">
        <v>37</v>
      </c>
    </row>
    <row r="123" spans="1:2" s="47" customFormat="1" ht="14" x14ac:dyDescent="0.3">
      <c r="A123" s="47" t="s">
        <v>165</v>
      </c>
    </row>
    <row r="124" spans="1:2" s="47" customFormat="1" ht="14" x14ac:dyDescent="0.3">
      <c r="A124" s="47" t="s">
        <v>38</v>
      </c>
    </row>
    <row r="125" spans="1:2" s="47" customFormat="1" ht="14" x14ac:dyDescent="0.3">
      <c r="A125" s="47" t="s">
        <v>39</v>
      </c>
    </row>
    <row r="126" spans="1:2" s="47" customFormat="1" ht="14" x14ac:dyDescent="0.3">
      <c r="A126" s="47" t="s">
        <v>40</v>
      </c>
    </row>
    <row r="127" spans="1:2" s="47" customFormat="1" ht="14" x14ac:dyDescent="0.3">
      <c r="A127" s="47" t="s">
        <v>41</v>
      </c>
      <c r="B127" s="47" t="s">
        <v>42</v>
      </c>
    </row>
    <row r="129" spans="1:8" s="47" customFormat="1" ht="14" x14ac:dyDescent="0.3">
      <c r="A129" s="47" t="s">
        <v>166</v>
      </c>
    </row>
    <row r="130" spans="1:8" s="56" customFormat="1" x14ac:dyDescent="0.35">
      <c r="A130" s="47" t="s">
        <v>25</v>
      </c>
      <c r="C130" s="47"/>
      <c r="D130" s="47"/>
      <c r="E130" s="47"/>
      <c r="F130" s="47"/>
      <c r="G130" s="47"/>
    </row>
    <row r="131" spans="1:8" x14ac:dyDescent="0.35">
      <c r="G131" s="11"/>
    </row>
    <row r="132" spans="1:8" x14ac:dyDescent="0.35">
      <c r="B132" s="10" t="s">
        <v>43</v>
      </c>
      <c r="C132" s="14" t="s">
        <v>44</v>
      </c>
      <c r="D132" s="14" t="s">
        <v>45</v>
      </c>
      <c r="E132" s="14" t="s">
        <v>46</v>
      </c>
      <c r="F132" s="15" t="s">
        <v>42</v>
      </c>
      <c r="G132" s="12"/>
    </row>
    <row r="133" spans="1:8" x14ac:dyDescent="0.35">
      <c r="B133" s="10" t="s">
        <v>47</v>
      </c>
      <c r="C133" s="13">
        <f>AVERAGEIFS('FamInsureCo Int. Stats Data'!$Q:$Q,'FamInsureCo Int. Stats Data'!$A:$A,"&gt;="&amp;18,'FamInsureCo Int. Stats Data'!$A:$A,"&lt;="&amp;25)</f>
        <v>9087.0158069248318</v>
      </c>
      <c r="D133" s="13">
        <f>AVERAGEIFS('FamInsureCo Int. Stats Data'!$Q:$Q,'FamInsureCo Int. Stats Data'!$A:$A,"&gt;="&amp;26,'FamInsureCo Int. Stats Data'!$A:$A,"&lt;="&amp;35)</f>
        <v>10495.163046902988</v>
      </c>
      <c r="E133" s="13">
        <f>AVERAGEIFS('FamInsureCo Int. Stats Data'!$Q:$Q,'FamInsureCo Int. Stats Data'!$A:$A,"&gt;="&amp;36,'FamInsureCo Int. Stats Data'!$A:$A,"&lt;="&amp;59)</f>
        <v>14984.953788292314</v>
      </c>
      <c r="F133" s="13">
        <f>AVERAGEIFS('FamInsureCo Int. Stats Data'!$Q:$Q,'FamInsureCo Int. Stats Data'!$A:$A,"&gt;="&amp;60)</f>
        <v>21248.021884912283</v>
      </c>
      <c r="G133" s="12"/>
    </row>
    <row r="134" spans="1:8" x14ac:dyDescent="0.35">
      <c r="B134" s="10" t="s">
        <v>48</v>
      </c>
      <c r="C134" s="13">
        <f>AVERAGEIFS('FamInsureCo Int. Stats Data'!$Q:$Q,'FamInsureCo Int. Stats Data'!$A:$A,"&gt;="&amp;18,'FamInsureCo Int. Stats Data'!$A:$A,"&lt;="&amp;25,'FamInsureCo Int. Stats Data'!$H:$H,"="&amp;1)</f>
        <v>27933.556484000004</v>
      </c>
      <c r="D134" s="13">
        <f>AVERAGEIFS('FamInsureCo Int. Stats Data'!$Q:$Q,'FamInsureCo Int. Stats Data'!$A:$A,"&gt;="&amp;26,'FamInsureCo Int. Stats Data'!$A:$A,"&lt;="&amp;35,'FamInsureCo Int. Stats Data'!$H:$H,"="&amp;1)</f>
        <v>28281.653727321427</v>
      </c>
      <c r="E134" s="13">
        <f>AVERAGEIFS('FamInsureCo Int. Stats Data'!$Q:$Q,'FamInsureCo Int. Stats Data'!$A:$A,"&gt;="&amp;36,'FamInsureCo Int. Stats Data'!$A:$A,"&lt;="&amp;59,'FamInsureCo Int. Stats Data'!$H:$H,"="&amp;1)</f>
        <v>34010.166440555549</v>
      </c>
      <c r="F134" s="13">
        <f>AVERAGEIFS('FamInsureCo Int. Stats Data'!$Q:$Q,'FamInsureCo Int. Stats Data'!$A:$A,"&gt;="&amp;60,'FamInsureCo Int. Stats Data'!$H:$H,"="&amp;1)</f>
        <v>40630.695190370374</v>
      </c>
      <c r="G134" s="12"/>
    </row>
    <row r="135" spans="1:8" x14ac:dyDescent="0.35">
      <c r="B135" s="10" t="s">
        <v>49</v>
      </c>
      <c r="C135" s="13">
        <f>AVERAGEIFS('FamInsureCo Int. Stats Data'!$Q:$Q,'FamInsureCo Int. Stats Data'!$A:$A,"&gt;="&amp;18,'FamInsureCo Int. Stats Data'!$A:$A,"&lt;="&amp;25,'FamInsureCo Int. Stats Data'!$H:$H,"="&amp;0)</f>
        <v>4003.923923066387</v>
      </c>
      <c r="D135" s="13">
        <f>AVERAGEIFS('FamInsureCo Int. Stats Data'!$Q:$Q,'FamInsureCo Int. Stats Data'!$A:$A,"&gt;="&amp;26,'FamInsureCo Int. Stats Data'!$A:$A,"&lt;="&amp;35,'FamInsureCo Int. Stats Data'!$H:$H,"="&amp;0)</f>
        <v>5796.8447539622648</v>
      </c>
      <c r="E135" s="13">
        <f>AVERAGEIFS('FamInsureCo Int. Stats Data'!$Q:$Q,'FamInsureCo Int. Stats Data'!$A:$A,"&gt;="&amp;36,'FamInsureCo Int. Stats Data'!$A:$A,"&lt;="&amp;59,'FamInsureCo Int. Stats Data'!$H:$H,"="&amp;0)</f>
        <v>10410.188913893122</v>
      </c>
      <c r="F135" s="13">
        <f>AVERAGEIFS('FamInsureCo Int. Stats Data'!$Q:$Q,'FamInsureCo Int. Stats Data'!$A:$A,"&gt;="&amp;60,'FamInsureCo Int. Stats Data'!$H:$H,"="&amp;0)</f>
        <v>15232.709479770107</v>
      </c>
      <c r="G135" s="2"/>
      <c r="H135" s="2"/>
    </row>
    <row r="136" spans="1:8" x14ac:dyDescent="0.35">
      <c r="G136" s="2"/>
      <c r="H136" s="2"/>
    </row>
    <row r="153" spans="1:7" s="40" customFormat="1" ht="14" x14ac:dyDescent="0.3">
      <c r="A153" s="40" t="s">
        <v>98</v>
      </c>
    </row>
    <row r="154" spans="1:7" s="40" customFormat="1" ht="14" x14ac:dyDescent="0.3">
      <c r="A154" s="40" t="s">
        <v>133</v>
      </c>
    </row>
    <row r="155" spans="1:7" s="47" customFormat="1" ht="14" x14ac:dyDescent="0.3"/>
    <row r="156" spans="1:7" s="47" customFormat="1" ht="14" x14ac:dyDescent="0.3">
      <c r="A156" s="47" t="s">
        <v>167</v>
      </c>
      <c r="B156" s="40"/>
      <c r="C156" s="40"/>
      <c r="D156" s="40"/>
      <c r="E156" s="40"/>
      <c r="F156" s="40"/>
      <c r="G156" s="40"/>
    </row>
    <row r="157" spans="1:7" s="7" customFormat="1" x14ac:dyDescent="0.35">
      <c r="A157"/>
      <c r="B157"/>
      <c r="C157" s="1"/>
      <c r="D157" s="1"/>
      <c r="E157" s="1"/>
      <c r="F157" s="1"/>
      <c r="G157" s="1"/>
    </row>
    <row r="158" spans="1:7" s="9" customFormat="1" ht="28.5" x14ac:dyDescent="0.35">
      <c r="A158"/>
      <c r="B158" s="10" t="s">
        <v>132</v>
      </c>
      <c r="C158" s="16" t="s">
        <v>51</v>
      </c>
      <c r="D158" s="16" t="s">
        <v>52</v>
      </c>
      <c r="E158" s="1"/>
      <c r="F158" s="1"/>
      <c r="G158" s="1"/>
    </row>
    <row r="159" spans="1:7" x14ac:dyDescent="0.35">
      <c r="B159" s="10" t="s">
        <v>53</v>
      </c>
      <c r="C159" s="13">
        <f>AVERAGEIFS('FamInsureCo Int. Stats Data'!$Q:$Q,'FamInsureCo Int. Stats Data'!$G:$G,"="&amp;0,'FamInsureCo Int. Stats Data'!$H:$H,"="&amp;1)</f>
        <v>30678.996276260867</v>
      </c>
      <c r="D159" s="13">
        <f>AVERAGEIFS('FamInsureCo Int. Stats Data'!$Q:$Q,'FamInsureCo Int. Stats Data'!$G:$G,"="&amp;0,'FamInsureCo Int. Stats Data'!$H:$H,"="&amp;0)</f>
        <v>8762.2972995411328</v>
      </c>
    </row>
    <row r="160" spans="1:7" x14ac:dyDescent="0.35">
      <c r="B160" s="10" t="s">
        <v>54</v>
      </c>
      <c r="C160" s="13">
        <f>AVERAGEIFS('FamInsureCo Int. Stats Data'!$Q:$Q,'FamInsureCo Int. Stats Data'!$G:$G,"="&amp;1,'FamInsureCo Int. Stats Data'!$H:$H,"="&amp;1)</f>
        <v>33042.005975283035</v>
      </c>
      <c r="D160" s="13">
        <f>AVERAGEIFS('FamInsureCo Int. Stats Data'!$Q:$Q,'FamInsureCo Int. Stats Data'!$G:$G,"="&amp;1,'FamInsureCo Int. Stats Data'!$H:$H,"="&amp;0)</f>
        <v>8087.2047312765944</v>
      </c>
      <c r="E160" s="1" t="s">
        <v>197</v>
      </c>
    </row>
    <row r="163" spans="1:1" x14ac:dyDescent="0.35">
      <c r="A163" s="1" t="s">
        <v>108</v>
      </c>
    </row>
  </sheetData>
  <mergeCells count="1499">
    <mergeCell ref="FU37:GP37"/>
    <mergeCell ref="GQ37:HL37"/>
    <mergeCell ref="HM37:IH37"/>
    <mergeCell ref="II37:JD37"/>
    <mergeCell ref="JE37:JZ37"/>
    <mergeCell ref="KA37:KV37"/>
    <mergeCell ref="AS37:BN37"/>
    <mergeCell ref="BO37:CJ37"/>
    <mergeCell ref="CK37:DF37"/>
    <mergeCell ref="DG37:EB37"/>
    <mergeCell ref="EC37:EX37"/>
    <mergeCell ref="EY37:FT37"/>
    <mergeCell ref="A5:AA5"/>
    <mergeCell ref="A6:O6"/>
    <mergeCell ref="A14:V14"/>
    <mergeCell ref="A36:V36"/>
    <mergeCell ref="A37:V37"/>
    <mergeCell ref="W37:AR37"/>
    <mergeCell ref="VA37:VV37"/>
    <mergeCell ref="VW37:WR37"/>
    <mergeCell ref="WS37:XN37"/>
    <mergeCell ref="XO37:YJ37"/>
    <mergeCell ref="YK37:ZF37"/>
    <mergeCell ref="ZG37:AAB37"/>
    <mergeCell ref="PY37:QT37"/>
    <mergeCell ref="QU37:RP37"/>
    <mergeCell ref="RQ37:SL37"/>
    <mergeCell ref="SM37:TH37"/>
    <mergeCell ref="TI37:UD37"/>
    <mergeCell ref="UE37:UZ37"/>
    <mergeCell ref="KW37:LR37"/>
    <mergeCell ref="LS37:MN37"/>
    <mergeCell ref="MO37:NJ37"/>
    <mergeCell ref="NK37:OF37"/>
    <mergeCell ref="OG37:PB37"/>
    <mergeCell ref="PC37:PX37"/>
    <mergeCell ref="AKG37:ALB37"/>
    <mergeCell ref="ALC37:ALX37"/>
    <mergeCell ref="ALY37:AMT37"/>
    <mergeCell ref="AMU37:ANP37"/>
    <mergeCell ref="ANQ37:AOL37"/>
    <mergeCell ref="AOM37:APH37"/>
    <mergeCell ref="AFE37:AFZ37"/>
    <mergeCell ref="AGA37:AGV37"/>
    <mergeCell ref="AGW37:AHR37"/>
    <mergeCell ref="AHS37:AIN37"/>
    <mergeCell ref="AIO37:AJJ37"/>
    <mergeCell ref="AJK37:AKF37"/>
    <mergeCell ref="AAC37:AAX37"/>
    <mergeCell ref="AAY37:ABT37"/>
    <mergeCell ref="ABU37:ACP37"/>
    <mergeCell ref="ACQ37:ADL37"/>
    <mergeCell ref="ADM37:AEH37"/>
    <mergeCell ref="AEI37:AFD37"/>
    <mergeCell ref="AZM37:BAH37"/>
    <mergeCell ref="BAI37:BBD37"/>
    <mergeCell ref="BBE37:BBZ37"/>
    <mergeCell ref="BCA37:BCV37"/>
    <mergeCell ref="BCW37:BDR37"/>
    <mergeCell ref="BDS37:BEN37"/>
    <mergeCell ref="AUK37:AVF37"/>
    <mergeCell ref="AVG37:AWB37"/>
    <mergeCell ref="AWC37:AWX37"/>
    <mergeCell ref="AWY37:AXT37"/>
    <mergeCell ref="AXU37:AYP37"/>
    <mergeCell ref="AYQ37:AZL37"/>
    <mergeCell ref="API37:AQD37"/>
    <mergeCell ref="AQE37:AQZ37"/>
    <mergeCell ref="ARA37:ARV37"/>
    <mergeCell ref="ARW37:ASR37"/>
    <mergeCell ref="ASS37:ATN37"/>
    <mergeCell ref="ATO37:AUJ37"/>
    <mergeCell ref="BOS37:BPN37"/>
    <mergeCell ref="BPO37:BQJ37"/>
    <mergeCell ref="BQK37:BRF37"/>
    <mergeCell ref="BRG37:BSB37"/>
    <mergeCell ref="BSC37:BSX37"/>
    <mergeCell ref="BSY37:BTT37"/>
    <mergeCell ref="BJQ37:BKL37"/>
    <mergeCell ref="BKM37:BLH37"/>
    <mergeCell ref="BLI37:BMD37"/>
    <mergeCell ref="BME37:BMZ37"/>
    <mergeCell ref="BNA37:BNV37"/>
    <mergeCell ref="BNW37:BOR37"/>
    <mergeCell ref="BEO37:BFJ37"/>
    <mergeCell ref="BFK37:BGF37"/>
    <mergeCell ref="BGG37:BHB37"/>
    <mergeCell ref="BHC37:BHX37"/>
    <mergeCell ref="BHY37:BIT37"/>
    <mergeCell ref="BIU37:BJP37"/>
    <mergeCell ref="CDY37:CET37"/>
    <mergeCell ref="CEU37:CFP37"/>
    <mergeCell ref="CFQ37:CGL37"/>
    <mergeCell ref="CGM37:CHH37"/>
    <mergeCell ref="CHI37:CID37"/>
    <mergeCell ref="CIE37:CIZ37"/>
    <mergeCell ref="BYW37:BZR37"/>
    <mergeCell ref="BZS37:CAN37"/>
    <mergeCell ref="CAO37:CBJ37"/>
    <mergeCell ref="CBK37:CCF37"/>
    <mergeCell ref="CCG37:CDB37"/>
    <mergeCell ref="CDC37:CDX37"/>
    <mergeCell ref="BTU37:BUP37"/>
    <mergeCell ref="BUQ37:BVL37"/>
    <mergeCell ref="BVM37:BWH37"/>
    <mergeCell ref="BWI37:BXD37"/>
    <mergeCell ref="BXE37:BXZ37"/>
    <mergeCell ref="BYA37:BYV37"/>
    <mergeCell ref="CTE37:CTZ37"/>
    <mergeCell ref="CUA37:CUV37"/>
    <mergeCell ref="CUW37:CVR37"/>
    <mergeCell ref="CVS37:CWN37"/>
    <mergeCell ref="CWO37:CXJ37"/>
    <mergeCell ref="CXK37:CYF37"/>
    <mergeCell ref="COC37:COX37"/>
    <mergeCell ref="COY37:CPT37"/>
    <mergeCell ref="CPU37:CQP37"/>
    <mergeCell ref="CQQ37:CRL37"/>
    <mergeCell ref="CRM37:CSH37"/>
    <mergeCell ref="CSI37:CTD37"/>
    <mergeCell ref="CJA37:CJV37"/>
    <mergeCell ref="CJW37:CKR37"/>
    <mergeCell ref="CKS37:CLN37"/>
    <mergeCell ref="CLO37:CMJ37"/>
    <mergeCell ref="CMK37:CNF37"/>
    <mergeCell ref="CNG37:COB37"/>
    <mergeCell ref="DIK37:DJF37"/>
    <mergeCell ref="DJG37:DKB37"/>
    <mergeCell ref="DKC37:DKX37"/>
    <mergeCell ref="DKY37:DLT37"/>
    <mergeCell ref="DLU37:DMP37"/>
    <mergeCell ref="DMQ37:DNL37"/>
    <mergeCell ref="DDI37:DED37"/>
    <mergeCell ref="DEE37:DEZ37"/>
    <mergeCell ref="DFA37:DFV37"/>
    <mergeCell ref="DFW37:DGR37"/>
    <mergeCell ref="DGS37:DHN37"/>
    <mergeCell ref="DHO37:DIJ37"/>
    <mergeCell ref="CYG37:CZB37"/>
    <mergeCell ref="CZC37:CZX37"/>
    <mergeCell ref="CZY37:DAT37"/>
    <mergeCell ref="DAU37:DBP37"/>
    <mergeCell ref="DBQ37:DCL37"/>
    <mergeCell ref="DCM37:DDH37"/>
    <mergeCell ref="DXQ37:DYL37"/>
    <mergeCell ref="DYM37:DZH37"/>
    <mergeCell ref="DZI37:EAD37"/>
    <mergeCell ref="EAE37:EAZ37"/>
    <mergeCell ref="EBA37:EBV37"/>
    <mergeCell ref="EBW37:ECR37"/>
    <mergeCell ref="DSO37:DTJ37"/>
    <mergeCell ref="DTK37:DUF37"/>
    <mergeCell ref="DUG37:DVB37"/>
    <mergeCell ref="DVC37:DVX37"/>
    <mergeCell ref="DVY37:DWT37"/>
    <mergeCell ref="DWU37:DXP37"/>
    <mergeCell ref="DNM37:DOH37"/>
    <mergeCell ref="DOI37:DPD37"/>
    <mergeCell ref="DPE37:DPZ37"/>
    <mergeCell ref="DQA37:DQV37"/>
    <mergeCell ref="DQW37:DRR37"/>
    <mergeCell ref="DRS37:DSN37"/>
    <mergeCell ref="EMW37:ENR37"/>
    <mergeCell ref="ENS37:EON37"/>
    <mergeCell ref="EOO37:EPJ37"/>
    <mergeCell ref="EPK37:EQF37"/>
    <mergeCell ref="EQG37:ERB37"/>
    <mergeCell ref="ERC37:ERX37"/>
    <mergeCell ref="EHU37:EIP37"/>
    <mergeCell ref="EIQ37:EJL37"/>
    <mergeCell ref="EJM37:EKH37"/>
    <mergeCell ref="EKI37:ELD37"/>
    <mergeCell ref="ELE37:ELZ37"/>
    <mergeCell ref="EMA37:EMV37"/>
    <mergeCell ref="ECS37:EDN37"/>
    <mergeCell ref="EDO37:EEJ37"/>
    <mergeCell ref="EEK37:EFF37"/>
    <mergeCell ref="EFG37:EGB37"/>
    <mergeCell ref="EGC37:EGX37"/>
    <mergeCell ref="EGY37:EHT37"/>
    <mergeCell ref="FCC37:FCX37"/>
    <mergeCell ref="FCY37:FDT37"/>
    <mergeCell ref="FDU37:FEP37"/>
    <mergeCell ref="FEQ37:FFL37"/>
    <mergeCell ref="FFM37:FGH37"/>
    <mergeCell ref="FGI37:FHD37"/>
    <mergeCell ref="EXA37:EXV37"/>
    <mergeCell ref="EXW37:EYR37"/>
    <mergeCell ref="EYS37:EZN37"/>
    <mergeCell ref="EZO37:FAJ37"/>
    <mergeCell ref="FAK37:FBF37"/>
    <mergeCell ref="FBG37:FCB37"/>
    <mergeCell ref="ERY37:EST37"/>
    <mergeCell ref="ESU37:ETP37"/>
    <mergeCell ref="ETQ37:EUL37"/>
    <mergeCell ref="EUM37:EVH37"/>
    <mergeCell ref="EVI37:EWD37"/>
    <mergeCell ref="EWE37:EWZ37"/>
    <mergeCell ref="FRI37:FSD37"/>
    <mergeCell ref="FSE37:FSZ37"/>
    <mergeCell ref="FTA37:FTV37"/>
    <mergeCell ref="FTW37:FUR37"/>
    <mergeCell ref="FUS37:FVN37"/>
    <mergeCell ref="FVO37:FWJ37"/>
    <mergeCell ref="FMG37:FNB37"/>
    <mergeCell ref="FNC37:FNX37"/>
    <mergeCell ref="FNY37:FOT37"/>
    <mergeCell ref="FOU37:FPP37"/>
    <mergeCell ref="FPQ37:FQL37"/>
    <mergeCell ref="FQM37:FRH37"/>
    <mergeCell ref="FHE37:FHZ37"/>
    <mergeCell ref="FIA37:FIV37"/>
    <mergeCell ref="FIW37:FJR37"/>
    <mergeCell ref="FJS37:FKN37"/>
    <mergeCell ref="FKO37:FLJ37"/>
    <mergeCell ref="FLK37:FMF37"/>
    <mergeCell ref="GGO37:GHJ37"/>
    <mergeCell ref="GHK37:GIF37"/>
    <mergeCell ref="GIG37:GJB37"/>
    <mergeCell ref="GJC37:GJX37"/>
    <mergeCell ref="GJY37:GKT37"/>
    <mergeCell ref="GKU37:GLP37"/>
    <mergeCell ref="GBM37:GCH37"/>
    <mergeCell ref="GCI37:GDD37"/>
    <mergeCell ref="GDE37:GDZ37"/>
    <mergeCell ref="GEA37:GEV37"/>
    <mergeCell ref="GEW37:GFR37"/>
    <mergeCell ref="GFS37:GGN37"/>
    <mergeCell ref="FWK37:FXF37"/>
    <mergeCell ref="FXG37:FYB37"/>
    <mergeCell ref="FYC37:FYX37"/>
    <mergeCell ref="FYY37:FZT37"/>
    <mergeCell ref="FZU37:GAP37"/>
    <mergeCell ref="GAQ37:GBL37"/>
    <mergeCell ref="GVU37:GWP37"/>
    <mergeCell ref="GWQ37:GXL37"/>
    <mergeCell ref="GXM37:GYH37"/>
    <mergeCell ref="GYI37:GZD37"/>
    <mergeCell ref="GZE37:GZZ37"/>
    <mergeCell ref="HAA37:HAV37"/>
    <mergeCell ref="GQS37:GRN37"/>
    <mergeCell ref="GRO37:GSJ37"/>
    <mergeCell ref="GSK37:GTF37"/>
    <mergeCell ref="GTG37:GUB37"/>
    <mergeCell ref="GUC37:GUX37"/>
    <mergeCell ref="GUY37:GVT37"/>
    <mergeCell ref="GLQ37:GML37"/>
    <mergeCell ref="GMM37:GNH37"/>
    <mergeCell ref="GNI37:GOD37"/>
    <mergeCell ref="GOE37:GOZ37"/>
    <mergeCell ref="GPA37:GPV37"/>
    <mergeCell ref="GPW37:GQR37"/>
    <mergeCell ref="HLA37:HLV37"/>
    <mergeCell ref="HLW37:HMR37"/>
    <mergeCell ref="HMS37:HNN37"/>
    <mergeCell ref="HNO37:HOJ37"/>
    <mergeCell ref="HOK37:HPF37"/>
    <mergeCell ref="HPG37:HQB37"/>
    <mergeCell ref="HFY37:HGT37"/>
    <mergeCell ref="HGU37:HHP37"/>
    <mergeCell ref="HHQ37:HIL37"/>
    <mergeCell ref="HIM37:HJH37"/>
    <mergeCell ref="HJI37:HKD37"/>
    <mergeCell ref="HKE37:HKZ37"/>
    <mergeCell ref="HAW37:HBR37"/>
    <mergeCell ref="HBS37:HCN37"/>
    <mergeCell ref="HCO37:HDJ37"/>
    <mergeCell ref="HDK37:HEF37"/>
    <mergeCell ref="HEG37:HFB37"/>
    <mergeCell ref="HFC37:HFX37"/>
    <mergeCell ref="IAG37:IBB37"/>
    <mergeCell ref="IBC37:IBX37"/>
    <mergeCell ref="IBY37:ICT37"/>
    <mergeCell ref="ICU37:IDP37"/>
    <mergeCell ref="IDQ37:IEL37"/>
    <mergeCell ref="IEM37:IFH37"/>
    <mergeCell ref="HVE37:HVZ37"/>
    <mergeCell ref="HWA37:HWV37"/>
    <mergeCell ref="HWW37:HXR37"/>
    <mergeCell ref="HXS37:HYN37"/>
    <mergeCell ref="HYO37:HZJ37"/>
    <mergeCell ref="HZK37:IAF37"/>
    <mergeCell ref="HQC37:HQX37"/>
    <mergeCell ref="HQY37:HRT37"/>
    <mergeCell ref="HRU37:HSP37"/>
    <mergeCell ref="HSQ37:HTL37"/>
    <mergeCell ref="HTM37:HUH37"/>
    <mergeCell ref="HUI37:HVD37"/>
    <mergeCell ref="IPM37:IQH37"/>
    <mergeCell ref="IQI37:IRD37"/>
    <mergeCell ref="IRE37:IRZ37"/>
    <mergeCell ref="ISA37:ISV37"/>
    <mergeCell ref="ISW37:ITR37"/>
    <mergeCell ref="ITS37:IUN37"/>
    <mergeCell ref="IKK37:ILF37"/>
    <mergeCell ref="ILG37:IMB37"/>
    <mergeCell ref="IMC37:IMX37"/>
    <mergeCell ref="IMY37:INT37"/>
    <mergeCell ref="INU37:IOP37"/>
    <mergeCell ref="IOQ37:IPL37"/>
    <mergeCell ref="IFI37:IGD37"/>
    <mergeCell ref="IGE37:IGZ37"/>
    <mergeCell ref="IHA37:IHV37"/>
    <mergeCell ref="IHW37:IIR37"/>
    <mergeCell ref="IIS37:IJN37"/>
    <mergeCell ref="IJO37:IKJ37"/>
    <mergeCell ref="JES37:JFN37"/>
    <mergeCell ref="JFO37:JGJ37"/>
    <mergeCell ref="JGK37:JHF37"/>
    <mergeCell ref="JHG37:JIB37"/>
    <mergeCell ref="JIC37:JIX37"/>
    <mergeCell ref="JIY37:JJT37"/>
    <mergeCell ref="IZQ37:JAL37"/>
    <mergeCell ref="JAM37:JBH37"/>
    <mergeCell ref="JBI37:JCD37"/>
    <mergeCell ref="JCE37:JCZ37"/>
    <mergeCell ref="JDA37:JDV37"/>
    <mergeCell ref="JDW37:JER37"/>
    <mergeCell ref="IUO37:IVJ37"/>
    <mergeCell ref="IVK37:IWF37"/>
    <mergeCell ref="IWG37:IXB37"/>
    <mergeCell ref="IXC37:IXX37"/>
    <mergeCell ref="IXY37:IYT37"/>
    <mergeCell ref="IYU37:IZP37"/>
    <mergeCell ref="JTY37:JUT37"/>
    <mergeCell ref="JUU37:JVP37"/>
    <mergeCell ref="JVQ37:JWL37"/>
    <mergeCell ref="JWM37:JXH37"/>
    <mergeCell ref="JXI37:JYD37"/>
    <mergeCell ref="JYE37:JYZ37"/>
    <mergeCell ref="JOW37:JPR37"/>
    <mergeCell ref="JPS37:JQN37"/>
    <mergeCell ref="JQO37:JRJ37"/>
    <mergeCell ref="JRK37:JSF37"/>
    <mergeCell ref="JSG37:JTB37"/>
    <mergeCell ref="JTC37:JTX37"/>
    <mergeCell ref="JJU37:JKP37"/>
    <mergeCell ref="JKQ37:JLL37"/>
    <mergeCell ref="JLM37:JMH37"/>
    <mergeCell ref="JMI37:JND37"/>
    <mergeCell ref="JNE37:JNZ37"/>
    <mergeCell ref="JOA37:JOV37"/>
    <mergeCell ref="KJE37:KJZ37"/>
    <mergeCell ref="KKA37:KKV37"/>
    <mergeCell ref="KKW37:KLR37"/>
    <mergeCell ref="KLS37:KMN37"/>
    <mergeCell ref="KMO37:KNJ37"/>
    <mergeCell ref="KNK37:KOF37"/>
    <mergeCell ref="KEC37:KEX37"/>
    <mergeCell ref="KEY37:KFT37"/>
    <mergeCell ref="KFU37:KGP37"/>
    <mergeCell ref="KGQ37:KHL37"/>
    <mergeCell ref="KHM37:KIH37"/>
    <mergeCell ref="KII37:KJD37"/>
    <mergeCell ref="JZA37:JZV37"/>
    <mergeCell ref="JZW37:KAR37"/>
    <mergeCell ref="KAS37:KBN37"/>
    <mergeCell ref="KBO37:KCJ37"/>
    <mergeCell ref="KCK37:KDF37"/>
    <mergeCell ref="KDG37:KEB37"/>
    <mergeCell ref="KYK37:KZF37"/>
    <mergeCell ref="KZG37:LAB37"/>
    <mergeCell ref="LAC37:LAX37"/>
    <mergeCell ref="LAY37:LBT37"/>
    <mergeCell ref="LBU37:LCP37"/>
    <mergeCell ref="LCQ37:LDL37"/>
    <mergeCell ref="KTI37:KUD37"/>
    <mergeCell ref="KUE37:KUZ37"/>
    <mergeCell ref="KVA37:KVV37"/>
    <mergeCell ref="KVW37:KWR37"/>
    <mergeCell ref="KWS37:KXN37"/>
    <mergeCell ref="KXO37:KYJ37"/>
    <mergeCell ref="KOG37:KPB37"/>
    <mergeCell ref="KPC37:KPX37"/>
    <mergeCell ref="KPY37:KQT37"/>
    <mergeCell ref="KQU37:KRP37"/>
    <mergeCell ref="KRQ37:KSL37"/>
    <mergeCell ref="KSM37:KTH37"/>
    <mergeCell ref="LNQ37:LOL37"/>
    <mergeCell ref="LOM37:LPH37"/>
    <mergeCell ref="LPI37:LQD37"/>
    <mergeCell ref="LQE37:LQZ37"/>
    <mergeCell ref="LRA37:LRV37"/>
    <mergeCell ref="LRW37:LSR37"/>
    <mergeCell ref="LIO37:LJJ37"/>
    <mergeCell ref="LJK37:LKF37"/>
    <mergeCell ref="LKG37:LLB37"/>
    <mergeCell ref="LLC37:LLX37"/>
    <mergeCell ref="LLY37:LMT37"/>
    <mergeCell ref="LMU37:LNP37"/>
    <mergeCell ref="LDM37:LEH37"/>
    <mergeCell ref="LEI37:LFD37"/>
    <mergeCell ref="LFE37:LFZ37"/>
    <mergeCell ref="LGA37:LGV37"/>
    <mergeCell ref="LGW37:LHR37"/>
    <mergeCell ref="LHS37:LIN37"/>
    <mergeCell ref="MCW37:MDR37"/>
    <mergeCell ref="MDS37:MEN37"/>
    <mergeCell ref="MEO37:MFJ37"/>
    <mergeCell ref="MFK37:MGF37"/>
    <mergeCell ref="MGG37:MHB37"/>
    <mergeCell ref="MHC37:MHX37"/>
    <mergeCell ref="LXU37:LYP37"/>
    <mergeCell ref="LYQ37:LZL37"/>
    <mergeCell ref="LZM37:MAH37"/>
    <mergeCell ref="MAI37:MBD37"/>
    <mergeCell ref="MBE37:MBZ37"/>
    <mergeCell ref="MCA37:MCV37"/>
    <mergeCell ref="LSS37:LTN37"/>
    <mergeCell ref="LTO37:LUJ37"/>
    <mergeCell ref="LUK37:LVF37"/>
    <mergeCell ref="LVG37:LWB37"/>
    <mergeCell ref="LWC37:LWX37"/>
    <mergeCell ref="LWY37:LXT37"/>
    <mergeCell ref="MSC37:MSX37"/>
    <mergeCell ref="MSY37:MTT37"/>
    <mergeCell ref="MTU37:MUP37"/>
    <mergeCell ref="MUQ37:MVL37"/>
    <mergeCell ref="MVM37:MWH37"/>
    <mergeCell ref="MWI37:MXD37"/>
    <mergeCell ref="MNA37:MNV37"/>
    <mergeCell ref="MNW37:MOR37"/>
    <mergeCell ref="MOS37:MPN37"/>
    <mergeCell ref="MPO37:MQJ37"/>
    <mergeCell ref="MQK37:MRF37"/>
    <mergeCell ref="MRG37:MSB37"/>
    <mergeCell ref="MHY37:MIT37"/>
    <mergeCell ref="MIU37:MJP37"/>
    <mergeCell ref="MJQ37:MKL37"/>
    <mergeCell ref="MKM37:MLH37"/>
    <mergeCell ref="MLI37:MMD37"/>
    <mergeCell ref="MME37:MMZ37"/>
    <mergeCell ref="NHI37:NID37"/>
    <mergeCell ref="NIE37:NIZ37"/>
    <mergeCell ref="NJA37:NJV37"/>
    <mergeCell ref="NJW37:NKR37"/>
    <mergeCell ref="NKS37:NLN37"/>
    <mergeCell ref="NLO37:NMJ37"/>
    <mergeCell ref="NCG37:NDB37"/>
    <mergeCell ref="NDC37:NDX37"/>
    <mergeCell ref="NDY37:NET37"/>
    <mergeCell ref="NEU37:NFP37"/>
    <mergeCell ref="NFQ37:NGL37"/>
    <mergeCell ref="NGM37:NHH37"/>
    <mergeCell ref="MXE37:MXZ37"/>
    <mergeCell ref="MYA37:MYV37"/>
    <mergeCell ref="MYW37:MZR37"/>
    <mergeCell ref="MZS37:NAN37"/>
    <mergeCell ref="NAO37:NBJ37"/>
    <mergeCell ref="NBK37:NCF37"/>
    <mergeCell ref="NWO37:NXJ37"/>
    <mergeCell ref="NXK37:NYF37"/>
    <mergeCell ref="NYG37:NZB37"/>
    <mergeCell ref="NZC37:NZX37"/>
    <mergeCell ref="NZY37:OAT37"/>
    <mergeCell ref="OAU37:OBP37"/>
    <mergeCell ref="NRM37:NSH37"/>
    <mergeCell ref="NSI37:NTD37"/>
    <mergeCell ref="NTE37:NTZ37"/>
    <mergeCell ref="NUA37:NUV37"/>
    <mergeCell ref="NUW37:NVR37"/>
    <mergeCell ref="NVS37:NWN37"/>
    <mergeCell ref="NMK37:NNF37"/>
    <mergeCell ref="NNG37:NOB37"/>
    <mergeCell ref="NOC37:NOX37"/>
    <mergeCell ref="NOY37:NPT37"/>
    <mergeCell ref="NPU37:NQP37"/>
    <mergeCell ref="NQQ37:NRL37"/>
    <mergeCell ref="OLU37:OMP37"/>
    <mergeCell ref="OMQ37:ONL37"/>
    <mergeCell ref="ONM37:OOH37"/>
    <mergeCell ref="OOI37:OPD37"/>
    <mergeCell ref="OPE37:OPZ37"/>
    <mergeCell ref="OQA37:OQV37"/>
    <mergeCell ref="OGS37:OHN37"/>
    <mergeCell ref="OHO37:OIJ37"/>
    <mergeCell ref="OIK37:OJF37"/>
    <mergeCell ref="OJG37:OKB37"/>
    <mergeCell ref="OKC37:OKX37"/>
    <mergeCell ref="OKY37:OLT37"/>
    <mergeCell ref="OBQ37:OCL37"/>
    <mergeCell ref="OCM37:ODH37"/>
    <mergeCell ref="ODI37:OED37"/>
    <mergeCell ref="OEE37:OEZ37"/>
    <mergeCell ref="OFA37:OFV37"/>
    <mergeCell ref="OFW37:OGR37"/>
    <mergeCell ref="PBA37:PBV37"/>
    <mergeCell ref="PBW37:PCR37"/>
    <mergeCell ref="PCS37:PDN37"/>
    <mergeCell ref="PDO37:PEJ37"/>
    <mergeCell ref="PEK37:PFF37"/>
    <mergeCell ref="PFG37:PGB37"/>
    <mergeCell ref="OVY37:OWT37"/>
    <mergeCell ref="OWU37:OXP37"/>
    <mergeCell ref="OXQ37:OYL37"/>
    <mergeCell ref="OYM37:OZH37"/>
    <mergeCell ref="OZI37:PAD37"/>
    <mergeCell ref="PAE37:PAZ37"/>
    <mergeCell ref="OQW37:ORR37"/>
    <mergeCell ref="ORS37:OSN37"/>
    <mergeCell ref="OSO37:OTJ37"/>
    <mergeCell ref="OTK37:OUF37"/>
    <mergeCell ref="OUG37:OVB37"/>
    <mergeCell ref="OVC37:OVX37"/>
    <mergeCell ref="PQG37:PRB37"/>
    <mergeCell ref="PRC37:PRX37"/>
    <mergeCell ref="PRY37:PST37"/>
    <mergeCell ref="PSU37:PTP37"/>
    <mergeCell ref="PTQ37:PUL37"/>
    <mergeCell ref="PUM37:PVH37"/>
    <mergeCell ref="PLE37:PLZ37"/>
    <mergeCell ref="PMA37:PMV37"/>
    <mergeCell ref="PMW37:PNR37"/>
    <mergeCell ref="PNS37:PON37"/>
    <mergeCell ref="POO37:PPJ37"/>
    <mergeCell ref="PPK37:PQF37"/>
    <mergeCell ref="PGC37:PGX37"/>
    <mergeCell ref="PGY37:PHT37"/>
    <mergeCell ref="PHU37:PIP37"/>
    <mergeCell ref="PIQ37:PJL37"/>
    <mergeCell ref="PJM37:PKH37"/>
    <mergeCell ref="PKI37:PLD37"/>
    <mergeCell ref="QFM37:QGH37"/>
    <mergeCell ref="QGI37:QHD37"/>
    <mergeCell ref="QHE37:QHZ37"/>
    <mergeCell ref="QIA37:QIV37"/>
    <mergeCell ref="QIW37:QJR37"/>
    <mergeCell ref="QJS37:QKN37"/>
    <mergeCell ref="QAK37:QBF37"/>
    <mergeCell ref="QBG37:QCB37"/>
    <mergeCell ref="QCC37:QCX37"/>
    <mergeCell ref="QCY37:QDT37"/>
    <mergeCell ref="QDU37:QEP37"/>
    <mergeCell ref="QEQ37:QFL37"/>
    <mergeCell ref="PVI37:PWD37"/>
    <mergeCell ref="PWE37:PWZ37"/>
    <mergeCell ref="PXA37:PXV37"/>
    <mergeCell ref="PXW37:PYR37"/>
    <mergeCell ref="PYS37:PZN37"/>
    <mergeCell ref="PZO37:QAJ37"/>
    <mergeCell ref="QUS37:QVN37"/>
    <mergeCell ref="QVO37:QWJ37"/>
    <mergeCell ref="QWK37:QXF37"/>
    <mergeCell ref="QXG37:QYB37"/>
    <mergeCell ref="QYC37:QYX37"/>
    <mergeCell ref="QYY37:QZT37"/>
    <mergeCell ref="QPQ37:QQL37"/>
    <mergeCell ref="QQM37:QRH37"/>
    <mergeCell ref="QRI37:QSD37"/>
    <mergeCell ref="QSE37:QSZ37"/>
    <mergeCell ref="QTA37:QTV37"/>
    <mergeCell ref="QTW37:QUR37"/>
    <mergeCell ref="QKO37:QLJ37"/>
    <mergeCell ref="QLK37:QMF37"/>
    <mergeCell ref="QMG37:QNB37"/>
    <mergeCell ref="QNC37:QNX37"/>
    <mergeCell ref="QNY37:QOT37"/>
    <mergeCell ref="QOU37:QPP37"/>
    <mergeCell ref="RJY37:RKT37"/>
    <mergeCell ref="RKU37:RLP37"/>
    <mergeCell ref="RLQ37:RML37"/>
    <mergeCell ref="RMM37:RNH37"/>
    <mergeCell ref="RNI37:ROD37"/>
    <mergeCell ref="ROE37:ROZ37"/>
    <mergeCell ref="REW37:RFR37"/>
    <mergeCell ref="RFS37:RGN37"/>
    <mergeCell ref="RGO37:RHJ37"/>
    <mergeCell ref="RHK37:RIF37"/>
    <mergeCell ref="RIG37:RJB37"/>
    <mergeCell ref="RJC37:RJX37"/>
    <mergeCell ref="QZU37:RAP37"/>
    <mergeCell ref="RAQ37:RBL37"/>
    <mergeCell ref="RBM37:RCH37"/>
    <mergeCell ref="RCI37:RDD37"/>
    <mergeCell ref="RDE37:RDZ37"/>
    <mergeCell ref="REA37:REV37"/>
    <mergeCell ref="RZE37:RZZ37"/>
    <mergeCell ref="SAA37:SAV37"/>
    <mergeCell ref="SAW37:SBR37"/>
    <mergeCell ref="SBS37:SCN37"/>
    <mergeCell ref="SCO37:SDJ37"/>
    <mergeCell ref="SDK37:SEF37"/>
    <mergeCell ref="RUC37:RUX37"/>
    <mergeCell ref="RUY37:RVT37"/>
    <mergeCell ref="RVU37:RWP37"/>
    <mergeCell ref="RWQ37:RXL37"/>
    <mergeCell ref="RXM37:RYH37"/>
    <mergeCell ref="RYI37:RZD37"/>
    <mergeCell ref="RPA37:RPV37"/>
    <mergeCell ref="RPW37:RQR37"/>
    <mergeCell ref="RQS37:RRN37"/>
    <mergeCell ref="RRO37:RSJ37"/>
    <mergeCell ref="RSK37:RTF37"/>
    <mergeCell ref="RTG37:RUB37"/>
    <mergeCell ref="SOK37:SPF37"/>
    <mergeCell ref="SPG37:SQB37"/>
    <mergeCell ref="SQC37:SQX37"/>
    <mergeCell ref="SQY37:SRT37"/>
    <mergeCell ref="SRU37:SSP37"/>
    <mergeCell ref="SSQ37:STL37"/>
    <mergeCell ref="SJI37:SKD37"/>
    <mergeCell ref="SKE37:SKZ37"/>
    <mergeCell ref="SLA37:SLV37"/>
    <mergeCell ref="SLW37:SMR37"/>
    <mergeCell ref="SMS37:SNN37"/>
    <mergeCell ref="SNO37:SOJ37"/>
    <mergeCell ref="SEG37:SFB37"/>
    <mergeCell ref="SFC37:SFX37"/>
    <mergeCell ref="SFY37:SGT37"/>
    <mergeCell ref="SGU37:SHP37"/>
    <mergeCell ref="SHQ37:SIL37"/>
    <mergeCell ref="SIM37:SJH37"/>
    <mergeCell ref="TDQ37:TEL37"/>
    <mergeCell ref="TEM37:TFH37"/>
    <mergeCell ref="TFI37:TGD37"/>
    <mergeCell ref="TGE37:TGZ37"/>
    <mergeCell ref="THA37:THV37"/>
    <mergeCell ref="THW37:TIR37"/>
    <mergeCell ref="SYO37:SZJ37"/>
    <mergeCell ref="SZK37:TAF37"/>
    <mergeCell ref="TAG37:TBB37"/>
    <mergeCell ref="TBC37:TBX37"/>
    <mergeCell ref="TBY37:TCT37"/>
    <mergeCell ref="TCU37:TDP37"/>
    <mergeCell ref="STM37:SUH37"/>
    <mergeCell ref="SUI37:SVD37"/>
    <mergeCell ref="SVE37:SVZ37"/>
    <mergeCell ref="SWA37:SWV37"/>
    <mergeCell ref="SWW37:SXR37"/>
    <mergeCell ref="SXS37:SYN37"/>
    <mergeCell ref="TSW37:TTR37"/>
    <mergeCell ref="TTS37:TUN37"/>
    <mergeCell ref="TUO37:TVJ37"/>
    <mergeCell ref="TVK37:TWF37"/>
    <mergeCell ref="TWG37:TXB37"/>
    <mergeCell ref="TXC37:TXX37"/>
    <mergeCell ref="TNU37:TOP37"/>
    <mergeCell ref="TOQ37:TPL37"/>
    <mergeCell ref="TPM37:TQH37"/>
    <mergeCell ref="TQI37:TRD37"/>
    <mergeCell ref="TRE37:TRZ37"/>
    <mergeCell ref="TSA37:TSV37"/>
    <mergeCell ref="TIS37:TJN37"/>
    <mergeCell ref="TJO37:TKJ37"/>
    <mergeCell ref="TKK37:TLF37"/>
    <mergeCell ref="TLG37:TMB37"/>
    <mergeCell ref="TMC37:TMX37"/>
    <mergeCell ref="TMY37:TNT37"/>
    <mergeCell ref="UIC37:UIX37"/>
    <mergeCell ref="UIY37:UJT37"/>
    <mergeCell ref="UJU37:UKP37"/>
    <mergeCell ref="UKQ37:ULL37"/>
    <mergeCell ref="ULM37:UMH37"/>
    <mergeCell ref="UMI37:UND37"/>
    <mergeCell ref="UDA37:UDV37"/>
    <mergeCell ref="UDW37:UER37"/>
    <mergeCell ref="UES37:UFN37"/>
    <mergeCell ref="UFO37:UGJ37"/>
    <mergeCell ref="UGK37:UHF37"/>
    <mergeCell ref="UHG37:UIB37"/>
    <mergeCell ref="TXY37:TYT37"/>
    <mergeCell ref="TYU37:TZP37"/>
    <mergeCell ref="TZQ37:UAL37"/>
    <mergeCell ref="UAM37:UBH37"/>
    <mergeCell ref="UBI37:UCD37"/>
    <mergeCell ref="UCE37:UCZ37"/>
    <mergeCell ref="UXI37:UYD37"/>
    <mergeCell ref="UYE37:UYZ37"/>
    <mergeCell ref="UZA37:UZV37"/>
    <mergeCell ref="UZW37:VAR37"/>
    <mergeCell ref="VAS37:VBN37"/>
    <mergeCell ref="VBO37:VCJ37"/>
    <mergeCell ref="USG37:UTB37"/>
    <mergeCell ref="UTC37:UTX37"/>
    <mergeCell ref="UTY37:UUT37"/>
    <mergeCell ref="UUU37:UVP37"/>
    <mergeCell ref="UVQ37:UWL37"/>
    <mergeCell ref="UWM37:UXH37"/>
    <mergeCell ref="UNE37:UNZ37"/>
    <mergeCell ref="UOA37:UOV37"/>
    <mergeCell ref="UOW37:UPR37"/>
    <mergeCell ref="UPS37:UQN37"/>
    <mergeCell ref="UQO37:URJ37"/>
    <mergeCell ref="URK37:USF37"/>
    <mergeCell ref="VMO37:VNJ37"/>
    <mergeCell ref="VNK37:VOF37"/>
    <mergeCell ref="VOG37:VPB37"/>
    <mergeCell ref="VPC37:VPX37"/>
    <mergeCell ref="VPY37:VQT37"/>
    <mergeCell ref="VQU37:VRP37"/>
    <mergeCell ref="VHM37:VIH37"/>
    <mergeCell ref="VII37:VJD37"/>
    <mergeCell ref="VJE37:VJZ37"/>
    <mergeCell ref="VKA37:VKV37"/>
    <mergeCell ref="VKW37:VLR37"/>
    <mergeCell ref="VLS37:VMN37"/>
    <mergeCell ref="VCK37:VDF37"/>
    <mergeCell ref="VDG37:VEB37"/>
    <mergeCell ref="VEC37:VEX37"/>
    <mergeCell ref="VEY37:VFT37"/>
    <mergeCell ref="VFU37:VGP37"/>
    <mergeCell ref="VGQ37:VHL37"/>
    <mergeCell ref="A38:V38"/>
    <mergeCell ref="W38:AR38"/>
    <mergeCell ref="AS38:BN38"/>
    <mergeCell ref="BO38:CJ38"/>
    <mergeCell ref="CK38:DF38"/>
    <mergeCell ref="WWC37:WWX37"/>
    <mergeCell ref="WWY37:WXT37"/>
    <mergeCell ref="WXU37:WYP37"/>
    <mergeCell ref="WYQ37:WZL37"/>
    <mergeCell ref="WZM37:XAH37"/>
    <mergeCell ref="XAI37:XBD37"/>
    <mergeCell ref="WRA37:WRV37"/>
    <mergeCell ref="WRW37:WSR37"/>
    <mergeCell ref="WSS37:WTN37"/>
    <mergeCell ref="WTO37:WUJ37"/>
    <mergeCell ref="WUK37:WVF37"/>
    <mergeCell ref="WVG37:WWB37"/>
    <mergeCell ref="WLY37:WMT37"/>
    <mergeCell ref="WMU37:WNP37"/>
    <mergeCell ref="WNQ37:WOL37"/>
    <mergeCell ref="WOM37:WPH37"/>
    <mergeCell ref="WPI37:WQD37"/>
    <mergeCell ref="WQE37:WQZ37"/>
    <mergeCell ref="WGW37:WHR37"/>
    <mergeCell ref="WHS37:WIN37"/>
    <mergeCell ref="WIO37:WJJ37"/>
    <mergeCell ref="WJK37:WKF37"/>
    <mergeCell ref="WKG37:WLB37"/>
    <mergeCell ref="WLC37:WLX37"/>
    <mergeCell ref="WBU37:WCP37"/>
    <mergeCell ref="WCQ37:WDL37"/>
    <mergeCell ref="WDM37:WEH37"/>
    <mergeCell ref="II38:JD38"/>
    <mergeCell ref="JE38:JZ38"/>
    <mergeCell ref="KA38:KV38"/>
    <mergeCell ref="KW38:LR38"/>
    <mergeCell ref="LS38:MN38"/>
    <mergeCell ref="MO38:NJ38"/>
    <mergeCell ref="DG38:EB38"/>
    <mergeCell ref="EC38:EX38"/>
    <mergeCell ref="EY38:FT38"/>
    <mergeCell ref="FU38:GP38"/>
    <mergeCell ref="GQ38:HL38"/>
    <mergeCell ref="HM38:IH38"/>
    <mergeCell ref="XBE37:XBZ37"/>
    <mergeCell ref="XCA37:XCV37"/>
    <mergeCell ref="XCW37:XDR37"/>
    <mergeCell ref="XDS37:XEN37"/>
    <mergeCell ref="XEO37:XFD37"/>
    <mergeCell ref="WEI37:WFD37"/>
    <mergeCell ref="WFE37:WFZ37"/>
    <mergeCell ref="WGA37:WGV37"/>
    <mergeCell ref="VWS37:VXN37"/>
    <mergeCell ref="VXO37:VYJ37"/>
    <mergeCell ref="VYK37:VZF37"/>
    <mergeCell ref="VZG37:WAB37"/>
    <mergeCell ref="WAC37:WAX37"/>
    <mergeCell ref="WAY37:WBT37"/>
    <mergeCell ref="VRQ37:VSL37"/>
    <mergeCell ref="VSM37:VTH37"/>
    <mergeCell ref="VTI37:VUD37"/>
    <mergeCell ref="VUE37:VUZ37"/>
    <mergeCell ref="VVA37:VVV37"/>
    <mergeCell ref="VVW37:VWR37"/>
    <mergeCell ref="XO38:YJ38"/>
    <mergeCell ref="YK38:ZF38"/>
    <mergeCell ref="ZG38:AAB38"/>
    <mergeCell ref="AAC38:AAX38"/>
    <mergeCell ref="AAY38:ABT38"/>
    <mergeCell ref="ABU38:ACP38"/>
    <mergeCell ref="SM38:TH38"/>
    <mergeCell ref="TI38:UD38"/>
    <mergeCell ref="UE38:UZ38"/>
    <mergeCell ref="VA38:VV38"/>
    <mergeCell ref="VW38:WR38"/>
    <mergeCell ref="WS38:XN38"/>
    <mergeCell ref="NK38:OF38"/>
    <mergeCell ref="OG38:PB38"/>
    <mergeCell ref="PC38:PX38"/>
    <mergeCell ref="PY38:QT38"/>
    <mergeCell ref="QU38:RP38"/>
    <mergeCell ref="RQ38:SL38"/>
    <mergeCell ref="AMU38:ANP38"/>
    <mergeCell ref="ANQ38:AOL38"/>
    <mergeCell ref="AOM38:APH38"/>
    <mergeCell ref="API38:AQD38"/>
    <mergeCell ref="AQE38:AQZ38"/>
    <mergeCell ref="ARA38:ARV38"/>
    <mergeCell ref="AHS38:AIN38"/>
    <mergeCell ref="AIO38:AJJ38"/>
    <mergeCell ref="AJK38:AKF38"/>
    <mergeCell ref="AKG38:ALB38"/>
    <mergeCell ref="ALC38:ALX38"/>
    <mergeCell ref="ALY38:AMT38"/>
    <mergeCell ref="ACQ38:ADL38"/>
    <mergeCell ref="ADM38:AEH38"/>
    <mergeCell ref="AEI38:AFD38"/>
    <mergeCell ref="AFE38:AFZ38"/>
    <mergeCell ref="AGA38:AGV38"/>
    <mergeCell ref="AGW38:AHR38"/>
    <mergeCell ref="BCA38:BCV38"/>
    <mergeCell ref="BCW38:BDR38"/>
    <mergeCell ref="BDS38:BEN38"/>
    <mergeCell ref="BEO38:BFJ38"/>
    <mergeCell ref="BFK38:BGF38"/>
    <mergeCell ref="BGG38:BHB38"/>
    <mergeCell ref="AWY38:AXT38"/>
    <mergeCell ref="AXU38:AYP38"/>
    <mergeCell ref="AYQ38:AZL38"/>
    <mergeCell ref="AZM38:BAH38"/>
    <mergeCell ref="BAI38:BBD38"/>
    <mergeCell ref="BBE38:BBZ38"/>
    <mergeCell ref="ARW38:ASR38"/>
    <mergeCell ref="ASS38:ATN38"/>
    <mergeCell ref="ATO38:AUJ38"/>
    <mergeCell ref="AUK38:AVF38"/>
    <mergeCell ref="AVG38:AWB38"/>
    <mergeCell ref="AWC38:AWX38"/>
    <mergeCell ref="BRG38:BSB38"/>
    <mergeCell ref="BSC38:BSX38"/>
    <mergeCell ref="BSY38:BTT38"/>
    <mergeCell ref="BTU38:BUP38"/>
    <mergeCell ref="BUQ38:BVL38"/>
    <mergeCell ref="BVM38:BWH38"/>
    <mergeCell ref="BME38:BMZ38"/>
    <mergeCell ref="BNA38:BNV38"/>
    <mergeCell ref="BNW38:BOR38"/>
    <mergeCell ref="BOS38:BPN38"/>
    <mergeCell ref="BPO38:BQJ38"/>
    <mergeCell ref="BQK38:BRF38"/>
    <mergeCell ref="BHC38:BHX38"/>
    <mergeCell ref="BHY38:BIT38"/>
    <mergeCell ref="BIU38:BJP38"/>
    <mergeCell ref="BJQ38:BKL38"/>
    <mergeCell ref="BKM38:BLH38"/>
    <mergeCell ref="BLI38:BMD38"/>
    <mergeCell ref="CGM38:CHH38"/>
    <mergeCell ref="CHI38:CID38"/>
    <mergeCell ref="CIE38:CIZ38"/>
    <mergeCell ref="CJA38:CJV38"/>
    <mergeCell ref="CJW38:CKR38"/>
    <mergeCell ref="CKS38:CLN38"/>
    <mergeCell ref="CBK38:CCF38"/>
    <mergeCell ref="CCG38:CDB38"/>
    <mergeCell ref="CDC38:CDX38"/>
    <mergeCell ref="CDY38:CET38"/>
    <mergeCell ref="CEU38:CFP38"/>
    <mergeCell ref="CFQ38:CGL38"/>
    <mergeCell ref="BWI38:BXD38"/>
    <mergeCell ref="BXE38:BXZ38"/>
    <mergeCell ref="BYA38:BYV38"/>
    <mergeCell ref="BYW38:BZR38"/>
    <mergeCell ref="BZS38:CAN38"/>
    <mergeCell ref="CAO38:CBJ38"/>
    <mergeCell ref="CVS38:CWN38"/>
    <mergeCell ref="CWO38:CXJ38"/>
    <mergeCell ref="CXK38:CYF38"/>
    <mergeCell ref="CYG38:CZB38"/>
    <mergeCell ref="CZC38:CZX38"/>
    <mergeCell ref="CZY38:DAT38"/>
    <mergeCell ref="CQQ38:CRL38"/>
    <mergeCell ref="CRM38:CSH38"/>
    <mergeCell ref="CSI38:CTD38"/>
    <mergeCell ref="CTE38:CTZ38"/>
    <mergeCell ref="CUA38:CUV38"/>
    <mergeCell ref="CUW38:CVR38"/>
    <mergeCell ref="CLO38:CMJ38"/>
    <mergeCell ref="CMK38:CNF38"/>
    <mergeCell ref="CNG38:COB38"/>
    <mergeCell ref="COC38:COX38"/>
    <mergeCell ref="COY38:CPT38"/>
    <mergeCell ref="CPU38:CQP38"/>
    <mergeCell ref="DKY38:DLT38"/>
    <mergeCell ref="DLU38:DMP38"/>
    <mergeCell ref="DMQ38:DNL38"/>
    <mergeCell ref="DNM38:DOH38"/>
    <mergeCell ref="DOI38:DPD38"/>
    <mergeCell ref="DPE38:DPZ38"/>
    <mergeCell ref="DFW38:DGR38"/>
    <mergeCell ref="DGS38:DHN38"/>
    <mergeCell ref="DHO38:DIJ38"/>
    <mergeCell ref="DIK38:DJF38"/>
    <mergeCell ref="DJG38:DKB38"/>
    <mergeCell ref="DKC38:DKX38"/>
    <mergeCell ref="DAU38:DBP38"/>
    <mergeCell ref="DBQ38:DCL38"/>
    <mergeCell ref="DCM38:DDH38"/>
    <mergeCell ref="DDI38:DED38"/>
    <mergeCell ref="DEE38:DEZ38"/>
    <mergeCell ref="DFA38:DFV38"/>
    <mergeCell ref="EAE38:EAZ38"/>
    <mergeCell ref="EBA38:EBV38"/>
    <mergeCell ref="EBW38:ECR38"/>
    <mergeCell ref="ECS38:EDN38"/>
    <mergeCell ref="EDO38:EEJ38"/>
    <mergeCell ref="EEK38:EFF38"/>
    <mergeCell ref="DVC38:DVX38"/>
    <mergeCell ref="DVY38:DWT38"/>
    <mergeCell ref="DWU38:DXP38"/>
    <mergeCell ref="DXQ38:DYL38"/>
    <mergeCell ref="DYM38:DZH38"/>
    <mergeCell ref="DZI38:EAD38"/>
    <mergeCell ref="DQA38:DQV38"/>
    <mergeCell ref="DQW38:DRR38"/>
    <mergeCell ref="DRS38:DSN38"/>
    <mergeCell ref="DSO38:DTJ38"/>
    <mergeCell ref="DTK38:DUF38"/>
    <mergeCell ref="DUG38:DVB38"/>
    <mergeCell ref="EPK38:EQF38"/>
    <mergeCell ref="EQG38:ERB38"/>
    <mergeCell ref="ERC38:ERX38"/>
    <mergeCell ref="ERY38:EST38"/>
    <mergeCell ref="ESU38:ETP38"/>
    <mergeCell ref="ETQ38:EUL38"/>
    <mergeCell ref="EKI38:ELD38"/>
    <mergeCell ref="ELE38:ELZ38"/>
    <mergeCell ref="EMA38:EMV38"/>
    <mergeCell ref="EMW38:ENR38"/>
    <mergeCell ref="ENS38:EON38"/>
    <mergeCell ref="EOO38:EPJ38"/>
    <mergeCell ref="EFG38:EGB38"/>
    <mergeCell ref="EGC38:EGX38"/>
    <mergeCell ref="EGY38:EHT38"/>
    <mergeCell ref="EHU38:EIP38"/>
    <mergeCell ref="EIQ38:EJL38"/>
    <mergeCell ref="EJM38:EKH38"/>
    <mergeCell ref="FEQ38:FFL38"/>
    <mergeCell ref="FFM38:FGH38"/>
    <mergeCell ref="FGI38:FHD38"/>
    <mergeCell ref="FHE38:FHZ38"/>
    <mergeCell ref="FIA38:FIV38"/>
    <mergeCell ref="FIW38:FJR38"/>
    <mergeCell ref="EZO38:FAJ38"/>
    <mergeCell ref="FAK38:FBF38"/>
    <mergeCell ref="FBG38:FCB38"/>
    <mergeCell ref="FCC38:FCX38"/>
    <mergeCell ref="FCY38:FDT38"/>
    <mergeCell ref="FDU38:FEP38"/>
    <mergeCell ref="EUM38:EVH38"/>
    <mergeCell ref="EVI38:EWD38"/>
    <mergeCell ref="EWE38:EWZ38"/>
    <mergeCell ref="EXA38:EXV38"/>
    <mergeCell ref="EXW38:EYR38"/>
    <mergeCell ref="EYS38:EZN38"/>
    <mergeCell ref="FTW38:FUR38"/>
    <mergeCell ref="FUS38:FVN38"/>
    <mergeCell ref="FVO38:FWJ38"/>
    <mergeCell ref="FWK38:FXF38"/>
    <mergeCell ref="FXG38:FYB38"/>
    <mergeCell ref="FYC38:FYX38"/>
    <mergeCell ref="FOU38:FPP38"/>
    <mergeCell ref="FPQ38:FQL38"/>
    <mergeCell ref="FQM38:FRH38"/>
    <mergeCell ref="FRI38:FSD38"/>
    <mergeCell ref="FSE38:FSZ38"/>
    <mergeCell ref="FTA38:FTV38"/>
    <mergeCell ref="FJS38:FKN38"/>
    <mergeCell ref="FKO38:FLJ38"/>
    <mergeCell ref="FLK38:FMF38"/>
    <mergeCell ref="FMG38:FNB38"/>
    <mergeCell ref="FNC38:FNX38"/>
    <mergeCell ref="FNY38:FOT38"/>
    <mergeCell ref="GJC38:GJX38"/>
    <mergeCell ref="GJY38:GKT38"/>
    <mergeCell ref="GKU38:GLP38"/>
    <mergeCell ref="GLQ38:GML38"/>
    <mergeCell ref="GMM38:GNH38"/>
    <mergeCell ref="GNI38:GOD38"/>
    <mergeCell ref="GEA38:GEV38"/>
    <mergeCell ref="GEW38:GFR38"/>
    <mergeCell ref="GFS38:GGN38"/>
    <mergeCell ref="GGO38:GHJ38"/>
    <mergeCell ref="GHK38:GIF38"/>
    <mergeCell ref="GIG38:GJB38"/>
    <mergeCell ref="FYY38:FZT38"/>
    <mergeCell ref="FZU38:GAP38"/>
    <mergeCell ref="GAQ38:GBL38"/>
    <mergeCell ref="GBM38:GCH38"/>
    <mergeCell ref="GCI38:GDD38"/>
    <mergeCell ref="GDE38:GDZ38"/>
    <mergeCell ref="GYI38:GZD38"/>
    <mergeCell ref="GZE38:GZZ38"/>
    <mergeCell ref="HAA38:HAV38"/>
    <mergeCell ref="HAW38:HBR38"/>
    <mergeCell ref="HBS38:HCN38"/>
    <mergeCell ref="HCO38:HDJ38"/>
    <mergeCell ref="GTG38:GUB38"/>
    <mergeCell ref="GUC38:GUX38"/>
    <mergeCell ref="GUY38:GVT38"/>
    <mergeCell ref="GVU38:GWP38"/>
    <mergeCell ref="GWQ38:GXL38"/>
    <mergeCell ref="GXM38:GYH38"/>
    <mergeCell ref="GOE38:GOZ38"/>
    <mergeCell ref="GPA38:GPV38"/>
    <mergeCell ref="GPW38:GQR38"/>
    <mergeCell ref="GQS38:GRN38"/>
    <mergeCell ref="GRO38:GSJ38"/>
    <mergeCell ref="GSK38:GTF38"/>
    <mergeCell ref="HNO38:HOJ38"/>
    <mergeCell ref="HOK38:HPF38"/>
    <mergeCell ref="HPG38:HQB38"/>
    <mergeCell ref="HQC38:HQX38"/>
    <mergeCell ref="HQY38:HRT38"/>
    <mergeCell ref="HRU38:HSP38"/>
    <mergeCell ref="HIM38:HJH38"/>
    <mergeCell ref="HJI38:HKD38"/>
    <mergeCell ref="HKE38:HKZ38"/>
    <mergeCell ref="HLA38:HLV38"/>
    <mergeCell ref="HLW38:HMR38"/>
    <mergeCell ref="HMS38:HNN38"/>
    <mergeCell ref="HDK38:HEF38"/>
    <mergeCell ref="HEG38:HFB38"/>
    <mergeCell ref="HFC38:HFX38"/>
    <mergeCell ref="HFY38:HGT38"/>
    <mergeCell ref="HGU38:HHP38"/>
    <mergeCell ref="HHQ38:HIL38"/>
    <mergeCell ref="ICU38:IDP38"/>
    <mergeCell ref="IDQ38:IEL38"/>
    <mergeCell ref="IEM38:IFH38"/>
    <mergeCell ref="IFI38:IGD38"/>
    <mergeCell ref="IGE38:IGZ38"/>
    <mergeCell ref="IHA38:IHV38"/>
    <mergeCell ref="HXS38:HYN38"/>
    <mergeCell ref="HYO38:HZJ38"/>
    <mergeCell ref="HZK38:IAF38"/>
    <mergeCell ref="IAG38:IBB38"/>
    <mergeCell ref="IBC38:IBX38"/>
    <mergeCell ref="IBY38:ICT38"/>
    <mergeCell ref="HSQ38:HTL38"/>
    <mergeCell ref="HTM38:HUH38"/>
    <mergeCell ref="HUI38:HVD38"/>
    <mergeCell ref="HVE38:HVZ38"/>
    <mergeCell ref="HWA38:HWV38"/>
    <mergeCell ref="HWW38:HXR38"/>
    <mergeCell ref="ISA38:ISV38"/>
    <mergeCell ref="ISW38:ITR38"/>
    <mergeCell ref="ITS38:IUN38"/>
    <mergeCell ref="IUO38:IVJ38"/>
    <mergeCell ref="IVK38:IWF38"/>
    <mergeCell ref="IWG38:IXB38"/>
    <mergeCell ref="IMY38:INT38"/>
    <mergeCell ref="INU38:IOP38"/>
    <mergeCell ref="IOQ38:IPL38"/>
    <mergeCell ref="IPM38:IQH38"/>
    <mergeCell ref="IQI38:IRD38"/>
    <mergeCell ref="IRE38:IRZ38"/>
    <mergeCell ref="IHW38:IIR38"/>
    <mergeCell ref="IIS38:IJN38"/>
    <mergeCell ref="IJO38:IKJ38"/>
    <mergeCell ref="IKK38:ILF38"/>
    <mergeCell ref="ILG38:IMB38"/>
    <mergeCell ref="IMC38:IMX38"/>
    <mergeCell ref="JHG38:JIB38"/>
    <mergeCell ref="JIC38:JIX38"/>
    <mergeCell ref="JIY38:JJT38"/>
    <mergeCell ref="JJU38:JKP38"/>
    <mergeCell ref="JKQ38:JLL38"/>
    <mergeCell ref="JLM38:JMH38"/>
    <mergeCell ref="JCE38:JCZ38"/>
    <mergeCell ref="JDA38:JDV38"/>
    <mergeCell ref="JDW38:JER38"/>
    <mergeCell ref="JES38:JFN38"/>
    <mergeCell ref="JFO38:JGJ38"/>
    <mergeCell ref="JGK38:JHF38"/>
    <mergeCell ref="IXC38:IXX38"/>
    <mergeCell ref="IXY38:IYT38"/>
    <mergeCell ref="IYU38:IZP38"/>
    <mergeCell ref="IZQ38:JAL38"/>
    <mergeCell ref="JAM38:JBH38"/>
    <mergeCell ref="JBI38:JCD38"/>
    <mergeCell ref="JWM38:JXH38"/>
    <mergeCell ref="JXI38:JYD38"/>
    <mergeCell ref="JYE38:JYZ38"/>
    <mergeCell ref="JZA38:JZV38"/>
    <mergeCell ref="JZW38:KAR38"/>
    <mergeCell ref="KAS38:KBN38"/>
    <mergeCell ref="JRK38:JSF38"/>
    <mergeCell ref="JSG38:JTB38"/>
    <mergeCell ref="JTC38:JTX38"/>
    <mergeCell ref="JTY38:JUT38"/>
    <mergeCell ref="JUU38:JVP38"/>
    <mergeCell ref="JVQ38:JWL38"/>
    <mergeCell ref="JMI38:JND38"/>
    <mergeCell ref="JNE38:JNZ38"/>
    <mergeCell ref="JOA38:JOV38"/>
    <mergeCell ref="JOW38:JPR38"/>
    <mergeCell ref="JPS38:JQN38"/>
    <mergeCell ref="JQO38:JRJ38"/>
    <mergeCell ref="KLS38:KMN38"/>
    <mergeCell ref="KMO38:KNJ38"/>
    <mergeCell ref="KNK38:KOF38"/>
    <mergeCell ref="KOG38:KPB38"/>
    <mergeCell ref="KPC38:KPX38"/>
    <mergeCell ref="KPY38:KQT38"/>
    <mergeCell ref="KGQ38:KHL38"/>
    <mergeCell ref="KHM38:KIH38"/>
    <mergeCell ref="KII38:KJD38"/>
    <mergeCell ref="KJE38:KJZ38"/>
    <mergeCell ref="KKA38:KKV38"/>
    <mergeCell ref="KKW38:KLR38"/>
    <mergeCell ref="KBO38:KCJ38"/>
    <mergeCell ref="KCK38:KDF38"/>
    <mergeCell ref="KDG38:KEB38"/>
    <mergeCell ref="KEC38:KEX38"/>
    <mergeCell ref="KEY38:KFT38"/>
    <mergeCell ref="KFU38:KGP38"/>
    <mergeCell ref="LAY38:LBT38"/>
    <mergeCell ref="LBU38:LCP38"/>
    <mergeCell ref="LCQ38:LDL38"/>
    <mergeCell ref="LDM38:LEH38"/>
    <mergeCell ref="LEI38:LFD38"/>
    <mergeCell ref="LFE38:LFZ38"/>
    <mergeCell ref="KVW38:KWR38"/>
    <mergeCell ref="KWS38:KXN38"/>
    <mergeCell ref="KXO38:KYJ38"/>
    <mergeCell ref="KYK38:KZF38"/>
    <mergeCell ref="KZG38:LAB38"/>
    <mergeCell ref="LAC38:LAX38"/>
    <mergeCell ref="KQU38:KRP38"/>
    <mergeCell ref="KRQ38:KSL38"/>
    <mergeCell ref="KSM38:KTH38"/>
    <mergeCell ref="KTI38:KUD38"/>
    <mergeCell ref="KUE38:KUZ38"/>
    <mergeCell ref="KVA38:KVV38"/>
    <mergeCell ref="LQE38:LQZ38"/>
    <mergeCell ref="LRA38:LRV38"/>
    <mergeCell ref="LRW38:LSR38"/>
    <mergeCell ref="LSS38:LTN38"/>
    <mergeCell ref="LTO38:LUJ38"/>
    <mergeCell ref="LUK38:LVF38"/>
    <mergeCell ref="LLC38:LLX38"/>
    <mergeCell ref="LLY38:LMT38"/>
    <mergeCell ref="LMU38:LNP38"/>
    <mergeCell ref="LNQ38:LOL38"/>
    <mergeCell ref="LOM38:LPH38"/>
    <mergeCell ref="LPI38:LQD38"/>
    <mergeCell ref="LGA38:LGV38"/>
    <mergeCell ref="LGW38:LHR38"/>
    <mergeCell ref="LHS38:LIN38"/>
    <mergeCell ref="LIO38:LJJ38"/>
    <mergeCell ref="LJK38:LKF38"/>
    <mergeCell ref="LKG38:LLB38"/>
    <mergeCell ref="MFK38:MGF38"/>
    <mergeCell ref="MGG38:MHB38"/>
    <mergeCell ref="MHC38:MHX38"/>
    <mergeCell ref="MHY38:MIT38"/>
    <mergeCell ref="MIU38:MJP38"/>
    <mergeCell ref="MJQ38:MKL38"/>
    <mergeCell ref="MAI38:MBD38"/>
    <mergeCell ref="MBE38:MBZ38"/>
    <mergeCell ref="MCA38:MCV38"/>
    <mergeCell ref="MCW38:MDR38"/>
    <mergeCell ref="MDS38:MEN38"/>
    <mergeCell ref="MEO38:MFJ38"/>
    <mergeCell ref="LVG38:LWB38"/>
    <mergeCell ref="LWC38:LWX38"/>
    <mergeCell ref="LWY38:LXT38"/>
    <mergeCell ref="LXU38:LYP38"/>
    <mergeCell ref="LYQ38:LZL38"/>
    <mergeCell ref="LZM38:MAH38"/>
    <mergeCell ref="MUQ38:MVL38"/>
    <mergeCell ref="MVM38:MWH38"/>
    <mergeCell ref="MWI38:MXD38"/>
    <mergeCell ref="MXE38:MXZ38"/>
    <mergeCell ref="MYA38:MYV38"/>
    <mergeCell ref="MYW38:MZR38"/>
    <mergeCell ref="MPO38:MQJ38"/>
    <mergeCell ref="MQK38:MRF38"/>
    <mergeCell ref="MRG38:MSB38"/>
    <mergeCell ref="MSC38:MSX38"/>
    <mergeCell ref="MSY38:MTT38"/>
    <mergeCell ref="MTU38:MUP38"/>
    <mergeCell ref="MKM38:MLH38"/>
    <mergeCell ref="MLI38:MMD38"/>
    <mergeCell ref="MME38:MMZ38"/>
    <mergeCell ref="MNA38:MNV38"/>
    <mergeCell ref="MNW38:MOR38"/>
    <mergeCell ref="MOS38:MPN38"/>
    <mergeCell ref="NJW38:NKR38"/>
    <mergeCell ref="NKS38:NLN38"/>
    <mergeCell ref="NLO38:NMJ38"/>
    <mergeCell ref="NMK38:NNF38"/>
    <mergeCell ref="NNG38:NOB38"/>
    <mergeCell ref="NOC38:NOX38"/>
    <mergeCell ref="NEU38:NFP38"/>
    <mergeCell ref="NFQ38:NGL38"/>
    <mergeCell ref="NGM38:NHH38"/>
    <mergeCell ref="NHI38:NID38"/>
    <mergeCell ref="NIE38:NIZ38"/>
    <mergeCell ref="NJA38:NJV38"/>
    <mergeCell ref="MZS38:NAN38"/>
    <mergeCell ref="NAO38:NBJ38"/>
    <mergeCell ref="NBK38:NCF38"/>
    <mergeCell ref="NCG38:NDB38"/>
    <mergeCell ref="NDC38:NDX38"/>
    <mergeCell ref="NDY38:NET38"/>
    <mergeCell ref="NZC38:NZX38"/>
    <mergeCell ref="NZY38:OAT38"/>
    <mergeCell ref="OAU38:OBP38"/>
    <mergeCell ref="OBQ38:OCL38"/>
    <mergeCell ref="OCM38:ODH38"/>
    <mergeCell ref="ODI38:OED38"/>
    <mergeCell ref="NUA38:NUV38"/>
    <mergeCell ref="NUW38:NVR38"/>
    <mergeCell ref="NVS38:NWN38"/>
    <mergeCell ref="NWO38:NXJ38"/>
    <mergeCell ref="NXK38:NYF38"/>
    <mergeCell ref="NYG38:NZB38"/>
    <mergeCell ref="NOY38:NPT38"/>
    <mergeCell ref="NPU38:NQP38"/>
    <mergeCell ref="NQQ38:NRL38"/>
    <mergeCell ref="NRM38:NSH38"/>
    <mergeCell ref="NSI38:NTD38"/>
    <mergeCell ref="NTE38:NTZ38"/>
    <mergeCell ref="OOI38:OPD38"/>
    <mergeCell ref="OPE38:OPZ38"/>
    <mergeCell ref="OQA38:OQV38"/>
    <mergeCell ref="OQW38:ORR38"/>
    <mergeCell ref="ORS38:OSN38"/>
    <mergeCell ref="OSO38:OTJ38"/>
    <mergeCell ref="OJG38:OKB38"/>
    <mergeCell ref="OKC38:OKX38"/>
    <mergeCell ref="OKY38:OLT38"/>
    <mergeCell ref="OLU38:OMP38"/>
    <mergeCell ref="OMQ38:ONL38"/>
    <mergeCell ref="ONM38:OOH38"/>
    <mergeCell ref="OEE38:OEZ38"/>
    <mergeCell ref="OFA38:OFV38"/>
    <mergeCell ref="OFW38:OGR38"/>
    <mergeCell ref="OGS38:OHN38"/>
    <mergeCell ref="OHO38:OIJ38"/>
    <mergeCell ref="OIK38:OJF38"/>
    <mergeCell ref="PDO38:PEJ38"/>
    <mergeCell ref="PEK38:PFF38"/>
    <mergeCell ref="PFG38:PGB38"/>
    <mergeCell ref="PGC38:PGX38"/>
    <mergeCell ref="PGY38:PHT38"/>
    <mergeCell ref="PHU38:PIP38"/>
    <mergeCell ref="OYM38:OZH38"/>
    <mergeCell ref="OZI38:PAD38"/>
    <mergeCell ref="PAE38:PAZ38"/>
    <mergeCell ref="PBA38:PBV38"/>
    <mergeCell ref="PBW38:PCR38"/>
    <mergeCell ref="PCS38:PDN38"/>
    <mergeCell ref="OTK38:OUF38"/>
    <mergeCell ref="OUG38:OVB38"/>
    <mergeCell ref="OVC38:OVX38"/>
    <mergeCell ref="OVY38:OWT38"/>
    <mergeCell ref="OWU38:OXP38"/>
    <mergeCell ref="OXQ38:OYL38"/>
    <mergeCell ref="PSU38:PTP38"/>
    <mergeCell ref="PTQ38:PUL38"/>
    <mergeCell ref="PUM38:PVH38"/>
    <mergeCell ref="PVI38:PWD38"/>
    <mergeCell ref="PWE38:PWZ38"/>
    <mergeCell ref="PXA38:PXV38"/>
    <mergeCell ref="PNS38:PON38"/>
    <mergeCell ref="POO38:PPJ38"/>
    <mergeCell ref="PPK38:PQF38"/>
    <mergeCell ref="PQG38:PRB38"/>
    <mergeCell ref="PRC38:PRX38"/>
    <mergeCell ref="PRY38:PST38"/>
    <mergeCell ref="PIQ38:PJL38"/>
    <mergeCell ref="PJM38:PKH38"/>
    <mergeCell ref="PKI38:PLD38"/>
    <mergeCell ref="PLE38:PLZ38"/>
    <mergeCell ref="PMA38:PMV38"/>
    <mergeCell ref="PMW38:PNR38"/>
    <mergeCell ref="QIA38:QIV38"/>
    <mergeCell ref="QIW38:QJR38"/>
    <mergeCell ref="QJS38:QKN38"/>
    <mergeCell ref="QKO38:QLJ38"/>
    <mergeCell ref="QLK38:QMF38"/>
    <mergeCell ref="QMG38:QNB38"/>
    <mergeCell ref="QCY38:QDT38"/>
    <mergeCell ref="QDU38:QEP38"/>
    <mergeCell ref="QEQ38:QFL38"/>
    <mergeCell ref="QFM38:QGH38"/>
    <mergeCell ref="QGI38:QHD38"/>
    <mergeCell ref="QHE38:QHZ38"/>
    <mergeCell ref="PXW38:PYR38"/>
    <mergeCell ref="PYS38:PZN38"/>
    <mergeCell ref="PZO38:QAJ38"/>
    <mergeCell ref="QAK38:QBF38"/>
    <mergeCell ref="QBG38:QCB38"/>
    <mergeCell ref="QCC38:QCX38"/>
    <mergeCell ref="QXG38:QYB38"/>
    <mergeCell ref="QYC38:QYX38"/>
    <mergeCell ref="QYY38:QZT38"/>
    <mergeCell ref="QZU38:RAP38"/>
    <mergeCell ref="RAQ38:RBL38"/>
    <mergeCell ref="RBM38:RCH38"/>
    <mergeCell ref="QSE38:QSZ38"/>
    <mergeCell ref="QTA38:QTV38"/>
    <mergeCell ref="QTW38:QUR38"/>
    <mergeCell ref="QUS38:QVN38"/>
    <mergeCell ref="QVO38:QWJ38"/>
    <mergeCell ref="QWK38:QXF38"/>
    <mergeCell ref="QNC38:QNX38"/>
    <mergeCell ref="QNY38:QOT38"/>
    <mergeCell ref="QOU38:QPP38"/>
    <mergeCell ref="QPQ38:QQL38"/>
    <mergeCell ref="QQM38:QRH38"/>
    <mergeCell ref="QRI38:QSD38"/>
    <mergeCell ref="RMM38:RNH38"/>
    <mergeCell ref="RNI38:ROD38"/>
    <mergeCell ref="ROE38:ROZ38"/>
    <mergeCell ref="RPA38:RPV38"/>
    <mergeCell ref="RPW38:RQR38"/>
    <mergeCell ref="RQS38:RRN38"/>
    <mergeCell ref="RHK38:RIF38"/>
    <mergeCell ref="RIG38:RJB38"/>
    <mergeCell ref="RJC38:RJX38"/>
    <mergeCell ref="RJY38:RKT38"/>
    <mergeCell ref="RKU38:RLP38"/>
    <mergeCell ref="RLQ38:RML38"/>
    <mergeCell ref="RCI38:RDD38"/>
    <mergeCell ref="RDE38:RDZ38"/>
    <mergeCell ref="REA38:REV38"/>
    <mergeCell ref="REW38:RFR38"/>
    <mergeCell ref="RFS38:RGN38"/>
    <mergeCell ref="RGO38:RHJ38"/>
    <mergeCell ref="SBS38:SCN38"/>
    <mergeCell ref="SCO38:SDJ38"/>
    <mergeCell ref="SDK38:SEF38"/>
    <mergeCell ref="SEG38:SFB38"/>
    <mergeCell ref="SFC38:SFX38"/>
    <mergeCell ref="SFY38:SGT38"/>
    <mergeCell ref="RWQ38:RXL38"/>
    <mergeCell ref="RXM38:RYH38"/>
    <mergeCell ref="RYI38:RZD38"/>
    <mergeCell ref="RZE38:RZZ38"/>
    <mergeCell ref="SAA38:SAV38"/>
    <mergeCell ref="SAW38:SBR38"/>
    <mergeCell ref="RRO38:RSJ38"/>
    <mergeCell ref="RSK38:RTF38"/>
    <mergeCell ref="RTG38:RUB38"/>
    <mergeCell ref="RUC38:RUX38"/>
    <mergeCell ref="RUY38:RVT38"/>
    <mergeCell ref="RVU38:RWP38"/>
    <mergeCell ref="SQY38:SRT38"/>
    <mergeCell ref="SRU38:SSP38"/>
    <mergeCell ref="SSQ38:STL38"/>
    <mergeCell ref="STM38:SUH38"/>
    <mergeCell ref="SUI38:SVD38"/>
    <mergeCell ref="SVE38:SVZ38"/>
    <mergeCell ref="SLW38:SMR38"/>
    <mergeCell ref="SMS38:SNN38"/>
    <mergeCell ref="SNO38:SOJ38"/>
    <mergeCell ref="SOK38:SPF38"/>
    <mergeCell ref="SPG38:SQB38"/>
    <mergeCell ref="SQC38:SQX38"/>
    <mergeCell ref="SGU38:SHP38"/>
    <mergeCell ref="SHQ38:SIL38"/>
    <mergeCell ref="SIM38:SJH38"/>
    <mergeCell ref="SJI38:SKD38"/>
    <mergeCell ref="SKE38:SKZ38"/>
    <mergeCell ref="SLA38:SLV38"/>
    <mergeCell ref="TGE38:TGZ38"/>
    <mergeCell ref="THA38:THV38"/>
    <mergeCell ref="THW38:TIR38"/>
    <mergeCell ref="TIS38:TJN38"/>
    <mergeCell ref="TJO38:TKJ38"/>
    <mergeCell ref="TKK38:TLF38"/>
    <mergeCell ref="TBC38:TBX38"/>
    <mergeCell ref="TBY38:TCT38"/>
    <mergeCell ref="TCU38:TDP38"/>
    <mergeCell ref="TDQ38:TEL38"/>
    <mergeCell ref="TEM38:TFH38"/>
    <mergeCell ref="TFI38:TGD38"/>
    <mergeCell ref="SWA38:SWV38"/>
    <mergeCell ref="SWW38:SXR38"/>
    <mergeCell ref="SXS38:SYN38"/>
    <mergeCell ref="SYO38:SZJ38"/>
    <mergeCell ref="SZK38:TAF38"/>
    <mergeCell ref="TAG38:TBB38"/>
    <mergeCell ref="TVK38:TWF38"/>
    <mergeCell ref="TWG38:TXB38"/>
    <mergeCell ref="TXC38:TXX38"/>
    <mergeCell ref="TXY38:TYT38"/>
    <mergeCell ref="TYU38:TZP38"/>
    <mergeCell ref="TZQ38:UAL38"/>
    <mergeCell ref="TQI38:TRD38"/>
    <mergeCell ref="TRE38:TRZ38"/>
    <mergeCell ref="TSA38:TSV38"/>
    <mergeCell ref="TSW38:TTR38"/>
    <mergeCell ref="TTS38:TUN38"/>
    <mergeCell ref="TUO38:TVJ38"/>
    <mergeCell ref="TLG38:TMB38"/>
    <mergeCell ref="TMC38:TMX38"/>
    <mergeCell ref="TMY38:TNT38"/>
    <mergeCell ref="TNU38:TOP38"/>
    <mergeCell ref="TOQ38:TPL38"/>
    <mergeCell ref="TPM38:TQH38"/>
    <mergeCell ref="UKQ38:ULL38"/>
    <mergeCell ref="ULM38:UMH38"/>
    <mergeCell ref="UMI38:UND38"/>
    <mergeCell ref="UNE38:UNZ38"/>
    <mergeCell ref="UOA38:UOV38"/>
    <mergeCell ref="UOW38:UPR38"/>
    <mergeCell ref="UFO38:UGJ38"/>
    <mergeCell ref="UGK38:UHF38"/>
    <mergeCell ref="UHG38:UIB38"/>
    <mergeCell ref="UIC38:UIX38"/>
    <mergeCell ref="UIY38:UJT38"/>
    <mergeCell ref="UJU38:UKP38"/>
    <mergeCell ref="UAM38:UBH38"/>
    <mergeCell ref="UBI38:UCD38"/>
    <mergeCell ref="UCE38:UCZ38"/>
    <mergeCell ref="UDA38:UDV38"/>
    <mergeCell ref="UDW38:UER38"/>
    <mergeCell ref="UES38:UFN38"/>
    <mergeCell ref="UZW38:VAR38"/>
    <mergeCell ref="VAS38:VBN38"/>
    <mergeCell ref="VBO38:VCJ38"/>
    <mergeCell ref="VCK38:VDF38"/>
    <mergeCell ref="VDG38:VEB38"/>
    <mergeCell ref="VEC38:VEX38"/>
    <mergeCell ref="UUU38:UVP38"/>
    <mergeCell ref="UVQ38:UWL38"/>
    <mergeCell ref="UWM38:UXH38"/>
    <mergeCell ref="UXI38:UYD38"/>
    <mergeCell ref="UYE38:UYZ38"/>
    <mergeCell ref="UZA38:UZV38"/>
    <mergeCell ref="UPS38:UQN38"/>
    <mergeCell ref="UQO38:URJ38"/>
    <mergeCell ref="URK38:USF38"/>
    <mergeCell ref="USG38:UTB38"/>
    <mergeCell ref="UTC38:UTX38"/>
    <mergeCell ref="UTY38:UUT38"/>
    <mergeCell ref="VPC38:VPX38"/>
    <mergeCell ref="VPY38:VQT38"/>
    <mergeCell ref="VQU38:VRP38"/>
    <mergeCell ref="VRQ38:VSL38"/>
    <mergeCell ref="VSM38:VTH38"/>
    <mergeCell ref="VTI38:VUD38"/>
    <mergeCell ref="VKA38:VKV38"/>
    <mergeCell ref="VKW38:VLR38"/>
    <mergeCell ref="VLS38:VMN38"/>
    <mergeCell ref="VMO38:VNJ38"/>
    <mergeCell ref="VNK38:VOF38"/>
    <mergeCell ref="VOG38:VPB38"/>
    <mergeCell ref="VEY38:VFT38"/>
    <mergeCell ref="VFU38:VGP38"/>
    <mergeCell ref="VGQ38:VHL38"/>
    <mergeCell ref="VHM38:VIH38"/>
    <mergeCell ref="VII38:VJD38"/>
    <mergeCell ref="VJE38:VJZ38"/>
    <mergeCell ref="WFE38:WFZ38"/>
    <mergeCell ref="WGA38:WGV38"/>
    <mergeCell ref="WGW38:WHR38"/>
    <mergeCell ref="WHS38:WIN38"/>
    <mergeCell ref="WIO38:WJJ38"/>
    <mergeCell ref="VZG38:WAB38"/>
    <mergeCell ref="WAC38:WAX38"/>
    <mergeCell ref="WAY38:WBT38"/>
    <mergeCell ref="WBU38:WCP38"/>
    <mergeCell ref="WCQ38:WDL38"/>
    <mergeCell ref="WDM38:WEH38"/>
    <mergeCell ref="VUE38:VUZ38"/>
    <mergeCell ref="VVA38:VVV38"/>
    <mergeCell ref="VVW38:VWR38"/>
    <mergeCell ref="VWS38:VXN38"/>
    <mergeCell ref="VXO38:VYJ38"/>
    <mergeCell ref="VYK38:VZF38"/>
    <mergeCell ref="A77:R77"/>
    <mergeCell ref="XDS38:XEN38"/>
    <mergeCell ref="XEO38:XFD38"/>
    <mergeCell ref="A41:R41"/>
    <mergeCell ref="A42:R42"/>
    <mergeCell ref="A43:R43"/>
    <mergeCell ref="A44:Q44"/>
    <mergeCell ref="WYQ38:WZL38"/>
    <mergeCell ref="WZM38:XAH38"/>
    <mergeCell ref="XAI38:XBD38"/>
    <mergeCell ref="XBE38:XBZ38"/>
    <mergeCell ref="XCA38:XCV38"/>
    <mergeCell ref="XCW38:XDR38"/>
    <mergeCell ref="WTO38:WUJ38"/>
    <mergeCell ref="WUK38:WVF38"/>
    <mergeCell ref="WVG38:WWB38"/>
    <mergeCell ref="WWC38:WWX38"/>
    <mergeCell ref="WWY38:WXT38"/>
    <mergeCell ref="WXU38:WYP38"/>
    <mergeCell ref="WOM38:WPH38"/>
    <mergeCell ref="WPI38:WQD38"/>
    <mergeCell ref="WQE38:WQZ38"/>
    <mergeCell ref="WRA38:WRV38"/>
    <mergeCell ref="WRW38:WSR38"/>
    <mergeCell ref="WSS38:WTN38"/>
    <mergeCell ref="WJK38:WKF38"/>
    <mergeCell ref="WKG38:WLB38"/>
    <mergeCell ref="WLC38:WLX38"/>
    <mergeCell ref="WLY38:WMT38"/>
    <mergeCell ref="WMU38:WNP38"/>
    <mergeCell ref="WNQ38:WOL38"/>
    <mergeCell ref="WEI38:WFD38"/>
  </mergeCells>
  <pageMargins left="0.7" right="0.7" top="0.75" bottom="0.75" header="0.3" footer="0.3"/>
  <pageSetup paperSize="9" orientation="portrait" horizontalDpi="0" verticalDpi="0" r:id="rId1"/>
  <drawing r:id="rId2"/>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DF46CF7-D9D4-450E-9ACD-DA5504EA5CBD}">
  <sheetPr>
    <tabColor rgb="FF00705B"/>
  </sheetPr>
  <dimension ref="A1:XFD150"/>
  <sheetViews>
    <sheetView showGridLines="0" tabSelected="1" topLeftCell="A69" zoomScale="70" zoomScaleNormal="70" workbookViewId="0">
      <selection activeCell="L96" sqref="L96"/>
    </sheetView>
  </sheetViews>
  <sheetFormatPr defaultRowHeight="14.5" x14ac:dyDescent="0.35"/>
  <cols>
    <col min="2" max="2" width="22.453125" customWidth="1"/>
    <col min="3" max="3" width="25.08984375" style="1" customWidth="1"/>
    <col min="4" max="4" width="15.90625" style="1" customWidth="1"/>
    <col min="5" max="5" width="22.81640625" style="1" customWidth="1"/>
    <col min="6" max="7" width="16.453125" style="1" customWidth="1"/>
    <col min="8" max="8" width="13.08984375" bestFit="1" customWidth="1"/>
    <col min="13" max="13" width="9.54296875" bestFit="1" customWidth="1"/>
    <col min="15" max="15" width="9.453125" bestFit="1" customWidth="1"/>
    <col min="17" max="17" width="10" bestFit="1" customWidth="1"/>
  </cols>
  <sheetData>
    <row r="1" spans="1:27" s="46" customFormat="1" ht="26" x14ac:dyDescent="0.6">
      <c r="A1" s="44" t="s">
        <v>99</v>
      </c>
      <c r="B1" s="45"/>
      <c r="C1" s="45"/>
      <c r="D1" s="45"/>
      <c r="E1" s="45"/>
      <c r="F1" s="45"/>
      <c r="G1" s="45"/>
      <c r="H1" s="45"/>
      <c r="I1" s="45"/>
      <c r="J1" s="45"/>
      <c r="K1" s="45"/>
      <c r="L1" s="45"/>
      <c r="M1" s="45"/>
      <c r="N1" s="45"/>
      <c r="O1" s="45"/>
      <c r="P1" s="45"/>
      <c r="Q1" s="45"/>
      <c r="R1" s="45"/>
      <c r="S1" s="45"/>
      <c r="T1" s="45"/>
      <c r="U1" s="45"/>
      <c r="V1" s="45"/>
      <c r="W1" s="45"/>
      <c r="X1" s="45"/>
      <c r="Y1" s="45"/>
      <c r="Z1" s="45"/>
      <c r="AA1" s="45"/>
    </row>
    <row r="2" spans="1:27" x14ac:dyDescent="0.35">
      <c r="A2" s="4" t="s">
        <v>100</v>
      </c>
      <c r="B2" s="4"/>
      <c r="C2" s="4"/>
      <c r="D2" s="4"/>
      <c r="E2" s="4"/>
      <c r="F2" s="4"/>
      <c r="G2" s="4"/>
      <c r="H2" s="4"/>
      <c r="I2" s="4"/>
      <c r="J2" s="4"/>
      <c r="K2" s="4"/>
      <c r="L2" s="4"/>
      <c r="M2" s="4"/>
      <c r="N2" s="4"/>
      <c r="O2" s="4"/>
      <c r="P2" s="1"/>
      <c r="Q2" s="1"/>
      <c r="R2" s="1"/>
      <c r="S2" s="1"/>
      <c r="T2" s="1"/>
      <c r="U2" s="1"/>
      <c r="V2" s="1"/>
      <c r="W2" s="1"/>
      <c r="X2" s="1"/>
      <c r="Y2" s="1"/>
      <c r="Z2" s="1"/>
      <c r="AA2" s="1"/>
    </row>
    <row r="3" spans="1:27" x14ac:dyDescent="0.35">
      <c r="A3" s="4" t="s">
        <v>101</v>
      </c>
      <c r="B3" s="4"/>
      <c r="C3" s="4"/>
      <c r="D3" s="4"/>
      <c r="E3" s="4"/>
      <c r="F3" s="4"/>
      <c r="G3" s="4"/>
      <c r="H3" s="4"/>
      <c r="I3" s="4"/>
      <c r="J3" s="4"/>
      <c r="K3" s="4"/>
      <c r="L3" s="4"/>
      <c r="M3" s="4"/>
      <c r="N3" s="4"/>
      <c r="O3" s="4"/>
      <c r="P3" s="1"/>
      <c r="Q3" s="1"/>
      <c r="R3" s="1"/>
      <c r="S3" s="1"/>
      <c r="T3" s="1"/>
      <c r="U3" s="1"/>
      <c r="V3" s="1"/>
      <c r="W3" s="1"/>
      <c r="X3" s="1"/>
      <c r="Y3" s="1"/>
      <c r="Z3" s="1"/>
      <c r="AA3" s="1"/>
    </row>
    <row r="4" spans="1:27" x14ac:dyDescent="0.35">
      <c r="A4" s="4"/>
      <c r="B4" s="4"/>
      <c r="C4" s="4"/>
      <c r="D4" s="4"/>
      <c r="E4" s="4"/>
      <c r="F4" s="4"/>
      <c r="G4" s="4"/>
      <c r="H4" s="4"/>
      <c r="I4" s="4"/>
      <c r="J4" s="4"/>
      <c r="K4" s="4"/>
      <c r="L4" s="4"/>
      <c r="M4" s="4"/>
      <c r="N4" s="4"/>
      <c r="O4" s="4"/>
      <c r="P4" s="1"/>
      <c r="Q4" s="1"/>
      <c r="R4" s="1"/>
      <c r="S4" s="1"/>
      <c r="T4" s="1"/>
      <c r="U4" s="1"/>
      <c r="V4" s="1"/>
      <c r="W4" s="1"/>
      <c r="X4" s="1"/>
      <c r="Y4" s="1"/>
      <c r="Z4" s="1"/>
      <c r="AA4" s="1"/>
    </row>
    <row r="5" spans="1:27" x14ac:dyDescent="0.35">
      <c r="A5" s="4" t="s">
        <v>102</v>
      </c>
      <c r="B5" s="4"/>
      <c r="C5" s="4"/>
      <c r="D5" s="4"/>
      <c r="E5" s="4"/>
      <c r="F5" s="4"/>
      <c r="G5" s="4"/>
      <c r="H5" s="4"/>
      <c r="I5" s="4"/>
      <c r="J5" s="4"/>
      <c r="K5" s="4"/>
      <c r="L5" s="4"/>
      <c r="M5" s="4"/>
      <c r="N5" s="4"/>
      <c r="O5" s="4"/>
      <c r="P5" s="1"/>
      <c r="Q5" s="1"/>
      <c r="R5" s="1"/>
      <c r="S5" s="1"/>
      <c r="T5" s="1"/>
      <c r="U5" s="1"/>
      <c r="V5" s="1"/>
      <c r="W5" s="1"/>
      <c r="X5" s="1"/>
      <c r="Y5" s="1"/>
      <c r="Z5" s="1"/>
      <c r="AA5" s="1"/>
    </row>
    <row r="6" spans="1:27" x14ac:dyDescent="0.35">
      <c r="A6" s="133" t="s">
        <v>103</v>
      </c>
      <c r="B6" s="134"/>
      <c r="C6" s="134"/>
      <c r="D6" s="134"/>
      <c r="E6" s="134"/>
      <c r="F6" s="134"/>
      <c r="G6" s="134"/>
      <c r="H6" s="134"/>
      <c r="I6" s="134"/>
      <c r="J6" s="134"/>
      <c r="K6" s="134"/>
      <c r="L6" s="134"/>
      <c r="M6" s="134"/>
      <c r="N6" s="134"/>
      <c r="O6" s="134"/>
      <c r="P6" s="1"/>
      <c r="Q6" s="1"/>
      <c r="R6" s="1"/>
      <c r="S6" s="1"/>
      <c r="T6" s="1"/>
      <c r="U6" s="1"/>
      <c r="V6" s="1"/>
      <c r="W6" s="1"/>
      <c r="X6" s="1"/>
      <c r="Y6" s="1"/>
      <c r="Z6" s="1"/>
      <c r="AA6" s="1"/>
    </row>
    <row r="7" spans="1:27" x14ac:dyDescent="0.35">
      <c r="A7" s="4" t="s">
        <v>104</v>
      </c>
      <c r="B7" s="4"/>
      <c r="C7" s="4"/>
      <c r="D7" s="4"/>
      <c r="E7" s="4"/>
      <c r="F7" s="4"/>
      <c r="G7" s="4"/>
      <c r="H7" s="4"/>
      <c r="I7" s="4"/>
      <c r="J7" s="4"/>
      <c r="K7" s="4"/>
      <c r="L7" s="4"/>
      <c r="M7" s="4"/>
      <c r="N7" s="4"/>
      <c r="O7" s="4"/>
      <c r="P7" s="1"/>
      <c r="Q7" s="1"/>
      <c r="R7" s="1"/>
      <c r="S7" s="1"/>
      <c r="T7" s="1"/>
      <c r="U7" s="1"/>
      <c r="V7" s="1"/>
      <c r="W7" s="1"/>
      <c r="X7" s="1"/>
      <c r="Y7" s="1"/>
      <c r="Z7" s="1"/>
      <c r="AA7" s="1"/>
    </row>
    <row r="8" spans="1:27" x14ac:dyDescent="0.35">
      <c r="A8" s="4"/>
      <c r="B8" s="4"/>
      <c r="C8" s="4"/>
      <c r="D8" s="4"/>
      <c r="E8" s="4"/>
      <c r="F8" s="4"/>
      <c r="G8" s="4"/>
      <c r="H8" s="4"/>
      <c r="I8" s="4"/>
      <c r="J8" s="4"/>
      <c r="K8" s="4"/>
      <c r="L8" s="4"/>
      <c r="M8" s="4"/>
      <c r="N8" s="4"/>
      <c r="O8" s="4"/>
      <c r="P8" s="1"/>
      <c r="Q8" s="1"/>
      <c r="R8" s="1"/>
      <c r="S8" s="1"/>
      <c r="T8" s="1"/>
      <c r="U8" s="1"/>
      <c r="V8" s="1"/>
      <c r="W8" s="1"/>
      <c r="X8" s="1"/>
      <c r="Y8" s="1"/>
      <c r="Z8" s="1"/>
      <c r="AA8" s="1"/>
    </row>
    <row r="9" spans="1:27" x14ac:dyDescent="0.35">
      <c r="A9" s="1" t="s">
        <v>105</v>
      </c>
      <c r="B9" s="4"/>
      <c r="C9" s="4"/>
      <c r="D9" s="4"/>
      <c r="E9" s="4"/>
      <c r="F9" s="4"/>
      <c r="G9" s="4"/>
      <c r="H9" s="4"/>
      <c r="I9" s="4"/>
      <c r="J9" s="4"/>
      <c r="K9" s="4"/>
      <c r="L9" s="4"/>
      <c r="M9" s="4"/>
      <c r="N9" s="4"/>
      <c r="O9" s="4"/>
      <c r="P9" s="1"/>
      <c r="Q9" s="1"/>
      <c r="R9" s="1"/>
      <c r="S9" s="1"/>
      <c r="T9" s="1"/>
      <c r="U9" s="1"/>
      <c r="V9" s="1"/>
      <c r="W9" s="1"/>
      <c r="X9" s="1"/>
      <c r="Y9" s="1"/>
      <c r="Z9" s="1"/>
      <c r="AA9" s="1"/>
    </row>
    <row r="10" spans="1:27" x14ac:dyDescent="0.35">
      <c r="A10" s="5" t="s">
        <v>106</v>
      </c>
      <c r="B10" s="4"/>
      <c r="C10" s="4"/>
      <c r="D10" s="4"/>
      <c r="E10" s="4"/>
      <c r="F10" s="4"/>
      <c r="G10" s="4"/>
      <c r="H10" s="4"/>
      <c r="I10" s="4"/>
      <c r="J10" s="4"/>
      <c r="K10" s="4"/>
      <c r="L10" s="4"/>
      <c r="M10" s="4"/>
      <c r="N10" s="4"/>
      <c r="O10" s="4"/>
      <c r="P10" s="1"/>
      <c r="Q10" s="1"/>
      <c r="R10" s="1"/>
      <c r="S10" s="1"/>
      <c r="T10" s="1"/>
      <c r="U10" s="1"/>
      <c r="V10" s="1"/>
      <c r="W10" s="1"/>
      <c r="X10" s="1"/>
      <c r="Y10" s="1"/>
      <c r="Z10" s="1"/>
      <c r="AA10" s="1"/>
    </row>
    <row r="11" spans="1:27" x14ac:dyDescent="0.35">
      <c r="A11" s="5"/>
      <c r="B11" s="4"/>
      <c r="C11" s="4"/>
      <c r="D11" s="4"/>
      <c r="E11" s="4"/>
      <c r="F11" s="4"/>
      <c r="G11" s="4"/>
      <c r="H11" s="4"/>
      <c r="I11" s="4"/>
      <c r="J11" s="4"/>
      <c r="K11" s="4"/>
      <c r="L11" s="4"/>
      <c r="M11" s="4"/>
      <c r="N11" s="4"/>
      <c r="O11" s="4"/>
      <c r="P11" s="1"/>
      <c r="Q11" s="1"/>
      <c r="R11" s="1"/>
      <c r="S11" s="1"/>
      <c r="T11" s="1"/>
      <c r="U11" s="1"/>
      <c r="V11" s="1"/>
      <c r="W11" s="1"/>
      <c r="X11" s="1"/>
      <c r="Y11" s="1"/>
      <c r="Z11" s="1"/>
      <c r="AA11" s="1"/>
    </row>
    <row r="12" spans="1:27" s="48" customFormat="1" x14ac:dyDescent="0.35">
      <c r="A12" s="40" t="s">
        <v>109</v>
      </c>
      <c r="B12" s="40"/>
      <c r="C12" s="40"/>
      <c r="D12" s="40"/>
      <c r="E12" s="40"/>
      <c r="F12" s="40"/>
      <c r="G12" s="40"/>
      <c r="H12" s="40"/>
      <c r="I12" s="40"/>
      <c r="J12" s="40"/>
      <c r="K12" s="40"/>
      <c r="L12" s="40"/>
      <c r="M12" s="40"/>
      <c r="N12" s="40"/>
      <c r="O12" s="40"/>
      <c r="P12" s="40"/>
      <c r="Q12" s="40"/>
      <c r="R12" s="40"/>
      <c r="S12" s="40"/>
      <c r="T12" s="40"/>
      <c r="U12" s="40"/>
      <c r="V12" s="40"/>
      <c r="W12" s="40"/>
      <c r="X12" s="40"/>
      <c r="Y12" s="40"/>
      <c r="Z12" s="40"/>
      <c r="AA12" s="40"/>
    </row>
    <row r="13" spans="1:27" s="48" customFormat="1" x14ac:dyDescent="0.35">
      <c r="A13" s="40" t="s">
        <v>110</v>
      </c>
      <c r="B13" s="40"/>
      <c r="C13" s="40"/>
      <c r="D13" s="40"/>
      <c r="E13" s="40"/>
      <c r="F13" s="40"/>
      <c r="G13" s="40"/>
      <c r="H13" s="40"/>
      <c r="I13" s="40"/>
      <c r="J13" s="40"/>
      <c r="K13" s="40"/>
      <c r="L13" s="40"/>
      <c r="M13" s="40"/>
      <c r="N13" s="40"/>
      <c r="O13" s="40"/>
      <c r="P13" s="40"/>
      <c r="Q13" s="40"/>
      <c r="R13" s="40"/>
      <c r="S13" s="40"/>
      <c r="T13" s="40"/>
      <c r="U13" s="40"/>
      <c r="V13" s="40"/>
      <c r="W13" s="40"/>
      <c r="X13" s="40"/>
      <c r="Y13" s="40"/>
      <c r="Z13" s="40"/>
      <c r="AA13" s="40"/>
    </row>
    <row r="14" spans="1:27" s="48" customFormat="1" x14ac:dyDescent="0.35">
      <c r="A14" s="40" t="s">
        <v>111</v>
      </c>
      <c r="B14" s="40"/>
      <c r="C14" s="40"/>
      <c r="D14" s="40"/>
      <c r="E14" s="40"/>
      <c r="F14" s="40"/>
      <c r="G14" s="40"/>
      <c r="H14" s="40"/>
      <c r="I14" s="40"/>
      <c r="J14" s="40"/>
      <c r="K14" s="40"/>
      <c r="L14" s="40"/>
      <c r="M14" s="40"/>
      <c r="N14" s="40"/>
      <c r="O14" s="40"/>
      <c r="P14" s="40"/>
      <c r="Q14" s="40"/>
      <c r="R14" s="40"/>
      <c r="S14" s="40"/>
      <c r="T14" s="40"/>
      <c r="U14" s="40"/>
      <c r="V14" s="40"/>
      <c r="W14" s="40"/>
      <c r="X14" s="40"/>
      <c r="Y14" s="40"/>
      <c r="Z14" s="40"/>
      <c r="AA14" s="40"/>
    </row>
    <row r="15" spans="1:27" s="48" customFormat="1" x14ac:dyDescent="0.35">
      <c r="A15" s="40" t="s">
        <v>112</v>
      </c>
      <c r="B15" s="40"/>
      <c r="C15" s="40"/>
      <c r="D15" s="40"/>
      <c r="E15" s="40"/>
      <c r="F15" s="40"/>
      <c r="G15" s="40"/>
      <c r="H15" s="40"/>
      <c r="I15" s="40"/>
      <c r="J15" s="40"/>
      <c r="K15" s="40"/>
      <c r="L15" s="40"/>
      <c r="M15" s="40"/>
      <c r="N15" s="40"/>
      <c r="O15" s="40"/>
      <c r="P15" s="40"/>
      <c r="Q15" s="40"/>
      <c r="R15" s="40"/>
      <c r="S15" s="40"/>
      <c r="T15" s="40"/>
      <c r="U15" s="40"/>
      <c r="V15" s="40"/>
      <c r="W15" s="40"/>
      <c r="X15" s="40"/>
      <c r="Y15" s="40"/>
      <c r="Z15" s="40"/>
      <c r="AA15" s="40"/>
    </row>
    <row r="16" spans="1:27" s="56" customFormat="1" x14ac:dyDescent="0.35">
      <c r="A16" s="47" t="s">
        <v>168</v>
      </c>
      <c r="B16" s="47"/>
      <c r="C16" s="47"/>
      <c r="D16" s="47"/>
      <c r="E16" s="47"/>
      <c r="F16" s="47"/>
      <c r="G16" s="47"/>
      <c r="H16" s="47"/>
      <c r="I16" s="47"/>
      <c r="J16" s="47"/>
      <c r="K16" s="47"/>
      <c r="L16" s="47"/>
      <c r="M16" s="47"/>
      <c r="N16" s="47"/>
      <c r="O16" s="47"/>
      <c r="P16" s="47"/>
      <c r="Q16" s="47"/>
      <c r="R16" s="47"/>
      <c r="S16" s="47"/>
      <c r="T16" s="47"/>
      <c r="U16" s="47"/>
      <c r="V16" s="47"/>
      <c r="W16" s="47"/>
      <c r="X16" s="47"/>
      <c r="Y16" s="47"/>
      <c r="Z16" s="47"/>
      <c r="AA16" s="47"/>
    </row>
    <row r="17" spans="1:27" s="56" customFormat="1" x14ac:dyDescent="0.35">
      <c r="A17" s="47" t="s">
        <v>114</v>
      </c>
      <c r="B17" s="47"/>
      <c r="C17" s="47"/>
      <c r="D17" s="47"/>
      <c r="E17" s="47"/>
      <c r="F17" s="47"/>
      <c r="G17" s="47"/>
      <c r="H17" s="47"/>
      <c r="I17" s="47"/>
      <c r="J17" s="47"/>
      <c r="K17" s="47"/>
      <c r="L17" s="47"/>
      <c r="M17" s="47"/>
      <c r="N17" s="47"/>
      <c r="O17" s="47"/>
      <c r="P17" s="47"/>
      <c r="Q17" s="47"/>
      <c r="R17" s="47"/>
      <c r="S17" s="47"/>
      <c r="T17" s="47"/>
      <c r="U17" s="47"/>
      <c r="V17" s="47"/>
      <c r="W17" s="47"/>
      <c r="X17" s="47"/>
      <c r="Y17" s="47"/>
      <c r="Z17" s="47"/>
      <c r="AA17" s="47"/>
    </row>
    <row r="18" spans="1:27" s="58" customFormat="1" x14ac:dyDescent="0.35">
      <c r="A18" s="55" t="s">
        <v>177</v>
      </c>
      <c r="B18" s="55"/>
      <c r="C18" s="55"/>
      <c r="D18" s="55"/>
      <c r="E18" s="55"/>
      <c r="F18" s="55"/>
      <c r="G18" s="55"/>
      <c r="H18" s="55"/>
      <c r="I18" s="55"/>
      <c r="J18" s="55"/>
      <c r="K18" s="55"/>
      <c r="L18" s="55"/>
      <c r="M18" s="55"/>
      <c r="N18" s="55"/>
      <c r="O18" s="55"/>
      <c r="P18" s="55"/>
      <c r="Q18" s="55"/>
      <c r="R18" s="55"/>
      <c r="S18" s="55"/>
      <c r="T18" s="55"/>
      <c r="U18" s="55"/>
      <c r="V18" s="55"/>
      <c r="W18" s="55"/>
      <c r="X18" s="55"/>
      <c r="Y18" s="55"/>
      <c r="Z18" s="55"/>
      <c r="AA18" s="55"/>
    </row>
    <row r="19" spans="1:27" x14ac:dyDescent="0.35">
      <c r="A19" s="5"/>
      <c r="B19" s="59" t="s">
        <v>113</v>
      </c>
      <c r="C19" s="59">
        <v>25</v>
      </c>
      <c r="D19" s="59">
        <v>50</v>
      </c>
      <c r="E19" s="59">
        <v>75</v>
      </c>
      <c r="F19" s="59">
        <v>100</v>
      </c>
      <c r="G19" s="4"/>
      <c r="H19" s="4"/>
      <c r="I19" s="4"/>
      <c r="J19" s="4"/>
      <c r="K19" s="4"/>
      <c r="L19" s="4"/>
      <c r="M19" s="4"/>
      <c r="N19" s="4"/>
      <c r="O19" s="4"/>
      <c r="P19" s="1"/>
      <c r="Q19" s="1"/>
      <c r="R19" s="1"/>
      <c r="S19" s="1"/>
      <c r="T19" s="1"/>
      <c r="U19" s="1"/>
      <c r="V19" s="1"/>
      <c r="W19" s="1"/>
      <c r="X19" s="1"/>
      <c r="Y19" s="1"/>
      <c r="Z19" s="1"/>
      <c r="AA19" s="1"/>
    </row>
    <row r="20" spans="1:27" x14ac:dyDescent="0.35">
      <c r="A20" s="5"/>
      <c r="B20" s="4"/>
      <c r="C20" s="57">
        <f>_xlfn.QUARTILE.INC('FamInsureCo Int. Stats Data'!$Q$2:$Q$1339,1)</f>
        <v>4740.2871500000001</v>
      </c>
      <c r="D20" s="57">
        <f>_xlfn.QUARTILE.INC('FamInsureCo Int. Stats Data'!$Q$2:$Q$1339,2)</f>
        <v>9382.0329999999994</v>
      </c>
      <c r="E20" s="57">
        <f>_xlfn.QUARTILE.INC('FamInsureCo Int. Stats Data'!$Q$2:$Q$1339,3)</f>
        <v>16639.912515</v>
      </c>
      <c r="F20" s="57">
        <f>_xlfn.QUARTILE.INC('FamInsureCo Int. Stats Data'!$Q$2:$Q$1339,4)</f>
        <v>63770.428010000003</v>
      </c>
      <c r="G20" s="108">
        <f>MIN('FamInsureCo Int. Stats Data'!$Q$2:$Q$1339)</f>
        <v>1121.8739</v>
      </c>
      <c r="H20" s="4" t="s">
        <v>198</v>
      </c>
      <c r="I20" s="4"/>
      <c r="J20" s="4"/>
      <c r="K20" s="4"/>
      <c r="L20" s="4"/>
      <c r="M20" s="4"/>
      <c r="N20" s="4"/>
      <c r="O20" s="4"/>
      <c r="P20" s="1"/>
      <c r="Q20" s="1"/>
      <c r="R20" s="1"/>
      <c r="S20" s="1"/>
      <c r="T20" s="1"/>
      <c r="U20" s="1"/>
      <c r="V20" s="1"/>
      <c r="W20" s="1"/>
      <c r="X20" s="1"/>
      <c r="Y20" s="1"/>
      <c r="Z20" s="1"/>
      <c r="AA20" s="1"/>
    </row>
    <row r="21" spans="1:27" x14ac:dyDescent="0.35">
      <c r="A21" s="5"/>
      <c r="B21" s="4"/>
      <c r="C21" s="4"/>
      <c r="D21" s="4"/>
      <c r="E21" s="4"/>
      <c r="F21" s="4"/>
      <c r="G21" s="108">
        <f>MAX('FamInsureCo Int. Stats Data'!$Q$2:$Q$1339)</f>
        <v>63770.428010000003</v>
      </c>
      <c r="H21" s="4" t="s">
        <v>199</v>
      </c>
      <c r="I21" s="4"/>
      <c r="J21" s="4"/>
      <c r="K21" s="4"/>
      <c r="L21" s="4"/>
      <c r="M21" s="4"/>
      <c r="N21" s="4"/>
      <c r="O21" s="4"/>
      <c r="P21" s="1"/>
      <c r="Q21" s="1"/>
      <c r="R21" s="1"/>
      <c r="S21" s="1"/>
      <c r="T21" s="1"/>
      <c r="U21" s="1"/>
      <c r="V21" s="1"/>
      <c r="W21" s="1"/>
      <c r="X21" s="1"/>
      <c r="Y21" s="1"/>
      <c r="Z21" s="1"/>
      <c r="AA21" s="1"/>
    </row>
    <row r="22" spans="1:27" x14ac:dyDescent="0.35">
      <c r="A22" s="5"/>
      <c r="B22" s="59" t="s">
        <v>115</v>
      </c>
      <c r="C22" s="57">
        <f>E20-C20</f>
        <v>11899.625365</v>
      </c>
      <c r="D22" s="4"/>
      <c r="E22" s="4"/>
      <c r="F22" s="4"/>
      <c r="G22" s="108">
        <f>AVERAGE('FamInsureCo Int. Stats Data'!$Q$2:$Q$1339)</f>
        <v>13270.422265141267</v>
      </c>
      <c r="H22" s="4" t="s">
        <v>200</v>
      </c>
      <c r="I22" s="4"/>
      <c r="J22" s="4"/>
      <c r="K22" s="4"/>
      <c r="L22" s="4"/>
      <c r="M22" s="4"/>
      <c r="N22" s="4"/>
      <c r="O22" s="4"/>
      <c r="P22" s="1"/>
      <c r="Q22" s="1"/>
      <c r="R22" s="1"/>
      <c r="S22" s="1"/>
      <c r="T22" s="1"/>
      <c r="U22" s="1"/>
      <c r="V22" s="1"/>
      <c r="W22" s="1"/>
      <c r="X22" s="1"/>
      <c r="Y22" s="1"/>
      <c r="Z22" s="1"/>
      <c r="AA22" s="1"/>
    </row>
    <row r="23" spans="1:27" x14ac:dyDescent="0.35">
      <c r="A23" s="5"/>
      <c r="B23" s="4"/>
      <c r="C23" s="4"/>
      <c r="D23" s="4"/>
      <c r="E23" s="4"/>
      <c r="F23" s="4"/>
      <c r="G23" s="4"/>
      <c r="H23" s="4"/>
      <c r="I23" s="4"/>
      <c r="J23" s="4"/>
      <c r="K23" s="4"/>
      <c r="L23" s="4"/>
      <c r="M23" s="4"/>
      <c r="N23" s="4"/>
      <c r="O23" s="4"/>
      <c r="P23" s="1"/>
      <c r="Q23" s="1"/>
      <c r="R23" s="1"/>
      <c r="S23" s="1"/>
      <c r="T23" s="1"/>
      <c r="U23" s="1"/>
      <c r="V23" s="1"/>
      <c r="W23" s="1"/>
      <c r="X23" s="1"/>
      <c r="Y23" s="1"/>
      <c r="Z23" s="1"/>
      <c r="AA23" s="1"/>
    </row>
    <row r="24" spans="1:27" x14ac:dyDescent="0.35">
      <c r="A24" s="5"/>
      <c r="B24" s="4"/>
      <c r="C24" s="4"/>
      <c r="D24" s="4"/>
      <c r="E24" s="4"/>
      <c r="F24" s="4"/>
      <c r="G24" s="4"/>
      <c r="H24" s="4"/>
      <c r="I24" s="4"/>
      <c r="J24" s="4"/>
      <c r="K24" s="4"/>
      <c r="L24" s="4"/>
      <c r="M24" s="4"/>
      <c r="N24" s="4"/>
      <c r="O24" s="4"/>
      <c r="P24" s="1"/>
      <c r="Q24" s="1"/>
      <c r="R24" s="1"/>
      <c r="S24" s="1"/>
      <c r="T24" s="1"/>
      <c r="U24" s="1"/>
      <c r="V24" s="1"/>
      <c r="W24" s="1"/>
      <c r="X24" s="1"/>
      <c r="Y24" s="1"/>
      <c r="Z24" s="1"/>
      <c r="AA24" s="1"/>
    </row>
    <row r="25" spans="1:27" s="48" customFormat="1" x14ac:dyDescent="0.35">
      <c r="A25" s="40" t="s">
        <v>116</v>
      </c>
      <c r="B25" s="40"/>
      <c r="C25" s="40"/>
      <c r="D25" s="40"/>
      <c r="E25" s="40"/>
      <c r="F25" s="40"/>
      <c r="G25" s="40"/>
      <c r="H25" s="40"/>
      <c r="I25" s="40"/>
      <c r="J25" s="40"/>
      <c r="K25" s="40"/>
      <c r="L25" s="40"/>
      <c r="M25" s="40"/>
      <c r="N25" s="40"/>
      <c r="O25" s="40"/>
      <c r="P25" s="40"/>
      <c r="Q25" s="40"/>
      <c r="R25" s="40"/>
      <c r="S25" s="40"/>
      <c r="T25" s="40"/>
      <c r="U25" s="40"/>
      <c r="V25" s="40"/>
      <c r="W25" s="40"/>
      <c r="X25" s="40"/>
      <c r="Y25" s="40"/>
      <c r="Z25" s="40"/>
      <c r="AA25" s="40"/>
    </row>
    <row r="26" spans="1:27" s="48" customFormat="1" x14ac:dyDescent="0.35">
      <c r="A26" s="40" t="s">
        <v>117</v>
      </c>
      <c r="B26" s="40"/>
      <c r="C26" s="40"/>
      <c r="D26" s="40"/>
      <c r="E26" s="40"/>
      <c r="F26" s="40"/>
      <c r="G26" s="40"/>
      <c r="H26" s="40"/>
      <c r="I26" s="40"/>
      <c r="J26" s="40"/>
      <c r="K26" s="40"/>
      <c r="L26" s="40"/>
      <c r="M26" s="40"/>
      <c r="N26" s="40"/>
      <c r="O26" s="40"/>
      <c r="P26" s="40"/>
      <c r="Q26" s="40"/>
      <c r="R26" s="40"/>
      <c r="S26" s="40"/>
      <c r="T26" s="40"/>
      <c r="U26" s="40"/>
      <c r="V26" s="40"/>
      <c r="W26" s="40"/>
      <c r="X26" s="40"/>
      <c r="Y26" s="40"/>
      <c r="Z26" s="40"/>
      <c r="AA26" s="40"/>
    </row>
    <row r="27" spans="1:27" s="48" customFormat="1" x14ac:dyDescent="0.35">
      <c r="A27" s="40" t="s">
        <v>118</v>
      </c>
      <c r="B27" s="40"/>
      <c r="C27" s="40"/>
      <c r="D27" s="40"/>
      <c r="E27" s="40"/>
      <c r="F27" s="40"/>
      <c r="G27" s="40"/>
      <c r="H27" s="40"/>
      <c r="I27" s="40"/>
      <c r="J27" s="40"/>
      <c r="K27" s="40"/>
      <c r="L27" s="40"/>
      <c r="M27" s="40"/>
      <c r="N27" s="40"/>
      <c r="O27" s="40"/>
      <c r="P27" s="40"/>
      <c r="Q27" s="40"/>
      <c r="R27" s="40"/>
      <c r="S27" s="40"/>
      <c r="T27" s="40"/>
      <c r="U27" s="40"/>
      <c r="V27" s="40"/>
      <c r="W27" s="40"/>
      <c r="X27" s="40"/>
      <c r="Y27" s="40"/>
      <c r="Z27" s="40"/>
      <c r="AA27" s="40"/>
    </row>
    <row r="28" spans="1:27" s="48" customFormat="1" x14ac:dyDescent="0.35">
      <c r="A28" s="40" t="s">
        <v>119</v>
      </c>
      <c r="B28" s="40"/>
      <c r="C28" s="40"/>
      <c r="D28" s="40"/>
      <c r="E28" s="40"/>
      <c r="F28" s="40"/>
      <c r="G28" s="40"/>
      <c r="H28" s="40"/>
      <c r="I28" s="40"/>
      <c r="J28" s="40"/>
      <c r="K28" s="40"/>
      <c r="L28" s="40"/>
      <c r="M28" s="40"/>
      <c r="N28" s="40"/>
      <c r="O28" s="40"/>
      <c r="P28" s="40"/>
      <c r="Q28" s="40"/>
      <c r="R28" s="40"/>
      <c r="S28" s="40"/>
      <c r="T28" s="40"/>
      <c r="U28" s="40"/>
      <c r="V28" s="40"/>
      <c r="W28" s="40"/>
      <c r="X28" s="40"/>
      <c r="Y28" s="40"/>
      <c r="Z28" s="40"/>
      <c r="AA28" s="40"/>
    </row>
    <row r="29" spans="1:27" s="48" customFormat="1" x14ac:dyDescent="0.35">
      <c r="A29" s="47" t="s">
        <v>169</v>
      </c>
      <c r="B29" s="40"/>
      <c r="C29" s="40"/>
      <c r="D29" s="40"/>
      <c r="E29" s="40"/>
      <c r="F29" s="40"/>
      <c r="G29" s="40"/>
      <c r="H29" s="40"/>
      <c r="I29" s="40"/>
      <c r="J29" s="40"/>
      <c r="K29" s="40"/>
      <c r="L29" s="40"/>
      <c r="M29" s="40"/>
      <c r="N29" s="40"/>
      <c r="O29" s="40"/>
      <c r="P29" s="40"/>
      <c r="Q29" s="40"/>
      <c r="R29" s="40"/>
      <c r="S29" s="40"/>
      <c r="T29" s="40"/>
      <c r="U29" s="40"/>
      <c r="V29" s="40"/>
      <c r="W29" s="40"/>
      <c r="X29" s="40"/>
      <c r="Y29" s="40"/>
      <c r="Z29" s="40"/>
      <c r="AA29" s="40"/>
    </row>
    <row r="30" spans="1:27" s="50" customFormat="1" x14ac:dyDescent="0.35">
      <c r="A30" s="55" t="s">
        <v>120</v>
      </c>
      <c r="B30" s="51"/>
      <c r="C30" s="51"/>
      <c r="D30" s="51"/>
      <c r="E30" s="51"/>
      <c r="F30" s="51"/>
      <c r="G30" s="51"/>
      <c r="H30" s="51"/>
      <c r="I30" s="51"/>
      <c r="J30" s="51"/>
      <c r="K30" s="51"/>
      <c r="L30" s="51"/>
      <c r="M30" s="51"/>
      <c r="N30" s="51"/>
      <c r="O30" s="51"/>
      <c r="P30" s="51"/>
      <c r="Q30" s="51"/>
      <c r="R30" s="51"/>
      <c r="S30" s="51"/>
      <c r="T30" s="51"/>
      <c r="U30" s="51"/>
      <c r="V30" s="51"/>
      <c r="W30" s="51"/>
      <c r="X30" s="51"/>
      <c r="Y30" s="51"/>
      <c r="Z30" s="51"/>
      <c r="AA30" s="51"/>
    </row>
    <row r="31" spans="1:27" x14ac:dyDescent="0.35">
      <c r="A31" s="5"/>
      <c r="B31" s="4"/>
      <c r="C31" s="4"/>
      <c r="D31" s="4"/>
      <c r="E31" s="4"/>
      <c r="F31" s="4"/>
      <c r="G31" s="4"/>
      <c r="H31" s="4"/>
      <c r="I31" s="4"/>
      <c r="J31" s="4"/>
      <c r="K31" s="4"/>
      <c r="L31" s="4"/>
      <c r="M31" s="4"/>
      <c r="N31" s="4"/>
      <c r="O31" s="4"/>
      <c r="P31" s="1"/>
      <c r="Q31" s="1"/>
      <c r="R31" s="1"/>
      <c r="S31" s="1"/>
      <c r="T31" s="1"/>
      <c r="U31" s="1"/>
      <c r="V31" s="1"/>
      <c r="W31" s="1"/>
      <c r="X31" s="1"/>
      <c r="Y31" s="1"/>
      <c r="Z31" s="1"/>
      <c r="AA31" s="1"/>
    </row>
    <row r="32" spans="1:27" x14ac:dyDescent="0.35">
      <c r="A32" s="5"/>
      <c r="B32" s="4"/>
      <c r="C32" s="4"/>
      <c r="D32" s="4"/>
      <c r="E32" s="4"/>
      <c r="F32" s="4"/>
      <c r="G32" s="4"/>
      <c r="H32" s="4"/>
      <c r="I32" s="4"/>
      <c r="J32" s="4"/>
      <c r="K32" s="4"/>
      <c r="L32" s="4"/>
      <c r="M32" s="4"/>
      <c r="N32" s="4"/>
      <c r="O32" s="4"/>
      <c r="P32" s="1"/>
      <c r="Q32" s="1"/>
      <c r="R32" s="1"/>
      <c r="S32" s="1"/>
      <c r="T32" s="1"/>
      <c r="U32" s="1"/>
      <c r="V32" s="1"/>
      <c r="W32" s="1"/>
      <c r="X32" s="1"/>
      <c r="Y32" s="1"/>
      <c r="Z32" s="1"/>
      <c r="AA32" s="1"/>
    </row>
    <row r="33" spans="1:27" x14ac:dyDescent="0.35">
      <c r="A33" s="5"/>
      <c r="B33" s="4"/>
      <c r="C33" s="4"/>
      <c r="D33" s="4"/>
      <c r="E33" s="4"/>
      <c r="F33" s="4"/>
      <c r="G33" s="4"/>
      <c r="H33" s="4"/>
      <c r="I33" s="4"/>
      <c r="J33" s="4"/>
      <c r="K33" s="4"/>
      <c r="L33" s="4"/>
      <c r="M33" s="4"/>
      <c r="N33" s="4"/>
      <c r="O33" s="4"/>
      <c r="P33" s="1"/>
      <c r="Q33" s="1"/>
      <c r="R33" s="1"/>
      <c r="S33" s="1"/>
      <c r="T33" s="1"/>
      <c r="U33" s="1"/>
      <c r="V33" s="1"/>
      <c r="W33" s="1"/>
      <c r="X33" s="1"/>
      <c r="Y33" s="1"/>
      <c r="Z33" s="1"/>
      <c r="AA33" s="1"/>
    </row>
    <row r="34" spans="1:27" x14ac:dyDescent="0.35">
      <c r="A34" s="5"/>
      <c r="B34" s="4"/>
      <c r="C34" s="4"/>
      <c r="D34" s="4"/>
      <c r="E34" s="4"/>
      <c r="F34" s="4"/>
      <c r="G34" s="4"/>
      <c r="H34" s="4"/>
      <c r="I34" s="4"/>
      <c r="J34" s="4"/>
      <c r="K34" s="4"/>
      <c r="L34" s="4"/>
      <c r="M34" s="4"/>
      <c r="N34" s="4"/>
      <c r="O34" s="4"/>
      <c r="P34" s="1"/>
      <c r="Q34" s="1"/>
      <c r="R34" s="1"/>
      <c r="S34" s="1"/>
      <c r="T34" s="1"/>
      <c r="U34" s="1"/>
      <c r="V34" s="1"/>
      <c r="W34" s="1"/>
      <c r="X34" s="1"/>
      <c r="Y34" s="1"/>
      <c r="Z34" s="1"/>
      <c r="AA34" s="1"/>
    </row>
    <row r="35" spans="1:27" x14ac:dyDescent="0.35">
      <c r="A35" s="5"/>
      <c r="B35" s="4"/>
      <c r="C35" s="4"/>
      <c r="D35" s="4"/>
      <c r="E35" s="4"/>
      <c r="F35" s="4"/>
      <c r="G35" s="4"/>
      <c r="H35" s="4"/>
      <c r="I35" s="4"/>
      <c r="J35" s="4"/>
      <c r="K35" s="4"/>
      <c r="L35" s="4"/>
      <c r="M35" s="4"/>
      <c r="N35" s="4"/>
      <c r="O35" s="4"/>
      <c r="P35" s="1"/>
      <c r="Q35" s="1"/>
      <c r="R35" s="1"/>
      <c r="S35" s="1"/>
      <c r="T35" s="1"/>
      <c r="U35" s="1"/>
      <c r="V35" s="1"/>
      <c r="W35" s="1"/>
      <c r="X35" s="1"/>
      <c r="Y35" s="1"/>
      <c r="Z35" s="1"/>
      <c r="AA35" s="1"/>
    </row>
    <row r="36" spans="1:27" x14ac:dyDescent="0.35">
      <c r="A36" s="5"/>
      <c r="B36" s="4"/>
      <c r="C36" s="4"/>
      <c r="D36" s="4"/>
      <c r="E36" s="4"/>
      <c r="F36" s="4"/>
      <c r="G36" s="4"/>
      <c r="H36" s="4"/>
      <c r="I36" s="4"/>
      <c r="J36" s="4"/>
      <c r="K36" s="4"/>
      <c r="L36" s="4"/>
      <c r="M36" s="4"/>
      <c r="N36" s="4"/>
      <c r="O36" s="4"/>
      <c r="P36" s="1"/>
      <c r="Q36" s="1"/>
      <c r="R36" s="1"/>
      <c r="S36" s="1"/>
      <c r="T36" s="1"/>
      <c r="U36" s="1"/>
      <c r="V36" s="1"/>
      <c r="W36" s="1"/>
      <c r="X36" s="1"/>
      <c r="Y36" s="1"/>
      <c r="Z36" s="1"/>
      <c r="AA36" s="1"/>
    </row>
    <row r="37" spans="1:27" x14ac:dyDescent="0.35">
      <c r="A37" s="5"/>
      <c r="B37" s="4"/>
      <c r="C37" s="4"/>
      <c r="D37" s="4"/>
      <c r="E37" s="4"/>
      <c r="F37" s="4"/>
      <c r="G37" s="4"/>
      <c r="H37" s="4"/>
      <c r="I37" s="4"/>
      <c r="J37" s="4"/>
      <c r="K37" s="4"/>
      <c r="L37" s="4"/>
      <c r="M37" s="4"/>
      <c r="N37" s="4"/>
      <c r="O37" s="4"/>
      <c r="P37" s="1"/>
      <c r="Q37" s="1"/>
      <c r="R37" s="1"/>
      <c r="S37" s="1"/>
      <c r="T37" s="1"/>
      <c r="U37" s="1"/>
      <c r="V37" s="1"/>
      <c r="W37" s="1"/>
      <c r="X37" s="1"/>
      <c r="Y37" s="1"/>
      <c r="Z37" s="1"/>
      <c r="AA37" s="1"/>
    </row>
    <row r="38" spans="1:27" x14ac:dyDescent="0.35">
      <c r="A38" s="5"/>
      <c r="B38" s="4"/>
      <c r="C38" s="4"/>
      <c r="D38" s="4"/>
      <c r="E38" s="4"/>
      <c r="F38" s="4"/>
      <c r="G38" s="4"/>
      <c r="H38" s="4"/>
      <c r="I38" s="4"/>
      <c r="J38" s="4"/>
      <c r="K38" s="4"/>
      <c r="L38" s="4"/>
      <c r="M38" s="4"/>
      <c r="N38" s="4"/>
      <c r="O38" s="4"/>
      <c r="P38" s="1"/>
      <c r="Q38" s="1"/>
      <c r="R38" s="1"/>
      <c r="S38" s="1"/>
      <c r="T38" s="1"/>
      <c r="U38" s="1"/>
      <c r="V38" s="1"/>
      <c r="W38" s="1"/>
      <c r="X38" s="1"/>
      <c r="Y38" s="1"/>
      <c r="Z38" s="1"/>
      <c r="AA38" s="1"/>
    </row>
    <row r="39" spans="1:27" x14ac:dyDescent="0.35">
      <c r="A39" s="5"/>
      <c r="B39" s="4"/>
      <c r="C39" s="4"/>
      <c r="D39" s="4"/>
      <c r="E39" s="4"/>
      <c r="F39" s="4"/>
      <c r="G39" s="4"/>
      <c r="H39" s="4"/>
      <c r="I39" s="4"/>
      <c r="J39" s="4"/>
      <c r="K39" s="4"/>
      <c r="L39" s="4"/>
      <c r="M39" s="4"/>
      <c r="N39" s="4"/>
      <c r="O39" s="4"/>
      <c r="P39" s="1"/>
      <c r="Q39" s="1"/>
      <c r="R39" s="1"/>
      <c r="S39" s="1"/>
      <c r="T39" s="1"/>
      <c r="U39" s="1"/>
      <c r="V39" s="1"/>
      <c r="W39" s="1"/>
      <c r="X39" s="1"/>
      <c r="Y39" s="1"/>
      <c r="Z39" s="1"/>
      <c r="AA39" s="1"/>
    </row>
    <row r="40" spans="1:27" x14ac:dyDescent="0.35">
      <c r="A40" s="5"/>
      <c r="B40" s="4"/>
      <c r="C40" s="4"/>
      <c r="D40" s="4"/>
      <c r="E40" s="4"/>
      <c r="F40" s="4"/>
      <c r="G40" s="4"/>
      <c r="H40" s="4"/>
      <c r="I40" s="4"/>
      <c r="J40" s="4"/>
      <c r="K40" s="4"/>
      <c r="L40" s="4"/>
      <c r="M40" s="4"/>
      <c r="N40" s="4"/>
      <c r="O40" s="4"/>
      <c r="P40" s="1"/>
      <c r="Q40" s="1"/>
      <c r="R40" s="1"/>
      <c r="S40" s="1"/>
      <c r="T40" s="1"/>
      <c r="U40" s="1"/>
      <c r="V40" s="1"/>
      <c r="W40" s="1"/>
      <c r="X40" s="1"/>
      <c r="Y40" s="1"/>
      <c r="Z40" s="1"/>
      <c r="AA40" s="1"/>
    </row>
    <row r="41" spans="1:27" x14ac:dyDescent="0.35">
      <c r="A41" s="5"/>
      <c r="B41" s="4"/>
      <c r="C41" s="4"/>
      <c r="D41" s="4"/>
      <c r="E41" s="4"/>
      <c r="F41" s="4"/>
      <c r="G41" s="4"/>
      <c r="H41" s="4"/>
      <c r="I41" s="4"/>
      <c r="J41" s="4"/>
      <c r="K41" s="4"/>
      <c r="L41" s="4"/>
      <c r="M41" s="4"/>
      <c r="N41" s="4"/>
      <c r="O41" s="4"/>
      <c r="P41" s="1"/>
      <c r="Q41" s="1"/>
      <c r="R41" s="1"/>
      <c r="S41" s="1"/>
      <c r="T41" s="1"/>
      <c r="U41" s="1"/>
      <c r="V41" s="1"/>
      <c r="W41" s="1"/>
      <c r="X41" s="1"/>
      <c r="Y41" s="1"/>
      <c r="Z41" s="1"/>
      <c r="AA41" s="1"/>
    </row>
    <row r="42" spans="1:27" x14ac:dyDescent="0.35">
      <c r="A42" s="5"/>
      <c r="B42" s="4"/>
      <c r="C42" s="4"/>
      <c r="D42" s="4"/>
      <c r="E42" s="4"/>
      <c r="F42" s="4"/>
      <c r="G42" s="4"/>
      <c r="H42" s="4"/>
      <c r="I42" s="4"/>
      <c r="J42" s="4"/>
      <c r="K42" s="4"/>
      <c r="L42" s="4"/>
      <c r="M42" s="4"/>
      <c r="N42" s="4"/>
      <c r="O42" s="4"/>
      <c r="P42" s="1"/>
      <c r="Q42" s="1"/>
      <c r="R42" s="1"/>
      <c r="S42" s="1"/>
      <c r="T42" s="1"/>
      <c r="U42" s="1"/>
      <c r="V42" s="1"/>
      <c r="W42" s="1"/>
      <c r="X42" s="1"/>
      <c r="Y42" s="1"/>
      <c r="Z42" s="1"/>
      <c r="AA42" s="1"/>
    </row>
    <row r="43" spans="1:27" x14ac:dyDescent="0.35">
      <c r="A43" s="5"/>
      <c r="B43" s="4"/>
      <c r="C43" s="4"/>
      <c r="D43" s="4"/>
      <c r="E43" s="4"/>
      <c r="F43" s="4"/>
      <c r="G43" s="4"/>
      <c r="H43" s="4"/>
      <c r="I43" s="4"/>
      <c r="J43" s="4"/>
      <c r="K43" s="4"/>
      <c r="L43" s="4"/>
      <c r="M43" s="4"/>
      <c r="N43" s="4"/>
      <c r="O43" s="4"/>
      <c r="P43" s="1"/>
      <c r="Q43" s="1"/>
      <c r="R43" s="1"/>
      <c r="S43" s="1"/>
      <c r="T43" s="1"/>
      <c r="U43" s="1"/>
      <c r="V43" s="1"/>
      <c r="W43" s="1"/>
      <c r="X43" s="1"/>
      <c r="Y43" s="1"/>
      <c r="Z43" s="1"/>
      <c r="AA43" s="1"/>
    </row>
    <row r="44" spans="1:27" x14ac:dyDescent="0.35">
      <c r="A44" s="5"/>
      <c r="B44" s="4"/>
      <c r="C44" s="4"/>
      <c r="D44" s="4"/>
      <c r="E44" s="4"/>
      <c r="F44" s="4"/>
      <c r="G44" s="4"/>
      <c r="H44" s="4"/>
      <c r="I44" s="4"/>
      <c r="J44" s="4"/>
      <c r="K44" s="4"/>
      <c r="L44" s="4"/>
      <c r="M44" s="4"/>
      <c r="N44" s="4"/>
      <c r="O44" s="4"/>
      <c r="P44" s="1"/>
      <c r="Q44" s="1"/>
      <c r="R44" s="1"/>
      <c r="S44" s="1"/>
      <c r="T44" s="1"/>
      <c r="U44" s="1"/>
      <c r="V44" s="1"/>
      <c r="W44" s="1"/>
      <c r="X44" s="1"/>
      <c r="Y44" s="1"/>
      <c r="Z44" s="1"/>
      <c r="AA44" s="1"/>
    </row>
    <row r="45" spans="1:27" x14ac:dyDescent="0.35">
      <c r="A45" s="5"/>
      <c r="B45" s="4"/>
      <c r="C45" s="4"/>
      <c r="D45" s="4"/>
      <c r="E45" s="4"/>
      <c r="F45" s="4"/>
      <c r="G45" s="4"/>
      <c r="H45" s="4"/>
      <c r="I45" s="4"/>
      <c r="J45" s="4"/>
      <c r="K45" s="4"/>
      <c r="L45" s="4"/>
      <c r="M45" s="4"/>
      <c r="N45" s="4"/>
      <c r="O45" s="4"/>
      <c r="P45" s="1"/>
      <c r="Q45" s="1"/>
      <c r="R45" s="1"/>
      <c r="S45" s="1"/>
      <c r="T45" s="1"/>
      <c r="U45" s="1"/>
      <c r="V45" s="1"/>
      <c r="W45" s="1"/>
      <c r="X45" s="1"/>
      <c r="Y45" s="1"/>
      <c r="Z45" s="1"/>
      <c r="AA45" s="1"/>
    </row>
    <row r="46" spans="1:27" x14ac:dyDescent="0.35">
      <c r="A46" s="5"/>
      <c r="B46" s="4"/>
      <c r="C46" s="4"/>
      <c r="D46" s="4"/>
      <c r="E46" s="4"/>
      <c r="F46" s="4"/>
      <c r="G46" s="4"/>
      <c r="H46" s="4"/>
      <c r="I46" s="4"/>
      <c r="J46" s="4"/>
      <c r="K46" s="4"/>
      <c r="L46" s="4"/>
      <c r="M46" s="4"/>
      <c r="N46" s="4"/>
      <c r="O46" s="4"/>
      <c r="P46" s="1"/>
      <c r="Q46" s="1"/>
      <c r="R46" s="1"/>
      <c r="S46" s="1"/>
      <c r="T46" s="1"/>
      <c r="U46" s="1"/>
      <c r="V46" s="1"/>
      <c r="W46" s="1"/>
      <c r="X46" s="1"/>
      <c r="Y46" s="1"/>
      <c r="Z46" s="1"/>
      <c r="AA46" s="1"/>
    </row>
    <row r="47" spans="1:27" x14ac:dyDescent="0.35">
      <c r="A47" s="5"/>
      <c r="B47" s="4"/>
      <c r="C47" s="4"/>
      <c r="D47" s="4"/>
      <c r="E47" s="4"/>
      <c r="F47" s="4"/>
      <c r="G47" s="4"/>
      <c r="H47" s="4"/>
      <c r="I47" s="4"/>
      <c r="J47" s="4"/>
      <c r="K47" s="4"/>
      <c r="L47" s="4"/>
      <c r="M47" s="4"/>
      <c r="N47" s="4"/>
      <c r="O47" s="4"/>
      <c r="P47" s="1"/>
      <c r="Q47" s="1"/>
      <c r="R47" s="1"/>
      <c r="S47" s="1"/>
      <c r="T47" s="1"/>
      <c r="U47" s="1"/>
      <c r="V47" s="1"/>
      <c r="W47" s="1"/>
      <c r="X47" s="1"/>
      <c r="Y47" s="1"/>
      <c r="Z47" s="1"/>
      <c r="AA47" s="1"/>
    </row>
    <row r="48" spans="1:27" x14ac:dyDescent="0.35">
      <c r="A48" s="5"/>
      <c r="B48" s="4"/>
      <c r="C48" s="4"/>
      <c r="D48" s="4"/>
      <c r="E48" s="4"/>
      <c r="F48" s="4"/>
      <c r="G48" s="4"/>
      <c r="H48" s="4"/>
      <c r="I48" s="4"/>
      <c r="J48" s="4"/>
      <c r="K48" s="4"/>
      <c r="L48" s="4"/>
      <c r="M48" s="4"/>
      <c r="N48" s="4"/>
      <c r="O48" s="4"/>
      <c r="P48" s="1"/>
      <c r="Q48" s="1"/>
      <c r="R48" s="1"/>
      <c r="S48" s="1"/>
      <c r="T48" s="1"/>
      <c r="U48" s="1"/>
      <c r="V48" s="1"/>
      <c r="W48" s="1"/>
      <c r="X48" s="1"/>
      <c r="Y48" s="1"/>
      <c r="Z48" s="1"/>
      <c r="AA48" s="1"/>
    </row>
    <row r="50" spans="1:11" s="40" customFormat="1" ht="14" x14ac:dyDescent="0.3">
      <c r="A50" s="40" t="s">
        <v>121</v>
      </c>
    </row>
    <row r="51" spans="1:11" s="40" customFormat="1" ht="14" x14ac:dyDescent="0.3">
      <c r="A51" s="40" t="s">
        <v>34</v>
      </c>
    </row>
    <row r="52" spans="1:11" s="47" customFormat="1" ht="14" x14ac:dyDescent="0.3">
      <c r="A52" s="47" t="s">
        <v>170</v>
      </c>
    </row>
    <row r="53" spans="1:11" s="58" customFormat="1" x14ac:dyDescent="0.35">
      <c r="A53" s="55" t="s">
        <v>25</v>
      </c>
      <c r="C53" s="55"/>
      <c r="D53" s="55"/>
      <c r="E53" s="55"/>
      <c r="F53" s="55"/>
      <c r="G53" s="55"/>
    </row>
    <row r="54" spans="1:11" x14ac:dyDescent="0.35">
      <c r="B54" s="8" t="s">
        <v>35</v>
      </c>
      <c r="C54" s="8"/>
      <c r="D54" s="8"/>
      <c r="F54" s="8" t="s">
        <v>36</v>
      </c>
      <c r="G54" s="8"/>
      <c r="H54" s="8"/>
      <c r="I54" s="8"/>
      <c r="J54" s="6"/>
      <c r="K54" s="6"/>
    </row>
    <row r="72" spans="1:11" s="40" customFormat="1" ht="14" x14ac:dyDescent="0.3">
      <c r="A72" s="40" t="s">
        <v>122</v>
      </c>
    </row>
    <row r="73" spans="1:11" s="40" customFormat="1" ht="14" x14ac:dyDescent="0.3">
      <c r="A73" s="40" t="s">
        <v>123</v>
      </c>
    </row>
    <row r="74" spans="1:11" s="40" customFormat="1" ht="14" x14ac:dyDescent="0.3">
      <c r="A74" s="47" t="s">
        <v>171</v>
      </c>
    </row>
    <row r="75" spans="1:11" s="58" customFormat="1" x14ac:dyDescent="0.35">
      <c r="A75" s="55" t="s">
        <v>25</v>
      </c>
      <c r="C75" s="55"/>
      <c r="D75" s="55"/>
      <c r="E75" s="55"/>
      <c r="F75" s="55"/>
      <c r="G75" s="55"/>
    </row>
    <row r="76" spans="1:11" x14ac:dyDescent="0.35">
      <c r="B76" s="8" t="s">
        <v>35</v>
      </c>
      <c r="C76" s="8"/>
      <c r="D76" s="8"/>
      <c r="F76" s="8" t="s">
        <v>36</v>
      </c>
      <c r="G76" s="8"/>
      <c r="H76" s="8"/>
      <c r="I76" s="8"/>
      <c r="J76" s="6"/>
      <c r="K76" s="6"/>
    </row>
    <row r="98" spans="1:16383" s="40" customFormat="1" ht="14" x14ac:dyDescent="0.3">
      <c r="A98" s="40" t="s">
        <v>126</v>
      </c>
    </row>
    <row r="99" spans="1:16383" s="40" customFormat="1" ht="14" x14ac:dyDescent="0.3">
      <c r="A99" s="40" t="s">
        <v>124</v>
      </c>
    </row>
    <row r="100" spans="1:16383" s="40" customFormat="1" ht="14" x14ac:dyDescent="0.3">
      <c r="A100" s="40" t="s">
        <v>125</v>
      </c>
    </row>
    <row r="101" spans="1:16383" s="47" customFormat="1" ht="14" x14ac:dyDescent="0.3">
      <c r="A101" s="47" t="s">
        <v>172</v>
      </c>
    </row>
    <row r="102" spans="1:16383" s="61" customFormat="1" ht="15.5" x14ac:dyDescent="0.35">
      <c r="A102" s="140" t="s">
        <v>82</v>
      </c>
      <c r="B102" s="141"/>
      <c r="C102" s="141"/>
      <c r="D102" s="141"/>
      <c r="E102" s="141"/>
      <c r="F102" s="141"/>
      <c r="G102" s="141"/>
      <c r="H102" s="141"/>
      <c r="I102" s="141"/>
      <c r="J102" s="141"/>
      <c r="K102" s="60"/>
      <c r="L102" s="60"/>
      <c r="M102" s="60"/>
      <c r="N102" s="60"/>
      <c r="O102" s="60"/>
      <c r="P102" s="60"/>
      <c r="Q102" s="60"/>
      <c r="R102" s="60"/>
      <c r="S102" s="60"/>
      <c r="T102" s="60"/>
      <c r="U102" s="60"/>
      <c r="V102" s="54"/>
      <c r="W102" s="54"/>
      <c r="X102" s="54"/>
      <c r="Y102" s="54"/>
      <c r="Z102" s="54"/>
    </row>
    <row r="103" spans="1:16383" s="48" customFormat="1" x14ac:dyDescent="0.35">
      <c r="A103" s="47" t="s">
        <v>83</v>
      </c>
      <c r="C103" s="40"/>
      <c r="D103" s="40"/>
      <c r="E103" s="40"/>
      <c r="F103" s="40"/>
      <c r="G103" s="40"/>
    </row>
    <row r="104" spans="1:16383" s="48" customFormat="1" ht="16" thickBot="1" x14ac:dyDescent="0.4">
      <c r="A104" s="53" t="s">
        <v>84</v>
      </c>
      <c r="C104" s="40"/>
      <c r="D104" s="40"/>
      <c r="E104" s="40"/>
      <c r="F104" s="40"/>
      <c r="G104" s="40"/>
    </row>
    <row r="105" spans="1:16383" ht="19" thickTop="1" thickBot="1" x14ac:dyDescent="0.55000000000000004">
      <c r="B105" s="18"/>
      <c r="C105" s="64" t="s">
        <v>85</v>
      </c>
    </row>
    <row r="106" spans="1:16383" ht="33.5" thickTop="1" thickBot="1" x14ac:dyDescent="0.55000000000000004">
      <c r="B106" s="62" t="s">
        <v>86</v>
      </c>
      <c r="C106" s="63">
        <f>CORREL(Play!B1:B1339,Play!Q1:Q1339)</f>
        <v>0.19834096883362862</v>
      </c>
      <c r="D106" s="1" t="s">
        <v>211</v>
      </c>
    </row>
    <row r="107" spans="1:16383" ht="15" thickTop="1" x14ac:dyDescent="0.35">
      <c r="B107" s="19"/>
      <c r="C107" s="20"/>
    </row>
    <row r="109" spans="1:16383" s="42" customFormat="1" ht="15.5" x14ac:dyDescent="0.35">
      <c r="A109" s="129" t="s">
        <v>87</v>
      </c>
      <c r="B109" s="130"/>
      <c r="C109" s="130"/>
      <c r="D109" s="130"/>
      <c r="E109" s="130"/>
      <c r="F109" s="130"/>
      <c r="G109" s="130"/>
      <c r="H109" s="130"/>
      <c r="I109" s="130"/>
      <c r="J109" s="130"/>
      <c r="K109" s="130"/>
      <c r="L109" s="130"/>
      <c r="M109" s="130"/>
      <c r="N109" s="130"/>
      <c r="O109" s="130"/>
      <c r="P109" s="130"/>
      <c r="Q109" s="130"/>
      <c r="R109" s="130"/>
      <c r="S109" s="130"/>
      <c r="T109" s="130"/>
      <c r="U109" s="130"/>
      <c r="V109" s="41"/>
      <c r="W109" s="41"/>
      <c r="X109" s="41"/>
      <c r="Y109" s="41"/>
      <c r="Z109" s="41"/>
    </row>
    <row r="110" spans="1:16383" s="48" customFormat="1" ht="15.5" x14ac:dyDescent="0.35">
      <c r="A110" s="129" t="s">
        <v>127</v>
      </c>
      <c r="B110" s="130"/>
      <c r="C110" s="130"/>
      <c r="D110" s="130"/>
      <c r="E110" s="130"/>
      <c r="F110" s="130"/>
      <c r="G110" s="130"/>
      <c r="H110" s="130"/>
      <c r="I110" s="130"/>
      <c r="J110" s="130"/>
      <c r="K110" s="130"/>
      <c r="L110" s="130"/>
      <c r="M110" s="130"/>
      <c r="N110" s="130"/>
      <c r="O110" s="130"/>
      <c r="P110" s="130"/>
      <c r="Q110" s="130"/>
      <c r="R110" s="130"/>
      <c r="S110" s="130"/>
      <c r="T110" s="130"/>
      <c r="U110" s="130"/>
      <c r="V110" s="129"/>
      <c r="W110" s="130"/>
      <c r="X110" s="130"/>
      <c r="Y110" s="130"/>
      <c r="Z110" s="130"/>
      <c r="AA110" s="130"/>
      <c r="AB110" s="130"/>
      <c r="AC110" s="130"/>
      <c r="AD110" s="130"/>
      <c r="AE110" s="130"/>
      <c r="AF110" s="130"/>
      <c r="AG110" s="130"/>
      <c r="AH110" s="130"/>
      <c r="AI110" s="130"/>
      <c r="AJ110" s="130"/>
      <c r="AK110" s="130"/>
      <c r="AL110" s="130"/>
      <c r="AM110" s="130"/>
      <c r="AN110" s="130"/>
      <c r="AO110" s="130"/>
      <c r="AP110" s="130"/>
      <c r="AQ110" s="130"/>
      <c r="AR110" s="129"/>
      <c r="AS110" s="130"/>
      <c r="AT110" s="130"/>
      <c r="AU110" s="130"/>
      <c r="AV110" s="130"/>
      <c r="AW110" s="130"/>
      <c r="AX110" s="130"/>
      <c r="AY110" s="130"/>
      <c r="AZ110" s="130"/>
      <c r="BA110" s="130"/>
      <c r="BB110" s="130"/>
      <c r="BC110" s="130"/>
      <c r="BD110" s="130"/>
      <c r="BE110" s="130"/>
      <c r="BF110" s="130"/>
      <c r="BG110" s="130"/>
      <c r="BH110" s="130"/>
      <c r="BI110" s="130"/>
      <c r="BJ110" s="130"/>
      <c r="BK110" s="130"/>
      <c r="BL110" s="130"/>
      <c r="BM110" s="130"/>
      <c r="BN110" s="129"/>
      <c r="BO110" s="130"/>
      <c r="BP110" s="130"/>
      <c r="BQ110" s="130"/>
      <c r="BR110" s="130"/>
      <c r="BS110" s="130"/>
      <c r="BT110" s="130"/>
      <c r="BU110" s="130"/>
      <c r="BV110" s="130"/>
      <c r="BW110" s="130"/>
      <c r="BX110" s="130"/>
      <c r="BY110" s="130"/>
      <c r="BZ110" s="130"/>
      <c r="CA110" s="130"/>
      <c r="CB110" s="130"/>
      <c r="CC110" s="130"/>
      <c r="CD110" s="130"/>
      <c r="CE110" s="130"/>
      <c r="CF110" s="130"/>
      <c r="CG110" s="130"/>
      <c r="CH110" s="130"/>
      <c r="CI110" s="130"/>
      <c r="CJ110" s="129"/>
      <c r="CK110" s="130"/>
      <c r="CL110" s="130"/>
      <c r="CM110" s="130"/>
      <c r="CN110" s="130"/>
      <c r="CO110" s="130"/>
      <c r="CP110" s="130"/>
      <c r="CQ110" s="130"/>
      <c r="CR110" s="130"/>
      <c r="CS110" s="130"/>
      <c r="CT110" s="130"/>
      <c r="CU110" s="130"/>
      <c r="CV110" s="130"/>
      <c r="CW110" s="130"/>
      <c r="CX110" s="130"/>
      <c r="CY110" s="130"/>
      <c r="CZ110" s="130"/>
      <c r="DA110" s="130"/>
      <c r="DB110" s="130"/>
      <c r="DC110" s="130"/>
      <c r="DD110" s="130"/>
      <c r="DE110" s="130"/>
      <c r="DF110" s="129"/>
      <c r="DG110" s="130"/>
      <c r="DH110" s="130"/>
      <c r="DI110" s="130"/>
      <c r="DJ110" s="130"/>
      <c r="DK110" s="130"/>
      <c r="DL110" s="130"/>
      <c r="DM110" s="130"/>
      <c r="DN110" s="130"/>
      <c r="DO110" s="130"/>
      <c r="DP110" s="130"/>
      <c r="DQ110" s="130"/>
      <c r="DR110" s="130"/>
      <c r="DS110" s="130"/>
      <c r="DT110" s="130"/>
      <c r="DU110" s="130"/>
      <c r="DV110" s="130"/>
      <c r="DW110" s="130"/>
      <c r="DX110" s="130"/>
      <c r="DY110" s="130"/>
      <c r="DZ110" s="130"/>
      <c r="EA110" s="130"/>
      <c r="EB110" s="129"/>
      <c r="EC110" s="130"/>
      <c r="ED110" s="130"/>
      <c r="EE110" s="130"/>
      <c r="EF110" s="130"/>
      <c r="EG110" s="130"/>
      <c r="EH110" s="130"/>
      <c r="EI110" s="130"/>
      <c r="EJ110" s="130"/>
      <c r="EK110" s="130"/>
      <c r="EL110" s="130"/>
      <c r="EM110" s="130"/>
      <c r="EN110" s="130"/>
      <c r="EO110" s="130"/>
      <c r="EP110" s="130"/>
      <c r="EQ110" s="130"/>
      <c r="ER110" s="130"/>
      <c r="ES110" s="130"/>
      <c r="ET110" s="130"/>
      <c r="EU110" s="130"/>
      <c r="EV110" s="130"/>
      <c r="EW110" s="130"/>
      <c r="EX110" s="129"/>
      <c r="EY110" s="130"/>
      <c r="EZ110" s="130"/>
      <c r="FA110" s="130"/>
      <c r="FB110" s="130"/>
      <c r="FC110" s="130"/>
      <c r="FD110" s="130"/>
      <c r="FE110" s="130"/>
      <c r="FF110" s="130"/>
      <c r="FG110" s="130"/>
      <c r="FH110" s="130"/>
      <c r="FI110" s="130"/>
      <c r="FJ110" s="130"/>
      <c r="FK110" s="130"/>
      <c r="FL110" s="130"/>
      <c r="FM110" s="130"/>
      <c r="FN110" s="130"/>
      <c r="FO110" s="130"/>
      <c r="FP110" s="130"/>
      <c r="FQ110" s="130"/>
      <c r="FR110" s="130"/>
      <c r="FS110" s="130"/>
      <c r="FT110" s="129"/>
      <c r="FU110" s="130"/>
      <c r="FV110" s="130"/>
      <c r="FW110" s="130"/>
      <c r="FX110" s="130"/>
      <c r="FY110" s="130"/>
      <c r="FZ110" s="130"/>
      <c r="GA110" s="130"/>
      <c r="GB110" s="130"/>
      <c r="GC110" s="130"/>
      <c r="GD110" s="130"/>
      <c r="GE110" s="130"/>
      <c r="GF110" s="130"/>
      <c r="GG110" s="130"/>
      <c r="GH110" s="130"/>
      <c r="GI110" s="130"/>
      <c r="GJ110" s="130"/>
      <c r="GK110" s="130"/>
      <c r="GL110" s="130"/>
      <c r="GM110" s="130"/>
      <c r="GN110" s="130"/>
      <c r="GO110" s="130"/>
      <c r="GP110" s="129"/>
      <c r="GQ110" s="130"/>
      <c r="GR110" s="130"/>
      <c r="GS110" s="130"/>
      <c r="GT110" s="130"/>
      <c r="GU110" s="130"/>
      <c r="GV110" s="130"/>
      <c r="GW110" s="130"/>
      <c r="GX110" s="130"/>
      <c r="GY110" s="130"/>
      <c r="GZ110" s="130"/>
      <c r="HA110" s="130"/>
      <c r="HB110" s="130"/>
      <c r="HC110" s="130"/>
      <c r="HD110" s="130"/>
      <c r="HE110" s="130"/>
      <c r="HF110" s="130"/>
      <c r="HG110" s="130"/>
      <c r="HH110" s="130"/>
      <c r="HI110" s="130"/>
      <c r="HJ110" s="130"/>
      <c r="HK110" s="130"/>
      <c r="HL110" s="129"/>
      <c r="HM110" s="130"/>
      <c r="HN110" s="130"/>
      <c r="HO110" s="130"/>
      <c r="HP110" s="130"/>
      <c r="HQ110" s="130"/>
      <c r="HR110" s="130"/>
      <c r="HS110" s="130"/>
      <c r="HT110" s="130"/>
      <c r="HU110" s="130"/>
      <c r="HV110" s="130"/>
      <c r="HW110" s="130"/>
      <c r="HX110" s="130"/>
      <c r="HY110" s="130"/>
      <c r="HZ110" s="130"/>
      <c r="IA110" s="130"/>
      <c r="IB110" s="130"/>
      <c r="IC110" s="130"/>
      <c r="ID110" s="130"/>
      <c r="IE110" s="130"/>
      <c r="IF110" s="130"/>
      <c r="IG110" s="130"/>
      <c r="IH110" s="129"/>
      <c r="II110" s="130"/>
      <c r="IJ110" s="130"/>
      <c r="IK110" s="130"/>
      <c r="IL110" s="130"/>
      <c r="IM110" s="130"/>
      <c r="IN110" s="130"/>
      <c r="IO110" s="130"/>
      <c r="IP110" s="130"/>
      <c r="IQ110" s="130"/>
      <c r="IR110" s="130"/>
      <c r="IS110" s="130"/>
      <c r="IT110" s="130"/>
      <c r="IU110" s="130"/>
      <c r="IV110" s="130"/>
      <c r="IW110" s="130"/>
      <c r="IX110" s="130"/>
      <c r="IY110" s="130"/>
      <c r="IZ110" s="130"/>
      <c r="JA110" s="130"/>
      <c r="JB110" s="130"/>
      <c r="JC110" s="130"/>
      <c r="JD110" s="129"/>
      <c r="JE110" s="130"/>
      <c r="JF110" s="130"/>
      <c r="JG110" s="130"/>
      <c r="JH110" s="130"/>
      <c r="JI110" s="130"/>
      <c r="JJ110" s="130"/>
      <c r="JK110" s="130"/>
      <c r="JL110" s="130"/>
      <c r="JM110" s="130"/>
      <c r="JN110" s="130"/>
      <c r="JO110" s="130"/>
      <c r="JP110" s="130"/>
      <c r="JQ110" s="130"/>
      <c r="JR110" s="130"/>
      <c r="JS110" s="130"/>
      <c r="JT110" s="130"/>
      <c r="JU110" s="130"/>
      <c r="JV110" s="130"/>
      <c r="JW110" s="130"/>
      <c r="JX110" s="130"/>
      <c r="JY110" s="130"/>
      <c r="JZ110" s="129"/>
      <c r="KA110" s="130"/>
      <c r="KB110" s="130"/>
      <c r="KC110" s="130"/>
      <c r="KD110" s="130"/>
      <c r="KE110" s="130"/>
      <c r="KF110" s="130"/>
      <c r="KG110" s="130"/>
      <c r="KH110" s="130"/>
      <c r="KI110" s="130"/>
      <c r="KJ110" s="130"/>
      <c r="KK110" s="130"/>
      <c r="KL110" s="130"/>
      <c r="KM110" s="130"/>
      <c r="KN110" s="130"/>
      <c r="KO110" s="130"/>
      <c r="KP110" s="130"/>
      <c r="KQ110" s="130"/>
      <c r="KR110" s="130"/>
      <c r="KS110" s="130"/>
      <c r="KT110" s="130"/>
      <c r="KU110" s="130"/>
      <c r="KV110" s="129"/>
      <c r="KW110" s="130"/>
      <c r="KX110" s="130"/>
      <c r="KY110" s="130"/>
      <c r="KZ110" s="130"/>
      <c r="LA110" s="130"/>
      <c r="LB110" s="130"/>
      <c r="LC110" s="130"/>
      <c r="LD110" s="130"/>
      <c r="LE110" s="130"/>
      <c r="LF110" s="130"/>
      <c r="LG110" s="130"/>
      <c r="LH110" s="130"/>
      <c r="LI110" s="130"/>
      <c r="LJ110" s="130"/>
      <c r="LK110" s="130"/>
      <c r="LL110" s="130"/>
      <c r="LM110" s="130"/>
      <c r="LN110" s="130"/>
      <c r="LO110" s="130"/>
      <c r="LP110" s="130"/>
      <c r="LQ110" s="130"/>
      <c r="LR110" s="129"/>
      <c r="LS110" s="130"/>
      <c r="LT110" s="130"/>
      <c r="LU110" s="130"/>
      <c r="LV110" s="130"/>
      <c r="LW110" s="130"/>
      <c r="LX110" s="130"/>
      <c r="LY110" s="130"/>
      <c r="LZ110" s="130"/>
      <c r="MA110" s="130"/>
      <c r="MB110" s="130"/>
      <c r="MC110" s="130"/>
      <c r="MD110" s="130"/>
      <c r="ME110" s="130"/>
      <c r="MF110" s="130"/>
      <c r="MG110" s="130"/>
      <c r="MH110" s="130"/>
      <c r="MI110" s="130"/>
      <c r="MJ110" s="130"/>
      <c r="MK110" s="130"/>
      <c r="ML110" s="130"/>
      <c r="MM110" s="130"/>
      <c r="MN110" s="129"/>
      <c r="MO110" s="130"/>
      <c r="MP110" s="130"/>
      <c r="MQ110" s="130"/>
      <c r="MR110" s="130"/>
      <c r="MS110" s="130"/>
      <c r="MT110" s="130"/>
      <c r="MU110" s="130"/>
      <c r="MV110" s="130"/>
      <c r="MW110" s="130"/>
      <c r="MX110" s="130"/>
      <c r="MY110" s="130"/>
      <c r="MZ110" s="130"/>
      <c r="NA110" s="130"/>
      <c r="NB110" s="130"/>
      <c r="NC110" s="130"/>
      <c r="ND110" s="130"/>
      <c r="NE110" s="130"/>
      <c r="NF110" s="130"/>
      <c r="NG110" s="130"/>
      <c r="NH110" s="130"/>
      <c r="NI110" s="130"/>
      <c r="NJ110" s="129"/>
      <c r="NK110" s="130"/>
      <c r="NL110" s="130"/>
      <c r="NM110" s="130"/>
      <c r="NN110" s="130"/>
      <c r="NO110" s="130"/>
      <c r="NP110" s="130"/>
      <c r="NQ110" s="130"/>
      <c r="NR110" s="130"/>
      <c r="NS110" s="130"/>
      <c r="NT110" s="130"/>
      <c r="NU110" s="130"/>
      <c r="NV110" s="130"/>
      <c r="NW110" s="130"/>
      <c r="NX110" s="130"/>
      <c r="NY110" s="130"/>
      <c r="NZ110" s="130"/>
      <c r="OA110" s="130"/>
      <c r="OB110" s="130"/>
      <c r="OC110" s="130"/>
      <c r="OD110" s="130"/>
      <c r="OE110" s="130"/>
      <c r="OF110" s="129"/>
      <c r="OG110" s="130"/>
      <c r="OH110" s="130"/>
      <c r="OI110" s="130"/>
      <c r="OJ110" s="130"/>
      <c r="OK110" s="130"/>
      <c r="OL110" s="130"/>
      <c r="OM110" s="130"/>
      <c r="ON110" s="130"/>
      <c r="OO110" s="130"/>
      <c r="OP110" s="130"/>
      <c r="OQ110" s="130"/>
      <c r="OR110" s="130"/>
      <c r="OS110" s="130"/>
      <c r="OT110" s="130"/>
      <c r="OU110" s="130"/>
      <c r="OV110" s="130"/>
      <c r="OW110" s="130"/>
      <c r="OX110" s="130"/>
      <c r="OY110" s="130"/>
      <c r="OZ110" s="130"/>
      <c r="PA110" s="130"/>
      <c r="PB110" s="129"/>
      <c r="PC110" s="130"/>
      <c r="PD110" s="130"/>
      <c r="PE110" s="130"/>
      <c r="PF110" s="130"/>
      <c r="PG110" s="130"/>
      <c r="PH110" s="130"/>
      <c r="PI110" s="130"/>
      <c r="PJ110" s="130"/>
      <c r="PK110" s="130"/>
      <c r="PL110" s="130"/>
      <c r="PM110" s="130"/>
      <c r="PN110" s="130"/>
      <c r="PO110" s="130"/>
      <c r="PP110" s="130"/>
      <c r="PQ110" s="130"/>
      <c r="PR110" s="130"/>
      <c r="PS110" s="130"/>
      <c r="PT110" s="130"/>
      <c r="PU110" s="130"/>
      <c r="PV110" s="130"/>
      <c r="PW110" s="130"/>
      <c r="PX110" s="129"/>
      <c r="PY110" s="130"/>
      <c r="PZ110" s="130"/>
      <c r="QA110" s="130"/>
      <c r="QB110" s="130"/>
      <c r="QC110" s="130"/>
      <c r="QD110" s="130"/>
      <c r="QE110" s="130"/>
      <c r="QF110" s="130"/>
      <c r="QG110" s="130"/>
      <c r="QH110" s="130"/>
      <c r="QI110" s="130"/>
      <c r="QJ110" s="130"/>
      <c r="QK110" s="130"/>
      <c r="QL110" s="130"/>
      <c r="QM110" s="130"/>
      <c r="QN110" s="130"/>
      <c r="QO110" s="130"/>
      <c r="QP110" s="130"/>
      <c r="QQ110" s="130"/>
      <c r="QR110" s="130"/>
      <c r="QS110" s="130"/>
      <c r="QT110" s="129"/>
      <c r="QU110" s="130"/>
      <c r="QV110" s="130"/>
      <c r="QW110" s="130"/>
      <c r="QX110" s="130"/>
      <c r="QY110" s="130"/>
      <c r="QZ110" s="130"/>
      <c r="RA110" s="130"/>
      <c r="RB110" s="130"/>
      <c r="RC110" s="130"/>
      <c r="RD110" s="130"/>
      <c r="RE110" s="130"/>
      <c r="RF110" s="130"/>
      <c r="RG110" s="130"/>
      <c r="RH110" s="130"/>
      <c r="RI110" s="130"/>
      <c r="RJ110" s="130"/>
      <c r="RK110" s="130"/>
      <c r="RL110" s="130"/>
      <c r="RM110" s="130"/>
      <c r="RN110" s="130"/>
      <c r="RO110" s="130"/>
      <c r="RP110" s="129"/>
      <c r="RQ110" s="130"/>
      <c r="RR110" s="130"/>
      <c r="RS110" s="130"/>
      <c r="RT110" s="130"/>
      <c r="RU110" s="130"/>
      <c r="RV110" s="130"/>
      <c r="RW110" s="130"/>
      <c r="RX110" s="130"/>
      <c r="RY110" s="130"/>
      <c r="RZ110" s="130"/>
      <c r="SA110" s="130"/>
      <c r="SB110" s="130"/>
      <c r="SC110" s="130"/>
      <c r="SD110" s="130"/>
      <c r="SE110" s="130"/>
      <c r="SF110" s="130"/>
      <c r="SG110" s="130"/>
      <c r="SH110" s="130"/>
      <c r="SI110" s="130"/>
      <c r="SJ110" s="130"/>
      <c r="SK110" s="130"/>
      <c r="SL110" s="129"/>
      <c r="SM110" s="130"/>
      <c r="SN110" s="130"/>
      <c r="SO110" s="130"/>
      <c r="SP110" s="130"/>
      <c r="SQ110" s="130"/>
      <c r="SR110" s="130"/>
      <c r="SS110" s="130"/>
      <c r="ST110" s="130"/>
      <c r="SU110" s="130"/>
      <c r="SV110" s="130"/>
      <c r="SW110" s="130"/>
      <c r="SX110" s="130"/>
      <c r="SY110" s="130"/>
      <c r="SZ110" s="130"/>
      <c r="TA110" s="130"/>
      <c r="TB110" s="130"/>
      <c r="TC110" s="130"/>
      <c r="TD110" s="130"/>
      <c r="TE110" s="130"/>
      <c r="TF110" s="130"/>
      <c r="TG110" s="130"/>
      <c r="TH110" s="129"/>
      <c r="TI110" s="130"/>
      <c r="TJ110" s="130"/>
      <c r="TK110" s="130"/>
      <c r="TL110" s="130"/>
      <c r="TM110" s="130"/>
      <c r="TN110" s="130"/>
      <c r="TO110" s="130"/>
      <c r="TP110" s="130"/>
      <c r="TQ110" s="130"/>
      <c r="TR110" s="130"/>
      <c r="TS110" s="130"/>
      <c r="TT110" s="130"/>
      <c r="TU110" s="130"/>
      <c r="TV110" s="130"/>
      <c r="TW110" s="130"/>
      <c r="TX110" s="130"/>
      <c r="TY110" s="130"/>
      <c r="TZ110" s="130"/>
      <c r="UA110" s="130"/>
      <c r="UB110" s="130"/>
      <c r="UC110" s="130"/>
      <c r="UD110" s="129"/>
      <c r="UE110" s="130"/>
      <c r="UF110" s="130"/>
      <c r="UG110" s="130"/>
      <c r="UH110" s="130"/>
      <c r="UI110" s="130"/>
      <c r="UJ110" s="130"/>
      <c r="UK110" s="130"/>
      <c r="UL110" s="130"/>
      <c r="UM110" s="130"/>
      <c r="UN110" s="130"/>
      <c r="UO110" s="130"/>
      <c r="UP110" s="130"/>
      <c r="UQ110" s="130"/>
      <c r="UR110" s="130"/>
      <c r="US110" s="130"/>
      <c r="UT110" s="130"/>
      <c r="UU110" s="130"/>
      <c r="UV110" s="130"/>
      <c r="UW110" s="130"/>
      <c r="UX110" s="130"/>
      <c r="UY110" s="130"/>
      <c r="UZ110" s="129"/>
      <c r="VA110" s="130"/>
      <c r="VB110" s="130"/>
      <c r="VC110" s="130"/>
      <c r="VD110" s="130"/>
      <c r="VE110" s="130"/>
      <c r="VF110" s="130"/>
      <c r="VG110" s="130"/>
      <c r="VH110" s="130"/>
      <c r="VI110" s="130"/>
      <c r="VJ110" s="130"/>
      <c r="VK110" s="130"/>
      <c r="VL110" s="130"/>
      <c r="VM110" s="130"/>
      <c r="VN110" s="130"/>
      <c r="VO110" s="130"/>
      <c r="VP110" s="130"/>
      <c r="VQ110" s="130"/>
      <c r="VR110" s="130"/>
      <c r="VS110" s="130"/>
      <c r="VT110" s="130"/>
      <c r="VU110" s="130"/>
      <c r="VV110" s="129"/>
      <c r="VW110" s="130"/>
      <c r="VX110" s="130"/>
      <c r="VY110" s="130"/>
      <c r="VZ110" s="130"/>
      <c r="WA110" s="130"/>
      <c r="WB110" s="130"/>
      <c r="WC110" s="130"/>
      <c r="WD110" s="130"/>
      <c r="WE110" s="130"/>
      <c r="WF110" s="130"/>
      <c r="WG110" s="130"/>
      <c r="WH110" s="130"/>
      <c r="WI110" s="130"/>
      <c r="WJ110" s="130"/>
      <c r="WK110" s="130"/>
      <c r="WL110" s="130"/>
      <c r="WM110" s="130"/>
      <c r="WN110" s="130"/>
      <c r="WO110" s="130"/>
      <c r="WP110" s="130"/>
      <c r="WQ110" s="130"/>
      <c r="WR110" s="129"/>
      <c r="WS110" s="130"/>
      <c r="WT110" s="130"/>
      <c r="WU110" s="130"/>
      <c r="WV110" s="130"/>
      <c r="WW110" s="130"/>
      <c r="WX110" s="130"/>
      <c r="WY110" s="130"/>
      <c r="WZ110" s="130"/>
      <c r="XA110" s="130"/>
      <c r="XB110" s="130"/>
      <c r="XC110" s="130"/>
      <c r="XD110" s="130"/>
      <c r="XE110" s="130"/>
      <c r="XF110" s="130"/>
      <c r="XG110" s="130"/>
      <c r="XH110" s="130"/>
      <c r="XI110" s="130"/>
      <c r="XJ110" s="130"/>
      <c r="XK110" s="130"/>
      <c r="XL110" s="130"/>
      <c r="XM110" s="130"/>
      <c r="XN110" s="129"/>
      <c r="XO110" s="130"/>
      <c r="XP110" s="130"/>
      <c r="XQ110" s="130"/>
      <c r="XR110" s="130"/>
      <c r="XS110" s="130"/>
      <c r="XT110" s="130"/>
      <c r="XU110" s="130"/>
      <c r="XV110" s="130"/>
      <c r="XW110" s="130"/>
      <c r="XX110" s="130"/>
      <c r="XY110" s="130"/>
      <c r="XZ110" s="130"/>
      <c r="YA110" s="130"/>
      <c r="YB110" s="130"/>
      <c r="YC110" s="130"/>
      <c r="YD110" s="130"/>
      <c r="YE110" s="130"/>
      <c r="YF110" s="130"/>
      <c r="YG110" s="130"/>
      <c r="YH110" s="130"/>
      <c r="YI110" s="130"/>
      <c r="YJ110" s="129"/>
      <c r="YK110" s="130"/>
      <c r="YL110" s="130"/>
      <c r="YM110" s="130"/>
      <c r="YN110" s="130"/>
      <c r="YO110" s="130"/>
      <c r="YP110" s="130"/>
      <c r="YQ110" s="130"/>
      <c r="YR110" s="130"/>
      <c r="YS110" s="130"/>
      <c r="YT110" s="130"/>
      <c r="YU110" s="130"/>
      <c r="YV110" s="130"/>
      <c r="YW110" s="130"/>
      <c r="YX110" s="130"/>
      <c r="YY110" s="130"/>
      <c r="YZ110" s="130"/>
      <c r="ZA110" s="130"/>
      <c r="ZB110" s="130"/>
      <c r="ZC110" s="130"/>
      <c r="ZD110" s="130"/>
      <c r="ZE110" s="130"/>
      <c r="ZF110" s="129"/>
      <c r="ZG110" s="130"/>
      <c r="ZH110" s="130"/>
      <c r="ZI110" s="130"/>
      <c r="ZJ110" s="130"/>
      <c r="ZK110" s="130"/>
      <c r="ZL110" s="130"/>
      <c r="ZM110" s="130"/>
      <c r="ZN110" s="130"/>
      <c r="ZO110" s="130"/>
      <c r="ZP110" s="130"/>
      <c r="ZQ110" s="130"/>
      <c r="ZR110" s="130"/>
      <c r="ZS110" s="130"/>
      <c r="ZT110" s="130"/>
      <c r="ZU110" s="130"/>
      <c r="ZV110" s="130"/>
      <c r="ZW110" s="130"/>
      <c r="ZX110" s="130"/>
      <c r="ZY110" s="130"/>
      <c r="ZZ110" s="130"/>
      <c r="AAA110" s="130"/>
      <c r="AAB110" s="129"/>
      <c r="AAC110" s="130"/>
      <c r="AAD110" s="130"/>
      <c r="AAE110" s="130"/>
      <c r="AAF110" s="130"/>
      <c r="AAG110" s="130"/>
      <c r="AAH110" s="130"/>
      <c r="AAI110" s="130"/>
      <c r="AAJ110" s="130"/>
      <c r="AAK110" s="130"/>
      <c r="AAL110" s="130"/>
      <c r="AAM110" s="130"/>
      <c r="AAN110" s="130"/>
      <c r="AAO110" s="130"/>
      <c r="AAP110" s="130"/>
      <c r="AAQ110" s="130"/>
      <c r="AAR110" s="130"/>
      <c r="AAS110" s="130"/>
      <c r="AAT110" s="130"/>
      <c r="AAU110" s="130"/>
      <c r="AAV110" s="130"/>
      <c r="AAW110" s="130"/>
      <c r="AAX110" s="129"/>
      <c r="AAY110" s="130"/>
      <c r="AAZ110" s="130"/>
      <c r="ABA110" s="130"/>
      <c r="ABB110" s="130"/>
      <c r="ABC110" s="130"/>
      <c r="ABD110" s="130"/>
      <c r="ABE110" s="130"/>
      <c r="ABF110" s="130"/>
      <c r="ABG110" s="130"/>
      <c r="ABH110" s="130"/>
      <c r="ABI110" s="130"/>
      <c r="ABJ110" s="130"/>
      <c r="ABK110" s="130"/>
      <c r="ABL110" s="130"/>
      <c r="ABM110" s="130"/>
      <c r="ABN110" s="130"/>
      <c r="ABO110" s="130"/>
      <c r="ABP110" s="130"/>
      <c r="ABQ110" s="130"/>
      <c r="ABR110" s="130"/>
      <c r="ABS110" s="130"/>
      <c r="ABT110" s="129"/>
      <c r="ABU110" s="130"/>
      <c r="ABV110" s="130"/>
      <c r="ABW110" s="130"/>
      <c r="ABX110" s="130"/>
      <c r="ABY110" s="130"/>
      <c r="ABZ110" s="130"/>
      <c r="ACA110" s="130"/>
      <c r="ACB110" s="130"/>
      <c r="ACC110" s="130"/>
      <c r="ACD110" s="130"/>
      <c r="ACE110" s="130"/>
      <c r="ACF110" s="130"/>
      <c r="ACG110" s="130"/>
      <c r="ACH110" s="130"/>
      <c r="ACI110" s="130"/>
      <c r="ACJ110" s="130"/>
      <c r="ACK110" s="130"/>
      <c r="ACL110" s="130"/>
      <c r="ACM110" s="130"/>
      <c r="ACN110" s="130"/>
      <c r="ACO110" s="130"/>
      <c r="ACP110" s="129"/>
      <c r="ACQ110" s="130"/>
      <c r="ACR110" s="130"/>
      <c r="ACS110" s="130"/>
      <c r="ACT110" s="130"/>
      <c r="ACU110" s="130"/>
      <c r="ACV110" s="130"/>
      <c r="ACW110" s="130"/>
      <c r="ACX110" s="130"/>
      <c r="ACY110" s="130"/>
      <c r="ACZ110" s="130"/>
      <c r="ADA110" s="130"/>
      <c r="ADB110" s="130"/>
      <c r="ADC110" s="130"/>
      <c r="ADD110" s="130"/>
      <c r="ADE110" s="130"/>
      <c r="ADF110" s="130"/>
      <c r="ADG110" s="130"/>
      <c r="ADH110" s="130"/>
      <c r="ADI110" s="130"/>
      <c r="ADJ110" s="130"/>
      <c r="ADK110" s="130"/>
      <c r="ADL110" s="129"/>
      <c r="ADM110" s="130"/>
      <c r="ADN110" s="130"/>
      <c r="ADO110" s="130"/>
      <c r="ADP110" s="130"/>
      <c r="ADQ110" s="130"/>
      <c r="ADR110" s="130"/>
      <c r="ADS110" s="130"/>
      <c r="ADT110" s="130"/>
      <c r="ADU110" s="130"/>
      <c r="ADV110" s="130"/>
      <c r="ADW110" s="130"/>
      <c r="ADX110" s="130"/>
      <c r="ADY110" s="130"/>
      <c r="ADZ110" s="130"/>
      <c r="AEA110" s="130"/>
      <c r="AEB110" s="130"/>
      <c r="AEC110" s="130"/>
      <c r="AED110" s="130"/>
      <c r="AEE110" s="130"/>
      <c r="AEF110" s="130"/>
      <c r="AEG110" s="130"/>
      <c r="AEH110" s="129"/>
      <c r="AEI110" s="130"/>
      <c r="AEJ110" s="130"/>
      <c r="AEK110" s="130"/>
      <c r="AEL110" s="130"/>
      <c r="AEM110" s="130"/>
      <c r="AEN110" s="130"/>
      <c r="AEO110" s="130"/>
      <c r="AEP110" s="130"/>
      <c r="AEQ110" s="130"/>
      <c r="AER110" s="130"/>
      <c r="AES110" s="130"/>
      <c r="AET110" s="130"/>
      <c r="AEU110" s="130"/>
      <c r="AEV110" s="130"/>
      <c r="AEW110" s="130"/>
      <c r="AEX110" s="130"/>
      <c r="AEY110" s="130"/>
      <c r="AEZ110" s="130"/>
      <c r="AFA110" s="130"/>
      <c r="AFB110" s="130"/>
      <c r="AFC110" s="130"/>
      <c r="AFD110" s="129"/>
      <c r="AFE110" s="130"/>
      <c r="AFF110" s="130"/>
      <c r="AFG110" s="130"/>
      <c r="AFH110" s="130"/>
      <c r="AFI110" s="130"/>
      <c r="AFJ110" s="130"/>
      <c r="AFK110" s="130"/>
      <c r="AFL110" s="130"/>
      <c r="AFM110" s="130"/>
      <c r="AFN110" s="130"/>
      <c r="AFO110" s="130"/>
      <c r="AFP110" s="130"/>
      <c r="AFQ110" s="130"/>
      <c r="AFR110" s="130"/>
      <c r="AFS110" s="130"/>
      <c r="AFT110" s="130"/>
      <c r="AFU110" s="130"/>
      <c r="AFV110" s="130"/>
      <c r="AFW110" s="130"/>
      <c r="AFX110" s="130"/>
      <c r="AFY110" s="130"/>
      <c r="AFZ110" s="129"/>
      <c r="AGA110" s="130"/>
      <c r="AGB110" s="130"/>
      <c r="AGC110" s="130"/>
      <c r="AGD110" s="130"/>
      <c r="AGE110" s="130"/>
      <c r="AGF110" s="130"/>
      <c r="AGG110" s="130"/>
      <c r="AGH110" s="130"/>
      <c r="AGI110" s="130"/>
      <c r="AGJ110" s="130"/>
      <c r="AGK110" s="130"/>
      <c r="AGL110" s="130"/>
      <c r="AGM110" s="130"/>
      <c r="AGN110" s="130"/>
      <c r="AGO110" s="130"/>
      <c r="AGP110" s="130"/>
      <c r="AGQ110" s="130"/>
      <c r="AGR110" s="130"/>
      <c r="AGS110" s="130"/>
      <c r="AGT110" s="130"/>
      <c r="AGU110" s="130"/>
      <c r="AGV110" s="129"/>
      <c r="AGW110" s="130"/>
      <c r="AGX110" s="130"/>
      <c r="AGY110" s="130"/>
      <c r="AGZ110" s="130"/>
      <c r="AHA110" s="130"/>
      <c r="AHB110" s="130"/>
      <c r="AHC110" s="130"/>
      <c r="AHD110" s="130"/>
      <c r="AHE110" s="130"/>
      <c r="AHF110" s="130"/>
      <c r="AHG110" s="130"/>
      <c r="AHH110" s="130"/>
      <c r="AHI110" s="130"/>
      <c r="AHJ110" s="130"/>
      <c r="AHK110" s="130"/>
      <c r="AHL110" s="130"/>
      <c r="AHM110" s="130"/>
      <c r="AHN110" s="130"/>
      <c r="AHO110" s="130"/>
      <c r="AHP110" s="130"/>
      <c r="AHQ110" s="130"/>
      <c r="AHR110" s="129"/>
      <c r="AHS110" s="130"/>
      <c r="AHT110" s="130"/>
      <c r="AHU110" s="130"/>
      <c r="AHV110" s="130"/>
      <c r="AHW110" s="130"/>
      <c r="AHX110" s="130"/>
      <c r="AHY110" s="130"/>
      <c r="AHZ110" s="130"/>
      <c r="AIA110" s="130"/>
      <c r="AIB110" s="130"/>
      <c r="AIC110" s="130"/>
      <c r="AID110" s="130"/>
      <c r="AIE110" s="130"/>
      <c r="AIF110" s="130"/>
      <c r="AIG110" s="130"/>
      <c r="AIH110" s="130"/>
      <c r="AII110" s="130"/>
      <c r="AIJ110" s="130"/>
      <c r="AIK110" s="130"/>
      <c r="AIL110" s="130"/>
      <c r="AIM110" s="130"/>
      <c r="AIN110" s="129"/>
      <c r="AIO110" s="130"/>
      <c r="AIP110" s="130"/>
      <c r="AIQ110" s="130"/>
      <c r="AIR110" s="130"/>
      <c r="AIS110" s="130"/>
      <c r="AIT110" s="130"/>
      <c r="AIU110" s="130"/>
      <c r="AIV110" s="130"/>
      <c r="AIW110" s="130"/>
      <c r="AIX110" s="130"/>
      <c r="AIY110" s="130"/>
      <c r="AIZ110" s="130"/>
      <c r="AJA110" s="130"/>
      <c r="AJB110" s="130"/>
      <c r="AJC110" s="130"/>
      <c r="AJD110" s="130"/>
      <c r="AJE110" s="130"/>
      <c r="AJF110" s="130"/>
      <c r="AJG110" s="130"/>
      <c r="AJH110" s="130"/>
      <c r="AJI110" s="130"/>
      <c r="AJJ110" s="129"/>
      <c r="AJK110" s="130"/>
      <c r="AJL110" s="130"/>
      <c r="AJM110" s="130"/>
      <c r="AJN110" s="130"/>
      <c r="AJO110" s="130"/>
      <c r="AJP110" s="130"/>
      <c r="AJQ110" s="130"/>
      <c r="AJR110" s="130"/>
      <c r="AJS110" s="130"/>
      <c r="AJT110" s="130"/>
      <c r="AJU110" s="130"/>
      <c r="AJV110" s="130"/>
      <c r="AJW110" s="130"/>
      <c r="AJX110" s="130"/>
      <c r="AJY110" s="130"/>
      <c r="AJZ110" s="130"/>
      <c r="AKA110" s="130"/>
      <c r="AKB110" s="130"/>
      <c r="AKC110" s="130"/>
      <c r="AKD110" s="130"/>
      <c r="AKE110" s="130"/>
      <c r="AKF110" s="129"/>
      <c r="AKG110" s="130"/>
      <c r="AKH110" s="130"/>
      <c r="AKI110" s="130"/>
      <c r="AKJ110" s="130"/>
      <c r="AKK110" s="130"/>
      <c r="AKL110" s="130"/>
      <c r="AKM110" s="130"/>
      <c r="AKN110" s="130"/>
      <c r="AKO110" s="130"/>
      <c r="AKP110" s="130"/>
      <c r="AKQ110" s="130"/>
      <c r="AKR110" s="130"/>
      <c r="AKS110" s="130"/>
      <c r="AKT110" s="130"/>
      <c r="AKU110" s="130"/>
      <c r="AKV110" s="130"/>
      <c r="AKW110" s="130"/>
      <c r="AKX110" s="130"/>
      <c r="AKY110" s="130"/>
      <c r="AKZ110" s="130"/>
      <c r="ALA110" s="130"/>
      <c r="ALB110" s="129"/>
      <c r="ALC110" s="130"/>
      <c r="ALD110" s="130"/>
      <c r="ALE110" s="130"/>
      <c r="ALF110" s="130"/>
      <c r="ALG110" s="130"/>
      <c r="ALH110" s="130"/>
      <c r="ALI110" s="130"/>
      <c r="ALJ110" s="130"/>
      <c r="ALK110" s="130"/>
      <c r="ALL110" s="130"/>
      <c r="ALM110" s="130"/>
      <c r="ALN110" s="130"/>
      <c r="ALO110" s="130"/>
      <c r="ALP110" s="130"/>
      <c r="ALQ110" s="130"/>
      <c r="ALR110" s="130"/>
      <c r="ALS110" s="130"/>
      <c r="ALT110" s="130"/>
      <c r="ALU110" s="130"/>
      <c r="ALV110" s="130"/>
      <c r="ALW110" s="130"/>
      <c r="ALX110" s="129"/>
      <c r="ALY110" s="130"/>
      <c r="ALZ110" s="130"/>
      <c r="AMA110" s="130"/>
      <c r="AMB110" s="130"/>
      <c r="AMC110" s="130"/>
      <c r="AMD110" s="130"/>
      <c r="AME110" s="130"/>
      <c r="AMF110" s="130"/>
      <c r="AMG110" s="130"/>
      <c r="AMH110" s="130"/>
      <c r="AMI110" s="130"/>
      <c r="AMJ110" s="130"/>
      <c r="AMK110" s="130"/>
      <c r="AML110" s="130"/>
      <c r="AMM110" s="130"/>
      <c r="AMN110" s="130"/>
      <c r="AMO110" s="130"/>
      <c r="AMP110" s="130"/>
      <c r="AMQ110" s="130"/>
      <c r="AMR110" s="130"/>
      <c r="AMS110" s="130"/>
      <c r="AMT110" s="129"/>
      <c r="AMU110" s="130"/>
      <c r="AMV110" s="130"/>
      <c r="AMW110" s="130"/>
      <c r="AMX110" s="130"/>
      <c r="AMY110" s="130"/>
      <c r="AMZ110" s="130"/>
      <c r="ANA110" s="130"/>
      <c r="ANB110" s="130"/>
      <c r="ANC110" s="130"/>
      <c r="AND110" s="130"/>
      <c r="ANE110" s="130"/>
      <c r="ANF110" s="130"/>
      <c r="ANG110" s="130"/>
      <c r="ANH110" s="130"/>
      <c r="ANI110" s="130"/>
      <c r="ANJ110" s="130"/>
      <c r="ANK110" s="130"/>
      <c r="ANL110" s="130"/>
      <c r="ANM110" s="130"/>
      <c r="ANN110" s="130"/>
      <c r="ANO110" s="130"/>
      <c r="ANP110" s="129"/>
      <c r="ANQ110" s="130"/>
      <c r="ANR110" s="130"/>
      <c r="ANS110" s="130"/>
      <c r="ANT110" s="130"/>
      <c r="ANU110" s="130"/>
      <c r="ANV110" s="130"/>
      <c r="ANW110" s="130"/>
      <c r="ANX110" s="130"/>
      <c r="ANY110" s="130"/>
      <c r="ANZ110" s="130"/>
      <c r="AOA110" s="130"/>
      <c r="AOB110" s="130"/>
      <c r="AOC110" s="130"/>
      <c r="AOD110" s="130"/>
      <c r="AOE110" s="130"/>
      <c r="AOF110" s="130"/>
      <c r="AOG110" s="130"/>
      <c r="AOH110" s="130"/>
      <c r="AOI110" s="130"/>
      <c r="AOJ110" s="130"/>
      <c r="AOK110" s="130"/>
      <c r="AOL110" s="129"/>
      <c r="AOM110" s="130"/>
      <c r="AON110" s="130"/>
      <c r="AOO110" s="130"/>
      <c r="AOP110" s="130"/>
      <c r="AOQ110" s="130"/>
      <c r="AOR110" s="130"/>
      <c r="AOS110" s="130"/>
      <c r="AOT110" s="130"/>
      <c r="AOU110" s="130"/>
      <c r="AOV110" s="130"/>
      <c r="AOW110" s="130"/>
      <c r="AOX110" s="130"/>
      <c r="AOY110" s="130"/>
      <c r="AOZ110" s="130"/>
      <c r="APA110" s="130"/>
      <c r="APB110" s="130"/>
      <c r="APC110" s="130"/>
      <c r="APD110" s="130"/>
      <c r="APE110" s="130"/>
      <c r="APF110" s="130"/>
      <c r="APG110" s="130"/>
      <c r="APH110" s="129"/>
      <c r="API110" s="130"/>
      <c r="APJ110" s="130"/>
      <c r="APK110" s="130"/>
      <c r="APL110" s="130"/>
      <c r="APM110" s="130"/>
      <c r="APN110" s="130"/>
      <c r="APO110" s="130"/>
      <c r="APP110" s="130"/>
      <c r="APQ110" s="130"/>
      <c r="APR110" s="130"/>
      <c r="APS110" s="130"/>
      <c r="APT110" s="130"/>
      <c r="APU110" s="130"/>
      <c r="APV110" s="130"/>
      <c r="APW110" s="130"/>
      <c r="APX110" s="130"/>
      <c r="APY110" s="130"/>
      <c r="APZ110" s="130"/>
      <c r="AQA110" s="130"/>
      <c r="AQB110" s="130"/>
      <c r="AQC110" s="130"/>
      <c r="AQD110" s="129"/>
      <c r="AQE110" s="130"/>
      <c r="AQF110" s="130"/>
      <c r="AQG110" s="130"/>
      <c r="AQH110" s="130"/>
      <c r="AQI110" s="130"/>
      <c r="AQJ110" s="130"/>
      <c r="AQK110" s="130"/>
      <c r="AQL110" s="130"/>
      <c r="AQM110" s="130"/>
      <c r="AQN110" s="130"/>
      <c r="AQO110" s="130"/>
      <c r="AQP110" s="130"/>
      <c r="AQQ110" s="130"/>
      <c r="AQR110" s="130"/>
      <c r="AQS110" s="130"/>
      <c r="AQT110" s="130"/>
      <c r="AQU110" s="130"/>
      <c r="AQV110" s="130"/>
      <c r="AQW110" s="130"/>
      <c r="AQX110" s="130"/>
      <c r="AQY110" s="130"/>
      <c r="AQZ110" s="129"/>
      <c r="ARA110" s="130"/>
      <c r="ARB110" s="130"/>
      <c r="ARC110" s="130"/>
      <c r="ARD110" s="130"/>
      <c r="ARE110" s="130"/>
      <c r="ARF110" s="130"/>
      <c r="ARG110" s="130"/>
      <c r="ARH110" s="130"/>
      <c r="ARI110" s="130"/>
      <c r="ARJ110" s="130"/>
      <c r="ARK110" s="130"/>
      <c r="ARL110" s="130"/>
      <c r="ARM110" s="130"/>
      <c r="ARN110" s="130"/>
      <c r="ARO110" s="130"/>
      <c r="ARP110" s="130"/>
      <c r="ARQ110" s="130"/>
      <c r="ARR110" s="130"/>
      <c r="ARS110" s="130"/>
      <c r="ART110" s="130"/>
      <c r="ARU110" s="130"/>
      <c r="ARV110" s="129"/>
      <c r="ARW110" s="130"/>
      <c r="ARX110" s="130"/>
      <c r="ARY110" s="130"/>
      <c r="ARZ110" s="130"/>
      <c r="ASA110" s="130"/>
      <c r="ASB110" s="130"/>
      <c r="ASC110" s="130"/>
      <c r="ASD110" s="130"/>
      <c r="ASE110" s="130"/>
      <c r="ASF110" s="130"/>
      <c r="ASG110" s="130"/>
      <c r="ASH110" s="130"/>
      <c r="ASI110" s="130"/>
      <c r="ASJ110" s="130"/>
      <c r="ASK110" s="130"/>
      <c r="ASL110" s="130"/>
      <c r="ASM110" s="130"/>
      <c r="ASN110" s="130"/>
      <c r="ASO110" s="130"/>
      <c r="ASP110" s="130"/>
      <c r="ASQ110" s="130"/>
      <c r="ASR110" s="129"/>
      <c r="ASS110" s="130"/>
      <c r="AST110" s="130"/>
      <c r="ASU110" s="130"/>
      <c r="ASV110" s="130"/>
      <c r="ASW110" s="130"/>
      <c r="ASX110" s="130"/>
      <c r="ASY110" s="130"/>
      <c r="ASZ110" s="130"/>
      <c r="ATA110" s="130"/>
      <c r="ATB110" s="130"/>
      <c r="ATC110" s="130"/>
      <c r="ATD110" s="130"/>
      <c r="ATE110" s="130"/>
      <c r="ATF110" s="130"/>
      <c r="ATG110" s="130"/>
      <c r="ATH110" s="130"/>
      <c r="ATI110" s="130"/>
      <c r="ATJ110" s="130"/>
      <c r="ATK110" s="130"/>
      <c r="ATL110" s="130"/>
      <c r="ATM110" s="130"/>
      <c r="ATN110" s="129"/>
      <c r="ATO110" s="130"/>
      <c r="ATP110" s="130"/>
      <c r="ATQ110" s="130"/>
      <c r="ATR110" s="130"/>
      <c r="ATS110" s="130"/>
      <c r="ATT110" s="130"/>
      <c r="ATU110" s="130"/>
      <c r="ATV110" s="130"/>
      <c r="ATW110" s="130"/>
      <c r="ATX110" s="130"/>
      <c r="ATY110" s="130"/>
      <c r="ATZ110" s="130"/>
      <c r="AUA110" s="130"/>
      <c r="AUB110" s="130"/>
      <c r="AUC110" s="130"/>
      <c r="AUD110" s="130"/>
      <c r="AUE110" s="130"/>
      <c r="AUF110" s="130"/>
      <c r="AUG110" s="130"/>
      <c r="AUH110" s="130"/>
      <c r="AUI110" s="130"/>
      <c r="AUJ110" s="129"/>
      <c r="AUK110" s="130"/>
      <c r="AUL110" s="130"/>
      <c r="AUM110" s="130"/>
      <c r="AUN110" s="130"/>
      <c r="AUO110" s="130"/>
      <c r="AUP110" s="130"/>
      <c r="AUQ110" s="130"/>
      <c r="AUR110" s="130"/>
      <c r="AUS110" s="130"/>
      <c r="AUT110" s="130"/>
      <c r="AUU110" s="130"/>
      <c r="AUV110" s="130"/>
      <c r="AUW110" s="130"/>
      <c r="AUX110" s="130"/>
      <c r="AUY110" s="130"/>
      <c r="AUZ110" s="130"/>
      <c r="AVA110" s="130"/>
      <c r="AVB110" s="130"/>
      <c r="AVC110" s="130"/>
      <c r="AVD110" s="130"/>
      <c r="AVE110" s="130"/>
      <c r="AVF110" s="129"/>
      <c r="AVG110" s="130"/>
      <c r="AVH110" s="130"/>
      <c r="AVI110" s="130"/>
      <c r="AVJ110" s="130"/>
      <c r="AVK110" s="130"/>
      <c r="AVL110" s="130"/>
      <c r="AVM110" s="130"/>
      <c r="AVN110" s="130"/>
      <c r="AVO110" s="130"/>
      <c r="AVP110" s="130"/>
      <c r="AVQ110" s="130"/>
      <c r="AVR110" s="130"/>
      <c r="AVS110" s="130"/>
      <c r="AVT110" s="130"/>
      <c r="AVU110" s="130"/>
      <c r="AVV110" s="130"/>
      <c r="AVW110" s="130"/>
      <c r="AVX110" s="130"/>
      <c r="AVY110" s="130"/>
      <c r="AVZ110" s="130"/>
      <c r="AWA110" s="130"/>
      <c r="AWB110" s="129"/>
      <c r="AWC110" s="130"/>
      <c r="AWD110" s="130"/>
      <c r="AWE110" s="130"/>
      <c r="AWF110" s="130"/>
      <c r="AWG110" s="130"/>
      <c r="AWH110" s="130"/>
      <c r="AWI110" s="130"/>
      <c r="AWJ110" s="130"/>
      <c r="AWK110" s="130"/>
      <c r="AWL110" s="130"/>
      <c r="AWM110" s="130"/>
      <c r="AWN110" s="130"/>
      <c r="AWO110" s="130"/>
      <c r="AWP110" s="130"/>
      <c r="AWQ110" s="130"/>
      <c r="AWR110" s="130"/>
      <c r="AWS110" s="130"/>
      <c r="AWT110" s="130"/>
      <c r="AWU110" s="130"/>
      <c r="AWV110" s="130"/>
      <c r="AWW110" s="130"/>
      <c r="AWX110" s="129"/>
      <c r="AWY110" s="130"/>
      <c r="AWZ110" s="130"/>
      <c r="AXA110" s="130"/>
      <c r="AXB110" s="130"/>
      <c r="AXC110" s="130"/>
      <c r="AXD110" s="130"/>
      <c r="AXE110" s="130"/>
      <c r="AXF110" s="130"/>
      <c r="AXG110" s="130"/>
      <c r="AXH110" s="130"/>
      <c r="AXI110" s="130"/>
      <c r="AXJ110" s="130"/>
      <c r="AXK110" s="130"/>
      <c r="AXL110" s="130"/>
      <c r="AXM110" s="130"/>
      <c r="AXN110" s="130"/>
      <c r="AXO110" s="130"/>
      <c r="AXP110" s="130"/>
      <c r="AXQ110" s="130"/>
      <c r="AXR110" s="130"/>
      <c r="AXS110" s="130"/>
      <c r="AXT110" s="129"/>
      <c r="AXU110" s="130"/>
      <c r="AXV110" s="130"/>
      <c r="AXW110" s="130"/>
      <c r="AXX110" s="130"/>
      <c r="AXY110" s="130"/>
      <c r="AXZ110" s="130"/>
      <c r="AYA110" s="130"/>
      <c r="AYB110" s="130"/>
      <c r="AYC110" s="130"/>
      <c r="AYD110" s="130"/>
      <c r="AYE110" s="130"/>
      <c r="AYF110" s="130"/>
      <c r="AYG110" s="130"/>
      <c r="AYH110" s="130"/>
      <c r="AYI110" s="130"/>
      <c r="AYJ110" s="130"/>
      <c r="AYK110" s="130"/>
      <c r="AYL110" s="130"/>
      <c r="AYM110" s="130"/>
      <c r="AYN110" s="130"/>
      <c r="AYO110" s="130"/>
      <c r="AYP110" s="129"/>
      <c r="AYQ110" s="130"/>
      <c r="AYR110" s="130"/>
      <c r="AYS110" s="130"/>
      <c r="AYT110" s="130"/>
      <c r="AYU110" s="130"/>
      <c r="AYV110" s="130"/>
      <c r="AYW110" s="130"/>
      <c r="AYX110" s="130"/>
      <c r="AYY110" s="130"/>
      <c r="AYZ110" s="130"/>
      <c r="AZA110" s="130"/>
      <c r="AZB110" s="130"/>
      <c r="AZC110" s="130"/>
      <c r="AZD110" s="130"/>
      <c r="AZE110" s="130"/>
      <c r="AZF110" s="130"/>
      <c r="AZG110" s="130"/>
      <c r="AZH110" s="130"/>
      <c r="AZI110" s="130"/>
      <c r="AZJ110" s="130"/>
      <c r="AZK110" s="130"/>
      <c r="AZL110" s="129"/>
      <c r="AZM110" s="130"/>
      <c r="AZN110" s="130"/>
      <c r="AZO110" s="130"/>
      <c r="AZP110" s="130"/>
      <c r="AZQ110" s="130"/>
      <c r="AZR110" s="130"/>
      <c r="AZS110" s="130"/>
      <c r="AZT110" s="130"/>
      <c r="AZU110" s="130"/>
      <c r="AZV110" s="130"/>
      <c r="AZW110" s="130"/>
      <c r="AZX110" s="130"/>
      <c r="AZY110" s="130"/>
      <c r="AZZ110" s="130"/>
      <c r="BAA110" s="130"/>
      <c r="BAB110" s="130"/>
      <c r="BAC110" s="130"/>
      <c r="BAD110" s="130"/>
      <c r="BAE110" s="130"/>
      <c r="BAF110" s="130"/>
      <c r="BAG110" s="130"/>
      <c r="BAH110" s="129"/>
      <c r="BAI110" s="130"/>
      <c r="BAJ110" s="130"/>
      <c r="BAK110" s="130"/>
      <c r="BAL110" s="130"/>
      <c r="BAM110" s="130"/>
      <c r="BAN110" s="130"/>
      <c r="BAO110" s="130"/>
      <c r="BAP110" s="130"/>
      <c r="BAQ110" s="130"/>
      <c r="BAR110" s="130"/>
      <c r="BAS110" s="130"/>
      <c r="BAT110" s="130"/>
      <c r="BAU110" s="130"/>
      <c r="BAV110" s="130"/>
      <c r="BAW110" s="130"/>
      <c r="BAX110" s="130"/>
      <c r="BAY110" s="130"/>
      <c r="BAZ110" s="130"/>
      <c r="BBA110" s="130"/>
      <c r="BBB110" s="130"/>
      <c r="BBC110" s="130"/>
      <c r="BBD110" s="129"/>
      <c r="BBE110" s="130"/>
      <c r="BBF110" s="130"/>
      <c r="BBG110" s="130"/>
      <c r="BBH110" s="130"/>
      <c r="BBI110" s="130"/>
      <c r="BBJ110" s="130"/>
      <c r="BBK110" s="130"/>
      <c r="BBL110" s="130"/>
      <c r="BBM110" s="130"/>
      <c r="BBN110" s="130"/>
      <c r="BBO110" s="130"/>
      <c r="BBP110" s="130"/>
      <c r="BBQ110" s="130"/>
      <c r="BBR110" s="130"/>
      <c r="BBS110" s="130"/>
      <c r="BBT110" s="130"/>
      <c r="BBU110" s="130"/>
      <c r="BBV110" s="130"/>
      <c r="BBW110" s="130"/>
      <c r="BBX110" s="130"/>
      <c r="BBY110" s="130"/>
      <c r="BBZ110" s="129"/>
      <c r="BCA110" s="130"/>
      <c r="BCB110" s="130"/>
      <c r="BCC110" s="130"/>
      <c r="BCD110" s="130"/>
      <c r="BCE110" s="130"/>
      <c r="BCF110" s="130"/>
      <c r="BCG110" s="130"/>
      <c r="BCH110" s="130"/>
      <c r="BCI110" s="130"/>
      <c r="BCJ110" s="130"/>
      <c r="BCK110" s="130"/>
      <c r="BCL110" s="130"/>
      <c r="BCM110" s="130"/>
      <c r="BCN110" s="130"/>
      <c r="BCO110" s="130"/>
      <c r="BCP110" s="130"/>
      <c r="BCQ110" s="130"/>
      <c r="BCR110" s="130"/>
      <c r="BCS110" s="130"/>
      <c r="BCT110" s="130"/>
      <c r="BCU110" s="130"/>
      <c r="BCV110" s="129"/>
      <c r="BCW110" s="130"/>
      <c r="BCX110" s="130"/>
      <c r="BCY110" s="130"/>
      <c r="BCZ110" s="130"/>
      <c r="BDA110" s="130"/>
      <c r="BDB110" s="130"/>
      <c r="BDC110" s="130"/>
      <c r="BDD110" s="130"/>
      <c r="BDE110" s="130"/>
      <c r="BDF110" s="130"/>
      <c r="BDG110" s="130"/>
      <c r="BDH110" s="130"/>
      <c r="BDI110" s="130"/>
      <c r="BDJ110" s="130"/>
      <c r="BDK110" s="130"/>
      <c r="BDL110" s="130"/>
      <c r="BDM110" s="130"/>
      <c r="BDN110" s="130"/>
      <c r="BDO110" s="130"/>
      <c r="BDP110" s="130"/>
      <c r="BDQ110" s="130"/>
      <c r="BDR110" s="129"/>
      <c r="BDS110" s="130"/>
      <c r="BDT110" s="130"/>
      <c r="BDU110" s="130"/>
      <c r="BDV110" s="130"/>
      <c r="BDW110" s="130"/>
      <c r="BDX110" s="130"/>
      <c r="BDY110" s="130"/>
      <c r="BDZ110" s="130"/>
      <c r="BEA110" s="130"/>
      <c r="BEB110" s="130"/>
      <c r="BEC110" s="130"/>
      <c r="BED110" s="130"/>
      <c r="BEE110" s="130"/>
      <c r="BEF110" s="130"/>
      <c r="BEG110" s="130"/>
      <c r="BEH110" s="130"/>
      <c r="BEI110" s="130"/>
      <c r="BEJ110" s="130"/>
      <c r="BEK110" s="130"/>
      <c r="BEL110" s="130"/>
      <c r="BEM110" s="130"/>
      <c r="BEN110" s="129"/>
      <c r="BEO110" s="130"/>
      <c r="BEP110" s="130"/>
      <c r="BEQ110" s="130"/>
      <c r="BER110" s="130"/>
      <c r="BES110" s="130"/>
      <c r="BET110" s="130"/>
      <c r="BEU110" s="130"/>
      <c r="BEV110" s="130"/>
      <c r="BEW110" s="130"/>
      <c r="BEX110" s="130"/>
      <c r="BEY110" s="130"/>
      <c r="BEZ110" s="130"/>
      <c r="BFA110" s="130"/>
      <c r="BFB110" s="130"/>
      <c r="BFC110" s="130"/>
      <c r="BFD110" s="130"/>
      <c r="BFE110" s="130"/>
      <c r="BFF110" s="130"/>
      <c r="BFG110" s="130"/>
      <c r="BFH110" s="130"/>
      <c r="BFI110" s="130"/>
      <c r="BFJ110" s="129"/>
      <c r="BFK110" s="130"/>
      <c r="BFL110" s="130"/>
      <c r="BFM110" s="130"/>
      <c r="BFN110" s="130"/>
      <c r="BFO110" s="130"/>
      <c r="BFP110" s="130"/>
      <c r="BFQ110" s="130"/>
      <c r="BFR110" s="130"/>
      <c r="BFS110" s="130"/>
      <c r="BFT110" s="130"/>
      <c r="BFU110" s="130"/>
      <c r="BFV110" s="130"/>
      <c r="BFW110" s="130"/>
      <c r="BFX110" s="130"/>
      <c r="BFY110" s="130"/>
      <c r="BFZ110" s="130"/>
      <c r="BGA110" s="130"/>
      <c r="BGB110" s="130"/>
      <c r="BGC110" s="130"/>
      <c r="BGD110" s="130"/>
      <c r="BGE110" s="130"/>
      <c r="BGF110" s="129"/>
      <c r="BGG110" s="130"/>
      <c r="BGH110" s="130"/>
      <c r="BGI110" s="130"/>
      <c r="BGJ110" s="130"/>
      <c r="BGK110" s="130"/>
      <c r="BGL110" s="130"/>
      <c r="BGM110" s="130"/>
      <c r="BGN110" s="130"/>
      <c r="BGO110" s="130"/>
      <c r="BGP110" s="130"/>
      <c r="BGQ110" s="130"/>
      <c r="BGR110" s="130"/>
      <c r="BGS110" s="130"/>
      <c r="BGT110" s="130"/>
      <c r="BGU110" s="130"/>
      <c r="BGV110" s="130"/>
      <c r="BGW110" s="130"/>
      <c r="BGX110" s="130"/>
      <c r="BGY110" s="130"/>
      <c r="BGZ110" s="130"/>
      <c r="BHA110" s="130"/>
      <c r="BHB110" s="129"/>
      <c r="BHC110" s="130"/>
      <c r="BHD110" s="130"/>
      <c r="BHE110" s="130"/>
      <c r="BHF110" s="130"/>
      <c r="BHG110" s="130"/>
      <c r="BHH110" s="130"/>
      <c r="BHI110" s="130"/>
      <c r="BHJ110" s="130"/>
      <c r="BHK110" s="130"/>
      <c r="BHL110" s="130"/>
      <c r="BHM110" s="130"/>
      <c r="BHN110" s="130"/>
      <c r="BHO110" s="130"/>
      <c r="BHP110" s="130"/>
      <c r="BHQ110" s="130"/>
      <c r="BHR110" s="130"/>
      <c r="BHS110" s="130"/>
      <c r="BHT110" s="130"/>
      <c r="BHU110" s="130"/>
      <c r="BHV110" s="130"/>
      <c r="BHW110" s="130"/>
      <c r="BHX110" s="129"/>
      <c r="BHY110" s="130"/>
      <c r="BHZ110" s="130"/>
      <c r="BIA110" s="130"/>
      <c r="BIB110" s="130"/>
      <c r="BIC110" s="130"/>
      <c r="BID110" s="130"/>
      <c r="BIE110" s="130"/>
      <c r="BIF110" s="130"/>
      <c r="BIG110" s="130"/>
      <c r="BIH110" s="130"/>
      <c r="BII110" s="130"/>
      <c r="BIJ110" s="130"/>
      <c r="BIK110" s="130"/>
      <c r="BIL110" s="130"/>
      <c r="BIM110" s="130"/>
      <c r="BIN110" s="130"/>
      <c r="BIO110" s="130"/>
      <c r="BIP110" s="130"/>
      <c r="BIQ110" s="130"/>
      <c r="BIR110" s="130"/>
      <c r="BIS110" s="130"/>
      <c r="BIT110" s="129"/>
      <c r="BIU110" s="130"/>
      <c r="BIV110" s="130"/>
      <c r="BIW110" s="130"/>
      <c r="BIX110" s="130"/>
      <c r="BIY110" s="130"/>
      <c r="BIZ110" s="130"/>
      <c r="BJA110" s="130"/>
      <c r="BJB110" s="130"/>
      <c r="BJC110" s="130"/>
      <c r="BJD110" s="130"/>
      <c r="BJE110" s="130"/>
      <c r="BJF110" s="130"/>
      <c r="BJG110" s="130"/>
      <c r="BJH110" s="130"/>
      <c r="BJI110" s="130"/>
      <c r="BJJ110" s="130"/>
      <c r="BJK110" s="130"/>
      <c r="BJL110" s="130"/>
      <c r="BJM110" s="130"/>
      <c r="BJN110" s="130"/>
      <c r="BJO110" s="130"/>
      <c r="BJP110" s="129"/>
      <c r="BJQ110" s="130"/>
      <c r="BJR110" s="130"/>
      <c r="BJS110" s="130"/>
      <c r="BJT110" s="130"/>
      <c r="BJU110" s="130"/>
      <c r="BJV110" s="130"/>
      <c r="BJW110" s="130"/>
      <c r="BJX110" s="130"/>
      <c r="BJY110" s="130"/>
      <c r="BJZ110" s="130"/>
      <c r="BKA110" s="130"/>
      <c r="BKB110" s="130"/>
      <c r="BKC110" s="130"/>
      <c r="BKD110" s="130"/>
      <c r="BKE110" s="130"/>
      <c r="BKF110" s="130"/>
      <c r="BKG110" s="130"/>
      <c r="BKH110" s="130"/>
      <c r="BKI110" s="130"/>
      <c r="BKJ110" s="130"/>
      <c r="BKK110" s="130"/>
      <c r="BKL110" s="129"/>
      <c r="BKM110" s="130"/>
      <c r="BKN110" s="130"/>
      <c r="BKO110" s="130"/>
      <c r="BKP110" s="130"/>
      <c r="BKQ110" s="130"/>
      <c r="BKR110" s="130"/>
      <c r="BKS110" s="130"/>
      <c r="BKT110" s="130"/>
      <c r="BKU110" s="130"/>
      <c r="BKV110" s="130"/>
      <c r="BKW110" s="130"/>
      <c r="BKX110" s="130"/>
      <c r="BKY110" s="130"/>
      <c r="BKZ110" s="130"/>
      <c r="BLA110" s="130"/>
      <c r="BLB110" s="130"/>
      <c r="BLC110" s="130"/>
      <c r="BLD110" s="130"/>
      <c r="BLE110" s="130"/>
      <c r="BLF110" s="130"/>
      <c r="BLG110" s="130"/>
      <c r="BLH110" s="129"/>
      <c r="BLI110" s="130"/>
      <c r="BLJ110" s="130"/>
      <c r="BLK110" s="130"/>
      <c r="BLL110" s="130"/>
      <c r="BLM110" s="130"/>
      <c r="BLN110" s="130"/>
      <c r="BLO110" s="130"/>
      <c r="BLP110" s="130"/>
      <c r="BLQ110" s="130"/>
      <c r="BLR110" s="130"/>
      <c r="BLS110" s="130"/>
      <c r="BLT110" s="130"/>
      <c r="BLU110" s="130"/>
      <c r="BLV110" s="130"/>
      <c r="BLW110" s="130"/>
      <c r="BLX110" s="130"/>
      <c r="BLY110" s="130"/>
      <c r="BLZ110" s="130"/>
      <c r="BMA110" s="130"/>
      <c r="BMB110" s="130"/>
      <c r="BMC110" s="130"/>
      <c r="BMD110" s="129"/>
      <c r="BME110" s="130"/>
      <c r="BMF110" s="130"/>
      <c r="BMG110" s="130"/>
      <c r="BMH110" s="130"/>
      <c r="BMI110" s="130"/>
      <c r="BMJ110" s="130"/>
      <c r="BMK110" s="130"/>
      <c r="BML110" s="130"/>
      <c r="BMM110" s="130"/>
      <c r="BMN110" s="130"/>
      <c r="BMO110" s="130"/>
      <c r="BMP110" s="130"/>
      <c r="BMQ110" s="130"/>
      <c r="BMR110" s="130"/>
      <c r="BMS110" s="130"/>
      <c r="BMT110" s="130"/>
      <c r="BMU110" s="130"/>
      <c r="BMV110" s="130"/>
      <c r="BMW110" s="130"/>
      <c r="BMX110" s="130"/>
      <c r="BMY110" s="130"/>
      <c r="BMZ110" s="129"/>
      <c r="BNA110" s="130"/>
      <c r="BNB110" s="130"/>
      <c r="BNC110" s="130"/>
      <c r="BND110" s="130"/>
      <c r="BNE110" s="130"/>
      <c r="BNF110" s="130"/>
      <c r="BNG110" s="130"/>
      <c r="BNH110" s="130"/>
      <c r="BNI110" s="130"/>
      <c r="BNJ110" s="130"/>
      <c r="BNK110" s="130"/>
      <c r="BNL110" s="130"/>
      <c r="BNM110" s="130"/>
      <c r="BNN110" s="130"/>
      <c r="BNO110" s="130"/>
      <c r="BNP110" s="130"/>
      <c r="BNQ110" s="130"/>
      <c r="BNR110" s="130"/>
      <c r="BNS110" s="130"/>
      <c r="BNT110" s="130"/>
      <c r="BNU110" s="130"/>
      <c r="BNV110" s="129"/>
      <c r="BNW110" s="130"/>
      <c r="BNX110" s="130"/>
      <c r="BNY110" s="130"/>
      <c r="BNZ110" s="130"/>
      <c r="BOA110" s="130"/>
      <c r="BOB110" s="130"/>
      <c r="BOC110" s="130"/>
      <c r="BOD110" s="130"/>
      <c r="BOE110" s="130"/>
      <c r="BOF110" s="130"/>
      <c r="BOG110" s="130"/>
      <c r="BOH110" s="130"/>
      <c r="BOI110" s="130"/>
      <c r="BOJ110" s="130"/>
      <c r="BOK110" s="130"/>
      <c r="BOL110" s="130"/>
      <c r="BOM110" s="130"/>
      <c r="BON110" s="130"/>
      <c r="BOO110" s="130"/>
      <c r="BOP110" s="130"/>
      <c r="BOQ110" s="130"/>
      <c r="BOR110" s="129"/>
      <c r="BOS110" s="130"/>
      <c r="BOT110" s="130"/>
      <c r="BOU110" s="130"/>
      <c r="BOV110" s="130"/>
      <c r="BOW110" s="130"/>
      <c r="BOX110" s="130"/>
      <c r="BOY110" s="130"/>
      <c r="BOZ110" s="130"/>
      <c r="BPA110" s="130"/>
      <c r="BPB110" s="130"/>
      <c r="BPC110" s="130"/>
      <c r="BPD110" s="130"/>
      <c r="BPE110" s="130"/>
      <c r="BPF110" s="130"/>
      <c r="BPG110" s="130"/>
      <c r="BPH110" s="130"/>
      <c r="BPI110" s="130"/>
      <c r="BPJ110" s="130"/>
      <c r="BPK110" s="130"/>
      <c r="BPL110" s="130"/>
      <c r="BPM110" s="130"/>
      <c r="BPN110" s="129"/>
      <c r="BPO110" s="130"/>
      <c r="BPP110" s="130"/>
      <c r="BPQ110" s="130"/>
      <c r="BPR110" s="130"/>
      <c r="BPS110" s="130"/>
      <c r="BPT110" s="130"/>
      <c r="BPU110" s="130"/>
      <c r="BPV110" s="130"/>
      <c r="BPW110" s="130"/>
      <c r="BPX110" s="130"/>
      <c r="BPY110" s="130"/>
      <c r="BPZ110" s="130"/>
      <c r="BQA110" s="130"/>
      <c r="BQB110" s="130"/>
      <c r="BQC110" s="130"/>
      <c r="BQD110" s="130"/>
      <c r="BQE110" s="130"/>
      <c r="BQF110" s="130"/>
      <c r="BQG110" s="130"/>
      <c r="BQH110" s="130"/>
      <c r="BQI110" s="130"/>
      <c r="BQJ110" s="129"/>
      <c r="BQK110" s="130"/>
      <c r="BQL110" s="130"/>
      <c r="BQM110" s="130"/>
      <c r="BQN110" s="130"/>
      <c r="BQO110" s="130"/>
      <c r="BQP110" s="130"/>
      <c r="BQQ110" s="130"/>
      <c r="BQR110" s="130"/>
      <c r="BQS110" s="130"/>
      <c r="BQT110" s="130"/>
      <c r="BQU110" s="130"/>
      <c r="BQV110" s="130"/>
      <c r="BQW110" s="130"/>
      <c r="BQX110" s="130"/>
      <c r="BQY110" s="130"/>
      <c r="BQZ110" s="130"/>
      <c r="BRA110" s="130"/>
      <c r="BRB110" s="130"/>
      <c r="BRC110" s="130"/>
      <c r="BRD110" s="130"/>
      <c r="BRE110" s="130"/>
      <c r="BRF110" s="129"/>
      <c r="BRG110" s="130"/>
      <c r="BRH110" s="130"/>
      <c r="BRI110" s="130"/>
      <c r="BRJ110" s="130"/>
      <c r="BRK110" s="130"/>
      <c r="BRL110" s="130"/>
      <c r="BRM110" s="130"/>
      <c r="BRN110" s="130"/>
      <c r="BRO110" s="130"/>
      <c r="BRP110" s="130"/>
      <c r="BRQ110" s="130"/>
      <c r="BRR110" s="130"/>
      <c r="BRS110" s="130"/>
      <c r="BRT110" s="130"/>
      <c r="BRU110" s="130"/>
      <c r="BRV110" s="130"/>
      <c r="BRW110" s="130"/>
      <c r="BRX110" s="130"/>
      <c r="BRY110" s="130"/>
      <c r="BRZ110" s="130"/>
      <c r="BSA110" s="130"/>
      <c r="BSB110" s="129"/>
      <c r="BSC110" s="130"/>
      <c r="BSD110" s="130"/>
      <c r="BSE110" s="130"/>
      <c r="BSF110" s="130"/>
      <c r="BSG110" s="130"/>
      <c r="BSH110" s="130"/>
      <c r="BSI110" s="130"/>
      <c r="BSJ110" s="130"/>
      <c r="BSK110" s="130"/>
      <c r="BSL110" s="130"/>
      <c r="BSM110" s="130"/>
      <c r="BSN110" s="130"/>
      <c r="BSO110" s="130"/>
      <c r="BSP110" s="130"/>
      <c r="BSQ110" s="130"/>
      <c r="BSR110" s="130"/>
      <c r="BSS110" s="130"/>
      <c r="BST110" s="130"/>
      <c r="BSU110" s="130"/>
      <c r="BSV110" s="130"/>
      <c r="BSW110" s="130"/>
      <c r="BSX110" s="129"/>
      <c r="BSY110" s="130"/>
      <c r="BSZ110" s="130"/>
      <c r="BTA110" s="130"/>
      <c r="BTB110" s="130"/>
      <c r="BTC110" s="130"/>
      <c r="BTD110" s="130"/>
      <c r="BTE110" s="130"/>
      <c r="BTF110" s="130"/>
      <c r="BTG110" s="130"/>
      <c r="BTH110" s="130"/>
      <c r="BTI110" s="130"/>
      <c r="BTJ110" s="130"/>
      <c r="BTK110" s="130"/>
      <c r="BTL110" s="130"/>
      <c r="BTM110" s="130"/>
      <c r="BTN110" s="130"/>
      <c r="BTO110" s="130"/>
      <c r="BTP110" s="130"/>
      <c r="BTQ110" s="130"/>
      <c r="BTR110" s="130"/>
      <c r="BTS110" s="130"/>
      <c r="BTT110" s="129"/>
      <c r="BTU110" s="130"/>
      <c r="BTV110" s="130"/>
      <c r="BTW110" s="130"/>
      <c r="BTX110" s="130"/>
      <c r="BTY110" s="130"/>
      <c r="BTZ110" s="130"/>
      <c r="BUA110" s="130"/>
      <c r="BUB110" s="130"/>
      <c r="BUC110" s="130"/>
      <c r="BUD110" s="130"/>
      <c r="BUE110" s="130"/>
      <c r="BUF110" s="130"/>
      <c r="BUG110" s="130"/>
      <c r="BUH110" s="130"/>
      <c r="BUI110" s="130"/>
      <c r="BUJ110" s="130"/>
      <c r="BUK110" s="130"/>
      <c r="BUL110" s="130"/>
      <c r="BUM110" s="130"/>
      <c r="BUN110" s="130"/>
      <c r="BUO110" s="130"/>
      <c r="BUP110" s="129"/>
      <c r="BUQ110" s="130"/>
      <c r="BUR110" s="130"/>
      <c r="BUS110" s="130"/>
      <c r="BUT110" s="130"/>
      <c r="BUU110" s="130"/>
      <c r="BUV110" s="130"/>
      <c r="BUW110" s="130"/>
      <c r="BUX110" s="130"/>
      <c r="BUY110" s="130"/>
      <c r="BUZ110" s="130"/>
      <c r="BVA110" s="130"/>
      <c r="BVB110" s="130"/>
      <c r="BVC110" s="130"/>
      <c r="BVD110" s="130"/>
      <c r="BVE110" s="130"/>
      <c r="BVF110" s="130"/>
      <c r="BVG110" s="130"/>
      <c r="BVH110" s="130"/>
      <c r="BVI110" s="130"/>
      <c r="BVJ110" s="130"/>
      <c r="BVK110" s="130"/>
      <c r="BVL110" s="129"/>
      <c r="BVM110" s="130"/>
      <c r="BVN110" s="130"/>
      <c r="BVO110" s="130"/>
      <c r="BVP110" s="130"/>
      <c r="BVQ110" s="130"/>
      <c r="BVR110" s="130"/>
      <c r="BVS110" s="130"/>
      <c r="BVT110" s="130"/>
      <c r="BVU110" s="130"/>
      <c r="BVV110" s="130"/>
      <c r="BVW110" s="130"/>
      <c r="BVX110" s="130"/>
      <c r="BVY110" s="130"/>
      <c r="BVZ110" s="130"/>
      <c r="BWA110" s="130"/>
      <c r="BWB110" s="130"/>
      <c r="BWC110" s="130"/>
      <c r="BWD110" s="130"/>
      <c r="BWE110" s="130"/>
      <c r="BWF110" s="130"/>
      <c r="BWG110" s="130"/>
      <c r="BWH110" s="129"/>
      <c r="BWI110" s="130"/>
      <c r="BWJ110" s="130"/>
      <c r="BWK110" s="130"/>
      <c r="BWL110" s="130"/>
      <c r="BWM110" s="130"/>
      <c r="BWN110" s="130"/>
      <c r="BWO110" s="130"/>
      <c r="BWP110" s="130"/>
      <c r="BWQ110" s="130"/>
      <c r="BWR110" s="130"/>
      <c r="BWS110" s="130"/>
      <c r="BWT110" s="130"/>
      <c r="BWU110" s="130"/>
      <c r="BWV110" s="130"/>
      <c r="BWW110" s="130"/>
      <c r="BWX110" s="130"/>
      <c r="BWY110" s="130"/>
      <c r="BWZ110" s="130"/>
      <c r="BXA110" s="130"/>
      <c r="BXB110" s="130"/>
      <c r="BXC110" s="130"/>
      <c r="BXD110" s="129"/>
      <c r="BXE110" s="130"/>
      <c r="BXF110" s="130"/>
      <c r="BXG110" s="130"/>
      <c r="BXH110" s="130"/>
      <c r="BXI110" s="130"/>
      <c r="BXJ110" s="130"/>
      <c r="BXK110" s="130"/>
      <c r="BXL110" s="130"/>
      <c r="BXM110" s="130"/>
      <c r="BXN110" s="130"/>
      <c r="BXO110" s="130"/>
      <c r="BXP110" s="130"/>
      <c r="BXQ110" s="130"/>
      <c r="BXR110" s="130"/>
      <c r="BXS110" s="130"/>
      <c r="BXT110" s="130"/>
      <c r="BXU110" s="130"/>
      <c r="BXV110" s="130"/>
      <c r="BXW110" s="130"/>
      <c r="BXX110" s="130"/>
      <c r="BXY110" s="130"/>
      <c r="BXZ110" s="129"/>
      <c r="BYA110" s="130"/>
      <c r="BYB110" s="130"/>
      <c r="BYC110" s="130"/>
      <c r="BYD110" s="130"/>
      <c r="BYE110" s="130"/>
      <c r="BYF110" s="130"/>
      <c r="BYG110" s="130"/>
      <c r="BYH110" s="130"/>
      <c r="BYI110" s="130"/>
      <c r="BYJ110" s="130"/>
      <c r="BYK110" s="130"/>
      <c r="BYL110" s="130"/>
      <c r="BYM110" s="130"/>
      <c r="BYN110" s="130"/>
      <c r="BYO110" s="130"/>
      <c r="BYP110" s="130"/>
      <c r="BYQ110" s="130"/>
      <c r="BYR110" s="130"/>
      <c r="BYS110" s="130"/>
      <c r="BYT110" s="130"/>
      <c r="BYU110" s="130"/>
      <c r="BYV110" s="129"/>
      <c r="BYW110" s="130"/>
      <c r="BYX110" s="130"/>
      <c r="BYY110" s="130"/>
      <c r="BYZ110" s="130"/>
      <c r="BZA110" s="130"/>
      <c r="BZB110" s="130"/>
      <c r="BZC110" s="130"/>
      <c r="BZD110" s="130"/>
      <c r="BZE110" s="130"/>
      <c r="BZF110" s="130"/>
      <c r="BZG110" s="130"/>
      <c r="BZH110" s="130"/>
      <c r="BZI110" s="130"/>
      <c r="BZJ110" s="130"/>
      <c r="BZK110" s="130"/>
      <c r="BZL110" s="130"/>
      <c r="BZM110" s="130"/>
      <c r="BZN110" s="130"/>
      <c r="BZO110" s="130"/>
      <c r="BZP110" s="130"/>
      <c r="BZQ110" s="130"/>
      <c r="BZR110" s="129"/>
      <c r="BZS110" s="130"/>
      <c r="BZT110" s="130"/>
      <c r="BZU110" s="130"/>
      <c r="BZV110" s="130"/>
      <c r="BZW110" s="130"/>
      <c r="BZX110" s="130"/>
      <c r="BZY110" s="130"/>
      <c r="BZZ110" s="130"/>
      <c r="CAA110" s="130"/>
      <c r="CAB110" s="130"/>
      <c r="CAC110" s="130"/>
      <c r="CAD110" s="130"/>
      <c r="CAE110" s="130"/>
      <c r="CAF110" s="130"/>
      <c r="CAG110" s="130"/>
      <c r="CAH110" s="130"/>
      <c r="CAI110" s="130"/>
      <c r="CAJ110" s="130"/>
      <c r="CAK110" s="130"/>
      <c r="CAL110" s="130"/>
      <c r="CAM110" s="130"/>
      <c r="CAN110" s="129"/>
      <c r="CAO110" s="130"/>
      <c r="CAP110" s="130"/>
      <c r="CAQ110" s="130"/>
      <c r="CAR110" s="130"/>
      <c r="CAS110" s="130"/>
      <c r="CAT110" s="130"/>
      <c r="CAU110" s="130"/>
      <c r="CAV110" s="130"/>
      <c r="CAW110" s="130"/>
      <c r="CAX110" s="130"/>
      <c r="CAY110" s="130"/>
      <c r="CAZ110" s="130"/>
      <c r="CBA110" s="130"/>
      <c r="CBB110" s="130"/>
      <c r="CBC110" s="130"/>
      <c r="CBD110" s="130"/>
      <c r="CBE110" s="130"/>
      <c r="CBF110" s="130"/>
      <c r="CBG110" s="130"/>
      <c r="CBH110" s="130"/>
      <c r="CBI110" s="130"/>
      <c r="CBJ110" s="129"/>
      <c r="CBK110" s="130"/>
      <c r="CBL110" s="130"/>
      <c r="CBM110" s="130"/>
      <c r="CBN110" s="130"/>
      <c r="CBO110" s="130"/>
      <c r="CBP110" s="130"/>
      <c r="CBQ110" s="130"/>
      <c r="CBR110" s="130"/>
      <c r="CBS110" s="130"/>
      <c r="CBT110" s="130"/>
      <c r="CBU110" s="130"/>
      <c r="CBV110" s="130"/>
      <c r="CBW110" s="130"/>
      <c r="CBX110" s="130"/>
      <c r="CBY110" s="130"/>
      <c r="CBZ110" s="130"/>
      <c r="CCA110" s="130"/>
      <c r="CCB110" s="130"/>
      <c r="CCC110" s="130"/>
      <c r="CCD110" s="130"/>
      <c r="CCE110" s="130"/>
      <c r="CCF110" s="129"/>
      <c r="CCG110" s="130"/>
      <c r="CCH110" s="130"/>
      <c r="CCI110" s="130"/>
      <c r="CCJ110" s="130"/>
      <c r="CCK110" s="130"/>
      <c r="CCL110" s="130"/>
      <c r="CCM110" s="130"/>
      <c r="CCN110" s="130"/>
      <c r="CCO110" s="130"/>
      <c r="CCP110" s="130"/>
      <c r="CCQ110" s="130"/>
      <c r="CCR110" s="130"/>
      <c r="CCS110" s="130"/>
      <c r="CCT110" s="130"/>
      <c r="CCU110" s="130"/>
      <c r="CCV110" s="130"/>
      <c r="CCW110" s="130"/>
      <c r="CCX110" s="130"/>
      <c r="CCY110" s="130"/>
      <c r="CCZ110" s="130"/>
      <c r="CDA110" s="130"/>
      <c r="CDB110" s="129"/>
      <c r="CDC110" s="130"/>
      <c r="CDD110" s="130"/>
      <c r="CDE110" s="130"/>
      <c r="CDF110" s="130"/>
      <c r="CDG110" s="130"/>
      <c r="CDH110" s="130"/>
      <c r="CDI110" s="130"/>
      <c r="CDJ110" s="130"/>
      <c r="CDK110" s="130"/>
      <c r="CDL110" s="130"/>
      <c r="CDM110" s="130"/>
      <c r="CDN110" s="130"/>
      <c r="CDO110" s="130"/>
      <c r="CDP110" s="130"/>
      <c r="CDQ110" s="130"/>
      <c r="CDR110" s="130"/>
      <c r="CDS110" s="130"/>
      <c r="CDT110" s="130"/>
      <c r="CDU110" s="130"/>
      <c r="CDV110" s="130"/>
      <c r="CDW110" s="130"/>
      <c r="CDX110" s="129"/>
      <c r="CDY110" s="130"/>
      <c r="CDZ110" s="130"/>
      <c r="CEA110" s="130"/>
      <c r="CEB110" s="130"/>
      <c r="CEC110" s="130"/>
      <c r="CED110" s="130"/>
      <c r="CEE110" s="130"/>
      <c r="CEF110" s="130"/>
      <c r="CEG110" s="130"/>
      <c r="CEH110" s="130"/>
      <c r="CEI110" s="130"/>
      <c r="CEJ110" s="130"/>
      <c r="CEK110" s="130"/>
      <c r="CEL110" s="130"/>
      <c r="CEM110" s="130"/>
      <c r="CEN110" s="130"/>
      <c r="CEO110" s="130"/>
      <c r="CEP110" s="130"/>
      <c r="CEQ110" s="130"/>
      <c r="CER110" s="130"/>
      <c r="CES110" s="130"/>
      <c r="CET110" s="129"/>
      <c r="CEU110" s="130"/>
      <c r="CEV110" s="130"/>
      <c r="CEW110" s="130"/>
      <c r="CEX110" s="130"/>
      <c r="CEY110" s="130"/>
      <c r="CEZ110" s="130"/>
      <c r="CFA110" s="130"/>
      <c r="CFB110" s="130"/>
      <c r="CFC110" s="130"/>
      <c r="CFD110" s="130"/>
      <c r="CFE110" s="130"/>
      <c r="CFF110" s="130"/>
      <c r="CFG110" s="130"/>
      <c r="CFH110" s="130"/>
      <c r="CFI110" s="130"/>
      <c r="CFJ110" s="130"/>
      <c r="CFK110" s="130"/>
      <c r="CFL110" s="130"/>
      <c r="CFM110" s="130"/>
      <c r="CFN110" s="130"/>
      <c r="CFO110" s="130"/>
      <c r="CFP110" s="129"/>
      <c r="CFQ110" s="130"/>
      <c r="CFR110" s="130"/>
      <c r="CFS110" s="130"/>
      <c r="CFT110" s="130"/>
      <c r="CFU110" s="130"/>
      <c r="CFV110" s="130"/>
      <c r="CFW110" s="130"/>
      <c r="CFX110" s="130"/>
      <c r="CFY110" s="130"/>
      <c r="CFZ110" s="130"/>
      <c r="CGA110" s="130"/>
      <c r="CGB110" s="130"/>
      <c r="CGC110" s="130"/>
      <c r="CGD110" s="130"/>
      <c r="CGE110" s="130"/>
      <c r="CGF110" s="130"/>
      <c r="CGG110" s="130"/>
      <c r="CGH110" s="130"/>
      <c r="CGI110" s="130"/>
      <c r="CGJ110" s="130"/>
      <c r="CGK110" s="130"/>
      <c r="CGL110" s="129"/>
      <c r="CGM110" s="130"/>
      <c r="CGN110" s="130"/>
      <c r="CGO110" s="130"/>
      <c r="CGP110" s="130"/>
      <c r="CGQ110" s="130"/>
      <c r="CGR110" s="130"/>
      <c r="CGS110" s="130"/>
      <c r="CGT110" s="130"/>
      <c r="CGU110" s="130"/>
      <c r="CGV110" s="130"/>
      <c r="CGW110" s="130"/>
      <c r="CGX110" s="130"/>
      <c r="CGY110" s="130"/>
      <c r="CGZ110" s="130"/>
      <c r="CHA110" s="130"/>
      <c r="CHB110" s="130"/>
      <c r="CHC110" s="130"/>
      <c r="CHD110" s="130"/>
      <c r="CHE110" s="130"/>
      <c r="CHF110" s="130"/>
      <c r="CHG110" s="130"/>
      <c r="CHH110" s="129"/>
      <c r="CHI110" s="130"/>
      <c r="CHJ110" s="130"/>
      <c r="CHK110" s="130"/>
      <c r="CHL110" s="130"/>
      <c r="CHM110" s="130"/>
      <c r="CHN110" s="130"/>
      <c r="CHO110" s="130"/>
      <c r="CHP110" s="130"/>
      <c r="CHQ110" s="130"/>
      <c r="CHR110" s="130"/>
      <c r="CHS110" s="130"/>
      <c r="CHT110" s="130"/>
      <c r="CHU110" s="130"/>
      <c r="CHV110" s="130"/>
      <c r="CHW110" s="130"/>
      <c r="CHX110" s="130"/>
      <c r="CHY110" s="130"/>
      <c r="CHZ110" s="130"/>
      <c r="CIA110" s="130"/>
      <c r="CIB110" s="130"/>
      <c r="CIC110" s="130"/>
      <c r="CID110" s="129"/>
      <c r="CIE110" s="130"/>
      <c r="CIF110" s="130"/>
      <c r="CIG110" s="130"/>
      <c r="CIH110" s="130"/>
      <c r="CII110" s="130"/>
      <c r="CIJ110" s="130"/>
      <c r="CIK110" s="130"/>
      <c r="CIL110" s="130"/>
      <c r="CIM110" s="130"/>
      <c r="CIN110" s="130"/>
      <c r="CIO110" s="130"/>
      <c r="CIP110" s="130"/>
      <c r="CIQ110" s="130"/>
      <c r="CIR110" s="130"/>
      <c r="CIS110" s="130"/>
      <c r="CIT110" s="130"/>
      <c r="CIU110" s="130"/>
      <c r="CIV110" s="130"/>
      <c r="CIW110" s="130"/>
      <c r="CIX110" s="130"/>
      <c r="CIY110" s="130"/>
      <c r="CIZ110" s="129"/>
      <c r="CJA110" s="130"/>
      <c r="CJB110" s="130"/>
      <c r="CJC110" s="130"/>
      <c r="CJD110" s="130"/>
      <c r="CJE110" s="130"/>
      <c r="CJF110" s="130"/>
      <c r="CJG110" s="130"/>
      <c r="CJH110" s="130"/>
      <c r="CJI110" s="130"/>
      <c r="CJJ110" s="130"/>
      <c r="CJK110" s="130"/>
      <c r="CJL110" s="130"/>
      <c r="CJM110" s="130"/>
      <c r="CJN110" s="130"/>
      <c r="CJO110" s="130"/>
      <c r="CJP110" s="130"/>
      <c r="CJQ110" s="130"/>
      <c r="CJR110" s="130"/>
      <c r="CJS110" s="130"/>
      <c r="CJT110" s="130"/>
      <c r="CJU110" s="130"/>
      <c r="CJV110" s="129"/>
      <c r="CJW110" s="130"/>
      <c r="CJX110" s="130"/>
      <c r="CJY110" s="130"/>
      <c r="CJZ110" s="130"/>
      <c r="CKA110" s="130"/>
      <c r="CKB110" s="130"/>
      <c r="CKC110" s="130"/>
      <c r="CKD110" s="130"/>
      <c r="CKE110" s="130"/>
      <c r="CKF110" s="130"/>
      <c r="CKG110" s="130"/>
      <c r="CKH110" s="130"/>
      <c r="CKI110" s="130"/>
      <c r="CKJ110" s="130"/>
      <c r="CKK110" s="130"/>
      <c r="CKL110" s="130"/>
      <c r="CKM110" s="130"/>
      <c r="CKN110" s="130"/>
      <c r="CKO110" s="130"/>
      <c r="CKP110" s="130"/>
      <c r="CKQ110" s="130"/>
      <c r="CKR110" s="129"/>
      <c r="CKS110" s="130"/>
      <c r="CKT110" s="130"/>
      <c r="CKU110" s="130"/>
      <c r="CKV110" s="130"/>
      <c r="CKW110" s="130"/>
      <c r="CKX110" s="130"/>
      <c r="CKY110" s="130"/>
      <c r="CKZ110" s="130"/>
      <c r="CLA110" s="130"/>
      <c r="CLB110" s="130"/>
      <c r="CLC110" s="130"/>
      <c r="CLD110" s="130"/>
      <c r="CLE110" s="130"/>
      <c r="CLF110" s="130"/>
      <c r="CLG110" s="130"/>
      <c r="CLH110" s="130"/>
      <c r="CLI110" s="130"/>
      <c r="CLJ110" s="130"/>
      <c r="CLK110" s="130"/>
      <c r="CLL110" s="130"/>
      <c r="CLM110" s="130"/>
      <c r="CLN110" s="129"/>
      <c r="CLO110" s="130"/>
      <c r="CLP110" s="130"/>
      <c r="CLQ110" s="130"/>
      <c r="CLR110" s="130"/>
      <c r="CLS110" s="130"/>
      <c r="CLT110" s="130"/>
      <c r="CLU110" s="130"/>
      <c r="CLV110" s="130"/>
      <c r="CLW110" s="130"/>
      <c r="CLX110" s="130"/>
      <c r="CLY110" s="130"/>
      <c r="CLZ110" s="130"/>
      <c r="CMA110" s="130"/>
      <c r="CMB110" s="130"/>
      <c r="CMC110" s="130"/>
      <c r="CMD110" s="130"/>
      <c r="CME110" s="130"/>
      <c r="CMF110" s="130"/>
      <c r="CMG110" s="130"/>
      <c r="CMH110" s="130"/>
      <c r="CMI110" s="130"/>
      <c r="CMJ110" s="129"/>
      <c r="CMK110" s="130"/>
      <c r="CML110" s="130"/>
      <c r="CMM110" s="130"/>
      <c r="CMN110" s="130"/>
      <c r="CMO110" s="130"/>
      <c r="CMP110" s="130"/>
      <c r="CMQ110" s="130"/>
      <c r="CMR110" s="130"/>
      <c r="CMS110" s="130"/>
      <c r="CMT110" s="130"/>
      <c r="CMU110" s="130"/>
      <c r="CMV110" s="130"/>
      <c r="CMW110" s="130"/>
      <c r="CMX110" s="130"/>
      <c r="CMY110" s="130"/>
      <c r="CMZ110" s="130"/>
      <c r="CNA110" s="130"/>
      <c r="CNB110" s="130"/>
      <c r="CNC110" s="130"/>
      <c r="CND110" s="130"/>
      <c r="CNE110" s="130"/>
      <c r="CNF110" s="129"/>
      <c r="CNG110" s="130"/>
      <c r="CNH110" s="130"/>
      <c r="CNI110" s="130"/>
      <c r="CNJ110" s="130"/>
      <c r="CNK110" s="130"/>
      <c r="CNL110" s="130"/>
      <c r="CNM110" s="130"/>
      <c r="CNN110" s="130"/>
      <c r="CNO110" s="130"/>
      <c r="CNP110" s="130"/>
      <c r="CNQ110" s="130"/>
      <c r="CNR110" s="130"/>
      <c r="CNS110" s="130"/>
      <c r="CNT110" s="130"/>
      <c r="CNU110" s="130"/>
      <c r="CNV110" s="130"/>
      <c r="CNW110" s="130"/>
      <c r="CNX110" s="130"/>
      <c r="CNY110" s="130"/>
      <c r="CNZ110" s="130"/>
      <c r="COA110" s="130"/>
      <c r="COB110" s="129"/>
      <c r="COC110" s="130"/>
      <c r="COD110" s="130"/>
      <c r="COE110" s="130"/>
      <c r="COF110" s="130"/>
      <c r="COG110" s="130"/>
      <c r="COH110" s="130"/>
      <c r="COI110" s="130"/>
      <c r="COJ110" s="130"/>
      <c r="COK110" s="130"/>
      <c r="COL110" s="130"/>
      <c r="COM110" s="130"/>
      <c r="CON110" s="130"/>
      <c r="COO110" s="130"/>
      <c r="COP110" s="130"/>
      <c r="COQ110" s="130"/>
      <c r="COR110" s="130"/>
      <c r="COS110" s="130"/>
      <c r="COT110" s="130"/>
      <c r="COU110" s="130"/>
      <c r="COV110" s="130"/>
      <c r="COW110" s="130"/>
      <c r="COX110" s="129"/>
      <c r="COY110" s="130"/>
      <c r="COZ110" s="130"/>
      <c r="CPA110" s="130"/>
      <c r="CPB110" s="130"/>
      <c r="CPC110" s="130"/>
      <c r="CPD110" s="130"/>
      <c r="CPE110" s="130"/>
      <c r="CPF110" s="130"/>
      <c r="CPG110" s="130"/>
      <c r="CPH110" s="130"/>
      <c r="CPI110" s="130"/>
      <c r="CPJ110" s="130"/>
      <c r="CPK110" s="130"/>
      <c r="CPL110" s="130"/>
      <c r="CPM110" s="130"/>
      <c r="CPN110" s="130"/>
      <c r="CPO110" s="130"/>
      <c r="CPP110" s="130"/>
      <c r="CPQ110" s="130"/>
      <c r="CPR110" s="130"/>
      <c r="CPS110" s="130"/>
      <c r="CPT110" s="129"/>
      <c r="CPU110" s="130"/>
      <c r="CPV110" s="130"/>
      <c r="CPW110" s="130"/>
      <c r="CPX110" s="130"/>
      <c r="CPY110" s="130"/>
      <c r="CPZ110" s="130"/>
      <c r="CQA110" s="130"/>
      <c r="CQB110" s="130"/>
      <c r="CQC110" s="130"/>
      <c r="CQD110" s="130"/>
      <c r="CQE110" s="130"/>
      <c r="CQF110" s="130"/>
      <c r="CQG110" s="130"/>
      <c r="CQH110" s="130"/>
      <c r="CQI110" s="130"/>
      <c r="CQJ110" s="130"/>
      <c r="CQK110" s="130"/>
      <c r="CQL110" s="130"/>
      <c r="CQM110" s="130"/>
      <c r="CQN110" s="130"/>
      <c r="CQO110" s="130"/>
      <c r="CQP110" s="129"/>
      <c r="CQQ110" s="130"/>
      <c r="CQR110" s="130"/>
      <c r="CQS110" s="130"/>
      <c r="CQT110" s="130"/>
      <c r="CQU110" s="130"/>
      <c r="CQV110" s="130"/>
      <c r="CQW110" s="130"/>
      <c r="CQX110" s="130"/>
      <c r="CQY110" s="130"/>
      <c r="CQZ110" s="130"/>
      <c r="CRA110" s="130"/>
      <c r="CRB110" s="130"/>
      <c r="CRC110" s="130"/>
      <c r="CRD110" s="130"/>
      <c r="CRE110" s="130"/>
      <c r="CRF110" s="130"/>
      <c r="CRG110" s="130"/>
      <c r="CRH110" s="130"/>
      <c r="CRI110" s="130"/>
      <c r="CRJ110" s="130"/>
      <c r="CRK110" s="130"/>
      <c r="CRL110" s="129"/>
      <c r="CRM110" s="130"/>
      <c r="CRN110" s="130"/>
      <c r="CRO110" s="130"/>
      <c r="CRP110" s="130"/>
      <c r="CRQ110" s="130"/>
      <c r="CRR110" s="130"/>
      <c r="CRS110" s="130"/>
      <c r="CRT110" s="130"/>
      <c r="CRU110" s="130"/>
      <c r="CRV110" s="130"/>
      <c r="CRW110" s="130"/>
      <c r="CRX110" s="130"/>
      <c r="CRY110" s="130"/>
      <c r="CRZ110" s="130"/>
      <c r="CSA110" s="130"/>
      <c r="CSB110" s="130"/>
      <c r="CSC110" s="130"/>
      <c r="CSD110" s="130"/>
      <c r="CSE110" s="130"/>
      <c r="CSF110" s="130"/>
      <c r="CSG110" s="130"/>
      <c r="CSH110" s="129"/>
      <c r="CSI110" s="130"/>
      <c r="CSJ110" s="130"/>
      <c r="CSK110" s="130"/>
      <c r="CSL110" s="130"/>
      <c r="CSM110" s="130"/>
      <c r="CSN110" s="130"/>
      <c r="CSO110" s="130"/>
      <c r="CSP110" s="130"/>
      <c r="CSQ110" s="130"/>
      <c r="CSR110" s="130"/>
      <c r="CSS110" s="130"/>
      <c r="CST110" s="130"/>
      <c r="CSU110" s="130"/>
      <c r="CSV110" s="130"/>
      <c r="CSW110" s="130"/>
      <c r="CSX110" s="130"/>
      <c r="CSY110" s="130"/>
      <c r="CSZ110" s="130"/>
      <c r="CTA110" s="130"/>
      <c r="CTB110" s="130"/>
      <c r="CTC110" s="130"/>
      <c r="CTD110" s="129"/>
      <c r="CTE110" s="130"/>
      <c r="CTF110" s="130"/>
      <c r="CTG110" s="130"/>
      <c r="CTH110" s="130"/>
      <c r="CTI110" s="130"/>
      <c r="CTJ110" s="130"/>
      <c r="CTK110" s="130"/>
      <c r="CTL110" s="130"/>
      <c r="CTM110" s="130"/>
      <c r="CTN110" s="130"/>
      <c r="CTO110" s="130"/>
      <c r="CTP110" s="130"/>
      <c r="CTQ110" s="130"/>
      <c r="CTR110" s="130"/>
      <c r="CTS110" s="130"/>
      <c r="CTT110" s="130"/>
      <c r="CTU110" s="130"/>
      <c r="CTV110" s="130"/>
      <c r="CTW110" s="130"/>
      <c r="CTX110" s="130"/>
      <c r="CTY110" s="130"/>
      <c r="CTZ110" s="129"/>
      <c r="CUA110" s="130"/>
      <c r="CUB110" s="130"/>
      <c r="CUC110" s="130"/>
      <c r="CUD110" s="130"/>
      <c r="CUE110" s="130"/>
      <c r="CUF110" s="130"/>
      <c r="CUG110" s="130"/>
      <c r="CUH110" s="130"/>
      <c r="CUI110" s="130"/>
      <c r="CUJ110" s="130"/>
      <c r="CUK110" s="130"/>
      <c r="CUL110" s="130"/>
      <c r="CUM110" s="130"/>
      <c r="CUN110" s="130"/>
      <c r="CUO110" s="130"/>
      <c r="CUP110" s="130"/>
      <c r="CUQ110" s="130"/>
      <c r="CUR110" s="130"/>
      <c r="CUS110" s="130"/>
      <c r="CUT110" s="130"/>
      <c r="CUU110" s="130"/>
      <c r="CUV110" s="129"/>
      <c r="CUW110" s="130"/>
      <c r="CUX110" s="130"/>
      <c r="CUY110" s="130"/>
      <c r="CUZ110" s="130"/>
      <c r="CVA110" s="130"/>
      <c r="CVB110" s="130"/>
      <c r="CVC110" s="130"/>
      <c r="CVD110" s="130"/>
      <c r="CVE110" s="130"/>
      <c r="CVF110" s="130"/>
      <c r="CVG110" s="130"/>
      <c r="CVH110" s="130"/>
      <c r="CVI110" s="130"/>
      <c r="CVJ110" s="130"/>
      <c r="CVK110" s="130"/>
      <c r="CVL110" s="130"/>
      <c r="CVM110" s="130"/>
      <c r="CVN110" s="130"/>
      <c r="CVO110" s="130"/>
      <c r="CVP110" s="130"/>
      <c r="CVQ110" s="130"/>
      <c r="CVR110" s="129"/>
      <c r="CVS110" s="130"/>
      <c r="CVT110" s="130"/>
      <c r="CVU110" s="130"/>
      <c r="CVV110" s="130"/>
      <c r="CVW110" s="130"/>
      <c r="CVX110" s="130"/>
      <c r="CVY110" s="130"/>
      <c r="CVZ110" s="130"/>
      <c r="CWA110" s="130"/>
      <c r="CWB110" s="130"/>
      <c r="CWC110" s="130"/>
      <c r="CWD110" s="130"/>
      <c r="CWE110" s="130"/>
      <c r="CWF110" s="130"/>
      <c r="CWG110" s="130"/>
      <c r="CWH110" s="130"/>
      <c r="CWI110" s="130"/>
      <c r="CWJ110" s="130"/>
      <c r="CWK110" s="130"/>
      <c r="CWL110" s="130"/>
      <c r="CWM110" s="130"/>
      <c r="CWN110" s="129"/>
      <c r="CWO110" s="130"/>
      <c r="CWP110" s="130"/>
      <c r="CWQ110" s="130"/>
      <c r="CWR110" s="130"/>
      <c r="CWS110" s="130"/>
      <c r="CWT110" s="130"/>
      <c r="CWU110" s="130"/>
      <c r="CWV110" s="130"/>
      <c r="CWW110" s="130"/>
      <c r="CWX110" s="130"/>
      <c r="CWY110" s="130"/>
      <c r="CWZ110" s="130"/>
      <c r="CXA110" s="130"/>
      <c r="CXB110" s="130"/>
      <c r="CXC110" s="130"/>
      <c r="CXD110" s="130"/>
      <c r="CXE110" s="130"/>
      <c r="CXF110" s="130"/>
      <c r="CXG110" s="130"/>
      <c r="CXH110" s="130"/>
      <c r="CXI110" s="130"/>
      <c r="CXJ110" s="129"/>
      <c r="CXK110" s="130"/>
      <c r="CXL110" s="130"/>
      <c r="CXM110" s="130"/>
      <c r="CXN110" s="130"/>
      <c r="CXO110" s="130"/>
      <c r="CXP110" s="130"/>
      <c r="CXQ110" s="130"/>
      <c r="CXR110" s="130"/>
      <c r="CXS110" s="130"/>
      <c r="CXT110" s="130"/>
      <c r="CXU110" s="130"/>
      <c r="CXV110" s="130"/>
      <c r="CXW110" s="130"/>
      <c r="CXX110" s="130"/>
      <c r="CXY110" s="130"/>
      <c r="CXZ110" s="130"/>
      <c r="CYA110" s="130"/>
      <c r="CYB110" s="130"/>
      <c r="CYC110" s="130"/>
      <c r="CYD110" s="130"/>
      <c r="CYE110" s="130"/>
      <c r="CYF110" s="129"/>
      <c r="CYG110" s="130"/>
      <c r="CYH110" s="130"/>
      <c r="CYI110" s="130"/>
      <c r="CYJ110" s="130"/>
      <c r="CYK110" s="130"/>
      <c r="CYL110" s="130"/>
      <c r="CYM110" s="130"/>
      <c r="CYN110" s="130"/>
      <c r="CYO110" s="130"/>
      <c r="CYP110" s="130"/>
      <c r="CYQ110" s="130"/>
      <c r="CYR110" s="130"/>
      <c r="CYS110" s="130"/>
      <c r="CYT110" s="130"/>
      <c r="CYU110" s="130"/>
      <c r="CYV110" s="130"/>
      <c r="CYW110" s="130"/>
      <c r="CYX110" s="130"/>
      <c r="CYY110" s="130"/>
      <c r="CYZ110" s="130"/>
      <c r="CZA110" s="130"/>
      <c r="CZB110" s="129"/>
      <c r="CZC110" s="130"/>
      <c r="CZD110" s="130"/>
      <c r="CZE110" s="130"/>
      <c r="CZF110" s="130"/>
      <c r="CZG110" s="130"/>
      <c r="CZH110" s="130"/>
      <c r="CZI110" s="130"/>
      <c r="CZJ110" s="130"/>
      <c r="CZK110" s="130"/>
      <c r="CZL110" s="130"/>
      <c r="CZM110" s="130"/>
      <c r="CZN110" s="130"/>
      <c r="CZO110" s="130"/>
      <c r="CZP110" s="130"/>
      <c r="CZQ110" s="130"/>
      <c r="CZR110" s="130"/>
      <c r="CZS110" s="130"/>
      <c r="CZT110" s="130"/>
      <c r="CZU110" s="130"/>
      <c r="CZV110" s="130"/>
      <c r="CZW110" s="130"/>
      <c r="CZX110" s="129"/>
      <c r="CZY110" s="130"/>
      <c r="CZZ110" s="130"/>
      <c r="DAA110" s="130"/>
      <c r="DAB110" s="130"/>
      <c r="DAC110" s="130"/>
      <c r="DAD110" s="130"/>
      <c r="DAE110" s="130"/>
      <c r="DAF110" s="130"/>
      <c r="DAG110" s="130"/>
      <c r="DAH110" s="130"/>
      <c r="DAI110" s="130"/>
      <c r="DAJ110" s="130"/>
      <c r="DAK110" s="130"/>
      <c r="DAL110" s="130"/>
      <c r="DAM110" s="130"/>
      <c r="DAN110" s="130"/>
      <c r="DAO110" s="130"/>
      <c r="DAP110" s="130"/>
      <c r="DAQ110" s="130"/>
      <c r="DAR110" s="130"/>
      <c r="DAS110" s="130"/>
      <c r="DAT110" s="129"/>
      <c r="DAU110" s="130"/>
      <c r="DAV110" s="130"/>
      <c r="DAW110" s="130"/>
      <c r="DAX110" s="130"/>
      <c r="DAY110" s="130"/>
      <c r="DAZ110" s="130"/>
      <c r="DBA110" s="130"/>
      <c r="DBB110" s="130"/>
      <c r="DBC110" s="130"/>
      <c r="DBD110" s="130"/>
      <c r="DBE110" s="130"/>
      <c r="DBF110" s="130"/>
      <c r="DBG110" s="130"/>
      <c r="DBH110" s="130"/>
      <c r="DBI110" s="130"/>
      <c r="DBJ110" s="130"/>
      <c r="DBK110" s="130"/>
      <c r="DBL110" s="130"/>
      <c r="DBM110" s="130"/>
      <c r="DBN110" s="130"/>
      <c r="DBO110" s="130"/>
      <c r="DBP110" s="129"/>
      <c r="DBQ110" s="130"/>
      <c r="DBR110" s="130"/>
      <c r="DBS110" s="130"/>
      <c r="DBT110" s="130"/>
      <c r="DBU110" s="130"/>
      <c r="DBV110" s="130"/>
      <c r="DBW110" s="130"/>
      <c r="DBX110" s="130"/>
      <c r="DBY110" s="130"/>
      <c r="DBZ110" s="130"/>
      <c r="DCA110" s="130"/>
      <c r="DCB110" s="130"/>
      <c r="DCC110" s="130"/>
      <c r="DCD110" s="130"/>
      <c r="DCE110" s="130"/>
      <c r="DCF110" s="130"/>
      <c r="DCG110" s="130"/>
      <c r="DCH110" s="130"/>
      <c r="DCI110" s="130"/>
      <c r="DCJ110" s="130"/>
      <c r="DCK110" s="130"/>
      <c r="DCL110" s="129"/>
      <c r="DCM110" s="130"/>
      <c r="DCN110" s="130"/>
      <c r="DCO110" s="130"/>
      <c r="DCP110" s="130"/>
      <c r="DCQ110" s="130"/>
      <c r="DCR110" s="130"/>
      <c r="DCS110" s="130"/>
      <c r="DCT110" s="130"/>
      <c r="DCU110" s="130"/>
      <c r="DCV110" s="130"/>
      <c r="DCW110" s="130"/>
      <c r="DCX110" s="130"/>
      <c r="DCY110" s="130"/>
      <c r="DCZ110" s="130"/>
      <c r="DDA110" s="130"/>
      <c r="DDB110" s="130"/>
      <c r="DDC110" s="130"/>
      <c r="DDD110" s="130"/>
      <c r="DDE110" s="130"/>
      <c r="DDF110" s="130"/>
      <c r="DDG110" s="130"/>
      <c r="DDH110" s="129"/>
      <c r="DDI110" s="130"/>
      <c r="DDJ110" s="130"/>
      <c r="DDK110" s="130"/>
      <c r="DDL110" s="130"/>
      <c r="DDM110" s="130"/>
      <c r="DDN110" s="130"/>
      <c r="DDO110" s="130"/>
      <c r="DDP110" s="130"/>
      <c r="DDQ110" s="130"/>
      <c r="DDR110" s="130"/>
      <c r="DDS110" s="130"/>
      <c r="DDT110" s="130"/>
      <c r="DDU110" s="130"/>
      <c r="DDV110" s="130"/>
      <c r="DDW110" s="130"/>
      <c r="DDX110" s="130"/>
      <c r="DDY110" s="130"/>
      <c r="DDZ110" s="130"/>
      <c r="DEA110" s="130"/>
      <c r="DEB110" s="130"/>
      <c r="DEC110" s="130"/>
      <c r="DED110" s="129"/>
      <c r="DEE110" s="130"/>
      <c r="DEF110" s="130"/>
      <c r="DEG110" s="130"/>
      <c r="DEH110" s="130"/>
      <c r="DEI110" s="130"/>
      <c r="DEJ110" s="130"/>
      <c r="DEK110" s="130"/>
      <c r="DEL110" s="130"/>
      <c r="DEM110" s="130"/>
      <c r="DEN110" s="130"/>
      <c r="DEO110" s="130"/>
      <c r="DEP110" s="130"/>
      <c r="DEQ110" s="130"/>
      <c r="DER110" s="130"/>
      <c r="DES110" s="130"/>
      <c r="DET110" s="130"/>
      <c r="DEU110" s="130"/>
      <c r="DEV110" s="130"/>
      <c r="DEW110" s="130"/>
      <c r="DEX110" s="130"/>
      <c r="DEY110" s="130"/>
      <c r="DEZ110" s="129"/>
      <c r="DFA110" s="130"/>
      <c r="DFB110" s="130"/>
      <c r="DFC110" s="130"/>
      <c r="DFD110" s="130"/>
      <c r="DFE110" s="130"/>
      <c r="DFF110" s="130"/>
      <c r="DFG110" s="130"/>
      <c r="DFH110" s="130"/>
      <c r="DFI110" s="130"/>
      <c r="DFJ110" s="130"/>
      <c r="DFK110" s="130"/>
      <c r="DFL110" s="130"/>
      <c r="DFM110" s="130"/>
      <c r="DFN110" s="130"/>
      <c r="DFO110" s="130"/>
      <c r="DFP110" s="130"/>
      <c r="DFQ110" s="130"/>
      <c r="DFR110" s="130"/>
      <c r="DFS110" s="130"/>
      <c r="DFT110" s="130"/>
      <c r="DFU110" s="130"/>
      <c r="DFV110" s="129"/>
      <c r="DFW110" s="130"/>
      <c r="DFX110" s="130"/>
      <c r="DFY110" s="130"/>
      <c r="DFZ110" s="130"/>
      <c r="DGA110" s="130"/>
      <c r="DGB110" s="130"/>
      <c r="DGC110" s="130"/>
      <c r="DGD110" s="130"/>
      <c r="DGE110" s="130"/>
      <c r="DGF110" s="130"/>
      <c r="DGG110" s="130"/>
      <c r="DGH110" s="130"/>
      <c r="DGI110" s="130"/>
      <c r="DGJ110" s="130"/>
      <c r="DGK110" s="130"/>
      <c r="DGL110" s="130"/>
      <c r="DGM110" s="130"/>
      <c r="DGN110" s="130"/>
      <c r="DGO110" s="130"/>
      <c r="DGP110" s="130"/>
      <c r="DGQ110" s="130"/>
      <c r="DGR110" s="129"/>
      <c r="DGS110" s="130"/>
      <c r="DGT110" s="130"/>
      <c r="DGU110" s="130"/>
      <c r="DGV110" s="130"/>
      <c r="DGW110" s="130"/>
      <c r="DGX110" s="130"/>
      <c r="DGY110" s="130"/>
      <c r="DGZ110" s="130"/>
      <c r="DHA110" s="130"/>
      <c r="DHB110" s="130"/>
      <c r="DHC110" s="130"/>
      <c r="DHD110" s="130"/>
      <c r="DHE110" s="130"/>
      <c r="DHF110" s="130"/>
      <c r="DHG110" s="130"/>
      <c r="DHH110" s="130"/>
      <c r="DHI110" s="130"/>
      <c r="DHJ110" s="130"/>
      <c r="DHK110" s="130"/>
      <c r="DHL110" s="130"/>
      <c r="DHM110" s="130"/>
      <c r="DHN110" s="129"/>
      <c r="DHO110" s="130"/>
      <c r="DHP110" s="130"/>
      <c r="DHQ110" s="130"/>
      <c r="DHR110" s="130"/>
      <c r="DHS110" s="130"/>
      <c r="DHT110" s="130"/>
      <c r="DHU110" s="130"/>
      <c r="DHV110" s="130"/>
      <c r="DHW110" s="130"/>
      <c r="DHX110" s="130"/>
      <c r="DHY110" s="130"/>
      <c r="DHZ110" s="130"/>
      <c r="DIA110" s="130"/>
      <c r="DIB110" s="130"/>
      <c r="DIC110" s="130"/>
      <c r="DID110" s="130"/>
      <c r="DIE110" s="130"/>
      <c r="DIF110" s="130"/>
      <c r="DIG110" s="130"/>
      <c r="DIH110" s="130"/>
      <c r="DII110" s="130"/>
      <c r="DIJ110" s="129"/>
      <c r="DIK110" s="130"/>
      <c r="DIL110" s="130"/>
      <c r="DIM110" s="130"/>
      <c r="DIN110" s="130"/>
      <c r="DIO110" s="130"/>
      <c r="DIP110" s="130"/>
      <c r="DIQ110" s="130"/>
      <c r="DIR110" s="130"/>
      <c r="DIS110" s="130"/>
      <c r="DIT110" s="130"/>
      <c r="DIU110" s="130"/>
      <c r="DIV110" s="130"/>
      <c r="DIW110" s="130"/>
      <c r="DIX110" s="130"/>
      <c r="DIY110" s="130"/>
      <c r="DIZ110" s="130"/>
      <c r="DJA110" s="130"/>
      <c r="DJB110" s="130"/>
      <c r="DJC110" s="130"/>
      <c r="DJD110" s="130"/>
      <c r="DJE110" s="130"/>
      <c r="DJF110" s="129"/>
      <c r="DJG110" s="130"/>
      <c r="DJH110" s="130"/>
      <c r="DJI110" s="130"/>
      <c r="DJJ110" s="130"/>
      <c r="DJK110" s="130"/>
      <c r="DJL110" s="130"/>
      <c r="DJM110" s="130"/>
      <c r="DJN110" s="130"/>
      <c r="DJO110" s="130"/>
      <c r="DJP110" s="130"/>
      <c r="DJQ110" s="130"/>
      <c r="DJR110" s="130"/>
      <c r="DJS110" s="130"/>
      <c r="DJT110" s="130"/>
      <c r="DJU110" s="130"/>
      <c r="DJV110" s="130"/>
      <c r="DJW110" s="130"/>
      <c r="DJX110" s="130"/>
      <c r="DJY110" s="130"/>
      <c r="DJZ110" s="130"/>
      <c r="DKA110" s="130"/>
      <c r="DKB110" s="129"/>
      <c r="DKC110" s="130"/>
      <c r="DKD110" s="130"/>
      <c r="DKE110" s="130"/>
      <c r="DKF110" s="130"/>
      <c r="DKG110" s="130"/>
      <c r="DKH110" s="130"/>
      <c r="DKI110" s="130"/>
      <c r="DKJ110" s="130"/>
      <c r="DKK110" s="130"/>
      <c r="DKL110" s="130"/>
      <c r="DKM110" s="130"/>
      <c r="DKN110" s="130"/>
      <c r="DKO110" s="130"/>
      <c r="DKP110" s="130"/>
      <c r="DKQ110" s="130"/>
      <c r="DKR110" s="130"/>
      <c r="DKS110" s="130"/>
      <c r="DKT110" s="130"/>
      <c r="DKU110" s="130"/>
      <c r="DKV110" s="130"/>
      <c r="DKW110" s="130"/>
      <c r="DKX110" s="129"/>
      <c r="DKY110" s="130"/>
      <c r="DKZ110" s="130"/>
      <c r="DLA110" s="130"/>
      <c r="DLB110" s="130"/>
      <c r="DLC110" s="130"/>
      <c r="DLD110" s="130"/>
      <c r="DLE110" s="130"/>
      <c r="DLF110" s="130"/>
      <c r="DLG110" s="130"/>
      <c r="DLH110" s="130"/>
      <c r="DLI110" s="130"/>
      <c r="DLJ110" s="130"/>
      <c r="DLK110" s="130"/>
      <c r="DLL110" s="130"/>
      <c r="DLM110" s="130"/>
      <c r="DLN110" s="130"/>
      <c r="DLO110" s="130"/>
      <c r="DLP110" s="130"/>
      <c r="DLQ110" s="130"/>
      <c r="DLR110" s="130"/>
      <c r="DLS110" s="130"/>
      <c r="DLT110" s="129"/>
      <c r="DLU110" s="130"/>
      <c r="DLV110" s="130"/>
      <c r="DLW110" s="130"/>
      <c r="DLX110" s="130"/>
      <c r="DLY110" s="130"/>
      <c r="DLZ110" s="130"/>
      <c r="DMA110" s="130"/>
      <c r="DMB110" s="130"/>
      <c r="DMC110" s="130"/>
      <c r="DMD110" s="130"/>
      <c r="DME110" s="130"/>
      <c r="DMF110" s="130"/>
      <c r="DMG110" s="130"/>
      <c r="DMH110" s="130"/>
      <c r="DMI110" s="130"/>
      <c r="DMJ110" s="130"/>
      <c r="DMK110" s="130"/>
      <c r="DML110" s="130"/>
      <c r="DMM110" s="130"/>
      <c r="DMN110" s="130"/>
      <c r="DMO110" s="130"/>
      <c r="DMP110" s="129"/>
      <c r="DMQ110" s="130"/>
      <c r="DMR110" s="130"/>
      <c r="DMS110" s="130"/>
      <c r="DMT110" s="130"/>
      <c r="DMU110" s="130"/>
      <c r="DMV110" s="130"/>
      <c r="DMW110" s="130"/>
      <c r="DMX110" s="130"/>
      <c r="DMY110" s="130"/>
      <c r="DMZ110" s="130"/>
      <c r="DNA110" s="130"/>
      <c r="DNB110" s="130"/>
      <c r="DNC110" s="130"/>
      <c r="DND110" s="130"/>
      <c r="DNE110" s="130"/>
      <c r="DNF110" s="130"/>
      <c r="DNG110" s="130"/>
      <c r="DNH110" s="130"/>
      <c r="DNI110" s="130"/>
      <c r="DNJ110" s="130"/>
      <c r="DNK110" s="130"/>
      <c r="DNL110" s="129"/>
      <c r="DNM110" s="130"/>
      <c r="DNN110" s="130"/>
      <c r="DNO110" s="130"/>
      <c r="DNP110" s="130"/>
      <c r="DNQ110" s="130"/>
      <c r="DNR110" s="130"/>
      <c r="DNS110" s="130"/>
      <c r="DNT110" s="130"/>
      <c r="DNU110" s="130"/>
      <c r="DNV110" s="130"/>
      <c r="DNW110" s="130"/>
      <c r="DNX110" s="130"/>
      <c r="DNY110" s="130"/>
      <c r="DNZ110" s="130"/>
      <c r="DOA110" s="130"/>
      <c r="DOB110" s="130"/>
      <c r="DOC110" s="130"/>
      <c r="DOD110" s="130"/>
      <c r="DOE110" s="130"/>
      <c r="DOF110" s="130"/>
      <c r="DOG110" s="130"/>
      <c r="DOH110" s="129"/>
      <c r="DOI110" s="130"/>
      <c r="DOJ110" s="130"/>
      <c r="DOK110" s="130"/>
      <c r="DOL110" s="130"/>
      <c r="DOM110" s="130"/>
      <c r="DON110" s="130"/>
      <c r="DOO110" s="130"/>
      <c r="DOP110" s="130"/>
      <c r="DOQ110" s="130"/>
      <c r="DOR110" s="130"/>
      <c r="DOS110" s="130"/>
      <c r="DOT110" s="130"/>
      <c r="DOU110" s="130"/>
      <c r="DOV110" s="130"/>
      <c r="DOW110" s="130"/>
      <c r="DOX110" s="130"/>
      <c r="DOY110" s="130"/>
      <c r="DOZ110" s="130"/>
      <c r="DPA110" s="130"/>
      <c r="DPB110" s="130"/>
      <c r="DPC110" s="130"/>
      <c r="DPD110" s="129"/>
      <c r="DPE110" s="130"/>
      <c r="DPF110" s="130"/>
      <c r="DPG110" s="130"/>
      <c r="DPH110" s="130"/>
      <c r="DPI110" s="130"/>
      <c r="DPJ110" s="130"/>
      <c r="DPK110" s="130"/>
      <c r="DPL110" s="130"/>
      <c r="DPM110" s="130"/>
      <c r="DPN110" s="130"/>
      <c r="DPO110" s="130"/>
      <c r="DPP110" s="130"/>
      <c r="DPQ110" s="130"/>
      <c r="DPR110" s="130"/>
      <c r="DPS110" s="130"/>
      <c r="DPT110" s="130"/>
      <c r="DPU110" s="130"/>
      <c r="DPV110" s="130"/>
      <c r="DPW110" s="130"/>
      <c r="DPX110" s="130"/>
      <c r="DPY110" s="130"/>
      <c r="DPZ110" s="129"/>
      <c r="DQA110" s="130"/>
      <c r="DQB110" s="130"/>
      <c r="DQC110" s="130"/>
      <c r="DQD110" s="130"/>
      <c r="DQE110" s="130"/>
      <c r="DQF110" s="130"/>
      <c r="DQG110" s="130"/>
      <c r="DQH110" s="130"/>
      <c r="DQI110" s="130"/>
      <c r="DQJ110" s="130"/>
      <c r="DQK110" s="130"/>
      <c r="DQL110" s="130"/>
      <c r="DQM110" s="130"/>
      <c r="DQN110" s="130"/>
      <c r="DQO110" s="130"/>
      <c r="DQP110" s="130"/>
      <c r="DQQ110" s="130"/>
      <c r="DQR110" s="130"/>
      <c r="DQS110" s="130"/>
      <c r="DQT110" s="130"/>
      <c r="DQU110" s="130"/>
      <c r="DQV110" s="129"/>
      <c r="DQW110" s="130"/>
      <c r="DQX110" s="130"/>
      <c r="DQY110" s="130"/>
      <c r="DQZ110" s="130"/>
      <c r="DRA110" s="130"/>
      <c r="DRB110" s="130"/>
      <c r="DRC110" s="130"/>
      <c r="DRD110" s="130"/>
      <c r="DRE110" s="130"/>
      <c r="DRF110" s="130"/>
      <c r="DRG110" s="130"/>
      <c r="DRH110" s="130"/>
      <c r="DRI110" s="130"/>
      <c r="DRJ110" s="130"/>
      <c r="DRK110" s="130"/>
      <c r="DRL110" s="130"/>
      <c r="DRM110" s="130"/>
      <c r="DRN110" s="130"/>
      <c r="DRO110" s="130"/>
      <c r="DRP110" s="130"/>
      <c r="DRQ110" s="130"/>
      <c r="DRR110" s="129"/>
      <c r="DRS110" s="130"/>
      <c r="DRT110" s="130"/>
      <c r="DRU110" s="130"/>
      <c r="DRV110" s="130"/>
      <c r="DRW110" s="130"/>
      <c r="DRX110" s="130"/>
      <c r="DRY110" s="130"/>
      <c r="DRZ110" s="130"/>
      <c r="DSA110" s="130"/>
      <c r="DSB110" s="130"/>
      <c r="DSC110" s="130"/>
      <c r="DSD110" s="130"/>
      <c r="DSE110" s="130"/>
      <c r="DSF110" s="130"/>
      <c r="DSG110" s="130"/>
      <c r="DSH110" s="130"/>
      <c r="DSI110" s="130"/>
      <c r="DSJ110" s="130"/>
      <c r="DSK110" s="130"/>
      <c r="DSL110" s="130"/>
      <c r="DSM110" s="130"/>
      <c r="DSN110" s="129"/>
      <c r="DSO110" s="130"/>
      <c r="DSP110" s="130"/>
      <c r="DSQ110" s="130"/>
      <c r="DSR110" s="130"/>
      <c r="DSS110" s="130"/>
      <c r="DST110" s="130"/>
      <c r="DSU110" s="130"/>
      <c r="DSV110" s="130"/>
      <c r="DSW110" s="130"/>
      <c r="DSX110" s="130"/>
      <c r="DSY110" s="130"/>
      <c r="DSZ110" s="130"/>
      <c r="DTA110" s="130"/>
      <c r="DTB110" s="130"/>
      <c r="DTC110" s="130"/>
      <c r="DTD110" s="130"/>
      <c r="DTE110" s="130"/>
      <c r="DTF110" s="130"/>
      <c r="DTG110" s="130"/>
      <c r="DTH110" s="130"/>
      <c r="DTI110" s="130"/>
      <c r="DTJ110" s="129"/>
      <c r="DTK110" s="130"/>
      <c r="DTL110" s="130"/>
      <c r="DTM110" s="130"/>
      <c r="DTN110" s="130"/>
      <c r="DTO110" s="130"/>
      <c r="DTP110" s="130"/>
      <c r="DTQ110" s="130"/>
      <c r="DTR110" s="130"/>
      <c r="DTS110" s="130"/>
      <c r="DTT110" s="130"/>
      <c r="DTU110" s="130"/>
      <c r="DTV110" s="130"/>
      <c r="DTW110" s="130"/>
      <c r="DTX110" s="130"/>
      <c r="DTY110" s="130"/>
      <c r="DTZ110" s="130"/>
      <c r="DUA110" s="130"/>
      <c r="DUB110" s="130"/>
      <c r="DUC110" s="130"/>
      <c r="DUD110" s="130"/>
      <c r="DUE110" s="130"/>
      <c r="DUF110" s="129"/>
      <c r="DUG110" s="130"/>
      <c r="DUH110" s="130"/>
      <c r="DUI110" s="130"/>
      <c r="DUJ110" s="130"/>
      <c r="DUK110" s="130"/>
      <c r="DUL110" s="130"/>
      <c r="DUM110" s="130"/>
      <c r="DUN110" s="130"/>
      <c r="DUO110" s="130"/>
      <c r="DUP110" s="130"/>
      <c r="DUQ110" s="130"/>
      <c r="DUR110" s="130"/>
      <c r="DUS110" s="130"/>
      <c r="DUT110" s="130"/>
      <c r="DUU110" s="130"/>
      <c r="DUV110" s="130"/>
      <c r="DUW110" s="130"/>
      <c r="DUX110" s="130"/>
      <c r="DUY110" s="130"/>
      <c r="DUZ110" s="130"/>
      <c r="DVA110" s="130"/>
      <c r="DVB110" s="129"/>
      <c r="DVC110" s="130"/>
      <c r="DVD110" s="130"/>
      <c r="DVE110" s="130"/>
      <c r="DVF110" s="130"/>
      <c r="DVG110" s="130"/>
      <c r="DVH110" s="130"/>
      <c r="DVI110" s="130"/>
      <c r="DVJ110" s="130"/>
      <c r="DVK110" s="130"/>
      <c r="DVL110" s="130"/>
      <c r="DVM110" s="130"/>
      <c r="DVN110" s="130"/>
      <c r="DVO110" s="130"/>
      <c r="DVP110" s="130"/>
      <c r="DVQ110" s="130"/>
      <c r="DVR110" s="130"/>
      <c r="DVS110" s="130"/>
      <c r="DVT110" s="130"/>
      <c r="DVU110" s="130"/>
      <c r="DVV110" s="130"/>
      <c r="DVW110" s="130"/>
      <c r="DVX110" s="129"/>
      <c r="DVY110" s="130"/>
      <c r="DVZ110" s="130"/>
      <c r="DWA110" s="130"/>
      <c r="DWB110" s="130"/>
      <c r="DWC110" s="130"/>
      <c r="DWD110" s="130"/>
      <c r="DWE110" s="130"/>
      <c r="DWF110" s="130"/>
      <c r="DWG110" s="130"/>
      <c r="DWH110" s="130"/>
      <c r="DWI110" s="130"/>
      <c r="DWJ110" s="130"/>
      <c r="DWK110" s="130"/>
      <c r="DWL110" s="130"/>
      <c r="DWM110" s="130"/>
      <c r="DWN110" s="130"/>
      <c r="DWO110" s="130"/>
      <c r="DWP110" s="130"/>
      <c r="DWQ110" s="130"/>
      <c r="DWR110" s="130"/>
      <c r="DWS110" s="130"/>
      <c r="DWT110" s="129"/>
      <c r="DWU110" s="130"/>
      <c r="DWV110" s="130"/>
      <c r="DWW110" s="130"/>
      <c r="DWX110" s="130"/>
      <c r="DWY110" s="130"/>
      <c r="DWZ110" s="130"/>
      <c r="DXA110" s="130"/>
      <c r="DXB110" s="130"/>
      <c r="DXC110" s="130"/>
      <c r="DXD110" s="130"/>
      <c r="DXE110" s="130"/>
      <c r="DXF110" s="130"/>
      <c r="DXG110" s="130"/>
      <c r="DXH110" s="130"/>
      <c r="DXI110" s="130"/>
      <c r="DXJ110" s="130"/>
      <c r="DXK110" s="130"/>
      <c r="DXL110" s="130"/>
      <c r="DXM110" s="130"/>
      <c r="DXN110" s="130"/>
      <c r="DXO110" s="130"/>
      <c r="DXP110" s="129"/>
      <c r="DXQ110" s="130"/>
      <c r="DXR110" s="130"/>
      <c r="DXS110" s="130"/>
      <c r="DXT110" s="130"/>
      <c r="DXU110" s="130"/>
      <c r="DXV110" s="130"/>
      <c r="DXW110" s="130"/>
      <c r="DXX110" s="130"/>
      <c r="DXY110" s="130"/>
      <c r="DXZ110" s="130"/>
      <c r="DYA110" s="130"/>
      <c r="DYB110" s="130"/>
      <c r="DYC110" s="130"/>
      <c r="DYD110" s="130"/>
      <c r="DYE110" s="130"/>
      <c r="DYF110" s="130"/>
      <c r="DYG110" s="130"/>
      <c r="DYH110" s="130"/>
      <c r="DYI110" s="130"/>
      <c r="DYJ110" s="130"/>
      <c r="DYK110" s="130"/>
      <c r="DYL110" s="129"/>
      <c r="DYM110" s="130"/>
      <c r="DYN110" s="130"/>
      <c r="DYO110" s="130"/>
      <c r="DYP110" s="130"/>
      <c r="DYQ110" s="130"/>
      <c r="DYR110" s="130"/>
      <c r="DYS110" s="130"/>
      <c r="DYT110" s="130"/>
      <c r="DYU110" s="130"/>
      <c r="DYV110" s="130"/>
      <c r="DYW110" s="130"/>
      <c r="DYX110" s="130"/>
      <c r="DYY110" s="130"/>
      <c r="DYZ110" s="130"/>
      <c r="DZA110" s="130"/>
      <c r="DZB110" s="130"/>
      <c r="DZC110" s="130"/>
      <c r="DZD110" s="130"/>
      <c r="DZE110" s="130"/>
      <c r="DZF110" s="130"/>
      <c r="DZG110" s="130"/>
      <c r="DZH110" s="129"/>
      <c r="DZI110" s="130"/>
      <c r="DZJ110" s="130"/>
      <c r="DZK110" s="130"/>
      <c r="DZL110" s="130"/>
      <c r="DZM110" s="130"/>
      <c r="DZN110" s="130"/>
      <c r="DZO110" s="130"/>
      <c r="DZP110" s="130"/>
      <c r="DZQ110" s="130"/>
      <c r="DZR110" s="130"/>
      <c r="DZS110" s="130"/>
      <c r="DZT110" s="130"/>
      <c r="DZU110" s="130"/>
      <c r="DZV110" s="130"/>
      <c r="DZW110" s="130"/>
      <c r="DZX110" s="130"/>
      <c r="DZY110" s="130"/>
      <c r="DZZ110" s="130"/>
      <c r="EAA110" s="130"/>
      <c r="EAB110" s="130"/>
      <c r="EAC110" s="130"/>
      <c r="EAD110" s="129"/>
      <c r="EAE110" s="130"/>
      <c r="EAF110" s="130"/>
      <c r="EAG110" s="130"/>
      <c r="EAH110" s="130"/>
      <c r="EAI110" s="130"/>
      <c r="EAJ110" s="130"/>
      <c r="EAK110" s="130"/>
      <c r="EAL110" s="130"/>
      <c r="EAM110" s="130"/>
      <c r="EAN110" s="130"/>
      <c r="EAO110" s="130"/>
      <c r="EAP110" s="130"/>
      <c r="EAQ110" s="130"/>
      <c r="EAR110" s="130"/>
      <c r="EAS110" s="130"/>
      <c r="EAT110" s="130"/>
      <c r="EAU110" s="130"/>
      <c r="EAV110" s="130"/>
      <c r="EAW110" s="130"/>
      <c r="EAX110" s="130"/>
      <c r="EAY110" s="130"/>
      <c r="EAZ110" s="129"/>
      <c r="EBA110" s="130"/>
      <c r="EBB110" s="130"/>
      <c r="EBC110" s="130"/>
      <c r="EBD110" s="130"/>
      <c r="EBE110" s="130"/>
      <c r="EBF110" s="130"/>
      <c r="EBG110" s="130"/>
      <c r="EBH110" s="130"/>
      <c r="EBI110" s="130"/>
      <c r="EBJ110" s="130"/>
      <c r="EBK110" s="130"/>
      <c r="EBL110" s="130"/>
      <c r="EBM110" s="130"/>
      <c r="EBN110" s="130"/>
      <c r="EBO110" s="130"/>
      <c r="EBP110" s="130"/>
      <c r="EBQ110" s="130"/>
      <c r="EBR110" s="130"/>
      <c r="EBS110" s="130"/>
      <c r="EBT110" s="130"/>
      <c r="EBU110" s="130"/>
      <c r="EBV110" s="129"/>
      <c r="EBW110" s="130"/>
      <c r="EBX110" s="130"/>
      <c r="EBY110" s="130"/>
      <c r="EBZ110" s="130"/>
      <c r="ECA110" s="130"/>
      <c r="ECB110" s="130"/>
      <c r="ECC110" s="130"/>
      <c r="ECD110" s="130"/>
      <c r="ECE110" s="130"/>
      <c r="ECF110" s="130"/>
      <c r="ECG110" s="130"/>
      <c r="ECH110" s="130"/>
      <c r="ECI110" s="130"/>
      <c r="ECJ110" s="130"/>
      <c r="ECK110" s="130"/>
      <c r="ECL110" s="130"/>
      <c r="ECM110" s="130"/>
      <c r="ECN110" s="130"/>
      <c r="ECO110" s="130"/>
      <c r="ECP110" s="130"/>
      <c r="ECQ110" s="130"/>
      <c r="ECR110" s="129"/>
      <c r="ECS110" s="130"/>
      <c r="ECT110" s="130"/>
      <c r="ECU110" s="130"/>
      <c r="ECV110" s="130"/>
      <c r="ECW110" s="130"/>
      <c r="ECX110" s="130"/>
      <c r="ECY110" s="130"/>
      <c r="ECZ110" s="130"/>
      <c r="EDA110" s="130"/>
      <c r="EDB110" s="130"/>
      <c r="EDC110" s="130"/>
      <c r="EDD110" s="130"/>
      <c r="EDE110" s="130"/>
      <c r="EDF110" s="130"/>
      <c r="EDG110" s="130"/>
      <c r="EDH110" s="130"/>
      <c r="EDI110" s="130"/>
      <c r="EDJ110" s="130"/>
      <c r="EDK110" s="130"/>
      <c r="EDL110" s="130"/>
      <c r="EDM110" s="130"/>
      <c r="EDN110" s="129"/>
      <c r="EDO110" s="130"/>
      <c r="EDP110" s="130"/>
      <c r="EDQ110" s="130"/>
      <c r="EDR110" s="130"/>
      <c r="EDS110" s="130"/>
      <c r="EDT110" s="130"/>
      <c r="EDU110" s="130"/>
      <c r="EDV110" s="130"/>
      <c r="EDW110" s="130"/>
      <c r="EDX110" s="130"/>
      <c r="EDY110" s="130"/>
      <c r="EDZ110" s="130"/>
      <c r="EEA110" s="130"/>
      <c r="EEB110" s="130"/>
      <c r="EEC110" s="130"/>
      <c r="EED110" s="130"/>
      <c r="EEE110" s="130"/>
      <c r="EEF110" s="130"/>
      <c r="EEG110" s="130"/>
      <c r="EEH110" s="130"/>
      <c r="EEI110" s="130"/>
      <c r="EEJ110" s="129"/>
      <c r="EEK110" s="130"/>
      <c r="EEL110" s="130"/>
      <c r="EEM110" s="130"/>
      <c r="EEN110" s="130"/>
      <c r="EEO110" s="130"/>
      <c r="EEP110" s="130"/>
      <c r="EEQ110" s="130"/>
      <c r="EER110" s="130"/>
      <c r="EES110" s="130"/>
      <c r="EET110" s="130"/>
      <c r="EEU110" s="130"/>
      <c r="EEV110" s="130"/>
      <c r="EEW110" s="130"/>
      <c r="EEX110" s="130"/>
      <c r="EEY110" s="130"/>
      <c r="EEZ110" s="130"/>
      <c r="EFA110" s="130"/>
      <c r="EFB110" s="130"/>
      <c r="EFC110" s="130"/>
      <c r="EFD110" s="130"/>
      <c r="EFE110" s="130"/>
      <c r="EFF110" s="129"/>
      <c r="EFG110" s="130"/>
      <c r="EFH110" s="130"/>
      <c r="EFI110" s="130"/>
      <c r="EFJ110" s="130"/>
      <c r="EFK110" s="130"/>
      <c r="EFL110" s="130"/>
      <c r="EFM110" s="130"/>
      <c r="EFN110" s="130"/>
      <c r="EFO110" s="130"/>
      <c r="EFP110" s="130"/>
      <c r="EFQ110" s="130"/>
      <c r="EFR110" s="130"/>
      <c r="EFS110" s="130"/>
      <c r="EFT110" s="130"/>
      <c r="EFU110" s="130"/>
      <c r="EFV110" s="130"/>
      <c r="EFW110" s="130"/>
      <c r="EFX110" s="130"/>
      <c r="EFY110" s="130"/>
      <c r="EFZ110" s="130"/>
      <c r="EGA110" s="130"/>
      <c r="EGB110" s="129"/>
      <c r="EGC110" s="130"/>
      <c r="EGD110" s="130"/>
      <c r="EGE110" s="130"/>
      <c r="EGF110" s="130"/>
      <c r="EGG110" s="130"/>
      <c r="EGH110" s="130"/>
      <c r="EGI110" s="130"/>
      <c r="EGJ110" s="130"/>
      <c r="EGK110" s="130"/>
      <c r="EGL110" s="130"/>
      <c r="EGM110" s="130"/>
      <c r="EGN110" s="130"/>
      <c r="EGO110" s="130"/>
      <c r="EGP110" s="130"/>
      <c r="EGQ110" s="130"/>
      <c r="EGR110" s="130"/>
      <c r="EGS110" s="130"/>
      <c r="EGT110" s="130"/>
      <c r="EGU110" s="130"/>
      <c r="EGV110" s="130"/>
      <c r="EGW110" s="130"/>
      <c r="EGX110" s="129"/>
      <c r="EGY110" s="130"/>
      <c r="EGZ110" s="130"/>
      <c r="EHA110" s="130"/>
      <c r="EHB110" s="130"/>
      <c r="EHC110" s="130"/>
      <c r="EHD110" s="130"/>
      <c r="EHE110" s="130"/>
      <c r="EHF110" s="130"/>
      <c r="EHG110" s="130"/>
      <c r="EHH110" s="130"/>
      <c r="EHI110" s="130"/>
      <c r="EHJ110" s="130"/>
      <c r="EHK110" s="130"/>
      <c r="EHL110" s="130"/>
      <c r="EHM110" s="130"/>
      <c r="EHN110" s="130"/>
      <c r="EHO110" s="130"/>
      <c r="EHP110" s="130"/>
      <c r="EHQ110" s="130"/>
      <c r="EHR110" s="130"/>
      <c r="EHS110" s="130"/>
      <c r="EHT110" s="129"/>
      <c r="EHU110" s="130"/>
      <c r="EHV110" s="130"/>
      <c r="EHW110" s="130"/>
      <c r="EHX110" s="130"/>
      <c r="EHY110" s="130"/>
      <c r="EHZ110" s="130"/>
      <c r="EIA110" s="130"/>
      <c r="EIB110" s="130"/>
      <c r="EIC110" s="130"/>
      <c r="EID110" s="130"/>
      <c r="EIE110" s="130"/>
      <c r="EIF110" s="130"/>
      <c r="EIG110" s="130"/>
      <c r="EIH110" s="130"/>
      <c r="EII110" s="130"/>
      <c r="EIJ110" s="130"/>
      <c r="EIK110" s="130"/>
      <c r="EIL110" s="130"/>
      <c r="EIM110" s="130"/>
      <c r="EIN110" s="130"/>
      <c r="EIO110" s="130"/>
      <c r="EIP110" s="129"/>
      <c r="EIQ110" s="130"/>
      <c r="EIR110" s="130"/>
      <c r="EIS110" s="130"/>
      <c r="EIT110" s="130"/>
      <c r="EIU110" s="130"/>
      <c r="EIV110" s="130"/>
      <c r="EIW110" s="130"/>
      <c r="EIX110" s="130"/>
      <c r="EIY110" s="130"/>
      <c r="EIZ110" s="130"/>
      <c r="EJA110" s="130"/>
      <c r="EJB110" s="130"/>
      <c r="EJC110" s="130"/>
      <c r="EJD110" s="130"/>
      <c r="EJE110" s="130"/>
      <c r="EJF110" s="130"/>
      <c r="EJG110" s="130"/>
      <c r="EJH110" s="130"/>
      <c r="EJI110" s="130"/>
      <c r="EJJ110" s="130"/>
      <c r="EJK110" s="130"/>
      <c r="EJL110" s="129"/>
      <c r="EJM110" s="130"/>
      <c r="EJN110" s="130"/>
      <c r="EJO110" s="130"/>
      <c r="EJP110" s="130"/>
      <c r="EJQ110" s="130"/>
      <c r="EJR110" s="130"/>
      <c r="EJS110" s="130"/>
      <c r="EJT110" s="130"/>
      <c r="EJU110" s="130"/>
      <c r="EJV110" s="130"/>
      <c r="EJW110" s="130"/>
      <c r="EJX110" s="130"/>
      <c r="EJY110" s="130"/>
      <c r="EJZ110" s="130"/>
      <c r="EKA110" s="130"/>
      <c r="EKB110" s="130"/>
      <c r="EKC110" s="130"/>
      <c r="EKD110" s="130"/>
      <c r="EKE110" s="130"/>
      <c r="EKF110" s="130"/>
      <c r="EKG110" s="130"/>
      <c r="EKH110" s="129"/>
      <c r="EKI110" s="130"/>
      <c r="EKJ110" s="130"/>
      <c r="EKK110" s="130"/>
      <c r="EKL110" s="130"/>
      <c r="EKM110" s="130"/>
      <c r="EKN110" s="130"/>
      <c r="EKO110" s="130"/>
      <c r="EKP110" s="130"/>
      <c r="EKQ110" s="130"/>
      <c r="EKR110" s="130"/>
      <c r="EKS110" s="130"/>
      <c r="EKT110" s="130"/>
      <c r="EKU110" s="130"/>
      <c r="EKV110" s="130"/>
      <c r="EKW110" s="130"/>
      <c r="EKX110" s="130"/>
      <c r="EKY110" s="130"/>
      <c r="EKZ110" s="130"/>
      <c r="ELA110" s="130"/>
      <c r="ELB110" s="130"/>
      <c r="ELC110" s="130"/>
      <c r="ELD110" s="129"/>
      <c r="ELE110" s="130"/>
      <c r="ELF110" s="130"/>
      <c r="ELG110" s="130"/>
      <c r="ELH110" s="130"/>
      <c r="ELI110" s="130"/>
      <c r="ELJ110" s="130"/>
      <c r="ELK110" s="130"/>
      <c r="ELL110" s="130"/>
      <c r="ELM110" s="130"/>
      <c r="ELN110" s="130"/>
      <c r="ELO110" s="130"/>
      <c r="ELP110" s="130"/>
      <c r="ELQ110" s="130"/>
      <c r="ELR110" s="130"/>
      <c r="ELS110" s="130"/>
      <c r="ELT110" s="130"/>
      <c r="ELU110" s="130"/>
      <c r="ELV110" s="130"/>
      <c r="ELW110" s="130"/>
      <c r="ELX110" s="130"/>
      <c r="ELY110" s="130"/>
      <c r="ELZ110" s="129"/>
      <c r="EMA110" s="130"/>
      <c r="EMB110" s="130"/>
      <c r="EMC110" s="130"/>
      <c r="EMD110" s="130"/>
      <c r="EME110" s="130"/>
      <c r="EMF110" s="130"/>
      <c r="EMG110" s="130"/>
      <c r="EMH110" s="130"/>
      <c r="EMI110" s="130"/>
      <c r="EMJ110" s="130"/>
      <c r="EMK110" s="130"/>
      <c r="EML110" s="130"/>
      <c r="EMM110" s="130"/>
      <c r="EMN110" s="130"/>
      <c r="EMO110" s="130"/>
      <c r="EMP110" s="130"/>
      <c r="EMQ110" s="130"/>
      <c r="EMR110" s="130"/>
      <c r="EMS110" s="130"/>
      <c r="EMT110" s="130"/>
      <c r="EMU110" s="130"/>
      <c r="EMV110" s="129"/>
      <c r="EMW110" s="130"/>
      <c r="EMX110" s="130"/>
      <c r="EMY110" s="130"/>
      <c r="EMZ110" s="130"/>
      <c r="ENA110" s="130"/>
      <c r="ENB110" s="130"/>
      <c r="ENC110" s="130"/>
      <c r="END110" s="130"/>
      <c r="ENE110" s="130"/>
      <c r="ENF110" s="130"/>
      <c r="ENG110" s="130"/>
      <c r="ENH110" s="130"/>
      <c r="ENI110" s="130"/>
      <c r="ENJ110" s="130"/>
      <c r="ENK110" s="130"/>
      <c r="ENL110" s="130"/>
      <c r="ENM110" s="130"/>
      <c r="ENN110" s="130"/>
      <c r="ENO110" s="130"/>
      <c r="ENP110" s="130"/>
      <c r="ENQ110" s="130"/>
      <c r="ENR110" s="129"/>
      <c r="ENS110" s="130"/>
      <c r="ENT110" s="130"/>
      <c r="ENU110" s="130"/>
      <c r="ENV110" s="130"/>
      <c r="ENW110" s="130"/>
      <c r="ENX110" s="130"/>
      <c r="ENY110" s="130"/>
      <c r="ENZ110" s="130"/>
      <c r="EOA110" s="130"/>
      <c r="EOB110" s="130"/>
      <c r="EOC110" s="130"/>
      <c r="EOD110" s="130"/>
      <c r="EOE110" s="130"/>
      <c r="EOF110" s="130"/>
      <c r="EOG110" s="130"/>
      <c r="EOH110" s="130"/>
      <c r="EOI110" s="130"/>
      <c r="EOJ110" s="130"/>
      <c r="EOK110" s="130"/>
      <c r="EOL110" s="130"/>
      <c r="EOM110" s="130"/>
      <c r="EON110" s="129"/>
      <c r="EOO110" s="130"/>
      <c r="EOP110" s="130"/>
      <c r="EOQ110" s="130"/>
      <c r="EOR110" s="130"/>
      <c r="EOS110" s="130"/>
      <c r="EOT110" s="130"/>
      <c r="EOU110" s="130"/>
      <c r="EOV110" s="130"/>
      <c r="EOW110" s="130"/>
      <c r="EOX110" s="130"/>
      <c r="EOY110" s="130"/>
      <c r="EOZ110" s="130"/>
      <c r="EPA110" s="130"/>
      <c r="EPB110" s="130"/>
      <c r="EPC110" s="130"/>
      <c r="EPD110" s="130"/>
      <c r="EPE110" s="130"/>
      <c r="EPF110" s="130"/>
      <c r="EPG110" s="130"/>
      <c r="EPH110" s="130"/>
      <c r="EPI110" s="130"/>
      <c r="EPJ110" s="129"/>
      <c r="EPK110" s="130"/>
      <c r="EPL110" s="130"/>
      <c r="EPM110" s="130"/>
      <c r="EPN110" s="130"/>
      <c r="EPO110" s="130"/>
      <c r="EPP110" s="130"/>
      <c r="EPQ110" s="130"/>
      <c r="EPR110" s="130"/>
      <c r="EPS110" s="130"/>
      <c r="EPT110" s="130"/>
      <c r="EPU110" s="130"/>
      <c r="EPV110" s="130"/>
      <c r="EPW110" s="130"/>
      <c r="EPX110" s="130"/>
      <c r="EPY110" s="130"/>
      <c r="EPZ110" s="130"/>
      <c r="EQA110" s="130"/>
      <c r="EQB110" s="130"/>
      <c r="EQC110" s="130"/>
      <c r="EQD110" s="130"/>
      <c r="EQE110" s="130"/>
      <c r="EQF110" s="129"/>
      <c r="EQG110" s="130"/>
      <c r="EQH110" s="130"/>
      <c r="EQI110" s="130"/>
      <c r="EQJ110" s="130"/>
      <c r="EQK110" s="130"/>
      <c r="EQL110" s="130"/>
      <c r="EQM110" s="130"/>
      <c r="EQN110" s="130"/>
      <c r="EQO110" s="130"/>
      <c r="EQP110" s="130"/>
      <c r="EQQ110" s="130"/>
      <c r="EQR110" s="130"/>
      <c r="EQS110" s="130"/>
      <c r="EQT110" s="130"/>
      <c r="EQU110" s="130"/>
      <c r="EQV110" s="130"/>
      <c r="EQW110" s="130"/>
      <c r="EQX110" s="130"/>
      <c r="EQY110" s="130"/>
      <c r="EQZ110" s="130"/>
      <c r="ERA110" s="130"/>
      <c r="ERB110" s="129"/>
      <c r="ERC110" s="130"/>
      <c r="ERD110" s="130"/>
      <c r="ERE110" s="130"/>
      <c r="ERF110" s="130"/>
      <c r="ERG110" s="130"/>
      <c r="ERH110" s="130"/>
      <c r="ERI110" s="130"/>
      <c r="ERJ110" s="130"/>
      <c r="ERK110" s="130"/>
      <c r="ERL110" s="130"/>
      <c r="ERM110" s="130"/>
      <c r="ERN110" s="130"/>
      <c r="ERO110" s="130"/>
      <c r="ERP110" s="130"/>
      <c r="ERQ110" s="130"/>
      <c r="ERR110" s="130"/>
      <c r="ERS110" s="130"/>
      <c r="ERT110" s="130"/>
      <c r="ERU110" s="130"/>
      <c r="ERV110" s="130"/>
      <c r="ERW110" s="130"/>
      <c r="ERX110" s="129"/>
      <c r="ERY110" s="130"/>
      <c r="ERZ110" s="130"/>
      <c r="ESA110" s="130"/>
      <c r="ESB110" s="130"/>
      <c r="ESC110" s="130"/>
      <c r="ESD110" s="130"/>
      <c r="ESE110" s="130"/>
      <c r="ESF110" s="130"/>
      <c r="ESG110" s="130"/>
      <c r="ESH110" s="130"/>
      <c r="ESI110" s="130"/>
      <c r="ESJ110" s="130"/>
      <c r="ESK110" s="130"/>
      <c r="ESL110" s="130"/>
      <c r="ESM110" s="130"/>
      <c r="ESN110" s="130"/>
      <c r="ESO110" s="130"/>
      <c r="ESP110" s="130"/>
      <c r="ESQ110" s="130"/>
      <c r="ESR110" s="130"/>
      <c r="ESS110" s="130"/>
      <c r="EST110" s="129"/>
      <c r="ESU110" s="130"/>
      <c r="ESV110" s="130"/>
      <c r="ESW110" s="130"/>
      <c r="ESX110" s="130"/>
      <c r="ESY110" s="130"/>
      <c r="ESZ110" s="130"/>
      <c r="ETA110" s="130"/>
      <c r="ETB110" s="130"/>
      <c r="ETC110" s="130"/>
      <c r="ETD110" s="130"/>
      <c r="ETE110" s="130"/>
      <c r="ETF110" s="130"/>
      <c r="ETG110" s="130"/>
      <c r="ETH110" s="130"/>
      <c r="ETI110" s="130"/>
      <c r="ETJ110" s="130"/>
      <c r="ETK110" s="130"/>
      <c r="ETL110" s="130"/>
      <c r="ETM110" s="130"/>
      <c r="ETN110" s="130"/>
      <c r="ETO110" s="130"/>
      <c r="ETP110" s="129"/>
      <c r="ETQ110" s="130"/>
      <c r="ETR110" s="130"/>
      <c r="ETS110" s="130"/>
      <c r="ETT110" s="130"/>
      <c r="ETU110" s="130"/>
      <c r="ETV110" s="130"/>
      <c r="ETW110" s="130"/>
      <c r="ETX110" s="130"/>
      <c r="ETY110" s="130"/>
      <c r="ETZ110" s="130"/>
      <c r="EUA110" s="130"/>
      <c r="EUB110" s="130"/>
      <c r="EUC110" s="130"/>
      <c r="EUD110" s="130"/>
      <c r="EUE110" s="130"/>
      <c r="EUF110" s="130"/>
      <c r="EUG110" s="130"/>
      <c r="EUH110" s="130"/>
      <c r="EUI110" s="130"/>
      <c r="EUJ110" s="130"/>
      <c r="EUK110" s="130"/>
      <c r="EUL110" s="129"/>
      <c r="EUM110" s="130"/>
      <c r="EUN110" s="130"/>
      <c r="EUO110" s="130"/>
      <c r="EUP110" s="130"/>
      <c r="EUQ110" s="130"/>
      <c r="EUR110" s="130"/>
      <c r="EUS110" s="130"/>
      <c r="EUT110" s="130"/>
      <c r="EUU110" s="130"/>
      <c r="EUV110" s="130"/>
      <c r="EUW110" s="130"/>
      <c r="EUX110" s="130"/>
      <c r="EUY110" s="130"/>
      <c r="EUZ110" s="130"/>
      <c r="EVA110" s="130"/>
      <c r="EVB110" s="130"/>
      <c r="EVC110" s="130"/>
      <c r="EVD110" s="130"/>
      <c r="EVE110" s="130"/>
      <c r="EVF110" s="130"/>
      <c r="EVG110" s="130"/>
      <c r="EVH110" s="129"/>
      <c r="EVI110" s="130"/>
      <c r="EVJ110" s="130"/>
      <c r="EVK110" s="130"/>
      <c r="EVL110" s="130"/>
      <c r="EVM110" s="130"/>
      <c r="EVN110" s="130"/>
      <c r="EVO110" s="130"/>
      <c r="EVP110" s="130"/>
      <c r="EVQ110" s="130"/>
      <c r="EVR110" s="130"/>
      <c r="EVS110" s="130"/>
      <c r="EVT110" s="130"/>
      <c r="EVU110" s="130"/>
      <c r="EVV110" s="130"/>
      <c r="EVW110" s="130"/>
      <c r="EVX110" s="130"/>
      <c r="EVY110" s="130"/>
      <c r="EVZ110" s="130"/>
      <c r="EWA110" s="130"/>
      <c r="EWB110" s="130"/>
      <c r="EWC110" s="130"/>
      <c r="EWD110" s="129"/>
      <c r="EWE110" s="130"/>
      <c r="EWF110" s="130"/>
      <c r="EWG110" s="130"/>
      <c r="EWH110" s="130"/>
      <c r="EWI110" s="130"/>
      <c r="EWJ110" s="130"/>
      <c r="EWK110" s="130"/>
      <c r="EWL110" s="130"/>
      <c r="EWM110" s="130"/>
      <c r="EWN110" s="130"/>
      <c r="EWO110" s="130"/>
      <c r="EWP110" s="130"/>
      <c r="EWQ110" s="130"/>
      <c r="EWR110" s="130"/>
      <c r="EWS110" s="130"/>
      <c r="EWT110" s="130"/>
      <c r="EWU110" s="130"/>
      <c r="EWV110" s="130"/>
      <c r="EWW110" s="130"/>
      <c r="EWX110" s="130"/>
      <c r="EWY110" s="130"/>
      <c r="EWZ110" s="129"/>
      <c r="EXA110" s="130"/>
      <c r="EXB110" s="130"/>
      <c r="EXC110" s="130"/>
      <c r="EXD110" s="130"/>
      <c r="EXE110" s="130"/>
      <c r="EXF110" s="130"/>
      <c r="EXG110" s="130"/>
      <c r="EXH110" s="130"/>
      <c r="EXI110" s="130"/>
      <c r="EXJ110" s="130"/>
      <c r="EXK110" s="130"/>
      <c r="EXL110" s="130"/>
      <c r="EXM110" s="130"/>
      <c r="EXN110" s="130"/>
      <c r="EXO110" s="130"/>
      <c r="EXP110" s="130"/>
      <c r="EXQ110" s="130"/>
      <c r="EXR110" s="130"/>
      <c r="EXS110" s="130"/>
      <c r="EXT110" s="130"/>
      <c r="EXU110" s="130"/>
      <c r="EXV110" s="129"/>
      <c r="EXW110" s="130"/>
      <c r="EXX110" s="130"/>
      <c r="EXY110" s="130"/>
      <c r="EXZ110" s="130"/>
      <c r="EYA110" s="130"/>
      <c r="EYB110" s="130"/>
      <c r="EYC110" s="130"/>
      <c r="EYD110" s="130"/>
      <c r="EYE110" s="130"/>
      <c r="EYF110" s="130"/>
      <c r="EYG110" s="130"/>
      <c r="EYH110" s="130"/>
      <c r="EYI110" s="130"/>
      <c r="EYJ110" s="130"/>
      <c r="EYK110" s="130"/>
      <c r="EYL110" s="130"/>
      <c r="EYM110" s="130"/>
      <c r="EYN110" s="130"/>
      <c r="EYO110" s="130"/>
      <c r="EYP110" s="130"/>
      <c r="EYQ110" s="130"/>
      <c r="EYR110" s="129"/>
      <c r="EYS110" s="130"/>
      <c r="EYT110" s="130"/>
      <c r="EYU110" s="130"/>
      <c r="EYV110" s="130"/>
      <c r="EYW110" s="130"/>
      <c r="EYX110" s="130"/>
      <c r="EYY110" s="130"/>
      <c r="EYZ110" s="130"/>
      <c r="EZA110" s="130"/>
      <c r="EZB110" s="130"/>
      <c r="EZC110" s="130"/>
      <c r="EZD110" s="130"/>
      <c r="EZE110" s="130"/>
      <c r="EZF110" s="130"/>
      <c r="EZG110" s="130"/>
      <c r="EZH110" s="130"/>
      <c r="EZI110" s="130"/>
      <c r="EZJ110" s="130"/>
      <c r="EZK110" s="130"/>
      <c r="EZL110" s="130"/>
      <c r="EZM110" s="130"/>
      <c r="EZN110" s="129"/>
      <c r="EZO110" s="130"/>
      <c r="EZP110" s="130"/>
      <c r="EZQ110" s="130"/>
      <c r="EZR110" s="130"/>
      <c r="EZS110" s="130"/>
      <c r="EZT110" s="130"/>
      <c r="EZU110" s="130"/>
      <c r="EZV110" s="130"/>
      <c r="EZW110" s="130"/>
      <c r="EZX110" s="130"/>
      <c r="EZY110" s="130"/>
      <c r="EZZ110" s="130"/>
      <c r="FAA110" s="130"/>
      <c r="FAB110" s="130"/>
      <c r="FAC110" s="130"/>
      <c r="FAD110" s="130"/>
      <c r="FAE110" s="130"/>
      <c r="FAF110" s="130"/>
      <c r="FAG110" s="130"/>
      <c r="FAH110" s="130"/>
      <c r="FAI110" s="130"/>
      <c r="FAJ110" s="129"/>
      <c r="FAK110" s="130"/>
      <c r="FAL110" s="130"/>
      <c r="FAM110" s="130"/>
      <c r="FAN110" s="130"/>
      <c r="FAO110" s="130"/>
      <c r="FAP110" s="130"/>
      <c r="FAQ110" s="130"/>
      <c r="FAR110" s="130"/>
      <c r="FAS110" s="130"/>
      <c r="FAT110" s="130"/>
      <c r="FAU110" s="130"/>
      <c r="FAV110" s="130"/>
      <c r="FAW110" s="130"/>
      <c r="FAX110" s="130"/>
      <c r="FAY110" s="130"/>
      <c r="FAZ110" s="130"/>
      <c r="FBA110" s="130"/>
      <c r="FBB110" s="130"/>
      <c r="FBC110" s="130"/>
      <c r="FBD110" s="130"/>
      <c r="FBE110" s="130"/>
      <c r="FBF110" s="129"/>
      <c r="FBG110" s="130"/>
      <c r="FBH110" s="130"/>
      <c r="FBI110" s="130"/>
      <c r="FBJ110" s="130"/>
      <c r="FBK110" s="130"/>
      <c r="FBL110" s="130"/>
      <c r="FBM110" s="130"/>
      <c r="FBN110" s="130"/>
      <c r="FBO110" s="130"/>
      <c r="FBP110" s="130"/>
      <c r="FBQ110" s="130"/>
      <c r="FBR110" s="130"/>
      <c r="FBS110" s="130"/>
      <c r="FBT110" s="130"/>
      <c r="FBU110" s="130"/>
      <c r="FBV110" s="130"/>
      <c r="FBW110" s="130"/>
      <c r="FBX110" s="130"/>
      <c r="FBY110" s="130"/>
      <c r="FBZ110" s="130"/>
      <c r="FCA110" s="130"/>
      <c r="FCB110" s="129"/>
      <c r="FCC110" s="130"/>
      <c r="FCD110" s="130"/>
      <c r="FCE110" s="130"/>
      <c r="FCF110" s="130"/>
      <c r="FCG110" s="130"/>
      <c r="FCH110" s="130"/>
      <c r="FCI110" s="130"/>
      <c r="FCJ110" s="130"/>
      <c r="FCK110" s="130"/>
      <c r="FCL110" s="130"/>
      <c r="FCM110" s="130"/>
      <c r="FCN110" s="130"/>
      <c r="FCO110" s="130"/>
      <c r="FCP110" s="130"/>
      <c r="FCQ110" s="130"/>
      <c r="FCR110" s="130"/>
      <c r="FCS110" s="130"/>
      <c r="FCT110" s="130"/>
      <c r="FCU110" s="130"/>
      <c r="FCV110" s="130"/>
      <c r="FCW110" s="130"/>
      <c r="FCX110" s="129"/>
      <c r="FCY110" s="130"/>
      <c r="FCZ110" s="130"/>
      <c r="FDA110" s="130"/>
      <c r="FDB110" s="130"/>
      <c r="FDC110" s="130"/>
      <c r="FDD110" s="130"/>
      <c r="FDE110" s="130"/>
      <c r="FDF110" s="130"/>
      <c r="FDG110" s="130"/>
      <c r="FDH110" s="130"/>
      <c r="FDI110" s="130"/>
      <c r="FDJ110" s="130"/>
      <c r="FDK110" s="130"/>
      <c r="FDL110" s="130"/>
      <c r="FDM110" s="130"/>
      <c r="FDN110" s="130"/>
      <c r="FDO110" s="130"/>
      <c r="FDP110" s="130"/>
      <c r="FDQ110" s="130"/>
      <c r="FDR110" s="130"/>
      <c r="FDS110" s="130"/>
      <c r="FDT110" s="129"/>
      <c r="FDU110" s="130"/>
      <c r="FDV110" s="130"/>
      <c r="FDW110" s="130"/>
      <c r="FDX110" s="130"/>
      <c r="FDY110" s="130"/>
      <c r="FDZ110" s="130"/>
      <c r="FEA110" s="130"/>
      <c r="FEB110" s="130"/>
      <c r="FEC110" s="130"/>
      <c r="FED110" s="130"/>
      <c r="FEE110" s="130"/>
      <c r="FEF110" s="130"/>
      <c r="FEG110" s="130"/>
      <c r="FEH110" s="130"/>
      <c r="FEI110" s="130"/>
      <c r="FEJ110" s="130"/>
      <c r="FEK110" s="130"/>
      <c r="FEL110" s="130"/>
      <c r="FEM110" s="130"/>
      <c r="FEN110" s="130"/>
      <c r="FEO110" s="130"/>
      <c r="FEP110" s="129"/>
      <c r="FEQ110" s="130"/>
      <c r="FER110" s="130"/>
      <c r="FES110" s="130"/>
      <c r="FET110" s="130"/>
      <c r="FEU110" s="130"/>
      <c r="FEV110" s="130"/>
      <c r="FEW110" s="130"/>
      <c r="FEX110" s="130"/>
      <c r="FEY110" s="130"/>
      <c r="FEZ110" s="130"/>
      <c r="FFA110" s="130"/>
      <c r="FFB110" s="130"/>
      <c r="FFC110" s="130"/>
      <c r="FFD110" s="130"/>
      <c r="FFE110" s="130"/>
      <c r="FFF110" s="130"/>
      <c r="FFG110" s="130"/>
      <c r="FFH110" s="130"/>
      <c r="FFI110" s="130"/>
      <c r="FFJ110" s="130"/>
      <c r="FFK110" s="130"/>
      <c r="FFL110" s="129"/>
      <c r="FFM110" s="130"/>
      <c r="FFN110" s="130"/>
      <c r="FFO110" s="130"/>
      <c r="FFP110" s="130"/>
      <c r="FFQ110" s="130"/>
      <c r="FFR110" s="130"/>
      <c r="FFS110" s="130"/>
      <c r="FFT110" s="130"/>
      <c r="FFU110" s="130"/>
      <c r="FFV110" s="130"/>
      <c r="FFW110" s="130"/>
      <c r="FFX110" s="130"/>
      <c r="FFY110" s="130"/>
      <c r="FFZ110" s="130"/>
      <c r="FGA110" s="130"/>
      <c r="FGB110" s="130"/>
      <c r="FGC110" s="130"/>
      <c r="FGD110" s="130"/>
      <c r="FGE110" s="130"/>
      <c r="FGF110" s="130"/>
      <c r="FGG110" s="130"/>
      <c r="FGH110" s="129"/>
      <c r="FGI110" s="130"/>
      <c r="FGJ110" s="130"/>
      <c r="FGK110" s="130"/>
      <c r="FGL110" s="130"/>
      <c r="FGM110" s="130"/>
      <c r="FGN110" s="130"/>
      <c r="FGO110" s="130"/>
      <c r="FGP110" s="130"/>
      <c r="FGQ110" s="130"/>
      <c r="FGR110" s="130"/>
      <c r="FGS110" s="130"/>
      <c r="FGT110" s="130"/>
      <c r="FGU110" s="130"/>
      <c r="FGV110" s="130"/>
      <c r="FGW110" s="130"/>
      <c r="FGX110" s="130"/>
      <c r="FGY110" s="130"/>
      <c r="FGZ110" s="130"/>
      <c r="FHA110" s="130"/>
      <c r="FHB110" s="130"/>
      <c r="FHC110" s="130"/>
      <c r="FHD110" s="129"/>
      <c r="FHE110" s="130"/>
      <c r="FHF110" s="130"/>
      <c r="FHG110" s="130"/>
      <c r="FHH110" s="130"/>
      <c r="FHI110" s="130"/>
      <c r="FHJ110" s="130"/>
      <c r="FHK110" s="130"/>
      <c r="FHL110" s="130"/>
      <c r="FHM110" s="130"/>
      <c r="FHN110" s="130"/>
      <c r="FHO110" s="130"/>
      <c r="FHP110" s="130"/>
      <c r="FHQ110" s="130"/>
      <c r="FHR110" s="130"/>
      <c r="FHS110" s="130"/>
      <c r="FHT110" s="130"/>
      <c r="FHU110" s="130"/>
      <c r="FHV110" s="130"/>
      <c r="FHW110" s="130"/>
      <c r="FHX110" s="130"/>
      <c r="FHY110" s="130"/>
      <c r="FHZ110" s="129"/>
      <c r="FIA110" s="130"/>
      <c r="FIB110" s="130"/>
      <c r="FIC110" s="130"/>
      <c r="FID110" s="130"/>
      <c r="FIE110" s="130"/>
      <c r="FIF110" s="130"/>
      <c r="FIG110" s="130"/>
      <c r="FIH110" s="130"/>
      <c r="FII110" s="130"/>
      <c r="FIJ110" s="130"/>
      <c r="FIK110" s="130"/>
      <c r="FIL110" s="130"/>
      <c r="FIM110" s="130"/>
      <c r="FIN110" s="130"/>
      <c r="FIO110" s="130"/>
      <c r="FIP110" s="130"/>
      <c r="FIQ110" s="130"/>
      <c r="FIR110" s="130"/>
      <c r="FIS110" s="130"/>
      <c r="FIT110" s="130"/>
      <c r="FIU110" s="130"/>
      <c r="FIV110" s="129"/>
      <c r="FIW110" s="130"/>
      <c r="FIX110" s="130"/>
      <c r="FIY110" s="130"/>
      <c r="FIZ110" s="130"/>
      <c r="FJA110" s="130"/>
      <c r="FJB110" s="130"/>
      <c r="FJC110" s="130"/>
      <c r="FJD110" s="130"/>
      <c r="FJE110" s="130"/>
      <c r="FJF110" s="130"/>
      <c r="FJG110" s="130"/>
      <c r="FJH110" s="130"/>
      <c r="FJI110" s="130"/>
      <c r="FJJ110" s="130"/>
      <c r="FJK110" s="130"/>
      <c r="FJL110" s="130"/>
      <c r="FJM110" s="130"/>
      <c r="FJN110" s="130"/>
      <c r="FJO110" s="130"/>
      <c r="FJP110" s="130"/>
      <c r="FJQ110" s="130"/>
      <c r="FJR110" s="129"/>
      <c r="FJS110" s="130"/>
      <c r="FJT110" s="130"/>
      <c r="FJU110" s="130"/>
      <c r="FJV110" s="130"/>
      <c r="FJW110" s="130"/>
      <c r="FJX110" s="130"/>
      <c r="FJY110" s="130"/>
      <c r="FJZ110" s="130"/>
      <c r="FKA110" s="130"/>
      <c r="FKB110" s="130"/>
      <c r="FKC110" s="130"/>
      <c r="FKD110" s="130"/>
      <c r="FKE110" s="130"/>
      <c r="FKF110" s="130"/>
      <c r="FKG110" s="130"/>
      <c r="FKH110" s="130"/>
      <c r="FKI110" s="130"/>
      <c r="FKJ110" s="130"/>
      <c r="FKK110" s="130"/>
      <c r="FKL110" s="130"/>
      <c r="FKM110" s="130"/>
      <c r="FKN110" s="129"/>
      <c r="FKO110" s="130"/>
      <c r="FKP110" s="130"/>
      <c r="FKQ110" s="130"/>
      <c r="FKR110" s="130"/>
      <c r="FKS110" s="130"/>
      <c r="FKT110" s="130"/>
      <c r="FKU110" s="130"/>
      <c r="FKV110" s="130"/>
      <c r="FKW110" s="130"/>
      <c r="FKX110" s="130"/>
      <c r="FKY110" s="130"/>
      <c r="FKZ110" s="130"/>
      <c r="FLA110" s="130"/>
      <c r="FLB110" s="130"/>
      <c r="FLC110" s="130"/>
      <c r="FLD110" s="130"/>
      <c r="FLE110" s="130"/>
      <c r="FLF110" s="130"/>
      <c r="FLG110" s="130"/>
      <c r="FLH110" s="130"/>
      <c r="FLI110" s="130"/>
      <c r="FLJ110" s="129"/>
      <c r="FLK110" s="130"/>
      <c r="FLL110" s="130"/>
      <c r="FLM110" s="130"/>
      <c r="FLN110" s="130"/>
      <c r="FLO110" s="130"/>
      <c r="FLP110" s="130"/>
      <c r="FLQ110" s="130"/>
      <c r="FLR110" s="130"/>
      <c r="FLS110" s="130"/>
      <c r="FLT110" s="130"/>
      <c r="FLU110" s="130"/>
      <c r="FLV110" s="130"/>
      <c r="FLW110" s="130"/>
      <c r="FLX110" s="130"/>
      <c r="FLY110" s="130"/>
      <c r="FLZ110" s="130"/>
      <c r="FMA110" s="130"/>
      <c r="FMB110" s="130"/>
      <c r="FMC110" s="130"/>
      <c r="FMD110" s="130"/>
      <c r="FME110" s="130"/>
      <c r="FMF110" s="129"/>
      <c r="FMG110" s="130"/>
      <c r="FMH110" s="130"/>
      <c r="FMI110" s="130"/>
      <c r="FMJ110" s="130"/>
      <c r="FMK110" s="130"/>
      <c r="FML110" s="130"/>
      <c r="FMM110" s="130"/>
      <c r="FMN110" s="130"/>
      <c r="FMO110" s="130"/>
      <c r="FMP110" s="130"/>
      <c r="FMQ110" s="130"/>
      <c r="FMR110" s="130"/>
      <c r="FMS110" s="130"/>
      <c r="FMT110" s="130"/>
      <c r="FMU110" s="130"/>
      <c r="FMV110" s="130"/>
      <c r="FMW110" s="130"/>
      <c r="FMX110" s="130"/>
      <c r="FMY110" s="130"/>
      <c r="FMZ110" s="130"/>
      <c r="FNA110" s="130"/>
      <c r="FNB110" s="129"/>
      <c r="FNC110" s="130"/>
      <c r="FND110" s="130"/>
      <c r="FNE110" s="130"/>
      <c r="FNF110" s="130"/>
      <c r="FNG110" s="130"/>
      <c r="FNH110" s="130"/>
      <c r="FNI110" s="130"/>
      <c r="FNJ110" s="130"/>
      <c r="FNK110" s="130"/>
      <c r="FNL110" s="130"/>
      <c r="FNM110" s="130"/>
      <c r="FNN110" s="130"/>
      <c r="FNO110" s="130"/>
      <c r="FNP110" s="130"/>
      <c r="FNQ110" s="130"/>
      <c r="FNR110" s="130"/>
      <c r="FNS110" s="130"/>
      <c r="FNT110" s="130"/>
      <c r="FNU110" s="130"/>
      <c r="FNV110" s="130"/>
      <c r="FNW110" s="130"/>
      <c r="FNX110" s="129"/>
      <c r="FNY110" s="130"/>
      <c r="FNZ110" s="130"/>
      <c r="FOA110" s="130"/>
      <c r="FOB110" s="130"/>
      <c r="FOC110" s="130"/>
      <c r="FOD110" s="130"/>
      <c r="FOE110" s="130"/>
      <c r="FOF110" s="130"/>
      <c r="FOG110" s="130"/>
      <c r="FOH110" s="130"/>
      <c r="FOI110" s="130"/>
      <c r="FOJ110" s="130"/>
      <c r="FOK110" s="130"/>
      <c r="FOL110" s="130"/>
      <c r="FOM110" s="130"/>
      <c r="FON110" s="130"/>
      <c r="FOO110" s="130"/>
      <c r="FOP110" s="130"/>
      <c r="FOQ110" s="130"/>
      <c r="FOR110" s="130"/>
      <c r="FOS110" s="130"/>
      <c r="FOT110" s="129"/>
      <c r="FOU110" s="130"/>
      <c r="FOV110" s="130"/>
      <c r="FOW110" s="130"/>
      <c r="FOX110" s="130"/>
      <c r="FOY110" s="130"/>
      <c r="FOZ110" s="130"/>
      <c r="FPA110" s="130"/>
      <c r="FPB110" s="130"/>
      <c r="FPC110" s="130"/>
      <c r="FPD110" s="130"/>
      <c r="FPE110" s="130"/>
      <c r="FPF110" s="130"/>
      <c r="FPG110" s="130"/>
      <c r="FPH110" s="130"/>
      <c r="FPI110" s="130"/>
      <c r="FPJ110" s="130"/>
      <c r="FPK110" s="130"/>
      <c r="FPL110" s="130"/>
      <c r="FPM110" s="130"/>
      <c r="FPN110" s="130"/>
      <c r="FPO110" s="130"/>
      <c r="FPP110" s="129"/>
      <c r="FPQ110" s="130"/>
      <c r="FPR110" s="130"/>
      <c r="FPS110" s="130"/>
      <c r="FPT110" s="130"/>
      <c r="FPU110" s="130"/>
      <c r="FPV110" s="130"/>
      <c r="FPW110" s="130"/>
      <c r="FPX110" s="130"/>
      <c r="FPY110" s="130"/>
      <c r="FPZ110" s="130"/>
      <c r="FQA110" s="130"/>
      <c r="FQB110" s="130"/>
      <c r="FQC110" s="130"/>
      <c r="FQD110" s="130"/>
      <c r="FQE110" s="130"/>
      <c r="FQF110" s="130"/>
      <c r="FQG110" s="130"/>
      <c r="FQH110" s="130"/>
      <c r="FQI110" s="130"/>
      <c r="FQJ110" s="130"/>
      <c r="FQK110" s="130"/>
      <c r="FQL110" s="129"/>
      <c r="FQM110" s="130"/>
      <c r="FQN110" s="130"/>
      <c r="FQO110" s="130"/>
      <c r="FQP110" s="130"/>
      <c r="FQQ110" s="130"/>
      <c r="FQR110" s="130"/>
      <c r="FQS110" s="130"/>
      <c r="FQT110" s="130"/>
      <c r="FQU110" s="130"/>
      <c r="FQV110" s="130"/>
      <c r="FQW110" s="130"/>
      <c r="FQX110" s="130"/>
      <c r="FQY110" s="130"/>
      <c r="FQZ110" s="130"/>
      <c r="FRA110" s="130"/>
      <c r="FRB110" s="130"/>
      <c r="FRC110" s="130"/>
      <c r="FRD110" s="130"/>
      <c r="FRE110" s="130"/>
      <c r="FRF110" s="130"/>
      <c r="FRG110" s="130"/>
      <c r="FRH110" s="129"/>
      <c r="FRI110" s="130"/>
      <c r="FRJ110" s="130"/>
      <c r="FRK110" s="130"/>
      <c r="FRL110" s="130"/>
      <c r="FRM110" s="130"/>
      <c r="FRN110" s="130"/>
      <c r="FRO110" s="130"/>
      <c r="FRP110" s="130"/>
      <c r="FRQ110" s="130"/>
      <c r="FRR110" s="130"/>
      <c r="FRS110" s="130"/>
      <c r="FRT110" s="130"/>
      <c r="FRU110" s="130"/>
      <c r="FRV110" s="130"/>
      <c r="FRW110" s="130"/>
      <c r="FRX110" s="130"/>
      <c r="FRY110" s="130"/>
      <c r="FRZ110" s="130"/>
      <c r="FSA110" s="130"/>
      <c r="FSB110" s="130"/>
      <c r="FSC110" s="130"/>
      <c r="FSD110" s="129"/>
      <c r="FSE110" s="130"/>
      <c r="FSF110" s="130"/>
      <c r="FSG110" s="130"/>
      <c r="FSH110" s="130"/>
      <c r="FSI110" s="130"/>
      <c r="FSJ110" s="130"/>
      <c r="FSK110" s="130"/>
      <c r="FSL110" s="130"/>
      <c r="FSM110" s="130"/>
      <c r="FSN110" s="130"/>
      <c r="FSO110" s="130"/>
      <c r="FSP110" s="130"/>
      <c r="FSQ110" s="130"/>
      <c r="FSR110" s="130"/>
      <c r="FSS110" s="130"/>
      <c r="FST110" s="130"/>
      <c r="FSU110" s="130"/>
      <c r="FSV110" s="130"/>
      <c r="FSW110" s="130"/>
      <c r="FSX110" s="130"/>
      <c r="FSY110" s="130"/>
      <c r="FSZ110" s="129"/>
      <c r="FTA110" s="130"/>
      <c r="FTB110" s="130"/>
      <c r="FTC110" s="130"/>
      <c r="FTD110" s="130"/>
      <c r="FTE110" s="130"/>
      <c r="FTF110" s="130"/>
      <c r="FTG110" s="130"/>
      <c r="FTH110" s="130"/>
      <c r="FTI110" s="130"/>
      <c r="FTJ110" s="130"/>
      <c r="FTK110" s="130"/>
      <c r="FTL110" s="130"/>
      <c r="FTM110" s="130"/>
      <c r="FTN110" s="130"/>
      <c r="FTO110" s="130"/>
      <c r="FTP110" s="130"/>
      <c r="FTQ110" s="130"/>
      <c r="FTR110" s="130"/>
      <c r="FTS110" s="130"/>
      <c r="FTT110" s="130"/>
      <c r="FTU110" s="130"/>
      <c r="FTV110" s="129"/>
      <c r="FTW110" s="130"/>
      <c r="FTX110" s="130"/>
      <c r="FTY110" s="130"/>
      <c r="FTZ110" s="130"/>
      <c r="FUA110" s="130"/>
      <c r="FUB110" s="130"/>
      <c r="FUC110" s="130"/>
      <c r="FUD110" s="130"/>
      <c r="FUE110" s="130"/>
      <c r="FUF110" s="130"/>
      <c r="FUG110" s="130"/>
      <c r="FUH110" s="130"/>
      <c r="FUI110" s="130"/>
      <c r="FUJ110" s="130"/>
      <c r="FUK110" s="130"/>
      <c r="FUL110" s="130"/>
      <c r="FUM110" s="130"/>
      <c r="FUN110" s="130"/>
      <c r="FUO110" s="130"/>
      <c r="FUP110" s="130"/>
      <c r="FUQ110" s="130"/>
      <c r="FUR110" s="129"/>
      <c r="FUS110" s="130"/>
      <c r="FUT110" s="130"/>
      <c r="FUU110" s="130"/>
      <c r="FUV110" s="130"/>
      <c r="FUW110" s="130"/>
      <c r="FUX110" s="130"/>
      <c r="FUY110" s="130"/>
      <c r="FUZ110" s="130"/>
      <c r="FVA110" s="130"/>
      <c r="FVB110" s="130"/>
      <c r="FVC110" s="130"/>
      <c r="FVD110" s="130"/>
      <c r="FVE110" s="130"/>
      <c r="FVF110" s="130"/>
      <c r="FVG110" s="130"/>
      <c r="FVH110" s="130"/>
      <c r="FVI110" s="130"/>
      <c r="FVJ110" s="130"/>
      <c r="FVK110" s="130"/>
      <c r="FVL110" s="130"/>
      <c r="FVM110" s="130"/>
      <c r="FVN110" s="129"/>
      <c r="FVO110" s="130"/>
      <c r="FVP110" s="130"/>
      <c r="FVQ110" s="130"/>
      <c r="FVR110" s="130"/>
      <c r="FVS110" s="130"/>
      <c r="FVT110" s="130"/>
      <c r="FVU110" s="130"/>
      <c r="FVV110" s="130"/>
      <c r="FVW110" s="130"/>
      <c r="FVX110" s="130"/>
      <c r="FVY110" s="130"/>
      <c r="FVZ110" s="130"/>
      <c r="FWA110" s="130"/>
      <c r="FWB110" s="130"/>
      <c r="FWC110" s="130"/>
      <c r="FWD110" s="130"/>
      <c r="FWE110" s="130"/>
      <c r="FWF110" s="130"/>
      <c r="FWG110" s="130"/>
      <c r="FWH110" s="130"/>
      <c r="FWI110" s="130"/>
      <c r="FWJ110" s="129"/>
      <c r="FWK110" s="130"/>
      <c r="FWL110" s="130"/>
      <c r="FWM110" s="130"/>
      <c r="FWN110" s="130"/>
      <c r="FWO110" s="130"/>
      <c r="FWP110" s="130"/>
      <c r="FWQ110" s="130"/>
      <c r="FWR110" s="130"/>
      <c r="FWS110" s="130"/>
      <c r="FWT110" s="130"/>
      <c r="FWU110" s="130"/>
      <c r="FWV110" s="130"/>
      <c r="FWW110" s="130"/>
      <c r="FWX110" s="130"/>
      <c r="FWY110" s="130"/>
      <c r="FWZ110" s="130"/>
      <c r="FXA110" s="130"/>
      <c r="FXB110" s="130"/>
      <c r="FXC110" s="130"/>
      <c r="FXD110" s="130"/>
      <c r="FXE110" s="130"/>
      <c r="FXF110" s="129"/>
      <c r="FXG110" s="130"/>
      <c r="FXH110" s="130"/>
      <c r="FXI110" s="130"/>
      <c r="FXJ110" s="130"/>
      <c r="FXK110" s="130"/>
      <c r="FXL110" s="130"/>
      <c r="FXM110" s="130"/>
      <c r="FXN110" s="130"/>
      <c r="FXO110" s="130"/>
      <c r="FXP110" s="130"/>
      <c r="FXQ110" s="130"/>
      <c r="FXR110" s="130"/>
      <c r="FXS110" s="130"/>
      <c r="FXT110" s="130"/>
      <c r="FXU110" s="130"/>
      <c r="FXV110" s="130"/>
      <c r="FXW110" s="130"/>
      <c r="FXX110" s="130"/>
      <c r="FXY110" s="130"/>
      <c r="FXZ110" s="130"/>
      <c r="FYA110" s="130"/>
      <c r="FYB110" s="129"/>
      <c r="FYC110" s="130"/>
      <c r="FYD110" s="130"/>
      <c r="FYE110" s="130"/>
      <c r="FYF110" s="130"/>
      <c r="FYG110" s="130"/>
      <c r="FYH110" s="130"/>
      <c r="FYI110" s="130"/>
      <c r="FYJ110" s="130"/>
      <c r="FYK110" s="130"/>
      <c r="FYL110" s="130"/>
      <c r="FYM110" s="130"/>
      <c r="FYN110" s="130"/>
      <c r="FYO110" s="130"/>
      <c r="FYP110" s="130"/>
      <c r="FYQ110" s="130"/>
      <c r="FYR110" s="130"/>
      <c r="FYS110" s="130"/>
      <c r="FYT110" s="130"/>
      <c r="FYU110" s="130"/>
      <c r="FYV110" s="130"/>
      <c r="FYW110" s="130"/>
      <c r="FYX110" s="129"/>
      <c r="FYY110" s="130"/>
      <c r="FYZ110" s="130"/>
      <c r="FZA110" s="130"/>
      <c r="FZB110" s="130"/>
      <c r="FZC110" s="130"/>
      <c r="FZD110" s="130"/>
      <c r="FZE110" s="130"/>
      <c r="FZF110" s="130"/>
      <c r="FZG110" s="130"/>
      <c r="FZH110" s="130"/>
      <c r="FZI110" s="130"/>
      <c r="FZJ110" s="130"/>
      <c r="FZK110" s="130"/>
      <c r="FZL110" s="130"/>
      <c r="FZM110" s="130"/>
      <c r="FZN110" s="130"/>
      <c r="FZO110" s="130"/>
      <c r="FZP110" s="130"/>
      <c r="FZQ110" s="130"/>
      <c r="FZR110" s="130"/>
      <c r="FZS110" s="130"/>
      <c r="FZT110" s="129"/>
      <c r="FZU110" s="130"/>
      <c r="FZV110" s="130"/>
      <c r="FZW110" s="130"/>
      <c r="FZX110" s="130"/>
      <c r="FZY110" s="130"/>
      <c r="FZZ110" s="130"/>
      <c r="GAA110" s="130"/>
      <c r="GAB110" s="130"/>
      <c r="GAC110" s="130"/>
      <c r="GAD110" s="130"/>
      <c r="GAE110" s="130"/>
      <c r="GAF110" s="130"/>
      <c r="GAG110" s="130"/>
      <c r="GAH110" s="130"/>
      <c r="GAI110" s="130"/>
      <c r="GAJ110" s="130"/>
      <c r="GAK110" s="130"/>
      <c r="GAL110" s="130"/>
      <c r="GAM110" s="130"/>
      <c r="GAN110" s="130"/>
      <c r="GAO110" s="130"/>
      <c r="GAP110" s="129"/>
      <c r="GAQ110" s="130"/>
      <c r="GAR110" s="130"/>
      <c r="GAS110" s="130"/>
      <c r="GAT110" s="130"/>
      <c r="GAU110" s="130"/>
      <c r="GAV110" s="130"/>
      <c r="GAW110" s="130"/>
      <c r="GAX110" s="130"/>
      <c r="GAY110" s="130"/>
      <c r="GAZ110" s="130"/>
      <c r="GBA110" s="130"/>
      <c r="GBB110" s="130"/>
      <c r="GBC110" s="130"/>
      <c r="GBD110" s="130"/>
      <c r="GBE110" s="130"/>
      <c r="GBF110" s="130"/>
      <c r="GBG110" s="130"/>
      <c r="GBH110" s="130"/>
      <c r="GBI110" s="130"/>
      <c r="GBJ110" s="130"/>
      <c r="GBK110" s="130"/>
      <c r="GBL110" s="129"/>
      <c r="GBM110" s="130"/>
      <c r="GBN110" s="130"/>
      <c r="GBO110" s="130"/>
      <c r="GBP110" s="130"/>
      <c r="GBQ110" s="130"/>
      <c r="GBR110" s="130"/>
      <c r="GBS110" s="130"/>
      <c r="GBT110" s="130"/>
      <c r="GBU110" s="130"/>
      <c r="GBV110" s="130"/>
      <c r="GBW110" s="130"/>
      <c r="GBX110" s="130"/>
      <c r="GBY110" s="130"/>
      <c r="GBZ110" s="130"/>
      <c r="GCA110" s="130"/>
      <c r="GCB110" s="130"/>
      <c r="GCC110" s="130"/>
      <c r="GCD110" s="130"/>
      <c r="GCE110" s="130"/>
      <c r="GCF110" s="130"/>
      <c r="GCG110" s="130"/>
      <c r="GCH110" s="129"/>
      <c r="GCI110" s="130"/>
      <c r="GCJ110" s="130"/>
      <c r="GCK110" s="130"/>
      <c r="GCL110" s="130"/>
      <c r="GCM110" s="130"/>
      <c r="GCN110" s="130"/>
      <c r="GCO110" s="130"/>
      <c r="GCP110" s="130"/>
      <c r="GCQ110" s="130"/>
      <c r="GCR110" s="130"/>
      <c r="GCS110" s="130"/>
      <c r="GCT110" s="130"/>
      <c r="GCU110" s="130"/>
      <c r="GCV110" s="130"/>
      <c r="GCW110" s="130"/>
      <c r="GCX110" s="130"/>
      <c r="GCY110" s="130"/>
      <c r="GCZ110" s="130"/>
      <c r="GDA110" s="130"/>
      <c r="GDB110" s="130"/>
      <c r="GDC110" s="130"/>
      <c r="GDD110" s="129"/>
      <c r="GDE110" s="130"/>
      <c r="GDF110" s="130"/>
      <c r="GDG110" s="130"/>
      <c r="GDH110" s="130"/>
      <c r="GDI110" s="130"/>
      <c r="GDJ110" s="130"/>
      <c r="GDK110" s="130"/>
      <c r="GDL110" s="130"/>
      <c r="GDM110" s="130"/>
      <c r="GDN110" s="130"/>
      <c r="GDO110" s="130"/>
      <c r="GDP110" s="130"/>
      <c r="GDQ110" s="130"/>
      <c r="GDR110" s="130"/>
      <c r="GDS110" s="130"/>
      <c r="GDT110" s="130"/>
      <c r="GDU110" s="130"/>
      <c r="GDV110" s="130"/>
      <c r="GDW110" s="130"/>
      <c r="GDX110" s="130"/>
      <c r="GDY110" s="130"/>
      <c r="GDZ110" s="129"/>
      <c r="GEA110" s="130"/>
      <c r="GEB110" s="130"/>
      <c r="GEC110" s="130"/>
      <c r="GED110" s="130"/>
      <c r="GEE110" s="130"/>
      <c r="GEF110" s="130"/>
      <c r="GEG110" s="130"/>
      <c r="GEH110" s="130"/>
      <c r="GEI110" s="130"/>
      <c r="GEJ110" s="130"/>
      <c r="GEK110" s="130"/>
      <c r="GEL110" s="130"/>
      <c r="GEM110" s="130"/>
      <c r="GEN110" s="130"/>
      <c r="GEO110" s="130"/>
      <c r="GEP110" s="130"/>
      <c r="GEQ110" s="130"/>
      <c r="GER110" s="130"/>
      <c r="GES110" s="130"/>
      <c r="GET110" s="130"/>
      <c r="GEU110" s="130"/>
      <c r="GEV110" s="129"/>
      <c r="GEW110" s="130"/>
      <c r="GEX110" s="130"/>
      <c r="GEY110" s="130"/>
      <c r="GEZ110" s="130"/>
      <c r="GFA110" s="130"/>
      <c r="GFB110" s="130"/>
      <c r="GFC110" s="130"/>
      <c r="GFD110" s="130"/>
      <c r="GFE110" s="130"/>
      <c r="GFF110" s="130"/>
      <c r="GFG110" s="130"/>
      <c r="GFH110" s="130"/>
      <c r="GFI110" s="130"/>
      <c r="GFJ110" s="130"/>
      <c r="GFK110" s="130"/>
      <c r="GFL110" s="130"/>
      <c r="GFM110" s="130"/>
      <c r="GFN110" s="130"/>
      <c r="GFO110" s="130"/>
      <c r="GFP110" s="130"/>
      <c r="GFQ110" s="130"/>
      <c r="GFR110" s="129"/>
      <c r="GFS110" s="130"/>
      <c r="GFT110" s="130"/>
      <c r="GFU110" s="130"/>
      <c r="GFV110" s="130"/>
      <c r="GFW110" s="130"/>
      <c r="GFX110" s="130"/>
      <c r="GFY110" s="130"/>
      <c r="GFZ110" s="130"/>
      <c r="GGA110" s="130"/>
      <c r="GGB110" s="130"/>
      <c r="GGC110" s="130"/>
      <c r="GGD110" s="130"/>
      <c r="GGE110" s="130"/>
      <c r="GGF110" s="130"/>
      <c r="GGG110" s="130"/>
      <c r="GGH110" s="130"/>
      <c r="GGI110" s="130"/>
      <c r="GGJ110" s="130"/>
      <c r="GGK110" s="130"/>
      <c r="GGL110" s="130"/>
      <c r="GGM110" s="130"/>
      <c r="GGN110" s="129"/>
      <c r="GGO110" s="130"/>
      <c r="GGP110" s="130"/>
      <c r="GGQ110" s="130"/>
      <c r="GGR110" s="130"/>
      <c r="GGS110" s="130"/>
      <c r="GGT110" s="130"/>
      <c r="GGU110" s="130"/>
      <c r="GGV110" s="130"/>
      <c r="GGW110" s="130"/>
      <c r="GGX110" s="130"/>
      <c r="GGY110" s="130"/>
      <c r="GGZ110" s="130"/>
      <c r="GHA110" s="130"/>
      <c r="GHB110" s="130"/>
      <c r="GHC110" s="130"/>
      <c r="GHD110" s="130"/>
      <c r="GHE110" s="130"/>
      <c r="GHF110" s="130"/>
      <c r="GHG110" s="130"/>
      <c r="GHH110" s="130"/>
      <c r="GHI110" s="130"/>
      <c r="GHJ110" s="129"/>
      <c r="GHK110" s="130"/>
      <c r="GHL110" s="130"/>
      <c r="GHM110" s="130"/>
      <c r="GHN110" s="130"/>
      <c r="GHO110" s="130"/>
      <c r="GHP110" s="130"/>
      <c r="GHQ110" s="130"/>
      <c r="GHR110" s="130"/>
      <c r="GHS110" s="130"/>
      <c r="GHT110" s="130"/>
      <c r="GHU110" s="130"/>
      <c r="GHV110" s="130"/>
      <c r="GHW110" s="130"/>
      <c r="GHX110" s="130"/>
      <c r="GHY110" s="130"/>
      <c r="GHZ110" s="130"/>
      <c r="GIA110" s="130"/>
      <c r="GIB110" s="130"/>
      <c r="GIC110" s="130"/>
      <c r="GID110" s="130"/>
      <c r="GIE110" s="130"/>
      <c r="GIF110" s="129"/>
      <c r="GIG110" s="130"/>
      <c r="GIH110" s="130"/>
      <c r="GII110" s="130"/>
      <c r="GIJ110" s="130"/>
      <c r="GIK110" s="130"/>
      <c r="GIL110" s="130"/>
      <c r="GIM110" s="130"/>
      <c r="GIN110" s="130"/>
      <c r="GIO110" s="130"/>
      <c r="GIP110" s="130"/>
      <c r="GIQ110" s="130"/>
      <c r="GIR110" s="130"/>
      <c r="GIS110" s="130"/>
      <c r="GIT110" s="130"/>
      <c r="GIU110" s="130"/>
      <c r="GIV110" s="130"/>
      <c r="GIW110" s="130"/>
      <c r="GIX110" s="130"/>
      <c r="GIY110" s="130"/>
      <c r="GIZ110" s="130"/>
      <c r="GJA110" s="130"/>
      <c r="GJB110" s="129"/>
      <c r="GJC110" s="130"/>
      <c r="GJD110" s="130"/>
      <c r="GJE110" s="130"/>
      <c r="GJF110" s="130"/>
      <c r="GJG110" s="130"/>
      <c r="GJH110" s="130"/>
      <c r="GJI110" s="130"/>
      <c r="GJJ110" s="130"/>
      <c r="GJK110" s="130"/>
      <c r="GJL110" s="130"/>
      <c r="GJM110" s="130"/>
      <c r="GJN110" s="130"/>
      <c r="GJO110" s="130"/>
      <c r="GJP110" s="130"/>
      <c r="GJQ110" s="130"/>
      <c r="GJR110" s="130"/>
      <c r="GJS110" s="130"/>
      <c r="GJT110" s="130"/>
      <c r="GJU110" s="130"/>
      <c r="GJV110" s="130"/>
      <c r="GJW110" s="130"/>
      <c r="GJX110" s="129"/>
      <c r="GJY110" s="130"/>
      <c r="GJZ110" s="130"/>
      <c r="GKA110" s="130"/>
      <c r="GKB110" s="130"/>
      <c r="GKC110" s="130"/>
      <c r="GKD110" s="130"/>
      <c r="GKE110" s="130"/>
      <c r="GKF110" s="130"/>
      <c r="GKG110" s="130"/>
      <c r="GKH110" s="130"/>
      <c r="GKI110" s="130"/>
      <c r="GKJ110" s="130"/>
      <c r="GKK110" s="130"/>
      <c r="GKL110" s="130"/>
      <c r="GKM110" s="130"/>
      <c r="GKN110" s="130"/>
      <c r="GKO110" s="130"/>
      <c r="GKP110" s="130"/>
      <c r="GKQ110" s="130"/>
      <c r="GKR110" s="130"/>
      <c r="GKS110" s="130"/>
      <c r="GKT110" s="129"/>
      <c r="GKU110" s="130"/>
      <c r="GKV110" s="130"/>
      <c r="GKW110" s="130"/>
      <c r="GKX110" s="130"/>
      <c r="GKY110" s="130"/>
      <c r="GKZ110" s="130"/>
      <c r="GLA110" s="130"/>
      <c r="GLB110" s="130"/>
      <c r="GLC110" s="130"/>
      <c r="GLD110" s="130"/>
      <c r="GLE110" s="130"/>
      <c r="GLF110" s="130"/>
      <c r="GLG110" s="130"/>
      <c r="GLH110" s="130"/>
      <c r="GLI110" s="130"/>
      <c r="GLJ110" s="130"/>
      <c r="GLK110" s="130"/>
      <c r="GLL110" s="130"/>
      <c r="GLM110" s="130"/>
      <c r="GLN110" s="130"/>
      <c r="GLO110" s="130"/>
      <c r="GLP110" s="129"/>
      <c r="GLQ110" s="130"/>
      <c r="GLR110" s="130"/>
      <c r="GLS110" s="130"/>
      <c r="GLT110" s="130"/>
      <c r="GLU110" s="130"/>
      <c r="GLV110" s="130"/>
      <c r="GLW110" s="130"/>
      <c r="GLX110" s="130"/>
      <c r="GLY110" s="130"/>
      <c r="GLZ110" s="130"/>
      <c r="GMA110" s="130"/>
      <c r="GMB110" s="130"/>
      <c r="GMC110" s="130"/>
      <c r="GMD110" s="130"/>
      <c r="GME110" s="130"/>
      <c r="GMF110" s="130"/>
      <c r="GMG110" s="130"/>
      <c r="GMH110" s="130"/>
      <c r="GMI110" s="130"/>
      <c r="GMJ110" s="130"/>
      <c r="GMK110" s="130"/>
      <c r="GML110" s="129"/>
      <c r="GMM110" s="130"/>
      <c r="GMN110" s="130"/>
      <c r="GMO110" s="130"/>
      <c r="GMP110" s="130"/>
      <c r="GMQ110" s="130"/>
      <c r="GMR110" s="130"/>
      <c r="GMS110" s="130"/>
      <c r="GMT110" s="130"/>
      <c r="GMU110" s="130"/>
      <c r="GMV110" s="130"/>
      <c r="GMW110" s="130"/>
      <c r="GMX110" s="130"/>
      <c r="GMY110" s="130"/>
      <c r="GMZ110" s="130"/>
      <c r="GNA110" s="130"/>
      <c r="GNB110" s="130"/>
      <c r="GNC110" s="130"/>
      <c r="GND110" s="130"/>
      <c r="GNE110" s="130"/>
      <c r="GNF110" s="130"/>
      <c r="GNG110" s="130"/>
      <c r="GNH110" s="129"/>
      <c r="GNI110" s="130"/>
      <c r="GNJ110" s="130"/>
      <c r="GNK110" s="130"/>
      <c r="GNL110" s="130"/>
      <c r="GNM110" s="130"/>
      <c r="GNN110" s="130"/>
      <c r="GNO110" s="130"/>
      <c r="GNP110" s="130"/>
      <c r="GNQ110" s="130"/>
      <c r="GNR110" s="130"/>
      <c r="GNS110" s="130"/>
      <c r="GNT110" s="130"/>
      <c r="GNU110" s="130"/>
      <c r="GNV110" s="130"/>
      <c r="GNW110" s="130"/>
      <c r="GNX110" s="130"/>
      <c r="GNY110" s="130"/>
      <c r="GNZ110" s="130"/>
      <c r="GOA110" s="130"/>
      <c r="GOB110" s="130"/>
      <c r="GOC110" s="130"/>
      <c r="GOD110" s="129"/>
      <c r="GOE110" s="130"/>
      <c r="GOF110" s="130"/>
      <c r="GOG110" s="130"/>
      <c r="GOH110" s="130"/>
      <c r="GOI110" s="130"/>
      <c r="GOJ110" s="130"/>
      <c r="GOK110" s="130"/>
      <c r="GOL110" s="130"/>
      <c r="GOM110" s="130"/>
      <c r="GON110" s="130"/>
      <c r="GOO110" s="130"/>
      <c r="GOP110" s="130"/>
      <c r="GOQ110" s="130"/>
      <c r="GOR110" s="130"/>
      <c r="GOS110" s="130"/>
      <c r="GOT110" s="130"/>
      <c r="GOU110" s="130"/>
      <c r="GOV110" s="130"/>
      <c r="GOW110" s="130"/>
      <c r="GOX110" s="130"/>
      <c r="GOY110" s="130"/>
      <c r="GOZ110" s="129"/>
      <c r="GPA110" s="130"/>
      <c r="GPB110" s="130"/>
      <c r="GPC110" s="130"/>
      <c r="GPD110" s="130"/>
      <c r="GPE110" s="130"/>
      <c r="GPF110" s="130"/>
      <c r="GPG110" s="130"/>
      <c r="GPH110" s="130"/>
      <c r="GPI110" s="130"/>
      <c r="GPJ110" s="130"/>
      <c r="GPK110" s="130"/>
      <c r="GPL110" s="130"/>
      <c r="GPM110" s="130"/>
      <c r="GPN110" s="130"/>
      <c r="GPO110" s="130"/>
      <c r="GPP110" s="130"/>
      <c r="GPQ110" s="130"/>
      <c r="GPR110" s="130"/>
      <c r="GPS110" s="130"/>
      <c r="GPT110" s="130"/>
      <c r="GPU110" s="130"/>
      <c r="GPV110" s="129"/>
      <c r="GPW110" s="130"/>
      <c r="GPX110" s="130"/>
      <c r="GPY110" s="130"/>
      <c r="GPZ110" s="130"/>
      <c r="GQA110" s="130"/>
      <c r="GQB110" s="130"/>
      <c r="GQC110" s="130"/>
      <c r="GQD110" s="130"/>
      <c r="GQE110" s="130"/>
      <c r="GQF110" s="130"/>
      <c r="GQG110" s="130"/>
      <c r="GQH110" s="130"/>
      <c r="GQI110" s="130"/>
      <c r="GQJ110" s="130"/>
      <c r="GQK110" s="130"/>
      <c r="GQL110" s="130"/>
      <c r="GQM110" s="130"/>
      <c r="GQN110" s="130"/>
      <c r="GQO110" s="130"/>
      <c r="GQP110" s="130"/>
      <c r="GQQ110" s="130"/>
      <c r="GQR110" s="129"/>
      <c r="GQS110" s="130"/>
      <c r="GQT110" s="130"/>
      <c r="GQU110" s="130"/>
      <c r="GQV110" s="130"/>
      <c r="GQW110" s="130"/>
      <c r="GQX110" s="130"/>
      <c r="GQY110" s="130"/>
      <c r="GQZ110" s="130"/>
      <c r="GRA110" s="130"/>
      <c r="GRB110" s="130"/>
      <c r="GRC110" s="130"/>
      <c r="GRD110" s="130"/>
      <c r="GRE110" s="130"/>
      <c r="GRF110" s="130"/>
      <c r="GRG110" s="130"/>
      <c r="GRH110" s="130"/>
      <c r="GRI110" s="130"/>
      <c r="GRJ110" s="130"/>
      <c r="GRK110" s="130"/>
      <c r="GRL110" s="130"/>
      <c r="GRM110" s="130"/>
      <c r="GRN110" s="129"/>
      <c r="GRO110" s="130"/>
      <c r="GRP110" s="130"/>
      <c r="GRQ110" s="130"/>
      <c r="GRR110" s="130"/>
      <c r="GRS110" s="130"/>
      <c r="GRT110" s="130"/>
      <c r="GRU110" s="130"/>
      <c r="GRV110" s="130"/>
      <c r="GRW110" s="130"/>
      <c r="GRX110" s="130"/>
      <c r="GRY110" s="130"/>
      <c r="GRZ110" s="130"/>
      <c r="GSA110" s="130"/>
      <c r="GSB110" s="130"/>
      <c r="GSC110" s="130"/>
      <c r="GSD110" s="130"/>
      <c r="GSE110" s="130"/>
      <c r="GSF110" s="130"/>
      <c r="GSG110" s="130"/>
      <c r="GSH110" s="130"/>
      <c r="GSI110" s="130"/>
      <c r="GSJ110" s="129"/>
      <c r="GSK110" s="130"/>
      <c r="GSL110" s="130"/>
      <c r="GSM110" s="130"/>
      <c r="GSN110" s="130"/>
      <c r="GSO110" s="130"/>
      <c r="GSP110" s="130"/>
      <c r="GSQ110" s="130"/>
      <c r="GSR110" s="130"/>
      <c r="GSS110" s="130"/>
      <c r="GST110" s="130"/>
      <c r="GSU110" s="130"/>
      <c r="GSV110" s="130"/>
      <c r="GSW110" s="130"/>
      <c r="GSX110" s="130"/>
      <c r="GSY110" s="130"/>
      <c r="GSZ110" s="130"/>
      <c r="GTA110" s="130"/>
      <c r="GTB110" s="130"/>
      <c r="GTC110" s="130"/>
      <c r="GTD110" s="130"/>
      <c r="GTE110" s="130"/>
      <c r="GTF110" s="129"/>
      <c r="GTG110" s="130"/>
      <c r="GTH110" s="130"/>
      <c r="GTI110" s="130"/>
      <c r="GTJ110" s="130"/>
      <c r="GTK110" s="130"/>
      <c r="GTL110" s="130"/>
      <c r="GTM110" s="130"/>
      <c r="GTN110" s="130"/>
      <c r="GTO110" s="130"/>
      <c r="GTP110" s="130"/>
      <c r="GTQ110" s="130"/>
      <c r="GTR110" s="130"/>
      <c r="GTS110" s="130"/>
      <c r="GTT110" s="130"/>
      <c r="GTU110" s="130"/>
      <c r="GTV110" s="130"/>
      <c r="GTW110" s="130"/>
      <c r="GTX110" s="130"/>
      <c r="GTY110" s="130"/>
      <c r="GTZ110" s="130"/>
      <c r="GUA110" s="130"/>
      <c r="GUB110" s="129"/>
      <c r="GUC110" s="130"/>
      <c r="GUD110" s="130"/>
      <c r="GUE110" s="130"/>
      <c r="GUF110" s="130"/>
      <c r="GUG110" s="130"/>
      <c r="GUH110" s="130"/>
      <c r="GUI110" s="130"/>
      <c r="GUJ110" s="130"/>
      <c r="GUK110" s="130"/>
      <c r="GUL110" s="130"/>
      <c r="GUM110" s="130"/>
      <c r="GUN110" s="130"/>
      <c r="GUO110" s="130"/>
      <c r="GUP110" s="130"/>
      <c r="GUQ110" s="130"/>
      <c r="GUR110" s="130"/>
      <c r="GUS110" s="130"/>
      <c r="GUT110" s="130"/>
      <c r="GUU110" s="130"/>
      <c r="GUV110" s="130"/>
      <c r="GUW110" s="130"/>
      <c r="GUX110" s="129"/>
      <c r="GUY110" s="130"/>
      <c r="GUZ110" s="130"/>
      <c r="GVA110" s="130"/>
      <c r="GVB110" s="130"/>
      <c r="GVC110" s="130"/>
      <c r="GVD110" s="130"/>
      <c r="GVE110" s="130"/>
      <c r="GVF110" s="130"/>
      <c r="GVG110" s="130"/>
      <c r="GVH110" s="130"/>
      <c r="GVI110" s="130"/>
      <c r="GVJ110" s="130"/>
      <c r="GVK110" s="130"/>
      <c r="GVL110" s="130"/>
      <c r="GVM110" s="130"/>
      <c r="GVN110" s="130"/>
      <c r="GVO110" s="130"/>
      <c r="GVP110" s="130"/>
      <c r="GVQ110" s="130"/>
      <c r="GVR110" s="130"/>
      <c r="GVS110" s="130"/>
      <c r="GVT110" s="129"/>
      <c r="GVU110" s="130"/>
      <c r="GVV110" s="130"/>
      <c r="GVW110" s="130"/>
      <c r="GVX110" s="130"/>
      <c r="GVY110" s="130"/>
      <c r="GVZ110" s="130"/>
      <c r="GWA110" s="130"/>
      <c r="GWB110" s="130"/>
      <c r="GWC110" s="130"/>
      <c r="GWD110" s="130"/>
      <c r="GWE110" s="130"/>
      <c r="GWF110" s="130"/>
      <c r="GWG110" s="130"/>
      <c r="GWH110" s="130"/>
      <c r="GWI110" s="130"/>
      <c r="GWJ110" s="130"/>
      <c r="GWK110" s="130"/>
      <c r="GWL110" s="130"/>
      <c r="GWM110" s="130"/>
      <c r="GWN110" s="130"/>
      <c r="GWO110" s="130"/>
      <c r="GWP110" s="129"/>
      <c r="GWQ110" s="130"/>
      <c r="GWR110" s="130"/>
      <c r="GWS110" s="130"/>
      <c r="GWT110" s="130"/>
      <c r="GWU110" s="130"/>
      <c r="GWV110" s="130"/>
      <c r="GWW110" s="130"/>
      <c r="GWX110" s="130"/>
      <c r="GWY110" s="130"/>
      <c r="GWZ110" s="130"/>
      <c r="GXA110" s="130"/>
      <c r="GXB110" s="130"/>
      <c r="GXC110" s="130"/>
      <c r="GXD110" s="130"/>
      <c r="GXE110" s="130"/>
      <c r="GXF110" s="130"/>
      <c r="GXG110" s="130"/>
      <c r="GXH110" s="130"/>
      <c r="GXI110" s="130"/>
      <c r="GXJ110" s="130"/>
      <c r="GXK110" s="130"/>
      <c r="GXL110" s="129"/>
      <c r="GXM110" s="130"/>
      <c r="GXN110" s="130"/>
      <c r="GXO110" s="130"/>
      <c r="GXP110" s="130"/>
      <c r="GXQ110" s="130"/>
      <c r="GXR110" s="130"/>
      <c r="GXS110" s="130"/>
      <c r="GXT110" s="130"/>
      <c r="GXU110" s="130"/>
      <c r="GXV110" s="130"/>
      <c r="GXW110" s="130"/>
      <c r="GXX110" s="130"/>
      <c r="GXY110" s="130"/>
      <c r="GXZ110" s="130"/>
      <c r="GYA110" s="130"/>
      <c r="GYB110" s="130"/>
      <c r="GYC110" s="130"/>
      <c r="GYD110" s="130"/>
      <c r="GYE110" s="130"/>
      <c r="GYF110" s="130"/>
      <c r="GYG110" s="130"/>
      <c r="GYH110" s="129"/>
      <c r="GYI110" s="130"/>
      <c r="GYJ110" s="130"/>
      <c r="GYK110" s="130"/>
      <c r="GYL110" s="130"/>
      <c r="GYM110" s="130"/>
      <c r="GYN110" s="130"/>
      <c r="GYO110" s="130"/>
      <c r="GYP110" s="130"/>
      <c r="GYQ110" s="130"/>
      <c r="GYR110" s="130"/>
      <c r="GYS110" s="130"/>
      <c r="GYT110" s="130"/>
      <c r="GYU110" s="130"/>
      <c r="GYV110" s="130"/>
      <c r="GYW110" s="130"/>
      <c r="GYX110" s="130"/>
      <c r="GYY110" s="130"/>
      <c r="GYZ110" s="130"/>
      <c r="GZA110" s="130"/>
      <c r="GZB110" s="130"/>
      <c r="GZC110" s="130"/>
      <c r="GZD110" s="129"/>
      <c r="GZE110" s="130"/>
      <c r="GZF110" s="130"/>
      <c r="GZG110" s="130"/>
      <c r="GZH110" s="130"/>
      <c r="GZI110" s="130"/>
      <c r="GZJ110" s="130"/>
      <c r="GZK110" s="130"/>
      <c r="GZL110" s="130"/>
      <c r="GZM110" s="130"/>
      <c r="GZN110" s="130"/>
      <c r="GZO110" s="130"/>
      <c r="GZP110" s="130"/>
      <c r="GZQ110" s="130"/>
      <c r="GZR110" s="130"/>
      <c r="GZS110" s="130"/>
      <c r="GZT110" s="130"/>
      <c r="GZU110" s="130"/>
      <c r="GZV110" s="130"/>
      <c r="GZW110" s="130"/>
      <c r="GZX110" s="130"/>
      <c r="GZY110" s="130"/>
      <c r="GZZ110" s="129"/>
      <c r="HAA110" s="130"/>
      <c r="HAB110" s="130"/>
      <c r="HAC110" s="130"/>
      <c r="HAD110" s="130"/>
      <c r="HAE110" s="130"/>
      <c r="HAF110" s="130"/>
      <c r="HAG110" s="130"/>
      <c r="HAH110" s="130"/>
      <c r="HAI110" s="130"/>
      <c r="HAJ110" s="130"/>
      <c r="HAK110" s="130"/>
      <c r="HAL110" s="130"/>
      <c r="HAM110" s="130"/>
      <c r="HAN110" s="130"/>
      <c r="HAO110" s="130"/>
      <c r="HAP110" s="130"/>
      <c r="HAQ110" s="130"/>
      <c r="HAR110" s="130"/>
      <c r="HAS110" s="130"/>
      <c r="HAT110" s="130"/>
      <c r="HAU110" s="130"/>
      <c r="HAV110" s="129"/>
      <c r="HAW110" s="130"/>
      <c r="HAX110" s="130"/>
      <c r="HAY110" s="130"/>
      <c r="HAZ110" s="130"/>
      <c r="HBA110" s="130"/>
      <c r="HBB110" s="130"/>
      <c r="HBC110" s="130"/>
      <c r="HBD110" s="130"/>
      <c r="HBE110" s="130"/>
      <c r="HBF110" s="130"/>
      <c r="HBG110" s="130"/>
      <c r="HBH110" s="130"/>
      <c r="HBI110" s="130"/>
      <c r="HBJ110" s="130"/>
      <c r="HBK110" s="130"/>
      <c r="HBL110" s="130"/>
      <c r="HBM110" s="130"/>
      <c r="HBN110" s="130"/>
      <c r="HBO110" s="130"/>
      <c r="HBP110" s="130"/>
      <c r="HBQ110" s="130"/>
      <c r="HBR110" s="129"/>
      <c r="HBS110" s="130"/>
      <c r="HBT110" s="130"/>
      <c r="HBU110" s="130"/>
      <c r="HBV110" s="130"/>
      <c r="HBW110" s="130"/>
      <c r="HBX110" s="130"/>
      <c r="HBY110" s="130"/>
      <c r="HBZ110" s="130"/>
      <c r="HCA110" s="130"/>
      <c r="HCB110" s="130"/>
      <c r="HCC110" s="130"/>
      <c r="HCD110" s="130"/>
      <c r="HCE110" s="130"/>
      <c r="HCF110" s="130"/>
      <c r="HCG110" s="130"/>
      <c r="HCH110" s="130"/>
      <c r="HCI110" s="130"/>
      <c r="HCJ110" s="130"/>
      <c r="HCK110" s="130"/>
      <c r="HCL110" s="130"/>
      <c r="HCM110" s="130"/>
      <c r="HCN110" s="129"/>
      <c r="HCO110" s="130"/>
      <c r="HCP110" s="130"/>
      <c r="HCQ110" s="130"/>
      <c r="HCR110" s="130"/>
      <c r="HCS110" s="130"/>
      <c r="HCT110" s="130"/>
      <c r="HCU110" s="130"/>
      <c r="HCV110" s="130"/>
      <c r="HCW110" s="130"/>
      <c r="HCX110" s="130"/>
      <c r="HCY110" s="130"/>
      <c r="HCZ110" s="130"/>
      <c r="HDA110" s="130"/>
      <c r="HDB110" s="130"/>
      <c r="HDC110" s="130"/>
      <c r="HDD110" s="130"/>
      <c r="HDE110" s="130"/>
      <c r="HDF110" s="130"/>
      <c r="HDG110" s="130"/>
      <c r="HDH110" s="130"/>
      <c r="HDI110" s="130"/>
      <c r="HDJ110" s="129"/>
      <c r="HDK110" s="130"/>
      <c r="HDL110" s="130"/>
      <c r="HDM110" s="130"/>
      <c r="HDN110" s="130"/>
      <c r="HDO110" s="130"/>
      <c r="HDP110" s="130"/>
      <c r="HDQ110" s="130"/>
      <c r="HDR110" s="130"/>
      <c r="HDS110" s="130"/>
      <c r="HDT110" s="130"/>
      <c r="HDU110" s="130"/>
      <c r="HDV110" s="130"/>
      <c r="HDW110" s="130"/>
      <c r="HDX110" s="130"/>
      <c r="HDY110" s="130"/>
      <c r="HDZ110" s="130"/>
      <c r="HEA110" s="130"/>
      <c r="HEB110" s="130"/>
      <c r="HEC110" s="130"/>
      <c r="HED110" s="130"/>
      <c r="HEE110" s="130"/>
      <c r="HEF110" s="129"/>
      <c r="HEG110" s="130"/>
      <c r="HEH110" s="130"/>
      <c r="HEI110" s="130"/>
      <c r="HEJ110" s="130"/>
      <c r="HEK110" s="130"/>
      <c r="HEL110" s="130"/>
      <c r="HEM110" s="130"/>
      <c r="HEN110" s="130"/>
      <c r="HEO110" s="130"/>
      <c r="HEP110" s="130"/>
      <c r="HEQ110" s="130"/>
      <c r="HER110" s="130"/>
      <c r="HES110" s="130"/>
      <c r="HET110" s="130"/>
      <c r="HEU110" s="130"/>
      <c r="HEV110" s="130"/>
      <c r="HEW110" s="130"/>
      <c r="HEX110" s="130"/>
      <c r="HEY110" s="130"/>
      <c r="HEZ110" s="130"/>
      <c r="HFA110" s="130"/>
      <c r="HFB110" s="129"/>
      <c r="HFC110" s="130"/>
      <c r="HFD110" s="130"/>
      <c r="HFE110" s="130"/>
      <c r="HFF110" s="130"/>
      <c r="HFG110" s="130"/>
      <c r="HFH110" s="130"/>
      <c r="HFI110" s="130"/>
      <c r="HFJ110" s="130"/>
      <c r="HFK110" s="130"/>
      <c r="HFL110" s="130"/>
      <c r="HFM110" s="130"/>
      <c r="HFN110" s="130"/>
      <c r="HFO110" s="130"/>
      <c r="HFP110" s="130"/>
      <c r="HFQ110" s="130"/>
      <c r="HFR110" s="130"/>
      <c r="HFS110" s="130"/>
      <c r="HFT110" s="130"/>
      <c r="HFU110" s="130"/>
      <c r="HFV110" s="130"/>
      <c r="HFW110" s="130"/>
      <c r="HFX110" s="129"/>
      <c r="HFY110" s="130"/>
      <c r="HFZ110" s="130"/>
      <c r="HGA110" s="130"/>
      <c r="HGB110" s="130"/>
      <c r="HGC110" s="130"/>
      <c r="HGD110" s="130"/>
      <c r="HGE110" s="130"/>
      <c r="HGF110" s="130"/>
      <c r="HGG110" s="130"/>
      <c r="HGH110" s="130"/>
      <c r="HGI110" s="130"/>
      <c r="HGJ110" s="130"/>
      <c r="HGK110" s="130"/>
      <c r="HGL110" s="130"/>
      <c r="HGM110" s="130"/>
      <c r="HGN110" s="130"/>
      <c r="HGO110" s="130"/>
      <c r="HGP110" s="130"/>
      <c r="HGQ110" s="130"/>
      <c r="HGR110" s="130"/>
      <c r="HGS110" s="130"/>
      <c r="HGT110" s="129"/>
      <c r="HGU110" s="130"/>
      <c r="HGV110" s="130"/>
      <c r="HGW110" s="130"/>
      <c r="HGX110" s="130"/>
      <c r="HGY110" s="130"/>
      <c r="HGZ110" s="130"/>
      <c r="HHA110" s="130"/>
      <c r="HHB110" s="130"/>
      <c r="HHC110" s="130"/>
      <c r="HHD110" s="130"/>
      <c r="HHE110" s="130"/>
      <c r="HHF110" s="130"/>
      <c r="HHG110" s="130"/>
      <c r="HHH110" s="130"/>
      <c r="HHI110" s="130"/>
      <c r="HHJ110" s="130"/>
      <c r="HHK110" s="130"/>
      <c r="HHL110" s="130"/>
      <c r="HHM110" s="130"/>
      <c r="HHN110" s="130"/>
      <c r="HHO110" s="130"/>
      <c r="HHP110" s="129"/>
      <c r="HHQ110" s="130"/>
      <c r="HHR110" s="130"/>
      <c r="HHS110" s="130"/>
      <c r="HHT110" s="130"/>
      <c r="HHU110" s="130"/>
      <c r="HHV110" s="130"/>
      <c r="HHW110" s="130"/>
      <c r="HHX110" s="130"/>
      <c r="HHY110" s="130"/>
      <c r="HHZ110" s="130"/>
      <c r="HIA110" s="130"/>
      <c r="HIB110" s="130"/>
      <c r="HIC110" s="130"/>
      <c r="HID110" s="130"/>
      <c r="HIE110" s="130"/>
      <c r="HIF110" s="130"/>
      <c r="HIG110" s="130"/>
      <c r="HIH110" s="130"/>
      <c r="HII110" s="130"/>
      <c r="HIJ110" s="130"/>
      <c r="HIK110" s="130"/>
      <c r="HIL110" s="129"/>
      <c r="HIM110" s="130"/>
      <c r="HIN110" s="130"/>
      <c r="HIO110" s="130"/>
      <c r="HIP110" s="130"/>
      <c r="HIQ110" s="130"/>
      <c r="HIR110" s="130"/>
      <c r="HIS110" s="130"/>
      <c r="HIT110" s="130"/>
      <c r="HIU110" s="130"/>
      <c r="HIV110" s="130"/>
      <c r="HIW110" s="130"/>
      <c r="HIX110" s="130"/>
      <c r="HIY110" s="130"/>
      <c r="HIZ110" s="130"/>
      <c r="HJA110" s="130"/>
      <c r="HJB110" s="130"/>
      <c r="HJC110" s="130"/>
      <c r="HJD110" s="130"/>
      <c r="HJE110" s="130"/>
      <c r="HJF110" s="130"/>
      <c r="HJG110" s="130"/>
      <c r="HJH110" s="129"/>
      <c r="HJI110" s="130"/>
      <c r="HJJ110" s="130"/>
      <c r="HJK110" s="130"/>
      <c r="HJL110" s="130"/>
      <c r="HJM110" s="130"/>
      <c r="HJN110" s="130"/>
      <c r="HJO110" s="130"/>
      <c r="HJP110" s="130"/>
      <c r="HJQ110" s="130"/>
      <c r="HJR110" s="130"/>
      <c r="HJS110" s="130"/>
      <c r="HJT110" s="130"/>
      <c r="HJU110" s="130"/>
      <c r="HJV110" s="130"/>
      <c r="HJW110" s="130"/>
      <c r="HJX110" s="130"/>
      <c r="HJY110" s="130"/>
      <c r="HJZ110" s="130"/>
      <c r="HKA110" s="130"/>
      <c r="HKB110" s="130"/>
      <c r="HKC110" s="130"/>
      <c r="HKD110" s="129"/>
      <c r="HKE110" s="130"/>
      <c r="HKF110" s="130"/>
      <c r="HKG110" s="130"/>
      <c r="HKH110" s="130"/>
      <c r="HKI110" s="130"/>
      <c r="HKJ110" s="130"/>
      <c r="HKK110" s="130"/>
      <c r="HKL110" s="130"/>
      <c r="HKM110" s="130"/>
      <c r="HKN110" s="130"/>
      <c r="HKO110" s="130"/>
      <c r="HKP110" s="130"/>
      <c r="HKQ110" s="130"/>
      <c r="HKR110" s="130"/>
      <c r="HKS110" s="130"/>
      <c r="HKT110" s="130"/>
      <c r="HKU110" s="130"/>
      <c r="HKV110" s="130"/>
      <c r="HKW110" s="130"/>
      <c r="HKX110" s="130"/>
      <c r="HKY110" s="130"/>
      <c r="HKZ110" s="129"/>
      <c r="HLA110" s="130"/>
      <c r="HLB110" s="130"/>
      <c r="HLC110" s="130"/>
      <c r="HLD110" s="130"/>
      <c r="HLE110" s="130"/>
      <c r="HLF110" s="130"/>
      <c r="HLG110" s="130"/>
      <c r="HLH110" s="130"/>
      <c r="HLI110" s="130"/>
      <c r="HLJ110" s="130"/>
      <c r="HLK110" s="130"/>
      <c r="HLL110" s="130"/>
      <c r="HLM110" s="130"/>
      <c r="HLN110" s="130"/>
      <c r="HLO110" s="130"/>
      <c r="HLP110" s="130"/>
      <c r="HLQ110" s="130"/>
      <c r="HLR110" s="130"/>
      <c r="HLS110" s="130"/>
      <c r="HLT110" s="130"/>
      <c r="HLU110" s="130"/>
      <c r="HLV110" s="129"/>
      <c r="HLW110" s="130"/>
      <c r="HLX110" s="130"/>
      <c r="HLY110" s="130"/>
      <c r="HLZ110" s="130"/>
      <c r="HMA110" s="130"/>
      <c r="HMB110" s="130"/>
      <c r="HMC110" s="130"/>
      <c r="HMD110" s="130"/>
      <c r="HME110" s="130"/>
      <c r="HMF110" s="130"/>
      <c r="HMG110" s="130"/>
      <c r="HMH110" s="130"/>
      <c r="HMI110" s="130"/>
      <c r="HMJ110" s="130"/>
      <c r="HMK110" s="130"/>
      <c r="HML110" s="130"/>
      <c r="HMM110" s="130"/>
      <c r="HMN110" s="130"/>
      <c r="HMO110" s="130"/>
      <c r="HMP110" s="130"/>
      <c r="HMQ110" s="130"/>
      <c r="HMR110" s="129"/>
      <c r="HMS110" s="130"/>
      <c r="HMT110" s="130"/>
      <c r="HMU110" s="130"/>
      <c r="HMV110" s="130"/>
      <c r="HMW110" s="130"/>
      <c r="HMX110" s="130"/>
      <c r="HMY110" s="130"/>
      <c r="HMZ110" s="130"/>
      <c r="HNA110" s="130"/>
      <c r="HNB110" s="130"/>
      <c r="HNC110" s="130"/>
      <c r="HND110" s="130"/>
      <c r="HNE110" s="130"/>
      <c r="HNF110" s="130"/>
      <c r="HNG110" s="130"/>
      <c r="HNH110" s="130"/>
      <c r="HNI110" s="130"/>
      <c r="HNJ110" s="130"/>
      <c r="HNK110" s="130"/>
      <c r="HNL110" s="130"/>
      <c r="HNM110" s="130"/>
      <c r="HNN110" s="129"/>
      <c r="HNO110" s="130"/>
      <c r="HNP110" s="130"/>
      <c r="HNQ110" s="130"/>
      <c r="HNR110" s="130"/>
      <c r="HNS110" s="130"/>
      <c r="HNT110" s="130"/>
      <c r="HNU110" s="130"/>
      <c r="HNV110" s="130"/>
      <c r="HNW110" s="130"/>
      <c r="HNX110" s="130"/>
      <c r="HNY110" s="130"/>
      <c r="HNZ110" s="130"/>
      <c r="HOA110" s="130"/>
      <c r="HOB110" s="130"/>
      <c r="HOC110" s="130"/>
      <c r="HOD110" s="130"/>
      <c r="HOE110" s="130"/>
      <c r="HOF110" s="130"/>
      <c r="HOG110" s="130"/>
      <c r="HOH110" s="130"/>
      <c r="HOI110" s="130"/>
      <c r="HOJ110" s="129"/>
      <c r="HOK110" s="130"/>
      <c r="HOL110" s="130"/>
      <c r="HOM110" s="130"/>
      <c r="HON110" s="130"/>
      <c r="HOO110" s="130"/>
      <c r="HOP110" s="130"/>
      <c r="HOQ110" s="130"/>
      <c r="HOR110" s="130"/>
      <c r="HOS110" s="130"/>
      <c r="HOT110" s="130"/>
      <c r="HOU110" s="130"/>
      <c r="HOV110" s="130"/>
      <c r="HOW110" s="130"/>
      <c r="HOX110" s="130"/>
      <c r="HOY110" s="130"/>
      <c r="HOZ110" s="130"/>
      <c r="HPA110" s="130"/>
      <c r="HPB110" s="130"/>
      <c r="HPC110" s="130"/>
      <c r="HPD110" s="130"/>
      <c r="HPE110" s="130"/>
      <c r="HPF110" s="129"/>
      <c r="HPG110" s="130"/>
      <c r="HPH110" s="130"/>
      <c r="HPI110" s="130"/>
      <c r="HPJ110" s="130"/>
      <c r="HPK110" s="130"/>
      <c r="HPL110" s="130"/>
      <c r="HPM110" s="130"/>
      <c r="HPN110" s="130"/>
      <c r="HPO110" s="130"/>
      <c r="HPP110" s="130"/>
      <c r="HPQ110" s="130"/>
      <c r="HPR110" s="130"/>
      <c r="HPS110" s="130"/>
      <c r="HPT110" s="130"/>
      <c r="HPU110" s="130"/>
      <c r="HPV110" s="130"/>
      <c r="HPW110" s="130"/>
      <c r="HPX110" s="130"/>
      <c r="HPY110" s="130"/>
      <c r="HPZ110" s="130"/>
      <c r="HQA110" s="130"/>
      <c r="HQB110" s="129"/>
      <c r="HQC110" s="130"/>
      <c r="HQD110" s="130"/>
      <c r="HQE110" s="130"/>
      <c r="HQF110" s="130"/>
      <c r="HQG110" s="130"/>
      <c r="HQH110" s="130"/>
      <c r="HQI110" s="130"/>
      <c r="HQJ110" s="130"/>
      <c r="HQK110" s="130"/>
      <c r="HQL110" s="130"/>
      <c r="HQM110" s="130"/>
      <c r="HQN110" s="130"/>
      <c r="HQO110" s="130"/>
      <c r="HQP110" s="130"/>
      <c r="HQQ110" s="130"/>
      <c r="HQR110" s="130"/>
      <c r="HQS110" s="130"/>
      <c r="HQT110" s="130"/>
      <c r="HQU110" s="130"/>
      <c r="HQV110" s="130"/>
      <c r="HQW110" s="130"/>
      <c r="HQX110" s="129"/>
      <c r="HQY110" s="130"/>
      <c r="HQZ110" s="130"/>
      <c r="HRA110" s="130"/>
      <c r="HRB110" s="130"/>
      <c r="HRC110" s="130"/>
      <c r="HRD110" s="130"/>
      <c r="HRE110" s="130"/>
      <c r="HRF110" s="130"/>
      <c r="HRG110" s="130"/>
      <c r="HRH110" s="130"/>
      <c r="HRI110" s="130"/>
      <c r="HRJ110" s="130"/>
      <c r="HRK110" s="130"/>
      <c r="HRL110" s="130"/>
      <c r="HRM110" s="130"/>
      <c r="HRN110" s="130"/>
      <c r="HRO110" s="130"/>
      <c r="HRP110" s="130"/>
      <c r="HRQ110" s="130"/>
      <c r="HRR110" s="130"/>
      <c r="HRS110" s="130"/>
      <c r="HRT110" s="129"/>
      <c r="HRU110" s="130"/>
      <c r="HRV110" s="130"/>
      <c r="HRW110" s="130"/>
      <c r="HRX110" s="130"/>
      <c r="HRY110" s="130"/>
      <c r="HRZ110" s="130"/>
      <c r="HSA110" s="130"/>
      <c r="HSB110" s="130"/>
      <c r="HSC110" s="130"/>
      <c r="HSD110" s="130"/>
      <c r="HSE110" s="130"/>
      <c r="HSF110" s="130"/>
      <c r="HSG110" s="130"/>
      <c r="HSH110" s="130"/>
      <c r="HSI110" s="130"/>
      <c r="HSJ110" s="130"/>
      <c r="HSK110" s="130"/>
      <c r="HSL110" s="130"/>
      <c r="HSM110" s="130"/>
      <c r="HSN110" s="130"/>
      <c r="HSO110" s="130"/>
      <c r="HSP110" s="129"/>
      <c r="HSQ110" s="130"/>
      <c r="HSR110" s="130"/>
      <c r="HSS110" s="130"/>
      <c r="HST110" s="130"/>
      <c r="HSU110" s="130"/>
      <c r="HSV110" s="130"/>
      <c r="HSW110" s="130"/>
      <c r="HSX110" s="130"/>
      <c r="HSY110" s="130"/>
      <c r="HSZ110" s="130"/>
      <c r="HTA110" s="130"/>
      <c r="HTB110" s="130"/>
      <c r="HTC110" s="130"/>
      <c r="HTD110" s="130"/>
      <c r="HTE110" s="130"/>
      <c r="HTF110" s="130"/>
      <c r="HTG110" s="130"/>
      <c r="HTH110" s="130"/>
      <c r="HTI110" s="130"/>
      <c r="HTJ110" s="130"/>
      <c r="HTK110" s="130"/>
      <c r="HTL110" s="129"/>
      <c r="HTM110" s="130"/>
      <c r="HTN110" s="130"/>
      <c r="HTO110" s="130"/>
      <c r="HTP110" s="130"/>
      <c r="HTQ110" s="130"/>
      <c r="HTR110" s="130"/>
      <c r="HTS110" s="130"/>
      <c r="HTT110" s="130"/>
      <c r="HTU110" s="130"/>
      <c r="HTV110" s="130"/>
      <c r="HTW110" s="130"/>
      <c r="HTX110" s="130"/>
      <c r="HTY110" s="130"/>
      <c r="HTZ110" s="130"/>
      <c r="HUA110" s="130"/>
      <c r="HUB110" s="130"/>
      <c r="HUC110" s="130"/>
      <c r="HUD110" s="130"/>
      <c r="HUE110" s="130"/>
      <c r="HUF110" s="130"/>
      <c r="HUG110" s="130"/>
      <c r="HUH110" s="129"/>
      <c r="HUI110" s="130"/>
      <c r="HUJ110" s="130"/>
      <c r="HUK110" s="130"/>
      <c r="HUL110" s="130"/>
      <c r="HUM110" s="130"/>
      <c r="HUN110" s="130"/>
      <c r="HUO110" s="130"/>
      <c r="HUP110" s="130"/>
      <c r="HUQ110" s="130"/>
      <c r="HUR110" s="130"/>
      <c r="HUS110" s="130"/>
      <c r="HUT110" s="130"/>
      <c r="HUU110" s="130"/>
      <c r="HUV110" s="130"/>
      <c r="HUW110" s="130"/>
      <c r="HUX110" s="130"/>
      <c r="HUY110" s="130"/>
      <c r="HUZ110" s="130"/>
      <c r="HVA110" s="130"/>
      <c r="HVB110" s="130"/>
      <c r="HVC110" s="130"/>
      <c r="HVD110" s="129"/>
      <c r="HVE110" s="130"/>
      <c r="HVF110" s="130"/>
      <c r="HVG110" s="130"/>
      <c r="HVH110" s="130"/>
      <c r="HVI110" s="130"/>
      <c r="HVJ110" s="130"/>
      <c r="HVK110" s="130"/>
      <c r="HVL110" s="130"/>
      <c r="HVM110" s="130"/>
      <c r="HVN110" s="130"/>
      <c r="HVO110" s="130"/>
      <c r="HVP110" s="130"/>
      <c r="HVQ110" s="130"/>
      <c r="HVR110" s="130"/>
      <c r="HVS110" s="130"/>
      <c r="HVT110" s="130"/>
      <c r="HVU110" s="130"/>
      <c r="HVV110" s="130"/>
      <c r="HVW110" s="130"/>
      <c r="HVX110" s="130"/>
      <c r="HVY110" s="130"/>
      <c r="HVZ110" s="129"/>
      <c r="HWA110" s="130"/>
      <c r="HWB110" s="130"/>
      <c r="HWC110" s="130"/>
      <c r="HWD110" s="130"/>
      <c r="HWE110" s="130"/>
      <c r="HWF110" s="130"/>
      <c r="HWG110" s="130"/>
      <c r="HWH110" s="130"/>
      <c r="HWI110" s="130"/>
      <c r="HWJ110" s="130"/>
      <c r="HWK110" s="130"/>
      <c r="HWL110" s="130"/>
      <c r="HWM110" s="130"/>
      <c r="HWN110" s="130"/>
      <c r="HWO110" s="130"/>
      <c r="HWP110" s="130"/>
      <c r="HWQ110" s="130"/>
      <c r="HWR110" s="130"/>
      <c r="HWS110" s="130"/>
      <c r="HWT110" s="130"/>
      <c r="HWU110" s="130"/>
      <c r="HWV110" s="129"/>
      <c r="HWW110" s="130"/>
      <c r="HWX110" s="130"/>
      <c r="HWY110" s="130"/>
      <c r="HWZ110" s="130"/>
      <c r="HXA110" s="130"/>
      <c r="HXB110" s="130"/>
      <c r="HXC110" s="130"/>
      <c r="HXD110" s="130"/>
      <c r="HXE110" s="130"/>
      <c r="HXF110" s="130"/>
      <c r="HXG110" s="130"/>
      <c r="HXH110" s="130"/>
      <c r="HXI110" s="130"/>
      <c r="HXJ110" s="130"/>
      <c r="HXK110" s="130"/>
      <c r="HXL110" s="130"/>
      <c r="HXM110" s="130"/>
      <c r="HXN110" s="130"/>
      <c r="HXO110" s="130"/>
      <c r="HXP110" s="130"/>
      <c r="HXQ110" s="130"/>
      <c r="HXR110" s="129"/>
      <c r="HXS110" s="130"/>
      <c r="HXT110" s="130"/>
      <c r="HXU110" s="130"/>
      <c r="HXV110" s="130"/>
      <c r="HXW110" s="130"/>
      <c r="HXX110" s="130"/>
      <c r="HXY110" s="130"/>
      <c r="HXZ110" s="130"/>
      <c r="HYA110" s="130"/>
      <c r="HYB110" s="130"/>
      <c r="HYC110" s="130"/>
      <c r="HYD110" s="130"/>
      <c r="HYE110" s="130"/>
      <c r="HYF110" s="130"/>
      <c r="HYG110" s="130"/>
      <c r="HYH110" s="130"/>
      <c r="HYI110" s="130"/>
      <c r="HYJ110" s="130"/>
      <c r="HYK110" s="130"/>
      <c r="HYL110" s="130"/>
      <c r="HYM110" s="130"/>
      <c r="HYN110" s="129"/>
      <c r="HYO110" s="130"/>
      <c r="HYP110" s="130"/>
      <c r="HYQ110" s="130"/>
      <c r="HYR110" s="130"/>
      <c r="HYS110" s="130"/>
      <c r="HYT110" s="130"/>
      <c r="HYU110" s="130"/>
      <c r="HYV110" s="130"/>
      <c r="HYW110" s="130"/>
      <c r="HYX110" s="130"/>
      <c r="HYY110" s="130"/>
      <c r="HYZ110" s="130"/>
      <c r="HZA110" s="130"/>
      <c r="HZB110" s="130"/>
      <c r="HZC110" s="130"/>
      <c r="HZD110" s="130"/>
      <c r="HZE110" s="130"/>
      <c r="HZF110" s="130"/>
      <c r="HZG110" s="130"/>
      <c r="HZH110" s="130"/>
      <c r="HZI110" s="130"/>
      <c r="HZJ110" s="129"/>
      <c r="HZK110" s="130"/>
      <c r="HZL110" s="130"/>
      <c r="HZM110" s="130"/>
      <c r="HZN110" s="130"/>
      <c r="HZO110" s="130"/>
      <c r="HZP110" s="130"/>
      <c r="HZQ110" s="130"/>
      <c r="HZR110" s="130"/>
      <c r="HZS110" s="130"/>
      <c r="HZT110" s="130"/>
      <c r="HZU110" s="130"/>
      <c r="HZV110" s="130"/>
      <c r="HZW110" s="130"/>
      <c r="HZX110" s="130"/>
      <c r="HZY110" s="130"/>
      <c r="HZZ110" s="130"/>
      <c r="IAA110" s="130"/>
      <c r="IAB110" s="130"/>
      <c r="IAC110" s="130"/>
      <c r="IAD110" s="130"/>
      <c r="IAE110" s="130"/>
      <c r="IAF110" s="129"/>
      <c r="IAG110" s="130"/>
      <c r="IAH110" s="130"/>
      <c r="IAI110" s="130"/>
      <c r="IAJ110" s="130"/>
      <c r="IAK110" s="130"/>
      <c r="IAL110" s="130"/>
      <c r="IAM110" s="130"/>
      <c r="IAN110" s="130"/>
      <c r="IAO110" s="130"/>
      <c r="IAP110" s="130"/>
      <c r="IAQ110" s="130"/>
      <c r="IAR110" s="130"/>
      <c r="IAS110" s="130"/>
      <c r="IAT110" s="130"/>
      <c r="IAU110" s="130"/>
      <c r="IAV110" s="130"/>
      <c r="IAW110" s="130"/>
      <c r="IAX110" s="130"/>
      <c r="IAY110" s="130"/>
      <c r="IAZ110" s="130"/>
      <c r="IBA110" s="130"/>
      <c r="IBB110" s="129"/>
      <c r="IBC110" s="130"/>
      <c r="IBD110" s="130"/>
      <c r="IBE110" s="130"/>
      <c r="IBF110" s="130"/>
      <c r="IBG110" s="130"/>
      <c r="IBH110" s="130"/>
      <c r="IBI110" s="130"/>
      <c r="IBJ110" s="130"/>
      <c r="IBK110" s="130"/>
      <c r="IBL110" s="130"/>
      <c r="IBM110" s="130"/>
      <c r="IBN110" s="130"/>
      <c r="IBO110" s="130"/>
      <c r="IBP110" s="130"/>
      <c r="IBQ110" s="130"/>
      <c r="IBR110" s="130"/>
      <c r="IBS110" s="130"/>
      <c r="IBT110" s="130"/>
      <c r="IBU110" s="130"/>
      <c r="IBV110" s="130"/>
      <c r="IBW110" s="130"/>
      <c r="IBX110" s="129"/>
      <c r="IBY110" s="130"/>
      <c r="IBZ110" s="130"/>
      <c r="ICA110" s="130"/>
      <c r="ICB110" s="130"/>
      <c r="ICC110" s="130"/>
      <c r="ICD110" s="130"/>
      <c r="ICE110" s="130"/>
      <c r="ICF110" s="130"/>
      <c r="ICG110" s="130"/>
      <c r="ICH110" s="130"/>
      <c r="ICI110" s="130"/>
      <c r="ICJ110" s="130"/>
      <c r="ICK110" s="130"/>
      <c r="ICL110" s="130"/>
      <c r="ICM110" s="130"/>
      <c r="ICN110" s="130"/>
      <c r="ICO110" s="130"/>
      <c r="ICP110" s="130"/>
      <c r="ICQ110" s="130"/>
      <c r="ICR110" s="130"/>
      <c r="ICS110" s="130"/>
      <c r="ICT110" s="129"/>
      <c r="ICU110" s="130"/>
      <c r="ICV110" s="130"/>
      <c r="ICW110" s="130"/>
      <c r="ICX110" s="130"/>
      <c r="ICY110" s="130"/>
      <c r="ICZ110" s="130"/>
      <c r="IDA110" s="130"/>
      <c r="IDB110" s="130"/>
      <c r="IDC110" s="130"/>
      <c r="IDD110" s="130"/>
      <c r="IDE110" s="130"/>
      <c r="IDF110" s="130"/>
      <c r="IDG110" s="130"/>
      <c r="IDH110" s="130"/>
      <c r="IDI110" s="130"/>
      <c r="IDJ110" s="130"/>
      <c r="IDK110" s="130"/>
      <c r="IDL110" s="130"/>
      <c r="IDM110" s="130"/>
      <c r="IDN110" s="130"/>
      <c r="IDO110" s="130"/>
      <c r="IDP110" s="129"/>
      <c r="IDQ110" s="130"/>
      <c r="IDR110" s="130"/>
      <c r="IDS110" s="130"/>
      <c r="IDT110" s="130"/>
      <c r="IDU110" s="130"/>
      <c r="IDV110" s="130"/>
      <c r="IDW110" s="130"/>
      <c r="IDX110" s="130"/>
      <c r="IDY110" s="130"/>
      <c r="IDZ110" s="130"/>
      <c r="IEA110" s="130"/>
      <c r="IEB110" s="130"/>
      <c r="IEC110" s="130"/>
      <c r="IED110" s="130"/>
      <c r="IEE110" s="130"/>
      <c r="IEF110" s="130"/>
      <c r="IEG110" s="130"/>
      <c r="IEH110" s="130"/>
      <c r="IEI110" s="130"/>
      <c r="IEJ110" s="130"/>
      <c r="IEK110" s="130"/>
      <c r="IEL110" s="129"/>
      <c r="IEM110" s="130"/>
      <c r="IEN110" s="130"/>
      <c r="IEO110" s="130"/>
      <c r="IEP110" s="130"/>
      <c r="IEQ110" s="130"/>
      <c r="IER110" s="130"/>
      <c r="IES110" s="130"/>
      <c r="IET110" s="130"/>
      <c r="IEU110" s="130"/>
      <c r="IEV110" s="130"/>
      <c r="IEW110" s="130"/>
      <c r="IEX110" s="130"/>
      <c r="IEY110" s="130"/>
      <c r="IEZ110" s="130"/>
      <c r="IFA110" s="130"/>
      <c r="IFB110" s="130"/>
      <c r="IFC110" s="130"/>
      <c r="IFD110" s="130"/>
      <c r="IFE110" s="130"/>
      <c r="IFF110" s="130"/>
      <c r="IFG110" s="130"/>
      <c r="IFH110" s="129"/>
      <c r="IFI110" s="130"/>
      <c r="IFJ110" s="130"/>
      <c r="IFK110" s="130"/>
      <c r="IFL110" s="130"/>
      <c r="IFM110" s="130"/>
      <c r="IFN110" s="130"/>
      <c r="IFO110" s="130"/>
      <c r="IFP110" s="130"/>
      <c r="IFQ110" s="130"/>
      <c r="IFR110" s="130"/>
      <c r="IFS110" s="130"/>
      <c r="IFT110" s="130"/>
      <c r="IFU110" s="130"/>
      <c r="IFV110" s="130"/>
      <c r="IFW110" s="130"/>
      <c r="IFX110" s="130"/>
      <c r="IFY110" s="130"/>
      <c r="IFZ110" s="130"/>
      <c r="IGA110" s="130"/>
      <c r="IGB110" s="130"/>
      <c r="IGC110" s="130"/>
      <c r="IGD110" s="129"/>
      <c r="IGE110" s="130"/>
      <c r="IGF110" s="130"/>
      <c r="IGG110" s="130"/>
      <c r="IGH110" s="130"/>
      <c r="IGI110" s="130"/>
      <c r="IGJ110" s="130"/>
      <c r="IGK110" s="130"/>
      <c r="IGL110" s="130"/>
      <c r="IGM110" s="130"/>
      <c r="IGN110" s="130"/>
      <c r="IGO110" s="130"/>
      <c r="IGP110" s="130"/>
      <c r="IGQ110" s="130"/>
      <c r="IGR110" s="130"/>
      <c r="IGS110" s="130"/>
      <c r="IGT110" s="130"/>
      <c r="IGU110" s="130"/>
      <c r="IGV110" s="130"/>
      <c r="IGW110" s="130"/>
      <c r="IGX110" s="130"/>
      <c r="IGY110" s="130"/>
      <c r="IGZ110" s="129"/>
      <c r="IHA110" s="130"/>
      <c r="IHB110" s="130"/>
      <c r="IHC110" s="130"/>
      <c r="IHD110" s="130"/>
      <c r="IHE110" s="130"/>
      <c r="IHF110" s="130"/>
      <c r="IHG110" s="130"/>
      <c r="IHH110" s="130"/>
      <c r="IHI110" s="130"/>
      <c r="IHJ110" s="130"/>
      <c r="IHK110" s="130"/>
      <c r="IHL110" s="130"/>
      <c r="IHM110" s="130"/>
      <c r="IHN110" s="130"/>
      <c r="IHO110" s="130"/>
      <c r="IHP110" s="130"/>
      <c r="IHQ110" s="130"/>
      <c r="IHR110" s="130"/>
      <c r="IHS110" s="130"/>
      <c r="IHT110" s="130"/>
      <c r="IHU110" s="130"/>
      <c r="IHV110" s="129"/>
      <c r="IHW110" s="130"/>
      <c r="IHX110" s="130"/>
      <c r="IHY110" s="130"/>
      <c r="IHZ110" s="130"/>
      <c r="IIA110" s="130"/>
      <c r="IIB110" s="130"/>
      <c r="IIC110" s="130"/>
      <c r="IID110" s="130"/>
      <c r="IIE110" s="130"/>
      <c r="IIF110" s="130"/>
      <c r="IIG110" s="130"/>
      <c r="IIH110" s="130"/>
      <c r="III110" s="130"/>
      <c r="IIJ110" s="130"/>
      <c r="IIK110" s="130"/>
      <c r="IIL110" s="130"/>
      <c r="IIM110" s="130"/>
      <c r="IIN110" s="130"/>
      <c r="IIO110" s="130"/>
      <c r="IIP110" s="130"/>
      <c r="IIQ110" s="130"/>
      <c r="IIR110" s="129"/>
      <c r="IIS110" s="130"/>
      <c r="IIT110" s="130"/>
      <c r="IIU110" s="130"/>
      <c r="IIV110" s="130"/>
      <c r="IIW110" s="130"/>
      <c r="IIX110" s="130"/>
      <c r="IIY110" s="130"/>
      <c r="IIZ110" s="130"/>
      <c r="IJA110" s="130"/>
      <c r="IJB110" s="130"/>
      <c r="IJC110" s="130"/>
      <c r="IJD110" s="130"/>
      <c r="IJE110" s="130"/>
      <c r="IJF110" s="130"/>
      <c r="IJG110" s="130"/>
      <c r="IJH110" s="130"/>
      <c r="IJI110" s="130"/>
      <c r="IJJ110" s="130"/>
      <c r="IJK110" s="130"/>
      <c r="IJL110" s="130"/>
      <c r="IJM110" s="130"/>
      <c r="IJN110" s="129"/>
      <c r="IJO110" s="130"/>
      <c r="IJP110" s="130"/>
      <c r="IJQ110" s="130"/>
      <c r="IJR110" s="130"/>
      <c r="IJS110" s="130"/>
      <c r="IJT110" s="130"/>
      <c r="IJU110" s="130"/>
      <c r="IJV110" s="130"/>
      <c r="IJW110" s="130"/>
      <c r="IJX110" s="130"/>
      <c r="IJY110" s="130"/>
      <c r="IJZ110" s="130"/>
      <c r="IKA110" s="130"/>
      <c r="IKB110" s="130"/>
      <c r="IKC110" s="130"/>
      <c r="IKD110" s="130"/>
      <c r="IKE110" s="130"/>
      <c r="IKF110" s="130"/>
      <c r="IKG110" s="130"/>
      <c r="IKH110" s="130"/>
      <c r="IKI110" s="130"/>
      <c r="IKJ110" s="129"/>
      <c r="IKK110" s="130"/>
      <c r="IKL110" s="130"/>
      <c r="IKM110" s="130"/>
      <c r="IKN110" s="130"/>
      <c r="IKO110" s="130"/>
      <c r="IKP110" s="130"/>
      <c r="IKQ110" s="130"/>
      <c r="IKR110" s="130"/>
      <c r="IKS110" s="130"/>
      <c r="IKT110" s="130"/>
      <c r="IKU110" s="130"/>
      <c r="IKV110" s="130"/>
      <c r="IKW110" s="130"/>
      <c r="IKX110" s="130"/>
      <c r="IKY110" s="130"/>
      <c r="IKZ110" s="130"/>
      <c r="ILA110" s="130"/>
      <c r="ILB110" s="130"/>
      <c r="ILC110" s="130"/>
      <c r="ILD110" s="130"/>
      <c r="ILE110" s="130"/>
      <c r="ILF110" s="129"/>
      <c r="ILG110" s="130"/>
      <c r="ILH110" s="130"/>
      <c r="ILI110" s="130"/>
      <c r="ILJ110" s="130"/>
      <c r="ILK110" s="130"/>
      <c r="ILL110" s="130"/>
      <c r="ILM110" s="130"/>
      <c r="ILN110" s="130"/>
      <c r="ILO110" s="130"/>
      <c r="ILP110" s="130"/>
      <c r="ILQ110" s="130"/>
      <c r="ILR110" s="130"/>
      <c r="ILS110" s="130"/>
      <c r="ILT110" s="130"/>
      <c r="ILU110" s="130"/>
      <c r="ILV110" s="130"/>
      <c r="ILW110" s="130"/>
      <c r="ILX110" s="130"/>
      <c r="ILY110" s="130"/>
      <c r="ILZ110" s="130"/>
      <c r="IMA110" s="130"/>
      <c r="IMB110" s="129"/>
      <c r="IMC110" s="130"/>
      <c r="IMD110" s="130"/>
      <c r="IME110" s="130"/>
      <c r="IMF110" s="130"/>
      <c r="IMG110" s="130"/>
      <c r="IMH110" s="130"/>
      <c r="IMI110" s="130"/>
      <c r="IMJ110" s="130"/>
      <c r="IMK110" s="130"/>
      <c r="IML110" s="130"/>
      <c r="IMM110" s="130"/>
      <c r="IMN110" s="130"/>
      <c r="IMO110" s="130"/>
      <c r="IMP110" s="130"/>
      <c r="IMQ110" s="130"/>
      <c r="IMR110" s="130"/>
      <c r="IMS110" s="130"/>
      <c r="IMT110" s="130"/>
      <c r="IMU110" s="130"/>
      <c r="IMV110" s="130"/>
      <c r="IMW110" s="130"/>
      <c r="IMX110" s="129"/>
      <c r="IMY110" s="130"/>
      <c r="IMZ110" s="130"/>
      <c r="INA110" s="130"/>
      <c r="INB110" s="130"/>
      <c r="INC110" s="130"/>
      <c r="IND110" s="130"/>
      <c r="INE110" s="130"/>
      <c r="INF110" s="130"/>
      <c r="ING110" s="130"/>
      <c r="INH110" s="130"/>
      <c r="INI110" s="130"/>
      <c r="INJ110" s="130"/>
      <c r="INK110" s="130"/>
      <c r="INL110" s="130"/>
      <c r="INM110" s="130"/>
      <c r="INN110" s="130"/>
      <c r="INO110" s="130"/>
      <c r="INP110" s="130"/>
      <c r="INQ110" s="130"/>
      <c r="INR110" s="130"/>
      <c r="INS110" s="130"/>
      <c r="INT110" s="129"/>
      <c r="INU110" s="130"/>
      <c r="INV110" s="130"/>
      <c r="INW110" s="130"/>
      <c r="INX110" s="130"/>
      <c r="INY110" s="130"/>
      <c r="INZ110" s="130"/>
      <c r="IOA110" s="130"/>
      <c r="IOB110" s="130"/>
      <c r="IOC110" s="130"/>
      <c r="IOD110" s="130"/>
      <c r="IOE110" s="130"/>
      <c r="IOF110" s="130"/>
      <c r="IOG110" s="130"/>
      <c r="IOH110" s="130"/>
      <c r="IOI110" s="130"/>
      <c r="IOJ110" s="130"/>
      <c r="IOK110" s="130"/>
      <c r="IOL110" s="130"/>
      <c r="IOM110" s="130"/>
      <c r="ION110" s="130"/>
      <c r="IOO110" s="130"/>
      <c r="IOP110" s="129"/>
      <c r="IOQ110" s="130"/>
      <c r="IOR110" s="130"/>
      <c r="IOS110" s="130"/>
      <c r="IOT110" s="130"/>
      <c r="IOU110" s="130"/>
      <c r="IOV110" s="130"/>
      <c r="IOW110" s="130"/>
      <c r="IOX110" s="130"/>
      <c r="IOY110" s="130"/>
      <c r="IOZ110" s="130"/>
      <c r="IPA110" s="130"/>
      <c r="IPB110" s="130"/>
      <c r="IPC110" s="130"/>
      <c r="IPD110" s="130"/>
      <c r="IPE110" s="130"/>
      <c r="IPF110" s="130"/>
      <c r="IPG110" s="130"/>
      <c r="IPH110" s="130"/>
      <c r="IPI110" s="130"/>
      <c r="IPJ110" s="130"/>
      <c r="IPK110" s="130"/>
      <c r="IPL110" s="129"/>
      <c r="IPM110" s="130"/>
      <c r="IPN110" s="130"/>
      <c r="IPO110" s="130"/>
      <c r="IPP110" s="130"/>
      <c r="IPQ110" s="130"/>
      <c r="IPR110" s="130"/>
      <c r="IPS110" s="130"/>
      <c r="IPT110" s="130"/>
      <c r="IPU110" s="130"/>
      <c r="IPV110" s="130"/>
      <c r="IPW110" s="130"/>
      <c r="IPX110" s="130"/>
      <c r="IPY110" s="130"/>
      <c r="IPZ110" s="130"/>
      <c r="IQA110" s="130"/>
      <c r="IQB110" s="130"/>
      <c r="IQC110" s="130"/>
      <c r="IQD110" s="130"/>
      <c r="IQE110" s="130"/>
      <c r="IQF110" s="130"/>
      <c r="IQG110" s="130"/>
      <c r="IQH110" s="129"/>
      <c r="IQI110" s="130"/>
      <c r="IQJ110" s="130"/>
      <c r="IQK110" s="130"/>
      <c r="IQL110" s="130"/>
      <c r="IQM110" s="130"/>
      <c r="IQN110" s="130"/>
      <c r="IQO110" s="130"/>
      <c r="IQP110" s="130"/>
      <c r="IQQ110" s="130"/>
      <c r="IQR110" s="130"/>
      <c r="IQS110" s="130"/>
      <c r="IQT110" s="130"/>
      <c r="IQU110" s="130"/>
      <c r="IQV110" s="130"/>
      <c r="IQW110" s="130"/>
      <c r="IQX110" s="130"/>
      <c r="IQY110" s="130"/>
      <c r="IQZ110" s="130"/>
      <c r="IRA110" s="130"/>
      <c r="IRB110" s="130"/>
      <c r="IRC110" s="130"/>
      <c r="IRD110" s="129"/>
      <c r="IRE110" s="130"/>
      <c r="IRF110" s="130"/>
      <c r="IRG110" s="130"/>
      <c r="IRH110" s="130"/>
      <c r="IRI110" s="130"/>
      <c r="IRJ110" s="130"/>
      <c r="IRK110" s="130"/>
      <c r="IRL110" s="130"/>
      <c r="IRM110" s="130"/>
      <c r="IRN110" s="130"/>
      <c r="IRO110" s="130"/>
      <c r="IRP110" s="130"/>
      <c r="IRQ110" s="130"/>
      <c r="IRR110" s="130"/>
      <c r="IRS110" s="130"/>
      <c r="IRT110" s="130"/>
      <c r="IRU110" s="130"/>
      <c r="IRV110" s="130"/>
      <c r="IRW110" s="130"/>
      <c r="IRX110" s="130"/>
      <c r="IRY110" s="130"/>
      <c r="IRZ110" s="129"/>
      <c r="ISA110" s="130"/>
      <c r="ISB110" s="130"/>
      <c r="ISC110" s="130"/>
      <c r="ISD110" s="130"/>
      <c r="ISE110" s="130"/>
      <c r="ISF110" s="130"/>
      <c r="ISG110" s="130"/>
      <c r="ISH110" s="130"/>
      <c r="ISI110" s="130"/>
      <c r="ISJ110" s="130"/>
      <c r="ISK110" s="130"/>
      <c r="ISL110" s="130"/>
      <c r="ISM110" s="130"/>
      <c r="ISN110" s="130"/>
      <c r="ISO110" s="130"/>
      <c r="ISP110" s="130"/>
      <c r="ISQ110" s="130"/>
      <c r="ISR110" s="130"/>
      <c r="ISS110" s="130"/>
      <c r="IST110" s="130"/>
      <c r="ISU110" s="130"/>
      <c r="ISV110" s="129"/>
      <c r="ISW110" s="130"/>
      <c r="ISX110" s="130"/>
      <c r="ISY110" s="130"/>
      <c r="ISZ110" s="130"/>
      <c r="ITA110" s="130"/>
      <c r="ITB110" s="130"/>
      <c r="ITC110" s="130"/>
      <c r="ITD110" s="130"/>
      <c r="ITE110" s="130"/>
      <c r="ITF110" s="130"/>
      <c r="ITG110" s="130"/>
      <c r="ITH110" s="130"/>
      <c r="ITI110" s="130"/>
      <c r="ITJ110" s="130"/>
      <c r="ITK110" s="130"/>
      <c r="ITL110" s="130"/>
      <c r="ITM110" s="130"/>
      <c r="ITN110" s="130"/>
      <c r="ITO110" s="130"/>
      <c r="ITP110" s="130"/>
      <c r="ITQ110" s="130"/>
      <c r="ITR110" s="129"/>
      <c r="ITS110" s="130"/>
      <c r="ITT110" s="130"/>
      <c r="ITU110" s="130"/>
      <c r="ITV110" s="130"/>
      <c r="ITW110" s="130"/>
      <c r="ITX110" s="130"/>
      <c r="ITY110" s="130"/>
      <c r="ITZ110" s="130"/>
      <c r="IUA110" s="130"/>
      <c r="IUB110" s="130"/>
      <c r="IUC110" s="130"/>
      <c r="IUD110" s="130"/>
      <c r="IUE110" s="130"/>
      <c r="IUF110" s="130"/>
      <c r="IUG110" s="130"/>
      <c r="IUH110" s="130"/>
      <c r="IUI110" s="130"/>
      <c r="IUJ110" s="130"/>
      <c r="IUK110" s="130"/>
      <c r="IUL110" s="130"/>
      <c r="IUM110" s="130"/>
      <c r="IUN110" s="129"/>
      <c r="IUO110" s="130"/>
      <c r="IUP110" s="130"/>
      <c r="IUQ110" s="130"/>
      <c r="IUR110" s="130"/>
      <c r="IUS110" s="130"/>
      <c r="IUT110" s="130"/>
      <c r="IUU110" s="130"/>
      <c r="IUV110" s="130"/>
      <c r="IUW110" s="130"/>
      <c r="IUX110" s="130"/>
      <c r="IUY110" s="130"/>
      <c r="IUZ110" s="130"/>
      <c r="IVA110" s="130"/>
      <c r="IVB110" s="130"/>
      <c r="IVC110" s="130"/>
      <c r="IVD110" s="130"/>
      <c r="IVE110" s="130"/>
      <c r="IVF110" s="130"/>
      <c r="IVG110" s="130"/>
      <c r="IVH110" s="130"/>
      <c r="IVI110" s="130"/>
      <c r="IVJ110" s="129"/>
      <c r="IVK110" s="130"/>
      <c r="IVL110" s="130"/>
      <c r="IVM110" s="130"/>
      <c r="IVN110" s="130"/>
      <c r="IVO110" s="130"/>
      <c r="IVP110" s="130"/>
      <c r="IVQ110" s="130"/>
      <c r="IVR110" s="130"/>
      <c r="IVS110" s="130"/>
      <c r="IVT110" s="130"/>
      <c r="IVU110" s="130"/>
      <c r="IVV110" s="130"/>
      <c r="IVW110" s="130"/>
      <c r="IVX110" s="130"/>
      <c r="IVY110" s="130"/>
      <c r="IVZ110" s="130"/>
      <c r="IWA110" s="130"/>
      <c r="IWB110" s="130"/>
      <c r="IWC110" s="130"/>
      <c r="IWD110" s="130"/>
      <c r="IWE110" s="130"/>
      <c r="IWF110" s="129"/>
      <c r="IWG110" s="130"/>
      <c r="IWH110" s="130"/>
      <c r="IWI110" s="130"/>
      <c r="IWJ110" s="130"/>
      <c r="IWK110" s="130"/>
      <c r="IWL110" s="130"/>
      <c r="IWM110" s="130"/>
      <c r="IWN110" s="130"/>
      <c r="IWO110" s="130"/>
      <c r="IWP110" s="130"/>
      <c r="IWQ110" s="130"/>
      <c r="IWR110" s="130"/>
      <c r="IWS110" s="130"/>
      <c r="IWT110" s="130"/>
      <c r="IWU110" s="130"/>
      <c r="IWV110" s="130"/>
      <c r="IWW110" s="130"/>
      <c r="IWX110" s="130"/>
      <c r="IWY110" s="130"/>
      <c r="IWZ110" s="130"/>
      <c r="IXA110" s="130"/>
      <c r="IXB110" s="129"/>
      <c r="IXC110" s="130"/>
      <c r="IXD110" s="130"/>
      <c r="IXE110" s="130"/>
      <c r="IXF110" s="130"/>
      <c r="IXG110" s="130"/>
      <c r="IXH110" s="130"/>
      <c r="IXI110" s="130"/>
      <c r="IXJ110" s="130"/>
      <c r="IXK110" s="130"/>
      <c r="IXL110" s="130"/>
      <c r="IXM110" s="130"/>
      <c r="IXN110" s="130"/>
      <c r="IXO110" s="130"/>
      <c r="IXP110" s="130"/>
      <c r="IXQ110" s="130"/>
      <c r="IXR110" s="130"/>
      <c r="IXS110" s="130"/>
      <c r="IXT110" s="130"/>
      <c r="IXU110" s="130"/>
      <c r="IXV110" s="130"/>
      <c r="IXW110" s="130"/>
      <c r="IXX110" s="129"/>
      <c r="IXY110" s="130"/>
      <c r="IXZ110" s="130"/>
      <c r="IYA110" s="130"/>
      <c r="IYB110" s="130"/>
      <c r="IYC110" s="130"/>
      <c r="IYD110" s="130"/>
      <c r="IYE110" s="130"/>
      <c r="IYF110" s="130"/>
      <c r="IYG110" s="130"/>
      <c r="IYH110" s="130"/>
      <c r="IYI110" s="130"/>
      <c r="IYJ110" s="130"/>
      <c r="IYK110" s="130"/>
      <c r="IYL110" s="130"/>
      <c r="IYM110" s="130"/>
      <c r="IYN110" s="130"/>
      <c r="IYO110" s="130"/>
      <c r="IYP110" s="130"/>
      <c r="IYQ110" s="130"/>
      <c r="IYR110" s="130"/>
      <c r="IYS110" s="130"/>
      <c r="IYT110" s="129"/>
      <c r="IYU110" s="130"/>
      <c r="IYV110" s="130"/>
      <c r="IYW110" s="130"/>
      <c r="IYX110" s="130"/>
      <c r="IYY110" s="130"/>
      <c r="IYZ110" s="130"/>
      <c r="IZA110" s="130"/>
      <c r="IZB110" s="130"/>
      <c r="IZC110" s="130"/>
      <c r="IZD110" s="130"/>
      <c r="IZE110" s="130"/>
      <c r="IZF110" s="130"/>
      <c r="IZG110" s="130"/>
      <c r="IZH110" s="130"/>
      <c r="IZI110" s="130"/>
      <c r="IZJ110" s="130"/>
      <c r="IZK110" s="130"/>
      <c r="IZL110" s="130"/>
      <c r="IZM110" s="130"/>
      <c r="IZN110" s="130"/>
      <c r="IZO110" s="130"/>
      <c r="IZP110" s="129"/>
      <c r="IZQ110" s="130"/>
      <c r="IZR110" s="130"/>
      <c r="IZS110" s="130"/>
      <c r="IZT110" s="130"/>
      <c r="IZU110" s="130"/>
      <c r="IZV110" s="130"/>
      <c r="IZW110" s="130"/>
      <c r="IZX110" s="130"/>
      <c r="IZY110" s="130"/>
      <c r="IZZ110" s="130"/>
      <c r="JAA110" s="130"/>
      <c r="JAB110" s="130"/>
      <c r="JAC110" s="130"/>
      <c r="JAD110" s="130"/>
      <c r="JAE110" s="130"/>
      <c r="JAF110" s="130"/>
      <c r="JAG110" s="130"/>
      <c r="JAH110" s="130"/>
      <c r="JAI110" s="130"/>
      <c r="JAJ110" s="130"/>
      <c r="JAK110" s="130"/>
      <c r="JAL110" s="129"/>
      <c r="JAM110" s="130"/>
      <c r="JAN110" s="130"/>
      <c r="JAO110" s="130"/>
      <c r="JAP110" s="130"/>
      <c r="JAQ110" s="130"/>
      <c r="JAR110" s="130"/>
      <c r="JAS110" s="130"/>
      <c r="JAT110" s="130"/>
      <c r="JAU110" s="130"/>
      <c r="JAV110" s="130"/>
      <c r="JAW110" s="130"/>
      <c r="JAX110" s="130"/>
      <c r="JAY110" s="130"/>
      <c r="JAZ110" s="130"/>
      <c r="JBA110" s="130"/>
      <c r="JBB110" s="130"/>
      <c r="JBC110" s="130"/>
      <c r="JBD110" s="130"/>
      <c r="JBE110" s="130"/>
      <c r="JBF110" s="130"/>
      <c r="JBG110" s="130"/>
      <c r="JBH110" s="129"/>
      <c r="JBI110" s="130"/>
      <c r="JBJ110" s="130"/>
      <c r="JBK110" s="130"/>
      <c r="JBL110" s="130"/>
      <c r="JBM110" s="130"/>
      <c r="JBN110" s="130"/>
      <c r="JBO110" s="130"/>
      <c r="JBP110" s="130"/>
      <c r="JBQ110" s="130"/>
      <c r="JBR110" s="130"/>
      <c r="JBS110" s="130"/>
      <c r="JBT110" s="130"/>
      <c r="JBU110" s="130"/>
      <c r="JBV110" s="130"/>
      <c r="JBW110" s="130"/>
      <c r="JBX110" s="130"/>
      <c r="JBY110" s="130"/>
      <c r="JBZ110" s="130"/>
      <c r="JCA110" s="130"/>
      <c r="JCB110" s="130"/>
      <c r="JCC110" s="130"/>
      <c r="JCD110" s="129"/>
      <c r="JCE110" s="130"/>
      <c r="JCF110" s="130"/>
      <c r="JCG110" s="130"/>
      <c r="JCH110" s="130"/>
      <c r="JCI110" s="130"/>
      <c r="JCJ110" s="130"/>
      <c r="JCK110" s="130"/>
      <c r="JCL110" s="130"/>
      <c r="JCM110" s="130"/>
      <c r="JCN110" s="130"/>
      <c r="JCO110" s="130"/>
      <c r="JCP110" s="130"/>
      <c r="JCQ110" s="130"/>
      <c r="JCR110" s="130"/>
      <c r="JCS110" s="130"/>
      <c r="JCT110" s="130"/>
      <c r="JCU110" s="130"/>
      <c r="JCV110" s="130"/>
      <c r="JCW110" s="130"/>
      <c r="JCX110" s="130"/>
      <c r="JCY110" s="130"/>
      <c r="JCZ110" s="129"/>
      <c r="JDA110" s="130"/>
      <c r="JDB110" s="130"/>
      <c r="JDC110" s="130"/>
      <c r="JDD110" s="130"/>
      <c r="JDE110" s="130"/>
      <c r="JDF110" s="130"/>
      <c r="JDG110" s="130"/>
      <c r="JDH110" s="130"/>
      <c r="JDI110" s="130"/>
      <c r="JDJ110" s="130"/>
      <c r="JDK110" s="130"/>
      <c r="JDL110" s="130"/>
      <c r="JDM110" s="130"/>
      <c r="JDN110" s="130"/>
      <c r="JDO110" s="130"/>
      <c r="JDP110" s="130"/>
      <c r="JDQ110" s="130"/>
      <c r="JDR110" s="130"/>
      <c r="JDS110" s="130"/>
      <c r="JDT110" s="130"/>
      <c r="JDU110" s="130"/>
      <c r="JDV110" s="129"/>
      <c r="JDW110" s="130"/>
      <c r="JDX110" s="130"/>
      <c r="JDY110" s="130"/>
      <c r="JDZ110" s="130"/>
      <c r="JEA110" s="130"/>
      <c r="JEB110" s="130"/>
      <c r="JEC110" s="130"/>
      <c r="JED110" s="130"/>
      <c r="JEE110" s="130"/>
      <c r="JEF110" s="130"/>
      <c r="JEG110" s="130"/>
      <c r="JEH110" s="130"/>
      <c r="JEI110" s="130"/>
      <c r="JEJ110" s="130"/>
      <c r="JEK110" s="130"/>
      <c r="JEL110" s="130"/>
      <c r="JEM110" s="130"/>
      <c r="JEN110" s="130"/>
      <c r="JEO110" s="130"/>
      <c r="JEP110" s="130"/>
      <c r="JEQ110" s="130"/>
      <c r="JER110" s="129"/>
      <c r="JES110" s="130"/>
      <c r="JET110" s="130"/>
      <c r="JEU110" s="130"/>
      <c r="JEV110" s="130"/>
      <c r="JEW110" s="130"/>
      <c r="JEX110" s="130"/>
      <c r="JEY110" s="130"/>
      <c r="JEZ110" s="130"/>
      <c r="JFA110" s="130"/>
      <c r="JFB110" s="130"/>
      <c r="JFC110" s="130"/>
      <c r="JFD110" s="130"/>
      <c r="JFE110" s="130"/>
      <c r="JFF110" s="130"/>
      <c r="JFG110" s="130"/>
      <c r="JFH110" s="130"/>
      <c r="JFI110" s="130"/>
      <c r="JFJ110" s="130"/>
      <c r="JFK110" s="130"/>
      <c r="JFL110" s="130"/>
      <c r="JFM110" s="130"/>
      <c r="JFN110" s="129"/>
      <c r="JFO110" s="130"/>
      <c r="JFP110" s="130"/>
      <c r="JFQ110" s="130"/>
      <c r="JFR110" s="130"/>
      <c r="JFS110" s="130"/>
      <c r="JFT110" s="130"/>
      <c r="JFU110" s="130"/>
      <c r="JFV110" s="130"/>
      <c r="JFW110" s="130"/>
      <c r="JFX110" s="130"/>
      <c r="JFY110" s="130"/>
      <c r="JFZ110" s="130"/>
      <c r="JGA110" s="130"/>
      <c r="JGB110" s="130"/>
      <c r="JGC110" s="130"/>
      <c r="JGD110" s="130"/>
      <c r="JGE110" s="130"/>
      <c r="JGF110" s="130"/>
      <c r="JGG110" s="130"/>
      <c r="JGH110" s="130"/>
      <c r="JGI110" s="130"/>
      <c r="JGJ110" s="129"/>
      <c r="JGK110" s="130"/>
      <c r="JGL110" s="130"/>
      <c r="JGM110" s="130"/>
      <c r="JGN110" s="130"/>
      <c r="JGO110" s="130"/>
      <c r="JGP110" s="130"/>
      <c r="JGQ110" s="130"/>
      <c r="JGR110" s="130"/>
      <c r="JGS110" s="130"/>
      <c r="JGT110" s="130"/>
      <c r="JGU110" s="130"/>
      <c r="JGV110" s="130"/>
      <c r="JGW110" s="130"/>
      <c r="JGX110" s="130"/>
      <c r="JGY110" s="130"/>
      <c r="JGZ110" s="130"/>
      <c r="JHA110" s="130"/>
      <c r="JHB110" s="130"/>
      <c r="JHC110" s="130"/>
      <c r="JHD110" s="130"/>
      <c r="JHE110" s="130"/>
      <c r="JHF110" s="129"/>
      <c r="JHG110" s="130"/>
      <c r="JHH110" s="130"/>
      <c r="JHI110" s="130"/>
      <c r="JHJ110" s="130"/>
      <c r="JHK110" s="130"/>
      <c r="JHL110" s="130"/>
      <c r="JHM110" s="130"/>
      <c r="JHN110" s="130"/>
      <c r="JHO110" s="130"/>
      <c r="JHP110" s="130"/>
      <c r="JHQ110" s="130"/>
      <c r="JHR110" s="130"/>
      <c r="JHS110" s="130"/>
      <c r="JHT110" s="130"/>
      <c r="JHU110" s="130"/>
      <c r="JHV110" s="130"/>
      <c r="JHW110" s="130"/>
      <c r="JHX110" s="130"/>
      <c r="JHY110" s="130"/>
      <c r="JHZ110" s="130"/>
      <c r="JIA110" s="130"/>
      <c r="JIB110" s="129"/>
      <c r="JIC110" s="130"/>
      <c r="JID110" s="130"/>
      <c r="JIE110" s="130"/>
      <c r="JIF110" s="130"/>
      <c r="JIG110" s="130"/>
      <c r="JIH110" s="130"/>
      <c r="JII110" s="130"/>
      <c r="JIJ110" s="130"/>
      <c r="JIK110" s="130"/>
      <c r="JIL110" s="130"/>
      <c r="JIM110" s="130"/>
      <c r="JIN110" s="130"/>
      <c r="JIO110" s="130"/>
      <c r="JIP110" s="130"/>
      <c r="JIQ110" s="130"/>
      <c r="JIR110" s="130"/>
      <c r="JIS110" s="130"/>
      <c r="JIT110" s="130"/>
      <c r="JIU110" s="130"/>
      <c r="JIV110" s="130"/>
      <c r="JIW110" s="130"/>
      <c r="JIX110" s="129"/>
      <c r="JIY110" s="130"/>
      <c r="JIZ110" s="130"/>
      <c r="JJA110" s="130"/>
      <c r="JJB110" s="130"/>
      <c r="JJC110" s="130"/>
      <c r="JJD110" s="130"/>
      <c r="JJE110" s="130"/>
      <c r="JJF110" s="130"/>
      <c r="JJG110" s="130"/>
      <c r="JJH110" s="130"/>
      <c r="JJI110" s="130"/>
      <c r="JJJ110" s="130"/>
      <c r="JJK110" s="130"/>
      <c r="JJL110" s="130"/>
      <c r="JJM110" s="130"/>
      <c r="JJN110" s="130"/>
      <c r="JJO110" s="130"/>
      <c r="JJP110" s="130"/>
      <c r="JJQ110" s="130"/>
      <c r="JJR110" s="130"/>
      <c r="JJS110" s="130"/>
      <c r="JJT110" s="129"/>
      <c r="JJU110" s="130"/>
      <c r="JJV110" s="130"/>
      <c r="JJW110" s="130"/>
      <c r="JJX110" s="130"/>
      <c r="JJY110" s="130"/>
      <c r="JJZ110" s="130"/>
      <c r="JKA110" s="130"/>
      <c r="JKB110" s="130"/>
      <c r="JKC110" s="130"/>
      <c r="JKD110" s="130"/>
      <c r="JKE110" s="130"/>
      <c r="JKF110" s="130"/>
      <c r="JKG110" s="130"/>
      <c r="JKH110" s="130"/>
      <c r="JKI110" s="130"/>
      <c r="JKJ110" s="130"/>
      <c r="JKK110" s="130"/>
      <c r="JKL110" s="130"/>
      <c r="JKM110" s="130"/>
      <c r="JKN110" s="130"/>
      <c r="JKO110" s="130"/>
      <c r="JKP110" s="129"/>
      <c r="JKQ110" s="130"/>
      <c r="JKR110" s="130"/>
      <c r="JKS110" s="130"/>
      <c r="JKT110" s="130"/>
      <c r="JKU110" s="130"/>
      <c r="JKV110" s="130"/>
      <c r="JKW110" s="130"/>
      <c r="JKX110" s="130"/>
      <c r="JKY110" s="130"/>
      <c r="JKZ110" s="130"/>
      <c r="JLA110" s="130"/>
      <c r="JLB110" s="130"/>
      <c r="JLC110" s="130"/>
      <c r="JLD110" s="130"/>
      <c r="JLE110" s="130"/>
      <c r="JLF110" s="130"/>
      <c r="JLG110" s="130"/>
      <c r="JLH110" s="130"/>
      <c r="JLI110" s="130"/>
      <c r="JLJ110" s="130"/>
      <c r="JLK110" s="130"/>
      <c r="JLL110" s="129"/>
      <c r="JLM110" s="130"/>
      <c r="JLN110" s="130"/>
      <c r="JLO110" s="130"/>
      <c r="JLP110" s="130"/>
      <c r="JLQ110" s="130"/>
      <c r="JLR110" s="130"/>
      <c r="JLS110" s="130"/>
      <c r="JLT110" s="130"/>
      <c r="JLU110" s="130"/>
      <c r="JLV110" s="130"/>
      <c r="JLW110" s="130"/>
      <c r="JLX110" s="130"/>
      <c r="JLY110" s="130"/>
      <c r="JLZ110" s="130"/>
      <c r="JMA110" s="130"/>
      <c r="JMB110" s="130"/>
      <c r="JMC110" s="130"/>
      <c r="JMD110" s="130"/>
      <c r="JME110" s="130"/>
      <c r="JMF110" s="130"/>
      <c r="JMG110" s="130"/>
      <c r="JMH110" s="129"/>
      <c r="JMI110" s="130"/>
      <c r="JMJ110" s="130"/>
      <c r="JMK110" s="130"/>
      <c r="JML110" s="130"/>
      <c r="JMM110" s="130"/>
      <c r="JMN110" s="130"/>
      <c r="JMO110" s="130"/>
      <c r="JMP110" s="130"/>
      <c r="JMQ110" s="130"/>
      <c r="JMR110" s="130"/>
      <c r="JMS110" s="130"/>
      <c r="JMT110" s="130"/>
      <c r="JMU110" s="130"/>
      <c r="JMV110" s="130"/>
      <c r="JMW110" s="130"/>
      <c r="JMX110" s="130"/>
      <c r="JMY110" s="130"/>
      <c r="JMZ110" s="130"/>
      <c r="JNA110" s="130"/>
      <c r="JNB110" s="130"/>
      <c r="JNC110" s="130"/>
      <c r="JND110" s="129"/>
      <c r="JNE110" s="130"/>
      <c r="JNF110" s="130"/>
      <c r="JNG110" s="130"/>
      <c r="JNH110" s="130"/>
      <c r="JNI110" s="130"/>
      <c r="JNJ110" s="130"/>
      <c r="JNK110" s="130"/>
      <c r="JNL110" s="130"/>
      <c r="JNM110" s="130"/>
      <c r="JNN110" s="130"/>
      <c r="JNO110" s="130"/>
      <c r="JNP110" s="130"/>
      <c r="JNQ110" s="130"/>
      <c r="JNR110" s="130"/>
      <c r="JNS110" s="130"/>
      <c r="JNT110" s="130"/>
      <c r="JNU110" s="130"/>
      <c r="JNV110" s="130"/>
      <c r="JNW110" s="130"/>
      <c r="JNX110" s="130"/>
      <c r="JNY110" s="130"/>
      <c r="JNZ110" s="129"/>
      <c r="JOA110" s="130"/>
      <c r="JOB110" s="130"/>
      <c r="JOC110" s="130"/>
      <c r="JOD110" s="130"/>
      <c r="JOE110" s="130"/>
      <c r="JOF110" s="130"/>
      <c r="JOG110" s="130"/>
      <c r="JOH110" s="130"/>
      <c r="JOI110" s="130"/>
      <c r="JOJ110" s="130"/>
      <c r="JOK110" s="130"/>
      <c r="JOL110" s="130"/>
      <c r="JOM110" s="130"/>
      <c r="JON110" s="130"/>
      <c r="JOO110" s="130"/>
      <c r="JOP110" s="130"/>
      <c r="JOQ110" s="130"/>
      <c r="JOR110" s="130"/>
      <c r="JOS110" s="130"/>
      <c r="JOT110" s="130"/>
      <c r="JOU110" s="130"/>
      <c r="JOV110" s="129"/>
      <c r="JOW110" s="130"/>
      <c r="JOX110" s="130"/>
      <c r="JOY110" s="130"/>
      <c r="JOZ110" s="130"/>
      <c r="JPA110" s="130"/>
      <c r="JPB110" s="130"/>
      <c r="JPC110" s="130"/>
      <c r="JPD110" s="130"/>
      <c r="JPE110" s="130"/>
      <c r="JPF110" s="130"/>
      <c r="JPG110" s="130"/>
      <c r="JPH110" s="130"/>
      <c r="JPI110" s="130"/>
      <c r="JPJ110" s="130"/>
      <c r="JPK110" s="130"/>
      <c r="JPL110" s="130"/>
      <c r="JPM110" s="130"/>
      <c r="JPN110" s="130"/>
      <c r="JPO110" s="130"/>
      <c r="JPP110" s="130"/>
      <c r="JPQ110" s="130"/>
      <c r="JPR110" s="129"/>
      <c r="JPS110" s="130"/>
      <c r="JPT110" s="130"/>
      <c r="JPU110" s="130"/>
      <c r="JPV110" s="130"/>
      <c r="JPW110" s="130"/>
      <c r="JPX110" s="130"/>
      <c r="JPY110" s="130"/>
      <c r="JPZ110" s="130"/>
      <c r="JQA110" s="130"/>
      <c r="JQB110" s="130"/>
      <c r="JQC110" s="130"/>
      <c r="JQD110" s="130"/>
      <c r="JQE110" s="130"/>
      <c r="JQF110" s="130"/>
      <c r="JQG110" s="130"/>
      <c r="JQH110" s="130"/>
      <c r="JQI110" s="130"/>
      <c r="JQJ110" s="130"/>
      <c r="JQK110" s="130"/>
      <c r="JQL110" s="130"/>
      <c r="JQM110" s="130"/>
      <c r="JQN110" s="129"/>
      <c r="JQO110" s="130"/>
      <c r="JQP110" s="130"/>
      <c r="JQQ110" s="130"/>
      <c r="JQR110" s="130"/>
      <c r="JQS110" s="130"/>
      <c r="JQT110" s="130"/>
      <c r="JQU110" s="130"/>
      <c r="JQV110" s="130"/>
      <c r="JQW110" s="130"/>
      <c r="JQX110" s="130"/>
      <c r="JQY110" s="130"/>
      <c r="JQZ110" s="130"/>
      <c r="JRA110" s="130"/>
      <c r="JRB110" s="130"/>
      <c r="JRC110" s="130"/>
      <c r="JRD110" s="130"/>
      <c r="JRE110" s="130"/>
      <c r="JRF110" s="130"/>
      <c r="JRG110" s="130"/>
      <c r="JRH110" s="130"/>
      <c r="JRI110" s="130"/>
      <c r="JRJ110" s="129"/>
      <c r="JRK110" s="130"/>
      <c r="JRL110" s="130"/>
      <c r="JRM110" s="130"/>
      <c r="JRN110" s="130"/>
      <c r="JRO110" s="130"/>
      <c r="JRP110" s="130"/>
      <c r="JRQ110" s="130"/>
      <c r="JRR110" s="130"/>
      <c r="JRS110" s="130"/>
      <c r="JRT110" s="130"/>
      <c r="JRU110" s="130"/>
      <c r="JRV110" s="130"/>
      <c r="JRW110" s="130"/>
      <c r="JRX110" s="130"/>
      <c r="JRY110" s="130"/>
      <c r="JRZ110" s="130"/>
      <c r="JSA110" s="130"/>
      <c r="JSB110" s="130"/>
      <c r="JSC110" s="130"/>
      <c r="JSD110" s="130"/>
      <c r="JSE110" s="130"/>
      <c r="JSF110" s="129"/>
      <c r="JSG110" s="130"/>
      <c r="JSH110" s="130"/>
      <c r="JSI110" s="130"/>
      <c r="JSJ110" s="130"/>
      <c r="JSK110" s="130"/>
      <c r="JSL110" s="130"/>
      <c r="JSM110" s="130"/>
      <c r="JSN110" s="130"/>
      <c r="JSO110" s="130"/>
      <c r="JSP110" s="130"/>
      <c r="JSQ110" s="130"/>
      <c r="JSR110" s="130"/>
      <c r="JSS110" s="130"/>
      <c r="JST110" s="130"/>
      <c r="JSU110" s="130"/>
      <c r="JSV110" s="130"/>
      <c r="JSW110" s="130"/>
      <c r="JSX110" s="130"/>
      <c r="JSY110" s="130"/>
      <c r="JSZ110" s="130"/>
      <c r="JTA110" s="130"/>
      <c r="JTB110" s="129"/>
      <c r="JTC110" s="130"/>
      <c r="JTD110" s="130"/>
      <c r="JTE110" s="130"/>
      <c r="JTF110" s="130"/>
      <c r="JTG110" s="130"/>
      <c r="JTH110" s="130"/>
      <c r="JTI110" s="130"/>
      <c r="JTJ110" s="130"/>
      <c r="JTK110" s="130"/>
      <c r="JTL110" s="130"/>
      <c r="JTM110" s="130"/>
      <c r="JTN110" s="130"/>
      <c r="JTO110" s="130"/>
      <c r="JTP110" s="130"/>
      <c r="JTQ110" s="130"/>
      <c r="JTR110" s="130"/>
      <c r="JTS110" s="130"/>
      <c r="JTT110" s="130"/>
      <c r="JTU110" s="130"/>
      <c r="JTV110" s="130"/>
      <c r="JTW110" s="130"/>
      <c r="JTX110" s="129"/>
      <c r="JTY110" s="130"/>
      <c r="JTZ110" s="130"/>
      <c r="JUA110" s="130"/>
      <c r="JUB110" s="130"/>
      <c r="JUC110" s="130"/>
      <c r="JUD110" s="130"/>
      <c r="JUE110" s="130"/>
      <c r="JUF110" s="130"/>
      <c r="JUG110" s="130"/>
      <c r="JUH110" s="130"/>
      <c r="JUI110" s="130"/>
      <c r="JUJ110" s="130"/>
      <c r="JUK110" s="130"/>
      <c r="JUL110" s="130"/>
      <c r="JUM110" s="130"/>
      <c r="JUN110" s="130"/>
      <c r="JUO110" s="130"/>
      <c r="JUP110" s="130"/>
      <c r="JUQ110" s="130"/>
      <c r="JUR110" s="130"/>
      <c r="JUS110" s="130"/>
      <c r="JUT110" s="129"/>
      <c r="JUU110" s="130"/>
      <c r="JUV110" s="130"/>
      <c r="JUW110" s="130"/>
      <c r="JUX110" s="130"/>
      <c r="JUY110" s="130"/>
      <c r="JUZ110" s="130"/>
      <c r="JVA110" s="130"/>
      <c r="JVB110" s="130"/>
      <c r="JVC110" s="130"/>
      <c r="JVD110" s="130"/>
      <c r="JVE110" s="130"/>
      <c r="JVF110" s="130"/>
      <c r="JVG110" s="130"/>
      <c r="JVH110" s="130"/>
      <c r="JVI110" s="130"/>
      <c r="JVJ110" s="130"/>
      <c r="JVK110" s="130"/>
      <c r="JVL110" s="130"/>
      <c r="JVM110" s="130"/>
      <c r="JVN110" s="130"/>
      <c r="JVO110" s="130"/>
      <c r="JVP110" s="129"/>
      <c r="JVQ110" s="130"/>
      <c r="JVR110" s="130"/>
      <c r="JVS110" s="130"/>
      <c r="JVT110" s="130"/>
      <c r="JVU110" s="130"/>
      <c r="JVV110" s="130"/>
      <c r="JVW110" s="130"/>
      <c r="JVX110" s="130"/>
      <c r="JVY110" s="130"/>
      <c r="JVZ110" s="130"/>
      <c r="JWA110" s="130"/>
      <c r="JWB110" s="130"/>
      <c r="JWC110" s="130"/>
      <c r="JWD110" s="130"/>
      <c r="JWE110" s="130"/>
      <c r="JWF110" s="130"/>
      <c r="JWG110" s="130"/>
      <c r="JWH110" s="130"/>
      <c r="JWI110" s="130"/>
      <c r="JWJ110" s="130"/>
      <c r="JWK110" s="130"/>
      <c r="JWL110" s="129"/>
      <c r="JWM110" s="130"/>
      <c r="JWN110" s="130"/>
      <c r="JWO110" s="130"/>
      <c r="JWP110" s="130"/>
      <c r="JWQ110" s="130"/>
      <c r="JWR110" s="130"/>
      <c r="JWS110" s="130"/>
      <c r="JWT110" s="130"/>
      <c r="JWU110" s="130"/>
      <c r="JWV110" s="130"/>
      <c r="JWW110" s="130"/>
      <c r="JWX110" s="130"/>
      <c r="JWY110" s="130"/>
      <c r="JWZ110" s="130"/>
      <c r="JXA110" s="130"/>
      <c r="JXB110" s="130"/>
      <c r="JXC110" s="130"/>
      <c r="JXD110" s="130"/>
      <c r="JXE110" s="130"/>
      <c r="JXF110" s="130"/>
      <c r="JXG110" s="130"/>
      <c r="JXH110" s="129"/>
      <c r="JXI110" s="130"/>
      <c r="JXJ110" s="130"/>
      <c r="JXK110" s="130"/>
      <c r="JXL110" s="130"/>
      <c r="JXM110" s="130"/>
      <c r="JXN110" s="130"/>
      <c r="JXO110" s="130"/>
      <c r="JXP110" s="130"/>
      <c r="JXQ110" s="130"/>
      <c r="JXR110" s="130"/>
      <c r="JXS110" s="130"/>
      <c r="JXT110" s="130"/>
      <c r="JXU110" s="130"/>
      <c r="JXV110" s="130"/>
      <c r="JXW110" s="130"/>
      <c r="JXX110" s="130"/>
      <c r="JXY110" s="130"/>
      <c r="JXZ110" s="130"/>
      <c r="JYA110" s="130"/>
      <c r="JYB110" s="130"/>
      <c r="JYC110" s="130"/>
      <c r="JYD110" s="129"/>
      <c r="JYE110" s="130"/>
      <c r="JYF110" s="130"/>
      <c r="JYG110" s="130"/>
      <c r="JYH110" s="130"/>
      <c r="JYI110" s="130"/>
      <c r="JYJ110" s="130"/>
      <c r="JYK110" s="130"/>
      <c r="JYL110" s="130"/>
      <c r="JYM110" s="130"/>
      <c r="JYN110" s="130"/>
      <c r="JYO110" s="130"/>
      <c r="JYP110" s="130"/>
      <c r="JYQ110" s="130"/>
      <c r="JYR110" s="130"/>
      <c r="JYS110" s="130"/>
      <c r="JYT110" s="130"/>
      <c r="JYU110" s="130"/>
      <c r="JYV110" s="130"/>
      <c r="JYW110" s="130"/>
      <c r="JYX110" s="130"/>
      <c r="JYY110" s="130"/>
      <c r="JYZ110" s="129"/>
      <c r="JZA110" s="130"/>
      <c r="JZB110" s="130"/>
      <c r="JZC110" s="130"/>
      <c r="JZD110" s="130"/>
      <c r="JZE110" s="130"/>
      <c r="JZF110" s="130"/>
      <c r="JZG110" s="130"/>
      <c r="JZH110" s="130"/>
      <c r="JZI110" s="130"/>
      <c r="JZJ110" s="130"/>
      <c r="JZK110" s="130"/>
      <c r="JZL110" s="130"/>
      <c r="JZM110" s="130"/>
      <c r="JZN110" s="130"/>
      <c r="JZO110" s="130"/>
      <c r="JZP110" s="130"/>
      <c r="JZQ110" s="130"/>
      <c r="JZR110" s="130"/>
      <c r="JZS110" s="130"/>
      <c r="JZT110" s="130"/>
      <c r="JZU110" s="130"/>
      <c r="JZV110" s="129"/>
      <c r="JZW110" s="130"/>
      <c r="JZX110" s="130"/>
      <c r="JZY110" s="130"/>
      <c r="JZZ110" s="130"/>
      <c r="KAA110" s="130"/>
      <c r="KAB110" s="130"/>
      <c r="KAC110" s="130"/>
      <c r="KAD110" s="130"/>
      <c r="KAE110" s="130"/>
      <c r="KAF110" s="130"/>
      <c r="KAG110" s="130"/>
      <c r="KAH110" s="130"/>
      <c r="KAI110" s="130"/>
      <c r="KAJ110" s="130"/>
      <c r="KAK110" s="130"/>
      <c r="KAL110" s="130"/>
      <c r="KAM110" s="130"/>
      <c r="KAN110" s="130"/>
      <c r="KAO110" s="130"/>
      <c r="KAP110" s="130"/>
      <c r="KAQ110" s="130"/>
      <c r="KAR110" s="129"/>
      <c r="KAS110" s="130"/>
      <c r="KAT110" s="130"/>
      <c r="KAU110" s="130"/>
      <c r="KAV110" s="130"/>
      <c r="KAW110" s="130"/>
      <c r="KAX110" s="130"/>
      <c r="KAY110" s="130"/>
      <c r="KAZ110" s="130"/>
      <c r="KBA110" s="130"/>
      <c r="KBB110" s="130"/>
      <c r="KBC110" s="130"/>
      <c r="KBD110" s="130"/>
      <c r="KBE110" s="130"/>
      <c r="KBF110" s="130"/>
      <c r="KBG110" s="130"/>
      <c r="KBH110" s="130"/>
      <c r="KBI110" s="130"/>
      <c r="KBJ110" s="130"/>
      <c r="KBK110" s="130"/>
      <c r="KBL110" s="130"/>
      <c r="KBM110" s="130"/>
      <c r="KBN110" s="129"/>
      <c r="KBO110" s="130"/>
      <c r="KBP110" s="130"/>
      <c r="KBQ110" s="130"/>
      <c r="KBR110" s="130"/>
      <c r="KBS110" s="130"/>
      <c r="KBT110" s="130"/>
      <c r="KBU110" s="130"/>
      <c r="KBV110" s="130"/>
      <c r="KBW110" s="130"/>
      <c r="KBX110" s="130"/>
      <c r="KBY110" s="130"/>
      <c r="KBZ110" s="130"/>
      <c r="KCA110" s="130"/>
      <c r="KCB110" s="130"/>
      <c r="KCC110" s="130"/>
      <c r="KCD110" s="130"/>
      <c r="KCE110" s="130"/>
      <c r="KCF110" s="130"/>
      <c r="KCG110" s="130"/>
      <c r="KCH110" s="130"/>
      <c r="KCI110" s="130"/>
      <c r="KCJ110" s="129"/>
      <c r="KCK110" s="130"/>
      <c r="KCL110" s="130"/>
      <c r="KCM110" s="130"/>
      <c r="KCN110" s="130"/>
      <c r="KCO110" s="130"/>
      <c r="KCP110" s="130"/>
      <c r="KCQ110" s="130"/>
      <c r="KCR110" s="130"/>
      <c r="KCS110" s="130"/>
      <c r="KCT110" s="130"/>
      <c r="KCU110" s="130"/>
      <c r="KCV110" s="130"/>
      <c r="KCW110" s="130"/>
      <c r="KCX110" s="130"/>
      <c r="KCY110" s="130"/>
      <c r="KCZ110" s="130"/>
      <c r="KDA110" s="130"/>
      <c r="KDB110" s="130"/>
      <c r="KDC110" s="130"/>
      <c r="KDD110" s="130"/>
      <c r="KDE110" s="130"/>
      <c r="KDF110" s="129"/>
      <c r="KDG110" s="130"/>
      <c r="KDH110" s="130"/>
      <c r="KDI110" s="130"/>
      <c r="KDJ110" s="130"/>
      <c r="KDK110" s="130"/>
      <c r="KDL110" s="130"/>
      <c r="KDM110" s="130"/>
      <c r="KDN110" s="130"/>
      <c r="KDO110" s="130"/>
      <c r="KDP110" s="130"/>
      <c r="KDQ110" s="130"/>
      <c r="KDR110" s="130"/>
      <c r="KDS110" s="130"/>
      <c r="KDT110" s="130"/>
      <c r="KDU110" s="130"/>
      <c r="KDV110" s="130"/>
      <c r="KDW110" s="130"/>
      <c r="KDX110" s="130"/>
      <c r="KDY110" s="130"/>
      <c r="KDZ110" s="130"/>
      <c r="KEA110" s="130"/>
      <c r="KEB110" s="129"/>
      <c r="KEC110" s="130"/>
      <c r="KED110" s="130"/>
      <c r="KEE110" s="130"/>
      <c r="KEF110" s="130"/>
      <c r="KEG110" s="130"/>
      <c r="KEH110" s="130"/>
      <c r="KEI110" s="130"/>
      <c r="KEJ110" s="130"/>
      <c r="KEK110" s="130"/>
      <c r="KEL110" s="130"/>
      <c r="KEM110" s="130"/>
      <c r="KEN110" s="130"/>
      <c r="KEO110" s="130"/>
      <c r="KEP110" s="130"/>
      <c r="KEQ110" s="130"/>
      <c r="KER110" s="130"/>
      <c r="KES110" s="130"/>
      <c r="KET110" s="130"/>
      <c r="KEU110" s="130"/>
      <c r="KEV110" s="130"/>
      <c r="KEW110" s="130"/>
      <c r="KEX110" s="129"/>
      <c r="KEY110" s="130"/>
      <c r="KEZ110" s="130"/>
      <c r="KFA110" s="130"/>
      <c r="KFB110" s="130"/>
      <c r="KFC110" s="130"/>
      <c r="KFD110" s="130"/>
      <c r="KFE110" s="130"/>
      <c r="KFF110" s="130"/>
      <c r="KFG110" s="130"/>
      <c r="KFH110" s="130"/>
      <c r="KFI110" s="130"/>
      <c r="KFJ110" s="130"/>
      <c r="KFK110" s="130"/>
      <c r="KFL110" s="130"/>
      <c r="KFM110" s="130"/>
      <c r="KFN110" s="130"/>
      <c r="KFO110" s="130"/>
      <c r="KFP110" s="130"/>
      <c r="KFQ110" s="130"/>
      <c r="KFR110" s="130"/>
      <c r="KFS110" s="130"/>
      <c r="KFT110" s="129"/>
      <c r="KFU110" s="130"/>
      <c r="KFV110" s="130"/>
      <c r="KFW110" s="130"/>
      <c r="KFX110" s="130"/>
      <c r="KFY110" s="130"/>
      <c r="KFZ110" s="130"/>
      <c r="KGA110" s="130"/>
      <c r="KGB110" s="130"/>
      <c r="KGC110" s="130"/>
      <c r="KGD110" s="130"/>
      <c r="KGE110" s="130"/>
      <c r="KGF110" s="130"/>
      <c r="KGG110" s="130"/>
      <c r="KGH110" s="130"/>
      <c r="KGI110" s="130"/>
      <c r="KGJ110" s="130"/>
      <c r="KGK110" s="130"/>
      <c r="KGL110" s="130"/>
      <c r="KGM110" s="130"/>
      <c r="KGN110" s="130"/>
      <c r="KGO110" s="130"/>
      <c r="KGP110" s="129"/>
      <c r="KGQ110" s="130"/>
      <c r="KGR110" s="130"/>
      <c r="KGS110" s="130"/>
      <c r="KGT110" s="130"/>
      <c r="KGU110" s="130"/>
      <c r="KGV110" s="130"/>
      <c r="KGW110" s="130"/>
      <c r="KGX110" s="130"/>
      <c r="KGY110" s="130"/>
      <c r="KGZ110" s="130"/>
      <c r="KHA110" s="130"/>
      <c r="KHB110" s="130"/>
      <c r="KHC110" s="130"/>
      <c r="KHD110" s="130"/>
      <c r="KHE110" s="130"/>
      <c r="KHF110" s="130"/>
      <c r="KHG110" s="130"/>
      <c r="KHH110" s="130"/>
      <c r="KHI110" s="130"/>
      <c r="KHJ110" s="130"/>
      <c r="KHK110" s="130"/>
      <c r="KHL110" s="129"/>
      <c r="KHM110" s="130"/>
      <c r="KHN110" s="130"/>
      <c r="KHO110" s="130"/>
      <c r="KHP110" s="130"/>
      <c r="KHQ110" s="130"/>
      <c r="KHR110" s="130"/>
      <c r="KHS110" s="130"/>
      <c r="KHT110" s="130"/>
      <c r="KHU110" s="130"/>
      <c r="KHV110" s="130"/>
      <c r="KHW110" s="130"/>
      <c r="KHX110" s="130"/>
      <c r="KHY110" s="130"/>
      <c r="KHZ110" s="130"/>
      <c r="KIA110" s="130"/>
      <c r="KIB110" s="130"/>
      <c r="KIC110" s="130"/>
      <c r="KID110" s="130"/>
      <c r="KIE110" s="130"/>
      <c r="KIF110" s="130"/>
      <c r="KIG110" s="130"/>
      <c r="KIH110" s="129"/>
      <c r="KII110" s="130"/>
      <c r="KIJ110" s="130"/>
      <c r="KIK110" s="130"/>
      <c r="KIL110" s="130"/>
      <c r="KIM110" s="130"/>
      <c r="KIN110" s="130"/>
      <c r="KIO110" s="130"/>
      <c r="KIP110" s="130"/>
      <c r="KIQ110" s="130"/>
      <c r="KIR110" s="130"/>
      <c r="KIS110" s="130"/>
      <c r="KIT110" s="130"/>
      <c r="KIU110" s="130"/>
      <c r="KIV110" s="130"/>
      <c r="KIW110" s="130"/>
      <c r="KIX110" s="130"/>
      <c r="KIY110" s="130"/>
      <c r="KIZ110" s="130"/>
      <c r="KJA110" s="130"/>
      <c r="KJB110" s="130"/>
      <c r="KJC110" s="130"/>
      <c r="KJD110" s="129"/>
      <c r="KJE110" s="130"/>
      <c r="KJF110" s="130"/>
      <c r="KJG110" s="130"/>
      <c r="KJH110" s="130"/>
      <c r="KJI110" s="130"/>
      <c r="KJJ110" s="130"/>
      <c r="KJK110" s="130"/>
      <c r="KJL110" s="130"/>
      <c r="KJM110" s="130"/>
      <c r="KJN110" s="130"/>
      <c r="KJO110" s="130"/>
      <c r="KJP110" s="130"/>
      <c r="KJQ110" s="130"/>
      <c r="KJR110" s="130"/>
      <c r="KJS110" s="130"/>
      <c r="KJT110" s="130"/>
      <c r="KJU110" s="130"/>
      <c r="KJV110" s="130"/>
      <c r="KJW110" s="130"/>
      <c r="KJX110" s="130"/>
      <c r="KJY110" s="130"/>
      <c r="KJZ110" s="129"/>
      <c r="KKA110" s="130"/>
      <c r="KKB110" s="130"/>
      <c r="KKC110" s="130"/>
      <c r="KKD110" s="130"/>
      <c r="KKE110" s="130"/>
      <c r="KKF110" s="130"/>
      <c r="KKG110" s="130"/>
      <c r="KKH110" s="130"/>
      <c r="KKI110" s="130"/>
      <c r="KKJ110" s="130"/>
      <c r="KKK110" s="130"/>
      <c r="KKL110" s="130"/>
      <c r="KKM110" s="130"/>
      <c r="KKN110" s="130"/>
      <c r="KKO110" s="130"/>
      <c r="KKP110" s="130"/>
      <c r="KKQ110" s="130"/>
      <c r="KKR110" s="130"/>
      <c r="KKS110" s="130"/>
      <c r="KKT110" s="130"/>
      <c r="KKU110" s="130"/>
      <c r="KKV110" s="129"/>
      <c r="KKW110" s="130"/>
      <c r="KKX110" s="130"/>
      <c r="KKY110" s="130"/>
      <c r="KKZ110" s="130"/>
      <c r="KLA110" s="130"/>
      <c r="KLB110" s="130"/>
      <c r="KLC110" s="130"/>
      <c r="KLD110" s="130"/>
      <c r="KLE110" s="130"/>
      <c r="KLF110" s="130"/>
      <c r="KLG110" s="130"/>
      <c r="KLH110" s="130"/>
      <c r="KLI110" s="130"/>
      <c r="KLJ110" s="130"/>
      <c r="KLK110" s="130"/>
      <c r="KLL110" s="130"/>
      <c r="KLM110" s="130"/>
      <c r="KLN110" s="130"/>
      <c r="KLO110" s="130"/>
      <c r="KLP110" s="130"/>
      <c r="KLQ110" s="130"/>
      <c r="KLR110" s="129"/>
      <c r="KLS110" s="130"/>
      <c r="KLT110" s="130"/>
      <c r="KLU110" s="130"/>
      <c r="KLV110" s="130"/>
      <c r="KLW110" s="130"/>
      <c r="KLX110" s="130"/>
      <c r="KLY110" s="130"/>
      <c r="KLZ110" s="130"/>
      <c r="KMA110" s="130"/>
      <c r="KMB110" s="130"/>
      <c r="KMC110" s="130"/>
      <c r="KMD110" s="130"/>
      <c r="KME110" s="130"/>
      <c r="KMF110" s="130"/>
      <c r="KMG110" s="130"/>
      <c r="KMH110" s="130"/>
      <c r="KMI110" s="130"/>
      <c r="KMJ110" s="130"/>
      <c r="KMK110" s="130"/>
      <c r="KML110" s="130"/>
      <c r="KMM110" s="130"/>
      <c r="KMN110" s="129"/>
      <c r="KMO110" s="130"/>
      <c r="KMP110" s="130"/>
      <c r="KMQ110" s="130"/>
      <c r="KMR110" s="130"/>
      <c r="KMS110" s="130"/>
      <c r="KMT110" s="130"/>
      <c r="KMU110" s="130"/>
      <c r="KMV110" s="130"/>
      <c r="KMW110" s="130"/>
      <c r="KMX110" s="130"/>
      <c r="KMY110" s="130"/>
      <c r="KMZ110" s="130"/>
      <c r="KNA110" s="130"/>
      <c r="KNB110" s="130"/>
      <c r="KNC110" s="130"/>
      <c r="KND110" s="130"/>
      <c r="KNE110" s="130"/>
      <c r="KNF110" s="130"/>
      <c r="KNG110" s="130"/>
      <c r="KNH110" s="130"/>
      <c r="KNI110" s="130"/>
      <c r="KNJ110" s="129"/>
      <c r="KNK110" s="130"/>
      <c r="KNL110" s="130"/>
      <c r="KNM110" s="130"/>
      <c r="KNN110" s="130"/>
      <c r="KNO110" s="130"/>
      <c r="KNP110" s="130"/>
      <c r="KNQ110" s="130"/>
      <c r="KNR110" s="130"/>
      <c r="KNS110" s="130"/>
      <c r="KNT110" s="130"/>
      <c r="KNU110" s="130"/>
      <c r="KNV110" s="130"/>
      <c r="KNW110" s="130"/>
      <c r="KNX110" s="130"/>
      <c r="KNY110" s="130"/>
      <c r="KNZ110" s="130"/>
      <c r="KOA110" s="130"/>
      <c r="KOB110" s="130"/>
      <c r="KOC110" s="130"/>
      <c r="KOD110" s="130"/>
      <c r="KOE110" s="130"/>
      <c r="KOF110" s="129"/>
      <c r="KOG110" s="130"/>
      <c r="KOH110" s="130"/>
      <c r="KOI110" s="130"/>
      <c r="KOJ110" s="130"/>
      <c r="KOK110" s="130"/>
      <c r="KOL110" s="130"/>
      <c r="KOM110" s="130"/>
      <c r="KON110" s="130"/>
      <c r="KOO110" s="130"/>
      <c r="KOP110" s="130"/>
      <c r="KOQ110" s="130"/>
      <c r="KOR110" s="130"/>
      <c r="KOS110" s="130"/>
      <c r="KOT110" s="130"/>
      <c r="KOU110" s="130"/>
      <c r="KOV110" s="130"/>
      <c r="KOW110" s="130"/>
      <c r="KOX110" s="130"/>
      <c r="KOY110" s="130"/>
      <c r="KOZ110" s="130"/>
      <c r="KPA110" s="130"/>
      <c r="KPB110" s="129"/>
      <c r="KPC110" s="130"/>
      <c r="KPD110" s="130"/>
      <c r="KPE110" s="130"/>
      <c r="KPF110" s="130"/>
      <c r="KPG110" s="130"/>
      <c r="KPH110" s="130"/>
      <c r="KPI110" s="130"/>
      <c r="KPJ110" s="130"/>
      <c r="KPK110" s="130"/>
      <c r="KPL110" s="130"/>
      <c r="KPM110" s="130"/>
      <c r="KPN110" s="130"/>
      <c r="KPO110" s="130"/>
      <c r="KPP110" s="130"/>
      <c r="KPQ110" s="130"/>
      <c r="KPR110" s="130"/>
      <c r="KPS110" s="130"/>
      <c r="KPT110" s="130"/>
      <c r="KPU110" s="130"/>
      <c r="KPV110" s="130"/>
      <c r="KPW110" s="130"/>
      <c r="KPX110" s="129"/>
      <c r="KPY110" s="130"/>
      <c r="KPZ110" s="130"/>
      <c r="KQA110" s="130"/>
      <c r="KQB110" s="130"/>
      <c r="KQC110" s="130"/>
      <c r="KQD110" s="130"/>
      <c r="KQE110" s="130"/>
      <c r="KQF110" s="130"/>
      <c r="KQG110" s="130"/>
      <c r="KQH110" s="130"/>
      <c r="KQI110" s="130"/>
      <c r="KQJ110" s="130"/>
      <c r="KQK110" s="130"/>
      <c r="KQL110" s="130"/>
      <c r="KQM110" s="130"/>
      <c r="KQN110" s="130"/>
      <c r="KQO110" s="130"/>
      <c r="KQP110" s="130"/>
      <c r="KQQ110" s="130"/>
      <c r="KQR110" s="130"/>
      <c r="KQS110" s="130"/>
      <c r="KQT110" s="129"/>
      <c r="KQU110" s="130"/>
      <c r="KQV110" s="130"/>
      <c r="KQW110" s="130"/>
      <c r="KQX110" s="130"/>
      <c r="KQY110" s="130"/>
      <c r="KQZ110" s="130"/>
      <c r="KRA110" s="130"/>
      <c r="KRB110" s="130"/>
      <c r="KRC110" s="130"/>
      <c r="KRD110" s="130"/>
      <c r="KRE110" s="130"/>
      <c r="KRF110" s="130"/>
      <c r="KRG110" s="130"/>
      <c r="KRH110" s="130"/>
      <c r="KRI110" s="130"/>
      <c r="KRJ110" s="130"/>
      <c r="KRK110" s="130"/>
      <c r="KRL110" s="130"/>
      <c r="KRM110" s="130"/>
      <c r="KRN110" s="130"/>
      <c r="KRO110" s="130"/>
      <c r="KRP110" s="129"/>
      <c r="KRQ110" s="130"/>
      <c r="KRR110" s="130"/>
      <c r="KRS110" s="130"/>
      <c r="KRT110" s="130"/>
      <c r="KRU110" s="130"/>
      <c r="KRV110" s="130"/>
      <c r="KRW110" s="130"/>
      <c r="KRX110" s="130"/>
      <c r="KRY110" s="130"/>
      <c r="KRZ110" s="130"/>
      <c r="KSA110" s="130"/>
      <c r="KSB110" s="130"/>
      <c r="KSC110" s="130"/>
      <c r="KSD110" s="130"/>
      <c r="KSE110" s="130"/>
      <c r="KSF110" s="130"/>
      <c r="KSG110" s="130"/>
      <c r="KSH110" s="130"/>
      <c r="KSI110" s="130"/>
      <c r="KSJ110" s="130"/>
      <c r="KSK110" s="130"/>
      <c r="KSL110" s="129"/>
      <c r="KSM110" s="130"/>
      <c r="KSN110" s="130"/>
      <c r="KSO110" s="130"/>
      <c r="KSP110" s="130"/>
      <c r="KSQ110" s="130"/>
      <c r="KSR110" s="130"/>
      <c r="KSS110" s="130"/>
      <c r="KST110" s="130"/>
      <c r="KSU110" s="130"/>
      <c r="KSV110" s="130"/>
      <c r="KSW110" s="130"/>
      <c r="KSX110" s="130"/>
      <c r="KSY110" s="130"/>
      <c r="KSZ110" s="130"/>
      <c r="KTA110" s="130"/>
      <c r="KTB110" s="130"/>
      <c r="KTC110" s="130"/>
      <c r="KTD110" s="130"/>
      <c r="KTE110" s="130"/>
      <c r="KTF110" s="130"/>
      <c r="KTG110" s="130"/>
      <c r="KTH110" s="129"/>
      <c r="KTI110" s="130"/>
      <c r="KTJ110" s="130"/>
      <c r="KTK110" s="130"/>
      <c r="KTL110" s="130"/>
      <c r="KTM110" s="130"/>
      <c r="KTN110" s="130"/>
      <c r="KTO110" s="130"/>
      <c r="KTP110" s="130"/>
      <c r="KTQ110" s="130"/>
      <c r="KTR110" s="130"/>
      <c r="KTS110" s="130"/>
      <c r="KTT110" s="130"/>
      <c r="KTU110" s="130"/>
      <c r="KTV110" s="130"/>
      <c r="KTW110" s="130"/>
      <c r="KTX110" s="130"/>
      <c r="KTY110" s="130"/>
      <c r="KTZ110" s="130"/>
      <c r="KUA110" s="130"/>
      <c r="KUB110" s="130"/>
      <c r="KUC110" s="130"/>
      <c r="KUD110" s="129"/>
      <c r="KUE110" s="130"/>
      <c r="KUF110" s="130"/>
      <c r="KUG110" s="130"/>
      <c r="KUH110" s="130"/>
      <c r="KUI110" s="130"/>
      <c r="KUJ110" s="130"/>
      <c r="KUK110" s="130"/>
      <c r="KUL110" s="130"/>
      <c r="KUM110" s="130"/>
      <c r="KUN110" s="130"/>
      <c r="KUO110" s="130"/>
      <c r="KUP110" s="130"/>
      <c r="KUQ110" s="130"/>
      <c r="KUR110" s="130"/>
      <c r="KUS110" s="130"/>
      <c r="KUT110" s="130"/>
      <c r="KUU110" s="130"/>
      <c r="KUV110" s="130"/>
      <c r="KUW110" s="130"/>
      <c r="KUX110" s="130"/>
      <c r="KUY110" s="130"/>
      <c r="KUZ110" s="129"/>
      <c r="KVA110" s="130"/>
      <c r="KVB110" s="130"/>
      <c r="KVC110" s="130"/>
      <c r="KVD110" s="130"/>
      <c r="KVE110" s="130"/>
      <c r="KVF110" s="130"/>
      <c r="KVG110" s="130"/>
      <c r="KVH110" s="130"/>
      <c r="KVI110" s="130"/>
      <c r="KVJ110" s="130"/>
      <c r="KVK110" s="130"/>
      <c r="KVL110" s="130"/>
      <c r="KVM110" s="130"/>
      <c r="KVN110" s="130"/>
      <c r="KVO110" s="130"/>
      <c r="KVP110" s="130"/>
      <c r="KVQ110" s="130"/>
      <c r="KVR110" s="130"/>
      <c r="KVS110" s="130"/>
      <c r="KVT110" s="130"/>
      <c r="KVU110" s="130"/>
      <c r="KVV110" s="129"/>
      <c r="KVW110" s="130"/>
      <c r="KVX110" s="130"/>
      <c r="KVY110" s="130"/>
      <c r="KVZ110" s="130"/>
      <c r="KWA110" s="130"/>
      <c r="KWB110" s="130"/>
      <c r="KWC110" s="130"/>
      <c r="KWD110" s="130"/>
      <c r="KWE110" s="130"/>
      <c r="KWF110" s="130"/>
      <c r="KWG110" s="130"/>
      <c r="KWH110" s="130"/>
      <c r="KWI110" s="130"/>
      <c r="KWJ110" s="130"/>
      <c r="KWK110" s="130"/>
      <c r="KWL110" s="130"/>
      <c r="KWM110" s="130"/>
      <c r="KWN110" s="130"/>
      <c r="KWO110" s="130"/>
      <c r="KWP110" s="130"/>
      <c r="KWQ110" s="130"/>
      <c r="KWR110" s="129"/>
      <c r="KWS110" s="130"/>
      <c r="KWT110" s="130"/>
      <c r="KWU110" s="130"/>
      <c r="KWV110" s="130"/>
      <c r="KWW110" s="130"/>
      <c r="KWX110" s="130"/>
      <c r="KWY110" s="130"/>
      <c r="KWZ110" s="130"/>
      <c r="KXA110" s="130"/>
      <c r="KXB110" s="130"/>
      <c r="KXC110" s="130"/>
      <c r="KXD110" s="130"/>
      <c r="KXE110" s="130"/>
      <c r="KXF110" s="130"/>
      <c r="KXG110" s="130"/>
      <c r="KXH110" s="130"/>
      <c r="KXI110" s="130"/>
      <c r="KXJ110" s="130"/>
      <c r="KXK110" s="130"/>
      <c r="KXL110" s="130"/>
      <c r="KXM110" s="130"/>
      <c r="KXN110" s="129"/>
      <c r="KXO110" s="130"/>
      <c r="KXP110" s="130"/>
      <c r="KXQ110" s="130"/>
      <c r="KXR110" s="130"/>
      <c r="KXS110" s="130"/>
      <c r="KXT110" s="130"/>
      <c r="KXU110" s="130"/>
      <c r="KXV110" s="130"/>
      <c r="KXW110" s="130"/>
      <c r="KXX110" s="130"/>
      <c r="KXY110" s="130"/>
      <c r="KXZ110" s="130"/>
      <c r="KYA110" s="130"/>
      <c r="KYB110" s="130"/>
      <c r="KYC110" s="130"/>
      <c r="KYD110" s="130"/>
      <c r="KYE110" s="130"/>
      <c r="KYF110" s="130"/>
      <c r="KYG110" s="130"/>
      <c r="KYH110" s="130"/>
      <c r="KYI110" s="130"/>
      <c r="KYJ110" s="129"/>
      <c r="KYK110" s="130"/>
      <c r="KYL110" s="130"/>
      <c r="KYM110" s="130"/>
      <c r="KYN110" s="130"/>
      <c r="KYO110" s="130"/>
      <c r="KYP110" s="130"/>
      <c r="KYQ110" s="130"/>
      <c r="KYR110" s="130"/>
      <c r="KYS110" s="130"/>
      <c r="KYT110" s="130"/>
      <c r="KYU110" s="130"/>
      <c r="KYV110" s="130"/>
      <c r="KYW110" s="130"/>
      <c r="KYX110" s="130"/>
      <c r="KYY110" s="130"/>
      <c r="KYZ110" s="130"/>
      <c r="KZA110" s="130"/>
      <c r="KZB110" s="130"/>
      <c r="KZC110" s="130"/>
      <c r="KZD110" s="130"/>
      <c r="KZE110" s="130"/>
      <c r="KZF110" s="129"/>
      <c r="KZG110" s="130"/>
      <c r="KZH110" s="130"/>
      <c r="KZI110" s="130"/>
      <c r="KZJ110" s="130"/>
      <c r="KZK110" s="130"/>
      <c r="KZL110" s="130"/>
      <c r="KZM110" s="130"/>
      <c r="KZN110" s="130"/>
      <c r="KZO110" s="130"/>
      <c r="KZP110" s="130"/>
      <c r="KZQ110" s="130"/>
      <c r="KZR110" s="130"/>
      <c r="KZS110" s="130"/>
      <c r="KZT110" s="130"/>
      <c r="KZU110" s="130"/>
      <c r="KZV110" s="130"/>
      <c r="KZW110" s="130"/>
      <c r="KZX110" s="130"/>
      <c r="KZY110" s="130"/>
      <c r="KZZ110" s="130"/>
      <c r="LAA110" s="130"/>
      <c r="LAB110" s="129"/>
      <c r="LAC110" s="130"/>
      <c r="LAD110" s="130"/>
      <c r="LAE110" s="130"/>
      <c r="LAF110" s="130"/>
      <c r="LAG110" s="130"/>
      <c r="LAH110" s="130"/>
      <c r="LAI110" s="130"/>
      <c r="LAJ110" s="130"/>
      <c r="LAK110" s="130"/>
      <c r="LAL110" s="130"/>
      <c r="LAM110" s="130"/>
      <c r="LAN110" s="130"/>
      <c r="LAO110" s="130"/>
      <c r="LAP110" s="130"/>
      <c r="LAQ110" s="130"/>
      <c r="LAR110" s="130"/>
      <c r="LAS110" s="130"/>
      <c r="LAT110" s="130"/>
      <c r="LAU110" s="130"/>
      <c r="LAV110" s="130"/>
      <c r="LAW110" s="130"/>
      <c r="LAX110" s="129"/>
      <c r="LAY110" s="130"/>
      <c r="LAZ110" s="130"/>
      <c r="LBA110" s="130"/>
      <c r="LBB110" s="130"/>
      <c r="LBC110" s="130"/>
      <c r="LBD110" s="130"/>
      <c r="LBE110" s="130"/>
      <c r="LBF110" s="130"/>
      <c r="LBG110" s="130"/>
      <c r="LBH110" s="130"/>
      <c r="LBI110" s="130"/>
      <c r="LBJ110" s="130"/>
      <c r="LBK110" s="130"/>
      <c r="LBL110" s="130"/>
      <c r="LBM110" s="130"/>
      <c r="LBN110" s="130"/>
      <c r="LBO110" s="130"/>
      <c r="LBP110" s="130"/>
      <c r="LBQ110" s="130"/>
      <c r="LBR110" s="130"/>
      <c r="LBS110" s="130"/>
      <c r="LBT110" s="129"/>
      <c r="LBU110" s="130"/>
      <c r="LBV110" s="130"/>
      <c r="LBW110" s="130"/>
      <c r="LBX110" s="130"/>
      <c r="LBY110" s="130"/>
      <c r="LBZ110" s="130"/>
      <c r="LCA110" s="130"/>
      <c r="LCB110" s="130"/>
      <c r="LCC110" s="130"/>
      <c r="LCD110" s="130"/>
      <c r="LCE110" s="130"/>
      <c r="LCF110" s="130"/>
      <c r="LCG110" s="130"/>
      <c r="LCH110" s="130"/>
      <c r="LCI110" s="130"/>
      <c r="LCJ110" s="130"/>
      <c r="LCK110" s="130"/>
      <c r="LCL110" s="130"/>
      <c r="LCM110" s="130"/>
      <c r="LCN110" s="130"/>
      <c r="LCO110" s="130"/>
      <c r="LCP110" s="129"/>
      <c r="LCQ110" s="130"/>
      <c r="LCR110" s="130"/>
      <c r="LCS110" s="130"/>
      <c r="LCT110" s="130"/>
      <c r="LCU110" s="130"/>
      <c r="LCV110" s="130"/>
      <c r="LCW110" s="130"/>
      <c r="LCX110" s="130"/>
      <c r="LCY110" s="130"/>
      <c r="LCZ110" s="130"/>
      <c r="LDA110" s="130"/>
      <c r="LDB110" s="130"/>
      <c r="LDC110" s="130"/>
      <c r="LDD110" s="130"/>
      <c r="LDE110" s="130"/>
      <c r="LDF110" s="130"/>
      <c r="LDG110" s="130"/>
      <c r="LDH110" s="130"/>
      <c r="LDI110" s="130"/>
      <c r="LDJ110" s="130"/>
      <c r="LDK110" s="130"/>
      <c r="LDL110" s="129"/>
      <c r="LDM110" s="130"/>
      <c r="LDN110" s="130"/>
      <c r="LDO110" s="130"/>
      <c r="LDP110" s="130"/>
      <c r="LDQ110" s="130"/>
      <c r="LDR110" s="130"/>
      <c r="LDS110" s="130"/>
      <c r="LDT110" s="130"/>
      <c r="LDU110" s="130"/>
      <c r="LDV110" s="130"/>
      <c r="LDW110" s="130"/>
      <c r="LDX110" s="130"/>
      <c r="LDY110" s="130"/>
      <c r="LDZ110" s="130"/>
      <c r="LEA110" s="130"/>
      <c r="LEB110" s="130"/>
      <c r="LEC110" s="130"/>
      <c r="LED110" s="130"/>
      <c r="LEE110" s="130"/>
      <c r="LEF110" s="130"/>
      <c r="LEG110" s="130"/>
      <c r="LEH110" s="129"/>
      <c r="LEI110" s="130"/>
      <c r="LEJ110" s="130"/>
      <c r="LEK110" s="130"/>
      <c r="LEL110" s="130"/>
      <c r="LEM110" s="130"/>
      <c r="LEN110" s="130"/>
      <c r="LEO110" s="130"/>
      <c r="LEP110" s="130"/>
      <c r="LEQ110" s="130"/>
      <c r="LER110" s="130"/>
      <c r="LES110" s="130"/>
      <c r="LET110" s="130"/>
      <c r="LEU110" s="130"/>
      <c r="LEV110" s="130"/>
      <c r="LEW110" s="130"/>
      <c r="LEX110" s="130"/>
      <c r="LEY110" s="130"/>
      <c r="LEZ110" s="130"/>
      <c r="LFA110" s="130"/>
      <c r="LFB110" s="130"/>
      <c r="LFC110" s="130"/>
      <c r="LFD110" s="129"/>
      <c r="LFE110" s="130"/>
      <c r="LFF110" s="130"/>
      <c r="LFG110" s="130"/>
      <c r="LFH110" s="130"/>
      <c r="LFI110" s="130"/>
      <c r="LFJ110" s="130"/>
      <c r="LFK110" s="130"/>
      <c r="LFL110" s="130"/>
      <c r="LFM110" s="130"/>
      <c r="LFN110" s="130"/>
      <c r="LFO110" s="130"/>
      <c r="LFP110" s="130"/>
      <c r="LFQ110" s="130"/>
      <c r="LFR110" s="130"/>
      <c r="LFS110" s="130"/>
      <c r="LFT110" s="130"/>
      <c r="LFU110" s="130"/>
      <c r="LFV110" s="130"/>
      <c r="LFW110" s="130"/>
      <c r="LFX110" s="130"/>
      <c r="LFY110" s="130"/>
      <c r="LFZ110" s="129"/>
      <c r="LGA110" s="130"/>
      <c r="LGB110" s="130"/>
      <c r="LGC110" s="130"/>
      <c r="LGD110" s="130"/>
      <c r="LGE110" s="130"/>
      <c r="LGF110" s="130"/>
      <c r="LGG110" s="130"/>
      <c r="LGH110" s="130"/>
      <c r="LGI110" s="130"/>
      <c r="LGJ110" s="130"/>
      <c r="LGK110" s="130"/>
      <c r="LGL110" s="130"/>
      <c r="LGM110" s="130"/>
      <c r="LGN110" s="130"/>
      <c r="LGO110" s="130"/>
      <c r="LGP110" s="130"/>
      <c r="LGQ110" s="130"/>
      <c r="LGR110" s="130"/>
      <c r="LGS110" s="130"/>
      <c r="LGT110" s="130"/>
      <c r="LGU110" s="130"/>
      <c r="LGV110" s="129"/>
      <c r="LGW110" s="130"/>
      <c r="LGX110" s="130"/>
      <c r="LGY110" s="130"/>
      <c r="LGZ110" s="130"/>
      <c r="LHA110" s="130"/>
      <c r="LHB110" s="130"/>
      <c r="LHC110" s="130"/>
      <c r="LHD110" s="130"/>
      <c r="LHE110" s="130"/>
      <c r="LHF110" s="130"/>
      <c r="LHG110" s="130"/>
      <c r="LHH110" s="130"/>
      <c r="LHI110" s="130"/>
      <c r="LHJ110" s="130"/>
      <c r="LHK110" s="130"/>
      <c r="LHL110" s="130"/>
      <c r="LHM110" s="130"/>
      <c r="LHN110" s="130"/>
      <c r="LHO110" s="130"/>
      <c r="LHP110" s="130"/>
      <c r="LHQ110" s="130"/>
      <c r="LHR110" s="129"/>
      <c r="LHS110" s="130"/>
      <c r="LHT110" s="130"/>
      <c r="LHU110" s="130"/>
      <c r="LHV110" s="130"/>
      <c r="LHW110" s="130"/>
      <c r="LHX110" s="130"/>
      <c r="LHY110" s="130"/>
      <c r="LHZ110" s="130"/>
      <c r="LIA110" s="130"/>
      <c r="LIB110" s="130"/>
      <c r="LIC110" s="130"/>
      <c r="LID110" s="130"/>
      <c r="LIE110" s="130"/>
      <c r="LIF110" s="130"/>
      <c r="LIG110" s="130"/>
      <c r="LIH110" s="130"/>
      <c r="LII110" s="130"/>
      <c r="LIJ110" s="130"/>
      <c r="LIK110" s="130"/>
      <c r="LIL110" s="130"/>
      <c r="LIM110" s="130"/>
      <c r="LIN110" s="129"/>
      <c r="LIO110" s="130"/>
      <c r="LIP110" s="130"/>
      <c r="LIQ110" s="130"/>
      <c r="LIR110" s="130"/>
      <c r="LIS110" s="130"/>
      <c r="LIT110" s="130"/>
      <c r="LIU110" s="130"/>
      <c r="LIV110" s="130"/>
      <c r="LIW110" s="130"/>
      <c r="LIX110" s="130"/>
      <c r="LIY110" s="130"/>
      <c r="LIZ110" s="130"/>
      <c r="LJA110" s="130"/>
      <c r="LJB110" s="130"/>
      <c r="LJC110" s="130"/>
      <c r="LJD110" s="130"/>
      <c r="LJE110" s="130"/>
      <c r="LJF110" s="130"/>
      <c r="LJG110" s="130"/>
      <c r="LJH110" s="130"/>
      <c r="LJI110" s="130"/>
      <c r="LJJ110" s="129"/>
      <c r="LJK110" s="130"/>
      <c r="LJL110" s="130"/>
      <c r="LJM110" s="130"/>
      <c r="LJN110" s="130"/>
      <c r="LJO110" s="130"/>
      <c r="LJP110" s="130"/>
      <c r="LJQ110" s="130"/>
      <c r="LJR110" s="130"/>
      <c r="LJS110" s="130"/>
      <c r="LJT110" s="130"/>
      <c r="LJU110" s="130"/>
      <c r="LJV110" s="130"/>
      <c r="LJW110" s="130"/>
      <c r="LJX110" s="130"/>
      <c r="LJY110" s="130"/>
      <c r="LJZ110" s="130"/>
      <c r="LKA110" s="130"/>
      <c r="LKB110" s="130"/>
      <c r="LKC110" s="130"/>
      <c r="LKD110" s="130"/>
      <c r="LKE110" s="130"/>
      <c r="LKF110" s="129"/>
      <c r="LKG110" s="130"/>
      <c r="LKH110" s="130"/>
      <c r="LKI110" s="130"/>
      <c r="LKJ110" s="130"/>
      <c r="LKK110" s="130"/>
      <c r="LKL110" s="130"/>
      <c r="LKM110" s="130"/>
      <c r="LKN110" s="130"/>
      <c r="LKO110" s="130"/>
      <c r="LKP110" s="130"/>
      <c r="LKQ110" s="130"/>
      <c r="LKR110" s="130"/>
      <c r="LKS110" s="130"/>
      <c r="LKT110" s="130"/>
      <c r="LKU110" s="130"/>
      <c r="LKV110" s="130"/>
      <c r="LKW110" s="130"/>
      <c r="LKX110" s="130"/>
      <c r="LKY110" s="130"/>
      <c r="LKZ110" s="130"/>
      <c r="LLA110" s="130"/>
      <c r="LLB110" s="129"/>
      <c r="LLC110" s="130"/>
      <c r="LLD110" s="130"/>
      <c r="LLE110" s="130"/>
      <c r="LLF110" s="130"/>
      <c r="LLG110" s="130"/>
      <c r="LLH110" s="130"/>
      <c r="LLI110" s="130"/>
      <c r="LLJ110" s="130"/>
      <c r="LLK110" s="130"/>
      <c r="LLL110" s="130"/>
      <c r="LLM110" s="130"/>
      <c r="LLN110" s="130"/>
      <c r="LLO110" s="130"/>
      <c r="LLP110" s="130"/>
      <c r="LLQ110" s="130"/>
      <c r="LLR110" s="130"/>
      <c r="LLS110" s="130"/>
      <c r="LLT110" s="130"/>
      <c r="LLU110" s="130"/>
      <c r="LLV110" s="130"/>
      <c r="LLW110" s="130"/>
      <c r="LLX110" s="129"/>
      <c r="LLY110" s="130"/>
      <c r="LLZ110" s="130"/>
      <c r="LMA110" s="130"/>
      <c r="LMB110" s="130"/>
      <c r="LMC110" s="130"/>
      <c r="LMD110" s="130"/>
      <c r="LME110" s="130"/>
      <c r="LMF110" s="130"/>
      <c r="LMG110" s="130"/>
      <c r="LMH110" s="130"/>
      <c r="LMI110" s="130"/>
      <c r="LMJ110" s="130"/>
      <c r="LMK110" s="130"/>
      <c r="LML110" s="130"/>
      <c r="LMM110" s="130"/>
      <c r="LMN110" s="130"/>
      <c r="LMO110" s="130"/>
      <c r="LMP110" s="130"/>
      <c r="LMQ110" s="130"/>
      <c r="LMR110" s="130"/>
      <c r="LMS110" s="130"/>
      <c r="LMT110" s="129"/>
      <c r="LMU110" s="130"/>
      <c r="LMV110" s="130"/>
      <c r="LMW110" s="130"/>
      <c r="LMX110" s="130"/>
      <c r="LMY110" s="130"/>
      <c r="LMZ110" s="130"/>
      <c r="LNA110" s="130"/>
      <c r="LNB110" s="130"/>
      <c r="LNC110" s="130"/>
      <c r="LND110" s="130"/>
      <c r="LNE110" s="130"/>
      <c r="LNF110" s="130"/>
      <c r="LNG110" s="130"/>
      <c r="LNH110" s="130"/>
      <c r="LNI110" s="130"/>
      <c r="LNJ110" s="130"/>
      <c r="LNK110" s="130"/>
      <c r="LNL110" s="130"/>
      <c r="LNM110" s="130"/>
      <c r="LNN110" s="130"/>
      <c r="LNO110" s="130"/>
      <c r="LNP110" s="129"/>
      <c r="LNQ110" s="130"/>
      <c r="LNR110" s="130"/>
      <c r="LNS110" s="130"/>
      <c r="LNT110" s="130"/>
      <c r="LNU110" s="130"/>
      <c r="LNV110" s="130"/>
      <c r="LNW110" s="130"/>
      <c r="LNX110" s="130"/>
      <c r="LNY110" s="130"/>
      <c r="LNZ110" s="130"/>
      <c r="LOA110" s="130"/>
      <c r="LOB110" s="130"/>
      <c r="LOC110" s="130"/>
      <c r="LOD110" s="130"/>
      <c r="LOE110" s="130"/>
      <c r="LOF110" s="130"/>
      <c r="LOG110" s="130"/>
      <c r="LOH110" s="130"/>
      <c r="LOI110" s="130"/>
      <c r="LOJ110" s="130"/>
      <c r="LOK110" s="130"/>
      <c r="LOL110" s="129"/>
      <c r="LOM110" s="130"/>
      <c r="LON110" s="130"/>
      <c r="LOO110" s="130"/>
      <c r="LOP110" s="130"/>
      <c r="LOQ110" s="130"/>
      <c r="LOR110" s="130"/>
      <c r="LOS110" s="130"/>
      <c r="LOT110" s="130"/>
      <c r="LOU110" s="130"/>
      <c r="LOV110" s="130"/>
      <c r="LOW110" s="130"/>
      <c r="LOX110" s="130"/>
      <c r="LOY110" s="130"/>
      <c r="LOZ110" s="130"/>
      <c r="LPA110" s="130"/>
      <c r="LPB110" s="130"/>
      <c r="LPC110" s="130"/>
      <c r="LPD110" s="130"/>
      <c r="LPE110" s="130"/>
      <c r="LPF110" s="130"/>
      <c r="LPG110" s="130"/>
      <c r="LPH110" s="129"/>
      <c r="LPI110" s="130"/>
      <c r="LPJ110" s="130"/>
      <c r="LPK110" s="130"/>
      <c r="LPL110" s="130"/>
      <c r="LPM110" s="130"/>
      <c r="LPN110" s="130"/>
      <c r="LPO110" s="130"/>
      <c r="LPP110" s="130"/>
      <c r="LPQ110" s="130"/>
      <c r="LPR110" s="130"/>
      <c r="LPS110" s="130"/>
      <c r="LPT110" s="130"/>
      <c r="LPU110" s="130"/>
      <c r="LPV110" s="130"/>
      <c r="LPW110" s="130"/>
      <c r="LPX110" s="130"/>
      <c r="LPY110" s="130"/>
      <c r="LPZ110" s="130"/>
      <c r="LQA110" s="130"/>
      <c r="LQB110" s="130"/>
      <c r="LQC110" s="130"/>
      <c r="LQD110" s="129"/>
      <c r="LQE110" s="130"/>
      <c r="LQF110" s="130"/>
      <c r="LQG110" s="130"/>
      <c r="LQH110" s="130"/>
      <c r="LQI110" s="130"/>
      <c r="LQJ110" s="130"/>
      <c r="LQK110" s="130"/>
      <c r="LQL110" s="130"/>
      <c r="LQM110" s="130"/>
      <c r="LQN110" s="130"/>
      <c r="LQO110" s="130"/>
      <c r="LQP110" s="130"/>
      <c r="LQQ110" s="130"/>
      <c r="LQR110" s="130"/>
      <c r="LQS110" s="130"/>
      <c r="LQT110" s="130"/>
      <c r="LQU110" s="130"/>
      <c r="LQV110" s="130"/>
      <c r="LQW110" s="130"/>
      <c r="LQX110" s="130"/>
      <c r="LQY110" s="130"/>
      <c r="LQZ110" s="129"/>
      <c r="LRA110" s="130"/>
      <c r="LRB110" s="130"/>
      <c r="LRC110" s="130"/>
      <c r="LRD110" s="130"/>
      <c r="LRE110" s="130"/>
      <c r="LRF110" s="130"/>
      <c r="LRG110" s="130"/>
      <c r="LRH110" s="130"/>
      <c r="LRI110" s="130"/>
      <c r="LRJ110" s="130"/>
      <c r="LRK110" s="130"/>
      <c r="LRL110" s="130"/>
      <c r="LRM110" s="130"/>
      <c r="LRN110" s="130"/>
      <c r="LRO110" s="130"/>
      <c r="LRP110" s="130"/>
      <c r="LRQ110" s="130"/>
      <c r="LRR110" s="130"/>
      <c r="LRS110" s="130"/>
      <c r="LRT110" s="130"/>
      <c r="LRU110" s="130"/>
      <c r="LRV110" s="129"/>
      <c r="LRW110" s="130"/>
      <c r="LRX110" s="130"/>
      <c r="LRY110" s="130"/>
      <c r="LRZ110" s="130"/>
      <c r="LSA110" s="130"/>
      <c r="LSB110" s="130"/>
      <c r="LSC110" s="130"/>
      <c r="LSD110" s="130"/>
      <c r="LSE110" s="130"/>
      <c r="LSF110" s="130"/>
      <c r="LSG110" s="130"/>
      <c r="LSH110" s="130"/>
      <c r="LSI110" s="130"/>
      <c r="LSJ110" s="130"/>
      <c r="LSK110" s="130"/>
      <c r="LSL110" s="130"/>
      <c r="LSM110" s="130"/>
      <c r="LSN110" s="130"/>
      <c r="LSO110" s="130"/>
      <c r="LSP110" s="130"/>
      <c r="LSQ110" s="130"/>
      <c r="LSR110" s="129"/>
      <c r="LSS110" s="130"/>
      <c r="LST110" s="130"/>
      <c r="LSU110" s="130"/>
      <c r="LSV110" s="130"/>
      <c r="LSW110" s="130"/>
      <c r="LSX110" s="130"/>
      <c r="LSY110" s="130"/>
      <c r="LSZ110" s="130"/>
      <c r="LTA110" s="130"/>
      <c r="LTB110" s="130"/>
      <c r="LTC110" s="130"/>
      <c r="LTD110" s="130"/>
      <c r="LTE110" s="130"/>
      <c r="LTF110" s="130"/>
      <c r="LTG110" s="130"/>
      <c r="LTH110" s="130"/>
      <c r="LTI110" s="130"/>
      <c r="LTJ110" s="130"/>
      <c r="LTK110" s="130"/>
      <c r="LTL110" s="130"/>
      <c r="LTM110" s="130"/>
      <c r="LTN110" s="129"/>
      <c r="LTO110" s="130"/>
      <c r="LTP110" s="130"/>
      <c r="LTQ110" s="130"/>
      <c r="LTR110" s="130"/>
      <c r="LTS110" s="130"/>
      <c r="LTT110" s="130"/>
      <c r="LTU110" s="130"/>
      <c r="LTV110" s="130"/>
      <c r="LTW110" s="130"/>
      <c r="LTX110" s="130"/>
      <c r="LTY110" s="130"/>
      <c r="LTZ110" s="130"/>
      <c r="LUA110" s="130"/>
      <c r="LUB110" s="130"/>
      <c r="LUC110" s="130"/>
      <c r="LUD110" s="130"/>
      <c r="LUE110" s="130"/>
      <c r="LUF110" s="130"/>
      <c r="LUG110" s="130"/>
      <c r="LUH110" s="130"/>
      <c r="LUI110" s="130"/>
      <c r="LUJ110" s="129"/>
      <c r="LUK110" s="130"/>
      <c r="LUL110" s="130"/>
      <c r="LUM110" s="130"/>
      <c r="LUN110" s="130"/>
      <c r="LUO110" s="130"/>
      <c r="LUP110" s="130"/>
      <c r="LUQ110" s="130"/>
      <c r="LUR110" s="130"/>
      <c r="LUS110" s="130"/>
      <c r="LUT110" s="130"/>
      <c r="LUU110" s="130"/>
      <c r="LUV110" s="130"/>
      <c r="LUW110" s="130"/>
      <c r="LUX110" s="130"/>
      <c r="LUY110" s="130"/>
      <c r="LUZ110" s="130"/>
      <c r="LVA110" s="130"/>
      <c r="LVB110" s="130"/>
      <c r="LVC110" s="130"/>
      <c r="LVD110" s="130"/>
      <c r="LVE110" s="130"/>
      <c r="LVF110" s="129"/>
      <c r="LVG110" s="130"/>
      <c r="LVH110" s="130"/>
      <c r="LVI110" s="130"/>
      <c r="LVJ110" s="130"/>
      <c r="LVK110" s="130"/>
      <c r="LVL110" s="130"/>
      <c r="LVM110" s="130"/>
      <c r="LVN110" s="130"/>
      <c r="LVO110" s="130"/>
      <c r="LVP110" s="130"/>
      <c r="LVQ110" s="130"/>
      <c r="LVR110" s="130"/>
      <c r="LVS110" s="130"/>
      <c r="LVT110" s="130"/>
      <c r="LVU110" s="130"/>
      <c r="LVV110" s="130"/>
      <c r="LVW110" s="130"/>
      <c r="LVX110" s="130"/>
      <c r="LVY110" s="130"/>
      <c r="LVZ110" s="130"/>
      <c r="LWA110" s="130"/>
      <c r="LWB110" s="129"/>
      <c r="LWC110" s="130"/>
      <c r="LWD110" s="130"/>
      <c r="LWE110" s="130"/>
      <c r="LWF110" s="130"/>
      <c r="LWG110" s="130"/>
      <c r="LWH110" s="130"/>
      <c r="LWI110" s="130"/>
      <c r="LWJ110" s="130"/>
      <c r="LWK110" s="130"/>
      <c r="LWL110" s="130"/>
      <c r="LWM110" s="130"/>
      <c r="LWN110" s="130"/>
      <c r="LWO110" s="130"/>
      <c r="LWP110" s="130"/>
      <c r="LWQ110" s="130"/>
      <c r="LWR110" s="130"/>
      <c r="LWS110" s="130"/>
      <c r="LWT110" s="130"/>
      <c r="LWU110" s="130"/>
      <c r="LWV110" s="130"/>
      <c r="LWW110" s="130"/>
      <c r="LWX110" s="129"/>
      <c r="LWY110" s="130"/>
      <c r="LWZ110" s="130"/>
      <c r="LXA110" s="130"/>
      <c r="LXB110" s="130"/>
      <c r="LXC110" s="130"/>
      <c r="LXD110" s="130"/>
      <c r="LXE110" s="130"/>
      <c r="LXF110" s="130"/>
      <c r="LXG110" s="130"/>
      <c r="LXH110" s="130"/>
      <c r="LXI110" s="130"/>
      <c r="LXJ110" s="130"/>
      <c r="LXK110" s="130"/>
      <c r="LXL110" s="130"/>
      <c r="LXM110" s="130"/>
      <c r="LXN110" s="130"/>
      <c r="LXO110" s="130"/>
      <c r="LXP110" s="130"/>
      <c r="LXQ110" s="130"/>
      <c r="LXR110" s="130"/>
      <c r="LXS110" s="130"/>
      <c r="LXT110" s="129"/>
      <c r="LXU110" s="130"/>
      <c r="LXV110" s="130"/>
      <c r="LXW110" s="130"/>
      <c r="LXX110" s="130"/>
      <c r="LXY110" s="130"/>
      <c r="LXZ110" s="130"/>
      <c r="LYA110" s="130"/>
      <c r="LYB110" s="130"/>
      <c r="LYC110" s="130"/>
      <c r="LYD110" s="130"/>
      <c r="LYE110" s="130"/>
      <c r="LYF110" s="130"/>
      <c r="LYG110" s="130"/>
      <c r="LYH110" s="130"/>
      <c r="LYI110" s="130"/>
      <c r="LYJ110" s="130"/>
      <c r="LYK110" s="130"/>
      <c r="LYL110" s="130"/>
      <c r="LYM110" s="130"/>
      <c r="LYN110" s="130"/>
      <c r="LYO110" s="130"/>
      <c r="LYP110" s="129"/>
      <c r="LYQ110" s="130"/>
      <c r="LYR110" s="130"/>
      <c r="LYS110" s="130"/>
      <c r="LYT110" s="130"/>
      <c r="LYU110" s="130"/>
      <c r="LYV110" s="130"/>
      <c r="LYW110" s="130"/>
      <c r="LYX110" s="130"/>
      <c r="LYY110" s="130"/>
      <c r="LYZ110" s="130"/>
      <c r="LZA110" s="130"/>
      <c r="LZB110" s="130"/>
      <c r="LZC110" s="130"/>
      <c r="LZD110" s="130"/>
      <c r="LZE110" s="130"/>
      <c r="LZF110" s="130"/>
      <c r="LZG110" s="130"/>
      <c r="LZH110" s="130"/>
      <c r="LZI110" s="130"/>
      <c r="LZJ110" s="130"/>
      <c r="LZK110" s="130"/>
      <c r="LZL110" s="129"/>
      <c r="LZM110" s="130"/>
      <c r="LZN110" s="130"/>
      <c r="LZO110" s="130"/>
      <c r="LZP110" s="130"/>
      <c r="LZQ110" s="130"/>
      <c r="LZR110" s="130"/>
      <c r="LZS110" s="130"/>
      <c r="LZT110" s="130"/>
      <c r="LZU110" s="130"/>
      <c r="LZV110" s="130"/>
      <c r="LZW110" s="130"/>
      <c r="LZX110" s="130"/>
      <c r="LZY110" s="130"/>
      <c r="LZZ110" s="130"/>
      <c r="MAA110" s="130"/>
      <c r="MAB110" s="130"/>
      <c r="MAC110" s="130"/>
      <c r="MAD110" s="130"/>
      <c r="MAE110" s="130"/>
      <c r="MAF110" s="130"/>
      <c r="MAG110" s="130"/>
      <c r="MAH110" s="129"/>
      <c r="MAI110" s="130"/>
      <c r="MAJ110" s="130"/>
      <c r="MAK110" s="130"/>
      <c r="MAL110" s="130"/>
      <c r="MAM110" s="130"/>
      <c r="MAN110" s="130"/>
      <c r="MAO110" s="130"/>
      <c r="MAP110" s="130"/>
      <c r="MAQ110" s="130"/>
      <c r="MAR110" s="130"/>
      <c r="MAS110" s="130"/>
      <c r="MAT110" s="130"/>
      <c r="MAU110" s="130"/>
      <c r="MAV110" s="130"/>
      <c r="MAW110" s="130"/>
      <c r="MAX110" s="130"/>
      <c r="MAY110" s="130"/>
      <c r="MAZ110" s="130"/>
      <c r="MBA110" s="130"/>
      <c r="MBB110" s="130"/>
      <c r="MBC110" s="130"/>
      <c r="MBD110" s="129"/>
      <c r="MBE110" s="130"/>
      <c r="MBF110" s="130"/>
      <c r="MBG110" s="130"/>
      <c r="MBH110" s="130"/>
      <c r="MBI110" s="130"/>
      <c r="MBJ110" s="130"/>
      <c r="MBK110" s="130"/>
      <c r="MBL110" s="130"/>
      <c r="MBM110" s="130"/>
      <c r="MBN110" s="130"/>
      <c r="MBO110" s="130"/>
      <c r="MBP110" s="130"/>
      <c r="MBQ110" s="130"/>
      <c r="MBR110" s="130"/>
      <c r="MBS110" s="130"/>
      <c r="MBT110" s="130"/>
      <c r="MBU110" s="130"/>
      <c r="MBV110" s="130"/>
      <c r="MBW110" s="130"/>
      <c r="MBX110" s="130"/>
      <c r="MBY110" s="130"/>
      <c r="MBZ110" s="129"/>
      <c r="MCA110" s="130"/>
      <c r="MCB110" s="130"/>
      <c r="MCC110" s="130"/>
      <c r="MCD110" s="130"/>
      <c r="MCE110" s="130"/>
      <c r="MCF110" s="130"/>
      <c r="MCG110" s="130"/>
      <c r="MCH110" s="130"/>
      <c r="MCI110" s="130"/>
      <c r="MCJ110" s="130"/>
      <c r="MCK110" s="130"/>
      <c r="MCL110" s="130"/>
      <c r="MCM110" s="130"/>
      <c r="MCN110" s="130"/>
      <c r="MCO110" s="130"/>
      <c r="MCP110" s="130"/>
      <c r="MCQ110" s="130"/>
      <c r="MCR110" s="130"/>
      <c r="MCS110" s="130"/>
      <c r="MCT110" s="130"/>
      <c r="MCU110" s="130"/>
      <c r="MCV110" s="129"/>
      <c r="MCW110" s="130"/>
      <c r="MCX110" s="130"/>
      <c r="MCY110" s="130"/>
      <c r="MCZ110" s="130"/>
      <c r="MDA110" s="130"/>
      <c r="MDB110" s="130"/>
      <c r="MDC110" s="130"/>
      <c r="MDD110" s="130"/>
      <c r="MDE110" s="130"/>
      <c r="MDF110" s="130"/>
      <c r="MDG110" s="130"/>
      <c r="MDH110" s="130"/>
      <c r="MDI110" s="130"/>
      <c r="MDJ110" s="130"/>
      <c r="MDK110" s="130"/>
      <c r="MDL110" s="130"/>
      <c r="MDM110" s="130"/>
      <c r="MDN110" s="130"/>
      <c r="MDO110" s="130"/>
      <c r="MDP110" s="130"/>
      <c r="MDQ110" s="130"/>
      <c r="MDR110" s="129"/>
      <c r="MDS110" s="130"/>
      <c r="MDT110" s="130"/>
      <c r="MDU110" s="130"/>
      <c r="MDV110" s="130"/>
      <c r="MDW110" s="130"/>
      <c r="MDX110" s="130"/>
      <c r="MDY110" s="130"/>
      <c r="MDZ110" s="130"/>
      <c r="MEA110" s="130"/>
      <c r="MEB110" s="130"/>
      <c r="MEC110" s="130"/>
      <c r="MED110" s="130"/>
      <c r="MEE110" s="130"/>
      <c r="MEF110" s="130"/>
      <c r="MEG110" s="130"/>
      <c r="MEH110" s="130"/>
      <c r="MEI110" s="130"/>
      <c r="MEJ110" s="130"/>
      <c r="MEK110" s="130"/>
      <c r="MEL110" s="130"/>
      <c r="MEM110" s="130"/>
      <c r="MEN110" s="129"/>
      <c r="MEO110" s="130"/>
      <c r="MEP110" s="130"/>
      <c r="MEQ110" s="130"/>
      <c r="MER110" s="130"/>
      <c r="MES110" s="130"/>
      <c r="MET110" s="130"/>
      <c r="MEU110" s="130"/>
      <c r="MEV110" s="130"/>
      <c r="MEW110" s="130"/>
      <c r="MEX110" s="130"/>
      <c r="MEY110" s="130"/>
      <c r="MEZ110" s="130"/>
      <c r="MFA110" s="130"/>
      <c r="MFB110" s="130"/>
      <c r="MFC110" s="130"/>
      <c r="MFD110" s="130"/>
      <c r="MFE110" s="130"/>
      <c r="MFF110" s="130"/>
      <c r="MFG110" s="130"/>
      <c r="MFH110" s="130"/>
      <c r="MFI110" s="130"/>
      <c r="MFJ110" s="129"/>
      <c r="MFK110" s="130"/>
      <c r="MFL110" s="130"/>
      <c r="MFM110" s="130"/>
      <c r="MFN110" s="130"/>
      <c r="MFO110" s="130"/>
      <c r="MFP110" s="130"/>
      <c r="MFQ110" s="130"/>
      <c r="MFR110" s="130"/>
      <c r="MFS110" s="130"/>
      <c r="MFT110" s="130"/>
      <c r="MFU110" s="130"/>
      <c r="MFV110" s="130"/>
      <c r="MFW110" s="130"/>
      <c r="MFX110" s="130"/>
      <c r="MFY110" s="130"/>
      <c r="MFZ110" s="130"/>
      <c r="MGA110" s="130"/>
      <c r="MGB110" s="130"/>
      <c r="MGC110" s="130"/>
      <c r="MGD110" s="130"/>
      <c r="MGE110" s="130"/>
      <c r="MGF110" s="129"/>
      <c r="MGG110" s="130"/>
      <c r="MGH110" s="130"/>
      <c r="MGI110" s="130"/>
      <c r="MGJ110" s="130"/>
      <c r="MGK110" s="130"/>
      <c r="MGL110" s="130"/>
      <c r="MGM110" s="130"/>
      <c r="MGN110" s="130"/>
      <c r="MGO110" s="130"/>
      <c r="MGP110" s="130"/>
      <c r="MGQ110" s="130"/>
      <c r="MGR110" s="130"/>
      <c r="MGS110" s="130"/>
      <c r="MGT110" s="130"/>
      <c r="MGU110" s="130"/>
      <c r="MGV110" s="130"/>
      <c r="MGW110" s="130"/>
      <c r="MGX110" s="130"/>
      <c r="MGY110" s="130"/>
      <c r="MGZ110" s="130"/>
      <c r="MHA110" s="130"/>
      <c r="MHB110" s="129"/>
      <c r="MHC110" s="130"/>
      <c r="MHD110" s="130"/>
      <c r="MHE110" s="130"/>
      <c r="MHF110" s="130"/>
      <c r="MHG110" s="130"/>
      <c r="MHH110" s="130"/>
      <c r="MHI110" s="130"/>
      <c r="MHJ110" s="130"/>
      <c r="MHK110" s="130"/>
      <c r="MHL110" s="130"/>
      <c r="MHM110" s="130"/>
      <c r="MHN110" s="130"/>
      <c r="MHO110" s="130"/>
      <c r="MHP110" s="130"/>
      <c r="MHQ110" s="130"/>
      <c r="MHR110" s="130"/>
      <c r="MHS110" s="130"/>
      <c r="MHT110" s="130"/>
      <c r="MHU110" s="130"/>
      <c r="MHV110" s="130"/>
      <c r="MHW110" s="130"/>
      <c r="MHX110" s="129"/>
      <c r="MHY110" s="130"/>
      <c r="MHZ110" s="130"/>
      <c r="MIA110" s="130"/>
      <c r="MIB110" s="130"/>
      <c r="MIC110" s="130"/>
      <c r="MID110" s="130"/>
      <c r="MIE110" s="130"/>
      <c r="MIF110" s="130"/>
      <c r="MIG110" s="130"/>
      <c r="MIH110" s="130"/>
      <c r="MII110" s="130"/>
      <c r="MIJ110" s="130"/>
      <c r="MIK110" s="130"/>
      <c r="MIL110" s="130"/>
      <c r="MIM110" s="130"/>
      <c r="MIN110" s="130"/>
      <c r="MIO110" s="130"/>
      <c r="MIP110" s="130"/>
      <c r="MIQ110" s="130"/>
      <c r="MIR110" s="130"/>
      <c r="MIS110" s="130"/>
      <c r="MIT110" s="129"/>
      <c r="MIU110" s="130"/>
      <c r="MIV110" s="130"/>
      <c r="MIW110" s="130"/>
      <c r="MIX110" s="130"/>
      <c r="MIY110" s="130"/>
      <c r="MIZ110" s="130"/>
      <c r="MJA110" s="130"/>
      <c r="MJB110" s="130"/>
      <c r="MJC110" s="130"/>
      <c r="MJD110" s="130"/>
      <c r="MJE110" s="130"/>
      <c r="MJF110" s="130"/>
      <c r="MJG110" s="130"/>
      <c r="MJH110" s="130"/>
      <c r="MJI110" s="130"/>
      <c r="MJJ110" s="130"/>
      <c r="MJK110" s="130"/>
      <c r="MJL110" s="130"/>
      <c r="MJM110" s="130"/>
      <c r="MJN110" s="130"/>
      <c r="MJO110" s="130"/>
      <c r="MJP110" s="129"/>
      <c r="MJQ110" s="130"/>
      <c r="MJR110" s="130"/>
      <c r="MJS110" s="130"/>
      <c r="MJT110" s="130"/>
      <c r="MJU110" s="130"/>
      <c r="MJV110" s="130"/>
      <c r="MJW110" s="130"/>
      <c r="MJX110" s="130"/>
      <c r="MJY110" s="130"/>
      <c r="MJZ110" s="130"/>
      <c r="MKA110" s="130"/>
      <c r="MKB110" s="130"/>
      <c r="MKC110" s="130"/>
      <c r="MKD110" s="130"/>
      <c r="MKE110" s="130"/>
      <c r="MKF110" s="130"/>
      <c r="MKG110" s="130"/>
      <c r="MKH110" s="130"/>
      <c r="MKI110" s="130"/>
      <c r="MKJ110" s="130"/>
      <c r="MKK110" s="130"/>
      <c r="MKL110" s="129"/>
      <c r="MKM110" s="130"/>
      <c r="MKN110" s="130"/>
      <c r="MKO110" s="130"/>
      <c r="MKP110" s="130"/>
      <c r="MKQ110" s="130"/>
      <c r="MKR110" s="130"/>
      <c r="MKS110" s="130"/>
      <c r="MKT110" s="130"/>
      <c r="MKU110" s="130"/>
      <c r="MKV110" s="130"/>
      <c r="MKW110" s="130"/>
      <c r="MKX110" s="130"/>
      <c r="MKY110" s="130"/>
      <c r="MKZ110" s="130"/>
      <c r="MLA110" s="130"/>
      <c r="MLB110" s="130"/>
      <c r="MLC110" s="130"/>
      <c r="MLD110" s="130"/>
      <c r="MLE110" s="130"/>
      <c r="MLF110" s="130"/>
      <c r="MLG110" s="130"/>
      <c r="MLH110" s="129"/>
      <c r="MLI110" s="130"/>
      <c r="MLJ110" s="130"/>
      <c r="MLK110" s="130"/>
      <c r="MLL110" s="130"/>
      <c r="MLM110" s="130"/>
      <c r="MLN110" s="130"/>
      <c r="MLO110" s="130"/>
      <c r="MLP110" s="130"/>
      <c r="MLQ110" s="130"/>
      <c r="MLR110" s="130"/>
      <c r="MLS110" s="130"/>
      <c r="MLT110" s="130"/>
      <c r="MLU110" s="130"/>
      <c r="MLV110" s="130"/>
      <c r="MLW110" s="130"/>
      <c r="MLX110" s="130"/>
      <c r="MLY110" s="130"/>
      <c r="MLZ110" s="130"/>
      <c r="MMA110" s="130"/>
      <c r="MMB110" s="130"/>
      <c r="MMC110" s="130"/>
      <c r="MMD110" s="129"/>
      <c r="MME110" s="130"/>
      <c r="MMF110" s="130"/>
      <c r="MMG110" s="130"/>
      <c r="MMH110" s="130"/>
      <c r="MMI110" s="130"/>
      <c r="MMJ110" s="130"/>
      <c r="MMK110" s="130"/>
      <c r="MML110" s="130"/>
      <c r="MMM110" s="130"/>
      <c r="MMN110" s="130"/>
      <c r="MMO110" s="130"/>
      <c r="MMP110" s="130"/>
      <c r="MMQ110" s="130"/>
      <c r="MMR110" s="130"/>
      <c r="MMS110" s="130"/>
      <c r="MMT110" s="130"/>
      <c r="MMU110" s="130"/>
      <c r="MMV110" s="130"/>
      <c r="MMW110" s="130"/>
      <c r="MMX110" s="130"/>
      <c r="MMY110" s="130"/>
      <c r="MMZ110" s="129"/>
      <c r="MNA110" s="130"/>
      <c r="MNB110" s="130"/>
      <c r="MNC110" s="130"/>
      <c r="MND110" s="130"/>
      <c r="MNE110" s="130"/>
      <c r="MNF110" s="130"/>
      <c r="MNG110" s="130"/>
      <c r="MNH110" s="130"/>
      <c r="MNI110" s="130"/>
      <c r="MNJ110" s="130"/>
      <c r="MNK110" s="130"/>
      <c r="MNL110" s="130"/>
      <c r="MNM110" s="130"/>
      <c r="MNN110" s="130"/>
      <c r="MNO110" s="130"/>
      <c r="MNP110" s="130"/>
      <c r="MNQ110" s="130"/>
      <c r="MNR110" s="130"/>
      <c r="MNS110" s="130"/>
      <c r="MNT110" s="130"/>
      <c r="MNU110" s="130"/>
      <c r="MNV110" s="129"/>
      <c r="MNW110" s="130"/>
      <c r="MNX110" s="130"/>
      <c r="MNY110" s="130"/>
      <c r="MNZ110" s="130"/>
      <c r="MOA110" s="130"/>
      <c r="MOB110" s="130"/>
      <c r="MOC110" s="130"/>
      <c r="MOD110" s="130"/>
      <c r="MOE110" s="130"/>
      <c r="MOF110" s="130"/>
      <c r="MOG110" s="130"/>
      <c r="MOH110" s="130"/>
      <c r="MOI110" s="130"/>
      <c r="MOJ110" s="130"/>
      <c r="MOK110" s="130"/>
      <c r="MOL110" s="130"/>
      <c r="MOM110" s="130"/>
      <c r="MON110" s="130"/>
      <c r="MOO110" s="130"/>
      <c r="MOP110" s="130"/>
      <c r="MOQ110" s="130"/>
      <c r="MOR110" s="129"/>
      <c r="MOS110" s="130"/>
      <c r="MOT110" s="130"/>
      <c r="MOU110" s="130"/>
      <c r="MOV110" s="130"/>
      <c r="MOW110" s="130"/>
      <c r="MOX110" s="130"/>
      <c r="MOY110" s="130"/>
      <c r="MOZ110" s="130"/>
      <c r="MPA110" s="130"/>
      <c r="MPB110" s="130"/>
      <c r="MPC110" s="130"/>
      <c r="MPD110" s="130"/>
      <c r="MPE110" s="130"/>
      <c r="MPF110" s="130"/>
      <c r="MPG110" s="130"/>
      <c r="MPH110" s="130"/>
      <c r="MPI110" s="130"/>
      <c r="MPJ110" s="130"/>
      <c r="MPK110" s="130"/>
      <c r="MPL110" s="130"/>
      <c r="MPM110" s="130"/>
      <c r="MPN110" s="129"/>
      <c r="MPO110" s="130"/>
      <c r="MPP110" s="130"/>
      <c r="MPQ110" s="130"/>
      <c r="MPR110" s="130"/>
      <c r="MPS110" s="130"/>
      <c r="MPT110" s="130"/>
      <c r="MPU110" s="130"/>
      <c r="MPV110" s="130"/>
      <c r="MPW110" s="130"/>
      <c r="MPX110" s="130"/>
      <c r="MPY110" s="130"/>
      <c r="MPZ110" s="130"/>
      <c r="MQA110" s="130"/>
      <c r="MQB110" s="130"/>
      <c r="MQC110" s="130"/>
      <c r="MQD110" s="130"/>
      <c r="MQE110" s="130"/>
      <c r="MQF110" s="130"/>
      <c r="MQG110" s="130"/>
      <c r="MQH110" s="130"/>
      <c r="MQI110" s="130"/>
      <c r="MQJ110" s="129"/>
      <c r="MQK110" s="130"/>
      <c r="MQL110" s="130"/>
      <c r="MQM110" s="130"/>
      <c r="MQN110" s="130"/>
      <c r="MQO110" s="130"/>
      <c r="MQP110" s="130"/>
      <c r="MQQ110" s="130"/>
      <c r="MQR110" s="130"/>
      <c r="MQS110" s="130"/>
      <c r="MQT110" s="130"/>
      <c r="MQU110" s="130"/>
      <c r="MQV110" s="130"/>
      <c r="MQW110" s="130"/>
      <c r="MQX110" s="130"/>
      <c r="MQY110" s="130"/>
      <c r="MQZ110" s="130"/>
      <c r="MRA110" s="130"/>
      <c r="MRB110" s="130"/>
      <c r="MRC110" s="130"/>
      <c r="MRD110" s="130"/>
      <c r="MRE110" s="130"/>
      <c r="MRF110" s="129"/>
      <c r="MRG110" s="130"/>
      <c r="MRH110" s="130"/>
      <c r="MRI110" s="130"/>
      <c r="MRJ110" s="130"/>
      <c r="MRK110" s="130"/>
      <c r="MRL110" s="130"/>
      <c r="MRM110" s="130"/>
      <c r="MRN110" s="130"/>
      <c r="MRO110" s="130"/>
      <c r="MRP110" s="130"/>
      <c r="MRQ110" s="130"/>
      <c r="MRR110" s="130"/>
      <c r="MRS110" s="130"/>
      <c r="MRT110" s="130"/>
      <c r="MRU110" s="130"/>
      <c r="MRV110" s="130"/>
      <c r="MRW110" s="130"/>
      <c r="MRX110" s="130"/>
      <c r="MRY110" s="130"/>
      <c r="MRZ110" s="130"/>
      <c r="MSA110" s="130"/>
      <c r="MSB110" s="129"/>
      <c r="MSC110" s="130"/>
      <c r="MSD110" s="130"/>
      <c r="MSE110" s="130"/>
      <c r="MSF110" s="130"/>
      <c r="MSG110" s="130"/>
      <c r="MSH110" s="130"/>
      <c r="MSI110" s="130"/>
      <c r="MSJ110" s="130"/>
      <c r="MSK110" s="130"/>
      <c r="MSL110" s="130"/>
      <c r="MSM110" s="130"/>
      <c r="MSN110" s="130"/>
      <c r="MSO110" s="130"/>
      <c r="MSP110" s="130"/>
      <c r="MSQ110" s="130"/>
      <c r="MSR110" s="130"/>
      <c r="MSS110" s="130"/>
      <c r="MST110" s="130"/>
      <c r="MSU110" s="130"/>
      <c r="MSV110" s="130"/>
      <c r="MSW110" s="130"/>
      <c r="MSX110" s="129"/>
      <c r="MSY110" s="130"/>
      <c r="MSZ110" s="130"/>
      <c r="MTA110" s="130"/>
      <c r="MTB110" s="130"/>
      <c r="MTC110" s="130"/>
      <c r="MTD110" s="130"/>
      <c r="MTE110" s="130"/>
      <c r="MTF110" s="130"/>
      <c r="MTG110" s="130"/>
      <c r="MTH110" s="130"/>
      <c r="MTI110" s="130"/>
      <c r="MTJ110" s="130"/>
      <c r="MTK110" s="130"/>
      <c r="MTL110" s="130"/>
      <c r="MTM110" s="130"/>
      <c r="MTN110" s="130"/>
      <c r="MTO110" s="130"/>
      <c r="MTP110" s="130"/>
      <c r="MTQ110" s="130"/>
      <c r="MTR110" s="130"/>
      <c r="MTS110" s="130"/>
      <c r="MTT110" s="129"/>
      <c r="MTU110" s="130"/>
      <c r="MTV110" s="130"/>
      <c r="MTW110" s="130"/>
      <c r="MTX110" s="130"/>
      <c r="MTY110" s="130"/>
      <c r="MTZ110" s="130"/>
      <c r="MUA110" s="130"/>
      <c r="MUB110" s="130"/>
      <c r="MUC110" s="130"/>
      <c r="MUD110" s="130"/>
      <c r="MUE110" s="130"/>
      <c r="MUF110" s="130"/>
      <c r="MUG110" s="130"/>
      <c r="MUH110" s="130"/>
      <c r="MUI110" s="130"/>
      <c r="MUJ110" s="130"/>
      <c r="MUK110" s="130"/>
      <c r="MUL110" s="130"/>
      <c r="MUM110" s="130"/>
      <c r="MUN110" s="130"/>
      <c r="MUO110" s="130"/>
      <c r="MUP110" s="129"/>
      <c r="MUQ110" s="130"/>
      <c r="MUR110" s="130"/>
      <c r="MUS110" s="130"/>
      <c r="MUT110" s="130"/>
      <c r="MUU110" s="130"/>
      <c r="MUV110" s="130"/>
      <c r="MUW110" s="130"/>
      <c r="MUX110" s="130"/>
      <c r="MUY110" s="130"/>
      <c r="MUZ110" s="130"/>
      <c r="MVA110" s="130"/>
      <c r="MVB110" s="130"/>
      <c r="MVC110" s="130"/>
      <c r="MVD110" s="130"/>
      <c r="MVE110" s="130"/>
      <c r="MVF110" s="130"/>
      <c r="MVG110" s="130"/>
      <c r="MVH110" s="130"/>
      <c r="MVI110" s="130"/>
      <c r="MVJ110" s="130"/>
      <c r="MVK110" s="130"/>
      <c r="MVL110" s="129"/>
      <c r="MVM110" s="130"/>
      <c r="MVN110" s="130"/>
      <c r="MVO110" s="130"/>
      <c r="MVP110" s="130"/>
      <c r="MVQ110" s="130"/>
      <c r="MVR110" s="130"/>
      <c r="MVS110" s="130"/>
      <c r="MVT110" s="130"/>
      <c r="MVU110" s="130"/>
      <c r="MVV110" s="130"/>
      <c r="MVW110" s="130"/>
      <c r="MVX110" s="130"/>
      <c r="MVY110" s="130"/>
      <c r="MVZ110" s="130"/>
      <c r="MWA110" s="130"/>
      <c r="MWB110" s="130"/>
      <c r="MWC110" s="130"/>
      <c r="MWD110" s="130"/>
      <c r="MWE110" s="130"/>
      <c r="MWF110" s="130"/>
      <c r="MWG110" s="130"/>
      <c r="MWH110" s="129"/>
      <c r="MWI110" s="130"/>
      <c r="MWJ110" s="130"/>
      <c r="MWK110" s="130"/>
      <c r="MWL110" s="130"/>
      <c r="MWM110" s="130"/>
      <c r="MWN110" s="130"/>
      <c r="MWO110" s="130"/>
      <c r="MWP110" s="130"/>
      <c r="MWQ110" s="130"/>
      <c r="MWR110" s="130"/>
      <c r="MWS110" s="130"/>
      <c r="MWT110" s="130"/>
      <c r="MWU110" s="130"/>
      <c r="MWV110" s="130"/>
      <c r="MWW110" s="130"/>
      <c r="MWX110" s="130"/>
      <c r="MWY110" s="130"/>
      <c r="MWZ110" s="130"/>
      <c r="MXA110" s="130"/>
      <c r="MXB110" s="130"/>
      <c r="MXC110" s="130"/>
      <c r="MXD110" s="129"/>
      <c r="MXE110" s="130"/>
      <c r="MXF110" s="130"/>
      <c r="MXG110" s="130"/>
      <c r="MXH110" s="130"/>
      <c r="MXI110" s="130"/>
      <c r="MXJ110" s="130"/>
      <c r="MXK110" s="130"/>
      <c r="MXL110" s="130"/>
      <c r="MXM110" s="130"/>
      <c r="MXN110" s="130"/>
      <c r="MXO110" s="130"/>
      <c r="MXP110" s="130"/>
      <c r="MXQ110" s="130"/>
      <c r="MXR110" s="130"/>
      <c r="MXS110" s="130"/>
      <c r="MXT110" s="130"/>
      <c r="MXU110" s="130"/>
      <c r="MXV110" s="130"/>
      <c r="MXW110" s="130"/>
      <c r="MXX110" s="130"/>
      <c r="MXY110" s="130"/>
      <c r="MXZ110" s="129"/>
      <c r="MYA110" s="130"/>
      <c r="MYB110" s="130"/>
      <c r="MYC110" s="130"/>
      <c r="MYD110" s="130"/>
      <c r="MYE110" s="130"/>
      <c r="MYF110" s="130"/>
      <c r="MYG110" s="130"/>
      <c r="MYH110" s="130"/>
      <c r="MYI110" s="130"/>
      <c r="MYJ110" s="130"/>
      <c r="MYK110" s="130"/>
      <c r="MYL110" s="130"/>
      <c r="MYM110" s="130"/>
      <c r="MYN110" s="130"/>
      <c r="MYO110" s="130"/>
      <c r="MYP110" s="130"/>
      <c r="MYQ110" s="130"/>
      <c r="MYR110" s="130"/>
      <c r="MYS110" s="130"/>
      <c r="MYT110" s="130"/>
      <c r="MYU110" s="130"/>
      <c r="MYV110" s="129"/>
      <c r="MYW110" s="130"/>
      <c r="MYX110" s="130"/>
      <c r="MYY110" s="130"/>
      <c r="MYZ110" s="130"/>
      <c r="MZA110" s="130"/>
      <c r="MZB110" s="130"/>
      <c r="MZC110" s="130"/>
      <c r="MZD110" s="130"/>
      <c r="MZE110" s="130"/>
      <c r="MZF110" s="130"/>
      <c r="MZG110" s="130"/>
      <c r="MZH110" s="130"/>
      <c r="MZI110" s="130"/>
      <c r="MZJ110" s="130"/>
      <c r="MZK110" s="130"/>
      <c r="MZL110" s="130"/>
      <c r="MZM110" s="130"/>
      <c r="MZN110" s="130"/>
      <c r="MZO110" s="130"/>
      <c r="MZP110" s="130"/>
      <c r="MZQ110" s="130"/>
      <c r="MZR110" s="129"/>
      <c r="MZS110" s="130"/>
      <c r="MZT110" s="130"/>
      <c r="MZU110" s="130"/>
      <c r="MZV110" s="130"/>
      <c r="MZW110" s="130"/>
      <c r="MZX110" s="130"/>
      <c r="MZY110" s="130"/>
      <c r="MZZ110" s="130"/>
      <c r="NAA110" s="130"/>
      <c r="NAB110" s="130"/>
      <c r="NAC110" s="130"/>
      <c r="NAD110" s="130"/>
      <c r="NAE110" s="130"/>
      <c r="NAF110" s="130"/>
      <c r="NAG110" s="130"/>
      <c r="NAH110" s="130"/>
      <c r="NAI110" s="130"/>
      <c r="NAJ110" s="130"/>
      <c r="NAK110" s="130"/>
      <c r="NAL110" s="130"/>
      <c r="NAM110" s="130"/>
      <c r="NAN110" s="129"/>
      <c r="NAO110" s="130"/>
      <c r="NAP110" s="130"/>
      <c r="NAQ110" s="130"/>
      <c r="NAR110" s="130"/>
      <c r="NAS110" s="130"/>
      <c r="NAT110" s="130"/>
      <c r="NAU110" s="130"/>
      <c r="NAV110" s="130"/>
      <c r="NAW110" s="130"/>
      <c r="NAX110" s="130"/>
      <c r="NAY110" s="130"/>
      <c r="NAZ110" s="130"/>
      <c r="NBA110" s="130"/>
      <c r="NBB110" s="130"/>
      <c r="NBC110" s="130"/>
      <c r="NBD110" s="130"/>
      <c r="NBE110" s="130"/>
      <c r="NBF110" s="130"/>
      <c r="NBG110" s="130"/>
      <c r="NBH110" s="130"/>
      <c r="NBI110" s="130"/>
      <c r="NBJ110" s="129"/>
      <c r="NBK110" s="130"/>
      <c r="NBL110" s="130"/>
      <c r="NBM110" s="130"/>
      <c r="NBN110" s="130"/>
      <c r="NBO110" s="130"/>
      <c r="NBP110" s="130"/>
      <c r="NBQ110" s="130"/>
      <c r="NBR110" s="130"/>
      <c r="NBS110" s="130"/>
      <c r="NBT110" s="130"/>
      <c r="NBU110" s="130"/>
      <c r="NBV110" s="130"/>
      <c r="NBW110" s="130"/>
      <c r="NBX110" s="130"/>
      <c r="NBY110" s="130"/>
      <c r="NBZ110" s="130"/>
      <c r="NCA110" s="130"/>
      <c r="NCB110" s="130"/>
      <c r="NCC110" s="130"/>
      <c r="NCD110" s="130"/>
      <c r="NCE110" s="130"/>
      <c r="NCF110" s="129"/>
      <c r="NCG110" s="130"/>
      <c r="NCH110" s="130"/>
      <c r="NCI110" s="130"/>
      <c r="NCJ110" s="130"/>
      <c r="NCK110" s="130"/>
      <c r="NCL110" s="130"/>
      <c r="NCM110" s="130"/>
      <c r="NCN110" s="130"/>
      <c r="NCO110" s="130"/>
      <c r="NCP110" s="130"/>
      <c r="NCQ110" s="130"/>
      <c r="NCR110" s="130"/>
      <c r="NCS110" s="130"/>
      <c r="NCT110" s="130"/>
      <c r="NCU110" s="130"/>
      <c r="NCV110" s="130"/>
      <c r="NCW110" s="130"/>
      <c r="NCX110" s="130"/>
      <c r="NCY110" s="130"/>
      <c r="NCZ110" s="130"/>
      <c r="NDA110" s="130"/>
      <c r="NDB110" s="129"/>
      <c r="NDC110" s="130"/>
      <c r="NDD110" s="130"/>
      <c r="NDE110" s="130"/>
      <c r="NDF110" s="130"/>
      <c r="NDG110" s="130"/>
      <c r="NDH110" s="130"/>
      <c r="NDI110" s="130"/>
      <c r="NDJ110" s="130"/>
      <c r="NDK110" s="130"/>
      <c r="NDL110" s="130"/>
      <c r="NDM110" s="130"/>
      <c r="NDN110" s="130"/>
      <c r="NDO110" s="130"/>
      <c r="NDP110" s="130"/>
      <c r="NDQ110" s="130"/>
      <c r="NDR110" s="130"/>
      <c r="NDS110" s="130"/>
      <c r="NDT110" s="130"/>
      <c r="NDU110" s="130"/>
      <c r="NDV110" s="130"/>
      <c r="NDW110" s="130"/>
      <c r="NDX110" s="129"/>
      <c r="NDY110" s="130"/>
      <c r="NDZ110" s="130"/>
      <c r="NEA110" s="130"/>
      <c r="NEB110" s="130"/>
      <c r="NEC110" s="130"/>
      <c r="NED110" s="130"/>
      <c r="NEE110" s="130"/>
      <c r="NEF110" s="130"/>
      <c r="NEG110" s="130"/>
      <c r="NEH110" s="130"/>
      <c r="NEI110" s="130"/>
      <c r="NEJ110" s="130"/>
      <c r="NEK110" s="130"/>
      <c r="NEL110" s="130"/>
      <c r="NEM110" s="130"/>
      <c r="NEN110" s="130"/>
      <c r="NEO110" s="130"/>
      <c r="NEP110" s="130"/>
      <c r="NEQ110" s="130"/>
      <c r="NER110" s="130"/>
      <c r="NES110" s="130"/>
      <c r="NET110" s="129"/>
      <c r="NEU110" s="130"/>
      <c r="NEV110" s="130"/>
      <c r="NEW110" s="130"/>
      <c r="NEX110" s="130"/>
      <c r="NEY110" s="130"/>
      <c r="NEZ110" s="130"/>
      <c r="NFA110" s="130"/>
      <c r="NFB110" s="130"/>
      <c r="NFC110" s="130"/>
      <c r="NFD110" s="130"/>
      <c r="NFE110" s="130"/>
      <c r="NFF110" s="130"/>
      <c r="NFG110" s="130"/>
      <c r="NFH110" s="130"/>
      <c r="NFI110" s="130"/>
      <c r="NFJ110" s="130"/>
      <c r="NFK110" s="130"/>
      <c r="NFL110" s="130"/>
      <c r="NFM110" s="130"/>
      <c r="NFN110" s="130"/>
      <c r="NFO110" s="130"/>
      <c r="NFP110" s="129"/>
      <c r="NFQ110" s="130"/>
      <c r="NFR110" s="130"/>
      <c r="NFS110" s="130"/>
      <c r="NFT110" s="130"/>
      <c r="NFU110" s="130"/>
      <c r="NFV110" s="130"/>
      <c r="NFW110" s="130"/>
      <c r="NFX110" s="130"/>
      <c r="NFY110" s="130"/>
      <c r="NFZ110" s="130"/>
      <c r="NGA110" s="130"/>
      <c r="NGB110" s="130"/>
      <c r="NGC110" s="130"/>
      <c r="NGD110" s="130"/>
      <c r="NGE110" s="130"/>
      <c r="NGF110" s="130"/>
      <c r="NGG110" s="130"/>
      <c r="NGH110" s="130"/>
      <c r="NGI110" s="130"/>
      <c r="NGJ110" s="130"/>
      <c r="NGK110" s="130"/>
      <c r="NGL110" s="129"/>
      <c r="NGM110" s="130"/>
      <c r="NGN110" s="130"/>
      <c r="NGO110" s="130"/>
      <c r="NGP110" s="130"/>
      <c r="NGQ110" s="130"/>
      <c r="NGR110" s="130"/>
      <c r="NGS110" s="130"/>
      <c r="NGT110" s="130"/>
      <c r="NGU110" s="130"/>
      <c r="NGV110" s="130"/>
      <c r="NGW110" s="130"/>
      <c r="NGX110" s="130"/>
      <c r="NGY110" s="130"/>
      <c r="NGZ110" s="130"/>
      <c r="NHA110" s="130"/>
      <c r="NHB110" s="130"/>
      <c r="NHC110" s="130"/>
      <c r="NHD110" s="130"/>
      <c r="NHE110" s="130"/>
      <c r="NHF110" s="130"/>
      <c r="NHG110" s="130"/>
      <c r="NHH110" s="129"/>
      <c r="NHI110" s="130"/>
      <c r="NHJ110" s="130"/>
      <c r="NHK110" s="130"/>
      <c r="NHL110" s="130"/>
      <c r="NHM110" s="130"/>
      <c r="NHN110" s="130"/>
      <c r="NHO110" s="130"/>
      <c r="NHP110" s="130"/>
      <c r="NHQ110" s="130"/>
      <c r="NHR110" s="130"/>
      <c r="NHS110" s="130"/>
      <c r="NHT110" s="130"/>
      <c r="NHU110" s="130"/>
      <c r="NHV110" s="130"/>
      <c r="NHW110" s="130"/>
      <c r="NHX110" s="130"/>
      <c r="NHY110" s="130"/>
      <c r="NHZ110" s="130"/>
      <c r="NIA110" s="130"/>
      <c r="NIB110" s="130"/>
      <c r="NIC110" s="130"/>
      <c r="NID110" s="129"/>
      <c r="NIE110" s="130"/>
      <c r="NIF110" s="130"/>
      <c r="NIG110" s="130"/>
      <c r="NIH110" s="130"/>
      <c r="NII110" s="130"/>
      <c r="NIJ110" s="130"/>
      <c r="NIK110" s="130"/>
      <c r="NIL110" s="130"/>
      <c r="NIM110" s="130"/>
      <c r="NIN110" s="130"/>
      <c r="NIO110" s="130"/>
      <c r="NIP110" s="130"/>
      <c r="NIQ110" s="130"/>
      <c r="NIR110" s="130"/>
      <c r="NIS110" s="130"/>
      <c r="NIT110" s="130"/>
      <c r="NIU110" s="130"/>
      <c r="NIV110" s="130"/>
      <c r="NIW110" s="130"/>
      <c r="NIX110" s="130"/>
      <c r="NIY110" s="130"/>
      <c r="NIZ110" s="129"/>
      <c r="NJA110" s="130"/>
      <c r="NJB110" s="130"/>
      <c r="NJC110" s="130"/>
      <c r="NJD110" s="130"/>
      <c r="NJE110" s="130"/>
      <c r="NJF110" s="130"/>
      <c r="NJG110" s="130"/>
      <c r="NJH110" s="130"/>
      <c r="NJI110" s="130"/>
      <c r="NJJ110" s="130"/>
      <c r="NJK110" s="130"/>
      <c r="NJL110" s="130"/>
      <c r="NJM110" s="130"/>
      <c r="NJN110" s="130"/>
      <c r="NJO110" s="130"/>
      <c r="NJP110" s="130"/>
      <c r="NJQ110" s="130"/>
      <c r="NJR110" s="130"/>
      <c r="NJS110" s="130"/>
      <c r="NJT110" s="130"/>
      <c r="NJU110" s="130"/>
      <c r="NJV110" s="129"/>
      <c r="NJW110" s="130"/>
      <c r="NJX110" s="130"/>
      <c r="NJY110" s="130"/>
      <c r="NJZ110" s="130"/>
      <c r="NKA110" s="130"/>
      <c r="NKB110" s="130"/>
      <c r="NKC110" s="130"/>
      <c r="NKD110" s="130"/>
      <c r="NKE110" s="130"/>
      <c r="NKF110" s="130"/>
      <c r="NKG110" s="130"/>
      <c r="NKH110" s="130"/>
      <c r="NKI110" s="130"/>
      <c r="NKJ110" s="130"/>
      <c r="NKK110" s="130"/>
      <c r="NKL110" s="130"/>
      <c r="NKM110" s="130"/>
      <c r="NKN110" s="130"/>
      <c r="NKO110" s="130"/>
      <c r="NKP110" s="130"/>
      <c r="NKQ110" s="130"/>
      <c r="NKR110" s="129"/>
      <c r="NKS110" s="130"/>
      <c r="NKT110" s="130"/>
      <c r="NKU110" s="130"/>
      <c r="NKV110" s="130"/>
      <c r="NKW110" s="130"/>
      <c r="NKX110" s="130"/>
      <c r="NKY110" s="130"/>
      <c r="NKZ110" s="130"/>
      <c r="NLA110" s="130"/>
      <c r="NLB110" s="130"/>
      <c r="NLC110" s="130"/>
      <c r="NLD110" s="130"/>
      <c r="NLE110" s="130"/>
      <c r="NLF110" s="130"/>
      <c r="NLG110" s="130"/>
      <c r="NLH110" s="130"/>
      <c r="NLI110" s="130"/>
      <c r="NLJ110" s="130"/>
      <c r="NLK110" s="130"/>
      <c r="NLL110" s="130"/>
      <c r="NLM110" s="130"/>
      <c r="NLN110" s="129"/>
      <c r="NLO110" s="130"/>
      <c r="NLP110" s="130"/>
      <c r="NLQ110" s="130"/>
      <c r="NLR110" s="130"/>
      <c r="NLS110" s="130"/>
      <c r="NLT110" s="130"/>
      <c r="NLU110" s="130"/>
      <c r="NLV110" s="130"/>
      <c r="NLW110" s="130"/>
      <c r="NLX110" s="130"/>
      <c r="NLY110" s="130"/>
      <c r="NLZ110" s="130"/>
      <c r="NMA110" s="130"/>
      <c r="NMB110" s="130"/>
      <c r="NMC110" s="130"/>
      <c r="NMD110" s="130"/>
      <c r="NME110" s="130"/>
      <c r="NMF110" s="130"/>
      <c r="NMG110" s="130"/>
      <c r="NMH110" s="130"/>
      <c r="NMI110" s="130"/>
      <c r="NMJ110" s="129"/>
      <c r="NMK110" s="130"/>
      <c r="NML110" s="130"/>
      <c r="NMM110" s="130"/>
      <c r="NMN110" s="130"/>
      <c r="NMO110" s="130"/>
      <c r="NMP110" s="130"/>
      <c r="NMQ110" s="130"/>
      <c r="NMR110" s="130"/>
      <c r="NMS110" s="130"/>
      <c r="NMT110" s="130"/>
      <c r="NMU110" s="130"/>
      <c r="NMV110" s="130"/>
      <c r="NMW110" s="130"/>
      <c r="NMX110" s="130"/>
      <c r="NMY110" s="130"/>
      <c r="NMZ110" s="130"/>
      <c r="NNA110" s="130"/>
      <c r="NNB110" s="130"/>
      <c r="NNC110" s="130"/>
      <c r="NND110" s="130"/>
      <c r="NNE110" s="130"/>
      <c r="NNF110" s="129"/>
      <c r="NNG110" s="130"/>
      <c r="NNH110" s="130"/>
      <c r="NNI110" s="130"/>
      <c r="NNJ110" s="130"/>
      <c r="NNK110" s="130"/>
      <c r="NNL110" s="130"/>
      <c r="NNM110" s="130"/>
      <c r="NNN110" s="130"/>
      <c r="NNO110" s="130"/>
      <c r="NNP110" s="130"/>
      <c r="NNQ110" s="130"/>
      <c r="NNR110" s="130"/>
      <c r="NNS110" s="130"/>
      <c r="NNT110" s="130"/>
      <c r="NNU110" s="130"/>
      <c r="NNV110" s="130"/>
      <c r="NNW110" s="130"/>
      <c r="NNX110" s="130"/>
      <c r="NNY110" s="130"/>
      <c r="NNZ110" s="130"/>
      <c r="NOA110" s="130"/>
      <c r="NOB110" s="129"/>
      <c r="NOC110" s="130"/>
      <c r="NOD110" s="130"/>
      <c r="NOE110" s="130"/>
      <c r="NOF110" s="130"/>
      <c r="NOG110" s="130"/>
      <c r="NOH110" s="130"/>
      <c r="NOI110" s="130"/>
      <c r="NOJ110" s="130"/>
      <c r="NOK110" s="130"/>
      <c r="NOL110" s="130"/>
      <c r="NOM110" s="130"/>
      <c r="NON110" s="130"/>
      <c r="NOO110" s="130"/>
      <c r="NOP110" s="130"/>
      <c r="NOQ110" s="130"/>
      <c r="NOR110" s="130"/>
      <c r="NOS110" s="130"/>
      <c r="NOT110" s="130"/>
      <c r="NOU110" s="130"/>
      <c r="NOV110" s="130"/>
      <c r="NOW110" s="130"/>
      <c r="NOX110" s="129"/>
      <c r="NOY110" s="130"/>
      <c r="NOZ110" s="130"/>
      <c r="NPA110" s="130"/>
      <c r="NPB110" s="130"/>
      <c r="NPC110" s="130"/>
      <c r="NPD110" s="130"/>
      <c r="NPE110" s="130"/>
      <c r="NPF110" s="130"/>
      <c r="NPG110" s="130"/>
      <c r="NPH110" s="130"/>
      <c r="NPI110" s="130"/>
      <c r="NPJ110" s="130"/>
      <c r="NPK110" s="130"/>
      <c r="NPL110" s="130"/>
      <c r="NPM110" s="130"/>
      <c r="NPN110" s="130"/>
      <c r="NPO110" s="130"/>
      <c r="NPP110" s="130"/>
      <c r="NPQ110" s="130"/>
      <c r="NPR110" s="130"/>
      <c r="NPS110" s="130"/>
      <c r="NPT110" s="129"/>
      <c r="NPU110" s="130"/>
      <c r="NPV110" s="130"/>
      <c r="NPW110" s="130"/>
      <c r="NPX110" s="130"/>
      <c r="NPY110" s="130"/>
      <c r="NPZ110" s="130"/>
      <c r="NQA110" s="130"/>
      <c r="NQB110" s="130"/>
      <c r="NQC110" s="130"/>
      <c r="NQD110" s="130"/>
      <c r="NQE110" s="130"/>
      <c r="NQF110" s="130"/>
      <c r="NQG110" s="130"/>
      <c r="NQH110" s="130"/>
      <c r="NQI110" s="130"/>
      <c r="NQJ110" s="130"/>
      <c r="NQK110" s="130"/>
      <c r="NQL110" s="130"/>
      <c r="NQM110" s="130"/>
      <c r="NQN110" s="130"/>
      <c r="NQO110" s="130"/>
      <c r="NQP110" s="129"/>
      <c r="NQQ110" s="130"/>
      <c r="NQR110" s="130"/>
      <c r="NQS110" s="130"/>
      <c r="NQT110" s="130"/>
      <c r="NQU110" s="130"/>
      <c r="NQV110" s="130"/>
      <c r="NQW110" s="130"/>
      <c r="NQX110" s="130"/>
      <c r="NQY110" s="130"/>
      <c r="NQZ110" s="130"/>
      <c r="NRA110" s="130"/>
      <c r="NRB110" s="130"/>
      <c r="NRC110" s="130"/>
      <c r="NRD110" s="130"/>
      <c r="NRE110" s="130"/>
      <c r="NRF110" s="130"/>
      <c r="NRG110" s="130"/>
      <c r="NRH110" s="130"/>
      <c r="NRI110" s="130"/>
      <c r="NRJ110" s="130"/>
      <c r="NRK110" s="130"/>
      <c r="NRL110" s="129"/>
      <c r="NRM110" s="130"/>
      <c r="NRN110" s="130"/>
      <c r="NRO110" s="130"/>
      <c r="NRP110" s="130"/>
      <c r="NRQ110" s="130"/>
      <c r="NRR110" s="130"/>
      <c r="NRS110" s="130"/>
      <c r="NRT110" s="130"/>
      <c r="NRU110" s="130"/>
      <c r="NRV110" s="130"/>
      <c r="NRW110" s="130"/>
      <c r="NRX110" s="130"/>
      <c r="NRY110" s="130"/>
      <c r="NRZ110" s="130"/>
      <c r="NSA110" s="130"/>
      <c r="NSB110" s="130"/>
      <c r="NSC110" s="130"/>
      <c r="NSD110" s="130"/>
      <c r="NSE110" s="130"/>
      <c r="NSF110" s="130"/>
      <c r="NSG110" s="130"/>
      <c r="NSH110" s="129"/>
      <c r="NSI110" s="130"/>
      <c r="NSJ110" s="130"/>
      <c r="NSK110" s="130"/>
      <c r="NSL110" s="130"/>
      <c r="NSM110" s="130"/>
      <c r="NSN110" s="130"/>
      <c r="NSO110" s="130"/>
      <c r="NSP110" s="130"/>
      <c r="NSQ110" s="130"/>
      <c r="NSR110" s="130"/>
      <c r="NSS110" s="130"/>
      <c r="NST110" s="130"/>
      <c r="NSU110" s="130"/>
      <c r="NSV110" s="130"/>
      <c r="NSW110" s="130"/>
      <c r="NSX110" s="130"/>
      <c r="NSY110" s="130"/>
      <c r="NSZ110" s="130"/>
      <c r="NTA110" s="130"/>
      <c r="NTB110" s="130"/>
      <c r="NTC110" s="130"/>
      <c r="NTD110" s="129"/>
      <c r="NTE110" s="130"/>
      <c r="NTF110" s="130"/>
      <c r="NTG110" s="130"/>
      <c r="NTH110" s="130"/>
      <c r="NTI110" s="130"/>
      <c r="NTJ110" s="130"/>
      <c r="NTK110" s="130"/>
      <c r="NTL110" s="130"/>
      <c r="NTM110" s="130"/>
      <c r="NTN110" s="130"/>
      <c r="NTO110" s="130"/>
      <c r="NTP110" s="130"/>
      <c r="NTQ110" s="130"/>
      <c r="NTR110" s="130"/>
      <c r="NTS110" s="130"/>
      <c r="NTT110" s="130"/>
      <c r="NTU110" s="130"/>
      <c r="NTV110" s="130"/>
      <c r="NTW110" s="130"/>
      <c r="NTX110" s="130"/>
      <c r="NTY110" s="130"/>
      <c r="NTZ110" s="129"/>
      <c r="NUA110" s="130"/>
      <c r="NUB110" s="130"/>
      <c r="NUC110" s="130"/>
      <c r="NUD110" s="130"/>
      <c r="NUE110" s="130"/>
      <c r="NUF110" s="130"/>
      <c r="NUG110" s="130"/>
      <c r="NUH110" s="130"/>
      <c r="NUI110" s="130"/>
      <c r="NUJ110" s="130"/>
      <c r="NUK110" s="130"/>
      <c r="NUL110" s="130"/>
      <c r="NUM110" s="130"/>
      <c r="NUN110" s="130"/>
      <c r="NUO110" s="130"/>
      <c r="NUP110" s="130"/>
      <c r="NUQ110" s="130"/>
      <c r="NUR110" s="130"/>
      <c r="NUS110" s="130"/>
      <c r="NUT110" s="130"/>
      <c r="NUU110" s="130"/>
      <c r="NUV110" s="129"/>
      <c r="NUW110" s="130"/>
      <c r="NUX110" s="130"/>
      <c r="NUY110" s="130"/>
      <c r="NUZ110" s="130"/>
      <c r="NVA110" s="130"/>
      <c r="NVB110" s="130"/>
      <c r="NVC110" s="130"/>
      <c r="NVD110" s="130"/>
      <c r="NVE110" s="130"/>
      <c r="NVF110" s="130"/>
      <c r="NVG110" s="130"/>
      <c r="NVH110" s="130"/>
      <c r="NVI110" s="130"/>
      <c r="NVJ110" s="130"/>
      <c r="NVK110" s="130"/>
      <c r="NVL110" s="130"/>
      <c r="NVM110" s="130"/>
      <c r="NVN110" s="130"/>
      <c r="NVO110" s="130"/>
      <c r="NVP110" s="130"/>
      <c r="NVQ110" s="130"/>
      <c r="NVR110" s="129"/>
      <c r="NVS110" s="130"/>
      <c r="NVT110" s="130"/>
      <c r="NVU110" s="130"/>
      <c r="NVV110" s="130"/>
      <c r="NVW110" s="130"/>
      <c r="NVX110" s="130"/>
      <c r="NVY110" s="130"/>
      <c r="NVZ110" s="130"/>
      <c r="NWA110" s="130"/>
      <c r="NWB110" s="130"/>
      <c r="NWC110" s="130"/>
      <c r="NWD110" s="130"/>
      <c r="NWE110" s="130"/>
      <c r="NWF110" s="130"/>
      <c r="NWG110" s="130"/>
      <c r="NWH110" s="130"/>
      <c r="NWI110" s="130"/>
      <c r="NWJ110" s="130"/>
      <c r="NWK110" s="130"/>
      <c r="NWL110" s="130"/>
      <c r="NWM110" s="130"/>
      <c r="NWN110" s="129"/>
      <c r="NWO110" s="130"/>
      <c r="NWP110" s="130"/>
      <c r="NWQ110" s="130"/>
      <c r="NWR110" s="130"/>
      <c r="NWS110" s="130"/>
      <c r="NWT110" s="130"/>
      <c r="NWU110" s="130"/>
      <c r="NWV110" s="130"/>
      <c r="NWW110" s="130"/>
      <c r="NWX110" s="130"/>
      <c r="NWY110" s="130"/>
      <c r="NWZ110" s="130"/>
      <c r="NXA110" s="130"/>
      <c r="NXB110" s="130"/>
      <c r="NXC110" s="130"/>
      <c r="NXD110" s="130"/>
      <c r="NXE110" s="130"/>
      <c r="NXF110" s="130"/>
      <c r="NXG110" s="130"/>
      <c r="NXH110" s="130"/>
      <c r="NXI110" s="130"/>
      <c r="NXJ110" s="129"/>
      <c r="NXK110" s="130"/>
      <c r="NXL110" s="130"/>
      <c r="NXM110" s="130"/>
      <c r="NXN110" s="130"/>
      <c r="NXO110" s="130"/>
      <c r="NXP110" s="130"/>
      <c r="NXQ110" s="130"/>
      <c r="NXR110" s="130"/>
      <c r="NXS110" s="130"/>
      <c r="NXT110" s="130"/>
      <c r="NXU110" s="130"/>
      <c r="NXV110" s="130"/>
      <c r="NXW110" s="130"/>
      <c r="NXX110" s="130"/>
      <c r="NXY110" s="130"/>
      <c r="NXZ110" s="130"/>
      <c r="NYA110" s="130"/>
      <c r="NYB110" s="130"/>
      <c r="NYC110" s="130"/>
      <c r="NYD110" s="130"/>
      <c r="NYE110" s="130"/>
      <c r="NYF110" s="129"/>
      <c r="NYG110" s="130"/>
      <c r="NYH110" s="130"/>
      <c r="NYI110" s="130"/>
      <c r="NYJ110" s="130"/>
      <c r="NYK110" s="130"/>
      <c r="NYL110" s="130"/>
      <c r="NYM110" s="130"/>
      <c r="NYN110" s="130"/>
      <c r="NYO110" s="130"/>
      <c r="NYP110" s="130"/>
      <c r="NYQ110" s="130"/>
      <c r="NYR110" s="130"/>
      <c r="NYS110" s="130"/>
      <c r="NYT110" s="130"/>
      <c r="NYU110" s="130"/>
      <c r="NYV110" s="130"/>
      <c r="NYW110" s="130"/>
      <c r="NYX110" s="130"/>
      <c r="NYY110" s="130"/>
      <c r="NYZ110" s="130"/>
      <c r="NZA110" s="130"/>
      <c r="NZB110" s="129"/>
      <c r="NZC110" s="130"/>
      <c r="NZD110" s="130"/>
      <c r="NZE110" s="130"/>
      <c r="NZF110" s="130"/>
      <c r="NZG110" s="130"/>
      <c r="NZH110" s="130"/>
      <c r="NZI110" s="130"/>
      <c r="NZJ110" s="130"/>
      <c r="NZK110" s="130"/>
      <c r="NZL110" s="130"/>
      <c r="NZM110" s="130"/>
      <c r="NZN110" s="130"/>
      <c r="NZO110" s="130"/>
      <c r="NZP110" s="130"/>
      <c r="NZQ110" s="130"/>
      <c r="NZR110" s="130"/>
      <c r="NZS110" s="130"/>
      <c r="NZT110" s="130"/>
      <c r="NZU110" s="130"/>
      <c r="NZV110" s="130"/>
      <c r="NZW110" s="130"/>
      <c r="NZX110" s="129"/>
      <c r="NZY110" s="130"/>
      <c r="NZZ110" s="130"/>
      <c r="OAA110" s="130"/>
      <c r="OAB110" s="130"/>
      <c r="OAC110" s="130"/>
      <c r="OAD110" s="130"/>
      <c r="OAE110" s="130"/>
      <c r="OAF110" s="130"/>
      <c r="OAG110" s="130"/>
      <c r="OAH110" s="130"/>
      <c r="OAI110" s="130"/>
      <c r="OAJ110" s="130"/>
      <c r="OAK110" s="130"/>
      <c r="OAL110" s="130"/>
      <c r="OAM110" s="130"/>
      <c r="OAN110" s="130"/>
      <c r="OAO110" s="130"/>
      <c r="OAP110" s="130"/>
      <c r="OAQ110" s="130"/>
      <c r="OAR110" s="130"/>
      <c r="OAS110" s="130"/>
      <c r="OAT110" s="129"/>
      <c r="OAU110" s="130"/>
      <c r="OAV110" s="130"/>
      <c r="OAW110" s="130"/>
      <c r="OAX110" s="130"/>
      <c r="OAY110" s="130"/>
      <c r="OAZ110" s="130"/>
      <c r="OBA110" s="130"/>
      <c r="OBB110" s="130"/>
      <c r="OBC110" s="130"/>
      <c r="OBD110" s="130"/>
      <c r="OBE110" s="130"/>
      <c r="OBF110" s="130"/>
      <c r="OBG110" s="130"/>
      <c r="OBH110" s="130"/>
      <c r="OBI110" s="130"/>
      <c r="OBJ110" s="130"/>
      <c r="OBK110" s="130"/>
      <c r="OBL110" s="130"/>
      <c r="OBM110" s="130"/>
      <c r="OBN110" s="130"/>
      <c r="OBO110" s="130"/>
      <c r="OBP110" s="129"/>
      <c r="OBQ110" s="130"/>
      <c r="OBR110" s="130"/>
      <c r="OBS110" s="130"/>
      <c r="OBT110" s="130"/>
      <c r="OBU110" s="130"/>
      <c r="OBV110" s="130"/>
      <c r="OBW110" s="130"/>
      <c r="OBX110" s="130"/>
      <c r="OBY110" s="130"/>
      <c r="OBZ110" s="130"/>
      <c r="OCA110" s="130"/>
      <c r="OCB110" s="130"/>
      <c r="OCC110" s="130"/>
      <c r="OCD110" s="130"/>
      <c r="OCE110" s="130"/>
      <c r="OCF110" s="130"/>
      <c r="OCG110" s="130"/>
      <c r="OCH110" s="130"/>
      <c r="OCI110" s="130"/>
      <c r="OCJ110" s="130"/>
      <c r="OCK110" s="130"/>
      <c r="OCL110" s="129"/>
      <c r="OCM110" s="130"/>
      <c r="OCN110" s="130"/>
      <c r="OCO110" s="130"/>
      <c r="OCP110" s="130"/>
      <c r="OCQ110" s="130"/>
      <c r="OCR110" s="130"/>
      <c r="OCS110" s="130"/>
      <c r="OCT110" s="130"/>
      <c r="OCU110" s="130"/>
      <c r="OCV110" s="130"/>
      <c r="OCW110" s="130"/>
      <c r="OCX110" s="130"/>
      <c r="OCY110" s="130"/>
      <c r="OCZ110" s="130"/>
      <c r="ODA110" s="130"/>
      <c r="ODB110" s="130"/>
      <c r="ODC110" s="130"/>
      <c r="ODD110" s="130"/>
      <c r="ODE110" s="130"/>
      <c r="ODF110" s="130"/>
      <c r="ODG110" s="130"/>
      <c r="ODH110" s="129"/>
      <c r="ODI110" s="130"/>
      <c r="ODJ110" s="130"/>
      <c r="ODK110" s="130"/>
      <c r="ODL110" s="130"/>
      <c r="ODM110" s="130"/>
      <c r="ODN110" s="130"/>
      <c r="ODO110" s="130"/>
      <c r="ODP110" s="130"/>
      <c r="ODQ110" s="130"/>
      <c r="ODR110" s="130"/>
      <c r="ODS110" s="130"/>
      <c r="ODT110" s="130"/>
      <c r="ODU110" s="130"/>
      <c r="ODV110" s="130"/>
      <c r="ODW110" s="130"/>
      <c r="ODX110" s="130"/>
      <c r="ODY110" s="130"/>
      <c r="ODZ110" s="130"/>
      <c r="OEA110" s="130"/>
      <c r="OEB110" s="130"/>
      <c r="OEC110" s="130"/>
      <c r="OED110" s="129"/>
      <c r="OEE110" s="130"/>
      <c r="OEF110" s="130"/>
      <c r="OEG110" s="130"/>
      <c r="OEH110" s="130"/>
      <c r="OEI110" s="130"/>
      <c r="OEJ110" s="130"/>
      <c r="OEK110" s="130"/>
      <c r="OEL110" s="130"/>
      <c r="OEM110" s="130"/>
      <c r="OEN110" s="130"/>
      <c r="OEO110" s="130"/>
      <c r="OEP110" s="130"/>
      <c r="OEQ110" s="130"/>
      <c r="OER110" s="130"/>
      <c r="OES110" s="130"/>
      <c r="OET110" s="130"/>
      <c r="OEU110" s="130"/>
      <c r="OEV110" s="130"/>
      <c r="OEW110" s="130"/>
      <c r="OEX110" s="130"/>
      <c r="OEY110" s="130"/>
      <c r="OEZ110" s="129"/>
      <c r="OFA110" s="130"/>
      <c r="OFB110" s="130"/>
      <c r="OFC110" s="130"/>
      <c r="OFD110" s="130"/>
      <c r="OFE110" s="130"/>
      <c r="OFF110" s="130"/>
      <c r="OFG110" s="130"/>
      <c r="OFH110" s="130"/>
      <c r="OFI110" s="130"/>
      <c r="OFJ110" s="130"/>
      <c r="OFK110" s="130"/>
      <c r="OFL110" s="130"/>
      <c r="OFM110" s="130"/>
      <c r="OFN110" s="130"/>
      <c r="OFO110" s="130"/>
      <c r="OFP110" s="130"/>
      <c r="OFQ110" s="130"/>
      <c r="OFR110" s="130"/>
      <c r="OFS110" s="130"/>
      <c r="OFT110" s="130"/>
      <c r="OFU110" s="130"/>
      <c r="OFV110" s="129"/>
      <c r="OFW110" s="130"/>
      <c r="OFX110" s="130"/>
      <c r="OFY110" s="130"/>
      <c r="OFZ110" s="130"/>
      <c r="OGA110" s="130"/>
      <c r="OGB110" s="130"/>
      <c r="OGC110" s="130"/>
      <c r="OGD110" s="130"/>
      <c r="OGE110" s="130"/>
      <c r="OGF110" s="130"/>
      <c r="OGG110" s="130"/>
      <c r="OGH110" s="130"/>
      <c r="OGI110" s="130"/>
      <c r="OGJ110" s="130"/>
      <c r="OGK110" s="130"/>
      <c r="OGL110" s="130"/>
      <c r="OGM110" s="130"/>
      <c r="OGN110" s="130"/>
      <c r="OGO110" s="130"/>
      <c r="OGP110" s="130"/>
      <c r="OGQ110" s="130"/>
      <c r="OGR110" s="129"/>
      <c r="OGS110" s="130"/>
      <c r="OGT110" s="130"/>
      <c r="OGU110" s="130"/>
      <c r="OGV110" s="130"/>
      <c r="OGW110" s="130"/>
      <c r="OGX110" s="130"/>
      <c r="OGY110" s="130"/>
      <c r="OGZ110" s="130"/>
      <c r="OHA110" s="130"/>
      <c r="OHB110" s="130"/>
      <c r="OHC110" s="130"/>
      <c r="OHD110" s="130"/>
      <c r="OHE110" s="130"/>
      <c r="OHF110" s="130"/>
      <c r="OHG110" s="130"/>
      <c r="OHH110" s="130"/>
      <c r="OHI110" s="130"/>
      <c r="OHJ110" s="130"/>
      <c r="OHK110" s="130"/>
      <c r="OHL110" s="130"/>
      <c r="OHM110" s="130"/>
      <c r="OHN110" s="129"/>
      <c r="OHO110" s="130"/>
      <c r="OHP110" s="130"/>
      <c r="OHQ110" s="130"/>
      <c r="OHR110" s="130"/>
      <c r="OHS110" s="130"/>
      <c r="OHT110" s="130"/>
      <c r="OHU110" s="130"/>
      <c r="OHV110" s="130"/>
      <c r="OHW110" s="130"/>
      <c r="OHX110" s="130"/>
      <c r="OHY110" s="130"/>
      <c r="OHZ110" s="130"/>
      <c r="OIA110" s="130"/>
      <c r="OIB110" s="130"/>
      <c r="OIC110" s="130"/>
      <c r="OID110" s="130"/>
      <c r="OIE110" s="130"/>
      <c r="OIF110" s="130"/>
      <c r="OIG110" s="130"/>
      <c r="OIH110" s="130"/>
      <c r="OII110" s="130"/>
      <c r="OIJ110" s="129"/>
      <c r="OIK110" s="130"/>
      <c r="OIL110" s="130"/>
      <c r="OIM110" s="130"/>
      <c r="OIN110" s="130"/>
      <c r="OIO110" s="130"/>
      <c r="OIP110" s="130"/>
      <c r="OIQ110" s="130"/>
      <c r="OIR110" s="130"/>
      <c r="OIS110" s="130"/>
      <c r="OIT110" s="130"/>
      <c r="OIU110" s="130"/>
      <c r="OIV110" s="130"/>
      <c r="OIW110" s="130"/>
      <c r="OIX110" s="130"/>
      <c r="OIY110" s="130"/>
      <c r="OIZ110" s="130"/>
      <c r="OJA110" s="130"/>
      <c r="OJB110" s="130"/>
      <c r="OJC110" s="130"/>
      <c r="OJD110" s="130"/>
      <c r="OJE110" s="130"/>
      <c r="OJF110" s="129"/>
      <c r="OJG110" s="130"/>
      <c r="OJH110" s="130"/>
      <c r="OJI110" s="130"/>
      <c r="OJJ110" s="130"/>
      <c r="OJK110" s="130"/>
      <c r="OJL110" s="130"/>
      <c r="OJM110" s="130"/>
      <c r="OJN110" s="130"/>
      <c r="OJO110" s="130"/>
      <c r="OJP110" s="130"/>
      <c r="OJQ110" s="130"/>
      <c r="OJR110" s="130"/>
      <c r="OJS110" s="130"/>
      <c r="OJT110" s="130"/>
      <c r="OJU110" s="130"/>
      <c r="OJV110" s="130"/>
      <c r="OJW110" s="130"/>
      <c r="OJX110" s="130"/>
      <c r="OJY110" s="130"/>
      <c r="OJZ110" s="130"/>
      <c r="OKA110" s="130"/>
      <c r="OKB110" s="129"/>
      <c r="OKC110" s="130"/>
      <c r="OKD110" s="130"/>
      <c r="OKE110" s="130"/>
      <c r="OKF110" s="130"/>
      <c r="OKG110" s="130"/>
      <c r="OKH110" s="130"/>
      <c r="OKI110" s="130"/>
      <c r="OKJ110" s="130"/>
      <c r="OKK110" s="130"/>
      <c r="OKL110" s="130"/>
      <c r="OKM110" s="130"/>
      <c r="OKN110" s="130"/>
      <c r="OKO110" s="130"/>
      <c r="OKP110" s="130"/>
      <c r="OKQ110" s="130"/>
      <c r="OKR110" s="130"/>
      <c r="OKS110" s="130"/>
      <c r="OKT110" s="130"/>
      <c r="OKU110" s="130"/>
      <c r="OKV110" s="130"/>
      <c r="OKW110" s="130"/>
      <c r="OKX110" s="129"/>
      <c r="OKY110" s="130"/>
      <c r="OKZ110" s="130"/>
      <c r="OLA110" s="130"/>
      <c r="OLB110" s="130"/>
      <c r="OLC110" s="130"/>
      <c r="OLD110" s="130"/>
      <c r="OLE110" s="130"/>
      <c r="OLF110" s="130"/>
      <c r="OLG110" s="130"/>
      <c r="OLH110" s="130"/>
      <c r="OLI110" s="130"/>
      <c r="OLJ110" s="130"/>
      <c r="OLK110" s="130"/>
      <c r="OLL110" s="130"/>
      <c r="OLM110" s="130"/>
      <c r="OLN110" s="130"/>
      <c r="OLO110" s="130"/>
      <c r="OLP110" s="130"/>
      <c r="OLQ110" s="130"/>
      <c r="OLR110" s="130"/>
      <c r="OLS110" s="130"/>
      <c r="OLT110" s="129"/>
      <c r="OLU110" s="130"/>
      <c r="OLV110" s="130"/>
      <c r="OLW110" s="130"/>
      <c r="OLX110" s="130"/>
      <c r="OLY110" s="130"/>
      <c r="OLZ110" s="130"/>
      <c r="OMA110" s="130"/>
      <c r="OMB110" s="130"/>
      <c r="OMC110" s="130"/>
      <c r="OMD110" s="130"/>
      <c r="OME110" s="130"/>
      <c r="OMF110" s="130"/>
      <c r="OMG110" s="130"/>
      <c r="OMH110" s="130"/>
      <c r="OMI110" s="130"/>
      <c r="OMJ110" s="130"/>
      <c r="OMK110" s="130"/>
      <c r="OML110" s="130"/>
      <c r="OMM110" s="130"/>
      <c r="OMN110" s="130"/>
      <c r="OMO110" s="130"/>
      <c r="OMP110" s="129"/>
      <c r="OMQ110" s="130"/>
      <c r="OMR110" s="130"/>
      <c r="OMS110" s="130"/>
      <c r="OMT110" s="130"/>
      <c r="OMU110" s="130"/>
      <c r="OMV110" s="130"/>
      <c r="OMW110" s="130"/>
      <c r="OMX110" s="130"/>
      <c r="OMY110" s="130"/>
      <c r="OMZ110" s="130"/>
      <c r="ONA110" s="130"/>
      <c r="ONB110" s="130"/>
      <c r="ONC110" s="130"/>
      <c r="OND110" s="130"/>
      <c r="ONE110" s="130"/>
      <c r="ONF110" s="130"/>
      <c r="ONG110" s="130"/>
      <c r="ONH110" s="130"/>
      <c r="ONI110" s="130"/>
      <c r="ONJ110" s="130"/>
      <c r="ONK110" s="130"/>
      <c r="ONL110" s="129"/>
      <c r="ONM110" s="130"/>
      <c r="ONN110" s="130"/>
      <c r="ONO110" s="130"/>
      <c r="ONP110" s="130"/>
      <c r="ONQ110" s="130"/>
      <c r="ONR110" s="130"/>
      <c r="ONS110" s="130"/>
      <c r="ONT110" s="130"/>
      <c r="ONU110" s="130"/>
      <c r="ONV110" s="130"/>
      <c r="ONW110" s="130"/>
      <c r="ONX110" s="130"/>
      <c r="ONY110" s="130"/>
      <c r="ONZ110" s="130"/>
      <c r="OOA110" s="130"/>
      <c r="OOB110" s="130"/>
      <c r="OOC110" s="130"/>
      <c r="OOD110" s="130"/>
      <c r="OOE110" s="130"/>
      <c r="OOF110" s="130"/>
      <c r="OOG110" s="130"/>
      <c r="OOH110" s="129"/>
      <c r="OOI110" s="130"/>
      <c r="OOJ110" s="130"/>
      <c r="OOK110" s="130"/>
      <c r="OOL110" s="130"/>
      <c r="OOM110" s="130"/>
      <c r="OON110" s="130"/>
      <c r="OOO110" s="130"/>
      <c r="OOP110" s="130"/>
      <c r="OOQ110" s="130"/>
      <c r="OOR110" s="130"/>
      <c r="OOS110" s="130"/>
      <c r="OOT110" s="130"/>
      <c r="OOU110" s="130"/>
      <c r="OOV110" s="130"/>
      <c r="OOW110" s="130"/>
      <c r="OOX110" s="130"/>
      <c r="OOY110" s="130"/>
      <c r="OOZ110" s="130"/>
      <c r="OPA110" s="130"/>
      <c r="OPB110" s="130"/>
      <c r="OPC110" s="130"/>
      <c r="OPD110" s="129"/>
      <c r="OPE110" s="130"/>
      <c r="OPF110" s="130"/>
      <c r="OPG110" s="130"/>
      <c r="OPH110" s="130"/>
      <c r="OPI110" s="130"/>
      <c r="OPJ110" s="130"/>
      <c r="OPK110" s="130"/>
      <c r="OPL110" s="130"/>
      <c r="OPM110" s="130"/>
      <c r="OPN110" s="130"/>
      <c r="OPO110" s="130"/>
      <c r="OPP110" s="130"/>
      <c r="OPQ110" s="130"/>
      <c r="OPR110" s="130"/>
      <c r="OPS110" s="130"/>
      <c r="OPT110" s="130"/>
      <c r="OPU110" s="130"/>
      <c r="OPV110" s="130"/>
      <c r="OPW110" s="130"/>
      <c r="OPX110" s="130"/>
      <c r="OPY110" s="130"/>
      <c r="OPZ110" s="129"/>
      <c r="OQA110" s="130"/>
      <c r="OQB110" s="130"/>
      <c r="OQC110" s="130"/>
      <c r="OQD110" s="130"/>
      <c r="OQE110" s="130"/>
      <c r="OQF110" s="130"/>
      <c r="OQG110" s="130"/>
      <c r="OQH110" s="130"/>
      <c r="OQI110" s="130"/>
      <c r="OQJ110" s="130"/>
      <c r="OQK110" s="130"/>
      <c r="OQL110" s="130"/>
      <c r="OQM110" s="130"/>
      <c r="OQN110" s="130"/>
      <c r="OQO110" s="130"/>
      <c r="OQP110" s="130"/>
      <c r="OQQ110" s="130"/>
      <c r="OQR110" s="130"/>
      <c r="OQS110" s="130"/>
      <c r="OQT110" s="130"/>
      <c r="OQU110" s="130"/>
      <c r="OQV110" s="129"/>
      <c r="OQW110" s="130"/>
      <c r="OQX110" s="130"/>
      <c r="OQY110" s="130"/>
      <c r="OQZ110" s="130"/>
      <c r="ORA110" s="130"/>
      <c r="ORB110" s="130"/>
      <c r="ORC110" s="130"/>
      <c r="ORD110" s="130"/>
      <c r="ORE110" s="130"/>
      <c r="ORF110" s="130"/>
      <c r="ORG110" s="130"/>
      <c r="ORH110" s="130"/>
      <c r="ORI110" s="130"/>
      <c r="ORJ110" s="130"/>
      <c r="ORK110" s="130"/>
      <c r="ORL110" s="130"/>
      <c r="ORM110" s="130"/>
      <c r="ORN110" s="130"/>
      <c r="ORO110" s="130"/>
      <c r="ORP110" s="130"/>
      <c r="ORQ110" s="130"/>
      <c r="ORR110" s="129"/>
      <c r="ORS110" s="130"/>
      <c r="ORT110" s="130"/>
      <c r="ORU110" s="130"/>
      <c r="ORV110" s="130"/>
      <c r="ORW110" s="130"/>
      <c r="ORX110" s="130"/>
      <c r="ORY110" s="130"/>
      <c r="ORZ110" s="130"/>
      <c r="OSA110" s="130"/>
      <c r="OSB110" s="130"/>
      <c r="OSC110" s="130"/>
      <c r="OSD110" s="130"/>
      <c r="OSE110" s="130"/>
      <c r="OSF110" s="130"/>
      <c r="OSG110" s="130"/>
      <c r="OSH110" s="130"/>
      <c r="OSI110" s="130"/>
      <c r="OSJ110" s="130"/>
      <c r="OSK110" s="130"/>
      <c r="OSL110" s="130"/>
      <c r="OSM110" s="130"/>
      <c r="OSN110" s="129"/>
      <c r="OSO110" s="130"/>
      <c r="OSP110" s="130"/>
      <c r="OSQ110" s="130"/>
      <c r="OSR110" s="130"/>
      <c r="OSS110" s="130"/>
      <c r="OST110" s="130"/>
      <c r="OSU110" s="130"/>
      <c r="OSV110" s="130"/>
      <c r="OSW110" s="130"/>
      <c r="OSX110" s="130"/>
      <c r="OSY110" s="130"/>
      <c r="OSZ110" s="130"/>
      <c r="OTA110" s="130"/>
      <c r="OTB110" s="130"/>
      <c r="OTC110" s="130"/>
      <c r="OTD110" s="130"/>
      <c r="OTE110" s="130"/>
      <c r="OTF110" s="130"/>
      <c r="OTG110" s="130"/>
      <c r="OTH110" s="130"/>
      <c r="OTI110" s="130"/>
      <c r="OTJ110" s="129"/>
      <c r="OTK110" s="130"/>
      <c r="OTL110" s="130"/>
      <c r="OTM110" s="130"/>
      <c r="OTN110" s="130"/>
      <c r="OTO110" s="130"/>
      <c r="OTP110" s="130"/>
      <c r="OTQ110" s="130"/>
      <c r="OTR110" s="130"/>
      <c r="OTS110" s="130"/>
      <c r="OTT110" s="130"/>
      <c r="OTU110" s="130"/>
      <c r="OTV110" s="130"/>
      <c r="OTW110" s="130"/>
      <c r="OTX110" s="130"/>
      <c r="OTY110" s="130"/>
      <c r="OTZ110" s="130"/>
      <c r="OUA110" s="130"/>
      <c r="OUB110" s="130"/>
      <c r="OUC110" s="130"/>
      <c r="OUD110" s="130"/>
      <c r="OUE110" s="130"/>
      <c r="OUF110" s="129"/>
      <c r="OUG110" s="130"/>
      <c r="OUH110" s="130"/>
      <c r="OUI110" s="130"/>
      <c r="OUJ110" s="130"/>
      <c r="OUK110" s="130"/>
      <c r="OUL110" s="130"/>
      <c r="OUM110" s="130"/>
      <c r="OUN110" s="130"/>
      <c r="OUO110" s="130"/>
      <c r="OUP110" s="130"/>
      <c r="OUQ110" s="130"/>
      <c r="OUR110" s="130"/>
      <c r="OUS110" s="130"/>
      <c r="OUT110" s="130"/>
      <c r="OUU110" s="130"/>
      <c r="OUV110" s="130"/>
      <c r="OUW110" s="130"/>
      <c r="OUX110" s="130"/>
      <c r="OUY110" s="130"/>
      <c r="OUZ110" s="130"/>
      <c r="OVA110" s="130"/>
      <c r="OVB110" s="129"/>
      <c r="OVC110" s="130"/>
      <c r="OVD110" s="130"/>
      <c r="OVE110" s="130"/>
      <c r="OVF110" s="130"/>
      <c r="OVG110" s="130"/>
      <c r="OVH110" s="130"/>
      <c r="OVI110" s="130"/>
      <c r="OVJ110" s="130"/>
      <c r="OVK110" s="130"/>
      <c r="OVL110" s="130"/>
      <c r="OVM110" s="130"/>
      <c r="OVN110" s="130"/>
      <c r="OVO110" s="130"/>
      <c r="OVP110" s="130"/>
      <c r="OVQ110" s="130"/>
      <c r="OVR110" s="130"/>
      <c r="OVS110" s="130"/>
      <c r="OVT110" s="130"/>
      <c r="OVU110" s="130"/>
      <c r="OVV110" s="130"/>
      <c r="OVW110" s="130"/>
      <c r="OVX110" s="129"/>
      <c r="OVY110" s="130"/>
      <c r="OVZ110" s="130"/>
      <c r="OWA110" s="130"/>
      <c r="OWB110" s="130"/>
      <c r="OWC110" s="130"/>
      <c r="OWD110" s="130"/>
      <c r="OWE110" s="130"/>
      <c r="OWF110" s="130"/>
      <c r="OWG110" s="130"/>
      <c r="OWH110" s="130"/>
      <c r="OWI110" s="130"/>
      <c r="OWJ110" s="130"/>
      <c r="OWK110" s="130"/>
      <c r="OWL110" s="130"/>
      <c r="OWM110" s="130"/>
      <c r="OWN110" s="130"/>
      <c r="OWO110" s="130"/>
      <c r="OWP110" s="130"/>
      <c r="OWQ110" s="130"/>
      <c r="OWR110" s="130"/>
      <c r="OWS110" s="130"/>
      <c r="OWT110" s="129"/>
      <c r="OWU110" s="130"/>
      <c r="OWV110" s="130"/>
      <c r="OWW110" s="130"/>
      <c r="OWX110" s="130"/>
      <c r="OWY110" s="130"/>
      <c r="OWZ110" s="130"/>
      <c r="OXA110" s="130"/>
      <c r="OXB110" s="130"/>
      <c r="OXC110" s="130"/>
      <c r="OXD110" s="130"/>
      <c r="OXE110" s="130"/>
      <c r="OXF110" s="130"/>
      <c r="OXG110" s="130"/>
      <c r="OXH110" s="130"/>
      <c r="OXI110" s="130"/>
      <c r="OXJ110" s="130"/>
      <c r="OXK110" s="130"/>
      <c r="OXL110" s="130"/>
      <c r="OXM110" s="130"/>
      <c r="OXN110" s="130"/>
      <c r="OXO110" s="130"/>
      <c r="OXP110" s="129"/>
      <c r="OXQ110" s="130"/>
      <c r="OXR110" s="130"/>
      <c r="OXS110" s="130"/>
      <c r="OXT110" s="130"/>
      <c r="OXU110" s="130"/>
      <c r="OXV110" s="130"/>
      <c r="OXW110" s="130"/>
      <c r="OXX110" s="130"/>
      <c r="OXY110" s="130"/>
      <c r="OXZ110" s="130"/>
      <c r="OYA110" s="130"/>
      <c r="OYB110" s="130"/>
      <c r="OYC110" s="130"/>
      <c r="OYD110" s="130"/>
      <c r="OYE110" s="130"/>
      <c r="OYF110" s="130"/>
      <c r="OYG110" s="130"/>
      <c r="OYH110" s="130"/>
      <c r="OYI110" s="130"/>
      <c r="OYJ110" s="130"/>
      <c r="OYK110" s="130"/>
      <c r="OYL110" s="129"/>
      <c r="OYM110" s="130"/>
      <c r="OYN110" s="130"/>
      <c r="OYO110" s="130"/>
      <c r="OYP110" s="130"/>
      <c r="OYQ110" s="130"/>
      <c r="OYR110" s="130"/>
      <c r="OYS110" s="130"/>
      <c r="OYT110" s="130"/>
      <c r="OYU110" s="130"/>
      <c r="OYV110" s="130"/>
      <c r="OYW110" s="130"/>
      <c r="OYX110" s="130"/>
      <c r="OYY110" s="130"/>
      <c r="OYZ110" s="130"/>
      <c r="OZA110" s="130"/>
      <c r="OZB110" s="130"/>
      <c r="OZC110" s="130"/>
      <c r="OZD110" s="130"/>
      <c r="OZE110" s="130"/>
      <c r="OZF110" s="130"/>
      <c r="OZG110" s="130"/>
      <c r="OZH110" s="129"/>
      <c r="OZI110" s="130"/>
      <c r="OZJ110" s="130"/>
      <c r="OZK110" s="130"/>
      <c r="OZL110" s="130"/>
      <c r="OZM110" s="130"/>
      <c r="OZN110" s="130"/>
      <c r="OZO110" s="130"/>
      <c r="OZP110" s="130"/>
      <c r="OZQ110" s="130"/>
      <c r="OZR110" s="130"/>
      <c r="OZS110" s="130"/>
      <c r="OZT110" s="130"/>
      <c r="OZU110" s="130"/>
      <c r="OZV110" s="130"/>
      <c r="OZW110" s="130"/>
      <c r="OZX110" s="130"/>
      <c r="OZY110" s="130"/>
      <c r="OZZ110" s="130"/>
      <c r="PAA110" s="130"/>
      <c r="PAB110" s="130"/>
      <c r="PAC110" s="130"/>
      <c r="PAD110" s="129"/>
      <c r="PAE110" s="130"/>
      <c r="PAF110" s="130"/>
      <c r="PAG110" s="130"/>
      <c r="PAH110" s="130"/>
      <c r="PAI110" s="130"/>
      <c r="PAJ110" s="130"/>
      <c r="PAK110" s="130"/>
      <c r="PAL110" s="130"/>
      <c r="PAM110" s="130"/>
      <c r="PAN110" s="130"/>
      <c r="PAO110" s="130"/>
      <c r="PAP110" s="130"/>
      <c r="PAQ110" s="130"/>
      <c r="PAR110" s="130"/>
      <c r="PAS110" s="130"/>
      <c r="PAT110" s="130"/>
      <c r="PAU110" s="130"/>
      <c r="PAV110" s="130"/>
      <c r="PAW110" s="130"/>
      <c r="PAX110" s="130"/>
      <c r="PAY110" s="130"/>
      <c r="PAZ110" s="129"/>
      <c r="PBA110" s="130"/>
      <c r="PBB110" s="130"/>
      <c r="PBC110" s="130"/>
      <c r="PBD110" s="130"/>
      <c r="PBE110" s="130"/>
      <c r="PBF110" s="130"/>
      <c r="PBG110" s="130"/>
      <c r="PBH110" s="130"/>
      <c r="PBI110" s="130"/>
      <c r="PBJ110" s="130"/>
      <c r="PBK110" s="130"/>
      <c r="PBL110" s="130"/>
      <c r="PBM110" s="130"/>
      <c r="PBN110" s="130"/>
      <c r="PBO110" s="130"/>
      <c r="PBP110" s="130"/>
      <c r="PBQ110" s="130"/>
      <c r="PBR110" s="130"/>
      <c r="PBS110" s="130"/>
      <c r="PBT110" s="130"/>
      <c r="PBU110" s="130"/>
      <c r="PBV110" s="129"/>
      <c r="PBW110" s="130"/>
      <c r="PBX110" s="130"/>
      <c r="PBY110" s="130"/>
      <c r="PBZ110" s="130"/>
      <c r="PCA110" s="130"/>
      <c r="PCB110" s="130"/>
      <c r="PCC110" s="130"/>
      <c r="PCD110" s="130"/>
      <c r="PCE110" s="130"/>
      <c r="PCF110" s="130"/>
      <c r="PCG110" s="130"/>
      <c r="PCH110" s="130"/>
      <c r="PCI110" s="130"/>
      <c r="PCJ110" s="130"/>
      <c r="PCK110" s="130"/>
      <c r="PCL110" s="130"/>
      <c r="PCM110" s="130"/>
      <c r="PCN110" s="130"/>
      <c r="PCO110" s="130"/>
      <c r="PCP110" s="130"/>
      <c r="PCQ110" s="130"/>
      <c r="PCR110" s="129"/>
      <c r="PCS110" s="130"/>
      <c r="PCT110" s="130"/>
      <c r="PCU110" s="130"/>
      <c r="PCV110" s="130"/>
      <c r="PCW110" s="130"/>
      <c r="PCX110" s="130"/>
      <c r="PCY110" s="130"/>
      <c r="PCZ110" s="130"/>
      <c r="PDA110" s="130"/>
      <c r="PDB110" s="130"/>
      <c r="PDC110" s="130"/>
      <c r="PDD110" s="130"/>
      <c r="PDE110" s="130"/>
      <c r="PDF110" s="130"/>
      <c r="PDG110" s="130"/>
      <c r="PDH110" s="130"/>
      <c r="PDI110" s="130"/>
      <c r="PDJ110" s="130"/>
      <c r="PDK110" s="130"/>
      <c r="PDL110" s="130"/>
      <c r="PDM110" s="130"/>
      <c r="PDN110" s="129"/>
      <c r="PDO110" s="130"/>
      <c r="PDP110" s="130"/>
      <c r="PDQ110" s="130"/>
      <c r="PDR110" s="130"/>
      <c r="PDS110" s="130"/>
      <c r="PDT110" s="130"/>
      <c r="PDU110" s="130"/>
      <c r="PDV110" s="130"/>
      <c r="PDW110" s="130"/>
      <c r="PDX110" s="130"/>
      <c r="PDY110" s="130"/>
      <c r="PDZ110" s="130"/>
      <c r="PEA110" s="130"/>
      <c r="PEB110" s="130"/>
      <c r="PEC110" s="130"/>
      <c r="PED110" s="130"/>
      <c r="PEE110" s="130"/>
      <c r="PEF110" s="130"/>
      <c r="PEG110" s="130"/>
      <c r="PEH110" s="130"/>
      <c r="PEI110" s="130"/>
      <c r="PEJ110" s="129"/>
      <c r="PEK110" s="130"/>
      <c r="PEL110" s="130"/>
      <c r="PEM110" s="130"/>
      <c r="PEN110" s="130"/>
      <c r="PEO110" s="130"/>
      <c r="PEP110" s="130"/>
      <c r="PEQ110" s="130"/>
      <c r="PER110" s="130"/>
      <c r="PES110" s="130"/>
      <c r="PET110" s="130"/>
      <c r="PEU110" s="130"/>
      <c r="PEV110" s="130"/>
      <c r="PEW110" s="130"/>
      <c r="PEX110" s="130"/>
      <c r="PEY110" s="130"/>
      <c r="PEZ110" s="130"/>
      <c r="PFA110" s="130"/>
      <c r="PFB110" s="130"/>
      <c r="PFC110" s="130"/>
      <c r="PFD110" s="130"/>
      <c r="PFE110" s="130"/>
      <c r="PFF110" s="129"/>
      <c r="PFG110" s="130"/>
      <c r="PFH110" s="130"/>
      <c r="PFI110" s="130"/>
      <c r="PFJ110" s="130"/>
      <c r="PFK110" s="130"/>
      <c r="PFL110" s="130"/>
      <c r="PFM110" s="130"/>
      <c r="PFN110" s="130"/>
      <c r="PFO110" s="130"/>
      <c r="PFP110" s="130"/>
      <c r="PFQ110" s="130"/>
      <c r="PFR110" s="130"/>
      <c r="PFS110" s="130"/>
      <c r="PFT110" s="130"/>
      <c r="PFU110" s="130"/>
      <c r="PFV110" s="130"/>
      <c r="PFW110" s="130"/>
      <c r="PFX110" s="130"/>
      <c r="PFY110" s="130"/>
      <c r="PFZ110" s="130"/>
      <c r="PGA110" s="130"/>
      <c r="PGB110" s="129"/>
      <c r="PGC110" s="130"/>
      <c r="PGD110" s="130"/>
      <c r="PGE110" s="130"/>
      <c r="PGF110" s="130"/>
      <c r="PGG110" s="130"/>
      <c r="PGH110" s="130"/>
      <c r="PGI110" s="130"/>
      <c r="PGJ110" s="130"/>
      <c r="PGK110" s="130"/>
      <c r="PGL110" s="130"/>
      <c r="PGM110" s="130"/>
      <c r="PGN110" s="130"/>
      <c r="PGO110" s="130"/>
      <c r="PGP110" s="130"/>
      <c r="PGQ110" s="130"/>
      <c r="PGR110" s="130"/>
      <c r="PGS110" s="130"/>
      <c r="PGT110" s="130"/>
      <c r="PGU110" s="130"/>
      <c r="PGV110" s="130"/>
      <c r="PGW110" s="130"/>
      <c r="PGX110" s="129"/>
      <c r="PGY110" s="130"/>
      <c r="PGZ110" s="130"/>
      <c r="PHA110" s="130"/>
      <c r="PHB110" s="130"/>
      <c r="PHC110" s="130"/>
      <c r="PHD110" s="130"/>
      <c r="PHE110" s="130"/>
      <c r="PHF110" s="130"/>
      <c r="PHG110" s="130"/>
      <c r="PHH110" s="130"/>
      <c r="PHI110" s="130"/>
      <c r="PHJ110" s="130"/>
      <c r="PHK110" s="130"/>
      <c r="PHL110" s="130"/>
      <c r="PHM110" s="130"/>
      <c r="PHN110" s="130"/>
      <c r="PHO110" s="130"/>
      <c r="PHP110" s="130"/>
      <c r="PHQ110" s="130"/>
      <c r="PHR110" s="130"/>
      <c r="PHS110" s="130"/>
      <c r="PHT110" s="129"/>
      <c r="PHU110" s="130"/>
      <c r="PHV110" s="130"/>
      <c r="PHW110" s="130"/>
      <c r="PHX110" s="130"/>
      <c r="PHY110" s="130"/>
      <c r="PHZ110" s="130"/>
      <c r="PIA110" s="130"/>
      <c r="PIB110" s="130"/>
      <c r="PIC110" s="130"/>
      <c r="PID110" s="130"/>
      <c r="PIE110" s="130"/>
      <c r="PIF110" s="130"/>
      <c r="PIG110" s="130"/>
      <c r="PIH110" s="130"/>
      <c r="PII110" s="130"/>
      <c r="PIJ110" s="130"/>
      <c r="PIK110" s="130"/>
      <c r="PIL110" s="130"/>
      <c r="PIM110" s="130"/>
      <c r="PIN110" s="130"/>
      <c r="PIO110" s="130"/>
      <c r="PIP110" s="129"/>
      <c r="PIQ110" s="130"/>
      <c r="PIR110" s="130"/>
      <c r="PIS110" s="130"/>
      <c r="PIT110" s="130"/>
      <c r="PIU110" s="130"/>
      <c r="PIV110" s="130"/>
      <c r="PIW110" s="130"/>
      <c r="PIX110" s="130"/>
      <c r="PIY110" s="130"/>
      <c r="PIZ110" s="130"/>
      <c r="PJA110" s="130"/>
      <c r="PJB110" s="130"/>
      <c r="PJC110" s="130"/>
      <c r="PJD110" s="130"/>
      <c r="PJE110" s="130"/>
      <c r="PJF110" s="130"/>
      <c r="PJG110" s="130"/>
      <c r="PJH110" s="130"/>
      <c r="PJI110" s="130"/>
      <c r="PJJ110" s="130"/>
      <c r="PJK110" s="130"/>
      <c r="PJL110" s="129"/>
      <c r="PJM110" s="130"/>
      <c r="PJN110" s="130"/>
      <c r="PJO110" s="130"/>
      <c r="PJP110" s="130"/>
      <c r="PJQ110" s="130"/>
      <c r="PJR110" s="130"/>
      <c r="PJS110" s="130"/>
      <c r="PJT110" s="130"/>
      <c r="PJU110" s="130"/>
      <c r="PJV110" s="130"/>
      <c r="PJW110" s="130"/>
      <c r="PJX110" s="130"/>
      <c r="PJY110" s="130"/>
      <c r="PJZ110" s="130"/>
      <c r="PKA110" s="130"/>
      <c r="PKB110" s="130"/>
      <c r="PKC110" s="130"/>
      <c r="PKD110" s="130"/>
      <c r="PKE110" s="130"/>
      <c r="PKF110" s="130"/>
      <c r="PKG110" s="130"/>
      <c r="PKH110" s="129"/>
      <c r="PKI110" s="130"/>
      <c r="PKJ110" s="130"/>
      <c r="PKK110" s="130"/>
      <c r="PKL110" s="130"/>
      <c r="PKM110" s="130"/>
      <c r="PKN110" s="130"/>
      <c r="PKO110" s="130"/>
      <c r="PKP110" s="130"/>
      <c r="PKQ110" s="130"/>
      <c r="PKR110" s="130"/>
      <c r="PKS110" s="130"/>
      <c r="PKT110" s="130"/>
      <c r="PKU110" s="130"/>
      <c r="PKV110" s="130"/>
      <c r="PKW110" s="130"/>
      <c r="PKX110" s="130"/>
      <c r="PKY110" s="130"/>
      <c r="PKZ110" s="130"/>
      <c r="PLA110" s="130"/>
      <c r="PLB110" s="130"/>
      <c r="PLC110" s="130"/>
      <c r="PLD110" s="129"/>
      <c r="PLE110" s="130"/>
      <c r="PLF110" s="130"/>
      <c r="PLG110" s="130"/>
      <c r="PLH110" s="130"/>
      <c r="PLI110" s="130"/>
      <c r="PLJ110" s="130"/>
      <c r="PLK110" s="130"/>
      <c r="PLL110" s="130"/>
      <c r="PLM110" s="130"/>
      <c r="PLN110" s="130"/>
      <c r="PLO110" s="130"/>
      <c r="PLP110" s="130"/>
      <c r="PLQ110" s="130"/>
      <c r="PLR110" s="130"/>
      <c r="PLS110" s="130"/>
      <c r="PLT110" s="130"/>
      <c r="PLU110" s="130"/>
      <c r="PLV110" s="130"/>
      <c r="PLW110" s="130"/>
      <c r="PLX110" s="130"/>
      <c r="PLY110" s="130"/>
      <c r="PLZ110" s="129"/>
      <c r="PMA110" s="130"/>
      <c r="PMB110" s="130"/>
      <c r="PMC110" s="130"/>
      <c r="PMD110" s="130"/>
      <c r="PME110" s="130"/>
      <c r="PMF110" s="130"/>
      <c r="PMG110" s="130"/>
      <c r="PMH110" s="130"/>
      <c r="PMI110" s="130"/>
      <c r="PMJ110" s="130"/>
      <c r="PMK110" s="130"/>
      <c r="PML110" s="130"/>
      <c r="PMM110" s="130"/>
      <c r="PMN110" s="130"/>
      <c r="PMO110" s="130"/>
      <c r="PMP110" s="130"/>
      <c r="PMQ110" s="130"/>
      <c r="PMR110" s="130"/>
      <c r="PMS110" s="130"/>
      <c r="PMT110" s="130"/>
      <c r="PMU110" s="130"/>
      <c r="PMV110" s="129"/>
      <c r="PMW110" s="130"/>
      <c r="PMX110" s="130"/>
      <c r="PMY110" s="130"/>
      <c r="PMZ110" s="130"/>
      <c r="PNA110" s="130"/>
      <c r="PNB110" s="130"/>
      <c r="PNC110" s="130"/>
      <c r="PND110" s="130"/>
      <c r="PNE110" s="130"/>
      <c r="PNF110" s="130"/>
      <c r="PNG110" s="130"/>
      <c r="PNH110" s="130"/>
      <c r="PNI110" s="130"/>
      <c r="PNJ110" s="130"/>
      <c r="PNK110" s="130"/>
      <c r="PNL110" s="130"/>
      <c r="PNM110" s="130"/>
      <c r="PNN110" s="130"/>
      <c r="PNO110" s="130"/>
      <c r="PNP110" s="130"/>
      <c r="PNQ110" s="130"/>
      <c r="PNR110" s="129"/>
      <c r="PNS110" s="130"/>
      <c r="PNT110" s="130"/>
      <c r="PNU110" s="130"/>
      <c r="PNV110" s="130"/>
      <c r="PNW110" s="130"/>
      <c r="PNX110" s="130"/>
      <c r="PNY110" s="130"/>
      <c r="PNZ110" s="130"/>
      <c r="POA110" s="130"/>
      <c r="POB110" s="130"/>
      <c r="POC110" s="130"/>
      <c r="POD110" s="130"/>
      <c r="POE110" s="130"/>
      <c r="POF110" s="130"/>
      <c r="POG110" s="130"/>
      <c r="POH110" s="130"/>
      <c r="POI110" s="130"/>
      <c r="POJ110" s="130"/>
      <c r="POK110" s="130"/>
      <c r="POL110" s="130"/>
      <c r="POM110" s="130"/>
      <c r="PON110" s="129"/>
      <c r="POO110" s="130"/>
      <c r="POP110" s="130"/>
      <c r="POQ110" s="130"/>
      <c r="POR110" s="130"/>
      <c r="POS110" s="130"/>
      <c r="POT110" s="130"/>
      <c r="POU110" s="130"/>
      <c r="POV110" s="130"/>
      <c r="POW110" s="130"/>
      <c r="POX110" s="130"/>
      <c r="POY110" s="130"/>
      <c r="POZ110" s="130"/>
      <c r="PPA110" s="130"/>
      <c r="PPB110" s="130"/>
      <c r="PPC110" s="130"/>
      <c r="PPD110" s="130"/>
      <c r="PPE110" s="130"/>
      <c r="PPF110" s="130"/>
      <c r="PPG110" s="130"/>
      <c r="PPH110" s="130"/>
      <c r="PPI110" s="130"/>
      <c r="PPJ110" s="129"/>
      <c r="PPK110" s="130"/>
      <c r="PPL110" s="130"/>
      <c r="PPM110" s="130"/>
      <c r="PPN110" s="130"/>
      <c r="PPO110" s="130"/>
      <c r="PPP110" s="130"/>
      <c r="PPQ110" s="130"/>
      <c r="PPR110" s="130"/>
      <c r="PPS110" s="130"/>
      <c r="PPT110" s="130"/>
      <c r="PPU110" s="130"/>
      <c r="PPV110" s="130"/>
      <c r="PPW110" s="130"/>
      <c r="PPX110" s="130"/>
      <c r="PPY110" s="130"/>
      <c r="PPZ110" s="130"/>
      <c r="PQA110" s="130"/>
      <c r="PQB110" s="130"/>
      <c r="PQC110" s="130"/>
      <c r="PQD110" s="130"/>
      <c r="PQE110" s="130"/>
      <c r="PQF110" s="129"/>
      <c r="PQG110" s="130"/>
      <c r="PQH110" s="130"/>
      <c r="PQI110" s="130"/>
      <c r="PQJ110" s="130"/>
      <c r="PQK110" s="130"/>
      <c r="PQL110" s="130"/>
      <c r="PQM110" s="130"/>
      <c r="PQN110" s="130"/>
      <c r="PQO110" s="130"/>
      <c r="PQP110" s="130"/>
      <c r="PQQ110" s="130"/>
      <c r="PQR110" s="130"/>
      <c r="PQS110" s="130"/>
      <c r="PQT110" s="130"/>
      <c r="PQU110" s="130"/>
      <c r="PQV110" s="130"/>
      <c r="PQW110" s="130"/>
      <c r="PQX110" s="130"/>
      <c r="PQY110" s="130"/>
      <c r="PQZ110" s="130"/>
      <c r="PRA110" s="130"/>
      <c r="PRB110" s="129"/>
      <c r="PRC110" s="130"/>
      <c r="PRD110" s="130"/>
      <c r="PRE110" s="130"/>
      <c r="PRF110" s="130"/>
      <c r="PRG110" s="130"/>
      <c r="PRH110" s="130"/>
      <c r="PRI110" s="130"/>
      <c r="PRJ110" s="130"/>
      <c r="PRK110" s="130"/>
      <c r="PRL110" s="130"/>
      <c r="PRM110" s="130"/>
      <c r="PRN110" s="130"/>
      <c r="PRO110" s="130"/>
      <c r="PRP110" s="130"/>
      <c r="PRQ110" s="130"/>
      <c r="PRR110" s="130"/>
      <c r="PRS110" s="130"/>
      <c r="PRT110" s="130"/>
      <c r="PRU110" s="130"/>
      <c r="PRV110" s="130"/>
      <c r="PRW110" s="130"/>
      <c r="PRX110" s="129"/>
      <c r="PRY110" s="130"/>
      <c r="PRZ110" s="130"/>
      <c r="PSA110" s="130"/>
      <c r="PSB110" s="130"/>
      <c r="PSC110" s="130"/>
      <c r="PSD110" s="130"/>
      <c r="PSE110" s="130"/>
      <c r="PSF110" s="130"/>
      <c r="PSG110" s="130"/>
      <c r="PSH110" s="130"/>
      <c r="PSI110" s="130"/>
      <c r="PSJ110" s="130"/>
      <c r="PSK110" s="130"/>
      <c r="PSL110" s="130"/>
      <c r="PSM110" s="130"/>
      <c r="PSN110" s="130"/>
      <c r="PSO110" s="130"/>
      <c r="PSP110" s="130"/>
      <c r="PSQ110" s="130"/>
      <c r="PSR110" s="130"/>
      <c r="PSS110" s="130"/>
      <c r="PST110" s="129"/>
      <c r="PSU110" s="130"/>
      <c r="PSV110" s="130"/>
      <c r="PSW110" s="130"/>
      <c r="PSX110" s="130"/>
      <c r="PSY110" s="130"/>
      <c r="PSZ110" s="130"/>
      <c r="PTA110" s="130"/>
      <c r="PTB110" s="130"/>
      <c r="PTC110" s="130"/>
      <c r="PTD110" s="130"/>
      <c r="PTE110" s="130"/>
      <c r="PTF110" s="130"/>
      <c r="PTG110" s="130"/>
      <c r="PTH110" s="130"/>
      <c r="PTI110" s="130"/>
      <c r="PTJ110" s="130"/>
      <c r="PTK110" s="130"/>
      <c r="PTL110" s="130"/>
      <c r="PTM110" s="130"/>
      <c r="PTN110" s="130"/>
      <c r="PTO110" s="130"/>
      <c r="PTP110" s="129"/>
      <c r="PTQ110" s="130"/>
      <c r="PTR110" s="130"/>
      <c r="PTS110" s="130"/>
      <c r="PTT110" s="130"/>
      <c r="PTU110" s="130"/>
      <c r="PTV110" s="130"/>
      <c r="PTW110" s="130"/>
      <c r="PTX110" s="130"/>
      <c r="PTY110" s="130"/>
      <c r="PTZ110" s="130"/>
      <c r="PUA110" s="130"/>
      <c r="PUB110" s="130"/>
      <c r="PUC110" s="130"/>
      <c r="PUD110" s="130"/>
      <c r="PUE110" s="130"/>
      <c r="PUF110" s="130"/>
      <c r="PUG110" s="130"/>
      <c r="PUH110" s="130"/>
      <c r="PUI110" s="130"/>
      <c r="PUJ110" s="130"/>
      <c r="PUK110" s="130"/>
      <c r="PUL110" s="129"/>
      <c r="PUM110" s="130"/>
      <c r="PUN110" s="130"/>
      <c r="PUO110" s="130"/>
      <c r="PUP110" s="130"/>
      <c r="PUQ110" s="130"/>
      <c r="PUR110" s="130"/>
      <c r="PUS110" s="130"/>
      <c r="PUT110" s="130"/>
      <c r="PUU110" s="130"/>
      <c r="PUV110" s="130"/>
      <c r="PUW110" s="130"/>
      <c r="PUX110" s="130"/>
      <c r="PUY110" s="130"/>
      <c r="PUZ110" s="130"/>
      <c r="PVA110" s="130"/>
      <c r="PVB110" s="130"/>
      <c r="PVC110" s="130"/>
      <c r="PVD110" s="130"/>
      <c r="PVE110" s="130"/>
      <c r="PVF110" s="130"/>
      <c r="PVG110" s="130"/>
      <c r="PVH110" s="129"/>
      <c r="PVI110" s="130"/>
      <c r="PVJ110" s="130"/>
      <c r="PVK110" s="130"/>
      <c r="PVL110" s="130"/>
      <c r="PVM110" s="130"/>
      <c r="PVN110" s="130"/>
      <c r="PVO110" s="130"/>
      <c r="PVP110" s="130"/>
      <c r="PVQ110" s="130"/>
      <c r="PVR110" s="130"/>
      <c r="PVS110" s="130"/>
      <c r="PVT110" s="130"/>
      <c r="PVU110" s="130"/>
      <c r="PVV110" s="130"/>
      <c r="PVW110" s="130"/>
      <c r="PVX110" s="130"/>
      <c r="PVY110" s="130"/>
      <c r="PVZ110" s="130"/>
      <c r="PWA110" s="130"/>
      <c r="PWB110" s="130"/>
      <c r="PWC110" s="130"/>
      <c r="PWD110" s="129"/>
      <c r="PWE110" s="130"/>
      <c r="PWF110" s="130"/>
      <c r="PWG110" s="130"/>
      <c r="PWH110" s="130"/>
      <c r="PWI110" s="130"/>
      <c r="PWJ110" s="130"/>
      <c r="PWK110" s="130"/>
      <c r="PWL110" s="130"/>
      <c r="PWM110" s="130"/>
      <c r="PWN110" s="130"/>
      <c r="PWO110" s="130"/>
      <c r="PWP110" s="130"/>
      <c r="PWQ110" s="130"/>
      <c r="PWR110" s="130"/>
      <c r="PWS110" s="130"/>
      <c r="PWT110" s="130"/>
      <c r="PWU110" s="130"/>
      <c r="PWV110" s="130"/>
      <c r="PWW110" s="130"/>
      <c r="PWX110" s="130"/>
      <c r="PWY110" s="130"/>
      <c r="PWZ110" s="129"/>
      <c r="PXA110" s="130"/>
      <c r="PXB110" s="130"/>
      <c r="PXC110" s="130"/>
      <c r="PXD110" s="130"/>
      <c r="PXE110" s="130"/>
      <c r="PXF110" s="130"/>
      <c r="PXG110" s="130"/>
      <c r="PXH110" s="130"/>
      <c r="PXI110" s="130"/>
      <c r="PXJ110" s="130"/>
      <c r="PXK110" s="130"/>
      <c r="PXL110" s="130"/>
      <c r="PXM110" s="130"/>
      <c r="PXN110" s="130"/>
      <c r="PXO110" s="130"/>
      <c r="PXP110" s="130"/>
      <c r="PXQ110" s="130"/>
      <c r="PXR110" s="130"/>
      <c r="PXS110" s="130"/>
      <c r="PXT110" s="130"/>
      <c r="PXU110" s="130"/>
      <c r="PXV110" s="129"/>
      <c r="PXW110" s="130"/>
      <c r="PXX110" s="130"/>
      <c r="PXY110" s="130"/>
      <c r="PXZ110" s="130"/>
      <c r="PYA110" s="130"/>
      <c r="PYB110" s="130"/>
      <c r="PYC110" s="130"/>
      <c r="PYD110" s="130"/>
      <c r="PYE110" s="130"/>
      <c r="PYF110" s="130"/>
      <c r="PYG110" s="130"/>
      <c r="PYH110" s="130"/>
      <c r="PYI110" s="130"/>
      <c r="PYJ110" s="130"/>
      <c r="PYK110" s="130"/>
      <c r="PYL110" s="130"/>
      <c r="PYM110" s="130"/>
      <c r="PYN110" s="130"/>
      <c r="PYO110" s="130"/>
      <c r="PYP110" s="130"/>
      <c r="PYQ110" s="130"/>
      <c r="PYR110" s="129"/>
      <c r="PYS110" s="130"/>
      <c r="PYT110" s="130"/>
      <c r="PYU110" s="130"/>
      <c r="PYV110" s="130"/>
      <c r="PYW110" s="130"/>
      <c r="PYX110" s="130"/>
      <c r="PYY110" s="130"/>
      <c r="PYZ110" s="130"/>
      <c r="PZA110" s="130"/>
      <c r="PZB110" s="130"/>
      <c r="PZC110" s="130"/>
      <c r="PZD110" s="130"/>
      <c r="PZE110" s="130"/>
      <c r="PZF110" s="130"/>
      <c r="PZG110" s="130"/>
      <c r="PZH110" s="130"/>
      <c r="PZI110" s="130"/>
      <c r="PZJ110" s="130"/>
      <c r="PZK110" s="130"/>
      <c r="PZL110" s="130"/>
      <c r="PZM110" s="130"/>
      <c r="PZN110" s="129"/>
      <c r="PZO110" s="130"/>
      <c r="PZP110" s="130"/>
      <c r="PZQ110" s="130"/>
      <c r="PZR110" s="130"/>
      <c r="PZS110" s="130"/>
      <c r="PZT110" s="130"/>
      <c r="PZU110" s="130"/>
      <c r="PZV110" s="130"/>
      <c r="PZW110" s="130"/>
      <c r="PZX110" s="130"/>
      <c r="PZY110" s="130"/>
      <c r="PZZ110" s="130"/>
      <c r="QAA110" s="130"/>
      <c r="QAB110" s="130"/>
      <c r="QAC110" s="130"/>
      <c r="QAD110" s="130"/>
      <c r="QAE110" s="130"/>
      <c r="QAF110" s="130"/>
      <c r="QAG110" s="130"/>
      <c r="QAH110" s="130"/>
      <c r="QAI110" s="130"/>
      <c r="QAJ110" s="129"/>
      <c r="QAK110" s="130"/>
      <c r="QAL110" s="130"/>
      <c r="QAM110" s="130"/>
      <c r="QAN110" s="130"/>
      <c r="QAO110" s="130"/>
      <c r="QAP110" s="130"/>
      <c r="QAQ110" s="130"/>
      <c r="QAR110" s="130"/>
      <c r="QAS110" s="130"/>
      <c r="QAT110" s="130"/>
      <c r="QAU110" s="130"/>
      <c r="QAV110" s="130"/>
      <c r="QAW110" s="130"/>
      <c r="QAX110" s="130"/>
      <c r="QAY110" s="130"/>
      <c r="QAZ110" s="130"/>
      <c r="QBA110" s="130"/>
      <c r="QBB110" s="130"/>
      <c r="QBC110" s="130"/>
      <c r="QBD110" s="130"/>
      <c r="QBE110" s="130"/>
      <c r="QBF110" s="129"/>
      <c r="QBG110" s="130"/>
      <c r="QBH110" s="130"/>
      <c r="QBI110" s="130"/>
      <c r="QBJ110" s="130"/>
      <c r="QBK110" s="130"/>
      <c r="QBL110" s="130"/>
      <c r="QBM110" s="130"/>
      <c r="QBN110" s="130"/>
      <c r="QBO110" s="130"/>
      <c r="QBP110" s="130"/>
      <c r="QBQ110" s="130"/>
      <c r="QBR110" s="130"/>
      <c r="QBS110" s="130"/>
      <c r="QBT110" s="130"/>
      <c r="QBU110" s="130"/>
      <c r="QBV110" s="130"/>
      <c r="QBW110" s="130"/>
      <c r="QBX110" s="130"/>
      <c r="QBY110" s="130"/>
      <c r="QBZ110" s="130"/>
      <c r="QCA110" s="130"/>
      <c r="QCB110" s="129"/>
      <c r="QCC110" s="130"/>
      <c r="QCD110" s="130"/>
      <c r="QCE110" s="130"/>
      <c r="QCF110" s="130"/>
      <c r="QCG110" s="130"/>
      <c r="QCH110" s="130"/>
      <c r="QCI110" s="130"/>
      <c r="QCJ110" s="130"/>
      <c r="QCK110" s="130"/>
      <c r="QCL110" s="130"/>
      <c r="QCM110" s="130"/>
      <c r="QCN110" s="130"/>
      <c r="QCO110" s="130"/>
      <c r="QCP110" s="130"/>
      <c r="QCQ110" s="130"/>
      <c r="QCR110" s="130"/>
      <c r="QCS110" s="130"/>
      <c r="QCT110" s="130"/>
      <c r="QCU110" s="130"/>
      <c r="QCV110" s="130"/>
      <c r="QCW110" s="130"/>
      <c r="QCX110" s="129"/>
      <c r="QCY110" s="130"/>
      <c r="QCZ110" s="130"/>
      <c r="QDA110" s="130"/>
      <c r="QDB110" s="130"/>
      <c r="QDC110" s="130"/>
      <c r="QDD110" s="130"/>
      <c r="QDE110" s="130"/>
      <c r="QDF110" s="130"/>
      <c r="QDG110" s="130"/>
      <c r="QDH110" s="130"/>
      <c r="QDI110" s="130"/>
      <c r="QDJ110" s="130"/>
      <c r="QDK110" s="130"/>
      <c r="QDL110" s="130"/>
      <c r="QDM110" s="130"/>
      <c r="QDN110" s="130"/>
      <c r="QDO110" s="130"/>
      <c r="QDP110" s="130"/>
      <c r="QDQ110" s="130"/>
      <c r="QDR110" s="130"/>
      <c r="QDS110" s="130"/>
      <c r="QDT110" s="129"/>
      <c r="QDU110" s="130"/>
      <c r="QDV110" s="130"/>
      <c r="QDW110" s="130"/>
      <c r="QDX110" s="130"/>
      <c r="QDY110" s="130"/>
      <c r="QDZ110" s="130"/>
      <c r="QEA110" s="130"/>
      <c r="QEB110" s="130"/>
      <c r="QEC110" s="130"/>
      <c r="QED110" s="130"/>
      <c r="QEE110" s="130"/>
      <c r="QEF110" s="130"/>
      <c r="QEG110" s="130"/>
      <c r="QEH110" s="130"/>
      <c r="QEI110" s="130"/>
      <c r="QEJ110" s="130"/>
      <c r="QEK110" s="130"/>
      <c r="QEL110" s="130"/>
      <c r="QEM110" s="130"/>
      <c r="QEN110" s="130"/>
      <c r="QEO110" s="130"/>
      <c r="QEP110" s="129"/>
      <c r="QEQ110" s="130"/>
      <c r="QER110" s="130"/>
      <c r="QES110" s="130"/>
      <c r="QET110" s="130"/>
      <c r="QEU110" s="130"/>
      <c r="QEV110" s="130"/>
      <c r="QEW110" s="130"/>
      <c r="QEX110" s="130"/>
      <c r="QEY110" s="130"/>
      <c r="QEZ110" s="130"/>
      <c r="QFA110" s="130"/>
      <c r="QFB110" s="130"/>
      <c r="QFC110" s="130"/>
      <c r="QFD110" s="130"/>
      <c r="QFE110" s="130"/>
      <c r="QFF110" s="130"/>
      <c r="QFG110" s="130"/>
      <c r="QFH110" s="130"/>
      <c r="QFI110" s="130"/>
      <c r="QFJ110" s="130"/>
      <c r="QFK110" s="130"/>
      <c r="QFL110" s="129"/>
      <c r="QFM110" s="130"/>
      <c r="QFN110" s="130"/>
      <c r="QFO110" s="130"/>
      <c r="QFP110" s="130"/>
      <c r="QFQ110" s="130"/>
      <c r="QFR110" s="130"/>
      <c r="QFS110" s="130"/>
      <c r="QFT110" s="130"/>
      <c r="QFU110" s="130"/>
      <c r="QFV110" s="130"/>
      <c r="QFW110" s="130"/>
      <c r="QFX110" s="130"/>
      <c r="QFY110" s="130"/>
      <c r="QFZ110" s="130"/>
      <c r="QGA110" s="130"/>
      <c r="QGB110" s="130"/>
      <c r="QGC110" s="130"/>
      <c r="QGD110" s="130"/>
      <c r="QGE110" s="130"/>
      <c r="QGF110" s="130"/>
      <c r="QGG110" s="130"/>
      <c r="QGH110" s="129"/>
      <c r="QGI110" s="130"/>
      <c r="QGJ110" s="130"/>
      <c r="QGK110" s="130"/>
      <c r="QGL110" s="130"/>
      <c r="QGM110" s="130"/>
      <c r="QGN110" s="130"/>
      <c r="QGO110" s="130"/>
      <c r="QGP110" s="130"/>
      <c r="QGQ110" s="130"/>
      <c r="QGR110" s="130"/>
      <c r="QGS110" s="130"/>
      <c r="QGT110" s="130"/>
      <c r="QGU110" s="130"/>
      <c r="QGV110" s="130"/>
      <c r="QGW110" s="130"/>
      <c r="QGX110" s="130"/>
      <c r="QGY110" s="130"/>
      <c r="QGZ110" s="130"/>
      <c r="QHA110" s="130"/>
      <c r="QHB110" s="130"/>
      <c r="QHC110" s="130"/>
      <c r="QHD110" s="129"/>
      <c r="QHE110" s="130"/>
      <c r="QHF110" s="130"/>
      <c r="QHG110" s="130"/>
      <c r="QHH110" s="130"/>
      <c r="QHI110" s="130"/>
      <c r="QHJ110" s="130"/>
      <c r="QHK110" s="130"/>
      <c r="QHL110" s="130"/>
      <c r="QHM110" s="130"/>
      <c r="QHN110" s="130"/>
      <c r="QHO110" s="130"/>
      <c r="QHP110" s="130"/>
      <c r="QHQ110" s="130"/>
      <c r="QHR110" s="130"/>
      <c r="QHS110" s="130"/>
      <c r="QHT110" s="130"/>
      <c r="QHU110" s="130"/>
      <c r="QHV110" s="130"/>
      <c r="QHW110" s="130"/>
      <c r="QHX110" s="130"/>
      <c r="QHY110" s="130"/>
      <c r="QHZ110" s="129"/>
      <c r="QIA110" s="130"/>
      <c r="QIB110" s="130"/>
      <c r="QIC110" s="130"/>
      <c r="QID110" s="130"/>
      <c r="QIE110" s="130"/>
      <c r="QIF110" s="130"/>
      <c r="QIG110" s="130"/>
      <c r="QIH110" s="130"/>
      <c r="QII110" s="130"/>
      <c r="QIJ110" s="130"/>
      <c r="QIK110" s="130"/>
      <c r="QIL110" s="130"/>
      <c r="QIM110" s="130"/>
      <c r="QIN110" s="130"/>
      <c r="QIO110" s="130"/>
      <c r="QIP110" s="130"/>
      <c r="QIQ110" s="130"/>
      <c r="QIR110" s="130"/>
      <c r="QIS110" s="130"/>
      <c r="QIT110" s="130"/>
      <c r="QIU110" s="130"/>
      <c r="QIV110" s="129"/>
      <c r="QIW110" s="130"/>
      <c r="QIX110" s="130"/>
      <c r="QIY110" s="130"/>
      <c r="QIZ110" s="130"/>
      <c r="QJA110" s="130"/>
      <c r="QJB110" s="130"/>
      <c r="QJC110" s="130"/>
      <c r="QJD110" s="130"/>
      <c r="QJE110" s="130"/>
      <c r="QJF110" s="130"/>
      <c r="QJG110" s="130"/>
      <c r="QJH110" s="130"/>
      <c r="QJI110" s="130"/>
      <c r="QJJ110" s="130"/>
      <c r="QJK110" s="130"/>
      <c r="QJL110" s="130"/>
      <c r="QJM110" s="130"/>
      <c r="QJN110" s="130"/>
      <c r="QJO110" s="130"/>
      <c r="QJP110" s="130"/>
      <c r="QJQ110" s="130"/>
      <c r="QJR110" s="129"/>
      <c r="QJS110" s="130"/>
      <c r="QJT110" s="130"/>
      <c r="QJU110" s="130"/>
      <c r="QJV110" s="130"/>
      <c r="QJW110" s="130"/>
      <c r="QJX110" s="130"/>
      <c r="QJY110" s="130"/>
      <c r="QJZ110" s="130"/>
      <c r="QKA110" s="130"/>
      <c r="QKB110" s="130"/>
      <c r="QKC110" s="130"/>
      <c r="QKD110" s="130"/>
      <c r="QKE110" s="130"/>
      <c r="QKF110" s="130"/>
      <c r="QKG110" s="130"/>
      <c r="QKH110" s="130"/>
      <c r="QKI110" s="130"/>
      <c r="QKJ110" s="130"/>
      <c r="QKK110" s="130"/>
      <c r="QKL110" s="130"/>
      <c r="QKM110" s="130"/>
      <c r="QKN110" s="129"/>
      <c r="QKO110" s="130"/>
      <c r="QKP110" s="130"/>
      <c r="QKQ110" s="130"/>
      <c r="QKR110" s="130"/>
      <c r="QKS110" s="130"/>
      <c r="QKT110" s="130"/>
      <c r="QKU110" s="130"/>
      <c r="QKV110" s="130"/>
      <c r="QKW110" s="130"/>
      <c r="QKX110" s="130"/>
      <c r="QKY110" s="130"/>
      <c r="QKZ110" s="130"/>
      <c r="QLA110" s="130"/>
      <c r="QLB110" s="130"/>
      <c r="QLC110" s="130"/>
      <c r="QLD110" s="130"/>
      <c r="QLE110" s="130"/>
      <c r="QLF110" s="130"/>
      <c r="QLG110" s="130"/>
      <c r="QLH110" s="130"/>
      <c r="QLI110" s="130"/>
      <c r="QLJ110" s="129"/>
      <c r="QLK110" s="130"/>
      <c r="QLL110" s="130"/>
      <c r="QLM110" s="130"/>
      <c r="QLN110" s="130"/>
      <c r="QLO110" s="130"/>
      <c r="QLP110" s="130"/>
      <c r="QLQ110" s="130"/>
      <c r="QLR110" s="130"/>
      <c r="QLS110" s="130"/>
      <c r="QLT110" s="130"/>
      <c r="QLU110" s="130"/>
      <c r="QLV110" s="130"/>
      <c r="QLW110" s="130"/>
      <c r="QLX110" s="130"/>
      <c r="QLY110" s="130"/>
      <c r="QLZ110" s="130"/>
      <c r="QMA110" s="130"/>
      <c r="QMB110" s="130"/>
      <c r="QMC110" s="130"/>
      <c r="QMD110" s="130"/>
      <c r="QME110" s="130"/>
      <c r="QMF110" s="129"/>
      <c r="QMG110" s="130"/>
      <c r="QMH110" s="130"/>
      <c r="QMI110" s="130"/>
      <c r="QMJ110" s="130"/>
      <c r="QMK110" s="130"/>
      <c r="QML110" s="130"/>
      <c r="QMM110" s="130"/>
      <c r="QMN110" s="130"/>
      <c r="QMO110" s="130"/>
      <c r="QMP110" s="130"/>
      <c r="QMQ110" s="130"/>
      <c r="QMR110" s="130"/>
      <c r="QMS110" s="130"/>
      <c r="QMT110" s="130"/>
      <c r="QMU110" s="130"/>
      <c r="QMV110" s="130"/>
      <c r="QMW110" s="130"/>
      <c r="QMX110" s="130"/>
      <c r="QMY110" s="130"/>
      <c r="QMZ110" s="130"/>
      <c r="QNA110" s="130"/>
      <c r="QNB110" s="129"/>
      <c r="QNC110" s="130"/>
      <c r="QND110" s="130"/>
      <c r="QNE110" s="130"/>
      <c r="QNF110" s="130"/>
      <c r="QNG110" s="130"/>
      <c r="QNH110" s="130"/>
      <c r="QNI110" s="130"/>
      <c r="QNJ110" s="130"/>
      <c r="QNK110" s="130"/>
      <c r="QNL110" s="130"/>
      <c r="QNM110" s="130"/>
      <c r="QNN110" s="130"/>
      <c r="QNO110" s="130"/>
      <c r="QNP110" s="130"/>
      <c r="QNQ110" s="130"/>
      <c r="QNR110" s="130"/>
      <c r="QNS110" s="130"/>
      <c r="QNT110" s="130"/>
      <c r="QNU110" s="130"/>
      <c r="QNV110" s="130"/>
      <c r="QNW110" s="130"/>
      <c r="QNX110" s="129"/>
      <c r="QNY110" s="130"/>
      <c r="QNZ110" s="130"/>
      <c r="QOA110" s="130"/>
      <c r="QOB110" s="130"/>
      <c r="QOC110" s="130"/>
      <c r="QOD110" s="130"/>
      <c r="QOE110" s="130"/>
      <c r="QOF110" s="130"/>
      <c r="QOG110" s="130"/>
      <c r="QOH110" s="130"/>
      <c r="QOI110" s="130"/>
      <c r="QOJ110" s="130"/>
      <c r="QOK110" s="130"/>
      <c r="QOL110" s="130"/>
      <c r="QOM110" s="130"/>
      <c r="QON110" s="130"/>
      <c r="QOO110" s="130"/>
      <c r="QOP110" s="130"/>
      <c r="QOQ110" s="130"/>
      <c r="QOR110" s="130"/>
      <c r="QOS110" s="130"/>
      <c r="QOT110" s="129"/>
      <c r="QOU110" s="130"/>
      <c r="QOV110" s="130"/>
      <c r="QOW110" s="130"/>
      <c r="QOX110" s="130"/>
      <c r="QOY110" s="130"/>
      <c r="QOZ110" s="130"/>
      <c r="QPA110" s="130"/>
      <c r="QPB110" s="130"/>
      <c r="QPC110" s="130"/>
      <c r="QPD110" s="130"/>
      <c r="QPE110" s="130"/>
      <c r="QPF110" s="130"/>
      <c r="QPG110" s="130"/>
      <c r="QPH110" s="130"/>
      <c r="QPI110" s="130"/>
      <c r="QPJ110" s="130"/>
      <c r="QPK110" s="130"/>
      <c r="QPL110" s="130"/>
      <c r="QPM110" s="130"/>
      <c r="QPN110" s="130"/>
      <c r="QPO110" s="130"/>
      <c r="QPP110" s="129"/>
      <c r="QPQ110" s="130"/>
      <c r="QPR110" s="130"/>
      <c r="QPS110" s="130"/>
      <c r="QPT110" s="130"/>
      <c r="QPU110" s="130"/>
      <c r="QPV110" s="130"/>
      <c r="QPW110" s="130"/>
      <c r="QPX110" s="130"/>
      <c r="QPY110" s="130"/>
      <c r="QPZ110" s="130"/>
      <c r="QQA110" s="130"/>
      <c r="QQB110" s="130"/>
      <c r="QQC110" s="130"/>
      <c r="QQD110" s="130"/>
      <c r="QQE110" s="130"/>
      <c r="QQF110" s="130"/>
      <c r="QQG110" s="130"/>
      <c r="QQH110" s="130"/>
      <c r="QQI110" s="130"/>
      <c r="QQJ110" s="130"/>
      <c r="QQK110" s="130"/>
      <c r="QQL110" s="129"/>
      <c r="QQM110" s="130"/>
      <c r="QQN110" s="130"/>
      <c r="QQO110" s="130"/>
      <c r="QQP110" s="130"/>
      <c r="QQQ110" s="130"/>
      <c r="QQR110" s="130"/>
      <c r="QQS110" s="130"/>
      <c r="QQT110" s="130"/>
      <c r="QQU110" s="130"/>
      <c r="QQV110" s="130"/>
      <c r="QQW110" s="130"/>
      <c r="QQX110" s="130"/>
      <c r="QQY110" s="130"/>
      <c r="QQZ110" s="130"/>
      <c r="QRA110" s="130"/>
      <c r="QRB110" s="130"/>
      <c r="QRC110" s="130"/>
      <c r="QRD110" s="130"/>
      <c r="QRE110" s="130"/>
      <c r="QRF110" s="130"/>
      <c r="QRG110" s="130"/>
      <c r="QRH110" s="129"/>
      <c r="QRI110" s="130"/>
      <c r="QRJ110" s="130"/>
      <c r="QRK110" s="130"/>
      <c r="QRL110" s="130"/>
      <c r="QRM110" s="130"/>
      <c r="QRN110" s="130"/>
      <c r="QRO110" s="130"/>
      <c r="QRP110" s="130"/>
      <c r="QRQ110" s="130"/>
      <c r="QRR110" s="130"/>
      <c r="QRS110" s="130"/>
      <c r="QRT110" s="130"/>
      <c r="QRU110" s="130"/>
      <c r="QRV110" s="130"/>
      <c r="QRW110" s="130"/>
      <c r="QRX110" s="130"/>
      <c r="QRY110" s="130"/>
      <c r="QRZ110" s="130"/>
      <c r="QSA110" s="130"/>
      <c r="QSB110" s="130"/>
      <c r="QSC110" s="130"/>
      <c r="QSD110" s="129"/>
      <c r="QSE110" s="130"/>
      <c r="QSF110" s="130"/>
      <c r="QSG110" s="130"/>
      <c r="QSH110" s="130"/>
      <c r="QSI110" s="130"/>
      <c r="QSJ110" s="130"/>
      <c r="QSK110" s="130"/>
      <c r="QSL110" s="130"/>
      <c r="QSM110" s="130"/>
      <c r="QSN110" s="130"/>
      <c r="QSO110" s="130"/>
      <c r="QSP110" s="130"/>
      <c r="QSQ110" s="130"/>
      <c r="QSR110" s="130"/>
      <c r="QSS110" s="130"/>
      <c r="QST110" s="130"/>
      <c r="QSU110" s="130"/>
      <c r="QSV110" s="130"/>
      <c r="QSW110" s="130"/>
      <c r="QSX110" s="130"/>
      <c r="QSY110" s="130"/>
      <c r="QSZ110" s="129"/>
      <c r="QTA110" s="130"/>
      <c r="QTB110" s="130"/>
      <c r="QTC110" s="130"/>
      <c r="QTD110" s="130"/>
      <c r="QTE110" s="130"/>
      <c r="QTF110" s="130"/>
      <c r="QTG110" s="130"/>
      <c r="QTH110" s="130"/>
      <c r="QTI110" s="130"/>
      <c r="QTJ110" s="130"/>
      <c r="QTK110" s="130"/>
      <c r="QTL110" s="130"/>
      <c r="QTM110" s="130"/>
      <c r="QTN110" s="130"/>
      <c r="QTO110" s="130"/>
      <c r="QTP110" s="130"/>
      <c r="QTQ110" s="130"/>
      <c r="QTR110" s="130"/>
      <c r="QTS110" s="130"/>
      <c r="QTT110" s="130"/>
      <c r="QTU110" s="130"/>
      <c r="QTV110" s="129"/>
      <c r="QTW110" s="130"/>
      <c r="QTX110" s="130"/>
      <c r="QTY110" s="130"/>
      <c r="QTZ110" s="130"/>
      <c r="QUA110" s="130"/>
      <c r="QUB110" s="130"/>
      <c r="QUC110" s="130"/>
      <c r="QUD110" s="130"/>
      <c r="QUE110" s="130"/>
      <c r="QUF110" s="130"/>
      <c r="QUG110" s="130"/>
      <c r="QUH110" s="130"/>
      <c r="QUI110" s="130"/>
      <c r="QUJ110" s="130"/>
      <c r="QUK110" s="130"/>
      <c r="QUL110" s="130"/>
      <c r="QUM110" s="130"/>
      <c r="QUN110" s="130"/>
      <c r="QUO110" s="130"/>
      <c r="QUP110" s="130"/>
      <c r="QUQ110" s="130"/>
      <c r="QUR110" s="129"/>
      <c r="QUS110" s="130"/>
      <c r="QUT110" s="130"/>
      <c r="QUU110" s="130"/>
      <c r="QUV110" s="130"/>
      <c r="QUW110" s="130"/>
      <c r="QUX110" s="130"/>
      <c r="QUY110" s="130"/>
      <c r="QUZ110" s="130"/>
      <c r="QVA110" s="130"/>
      <c r="QVB110" s="130"/>
      <c r="QVC110" s="130"/>
      <c r="QVD110" s="130"/>
      <c r="QVE110" s="130"/>
      <c r="QVF110" s="130"/>
      <c r="QVG110" s="130"/>
      <c r="QVH110" s="130"/>
      <c r="QVI110" s="130"/>
      <c r="QVJ110" s="130"/>
      <c r="QVK110" s="130"/>
      <c r="QVL110" s="130"/>
      <c r="QVM110" s="130"/>
      <c r="QVN110" s="129"/>
      <c r="QVO110" s="130"/>
      <c r="QVP110" s="130"/>
      <c r="QVQ110" s="130"/>
      <c r="QVR110" s="130"/>
      <c r="QVS110" s="130"/>
      <c r="QVT110" s="130"/>
      <c r="QVU110" s="130"/>
      <c r="QVV110" s="130"/>
      <c r="QVW110" s="130"/>
      <c r="QVX110" s="130"/>
      <c r="QVY110" s="130"/>
      <c r="QVZ110" s="130"/>
      <c r="QWA110" s="130"/>
      <c r="QWB110" s="130"/>
      <c r="QWC110" s="130"/>
      <c r="QWD110" s="130"/>
      <c r="QWE110" s="130"/>
      <c r="QWF110" s="130"/>
      <c r="QWG110" s="130"/>
      <c r="QWH110" s="130"/>
      <c r="QWI110" s="130"/>
      <c r="QWJ110" s="129"/>
      <c r="QWK110" s="130"/>
      <c r="QWL110" s="130"/>
      <c r="QWM110" s="130"/>
      <c r="QWN110" s="130"/>
      <c r="QWO110" s="130"/>
      <c r="QWP110" s="130"/>
      <c r="QWQ110" s="130"/>
      <c r="QWR110" s="130"/>
      <c r="QWS110" s="130"/>
      <c r="QWT110" s="130"/>
      <c r="QWU110" s="130"/>
      <c r="QWV110" s="130"/>
      <c r="QWW110" s="130"/>
      <c r="QWX110" s="130"/>
      <c r="QWY110" s="130"/>
      <c r="QWZ110" s="130"/>
      <c r="QXA110" s="130"/>
      <c r="QXB110" s="130"/>
      <c r="QXC110" s="130"/>
      <c r="QXD110" s="130"/>
      <c r="QXE110" s="130"/>
      <c r="QXF110" s="129"/>
      <c r="QXG110" s="130"/>
      <c r="QXH110" s="130"/>
      <c r="QXI110" s="130"/>
      <c r="QXJ110" s="130"/>
      <c r="QXK110" s="130"/>
      <c r="QXL110" s="130"/>
      <c r="QXM110" s="130"/>
      <c r="QXN110" s="130"/>
      <c r="QXO110" s="130"/>
      <c r="QXP110" s="130"/>
      <c r="QXQ110" s="130"/>
      <c r="QXR110" s="130"/>
      <c r="QXS110" s="130"/>
      <c r="QXT110" s="130"/>
      <c r="QXU110" s="130"/>
      <c r="QXV110" s="130"/>
      <c r="QXW110" s="130"/>
      <c r="QXX110" s="130"/>
      <c r="QXY110" s="130"/>
      <c r="QXZ110" s="130"/>
      <c r="QYA110" s="130"/>
      <c r="QYB110" s="129"/>
      <c r="QYC110" s="130"/>
      <c r="QYD110" s="130"/>
      <c r="QYE110" s="130"/>
      <c r="QYF110" s="130"/>
      <c r="QYG110" s="130"/>
      <c r="QYH110" s="130"/>
      <c r="QYI110" s="130"/>
      <c r="QYJ110" s="130"/>
      <c r="QYK110" s="130"/>
      <c r="QYL110" s="130"/>
      <c r="QYM110" s="130"/>
      <c r="QYN110" s="130"/>
      <c r="QYO110" s="130"/>
      <c r="QYP110" s="130"/>
      <c r="QYQ110" s="130"/>
      <c r="QYR110" s="130"/>
      <c r="QYS110" s="130"/>
      <c r="QYT110" s="130"/>
      <c r="QYU110" s="130"/>
      <c r="QYV110" s="130"/>
      <c r="QYW110" s="130"/>
      <c r="QYX110" s="129"/>
      <c r="QYY110" s="130"/>
      <c r="QYZ110" s="130"/>
      <c r="QZA110" s="130"/>
      <c r="QZB110" s="130"/>
      <c r="QZC110" s="130"/>
      <c r="QZD110" s="130"/>
      <c r="QZE110" s="130"/>
      <c r="QZF110" s="130"/>
      <c r="QZG110" s="130"/>
      <c r="QZH110" s="130"/>
      <c r="QZI110" s="130"/>
      <c r="QZJ110" s="130"/>
      <c r="QZK110" s="130"/>
      <c r="QZL110" s="130"/>
      <c r="QZM110" s="130"/>
      <c r="QZN110" s="130"/>
      <c r="QZO110" s="130"/>
      <c r="QZP110" s="130"/>
      <c r="QZQ110" s="130"/>
      <c r="QZR110" s="130"/>
      <c r="QZS110" s="130"/>
      <c r="QZT110" s="129"/>
      <c r="QZU110" s="130"/>
      <c r="QZV110" s="130"/>
      <c r="QZW110" s="130"/>
      <c r="QZX110" s="130"/>
      <c r="QZY110" s="130"/>
      <c r="QZZ110" s="130"/>
      <c r="RAA110" s="130"/>
      <c r="RAB110" s="130"/>
      <c r="RAC110" s="130"/>
      <c r="RAD110" s="130"/>
      <c r="RAE110" s="130"/>
      <c r="RAF110" s="130"/>
      <c r="RAG110" s="130"/>
      <c r="RAH110" s="130"/>
      <c r="RAI110" s="130"/>
      <c r="RAJ110" s="130"/>
      <c r="RAK110" s="130"/>
      <c r="RAL110" s="130"/>
      <c r="RAM110" s="130"/>
      <c r="RAN110" s="130"/>
      <c r="RAO110" s="130"/>
      <c r="RAP110" s="129"/>
      <c r="RAQ110" s="130"/>
      <c r="RAR110" s="130"/>
      <c r="RAS110" s="130"/>
      <c r="RAT110" s="130"/>
      <c r="RAU110" s="130"/>
      <c r="RAV110" s="130"/>
      <c r="RAW110" s="130"/>
      <c r="RAX110" s="130"/>
      <c r="RAY110" s="130"/>
      <c r="RAZ110" s="130"/>
      <c r="RBA110" s="130"/>
      <c r="RBB110" s="130"/>
      <c r="RBC110" s="130"/>
      <c r="RBD110" s="130"/>
      <c r="RBE110" s="130"/>
      <c r="RBF110" s="130"/>
      <c r="RBG110" s="130"/>
      <c r="RBH110" s="130"/>
      <c r="RBI110" s="130"/>
      <c r="RBJ110" s="130"/>
      <c r="RBK110" s="130"/>
      <c r="RBL110" s="129"/>
      <c r="RBM110" s="130"/>
      <c r="RBN110" s="130"/>
      <c r="RBO110" s="130"/>
      <c r="RBP110" s="130"/>
      <c r="RBQ110" s="130"/>
      <c r="RBR110" s="130"/>
      <c r="RBS110" s="130"/>
      <c r="RBT110" s="130"/>
      <c r="RBU110" s="130"/>
      <c r="RBV110" s="130"/>
      <c r="RBW110" s="130"/>
      <c r="RBX110" s="130"/>
      <c r="RBY110" s="130"/>
      <c r="RBZ110" s="130"/>
      <c r="RCA110" s="130"/>
      <c r="RCB110" s="130"/>
      <c r="RCC110" s="130"/>
      <c r="RCD110" s="130"/>
      <c r="RCE110" s="130"/>
      <c r="RCF110" s="130"/>
      <c r="RCG110" s="130"/>
      <c r="RCH110" s="129"/>
      <c r="RCI110" s="130"/>
      <c r="RCJ110" s="130"/>
      <c r="RCK110" s="130"/>
      <c r="RCL110" s="130"/>
      <c r="RCM110" s="130"/>
      <c r="RCN110" s="130"/>
      <c r="RCO110" s="130"/>
      <c r="RCP110" s="130"/>
      <c r="RCQ110" s="130"/>
      <c r="RCR110" s="130"/>
      <c r="RCS110" s="130"/>
      <c r="RCT110" s="130"/>
      <c r="RCU110" s="130"/>
      <c r="RCV110" s="130"/>
      <c r="RCW110" s="130"/>
      <c r="RCX110" s="130"/>
      <c r="RCY110" s="130"/>
      <c r="RCZ110" s="130"/>
      <c r="RDA110" s="130"/>
      <c r="RDB110" s="130"/>
      <c r="RDC110" s="130"/>
      <c r="RDD110" s="129"/>
      <c r="RDE110" s="130"/>
      <c r="RDF110" s="130"/>
      <c r="RDG110" s="130"/>
      <c r="RDH110" s="130"/>
      <c r="RDI110" s="130"/>
      <c r="RDJ110" s="130"/>
      <c r="RDK110" s="130"/>
      <c r="RDL110" s="130"/>
      <c r="RDM110" s="130"/>
      <c r="RDN110" s="130"/>
      <c r="RDO110" s="130"/>
      <c r="RDP110" s="130"/>
      <c r="RDQ110" s="130"/>
      <c r="RDR110" s="130"/>
      <c r="RDS110" s="130"/>
      <c r="RDT110" s="130"/>
      <c r="RDU110" s="130"/>
      <c r="RDV110" s="130"/>
      <c r="RDW110" s="130"/>
      <c r="RDX110" s="130"/>
      <c r="RDY110" s="130"/>
      <c r="RDZ110" s="129"/>
      <c r="REA110" s="130"/>
      <c r="REB110" s="130"/>
      <c r="REC110" s="130"/>
      <c r="RED110" s="130"/>
      <c r="REE110" s="130"/>
      <c r="REF110" s="130"/>
      <c r="REG110" s="130"/>
      <c r="REH110" s="130"/>
      <c r="REI110" s="130"/>
      <c r="REJ110" s="130"/>
      <c r="REK110" s="130"/>
      <c r="REL110" s="130"/>
      <c r="REM110" s="130"/>
      <c r="REN110" s="130"/>
      <c r="REO110" s="130"/>
      <c r="REP110" s="130"/>
      <c r="REQ110" s="130"/>
      <c r="RER110" s="130"/>
      <c r="RES110" s="130"/>
      <c r="RET110" s="130"/>
      <c r="REU110" s="130"/>
      <c r="REV110" s="129"/>
      <c r="REW110" s="130"/>
      <c r="REX110" s="130"/>
      <c r="REY110" s="130"/>
      <c r="REZ110" s="130"/>
      <c r="RFA110" s="130"/>
      <c r="RFB110" s="130"/>
      <c r="RFC110" s="130"/>
      <c r="RFD110" s="130"/>
      <c r="RFE110" s="130"/>
      <c r="RFF110" s="130"/>
      <c r="RFG110" s="130"/>
      <c r="RFH110" s="130"/>
      <c r="RFI110" s="130"/>
      <c r="RFJ110" s="130"/>
      <c r="RFK110" s="130"/>
      <c r="RFL110" s="130"/>
      <c r="RFM110" s="130"/>
      <c r="RFN110" s="130"/>
      <c r="RFO110" s="130"/>
      <c r="RFP110" s="130"/>
      <c r="RFQ110" s="130"/>
      <c r="RFR110" s="129"/>
      <c r="RFS110" s="130"/>
      <c r="RFT110" s="130"/>
      <c r="RFU110" s="130"/>
      <c r="RFV110" s="130"/>
      <c r="RFW110" s="130"/>
      <c r="RFX110" s="130"/>
      <c r="RFY110" s="130"/>
      <c r="RFZ110" s="130"/>
      <c r="RGA110" s="130"/>
      <c r="RGB110" s="130"/>
      <c r="RGC110" s="130"/>
      <c r="RGD110" s="130"/>
      <c r="RGE110" s="130"/>
      <c r="RGF110" s="130"/>
      <c r="RGG110" s="130"/>
      <c r="RGH110" s="130"/>
      <c r="RGI110" s="130"/>
      <c r="RGJ110" s="130"/>
      <c r="RGK110" s="130"/>
      <c r="RGL110" s="130"/>
      <c r="RGM110" s="130"/>
      <c r="RGN110" s="129"/>
      <c r="RGO110" s="130"/>
      <c r="RGP110" s="130"/>
      <c r="RGQ110" s="130"/>
      <c r="RGR110" s="130"/>
      <c r="RGS110" s="130"/>
      <c r="RGT110" s="130"/>
      <c r="RGU110" s="130"/>
      <c r="RGV110" s="130"/>
      <c r="RGW110" s="130"/>
      <c r="RGX110" s="130"/>
      <c r="RGY110" s="130"/>
      <c r="RGZ110" s="130"/>
      <c r="RHA110" s="130"/>
      <c r="RHB110" s="130"/>
      <c r="RHC110" s="130"/>
      <c r="RHD110" s="130"/>
      <c r="RHE110" s="130"/>
      <c r="RHF110" s="130"/>
      <c r="RHG110" s="130"/>
      <c r="RHH110" s="130"/>
      <c r="RHI110" s="130"/>
      <c r="RHJ110" s="129"/>
      <c r="RHK110" s="130"/>
      <c r="RHL110" s="130"/>
      <c r="RHM110" s="130"/>
      <c r="RHN110" s="130"/>
      <c r="RHO110" s="130"/>
      <c r="RHP110" s="130"/>
      <c r="RHQ110" s="130"/>
      <c r="RHR110" s="130"/>
      <c r="RHS110" s="130"/>
      <c r="RHT110" s="130"/>
      <c r="RHU110" s="130"/>
      <c r="RHV110" s="130"/>
      <c r="RHW110" s="130"/>
      <c r="RHX110" s="130"/>
      <c r="RHY110" s="130"/>
      <c r="RHZ110" s="130"/>
      <c r="RIA110" s="130"/>
      <c r="RIB110" s="130"/>
      <c r="RIC110" s="130"/>
      <c r="RID110" s="130"/>
      <c r="RIE110" s="130"/>
      <c r="RIF110" s="129"/>
      <c r="RIG110" s="130"/>
      <c r="RIH110" s="130"/>
      <c r="RII110" s="130"/>
      <c r="RIJ110" s="130"/>
      <c r="RIK110" s="130"/>
      <c r="RIL110" s="130"/>
      <c r="RIM110" s="130"/>
      <c r="RIN110" s="130"/>
      <c r="RIO110" s="130"/>
      <c r="RIP110" s="130"/>
      <c r="RIQ110" s="130"/>
      <c r="RIR110" s="130"/>
      <c r="RIS110" s="130"/>
      <c r="RIT110" s="130"/>
      <c r="RIU110" s="130"/>
      <c r="RIV110" s="130"/>
      <c r="RIW110" s="130"/>
      <c r="RIX110" s="130"/>
      <c r="RIY110" s="130"/>
      <c r="RIZ110" s="130"/>
      <c r="RJA110" s="130"/>
      <c r="RJB110" s="129"/>
      <c r="RJC110" s="130"/>
      <c r="RJD110" s="130"/>
      <c r="RJE110" s="130"/>
      <c r="RJF110" s="130"/>
      <c r="RJG110" s="130"/>
      <c r="RJH110" s="130"/>
      <c r="RJI110" s="130"/>
      <c r="RJJ110" s="130"/>
      <c r="RJK110" s="130"/>
      <c r="RJL110" s="130"/>
      <c r="RJM110" s="130"/>
      <c r="RJN110" s="130"/>
      <c r="RJO110" s="130"/>
      <c r="RJP110" s="130"/>
      <c r="RJQ110" s="130"/>
      <c r="RJR110" s="130"/>
      <c r="RJS110" s="130"/>
      <c r="RJT110" s="130"/>
      <c r="RJU110" s="130"/>
      <c r="RJV110" s="130"/>
      <c r="RJW110" s="130"/>
      <c r="RJX110" s="129"/>
      <c r="RJY110" s="130"/>
      <c r="RJZ110" s="130"/>
      <c r="RKA110" s="130"/>
      <c r="RKB110" s="130"/>
      <c r="RKC110" s="130"/>
      <c r="RKD110" s="130"/>
      <c r="RKE110" s="130"/>
      <c r="RKF110" s="130"/>
      <c r="RKG110" s="130"/>
      <c r="RKH110" s="130"/>
      <c r="RKI110" s="130"/>
      <c r="RKJ110" s="130"/>
      <c r="RKK110" s="130"/>
      <c r="RKL110" s="130"/>
      <c r="RKM110" s="130"/>
      <c r="RKN110" s="130"/>
      <c r="RKO110" s="130"/>
      <c r="RKP110" s="130"/>
      <c r="RKQ110" s="130"/>
      <c r="RKR110" s="130"/>
      <c r="RKS110" s="130"/>
      <c r="RKT110" s="129"/>
      <c r="RKU110" s="130"/>
      <c r="RKV110" s="130"/>
      <c r="RKW110" s="130"/>
      <c r="RKX110" s="130"/>
      <c r="RKY110" s="130"/>
      <c r="RKZ110" s="130"/>
      <c r="RLA110" s="130"/>
      <c r="RLB110" s="130"/>
      <c r="RLC110" s="130"/>
      <c r="RLD110" s="130"/>
      <c r="RLE110" s="130"/>
      <c r="RLF110" s="130"/>
      <c r="RLG110" s="130"/>
      <c r="RLH110" s="130"/>
      <c r="RLI110" s="130"/>
      <c r="RLJ110" s="130"/>
      <c r="RLK110" s="130"/>
      <c r="RLL110" s="130"/>
      <c r="RLM110" s="130"/>
      <c r="RLN110" s="130"/>
      <c r="RLO110" s="130"/>
      <c r="RLP110" s="129"/>
      <c r="RLQ110" s="130"/>
      <c r="RLR110" s="130"/>
      <c r="RLS110" s="130"/>
      <c r="RLT110" s="130"/>
      <c r="RLU110" s="130"/>
      <c r="RLV110" s="130"/>
      <c r="RLW110" s="130"/>
      <c r="RLX110" s="130"/>
      <c r="RLY110" s="130"/>
      <c r="RLZ110" s="130"/>
      <c r="RMA110" s="130"/>
      <c r="RMB110" s="130"/>
      <c r="RMC110" s="130"/>
      <c r="RMD110" s="130"/>
      <c r="RME110" s="130"/>
      <c r="RMF110" s="130"/>
      <c r="RMG110" s="130"/>
      <c r="RMH110" s="130"/>
      <c r="RMI110" s="130"/>
      <c r="RMJ110" s="130"/>
      <c r="RMK110" s="130"/>
      <c r="RML110" s="129"/>
      <c r="RMM110" s="130"/>
      <c r="RMN110" s="130"/>
      <c r="RMO110" s="130"/>
      <c r="RMP110" s="130"/>
      <c r="RMQ110" s="130"/>
      <c r="RMR110" s="130"/>
      <c r="RMS110" s="130"/>
      <c r="RMT110" s="130"/>
      <c r="RMU110" s="130"/>
      <c r="RMV110" s="130"/>
      <c r="RMW110" s="130"/>
      <c r="RMX110" s="130"/>
      <c r="RMY110" s="130"/>
      <c r="RMZ110" s="130"/>
      <c r="RNA110" s="130"/>
      <c r="RNB110" s="130"/>
      <c r="RNC110" s="130"/>
      <c r="RND110" s="130"/>
      <c r="RNE110" s="130"/>
      <c r="RNF110" s="130"/>
      <c r="RNG110" s="130"/>
      <c r="RNH110" s="129"/>
      <c r="RNI110" s="130"/>
      <c r="RNJ110" s="130"/>
      <c r="RNK110" s="130"/>
      <c r="RNL110" s="130"/>
      <c r="RNM110" s="130"/>
      <c r="RNN110" s="130"/>
      <c r="RNO110" s="130"/>
      <c r="RNP110" s="130"/>
      <c r="RNQ110" s="130"/>
      <c r="RNR110" s="130"/>
      <c r="RNS110" s="130"/>
      <c r="RNT110" s="130"/>
      <c r="RNU110" s="130"/>
      <c r="RNV110" s="130"/>
      <c r="RNW110" s="130"/>
      <c r="RNX110" s="130"/>
      <c r="RNY110" s="130"/>
      <c r="RNZ110" s="130"/>
      <c r="ROA110" s="130"/>
      <c r="ROB110" s="130"/>
      <c r="ROC110" s="130"/>
      <c r="ROD110" s="129"/>
      <c r="ROE110" s="130"/>
      <c r="ROF110" s="130"/>
      <c r="ROG110" s="130"/>
      <c r="ROH110" s="130"/>
      <c r="ROI110" s="130"/>
      <c r="ROJ110" s="130"/>
      <c r="ROK110" s="130"/>
      <c r="ROL110" s="130"/>
      <c r="ROM110" s="130"/>
      <c r="RON110" s="130"/>
      <c r="ROO110" s="130"/>
      <c r="ROP110" s="130"/>
      <c r="ROQ110" s="130"/>
      <c r="ROR110" s="130"/>
      <c r="ROS110" s="130"/>
      <c r="ROT110" s="130"/>
      <c r="ROU110" s="130"/>
      <c r="ROV110" s="130"/>
      <c r="ROW110" s="130"/>
      <c r="ROX110" s="130"/>
      <c r="ROY110" s="130"/>
      <c r="ROZ110" s="129"/>
      <c r="RPA110" s="130"/>
      <c r="RPB110" s="130"/>
      <c r="RPC110" s="130"/>
      <c r="RPD110" s="130"/>
      <c r="RPE110" s="130"/>
      <c r="RPF110" s="130"/>
      <c r="RPG110" s="130"/>
      <c r="RPH110" s="130"/>
      <c r="RPI110" s="130"/>
      <c r="RPJ110" s="130"/>
      <c r="RPK110" s="130"/>
      <c r="RPL110" s="130"/>
      <c r="RPM110" s="130"/>
      <c r="RPN110" s="130"/>
      <c r="RPO110" s="130"/>
      <c r="RPP110" s="130"/>
      <c r="RPQ110" s="130"/>
      <c r="RPR110" s="130"/>
      <c r="RPS110" s="130"/>
      <c r="RPT110" s="130"/>
      <c r="RPU110" s="130"/>
      <c r="RPV110" s="129"/>
      <c r="RPW110" s="130"/>
      <c r="RPX110" s="130"/>
      <c r="RPY110" s="130"/>
      <c r="RPZ110" s="130"/>
      <c r="RQA110" s="130"/>
      <c r="RQB110" s="130"/>
      <c r="RQC110" s="130"/>
      <c r="RQD110" s="130"/>
      <c r="RQE110" s="130"/>
      <c r="RQF110" s="130"/>
      <c r="RQG110" s="130"/>
      <c r="RQH110" s="130"/>
      <c r="RQI110" s="130"/>
      <c r="RQJ110" s="130"/>
      <c r="RQK110" s="130"/>
      <c r="RQL110" s="130"/>
      <c r="RQM110" s="130"/>
      <c r="RQN110" s="130"/>
      <c r="RQO110" s="130"/>
      <c r="RQP110" s="130"/>
      <c r="RQQ110" s="130"/>
      <c r="RQR110" s="129"/>
      <c r="RQS110" s="130"/>
      <c r="RQT110" s="130"/>
      <c r="RQU110" s="130"/>
      <c r="RQV110" s="130"/>
      <c r="RQW110" s="130"/>
      <c r="RQX110" s="130"/>
      <c r="RQY110" s="130"/>
      <c r="RQZ110" s="130"/>
      <c r="RRA110" s="130"/>
      <c r="RRB110" s="130"/>
      <c r="RRC110" s="130"/>
      <c r="RRD110" s="130"/>
      <c r="RRE110" s="130"/>
      <c r="RRF110" s="130"/>
      <c r="RRG110" s="130"/>
      <c r="RRH110" s="130"/>
      <c r="RRI110" s="130"/>
      <c r="RRJ110" s="130"/>
      <c r="RRK110" s="130"/>
      <c r="RRL110" s="130"/>
      <c r="RRM110" s="130"/>
      <c r="RRN110" s="129"/>
      <c r="RRO110" s="130"/>
      <c r="RRP110" s="130"/>
      <c r="RRQ110" s="130"/>
      <c r="RRR110" s="130"/>
      <c r="RRS110" s="130"/>
      <c r="RRT110" s="130"/>
      <c r="RRU110" s="130"/>
      <c r="RRV110" s="130"/>
      <c r="RRW110" s="130"/>
      <c r="RRX110" s="130"/>
      <c r="RRY110" s="130"/>
      <c r="RRZ110" s="130"/>
      <c r="RSA110" s="130"/>
      <c r="RSB110" s="130"/>
      <c r="RSC110" s="130"/>
      <c r="RSD110" s="130"/>
      <c r="RSE110" s="130"/>
      <c r="RSF110" s="130"/>
      <c r="RSG110" s="130"/>
      <c r="RSH110" s="130"/>
      <c r="RSI110" s="130"/>
      <c r="RSJ110" s="129"/>
      <c r="RSK110" s="130"/>
      <c r="RSL110" s="130"/>
      <c r="RSM110" s="130"/>
      <c r="RSN110" s="130"/>
      <c r="RSO110" s="130"/>
      <c r="RSP110" s="130"/>
      <c r="RSQ110" s="130"/>
      <c r="RSR110" s="130"/>
      <c r="RSS110" s="130"/>
      <c r="RST110" s="130"/>
      <c r="RSU110" s="130"/>
      <c r="RSV110" s="130"/>
      <c r="RSW110" s="130"/>
      <c r="RSX110" s="130"/>
      <c r="RSY110" s="130"/>
      <c r="RSZ110" s="130"/>
      <c r="RTA110" s="130"/>
      <c r="RTB110" s="130"/>
      <c r="RTC110" s="130"/>
      <c r="RTD110" s="130"/>
      <c r="RTE110" s="130"/>
      <c r="RTF110" s="129"/>
      <c r="RTG110" s="130"/>
      <c r="RTH110" s="130"/>
      <c r="RTI110" s="130"/>
      <c r="RTJ110" s="130"/>
      <c r="RTK110" s="130"/>
      <c r="RTL110" s="130"/>
      <c r="RTM110" s="130"/>
      <c r="RTN110" s="130"/>
      <c r="RTO110" s="130"/>
      <c r="RTP110" s="130"/>
      <c r="RTQ110" s="130"/>
      <c r="RTR110" s="130"/>
      <c r="RTS110" s="130"/>
      <c r="RTT110" s="130"/>
      <c r="RTU110" s="130"/>
      <c r="RTV110" s="130"/>
      <c r="RTW110" s="130"/>
      <c r="RTX110" s="130"/>
      <c r="RTY110" s="130"/>
      <c r="RTZ110" s="130"/>
      <c r="RUA110" s="130"/>
      <c r="RUB110" s="129"/>
      <c r="RUC110" s="130"/>
      <c r="RUD110" s="130"/>
      <c r="RUE110" s="130"/>
      <c r="RUF110" s="130"/>
      <c r="RUG110" s="130"/>
      <c r="RUH110" s="130"/>
      <c r="RUI110" s="130"/>
      <c r="RUJ110" s="130"/>
      <c r="RUK110" s="130"/>
      <c r="RUL110" s="130"/>
      <c r="RUM110" s="130"/>
      <c r="RUN110" s="130"/>
      <c r="RUO110" s="130"/>
      <c r="RUP110" s="130"/>
      <c r="RUQ110" s="130"/>
      <c r="RUR110" s="130"/>
      <c r="RUS110" s="130"/>
      <c r="RUT110" s="130"/>
      <c r="RUU110" s="130"/>
      <c r="RUV110" s="130"/>
      <c r="RUW110" s="130"/>
      <c r="RUX110" s="129"/>
      <c r="RUY110" s="130"/>
      <c r="RUZ110" s="130"/>
      <c r="RVA110" s="130"/>
      <c r="RVB110" s="130"/>
      <c r="RVC110" s="130"/>
      <c r="RVD110" s="130"/>
      <c r="RVE110" s="130"/>
      <c r="RVF110" s="130"/>
      <c r="RVG110" s="130"/>
      <c r="RVH110" s="130"/>
      <c r="RVI110" s="130"/>
      <c r="RVJ110" s="130"/>
      <c r="RVK110" s="130"/>
      <c r="RVL110" s="130"/>
      <c r="RVM110" s="130"/>
      <c r="RVN110" s="130"/>
      <c r="RVO110" s="130"/>
      <c r="RVP110" s="130"/>
      <c r="RVQ110" s="130"/>
      <c r="RVR110" s="130"/>
      <c r="RVS110" s="130"/>
      <c r="RVT110" s="129"/>
      <c r="RVU110" s="130"/>
      <c r="RVV110" s="130"/>
      <c r="RVW110" s="130"/>
      <c r="RVX110" s="130"/>
      <c r="RVY110" s="130"/>
      <c r="RVZ110" s="130"/>
      <c r="RWA110" s="130"/>
      <c r="RWB110" s="130"/>
      <c r="RWC110" s="130"/>
      <c r="RWD110" s="130"/>
      <c r="RWE110" s="130"/>
      <c r="RWF110" s="130"/>
      <c r="RWG110" s="130"/>
      <c r="RWH110" s="130"/>
      <c r="RWI110" s="130"/>
      <c r="RWJ110" s="130"/>
      <c r="RWK110" s="130"/>
      <c r="RWL110" s="130"/>
      <c r="RWM110" s="130"/>
      <c r="RWN110" s="130"/>
      <c r="RWO110" s="130"/>
      <c r="RWP110" s="129"/>
      <c r="RWQ110" s="130"/>
      <c r="RWR110" s="130"/>
      <c r="RWS110" s="130"/>
      <c r="RWT110" s="130"/>
      <c r="RWU110" s="130"/>
      <c r="RWV110" s="130"/>
      <c r="RWW110" s="130"/>
      <c r="RWX110" s="130"/>
      <c r="RWY110" s="130"/>
      <c r="RWZ110" s="130"/>
      <c r="RXA110" s="130"/>
      <c r="RXB110" s="130"/>
      <c r="RXC110" s="130"/>
      <c r="RXD110" s="130"/>
      <c r="RXE110" s="130"/>
      <c r="RXF110" s="130"/>
      <c r="RXG110" s="130"/>
      <c r="RXH110" s="130"/>
      <c r="RXI110" s="130"/>
      <c r="RXJ110" s="130"/>
      <c r="RXK110" s="130"/>
      <c r="RXL110" s="129"/>
      <c r="RXM110" s="130"/>
      <c r="RXN110" s="130"/>
      <c r="RXO110" s="130"/>
      <c r="RXP110" s="130"/>
      <c r="RXQ110" s="130"/>
      <c r="RXR110" s="130"/>
      <c r="RXS110" s="130"/>
      <c r="RXT110" s="130"/>
      <c r="RXU110" s="130"/>
      <c r="RXV110" s="130"/>
      <c r="RXW110" s="130"/>
      <c r="RXX110" s="130"/>
      <c r="RXY110" s="130"/>
      <c r="RXZ110" s="130"/>
      <c r="RYA110" s="130"/>
      <c r="RYB110" s="130"/>
      <c r="RYC110" s="130"/>
      <c r="RYD110" s="130"/>
      <c r="RYE110" s="130"/>
      <c r="RYF110" s="130"/>
      <c r="RYG110" s="130"/>
      <c r="RYH110" s="129"/>
      <c r="RYI110" s="130"/>
      <c r="RYJ110" s="130"/>
      <c r="RYK110" s="130"/>
      <c r="RYL110" s="130"/>
      <c r="RYM110" s="130"/>
      <c r="RYN110" s="130"/>
      <c r="RYO110" s="130"/>
      <c r="RYP110" s="130"/>
      <c r="RYQ110" s="130"/>
      <c r="RYR110" s="130"/>
      <c r="RYS110" s="130"/>
      <c r="RYT110" s="130"/>
      <c r="RYU110" s="130"/>
      <c r="RYV110" s="130"/>
      <c r="RYW110" s="130"/>
      <c r="RYX110" s="130"/>
      <c r="RYY110" s="130"/>
      <c r="RYZ110" s="130"/>
      <c r="RZA110" s="130"/>
      <c r="RZB110" s="130"/>
      <c r="RZC110" s="130"/>
      <c r="RZD110" s="129"/>
      <c r="RZE110" s="130"/>
      <c r="RZF110" s="130"/>
      <c r="RZG110" s="130"/>
      <c r="RZH110" s="130"/>
      <c r="RZI110" s="130"/>
      <c r="RZJ110" s="130"/>
      <c r="RZK110" s="130"/>
      <c r="RZL110" s="130"/>
      <c r="RZM110" s="130"/>
      <c r="RZN110" s="130"/>
      <c r="RZO110" s="130"/>
      <c r="RZP110" s="130"/>
      <c r="RZQ110" s="130"/>
      <c r="RZR110" s="130"/>
      <c r="RZS110" s="130"/>
      <c r="RZT110" s="130"/>
      <c r="RZU110" s="130"/>
      <c r="RZV110" s="130"/>
      <c r="RZW110" s="130"/>
      <c r="RZX110" s="130"/>
      <c r="RZY110" s="130"/>
      <c r="RZZ110" s="129"/>
      <c r="SAA110" s="130"/>
      <c r="SAB110" s="130"/>
      <c r="SAC110" s="130"/>
      <c r="SAD110" s="130"/>
      <c r="SAE110" s="130"/>
      <c r="SAF110" s="130"/>
      <c r="SAG110" s="130"/>
      <c r="SAH110" s="130"/>
      <c r="SAI110" s="130"/>
      <c r="SAJ110" s="130"/>
      <c r="SAK110" s="130"/>
      <c r="SAL110" s="130"/>
      <c r="SAM110" s="130"/>
      <c r="SAN110" s="130"/>
      <c r="SAO110" s="130"/>
      <c r="SAP110" s="130"/>
      <c r="SAQ110" s="130"/>
      <c r="SAR110" s="130"/>
      <c r="SAS110" s="130"/>
      <c r="SAT110" s="130"/>
      <c r="SAU110" s="130"/>
      <c r="SAV110" s="129"/>
      <c r="SAW110" s="130"/>
      <c r="SAX110" s="130"/>
      <c r="SAY110" s="130"/>
      <c r="SAZ110" s="130"/>
      <c r="SBA110" s="130"/>
      <c r="SBB110" s="130"/>
      <c r="SBC110" s="130"/>
      <c r="SBD110" s="130"/>
      <c r="SBE110" s="130"/>
      <c r="SBF110" s="130"/>
      <c r="SBG110" s="130"/>
      <c r="SBH110" s="130"/>
      <c r="SBI110" s="130"/>
      <c r="SBJ110" s="130"/>
      <c r="SBK110" s="130"/>
      <c r="SBL110" s="130"/>
      <c r="SBM110" s="130"/>
      <c r="SBN110" s="130"/>
      <c r="SBO110" s="130"/>
      <c r="SBP110" s="130"/>
      <c r="SBQ110" s="130"/>
      <c r="SBR110" s="129"/>
      <c r="SBS110" s="130"/>
      <c r="SBT110" s="130"/>
      <c r="SBU110" s="130"/>
      <c r="SBV110" s="130"/>
      <c r="SBW110" s="130"/>
      <c r="SBX110" s="130"/>
      <c r="SBY110" s="130"/>
      <c r="SBZ110" s="130"/>
      <c r="SCA110" s="130"/>
      <c r="SCB110" s="130"/>
      <c r="SCC110" s="130"/>
      <c r="SCD110" s="130"/>
      <c r="SCE110" s="130"/>
      <c r="SCF110" s="130"/>
      <c r="SCG110" s="130"/>
      <c r="SCH110" s="130"/>
      <c r="SCI110" s="130"/>
      <c r="SCJ110" s="130"/>
      <c r="SCK110" s="130"/>
      <c r="SCL110" s="130"/>
      <c r="SCM110" s="130"/>
      <c r="SCN110" s="129"/>
      <c r="SCO110" s="130"/>
      <c r="SCP110" s="130"/>
      <c r="SCQ110" s="130"/>
      <c r="SCR110" s="130"/>
      <c r="SCS110" s="130"/>
      <c r="SCT110" s="130"/>
      <c r="SCU110" s="130"/>
      <c r="SCV110" s="130"/>
      <c r="SCW110" s="130"/>
      <c r="SCX110" s="130"/>
      <c r="SCY110" s="130"/>
      <c r="SCZ110" s="130"/>
      <c r="SDA110" s="130"/>
      <c r="SDB110" s="130"/>
      <c r="SDC110" s="130"/>
      <c r="SDD110" s="130"/>
      <c r="SDE110" s="130"/>
      <c r="SDF110" s="130"/>
      <c r="SDG110" s="130"/>
      <c r="SDH110" s="130"/>
      <c r="SDI110" s="130"/>
      <c r="SDJ110" s="129"/>
      <c r="SDK110" s="130"/>
      <c r="SDL110" s="130"/>
      <c r="SDM110" s="130"/>
      <c r="SDN110" s="130"/>
      <c r="SDO110" s="130"/>
      <c r="SDP110" s="130"/>
      <c r="SDQ110" s="130"/>
      <c r="SDR110" s="130"/>
      <c r="SDS110" s="130"/>
      <c r="SDT110" s="130"/>
      <c r="SDU110" s="130"/>
      <c r="SDV110" s="130"/>
      <c r="SDW110" s="130"/>
      <c r="SDX110" s="130"/>
      <c r="SDY110" s="130"/>
      <c r="SDZ110" s="130"/>
      <c r="SEA110" s="130"/>
      <c r="SEB110" s="130"/>
      <c r="SEC110" s="130"/>
      <c r="SED110" s="130"/>
      <c r="SEE110" s="130"/>
      <c r="SEF110" s="129"/>
      <c r="SEG110" s="130"/>
      <c r="SEH110" s="130"/>
      <c r="SEI110" s="130"/>
      <c r="SEJ110" s="130"/>
      <c r="SEK110" s="130"/>
      <c r="SEL110" s="130"/>
      <c r="SEM110" s="130"/>
      <c r="SEN110" s="130"/>
      <c r="SEO110" s="130"/>
      <c r="SEP110" s="130"/>
      <c r="SEQ110" s="130"/>
      <c r="SER110" s="130"/>
      <c r="SES110" s="130"/>
      <c r="SET110" s="130"/>
      <c r="SEU110" s="130"/>
      <c r="SEV110" s="130"/>
      <c r="SEW110" s="130"/>
      <c r="SEX110" s="130"/>
      <c r="SEY110" s="130"/>
      <c r="SEZ110" s="130"/>
      <c r="SFA110" s="130"/>
      <c r="SFB110" s="129"/>
      <c r="SFC110" s="130"/>
      <c r="SFD110" s="130"/>
      <c r="SFE110" s="130"/>
      <c r="SFF110" s="130"/>
      <c r="SFG110" s="130"/>
      <c r="SFH110" s="130"/>
      <c r="SFI110" s="130"/>
      <c r="SFJ110" s="130"/>
      <c r="SFK110" s="130"/>
      <c r="SFL110" s="130"/>
      <c r="SFM110" s="130"/>
      <c r="SFN110" s="130"/>
      <c r="SFO110" s="130"/>
      <c r="SFP110" s="130"/>
      <c r="SFQ110" s="130"/>
      <c r="SFR110" s="130"/>
      <c r="SFS110" s="130"/>
      <c r="SFT110" s="130"/>
      <c r="SFU110" s="130"/>
      <c r="SFV110" s="130"/>
      <c r="SFW110" s="130"/>
      <c r="SFX110" s="129"/>
      <c r="SFY110" s="130"/>
      <c r="SFZ110" s="130"/>
      <c r="SGA110" s="130"/>
      <c r="SGB110" s="130"/>
      <c r="SGC110" s="130"/>
      <c r="SGD110" s="130"/>
      <c r="SGE110" s="130"/>
      <c r="SGF110" s="130"/>
      <c r="SGG110" s="130"/>
      <c r="SGH110" s="130"/>
      <c r="SGI110" s="130"/>
      <c r="SGJ110" s="130"/>
      <c r="SGK110" s="130"/>
      <c r="SGL110" s="130"/>
      <c r="SGM110" s="130"/>
      <c r="SGN110" s="130"/>
      <c r="SGO110" s="130"/>
      <c r="SGP110" s="130"/>
      <c r="SGQ110" s="130"/>
      <c r="SGR110" s="130"/>
      <c r="SGS110" s="130"/>
      <c r="SGT110" s="129"/>
      <c r="SGU110" s="130"/>
      <c r="SGV110" s="130"/>
      <c r="SGW110" s="130"/>
      <c r="SGX110" s="130"/>
      <c r="SGY110" s="130"/>
      <c r="SGZ110" s="130"/>
      <c r="SHA110" s="130"/>
      <c r="SHB110" s="130"/>
      <c r="SHC110" s="130"/>
      <c r="SHD110" s="130"/>
      <c r="SHE110" s="130"/>
      <c r="SHF110" s="130"/>
      <c r="SHG110" s="130"/>
      <c r="SHH110" s="130"/>
      <c r="SHI110" s="130"/>
      <c r="SHJ110" s="130"/>
      <c r="SHK110" s="130"/>
      <c r="SHL110" s="130"/>
      <c r="SHM110" s="130"/>
      <c r="SHN110" s="130"/>
      <c r="SHO110" s="130"/>
      <c r="SHP110" s="129"/>
      <c r="SHQ110" s="130"/>
      <c r="SHR110" s="130"/>
      <c r="SHS110" s="130"/>
      <c r="SHT110" s="130"/>
      <c r="SHU110" s="130"/>
      <c r="SHV110" s="130"/>
      <c r="SHW110" s="130"/>
      <c r="SHX110" s="130"/>
      <c r="SHY110" s="130"/>
      <c r="SHZ110" s="130"/>
      <c r="SIA110" s="130"/>
      <c r="SIB110" s="130"/>
      <c r="SIC110" s="130"/>
      <c r="SID110" s="130"/>
      <c r="SIE110" s="130"/>
      <c r="SIF110" s="130"/>
      <c r="SIG110" s="130"/>
      <c r="SIH110" s="130"/>
      <c r="SII110" s="130"/>
      <c r="SIJ110" s="130"/>
      <c r="SIK110" s="130"/>
      <c r="SIL110" s="129"/>
      <c r="SIM110" s="130"/>
      <c r="SIN110" s="130"/>
      <c r="SIO110" s="130"/>
      <c r="SIP110" s="130"/>
      <c r="SIQ110" s="130"/>
      <c r="SIR110" s="130"/>
      <c r="SIS110" s="130"/>
      <c r="SIT110" s="130"/>
      <c r="SIU110" s="130"/>
      <c r="SIV110" s="130"/>
      <c r="SIW110" s="130"/>
      <c r="SIX110" s="130"/>
      <c r="SIY110" s="130"/>
      <c r="SIZ110" s="130"/>
      <c r="SJA110" s="130"/>
      <c r="SJB110" s="130"/>
      <c r="SJC110" s="130"/>
      <c r="SJD110" s="130"/>
      <c r="SJE110" s="130"/>
      <c r="SJF110" s="130"/>
      <c r="SJG110" s="130"/>
      <c r="SJH110" s="129"/>
      <c r="SJI110" s="130"/>
      <c r="SJJ110" s="130"/>
      <c r="SJK110" s="130"/>
      <c r="SJL110" s="130"/>
      <c r="SJM110" s="130"/>
      <c r="SJN110" s="130"/>
      <c r="SJO110" s="130"/>
      <c r="SJP110" s="130"/>
      <c r="SJQ110" s="130"/>
      <c r="SJR110" s="130"/>
      <c r="SJS110" s="130"/>
      <c r="SJT110" s="130"/>
      <c r="SJU110" s="130"/>
      <c r="SJV110" s="130"/>
      <c r="SJW110" s="130"/>
      <c r="SJX110" s="130"/>
      <c r="SJY110" s="130"/>
      <c r="SJZ110" s="130"/>
      <c r="SKA110" s="130"/>
      <c r="SKB110" s="130"/>
      <c r="SKC110" s="130"/>
      <c r="SKD110" s="129"/>
      <c r="SKE110" s="130"/>
      <c r="SKF110" s="130"/>
      <c r="SKG110" s="130"/>
      <c r="SKH110" s="130"/>
      <c r="SKI110" s="130"/>
      <c r="SKJ110" s="130"/>
      <c r="SKK110" s="130"/>
      <c r="SKL110" s="130"/>
      <c r="SKM110" s="130"/>
      <c r="SKN110" s="130"/>
      <c r="SKO110" s="130"/>
      <c r="SKP110" s="130"/>
      <c r="SKQ110" s="130"/>
      <c r="SKR110" s="130"/>
      <c r="SKS110" s="130"/>
      <c r="SKT110" s="130"/>
      <c r="SKU110" s="130"/>
      <c r="SKV110" s="130"/>
      <c r="SKW110" s="130"/>
      <c r="SKX110" s="130"/>
      <c r="SKY110" s="130"/>
      <c r="SKZ110" s="129"/>
      <c r="SLA110" s="130"/>
      <c r="SLB110" s="130"/>
      <c r="SLC110" s="130"/>
      <c r="SLD110" s="130"/>
      <c r="SLE110" s="130"/>
      <c r="SLF110" s="130"/>
      <c r="SLG110" s="130"/>
      <c r="SLH110" s="130"/>
      <c r="SLI110" s="130"/>
      <c r="SLJ110" s="130"/>
      <c r="SLK110" s="130"/>
      <c r="SLL110" s="130"/>
      <c r="SLM110" s="130"/>
      <c r="SLN110" s="130"/>
      <c r="SLO110" s="130"/>
      <c r="SLP110" s="130"/>
      <c r="SLQ110" s="130"/>
      <c r="SLR110" s="130"/>
      <c r="SLS110" s="130"/>
      <c r="SLT110" s="130"/>
      <c r="SLU110" s="130"/>
      <c r="SLV110" s="129"/>
      <c r="SLW110" s="130"/>
      <c r="SLX110" s="130"/>
      <c r="SLY110" s="130"/>
      <c r="SLZ110" s="130"/>
      <c r="SMA110" s="130"/>
      <c r="SMB110" s="130"/>
      <c r="SMC110" s="130"/>
      <c r="SMD110" s="130"/>
      <c r="SME110" s="130"/>
      <c r="SMF110" s="130"/>
      <c r="SMG110" s="130"/>
      <c r="SMH110" s="130"/>
      <c r="SMI110" s="130"/>
      <c r="SMJ110" s="130"/>
      <c r="SMK110" s="130"/>
      <c r="SML110" s="130"/>
      <c r="SMM110" s="130"/>
      <c r="SMN110" s="130"/>
      <c r="SMO110" s="130"/>
      <c r="SMP110" s="130"/>
      <c r="SMQ110" s="130"/>
      <c r="SMR110" s="129"/>
      <c r="SMS110" s="130"/>
      <c r="SMT110" s="130"/>
      <c r="SMU110" s="130"/>
      <c r="SMV110" s="130"/>
      <c r="SMW110" s="130"/>
      <c r="SMX110" s="130"/>
      <c r="SMY110" s="130"/>
      <c r="SMZ110" s="130"/>
      <c r="SNA110" s="130"/>
      <c r="SNB110" s="130"/>
      <c r="SNC110" s="130"/>
      <c r="SND110" s="130"/>
      <c r="SNE110" s="130"/>
      <c r="SNF110" s="130"/>
      <c r="SNG110" s="130"/>
      <c r="SNH110" s="130"/>
      <c r="SNI110" s="130"/>
      <c r="SNJ110" s="130"/>
      <c r="SNK110" s="130"/>
      <c r="SNL110" s="130"/>
      <c r="SNM110" s="130"/>
      <c r="SNN110" s="129"/>
      <c r="SNO110" s="130"/>
      <c r="SNP110" s="130"/>
      <c r="SNQ110" s="130"/>
      <c r="SNR110" s="130"/>
      <c r="SNS110" s="130"/>
      <c r="SNT110" s="130"/>
      <c r="SNU110" s="130"/>
      <c r="SNV110" s="130"/>
      <c r="SNW110" s="130"/>
      <c r="SNX110" s="130"/>
      <c r="SNY110" s="130"/>
      <c r="SNZ110" s="130"/>
      <c r="SOA110" s="130"/>
      <c r="SOB110" s="130"/>
      <c r="SOC110" s="130"/>
      <c r="SOD110" s="130"/>
      <c r="SOE110" s="130"/>
      <c r="SOF110" s="130"/>
      <c r="SOG110" s="130"/>
      <c r="SOH110" s="130"/>
      <c r="SOI110" s="130"/>
      <c r="SOJ110" s="129"/>
      <c r="SOK110" s="130"/>
      <c r="SOL110" s="130"/>
      <c r="SOM110" s="130"/>
      <c r="SON110" s="130"/>
      <c r="SOO110" s="130"/>
      <c r="SOP110" s="130"/>
      <c r="SOQ110" s="130"/>
      <c r="SOR110" s="130"/>
      <c r="SOS110" s="130"/>
      <c r="SOT110" s="130"/>
      <c r="SOU110" s="130"/>
      <c r="SOV110" s="130"/>
      <c r="SOW110" s="130"/>
      <c r="SOX110" s="130"/>
      <c r="SOY110" s="130"/>
      <c r="SOZ110" s="130"/>
      <c r="SPA110" s="130"/>
      <c r="SPB110" s="130"/>
      <c r="SPC110" s="130"/>
      <c r="SPD110" s="130"/>
      <c r="SPE110" s="130"/>
      <c r="SPF110" s="129"/>
      <c r="SPG110" s="130"/>
      <c r="SPH110" s="130"/>
      <c r="SPI110" s="130"/>
      <c r="SPJ110" s="130"/>
      <c r="SPK110" s="130"/>
      <c r="SPL110" s="130"/>
      <c r="SPM110" s="130"/>
      <c r="SPN110" s="130"/>
      <c r="SPO110" s="130"/>
      <c r="SPP110" s="130"/>
      <c r="SPQ110" s="130"/>
      <c r="SPR110" s="130"/>
      <c r="SPS110" s="130"/>
      <c r="SPT110" s="130"/>
      <c r="SPU110" s="130"/>
      <c r="SPV110" s="130"/>
      <c r="SPW110" s="130"/>
      <c r="SPX110" s="130"/>
      <c r="SPY110" s="130"/>
      <c r="SPZ110" s="130"/>
      <c r="SQA110" s="130"/>
      <c r="SQB110" s="129"/>
      <c r="SQC110" s="130"/>
      <c r="SQD110" s="130"/>
      <c r="SQE110" s="130"/>
      <c r="SQF110" s="130"/>
      <c r="SQG110" s="130"/>
      <c r="SQH110" s="130"/>
      <c r="SQI110" s="130"/>
      <c r="SQJ110" s="130"/>
      <c r="SQK110" s="130"/>
      <c r="SQL110" s="130"/>
      <c r="SQM110" s="130"/>
      <c r="SQN110" s="130"/>
      <c r="SQO110" s="130"/>
      <c r="SQP110" s="130"/>
      <c r="SQQ110" s="130"/>
      <c r="SQR110" s="130"/>
      <c r="SQS110" s="130"/>
      <c r="SQT110" s="130"/>
      <c r="SQU110" s="130"/>
      <c r="SQV110" s="130"/>
      <c r="SQW110" s="130"/>
      <c r="SQX110" s="129"/>
      <c r="SQY110" s="130"/>
      <c r="SQZ110" s="130"/>
      <c r="SRA110" s="130"/>
      <c r="SRB110" s="130"/>
      <c r="SRC110" s="130"/>
      <c r="SRD110" s="130"/>
      <c r="SRE110" s="130"/>
      <c r="SRF110" s="130"/>
      <c r="SRG110" s="130"/>
      <c r="SRH110" s="130"/>
      <c r="SRI110" s="130"/>
      <c r="SRJ110" s="130"/>
      <c r="SRK110" s="130"/>
      <c r="SRL110" s="130"/>
      <c r="SRM110" s="130"/>
      <c r="SRN110" s="130"/>
      <c r="SRO110" s="130"/>
      <c r="SRP110" s="130"/>
      <c r="SRQ110" s="130"/>
      <c r="SRR110" s="130"/>
      <c r="SRS110" s="130"/>
      <c r="SRT110" s="129"/>
      <c r="SRU110" s="130"/>
      <c r="SRV110" s="130"/>
      <c r="SRW110" s="130"/>
      <c r="SRX110" s="130"/>
      <c r="SRY110" s="130"/>
      <c r="SRZ110" s="130"/>
      <c r="SSA110" s="130"/>
      <c r="SSB110" s="130"/>
      <c r="SSC110" s="130"/>
      <c r="SSD110" s="130"/>
      <c r="SSE110" s="130"/>
      <c r="SSF110" s="130"/>
      <c r="SSG110" s="130"/>
      <c r="SSH110" s="130"/>
      <c r="SSI110" s="130"/>
      <c r="SSJ110" s="130"/>
      <c r="SSK110" s="130"/>
      <c r="SSL110" s="130"/>
      <c r="SSM110" s="130"/>
      <c r="SSN110" s="130"/>
      <c r="SSO110" s="130"/>
      <c r="SSP110" s="129"/>
      <c r="SSQ110" s="130"/>
      <c r="SSR110" s="130"/>
      <c r="SSS110" s="130"/>
      <c r="SST110" s="130"/>
      <c r="SSU110" s="130"/>
      <c r="SSV110" s="130"/>
      <c r="SSW110" s="130"/>
      <c r="SSX110" s="130"/>
      <c r="SSY110" s="130"/>
      <c r="SSZ110" s="130"/>
      <c r="STA110" s="130"/>
      <c r="STB110" s="130"/>
      <c r="STC110" s="130"/>
      <c r="STD110" s="130"/>
      <c r="STE110" s="130"/>
      <c r="STF110" s="130"/>
      <c r="STG110" s="130"/>
      <c r="STH110" s="130"/>
      <c r="STI110" s="130"/>
      <c r="STJ110" s="130"/>
      <c r="STK110" s="130"/>
      <c r="STL110" s="129"/>
      <c r="STM110" s="130"/>
      <c r="STN110" s="130"/>
      <c r="STO110" s="130"/>
      <c r="STP110" s="130"/>
      <c r="STQ110" s="130"/>
      <c r="STR110" s="130"/>
      <c r="STS110" s="130"/>
      <c r="STT110" s="130"/>
      <c r="STU110" s="130"/>
      <c r="STV110" s="130"/>
      <c r="STW110" s="130"/>
      <c r="STX110" s="130"/>
      <c r="STY110" s="130"/>
      <c r="STZ110" s="130"/>
      <c r="SUA110" s="130"/>
      <c r="SUB110" s="130"/>
      <c r="SUC110" s="130"/>
      <c r="SUD110" s="130"/>
      <c r="SUE110" s="130"/>
      <c r="SUF110" s="130"/>
      <c r="SUG110" s="130"/>
      <c r="SUH110" s="129"/>
      <c r="SUI110" s="130"/>
      <c r="SUJ110" s="130"/>
      <c r="SUK110" s="130"/>
      <c r="SUL110" s="130"/>
      <c r="SUM110" s="130"/>
      <c r="SUN110" s="130"/>
      <c r="SUO110" s="130"/>
      <c r="SUP110" s="130"/>
      <c r="SUQ110" s="130"/>
      <c r="SUR110" s="130"/>
      <c r="SUS110" s="130"/>
      <c r="SUT110" s="130"/>
      <c r="SUU110" s="130"/>
      <c r="SUV110" s="130"/>
      <c r="SUW110" s="130"/>
      <c r="SUX110" s="130"/>
      <c r="SUY110" s="130"/>
      <c r="SUZ110" s="130"/>
      <c r="SVA110" s="130"/>
      <c r="SVB110" s="130"/>
      <c r="SVC110" s="130"/>
      <c r="SVD110" s="129"/>
      <c r="SVE110" s="130"/>
      <c r="SVF110" s="130"/>
      <c r="SVG110" s="130"/>
      <c r="SVH110" s="130"/>
      <c r="SVI110" s="130"/>
      <c r="SVJ110" s="130"/>
      <c r="SVK110" s="130"/>
      <c r="SVL110" s="130"/>
      <c r="SVM110" s="130"/>
      <c r="SVN110" s="130"/>
      <c r="SVO110" s="130"/>
      <c r="SVP110" s="130"/>
      <c r="SVQ110" s="130"/>
      <c r="SVR110" s="130"/>
      <c r="SVS110" s="130"/>
      <c r="SVT110" s="130"/>
      <c r="SVU110" s="130"/>
      <c r="SVV110" s="130"/>
      <c r="SVW110" s="130"/>
      <c r="SVX110" s="130"/>
      <c r="SVY110" s="130"/>
      <c r="SVZ110" s="129"/>
      <c r="SWA110" s="130"/>
      <c r="SWB110" s="130"/>
      <c r="SWC110" s="130"/>
      <c r="SWD110" s="130"/>
      <c r="SWE110" s="130"/>
      <c r="SWF110" s="130"/>
      <c r="SWG110" s="130"/>
      <c r="SWH110" s="130"/>
      <c r="SWI110" s="130"/>
      <c r="SWJ110" s="130"/>
      <c r="SWK110" s="130"/>
      <c r="SWL110" s="130"/>
      <c r="SWM110" s="130"/>
      <c r="SWN110" s="130"/>
      <c r="SWO110" s="130"/>
      <c r="SWP110" s="130"/>
      <c r="SWQ110" s="130"/>
      <c r="SWR110" s="130"/>
      <c r="SWS110" s="130"/>
      <c r="SWT110" s="130"/>
      <c r="SWU110" s="130"/>
      <c r="SWV110" s="129"/>
      <c r="SWW110" s="130"/>
      <c r="SWX110" s="130"/>
      <c r="SWY110" s="130"/>
      <c r="SWZ110" s="130"/>
      <c r="SXA110" s="130"/>
      <c r="SXB110" s="130"/>
      <c r="SXC110" s="130"/>
      <c r="SXD110" s="130"/>
      <c r="SXE110" s="130"/>
      <c r="SXF110" s="130"/>
      <c r="SXG110" s="130"/>
      <c r="SXH110" s="130"/>
      <c r="SXI110" s="130"/>
      <c r="SXJ110" s="130"/>
      <c r="SXK110" s="130"/>
      <c r="SXL110" s="130"/>
      <c r="SXM110" s="130"/>
      <c r="SXN110" s="130"/>
      <c r="SXO110" s="130"/>
      <c r="SXP110" s="130"/>
      <c r="SXQ110" s="130"/>
      <c r="SXR110" s="129"/>
      <c r="SXS110" s="130"/>
      <c r="SXT110" s="130"/>
      <c r="SXU110" s="130"/>
      <c r="SXV110" s="130"/>
      <c r="SXW110" s="130"/>
      <c r="SXX110" s="130"/>
      <c r="SXY110" s="130"/>
      <c r="SXZ110" s="130"/>
      <c r="SYA110" s="130"/>
      <c r="SYB110" s="130"/>
      <c r="SYC110" s="130"/>
      <c r="SYD110" s="130"/>
      <c r="SYE110" s="130"/>
      <c r="SYF110" s="130"/>
      <c r="SYG110" s="130"/>
      <c r="SYH110" s="130"/>
      <c r="SYI110" s="130"/>
      <c r="SYJ110" s="130"/>
      <c r="SYK110" s="130"/>
      <c r="SYL110" s="130"/>
      <c r="SYM110" s="130"/>
      <c r="SYN110" s="129"/>
      <c r="SYO110" s="130"/>
      <c r="SYP110" s="130"/>
      <c r="SYQ110" s="130"/>
      <c r="SYR110" s="130"/>
      <c r="SYS110" s="130"/>
      <c r="SYT110" s="130"/>
      <c r="SYU110" s="130"/>
      <c r="SYV110" s="130"/>
      <c r="SYW110" s="130"/>
      <c r="SYX110" s="130"/>
      <c r="SYY110" s="130"/>
      <c r="SYZ110" s="130"/>
      <c r="SZA110" s="130"/>
      <c r="SZB110" s="130"/>
      <c r="SZC110" s="130"/>
      <c r="SZD110" s="130"/>
      <c r="SZE110" s="130"/>
      <c r="SZF110" s="130"/>
      <c r="SZG110" s="130"/>
      <c r="SZH110" s="130"/>
      <c r="SZI110" s="130"/>
      <c r="SZJ110" s="129"/>
      <c r="SZK110" s="130"/>
      <c r="SZL110" s="130"/>
      <c r="SZM110" s="130"/>
      <c r="SZN110" s="130"/>
      <c r="SZO110" s="130"/>
      <c r="SZP110" s="130"/>
      <c r="SZQ110" s="130"/>
      <c r="SZR110" s="130"/>
      <c r="SZS110" s="130"/>
      <c r="SZT110" s="130"/>
      <c r="SZU110" s="130"/>
      <c r="SZV110" s="130"/>
      <c r="SZW110" s="130"/>
      <c r="SZX110" s="130"/>
      <c r="SZY110" s="130"/>
      <c r="SZZ110" s="130"/>
      <c r="TAA110" s="130"/>
      <c r="TAB110" s="130"/>
      <c r="TAC110" s="130"/>
      <c r="TAD110" s="130"/>
      <c r="TAE110" s="130"/>
      <c r="TAF110" s="129"/>
      <c r="TAG110" s="130"/>
      <c r="TAH110" s="130"/>
      <c r="TAI110" s="130"/>
      <c r="TAJ110" s="130"/>
      <c r="TAK110" s="130"/>
      <c r="TAL110" s="130"/>
      <c r="TAM110" s="130"/>
      <c r="TAN110" s="130"/>
      <c r="TAO110" s="130"/>
      <c r="TAP110" s="130"/>
      <c r="TAQ110" s="130"/>
      <c r="TAR110" s="130"/>
      <c r="TAS110" s="130"/>
      <c r="TAT110" s="130"/>
      <c r="TAU110" s="130"/>
      <c r="TAV110" s="130"/>
      <c r="TAW110" s="130"/>
      <c r="TAX110" s="130"/>
      <c r="TAY110" s="130"/>
      <c r="TAZ110" s="130"/>
      <c r="TBA110" s="130"/>
      <c r="TBB110" s="129"/>
      <c r="TBC110" s="130"/>
      <c r="TBD110" s="130"/>
      <c r="TBE110" s="130"/>
      <c r="TBF110" s="130"/>
      <c r="TBG110" s="130"/>
      <c r="TBH110" s="130"/>
      <c r="TBI110" s="130"/>
      <c r="TBJ110" s="130"/>
      <c r="TBK110" s="130"/>
      <c r="TBL110" s="130"/>
      <c r="TBM110" s="130"/>
      <c r="TBN110" s="130"/>
      <c r="TBO110" s="130"/>
      <c r="TBP110" s="130"/>
      <c r="TBQ110" s="130"/>
      <c r="TBR110" s="130"/>
      <c r="TBS110" s="130"/>
      <c r="TBT110" s="130"/>
      <c r="TBU110" s="130"/>
      <c r="TBV110" s="130"/>
      <c r="TBW110" s="130"/>
      <c r="TBX110" s="129"/>
      <c r="TBY110" s="130"/>
      <c r="TBZ110" s="130"/>
      <c r="TCA110" s="130"/>
      <c r="TCB110" s="130"/>
      <c r="TCC110" s="130"/>
      <c r="TCD110" s="130"/>
      <c r="TCE110" s="130"/>
      <c r="TCF110" s="130"/>
      <c r="TCG110" s="130"/>
      <c r="TCH110" s="130"/>
      <c r="TCI110" s="130"/>
      <c r="TCJ110" s="130"/>
      <c r="TCK110" s="130"/>
      <c r="TCL110" s="130"/>
      <c r="TCM110" s="130"/>
      <c r="TCN110" s="130"/>
      <c r="TCO110" s="130"/>
      <c r="TCP110" s="130"/>
      <c r="TCQ110" s="130"/>
      <c r="TCR110" s="130"/>
      <c r="TCS110" s="130"/>
      <c r="TCT110" s="129"/>
      <c r="TCU110" s="130"/>
      <c r="TCV110" s="130"/>
      <c r="TCW110" s="130"/>
      <c r="TCX110" s="130"/>
      <c r="TCY110" s="130"/>
      <c r="TCZ110" s="130"/>
      <c r="TDA110" s="130"/>
      <c r="TDB110" s="130"/>
      <c r="TDC110" s="130"/>
      <c r="TDD110" s="130"/>
      <c r="TDE110" s="130"/>
      <c r="TDF110" s="130"/>
      <c r="TDG110" s="130"/>
      <c r="TDH110" s="130"/>
      <c r="TDI110" s="130"/>
      <c r="TDJ110" s="130"/>
      <c r="TDK110" s="130"/>
      <c r="TDL110" s="130"/>
      <c r="TDM110" s="130"/>
      <c r="TDN110" s="130"/>
      <c r="TDO110" s="130"/>
      <c r="TDP110" s="129"/>
      <c r="TDQ110" s="130"/>
      <c r="TDR110" s="130"/>
      <c r="TDS110" s="130"/>
      <c r="TDT110" s="130"/>
      <c r="TDU110" s="130"/>
      <c r="TDV110" s="130"/>
      <c r="TDW110" s="130"/>
      <c r="TDX110" s="130"/>
      <c r="TDY110" s="130"/>
      <c r="TDZ110" s="130"/>
      <c r="TEA110" s="130"/>
      <c r="TEB110" s="130"/>
      <c r="TEC110" s="130"/>
      <c r="TED110" s="130"/>
      <c r="TEE110" s="130"/>
      <c r="TEF110" s="130"/>
      <c r="TEG110" s="130"/>
      <c r="TEH110" s="130"/>
      <c r="TEI110" s="130"/>
      <c r="TEJ110" s="130"/>
      <c r="TEK110" s="130"/>
      <c r="TEL110" s="129"/>
      <c r="TEM110" s="130"/>
      <c r="TEN110" s="130"/>
      <c r="TEO110" s="130"/>
      <c r="TEP110" s="130"/>
      <c r="TEQ110" s="130"/>
      <c r="TER110" s="130"/>
      <c r="TES110" s="130"/>
      <c r="TET110" s="130"/>
      <c r="TEU110" s="130"/>
      <c r="TEV110" s="130"/>
      <c r="TEW110" s="130"/>
      <c r="TEX110" s="130"/>
      <c r="TEY110" s="130"/>
      <c r="TEZ110" s="130"/>
      <c r="TFA110" s="130"/>
      <c r="TFB110" s="130"/>
      <c r="TFC110" s="130"/>
      <c r="TFD110" s="130"/>
      <c r="TFE110" s="130"/>
      <c r="TFF110" s="130"/>
      <c r="TFG110" s="130"/>
      <c r="TFH110" s="129"/>
      <c r="TFI110" s="130"/>
      <c r="TFJ110" s="130"/>
      <c r="TFK110" s="130"/>
      <c r="TFL110" s="130"/>
      <c r="TFM110" s="130"/>
      <c r="TFN110" s="130"/>
      <c r="TFO110" s="130"/>
      <c r="TFP110" s="130"/>
      <c r="TFQ110" s="130"/>
      <c r="TFR110" s="130"/>
      <c r="TFS110" s="130"/>
      <c r="TFT110" s="130"/>
      <c r="TFU110" s="130"/>
      <c r="TFV110" s="130"/>
      <c r="TFW110" s="130"/>
      <c r="TFX110" s="130"/>
      <c r="TFY110" s="130"/>
      <c r="TFZ110" s="130"/>
      <c r="TGA110" s="130"/>
      <c r="TGB110" s="130"/>
      <c r="TGC110" s="130"/>
      <c r="TGD110" s="129"/>
      <c r="TGE110" s="130"/>
      <c r="TGF110" s="130"/>
      <c r="TGG110" s="130"/>
      <c r="TGH110" s="130"/>
      <c r="TGI110" s="130"/>
      <c r="TGJ110" s="130"/>
      <c r="TGK110" s="130"/>
      <c r="TGL110" s="130"/>
      <c r="TGM110" s="130"/>
      <c r="TGN110" s="130"/>
      <c r="TGO110" s="130"/>
      <c r="TGP110" s="130"/>
      <c r="TGQ110" s="130"/>
      <c r="TGR110" s="130"/>
      <c r="TGS110" s="130"/>
      <c r="TGT110" s="130"/>
      <c r="TGU110" s="130"/>
      <c r="TGV110" s="130"/>
      <c r="TGW110" s="130"/>
      <c r="TGX110" s="130"/>
      <c r="TGY110" s="130"/>
      <c r="TGZ110" s="129"/>
      <c r="THA110" s="130"/>
      <c r="THB110" s="130"/>
      <c r="THC110" s="130"/>
      <c r="THD110" s="130"/>
      <c r="THE110" s="130"/>
      <c r="THF110" s="130"/>
      <c r="THG110" s="130"/>
      <c r="THH110" s="130"/>
      <c r="THI110" s="130"/>
      <c r="THJ110" s="130"/>
      <c r="THK110" s="130"/>
      <c r="THL110" s="130"/>
      <c r="THM110" s="130"/>
      <c r="THN110" s="130"/>
      <c r="THO110" s="130"/>
      <c r="THP110" s="130"/>
      <c r="THQ110" s="130"/>
      <c r="THR110" s="130"/>
      <c r="THS110" s="130"/>
      <c r="THT110" s="130"/>
      <c r="THU110" s="130"/>
      <c r="THV110" s="129"/>
      <c r="THW110" s="130"/>
      <c r="THX110" s="130"/>
      <c r="THY110" s="130"/>
      <c r="THZ110" s="130"/>
      <c r="TIA110" s="130"/>
      <c r="TIB110" s="130"/>
      <c r="TIC110" s="130"/>
      <c r="TID110" s="130"/>
      <c r="TIE110" s="130"/>
      <c r="TIF110" s="130"/>
      <c r="TIG110" s="130"/>
      <c r="TIH110" s="130"/>
      <c r="TII110" s="130"/>
      <c r="TIJ110" s="130"/>
      <c r="TIK110" s="130"/>
      <c r="TIL110" s="130"/>
      <c r="TIM110" s="130"/>
      <c r="TIN110" s="130"/>
      <c r="TIO110" s="130"/>
      <c r="TIP110" s="130"/>
      <c r="TIQ110" s="130"/>
      <c r="TIR110" s="129"/>
      <c r="TIS110" s="130"/>
      <c r="TIT110" s="130"/>
      <c r="TIU110" s="130"/>
      <c r="TIV110" s="130"/>
      <c r="TIW110" s="130"/>
      <c r="TIX110" s="130"/>
      <c r="TIY110" s="130"/>
      <c r="TIZ110" s="130"/>
      <c r="TJA110" s="130"/>
      <c r="TJB110" s="130"/>
      <c r="TJC110" s="130"/>
      <c r="TJD110" s="130"/>
      <c r="TJE110" s="130"/>
      <c r="TJF110" s="130"/>
      <c r="TJG110" s="130"/>
      <c r="TJH110" s="130"/>
      <c r="TJI110" s="130"/>
      <c r="TJJ110" s="130"/>
      <c r="TJK110" s="130"/>
      <c r="TJL110" s="130"/>
      <c r="TJM110" s="130"/>
      <c r="TJN110" s="129"/>
      <c r="TJO110" s="130"/>
      <c r="TJP110" s="130"/>
      <c r="TJQ110" s="130"/>
      <c r="TJR110" s="130"/>
      <c r="TJS110" s="130"/>
      <c r="TJT110" s="130"/>
      <c r="TJU110" s="130"/>
      <c r="TJV110" s="130"/>
      <c r="TJW110" s="130"/>
      <c r="TJX110" s="130"/>
      <c r="TJY110" s="130"/>
      <c r="TJZ110" s="130"/>
      <c r="TKA110" s="130"/>
      <c r="TKB110" s="130"/>
      <c r="TKC110" s="130"/>
      <c r="TKD110" s="130"/>
      <c r="TKE110" s="130"/>
      <c r="TKF110" s="130"/>
      <c r="TKG110" s="130"/>
      <c r="TKH110" s="130"/>
      <c r="TKI110" s="130"/>
      <c r="TKJ110" s="129"/>
      <c r="TKK110" s="130"/>
      <c r="TKL110" s="130"/>
      <c r="TKM110" s="130"/>
      <c r="TKN110" s="130"/>
      <c r="TKO110" s="130"/>
      <c r="TKP110" s="130"/>
      <c r="TKQ110" s="130"/>
      <c r="TKR110" s="130"/>
      <c r="TKS110" s="130"/>
      <c r="TKT110" s="130"/>
      <c r="TKU110" s="130"/>
      <c r="TKV110" s="130"/>
      <c r="TKW110" s="130"/>
      <c r="TKX110" s="130"/>
      <c r="TKY110" s="130"/>
      <c r="TKZ110" s="130"/>
      <c r="TLA110" s="130"/>
      <c r="TLB110" s="130"/>
      <c r="TLC110" s="130"/>
      <c r="TLD110" s="130"/>
      <c r="TLE110" s="130"/>
      <c r="TLF110" s="129"/>
      <c r="TLG110" s="130"/>
      <c r="TLH110" s="130"/>
      <c r="TLI110" s="130"/>
      <c r="TLJ110" s="130"/>
      <c r="TLK110" s="130"/>
      <c r="TLL110" s="130"/>
      <c r="TLM110" s="130"/>
      <c r="TLN110" s="130"/>
      <c r="TLO110" s="130"/>
      <c r="TLP110" s="130"/>
      <c r="TLQ110" s="130"/>
      <c r="TLR110" s="130"/>
      <c r="TLS110" s="130"/>
      <c r="TLT110" s="130"/>
      <c r="TLU110" s="130"/>
      <c r="TLV110" s="130"/>
      <c r="TLW110" s="130"/>
      <c r="TLX110" s="130"/>
      <c r="TLY110" s="130"/>
      <c r="TLZ110" s="130"/>
      <c r="TMA110" s="130"/>
      <c r="TMB110" s="129"/>
      <c r="TMC110" s="130"/>
      <c r="TMD110" s="130"/>
      <c r="TME110" s="130"/>
      <c r="TMF110" s="130"/>
      <c r="TMG110" s="130"/>
      <c r="TMH110" s="130"/>
      <c r="TMI110" s="130"/>
      <c r="TMJ110" s="130"/>
      <c r="TMK110" s="130"/>
      <c r="TML110" s="130"/>
      <c r="TMM110" s="130"/>
      <c r="TMN110" s="130"/>
      <c r="TMO110" s="130"/>
      <c r="TMP110" s="130"/>
      <c r="TMQ110" s="130"/>
      <c r="TMR110" s="130"/>
      <c r="TMS110" s="130"/>
      <c r="TMT110" s="130"/>
      <c r="TMU110" s="130"/>
      <c r="TMV110" s="130"/>
      <c r="TMW110" s="130"/>
      <c r="TMX110" s="129"/>
      <c r="TMY110" s="130"/>
      <c r="TMZ110" s="130"/>
      <c r="TNA110" s="130"/>
      <c r="TNB110" s="130"/>
      <c r="TNC110" s="130"/>
      <c r="TND110" s="130"/>
      <c r="TNE110" s="130"/>
      <c r="TNF110" s="130"/>
      <c r="TNG110" s="130"/>
      <c r="TNH110" s="130"/>
      <c r="TNI110" s="130"/>
      <c r="TNJ110" s="130"/>
      <c r="TNK110" s="130"/>
      <c r="TNL110" s="130"/>
      <c r="TNM110" s="130"/>
      <c r="TNN110" s="130"/>
      <c r="TNO110" s="130"/>
      <c r="TNP110" s="130"/>
      <c r="TNQ110" s="130"/>
      <c r="TNR110" s="130"/>
      <c r="TNS110" s="130"/>
      <c r="TNT110" s="129"/>
      <c r="TNU110" s="130"/>
      <c r="TNV110" s="130"/>
      <c r="TNW110" s="130"/>
      <c r="TNX110" s="130"/>
      <c r="TNY110" s="130"/>
      <c r="TNZ110" s="130"/>
      <c r="TOA110" s="130"/>
      <c r="TOB110" s="130"/>
      <c r="TOC110" s="130"/>
      <c r="TOD110" s="130"/>
      <c r="TOE110" s="130"/>
      <c r="TOF110" s="130"/>
      <c r="TOG110" s="130"/>
      <c r="TOH110" s="130"/>
      <c r="TOI110" s="130"/>
      <c r="TOJ110" s="130"/>
      <c r="TOK110" s="130"/>
      <c r="TOL110" s="130"/>
      <c r="TOM110" s="130"/>
      <c r="TON110" s="130"/>
      <c r="TOO110" s="130"/>
      <c r="TOP110" s="129"/>
      <c r="TOQ110" s="130"/>
      <c r="TOR110" s="130"/>
      <c r="TOS110" s="130"/>
      <c r="TOT110" s="130"/>
      <c r="TOU110" s="130"/>
      <c r="TOV110" s="130"/>
      <c r="TOW110" s="130"/>
      <c r="TOX110" s="130"/>
      <c r="TOY110" s="130"/>
      <c r="TOZ110" s="130"/>
      <c r="TPA110" s="130"/>
      <c r="TPB110" s="130"/>
      <c r="TPC110" s="130"/>
      <c r="TPD110" s="130"/>
      <c r="TPE110" s="130"/>
      <c r="TPF110" s="130"/>
      <c r="TPG110" s="130"/>
      <c r="TPH110" s="130"/>
      <c r="TPI110" s="130"/>
      <c r="TPJ110" s="130"/>
      <c r="TPK110" s="130"/>
      <c r="TPL110" s="129"/>
      <c r="TPM110" s="130"/>
      <c r="TPN110" s="130"/>
      <c r="TPO110" s="130"/>
      <c r="TPP110" s="130"/>
      <c r="TPQ110" s="130"/>
      <c r="TPR110" s="130"/>
      <c r="TPS110" s="130"/>
      <c r="TPT110" s="130"/>
      <c r="TPU110" s="130"/>
      <c r="TPV110" s="130"/>
      <c r="TPW110" s="130"/>
      <c r="TPX110" s="130"/>
      <c r="TPY110" s="130"/>
      <c r="TPZ110" s="130"/>
      <c r="TQA110" s="130"/>
      <c r="TQB110" s="130"/>
      <c r="TQC110" s="130"/>
      <c r="TQD110" s="130"/>
      <c r="TQE110" s="130"/>
      <c r="TQF110" s="130"/>
      <c r="TQG110" s="130"/>
      <c r="TQH110" s="129"/>
      <c r="TQI110" s="130"/>
      <c r="TQJ110" s="130"/>
      <c r="TQK110" s="130"/>
      <c r="TQL110" s="130"/>
      <c r="TQM110" s="130"/>
      <c r="TQN110" s="130"/>
      <c r="TQO110" s="130"/>
      <c r="TQP110" s="130"/>
      <c r="TQQ110" s="130"/>
      <c r="TQR110" s="130"/>
      <c r="TQS110" s="130"/>
      <c r="TQT110" s="130"/>
      <c r="TQU110" s="130"/>
      <c r="TQV110" s="130"/>
      <c r="TQW110" s="130"/>
      <c r="TQX110" s="130"/>
      <c r="TQY110" s="130"/>
      <c r="TQZ110" s="130"/>
      <c r="TRA110" s="130"/>
      <c r="TRB110" s="130"/>
      <c r="TRC110" s="130"/>
      <c r="TRD110" s="129"/>
      <c r="TRE110" s="130"/>
      <c r="TRF110" s="130"/>
      <c r="TRG110" s="130"/>
      <c r="TRH110" s="130"/>
      <c r="TRI110" s="130"/>
      <c r="TRJ110" s="130"/>
      <c r="TRK110" s="130"/>
      <c r="TRL110" s="130"/>
      <c r="TRM110" s="130"/>
      <c r="TRN110" s="130"/>
      <c r="TRO110" s="130"/>
      <c r="TRP110" s="130"/>
      <c r="TRQ110" s="130"/>
      <c r="TRR110" s="130"/>
      <c r="TRS110" s="130"/>
      <c r="TRT110" s="130"/>
      <c r="TRU110" s="130"/>
      <c r="TRV110" s="130"/>
      <c r="TRW110" s="130"/>
      <c r="TRX110" s="130"/>
      <c r="TRY110" s="130"/>
      <c r="TRZ110" s="129"/>
      <c r="TSA110" s="130"/>
      <c r="TSB110" s="130"/>
      <c r="TSC110" s="130"/>
      <c r="TSD110" s="130"/>
      <c r="TSE110" s="130"/>
      <c r="TSF110" s="130"/>
      <c r="TSG110" s="130"/>
      <c r="TSH110" s="130"/>
      <c r="TSI110" s="130"/>
      <c r="TSJ110" s="130"/>
      <c r="TSK110" s="130"/>
      <c r="TSL110" s="130"/>
      <c r="TSM110" s="130"/>
      <c r="TSN110" s="130"/>
      <c r="TSO110" s="130"/>
      <c r="TSP110" s="130"/>
      <c r="TSQ110" s="130"/>
      <c r="TSR110" s="130"/>
      <c r="TSS110" s="130"/>
      <c r="TST110" s="130"/>
      <c r="TSU110" s="130"/>
      <c r="TSV110" s="129"/>
      <c r="TSW110" s="130"/>
      <c r="TSX110" s="130"/>
      <c r="TSY110" s="130"/>
      <c r="TSZ110" s="130"/>
      <c r="TTA110" s="130"/>
      <c r="TTB110" s="130"/>
      <c r="TTC110" s="130"/>
      <c r="TTD110" s="130"/>
      <c r="TTE110" s="130"/>
      <c r="TTF110" s="130"/>
      <c r="TTG110" s="130"/>
      <c r="TTH110" s="130"/>
      <c r="TTI110" s="130"/>
      <c r="TTJ110" s="130"/>
      <c r="TTK110" s="130"/>
      <c r="TTL110" s="130"/>
      <c r="TTM110" s="130"/>
      <c r="TTN110" s="130"/>
      <c r="TTO110" s="130"/>
      <c r="TTP110" s="130"/>
      <c r="TTQ110" s="130"/>
      <c r="TTR110" s="129"/>
      <c r="TTS110" s="130"/>
      <c r="TTT110" s="130"/>
      <c r="TTU110" s="130"/>
      <c r="TTV110" s="130"/>
      <c r="TTW110" s="130"/>
      <c r="TTX110" s="130"/>
      <c r="TTY110" s="130"/>
      <c r="TTZ110" s="130"/>
      <c r="TUA110" s="130"/>
      <c r="TUB110" s="130"/>
      <c r="TUC110" s="130"/>
      <c r="TUD110" s="130"/>
      <c r="TUE110" s="130"/>
      <c r="TUF110" s="130"/>
      <c r="TUG110" s="130"/>
      <c r="TUH110" s="130"/>
      <c r="TUI110" s="130"/>
      <c r="TUJ110" s="130"/>
      <c r="TUK110" s="130"/>
      <c r="TUL110" s="130"/>
      <c r="TUM110" s="130"/>
      <c r="TUN110" s="129"/>
      <c r="TUO110" s="130"/>
      <c r="TUP110" s="130"/>
      <c r="TUQ110" s="130"/>
      <c r="TUR110" s="130"/>
      <c r="TUS110" s="130"/>
      <c r="TUT110" s="130"/>
      <c r="TUU110" s="130"/>
      <c r="TUV110" s="130"/>
      <c r="TUW110" s="130"/>
      <c r="TUX110" s="130"/>
      <c r="TUY110" s="130"/>
      <c r="TUZ110" s="130"/>
      <c r="TVA110" s="130"/>
      <c r="TVB110" s="130"/>
      <c r="TVC110" s="130"/>
      <c r="TVD110" s="130"/>
      <c r="TVE110" s="130"/>
      <c r="TVF110" s="130"/>
      <c r="TVG110" s="130"/>
      <c r="TVH110" s="130"/>
      <c r="TVI110" s="130"/>
      <c r="TVJ110" s="129"/>
      <c r="TVK110" s="130"/>
      <c r="TVL110" s="130"/>
      <c r="TVM110" s="130"/>
      <c r="TVN110" s="130"/>
      <c r="TVO110" s="130"/>
      <c r="TVP110" s="130"/>
      <c r="TVQ110" s="130"/>
      <c r="TVR110" s="130"/>
      <c r="TVS110" s="130"/>
      <c r="TVT110" s="130"/>
      <c r="TVU110" s="130"/>
      <c r="TVV110" s="130"/>
      <c r="TVW110" s="130"/>
      <c r="TVX110" s="130"/>
      <c r="TVY110" s="130"/>
      <c r="TVZ110" s="130"/>
      <c r="TWA110" s="130"/>
      <c r="TWB110" s="130"/>
      <c r="TWC110" s="130"/>
      <c r="TWD110" s="130"/>
      <c r="TWE110" s="130"/>
      <c r="TWF110" s="129"/>
      <c r="TWG110" s="130"/>
      <c r="TWH110" s="130"/>
      <c r="TWI110" s="130"/>
      <c r="TWJ110" s="130"/>
      <c r="TWK110" s="130"/>
      <c r="TWL110" s="130"/>
      <c r="TWM110" s="130"/>
      <c r="TWN110" s="130"/>
      <c r="TWO110" s="130"/>
      <c r="TWP110" s="130"/>
      <c r="TWQ110" s="130"/>
      <c r="TWR110" s="130"/>
      <c r="TWS110" s="130"/>
      <c r="TWT110" s="130"/>
      <c r="TWU110" s="130"/>
      <c r="TWV110" s="130"/>
      <c r="TWW110" s="130"/>
      <c r="TWX110" s="130"/>
      <c r="TWY110" s="130"/>
      <c r="TWZ110" s="130"/>
      <c r="TXA110" s="130"/>
      <c r="TXB110" s="129"/>
      <c r="TXC110" s="130"/>
      <c r="TXD110" s="130"/>
      <c r="TXE110" s="130"/>
      <c r="TXF110" s="130"/>
      <c r="TXG110" s="130"/>
      <c r="TXH110" s="130"/>
      <c r="TXI110" s="130"/>
      <c r="TXJ110" s="130"/>
      <c r="TXK110" s="130"/>
      <c r="TXL110" s="130"/>
      <c r="TXM110" s="130"/>
      <c r="TXN110" s="130"/>
      <c r="TXO110" s="130"/>
      <c r="TXP110" s="130"/>
      <c r="TXQ110" s="130"/>
      <c r="TXR110" s="130"/>
      <c r="TXS110" s="130"/>
      <c r="TXT110" s="130"/>
      <c r="TXU110" s="130"/>
      <c r="TXV110" s="130"/>
      <c r="TXW110" s="130"/>
      <c r="TXX110" s="129"/>
      <c r="TXY110" s="130"/>
      <c r="TXZ110" s="130"/>
      <c r="TYA110" s="130"/>
      <c r="TYB110" s="130"/>
      <c r="TYC110" s="130"/>
      <c r="TYD110" s="130"/>
      <c r="TYE110" s="130"/>
      <c r="TYF110" s="130"/>
      <c r="TYG110" s="130"/>
      <c r="TYH110" s="130"/>
      <c r="TYI110" s="130"/>
      <c r="TYJ110" s="130"/>
      <c r="TYK110" s="130"/>
      <c r="TYL110" s="130"/>
      <c r="TYM110" s="130"/>
      <c r="TYN110" s="130"/>
      <c r="TYO110" s="130"/>
      <c r="TYP110" s="130"/>
      <c r="TYQ110" s="130"/>
      <c r="TYR110" s="130"/>
      <c r="TYS110" s="130"/>
      <c r="TYT110" s="129"/>
      <c r="TYU110" s="130"/>
      <c r="TYV110" s="130"/>
      <c r="TYW110" s="130"/>
      <c r="TYX110" s="130"/>
      <c r="TYY110" s="130"/>
      <c r="TYZ110" s="130"/>
      <c r="TZA110" s="130"/>
      <c r="TZB110" s="130"/>
      <c r="TZC110" s="130"/>
      <c r="TZD110" s="130"/>
      <c r="TZE110" s="130"/>
      <c r="TZF110" s="130"/>
      <c r="TZG110" s="130"/>
      <c r="TZH110" s="130"/>
      <c r="TZI110" s="130"/>
      <c r="TZJ110" s="130"/>
      <c r="TZK110" s="130"/>
      <c r="TZL110" s="130"/>
      <c r="TZM110" s="130"/>
      <c r="TZN110" s="130"/>
      <c r="TZO110" s="130"/>
      <c r="TZP110" s="129"/>
      <c r="TZQ110" s="130"/>
      <c r="TZR110" s="130"/>
      <c r="TZS110" s="130"/>
      <c r="TZT110" s="130"/>
      <c r="TZU110" s="130"/>
      <c r="TZV110" s="130"/>
      <c r="TZW110" s="130"/>
      <c r="TZX110" s="130"/>
      <c r="TZY110" s="130"/>
      <c r="TZZ110" s="130"/>
      <c r="UAA110" s="130"/>
      <c r="UAB110" s="130"/>
      <c r="UAC110" s="130"/>
      <c r="UAD110" s="130"/>
      <c r="UAE110" s="130"/>
      <c r="UAF110" s="130"/>
      <c r="UAG110" s="130"/>
      <c r="UAH110" s="130"/>
      <c r="UAI110" s="130"/>
      <c r="UAJ110" s="130"/>
      <c r="UAK110" s="130"/>
      <c r="UAL110" s="129"/>
      <c r="UAM110" s="130"/>
      <c r="UAN110" s="130"/>
      <c r="UAO110" s="130"/>
      <c r="UAP110" s="130"/>
      <c r="UAQ110" s="130"/>
      <c r="UAR110" s="130"/>
      <c r="UAS110" s="130"/>
      <c r="UAT110" s="130"/>
      <c r="UAU110" s="130"/>
      <c r="UAV110" s="130"/>
      <c r="UAW110" s="130"/>
      <c r="UAX110" s="130"/>
      <c r="UAY110" s="130"/>
      <c r="UAZ110" s="130"/>
      <c r="UBA110" s="130"/>
      <c r="UBB110" s="130"/>
      <c r="UBC110" s="130"/>
      <c r="UBD110" s="130"/>
      <c r="UBE110" s="130"/>
      <c r="UBF110" s="130"/>
      <c r="UBG110" s="130"/>
      <c r="UBH110" s="129"/>
      <c r="UBI110" s="130"/>
      <c r="UBJ110" s="130"/>
      <c r="UBK110" s="130"/>
      <c r="UBL110" s="130"/>
      <c r="UBM110" s="130"/>
      <c r="UBN110" s="130"/>
      <c r="UBO110" s="130"/>
      <c r="UBP110" s="130"/>
      <c r="UBQ110" s="130"/>
      <c r="UBR110" s="130"/>
      <c r="UBS110" s="130"/>
      <c r="UBT110" s="130"/>
      <c r="UBU110" s="130"/>
      <c r="UBV110" s="130"/>
      <c r="UBW110" s="130"/>
      <c r="UBX110" s="130"/>
      <c r="UBY110" s="130"/>
      <c r="UBZ110" s="130"/>
      <c r="UCA110" s="130"/>
      <c r="UCB110" s="130"/>
      <c r="UCC110" s="130"/>
      <c r="UCD110" s="129"/>
      <c r="UCE110" s="130"/>
      <c r="UCF110" s="130"/>
      <c r="UCG110" s="130"/>
      <c r="UCH110" s="130"/>
      <c r="UCI110" s="130"/>
      <c r="UCJ110" s="130"/>
      <c r="UCK110" s="130"/>
      <c r="UCL110" s="130"/>
      <c r="UCM110" s="130"/>
      <c r="UCN110" s="130"/>
      <c r="UCO110" s="130"/>
      <c r="UCP110" s="130"/>
      <c r="UCQ110" s="130"/>
      <c r="UCR110" s="130"/>
      <c r="UCS110" s="130"/>
      <c r="UCT110" s="130"/>
      <c r="UCU110" s="130"/>
      <c r="UCV110" s="130"/>
      <c r="UCW110" s="130"/>
      <c r="UCX110" s="130"/>
      <c r="UCY110" s="130"/>
      <c r="UCZ110" s="129"/>
      <c r="UDA110" s="130"/>
      <c r="UDB110" s="130"/>
      <c r="UDC110" s="130"/>
      <c r="UDD110" s="130"/>
      <c r="UDE110" s="130"/>
      <c r="UDF110" s="130"/>
      <c r="UDG110" s="130"/>
      <c r="UDH110" s="130"/>
      <c r="UDI110" s="130"/>
      <c r="UDJ110" s="130"/>
      <c r="UDK110" s="130"/>
      <c r="UDL110" s="130"/>
      <c r="UDM110" s="130"/>
      <c r="UDN110" s="130"/>
      <c r="UDO110" s="130"/>
      <c r="UDP110" s="130"/>
      <c r="UDQ110" s="130"/>
      <c r="UDR110" s="130"/>
      <c r="UDS110" s="130"/>
      <c r="UDT110" s="130"/>
      <c r="UDU110" s="130"/>
      <c r="UDV110" s="129"/>
      <c r="UDW110" s="130"/>
      <c r="UDX110" s="130"/>
      <c r="UDY110" s="130"/>
      <c r="UDZ110" s="130"/>
      <c r="UEA110" s="130"/>
      <c r="UEB110" s="130"/>
      <c r="UEC110" s="130"/>
      <c r="UED110" s="130"/>
      <c r="UEE110" s="130"/>
      <c r="UEF110" s="130"/>
      <c r="UEG110" s="130"/>
      <c r="UEH110" s="130"/>
      <c r="UEI110" s="130"/>
      <c r="UEJ110" s="130"/>
      <c r="UEK110" s="130"/>
      <c r="UEL110" s="130"/>
      <c r="UEM110" s="130"/>
      <c r="UEN110" s="130"/>
      <c r="UEO110" s="130"/>
      <c r="UEP110" s="130"/>
      <c r="UEQ110" s="130"/>
      <c r="UER110" s="129"/>
      <c r="UES110" s="130"/>
      <c r="UET110" s="130"/>
      <c r="UEU110" s="130"/>
      <c r="UEV110" s="130"/>
      <c r="UEW110" s="130"/>
      <c r="UEX110" s="130"/>
      <c r="UEY110" s="130"/>
      <c r="UEZ110" s="130"/>
      <c r="UFA110" s="130"/>
      <c r="UFB110" s="130"/>
      <c r="UFC110" s="130"/>
      <c r="UFD110" s="130"/>
      <c r="UFE110" s="130"/>
      <c r="UFF110" s="130"/>
      <c r="UFG110" s="130"/>
      <c r="UFH110" s="130"/>
      <c r="UFI110" s="130"/>
      <c r="UFJ110" s="130"/>
      <c r="UFK110" s="130"/>
      <c r="UFL110" s="130"/>
      <c r="UFM110" s="130"/>
      <c r="UFN110" s="129"/>
      <c r="UFO110" s="130"/>
      <c r="UFP110" s="130"/>
      <c r="UFQ110" s="130"/>
      <c r="UFR110" s="130"/>
      <c r="UFS110" s="130"/>
      <c r="UFT110" s="130"/>
      <c r="UFU110" s="130"/>
      <c r="UFV110" s="130"/>
      <c r="UFW110" s="130"/>
      <c r="UFX110" s="130"/>
      <c r="UFY110" s="130"/>
      <c r="UFZ110" s="130"/>
      <c r="UGA110" s="130"/>
      <c r="UGB110" s="130"/>
      <c r="UGC110" s="130"/>
      <c r="UGD110" s="130"/>
      <c r="UGE110" s="130"/>
      <c r="UGF110" s="130"/>
      <c r="UGG110" s="130"/>
      <c r="UGH110" s="130"/>
      <c r="UGI110" s="130"/>
      <c r="UGJ110" s="129"/>
      <c r="UGK110" s="130"/>
      <c r="UGL110" s="130"/>
      <c r="UGM110" s="130"/>
      <c r="UGN110" s="130"/>
      <c r="UGO110" s="130"/>
      <c r="UGP110" s="130"/>
      <c r="UGQ110" s="130"/>
      <c r="UGR110" s="130"/>
      <c r="UGS110" s="130"/>
      <c r="UGT110" s="130"/>
      <c r="UGU110" s="130"/>
      <c r="UGV110" s="130"/>
      <c r="UGW110" s="130"/>
      <c r="UGX110" s="130"/>
      <c r="UGY110" s="130"/>
      <c r="UGZ110" s="130"/>
      <c r="UHA110" s="130"/>
      <c r="UHB110" s="130"/>
      <c r="UHC110" s="130"/>
      <c r="UHD110" s="130"/>
      <c r="UHE110" s="130"/>
      <c r="UHF110" s="129"/>
      <c r="UHG110" s="130"/>
      <c r="UHH110" s="130"/>
      <c r="UHI110" s="130"/>
      <c r="UHJ110" s="130"/>
      <c r="UHK110" s="130"/>
      <c r="UHL110" s="130"/>
      <c r="UHM110" s="130"/>
      <c r="UHN110" s="130"/>
      <c r="UHO110" s="130"/>
      <c r="UHP110" s="130"/>
      <c r="UHQ110" s="130"/>
      <c r="UHR110" s="130"/>
      <c r="UHS110" s="130"/>
      <c r="UHT110" s="130"/>
      <c r="UHU110" s="130"/>
      <c r="UHV110" s="130"/>
      <c r="UHW110" s="130"/>
      <c r="UHX110" s="130"/>
      <c r="UHY110" s="130"/>
      <c r="UHZ110" s="130"/>
      <c r="UIA110" s="130"/>
      <c r="UIB110" s="129"/>
      <c r="UIC110" s="130"/>
      <c r="UID110" s="130"/>
      <c r="UIE110" s="130"/>
      <c r="UIF110" s="130"/>
      <c r="UIG110" s="130"/>
      <c r="UIH110" s="130"/>
      <c r="UII110" s="130"/>
      <c r="UIJ110" s="130"/>
      <c r="UIK110" s="130"/>
      <c r="UIL110" s="130"/>
      <c r="UIM110" s="130"/>
      <c r="UIN110" s="130"/>
      <c r="UIO110" s="130"/>
      <c r="UIP110" s="130"/>
      <c r="UIQ110" s="130"/>
      <c r="UIR110" s="130"/>
      <c r="UIS110" s="130"/>
      <c r="UIT110" s="130"/>
      <c r="UIU110" s="130"/>
      <c r="UIV110" s="130"/>
      <c r="UIW110" s="130"/>
      <c r="UIX110" s="129"/>
      <c r="UIY110" s="130"/>
      <c r="UIZ110" s="130"/>
      <c r="UJA110" s="130"/>
      <c r="UJB110" s="130"/>
      <c r="UJC110" s="130"/>
      <c r="UJD110" s="130"/>
      <c r="UJE110" s="130"/>
      <c r="UJF110" s="130"/>
      <c r="UJG110" s="130"/>
      <c r="UJH110" s="130"/>
      <c r="UJI110" s="130"/>
      <c r="UJJ110" s="130"/>
      <c r="UJK110" s="130"/>
      <c r="UJL110" s="130"/>
      <c r="UJM110" s="130"/>
      <c r="UJN110" s="130"/>
      <c r="UJO110" s="130"/>
      <c r="UJP110" s="130"/>
      <c r="UJQ110" s="130"/>
      <c r="UJR110" s="130"/>
      <c r="UJS110" s="130"/>
      <c r="UJT110" s="129"/>
      <c r="UJU110" s="130"/>
      <c r="UJV110" s="130"/>
      <c r="UJW110" s="130"/>
      <c r="UJX110" s="130"/>
      <c r="UJY110" s="130"/>
      <c r="UJZ110" s="130"/>
      <c r="UKA110" s="130"/>
      <c r="UKB110" s="130"/>
      <c r="UKC110" s="130"/>
      <c r="UKD110" s="130"/>
      <c r="UKE110" s="130"/>
      <c r="UKF110" s="130"/>
      <c r="UKG110" s="130"/>
      <c r="UKH110" s="130"/>
      <c r="UKI110" s="130"/>
      <c r="UKJ110" s="130"/>
      <c r="UKK110" s="130"/>
      <c r="UKL110" s="130"/>
      <c r="UKM110" s="130"/>
      <c r="UKN110" s="130"/>
      <c r="UKO110" s="130"/>
      <c r="UKP110" s="129"/>
      <c r="UKQ110" s="130"/>
      <c r="UKR110" s="130"/>
      <c r="UKS110" s="130"/>
      <c r="UKT110" s="130"/>
      <c r="UKU110" s="130"/>
      <c r="UKV110" s="130"/>
      <c r="UKW110" s="130"/>
      <c r="UKX110" s="130"/>
      <c r="UKY110" s="130"/>
      <c r="UKZ110" s="130"/>
      <c r="ULA110" s="130"/>
      <c r="ULB110" s="130"/>
      <c r="ULC110" s="130"/>
      <c r="ULD110" s="130"/>
      <c r="ULE110" s="130"/>
      <c r="ULF110" s="130"/>
      <c r="ULG110" s="130"/>
      <c r="ULH110" s="130"/>
      <c r="ULI110" s="130"/>
      <c r="ULJ110" s="130"/>
      <c r="ULK110" s="130"/>
      <c r="ULL110" s="129"/>
      <c r="ULM110" s="130"/>
      <c r="ULN110" s="130"/>
      <c r="ULO110" s="130"/>
      <c r="ULP110" s="130"/>
      <c r="ULQ110" s="130"/>
      <c r="ULR110" s="130"/>
      <c r="ULS110" s="130"/>
      <c r="ULT110" s="130"/>
      <c r="ULU110" s="130"/>
      <c r="ULV110" s="130"/>
      <c r="ULW110" s="130"/>
      <c r="ULX110" s="130"/>
      <c r="ULY110" s="130"/>
      <c r="ULZ110" s="130"/>
      <c r="UMA110" s="130"/>
      <c r="UMB110" s="130"/>
      <c r="UMC110" s="130"/>
      <c r="UMD110" s="130"/>
      <c r="UME110" s="130"/>
      <c r="UMF110" s="130"/>
      <c r="UMG110" s="130"/>
      <c r="UMH110" s="129"/>
      <c r="UMI110" s="130"/>
      <c r="UMJ110" s="130"/>
      <c r="UMK110" s="130"/>
      <c r="UML110" s="130"/>
      <c r="UMM110" s="130"/>
      <c r="UMN110" s="130"/>
      <c r="UMO110" s="130"/>
      <c r="UMP110" s="130"/>
      <c r="UMQ110" s="130"/>
      <c r="UMR110" s="130"/>
      <c r="UMS110" s="130"/>
      <c r="UMT110" s="130"/>
      <c r="UMU110" s="130"/>
      <c r="UMV110" s="130"/>
      <c r="UMW110" s="130"/>
      <c r="UMX110" s="130"/>
      <c r="UMY110" s="130"/>
      <c r="UMZ110" s="130"/>
      <c r="UNA110" s="130"/>
      <c r="UNB110" s="130"/>
      <c r="UNC110" s="130"/>
      <c r="UND110" s="129"/>
      <c r="UNE110" s="130"/>
      <c r="UNF110" s="130"/>
      <c r="UNG110" s="130"/>
      <c r="UNH110" s="130"/>
      <c r="UNI110" s="130"/>
      <c r="UNJ110" s="130"/>
      <c r="UNK110" s="130"/>
      <c r="UNL110" s="130"/>
      <c r="UNM110" s="130"/>
      <c r="UNN110" s="130"/>
      <c r="UNO110" s="130"/>
      <c r="UNP110" s="130"/>
      <c r="UNQ110" s="130"/>
      <c r="UNR110" s="130"/>
      <c r="UNS110" s="130"/>
      <c r="UNT110" s="130"/>
      <c r="UNU110" s="130"/>
      <c r="UNV110" s="130"/>
      <c r="UNW110" s="130"/>
      <c r="UNX110" s="130"/>
      <c r="UNY110" s="130"/>
      <c r="UNZ110" s="129"/>
      <c r="UOA110" s="130"/>
      <c r="UOB110" s="130"/>
      <c r="UOC110" s="130"/>
      <c r="UOD110" s="130"/>
      <c r="UOE110" s="130"/>
      <c r="UOF110" s="130"/>
      <c r="UOG110" s="130"/>
      <c r="UOH110" s="130"/>
      <c r="UOI110" s="130"/>
      <c r="UOJ110" s="130"/>
      <c r="UOK110" s="130"/>
      <c r="UOL110" s="130"/>
      <c r="UOM110" s="130"/>
      <c r="UON110" s="130"/>
      <c r="UOO110" s="130"/>
      <c r="UOP110" s="130"/>
      <c r="UOQ110" s="130"/>
      <c r="UOR110" s="130"/>
      <c r="UOS110" s="130"/>
      <c r="UOT110" s="130"/>
      <c r="UOU110" s="130"/>
      <c r="UOV110" s="129"/>
      <c r="UOW110" s="130"/>
      <c r="UOX110" s="130"/>
      <c r="UOY110" s="130"/>
      <c r="UOZ110" s="130"/>
      <c r="UPA110" s="130"/>
      <c r="UPB110" s="130"/>
      <c r="UPC110" s="130"/>
      <c r="UPD110" s="130"/>
      <c r="UPE110" s="130"/>
      <c r="UPF110" s="130"/>
      <c r="UPG110" s="130"/>
      <c r="UPH110" s="130"/>
      <c r="UPI110" s="130"/>
      <c r="UPJ110" s="130"/>
      <c r="UPK110" s="130"/>
      <c r="UPL110" s="130"/>
      <c r="UPM110" s="130"/>
      <c r="UPN110" s="130"/>
      <c r="UPO110" s="130"/>
      <c r="UPP110" s="130"/>
      <c r="UPQ110" s="130"/>
      <c r="UPR110" s="129"/>
      <c r="UPS110" s="130"/>
      <c r="UPT110" s="130"/>
      <c r="UPU110" s="130"/>
      <c r="UPV110" s="130"/>
      <c r="UPW110" s="130"/>
      <c r="UPX110" s="130"/>
      <c r="UPY110" s="130"/>
      <c r="UPZ110" s="130"/>
      <c r="UQA110" s="130"/>
      <c r="UQB110" s="130"/>
      <c r="UQC110" s="130"/>
      <c r="UQD110" s="130"/>
      <c r="UQE110" s="130"/>
      <c r="UQF110" s="130"/>
      <c r="UQG110" s="130"/>
      <c r="UQH110" s="130"/>
      <c r="UQI110" s="130"/>
      <c r="UQJ110" s="130"/>
      <c r="UQK110" s="130"/>
      <c r="UQL110" s="130"/>
      <c r="UQM110" s="130"/>
      <c r="UQN110" s="129"/>
      <c r="UQO110" s="130"/>
      <c r="UQP110" s="130"/>
      <c r="UQQ110" s="130"/>
      <c r="UQR110" s="130"/>
      <c r="UQS110" s="130"/>
      <c r="UQT110" s="130"/>
      <c r="UQU110" s="130"/>
      <c r="UQV110" s="130"/>
      <c r="UQW110" s="130"/>
      <c r="UQX110" s="130"/>
      <c r="UQY110" s="130"/>
      <c r="UQZ110" s="130"/>
      <c r="URA110" s="130"/>
      <c r="URB110" s="130"/>
      <c r="URC110" s="130"/>
      <c r="URD110" s="130"/>
      <c r="URE110" s="130"/>
      <c r="URF110" s="130"/>
      <c r="URG110" s="130"/>
      <c r="URH110" s="130"/>
      <c r="URI110" s="130"/>
      <c r="URJ110" s="129"/>
      <c r="URK110" s="130"/>
      <c r="URL110" s="130"/>
      <c r="URM110" s="130"/>
      <c r="URN110" s="130"/>
      <c r="URO110" s="130"/>
      <c r="URP110" s="130"/>
      <c r="URQ110" s="130"/>
      <c r="URR110" s="130"/>
      <c r="URS110" s="130"/>
      <c r="URT110" s="130"/>
      <c r="URU110" s="130"/>
      <c r="URV110" s="130"/>
      <c r="URW110" s="130"/>
      <c r="URX110" s="130"/>
      <c r="URY110" s="130"/>
      <c r="URZ110" s="130"/>
      <c r="USA110" s="130"/>
      <c r="USB110" s="130"/>
      <c r="USC110" s="130"/>
      <c r="USD110" s="130"/>
      <c r="USE110" s="130"/>
      <c r="USF110" s="129"/>
      <c r="USG110" s="130"/>
      <c r="USH110" s="130"/>
      <c r="USI110" s="130"/>
      <c r="USJ110" s="130"/>
      <c r="USK110" s="130"/>
      <c r="USL110" s="130"/>
      <c r="USM110" s="130"/>
      <c r="USN110" s="130"/>
      <c r="USO110" s="130"/>
      <c r="USP110" s="130"/>
      <c r="USQ110" s="130"/>
      <c r="USR110" s="130"/>
      <c r="USS110" s="130"/>
      <c r="UST110" s="130"/>
      <c r="USU110" s="130"/>
      <c r="USV110" s="130"/>
      <c r="USW110" s="130"/>
      <c r="USX110" s="130"/>
      <c r="USY110" s="130"/>
      <c r="USZ110" s="130"/>
      <c r="UTA110" s="130"/>
      <c r="UTB110" s="129"/>
      <c r="UTC110" s="130"/>
      <c r="UTD110" s="130"/>
      <c r="UTE110" s="130"/>
      <c r="UTF110" s="130"/>
      <c r="UTG110" s="130"/>
      <c r="UTH110" s="130"/>
      <c r="UTI110" s="130"/>
      <c r="UTJ110" s="130"/>
      <c r="UTK110" s="130"/>
      <c r="UTL110" s="130"/>
      <c r="UTM110" s="130"/>
      <c r="UTN110" s="130"/>
      <c r="UTO110" s="130"/>
      <c r="UTP110" s="130"/>
      <c r="UTQ110" s="130"/>
      <c r="UTR110" s="130"/>
      <c r="UTS110" s="130"/>
      <c r="UTT110" s="130"/>
      <c r="UTU110" s="130"/>
      <c r="UTV110" s="130"/>
      <c r="UTW110" s="130"/>
      <c r="UTX110" s="129"/>
      <c r="UTY110" s="130"/>
      <c r="UTZ110" s="130"/>
      <c r="UUA110" s="130"/>
      <c r="UUB110" s="130"/>
      <c r="UUC110" s="130"/>
      <c r="UUD110" s="130"/>
      <c r="UUE110" s="130"/>
      <c r="UUF110" s="130"/>
      <c r="UUG110" s="130"/>
      <c r="UUH110" s="130"/>
      <c r="UUI110" s="130"/>
      <c r="UUJ110" s="130"/>
      <c r="UUK110" s="130"/>
      <c r="UUL110" s="130"/>
      <c r="UUM110" s="130"/>
      <c r="UUN110" s="130"/>
      <c r="UUO110" s="130"/>
      <c r="UUP110" s="130"/>
      <c r="UUQ110" s="130"/>
      <c r="UUR110" s="130"/>
      <c r="UUS110" s="130"/>
      <c r="UUT110" s="129"/>
      <c r="UUU110" s="130"/>
      <c r="UUV110" s="130"/>
      <c r="UUW110" s="130"/>
      <c r="UUX110" s="130"/>
      <c r="UUY110" s="130"/>
      <c r="UUZ110" s="130"/>
      <c r="UVA110" s="130"/>
      <c r="UVB110" s="130"/>
      <c r="UVC110" s="130"/>
      <c r="UVD110" s="130"/>
      <c r="UVE110" s="130"/>
      <c r="UVF110" s="130"/>
      <c r="UVG110" s="130"/>
      <c r="UVH110" s="130"/>
      <c r="UVI110" s="130"/>
      <c r="UVJ110" s="130"/>
      <c r="UVK110" s="130"/>
      <c r="UVL110" s="130"/>
      <c r="UVM110" s="130"/>
      <c r="UVN110" s="130"/>
      <c r="UVO110" s="130"/>
      <c r="UVP110" s="129"/>
      <c r="UVQ110" s="130"/>
      <c r="UVR110" s="130"/>
      <c r="UVS110" s="130"/>
      <c r="UVT110" s="130"/>
      <c r="UVU110" s="130"/>
      <c r="UVV110" s="130"/>
      <c r="UVW110" s="130"/>
      <c r="UVX110" s="130"/>
      <c r="UVY110" s="130"/>
      <c r="UVZ110" s="130"/>
      <c r="UWA110" s="130"/>
      <c r="UWB110" s="130"/>
      <c r="UWC110" s="130"/>
      <c r="UWD110" s="130"/>
      <c r="UWE110" s="130"/>
      <c r="UWF110" s="130"/>
      <c r="UWG110" s="130"/>
      <c r="UWH110" s="130"/>
      <c r="UWI110" s="130"/>
      <c r="UWJ110" s="130"/>
      <c r="UWK110" s="130"/>
      <c r="UWL110" s="129"/>
      <c r="UWM110" s="130"/>
      <c r="UWN110" s="130"/>
      <c r="UWO110" s="130"/>
      <c r="UWP110" s="130"/>
      <c r="UWQ110" s="130"/>
      <c r="UWR110" s="130"/>
      <c r="UWS110" s="130"/>
      <c r="UWT110" s="130"/>
      <c r="UWU110" s="130"/>
      <c r="UWV110" s="130"/>
      <c r="UWW110" s="130"/>
      <c r="UWX110" s="130"/>
      <c r="UWY110" s="130"/>
      <c r="UWZ110" s="130"/>
      <c r="UXA110" s="130"/>
      <c r="UXB110" s="130"/>
      <c r="UXC110" s="130"/>
      <c r="UXD110" s="130"/>
      <c r="UXE110" s="130"/>
      <c r="UXF110" s="130"/>
      <c r="UXG110" s="130"/>
      <c r="UXH110" s="129"/>
      <c r="UXI110" s="130"/>
      <c r="UXJ110" s="130"/>
      <c r="UXK110" s="130"/>
      <c r="UXL110" s="130"/>
      <c r="UXM110" s="130"/>
      <c r="UXN110" s="130"/>
      <c r="UXO110" s="130"/>
      <c r="UXP110" s="130"/>
      <c r="UXQ110" s="130"/>
      <c r="UXR110" s="130"/>
      <c r="UXS110" s="130"/>
      <c r="UXT110" s="130"/>
      <c r="UXU110" s="130"/>
      <c r="UXV110" s="130"/>
      <c r="UXW110" s="130"/>
      <c r="UXX110" s="130"/>
      <c r="UXY110" s="130"/>
      <c r="UXZ110" s="130"/>
      <c r="UYA110" s="130"/>
      <c r="UYB110" s="130"/>
      <c r="UYC110" s="130"/>
      <c r="UYD110" s="129"/>
      <c r="UYE110" s="130"/>
      <c r="UYF110" s="130"/>
      <c r="UYG110" s="130"/>
      <c r="UYH110" s="130"/>
      <c r="UYI110" s="130"/>
      <c r="UYJ110" s="130"/>
      <c r="UYK110" s="130"/>
      <c r="UYL110" s="130"/>
      <c r="UYM110" s="130"/>
      <c r="UYN110" s="130"/>
      <c r="UYO110" s="130"/>
      <c r="UYP110" s="130"/>
      <c r="UYQ110" s="130"/>
      <c r="UYR110" s="130"/>
      <c r="UYS110" s="130"/>
      <c r="UYT110" s="130"/>
      <c r="UYU110" s="130"/>
      <c r="UYV110" s="130"/>
      <c r="UYW110" s="130"/>
      <c r="UYX110" s="130"/>
      <c r="UYY110" s="130"/>
      <c r="UYZ110" s="129"/>
      <c r="UZA110" s="130"/>
      <c r="UZB110" s="130"/>
      <c r="UZC110" s="130"/>
      <c r="UZD110" s="130"/>
      <c r="UZE110" s="130"/>
      <c r="UZF110" s="130"/>
      <c r="UZG110" s="130"/>
      <c r="UZH110" s="130"/>
      <c r="UZI110" s="130"/>
      <c r="UZJ110" s="130"/>
      <c r="UZK110" s="130"/>
      <c r="UZL110" s="130"/>
      <c r="UZM110" s="130"/>
      <c r="UZN110" s="130"/>
      <c r="UZO110" s="130"/>
      <c r="UZP110" s="130"/>
      <c r="UZQ110" s="130"/>
      <c r="UZR110" s="130"/>
      <c r="UZS110" s="130"/>
      <c r="UZT110" s="130"/>
      <c r="UZU110" s="130"/>
      <c r="UZV110" s="129"/>
      <c r="UZW110" s="130"/>
      <c r="UZX110" s="130"/>
      <c r="UZY110" s="130"/>
      <c r="UZZ110" s="130"/>
      <c r="VAA110" s="130"/>
      <c r="VAB110" s="130"/>
      <c r="VAC110" s="130"/>
      <c r="VAD110" s="130"/>
      <c r="VAE110" s="130"/>
      <c r="VAF110" s="130"/>
      <c r="VAG110" s="130"/>
      <c r="VAH110" s="130"/>
      <c r="VAI110" s="130"/>
      <c r="VAJ110" s="130"/>
      <c r="VAK110" s="130"/>
      <c r="VAL110" s="130"/>
      <c r="VAM110" s="130"/>
      <c r="VAN110" s="130"/>
      <c r="VAO110" s="130"/>
      <c r="VAP110" s="130"/>
      <c r="VAQ110" s="130"/>
      <c r="VAR110" s="129"/>
      <c r="VAS110" s="130"/>
      <c r="VAT110" s="130"/>
      <c r="VAU110" s="130"/>
      <c r="VAV110" s="130"/>
      <c r="VAW110" s="130"/>
      <c r="VAX110" s="130"/>
      <c r="VAY110" s="130"/>
      <c r="VAZ110" s="130"/>
      <c r="VBA110" s="130"/>
      <c r="VBB110" s="130"/>
      <c r="VBC110" s="130"/>
      <c r="VBD110" s="130"/>
      <c r="VBE110" s="130"/>
      <c r="VBF110" s="130"/>
      <c r="VBG110" s="130"/>
      <c r="VBH110" s="130"/>
      <c r="VBI110" s="130"/>
      <c r="VBJ110" s="130"/>
      <c r="VBK110" s="130"/>
      <c r="VBL110" s="130"/>
      <c r="VBM110" s="130"/>
      <c r="VBN110" s="129"/>
      <c r="VBO110" s="130"/>
      <c r="VBP110" s="130"/>
      <c r="VBQ110" s="130"/>
      <c r="VBR110" s="130"/>
      <c r="VBS110" s="130"/>
      <c r="VBT110" s="130"/>
      <c r="VBU110" s="130"/>
      <c r="VBV110" s="130"/>
      <c r="VBW110" s="130"/>
      <c r="VBX110" s="130"/>
      <c r="VBY110" s="130"/>
      <c r="VBZ110" s="130"/>
      <c r="VCA110" s="130"/>
      <c r="VCB110" s="130"/>
      <c r="VCC110" s="130"/>
      <c r="VCD110" s="130"/>
      <c r="VCE110" s="130"/>
      <c r="VCF110" s="130"/>
      <c r="VCG110" s="130"/>
      <c r="VCH110" s="130"/>
      <c r="VCI110" s="130"/>
      <c r="VCJ110" s="129"/>
      <c r="VCK110" s="130"/>
      <c r="VCL110" s="130"/>
      <c r="VCM110" s="130"/>
      <c r="VCN110" s="130"/>
      <c r="VCO110" s="130"/>
      <c r="VCP110" s="130"/>
      <c r="VCQ110" s="130"/>
      <c r="VCR110" s="130"/>
      <c r="VCS110" s="130"/>
      <c r="VCT110" s="130"/>
      <c r="VCU110" s="130"/>
      <c r="VCV110" s="130"/>
      <c r="VCW110" s="130"/>
      <c r="VCX110" s="130"/>
      <c r="VCY110" s="130"/>
      <c r="VCZ110" s="130"/>
      <c r="VDA110" s="130"/>
      <c r="VDB110" s="130"/>
      <c r="VDC110" s="130"/>
      <c r="VDD110" s="130"/>
      <c r="VDE110" s="130"/>
      <c r="VDF110" s="129"/>
      <c r="VDG110" s="130"/>
      <c r="VDH110" s="130"/>
      <c r="VDI110" s="130"/>
      <c r="VDJ110" s="130"/>
      <c r="VDK110" s="130"/>
      <c r="VDL110" s="130"/>
      <c r="VDM110" s="130"/>
      <c r="VDN110" s="130"/>
      <c r="VDO110" s="130"/>
      <c r="VDP110" s="130"/>
      <c r="VDQ110" s="130"/>
      <c r="VDR110" s="130"/>
      <c r="VDS110" s="130"/>
      <c r="VDT110" s="130"/>
      <c r="VDU110" s="130"/>
      <c r="VDV110" s="130"/>
      <c r="VDW110" s="130"/>
      <c r="VDX110" s="130"/>
      <c r="VDY110" s="130"/>
      <c r="VDZ110" s="130"/>
      <c r="VEA110" s="130"/>
      <c r="VEB110" s="129"/>
      <c r="VEC110" s="130"/>
      <c r="VED110" s="130"/>
      <c r="VEE110" s="130"/>
      <c r="VEF110" s="130"/>
      <c r="VEG110" s="130"/>
      <c r="VEH110" s="130"/>
      <c r="VEI110" s="130"/>
      <c r="VEJ110" s="130"/>
      <c r="VEK110" s="130"/>
      <c r="VEL110" s="130"/>
      <c r="VEM110" s="130"/>
      <c r="VEN110" s="130"/>
      <c r="VEO110" s="130"/>
      <c r="VEP110" s="130"/>
      <c r="VEQ110" s="130"/>
      <c r="VER110" s="130"/>
      <c r="VES110" s="130"/>
      <c r="VET110" s="130"/>
      <c r="VEU110" s="130"/>
      <c r="VEV110" s="130"/>
      <c r="VEW110" s="130"/>
      <c r="VEX110" s="129"/>
      <c r="VEY110" s="130"/>
      <c r="VEZ110" s="130"/>
      <c r="VFA110" s="130"/>
      <c r="VFB110" s="130"/>
      <c r="VFC110" s="130"/>
      <c r="VFD110" s="130"/>
      <c r="VFE110" s="130"/>
      <c r="VFF110" s="130"/>
      <c r="VFG110" s="130"/>
      <c r="VFH110" s="130"/>
      <c r="VFI110" s="130"/>
      <c r="VFJ110" s="130"/>
      <c r="VFK110" s="130"/>
      <c r="VFL110" s="130"/>
      <c r="VFM110" s="130"/>
      <c r="VFN110" s="130"/>
      <c r="VFO110" s="130"/>
      <c r="VFP110" s="130"/>
      <c r="VFQ110" s="130"/>
      <c r="VFR110" s="130"/>
      <c r="VFS110" s="130"/>
      <c r="VFT110" s="129"/>
      <c r="VFU110" s="130"/>
      <c r="VFV110" s="130"/>
      <c r="VFW110" s="130"/>
      <c r="VFX110" s="130"/>
      <c r="VFY110" s="130"/>
      <c r="VFZ110" s="130"/>
      <c r="VGA110" s="130"/>
      <c r="VGB110" s="130"/>
      <c r="VGC110" s="130"/>
      <c r="VGD110" s="130"/>
      <c r="VGE110" s="130"/>
      <c r="VGF110" s="130"/>
      <c r="VGG110" s="130"/>
      <c r="VGH110" s="130"/>
      <c r="VGI110" s="130"/>
      <c r="VGJ110" s="130"/>
      <c r="VGK110" s="130"/>
      <c r="VGL110" s="130"/>
      <c r="VGM110" s="130"/>
      <c r="VGN110" s="130"/>
      <c r="VGO110" s="130"/>
      <c r="VGP110" s="129"/>
      <c r="VGQ110" s="130"/>
      <c r="VGR110" s="130"/>
      <c r="VGS110" s="130"/>
      <c r="VGT110" s="130"/>
      <c r="VGU110" s="130"/>
      <c r="VGV110" s="130"/>
      <c r="VGW110" s="130"/>
      <c r="VGX110" s="130"/>
      <c r="VGY110" s="130"/>
      <c r="VGZ110" s="130"/>
      <c r="VHA110" s="130"/>
      <c r="VHB110" s="130"/>
      <c r="VHC110" s="130"/>
      <c r="VHD110" s="130"/>
      <c r="VHE110" s="130"/>
      <c r="VHF110" s="130"/>
      <c r="VHG110" s="130"/>
      <c r="VHH110" s="130"/>
      <c r="VHI110" s="130"/>
      <c r="VHJ110" s="130"/>
      <c r="VHK110" s="130"/>
      <c r="VHL110" s="129"/>
      <c r="VHM110" s="130"/>
      <c r="VHN110" s="130"/>
      <c r="VHO110" s="130"/>
      <c r="VHP110" s="130"/>
      <c r="VHQ110" s="130"/>
      <c r="VHR110" s="130"/>
      <c r="VHS110" s="130"/>
      <c r="VHT110" s="130"/>
      <c r="VHU110" s="130"/>
      <c r="VHV110" s="130"/>
      <c r="VHW110" s="130"/>
      <c r="VHX110" s="130"/>
      <c r="VHY110" s="130"/>
      <c r="VHZ110" s="130"/>
      <c r="VIA110" s="130"/>
      <c r="VIB110" s="130"/>
      <c r="VIC110" s="130"/>
      <c r="VID110" s="130"/>
      <c r="VIE110" s="130"/>
      <c r="VIF110" s="130"/>
      <c r="VIG110" s="130"/>
      <c r="VIH110" s="129"/>
      <c r="VII110" s="130"/>
      <c r="VIJ110" s="130"/>
      <c r="VIK110" s="130"/>
      <c r="VIL110" s="130"/>
      <c r="VIM110" s="130"/>
      <c r="VIN110" s="130"/>
      <c r="VIO110" s="130"/>
      <c r="VIP110" s="130"/>
      <c r="VIQ110" s="130"/>
      <c r="VIR110" s="130"/>
      <c r="VIS110" s="130"/>
      <c r="VIT110" s="130"/>
      <c r="VIU110" s="130"/>
      <c r="VIV110" s="130"/>
      <c r="VIW110" s="130"/>
      <c r="VIX110" s="130"/>
      <c r="VIY110" s="130"/>
      <c r="VIZ110" s="130"/>
      <c r="VJA110" s="130"/>
      <c r="VJB110" s="130"/>
      <c r="VJC110" s="130"/>
      <c r="VJD110" s="129"/>
      <c r="VJE110" s="130"/>
      <c r="VJF110" s="130"/>
      <c r="VJG110" s="130"/>
      <c r="VJH110" s="130"/>
      <c r="VJI110" s="130"/>
      <c r="VJJ110" s="130"/>
      <c r="VJK110" s="130"/>
      <c r="VJL110" s="130"/>
      <c r="VJM110" s="130"/>
      <c r="VJN110" s="130"/>
      <c r="VJO110" s="130"/>
      <c r="VJP110" s="130"/>
      <c r="VJQ110" s="130"/>
      <c r="VJR110" s="130"/>
      <c r="VJS110" s="130"/>
      <c r="VJT110" s="130"/>
      <c r="VJU110" s="130"/>
      <c r="VJV110" s="130"/>
      <c r="VJW110" s="130"/>
      <c r="VJX110" s="130"/>
      <c r="VJY110" s="130"/>
      <c r="VJZ110" s="129"/>
      <c r="VKA110" s="130"/>
      <c r="VKB110" s="130"/>
      <c r="VKC110" s="130"/>
      <c r="VKD110" s="130"/>
      <c r="VKE110" s="130"/>
      <c r="VKF110" s="130"/>
      <c r="VKG110" s="130"/>
      <c r="VKH110" s="130"/>
      <c r="VKI110" s="130"/>
      <c r="VKJ110" s="130"/>
      <c r="VKK110" s="130"/>
      <c r="VKL110" s="130"/>
      <c r="VKM110" s="130"/>
      <c r="VKN110" s="130"/>
      <c r="VKO110" s="130"/>
      <c r="VKP110" s="130"/>
      <c r="VKQ110" s="130"/>
      <c r="VKR110" s="130"/>
      <c r="VKS110" s="130"/>
      <c r="VKT110" s="130"/>
      <c r="VKU110" s="130"/>
      <c r="VKV110" s="129"/>
      <c r="VKW110" s="130"/>
      <c r="VKX110" s="130"/>
      <c r="VKY110" s="130"/>
      <c r="VKZ110" s="130"/>
      <c r="VLA110" s="130"/>
      <c r="VLB110" s="130"/>
      <c r="VLC110" s="130"/>
      <c r="VLD110" s="130"/>
      <c r="VLE110" s="130"/>
      <c r="VLF110" s="130"/>
      <c r="VLG110" s="130"/>
      <c r="VLH110" s="130"/>
      <c r="VLI110" s="130"/>
      <c r="VLJ110" s="130"/>
      <c r="VLK110" s="130"/>
      <c r="VLL110" s="130"/>
      <c r="VLM110" s="130"/>
      <c r="VLN110" s="130"/>
      <c r="VLO110" s="130"/>
      <c r="VLP110" s="130"/>
      <c r="VLQ110" s="130"/>
      <c r="VLR110" s="129"/>
      <c r="VLS110" s="130"/>
      <c r="VLT110" s="130"/>
      <c r="VLU110" s="130"/>
      <c r="VLV110" s="130"/>
      <c r="VLW110" s="130"/>
      <c r="VLX110" s="130"/>
      <c r="VLY110" s="130"/>
      <c r="VLZ110" s="130"/>
      <c r="VMA110" s="130"/>
      <c r="VMB110" s="130"/>
      <c r="VMC110" s="130"/>
      <c r="VMD110" s="130"/>
      <c r="VME110" s="130"/>
      <c r="VMF110" s="130"/>
      <c r="VMG110" s="130"/>
      <c r="VMH110" s="130"/>
      <c r="VMI110" s="130"/>
      <c r="VMJ110" s="130"/>
      <c r="VMK110" s="130"/>
      <c r="VML110" s="130"/>
      <c r="VMM110" s="130"/>
      <c r="VMN110" s="129"/>
      <c r="VMO110" s="130"/>
      <c r="VMP110" s="130"/>
      <c r="VMQ110" s="130"/>
      <c r="VMR110" s="130"/>
      <c r="VMS110" s="130"/>
      <c r="VMT110" s="130"/>
      <c r="VMU110" s="130"/>
      <c r="VMV110" s="130"/>
      <c r="VMW110" s="130"/>
      <c r="VMX110" s="130"/>
      <c r="VMY110" s="130"/>
      <c r="VMZ110" s="130"/>
      <c r="VNA110" s="130"/>
      <c r="VNB110" s="130"/>
      <c r="VNC110" s="130"/>
      <c r="VND110" s="130"/>
      <c r="VNE110" s="130"/>
      <c r="VNF110" s="130"/>
      <c r="VNG110" s="130"/>
      <c r="VNH110" s="130"/>
      <c r="VNI110" s="130"/>
      <c r="VNJ110" s="129"/>
      <c r="VNK110" s="130"/>
      <c r="VNL110" s="130"/>
      <c r="VNM110" s="130"/>
      <c r="VNN110" s="130"/>
      <c r="VNO110" s="130"/>
      <c r="VNP110" s="130"/>
      <c r="VNQ110" s="130"/>
      <c r="VNR110" s="130"/>
      <c r="VNS110" s="130"/>
      <c r="VNT110" s="130"/>
      <c r="VNU110" s="130"/>
      <c r="VNV110" s="130"/>
      <c r="VNW110" s="130"/>
      <c r="VNX110" s="130"/>
      <c r="VNY110" s="130"/>
      <c r="VNZ110" s="130"/>
      <c r="VOA110" s="130"/>
      <c r="VOB110" s="130"/>
      <c r="VOC110" s="130"/>
      <c r="VOD110" s="130"/>
      <c r="VOE110" s="130"/>
      <c r="VOF110" s="129"/>
      <c r="VOG110" s="130"/>
      <c r="VOH110" s="130"/>
      <c r="VOI110" s="130"/>
      <c r="VOJ110" s="130"/>
      <c r="VOK110" s="130"/>
      <c r="VOL110" s="130"/>
      <c r="VOM110" s="130"/>
      <c r="VON110" s="130"/>
      <c r="VOO110" s="130"/>
      <c r="VOP110" s="130"/>
      <c r="VOQ110" s="130"/>
      <c r="VOR110" s="130"/>
      <c r="VOS110" s="130"/>
      <c r="VOT110" s="130"/>
      <c r="VOU110" s="130"/>
      <c r="VOV110" s="130"/>
      <c r="VOW110" s="130"/>
      <c r="VOX110" s="130"/>
      <c r="VOY110" s="130"/>
      <c r="VOZ110" s="130"/>
      <c r="VPA110" s="130"/>
      <c r="VPB110" s="129"/>
      <c r="VPC110" s="130"/>
      <c r="VPD110" s="130"/>
      <c r="VPE110" s="130"/>
      <c r="VPF110" s="130"/>
      <c r="VPG110" s="130"/>
      <c r="VPH110" s="130"/>
      <c r="VPI110" s="130"/>
      <c r="VPJ110" s="130"/>
      <c r="VPK110" s="130"/>
      <c r="VPL110" s="130"/>
      <c r="VPM110" s="130"/>
      <c r="VPN110" s="130"/>
      <c r="VPO110" s="130"/>
      <c r="VPP110" s="130"/>
      <c r="VPQ110" s="130"/>
      <c r="VPR110" s="130"/>
      <c r="VPS110" s="130"/>
      <c r="VPT110" s="130"/>
      <c r="VPU110" s="130"/>
      <c r="VPV110" s="130"/>
      <c r="VPW110" s="130"/>
      <c r="VPX110" s="129"/>
      <c r="VPY110" s="130"/>
      <c r="VPZ110" s="130"/>
      <c r="VQA110" s="130"/>
      <c r="VQB110" s="130"/>
      <c r="VQC110" s="130"/>
      <c r="VQD110" s="130"/>
      <c r="VQE110" s="130"/>
      <c r="VQF110" s="130"/>
      <c r="VQG110" s="130"/>
      <c r="VQH110" s="130"/>
      <c r="VQI110" s="130"/>
      <c r="VQJ110" s="130"/>
      <c r="VQK110" s="130"/>
      <c r="VQL110" s="130"/>
      <c r="VQM110" s="130"/>
      <c r="VQN110" s="130"/>
      <c r="VQO110" s="130"/>
      <c r="VQP110" s="130"/>
      <c r="VQQ110" s="130"/>
      <c r="VQR110" s="130"/>
      <c r="VQS110" s="130"/>
      <c r="VQT110" s="129"/>
      <c r="VQU110" s="130"/>
      <c r="VQV110" s="130"/>
      <c r="VQW110" s="130"/>
      <c r="VQX110" s="130"/>
      <c r="VQY110" s="130"/>
      <c r="VQZ110" s="130"/>
      <c r="VRA110" s="130"/>
      <c r="VRB110" s="130"/>
      <c r="VRC110" s="130"/>
      <c r="VRD110" s="130"/>
      <c r="VRE110" s="130"/>
      <c r="VRF110" s="130"/>
      <c r="VRG110" s="130"/>
      <c r="VRH110" s="130"/>
      <c r="VRI110" s="130"/>
      <c r="VRJ110" s="130"/>
      <c r="VRK110" s="130"/>
      <c r="VRL110" s="130"/>
      <c r="VRM110" s="130"/>
      <c r="VRN110" s="130"/>
      <c r="VRO110" s="130"/>
      <c r="VRP110" s="129"/>
      <c r="VRQ110" s="130"/>
      <c r="VRR110" s="130"/>
      <c r="VRS110" s="130"/>
      <c r="VRT110" s="130"/>
      <c r="VRU110" s="130"/>
      <c r="VRV110" s="130"/>
      <c r="VRW110" s="130"/>
      <c r="VRX110" s="130"/>
      <c r="VRY110" s="130"/>
      <c r="VRZ110" s="130"/>
      <c r="VSA110" s="130"/>
      <c r="VSB110" s="130"/>
      <c r="VSC110" s="130"/>
      <c r="VSD110" s="130"/>
      <c r="VSE110" s="130"/>
      <c r="VSF110" s="130"/>
      <c r="VSG110" s="130"/>
      <c r="VSH110" s="130"/>
      <c r="VSI110" s="130"/>
      <c r="VSJ110" s="130"/>
      <c r="VSK110" s="130"/>
      <c r="VSL110" s="129"/>
      <c r="VSM110" s="130"/>
      <c r="VSN110" s="130"/>
      <c r="VSO110" s="130"/>
      <c r="VSP110" s="130"/>
      <c r="VSQ110" s="130"/>
      <c r="VSR110" s="130"/>
      <c r="VSS110" s="130"/>
      <c r="VST110" s="130"/>
      <c r="VSU110" s="130"/>
      <c r="VSV110" s="130"/>
      <c r="VSW110" s="130"/>
      <c r="VSX110" s="130"/>
      <c r="VSY110" s="130"/>
      <c r="VSZ110" s="130"/>
      <c r="VTA110" s="130"/>
      <c r="VTB110" s="130"/>
      <c r="VTC110" s="130"/>
      <c r="VTD110" s="130"/>
      <c r="VTE110" s="130"/>
      <c r="VTF110" s="130"/>
      <c r="VTG110" s="130"/>
      <c r="VTH110" s="129"/>
      <c r="VTI110" s="130"/>
      <c r="VTJ110" s="130"/>
      <c r="VTK110" s="130"/>
      <c r="VTL110" s="130"/>
      <c r="VTM110" s="130"/>
      <c r="VTN110" s="130"/>
      <c r="VTO110" s="130"/>
      <c r="VTP110" s="130"/>
      <c r="VTQ110" s="130"/>
      <c r="VTR110" s="130"/>
      <c r="VTS110" s="130"/>
      <c r="VTT110" s="130"/>
      <c r="VTU110" s="130"/>
      <c r="VTV110" s="130"/>
      <c r="VTW110" s="130"/>
      <c r="VTX110" s="130"/>
      <c r="VTY110" s="130"/>
      <c r="VTZ110" s="130"/>
      <c r="VUA110" s="130"/>
      <c r="VUB110" s="130"/>
      <c r="VUC110" s="130"/>
      <c r="VUD110" s="129"/>
      <c r="VUE110" s="130"/>
      <c r="VUF110" s="130"/>
      <c r="VUG110" s="130"/>
      <c r="VUH110" s="130"/>
      <c r="VUI110" s="130"/>
      <c r="VUJ110" s="130"/>
      <c r="VUK110" s="130"/>
      <c r="VUL110" s="130"/>
      <c r="VUM110" s="130"/>
      <c r="VUN110" s="130"/>
      <c r="VUO110" s="130"/>
      <c r="VUP110" s="130"/>
      <c r="VUQ110" s="130"/>
      <c r="VUR110" s="130"/>
      <c r="VUS110" s="130"/>
      <c r="VUT110" s="130"/>
      <c r="VUU110" s="130"/>
      <c r="VUV110" s="130"/>
      <c r="VUW110" s="130"/>
      <c r="VUX110" s="130"/>
      <c r="VUY110" s="130"/>
      <c r="VUZ110" s="129"/>
      <c r="VVA110" s="130"/>
      <c r="VVB110" s="130"/>
      <c r="VVC110" s="130"/>
      <c r="VVD110" s="130"/>
      <c r="VVE110" s="130"/>
      <c r="VVF110" s="130"/>
      <c r="VVG110" s="130"/>
      <c r="VVH110" s="130"/>
      <c r="VVI110" s="130"/>
      <c r="VVJ110" s="130"/>
      <c r="VVK110" s="130"/>
      <c r="VVL110" s="130"/>
      <c r="VVM110" s="130"/>
      <c r="VVN110" s="130"/>
      <c r="VVO110" s="130"/>
      <c r="VVP110" s="130"/>
      <c r="VVQ110" s="130"/>
      <c r="VVR110" s="130"/>
      <c r="VVS110" s="130"/>
      <c r="VVT110" s="130"/>
      <c r="VVU110" s="130"/>
      <c r="VVV110" s="129"/>
      <c r="VVW110" s="130"/>
      <c r="VVX110" s="130"/>
      <c r="VVY110" s="130"/>
      <c r="VVZ110" s="130"/>
      <c r="VWA110" s="130"/>
      <c r="VWB110" s="130"/>
      <c r="VWC110" s="130"/>
      <c r="VWD110" s="130"/>
      <c r="VWE110" s="130"/>
      <c r="VWF110" s="130"/>
      <c r="VWG110" s="130"/>
      <c r="VWH110" s="130"/>
      <c r="VWI110" s="130"/>
      <c r="VWJ110" s="130"/>
      <c r="VWK110" s="130"/>
      <c r="VWL110" s="130"/>
      <c r="VWM110" s="130"/>
      <c r="VWN110" s="130"/>
      <c r="VWO110" s="130"/>
      <c r="VWP110" s="130"/>
      <c r="VWQ110" s="130"/>
      <c r="VWR110" s="129"/>
      <c r="VWS110" s="130"/>
      <c r="VWT110" s="130"/>
      <c r="VWU110" s="130"/>
      <c r="VWV110" s="130"/>
      <c r="VWW110" s="130"/>
      <c r="VWX110" s="130"/>
      <c r="VWY110" s="130"/>
      <c r="VWZ110" s="130"/>
      <c r="VXA110" s="130"/>
      <c r="VXB110" s="130"/>
      <c r="VXC110" s="130"/>
      <c r="VXD110" s="130"/>
      <c r="VXE110" s="130"/>
      <c r="VXF110" s="130"/>
      <c r="VXG110" s="130"/>
      <c r="VXH110" s="130"/>
      <c r="VXI110" s="130"/>
      <c r="VXJ110" s="130"/>
      <c r="VXK110" s="130"/>
      <c r="VXL110" s="130"/>
      <c r="VXM110" s="130"/>
      <c r="VXN110" s="129"/>
      <c r="VXO110" s="130"/>
      <c r="VXP110" s="130"/>
      <c r="VXQ110" s="130"/>
      <c r="VXR110" s="130"/>
      <c r="VXS110" s="130"/>
      <c r="VXT110" s="130"/>
      <c r="VXU110" s="130"/>
      <c r="VXV110" s="130"/>
      <c r="VXW110" s="130"/>
      <c r="VXX110" s="130"/>
      <c r="VXY110" s="130"/>
      <c r="VXZ110" s="130"/>
      <c r="VYA110" s="130"/>
      <c r="VYB110" s="130"/>
      <c r="VYC110" s="130"/>
      <c r="VYD110" s="130"/>
      <c r="VYE110" s="130"/>
      <c r="VYF110" s="130"/>
      <c r="VYG110" s="130"/>
      <c r="VYH110" s="130"/>
      <c r="VYI110" s="130"/>
      <c r="VYJ110" s="129"/>
      <c r="VYK110" s="130"/>
      <c r="VYL110" s="130"/>
      <c r="VYM110" s="130"/>
      <c r="VYN110" s="130"/>
      <c r="VYO110" s="130"/>
      <c r="VYP110" s="130"/>
      <c r="VYQ110" s="130"/>
      <c r="VYR110" s="130"/>
      <c r="VYS110" s="130"/>
      <c r="VYT110" s="130"/>
      <c r="VYU110" s="130"/>
      <c r="VYV110" s="130"/>
      <c r="VYW110" s="130"/>
      <c r="VYX110" s="130"/>
      <c r="VYY110" s="130"/>
      <c r="VYZ110" s="130"/>
      <c r="VZA110" s="130"/>
      <c r="VZB110" s="130"/>
      <c r="VZC110" s="130"/>
      <c r="VZD110" s="130"/>
      <c r="VZE110" s="130"/>
      <c r="VZF110" s="129"/>
      <c r="VZG110" s="130"/>
      <c r="VZH110" s="130"/>
      <c r="VZI110" s="130"/>
      <c r="VZJ110" s="130"/>
      <c r="VZK110" s="130"/>
      <c r="VZL110" s="130"/>
      <c r="VZM110" s="130"/>
      <c r="VZN110" s="130"/>
      <c r="VZO110" s="130"/>
      <c r="VZP110" s="130"/>
      <c r="VZQ110" s="130"/>
      <c r="VZR110" s="130"/>
      <c r="VZS110" s="130"/>
      <c r="VZT110" s="130"/>
      <c r="VZU110" s="130"/>
      <c r="VZV110" s="130"/>
      <c r="VZW110" s="130"/>
      <c r="VZX110" s="130"/>
      <c r="VZY110" s="130"/>
      <c r="VZZ110" s="130"/>
      <c r="WAA110" s="130"/>
      <c r="WAB110" s="129"/>
      <c r="WAC110" s="130"/>
      <c r="WAD110" s="130"/>
      <c r="WAE110" s="130"/>
      <c r="WAF110" s="130"/>
      <c r="WAG110" s="130"/>
      <c r="WAH110" s="130"/>
      <c r="WAI110" s="130"/>
      <c r="WAJ110" s="130"/>
      <c r="WAK110" s="130"/>
      <c r="WAL110" s="130"/>
      <c r="WAM110" s="130"/>
      <c r="WAN110" s="130"/>
      <c r="WAO110" s="130"/>
      <c r="WAP110" s="130"/>
      <c r="WAQ110" s="130"/>
      <c r="WAR110" s="130"/>
      <c r="WAS110" s="130"/>
      <c r="WAT110" s="130"/>
      <c r="WAU110" s="130"/>
      <c r="WAV110" s="130"/>
      <c r="WAW110" s="130"/>
      <c r="WAX110" s="129"/>
      <c r="WAY110" s="130"/>
      <c r="WAZ110" s="130"/>
      <c r="WBA110" s="130"/>
      <c r="WBB110" s="130"/>
      <c r="WBC110" s="130"/>
      <c r="WBD110" s="130"/>
      <c r="WBE110" s="130"/>
      <c r="WBF110" s="130"/>
      <c r="WBG110" s="130"/>
      <c r="WBH110" s="130"/>
      <c r="WBI110" s="130"/>
      <c r="WBJ110" s="130"/>
      <c r="WBK110" s="130"/>
      <c r="WBL110" s="130"/>
      <c r="WBM110" s="130"/>
      <c r="WBN110" s="130"/>
      <c r="WBO110" s="130"/>
      <c r="WBP110" s="130"/>
      <c r="WBQ110" s="130"/>
      <c r="WBR110" s="130"/>
      <c r="WBS110" s="130"/>
      <c r="WBT110" s="129"/>
      <c r="WBU110" s="130"/>
      <c r="WBV110" s="130"/>
      <c r="WBW110" s="130"/>
      <c r="WBX110" s="130"/>
      <c r="WBY110" s="130"/>
      <c r="WBZ110" s="130"/>
      <c r="WCA110" s="130"/>
      <c r="WCB110" s="130"/>
      <c r="WCC110" s="130"/>
      <c r="WCD110" s="130"/>
      <c r="WCE110" s="130"/>
      <c r="WCF110" s="130"/>
      <c r="WCG110" s="130"/>
      <c r="WCH110" s="130"/>
      <c r="WCI110" s="130"/>
      <c r="WCJ110" s="130"/>
      <c r="WCK110" s="130"/>
      <c r="WCL110" s="130"/>
      <c r="WCM110" s="130"/>
      <c r="WCN110" s="130"/>
      <c r="WCO110" s="130"/>
      <c r="WCP110" s="129"/>
      <c r="WCQ110" s="130"/>
      <c r="WCR110" s="130"/>
      <c r="WCS110" s="130"/>
      <c r="WCT110" s="130"/>
      <c r="WCU110" s="130"/>
      <c r="WCV110" s="130"/>
      <c r="WCW110" s="130"/>
      <c r="WCX110" s="130"/>
      <c r="WCY110" s="130"/>
      <c r="WCZ110" s="130"/>
      <c r="WDA110" s="130"/>
      <c r="WDB110" s="130"/>
      <c r="WDC110" s="130"/>
      <c r="WDD110" s="130"/>
      <c r="WDE110" s="130"/>
      <c r="WDF110" s="130"/>
      <c r="WDG110" s="130"/>
      <c r="WDH110" s="130"/>
      <c r="WDI110" s="130"/>
      <c r="WDJ110" s="130"/>
      <c r="WDK110" s="130"/>
      <c r="WDL110" s="129"/>
      <c r="WDM110" s="130"/>
      <c r="WDN110" s="130"/>
      <c r="WDO110" s="130"/>
      <c r="WDP110" s="130"/>
      <c r="WDQ110" s="130"/>
      <c r="WDR110" s="130"/>
      <c r="WDS110" s="130"/>
      <c r="WDT110" s="130"/>
      <c r="WDU110" s="130"/>
      <c r="WDV110" s="130"/>
      <c r="WDW110" s="130"/>
      <c r="WDX110" s="130"/>
      <c r="WDY110" s="130"/>
      <c r="WDZ110" s="130"/>
      <c r="WEA110" s="130"/>
      <c r="WEB110" s="130"/>
      <c r="WEC110" s="130"/>
      <c r="WED110" s="130"/>
      <c r="WEE110" s="130"/>
      <c r="WEF110" s="130"/>
      <c r="WEG110" s="130"/>
      <c r="WEH110" s="129"/>
      <c r="WEI110" s="130"/>
      <c r="WEJ110" s="130"/>
      <c r="WEK110" s="130"/>
      <c r="WEL110" s="130"/>
      <c r="WEM110" s="130"/>
      <c r="WEN110" s="130"/>
      <c r="WEO110" s="130"/>
      <c r="WEP110" s="130"/>
      <c r="WEQ110" s="130"/>
      <c r="WER110" s="130"/>
      <c r="WES110" s="130"/>
      <c r="WET110" s="130"/>
      <c r="WEU110" s="130"/>
      <c r="WEV110" s="130"/>
      <c r="WEW110" s="130"/>
      <c r="WEX110" s="130"/>
      <c r="WEY110" s="130"/>
      <c r="WEZ110" s="130"/>
      <c r="WFA110" s="130"/>
      <c r="WFB110" s="130"/>
      <c r="WFC110" s="130"/>
      <c r="WFD110" s="129"/>
      <c r="WFE110" s="130"/>
      <c r="WFF110" s="130"/>
      <c r="WFG110" s="130"/>
      <c r="WFH110" s="130"/>
      <c r="WFI110" s="130"/>
      <c r="WFJ110" s="130"/>
      <c r="WFK110" s="130"/>
      <c r="WFL110" s="130"/>
      <c r="WFM110" s="130"/>
      <c r="WFN110" s="130"/>
      <c r="WFO110" s="130"/>
      <c r="WFP110" s="130"/>
      <c r="WFQ110" s="130"/>
      <c r="WFR110" s="130"/>
      <c r="WFS110" s="130"/>
      <c r="WFT110" s="130"/>
      <c r="WFU110" s="130"/>
      <c r="WFV110" s="130"/>
      <c r="WFW110" s="130"/>
      <c r="WFX110" s="130"/>
      <c r="WFY110" s="130"/>
      <c r="WFZ110" s="129"/>
      <c r="WGA110" s="130"/>
      <c r="WGB110" s="130"/>
      <c r="WGC110" s="130"/>
      <c r="WGD110" s="130"/>
      <c r="WGE110" s="130"/>
      <c r="WGF110" s="130"/>
      <c r="WGG110" s="130"/>
      <c r="WGH110" s="130"/>
      <c r="WGI110" s="130"/>
      <c r="WGJ110" s="130"/>
      <c r="WGK110" s="130"/>
      <c r="WGL110" s="130"/>
      <c r="WGM110" s="130"/>
      <c r="WGN110" s="130"/>
      <c r="WGO110" s="130"/>
      <c r="WGP110" s="130"/>
      <c r="WGQ110" s="130"/>
      <c r="WGR110" s="130"/>
      <c r="WGS110" s="130"/>
      <c r="WGT110" s="130"/>
      <c r="WGU110" s="130"/>
      <c r="WGV110" s="129"/>
      <c r="WGW110" s="130"/>
      <c r="WGX110" s="130"/>
      <c r="WGY110" s="130"/>
      <c r="WGZ110" s="130"/>
      <c r="WHA110" s="130"/>
      <c r="WHB110" s="130"/>
      <c r="WHC110" s="130"/>
      <c r="WHD110" s="130"/>
      <c r="WHE110" s="130"/>
      <c r="WHF110" s="130"/>
      <c r="WHG110" s="130"/>
      <c r="WHH110" s="130"/>
      <c r="WHI110" s="130"/>
      <c r="WHJ110" s="130"/>
      <c r="WHK110" s="130"/>
      <c r="WHL110" s="130"/>
      <c r="WHM110" s="130"/>
      <c r="WHN110" s="130"/>
      <c r="WHO110" s="130"/>
      <c r="WHP110" s="130"/>
      <c r="WHQ110" s="130"/>
      <c r="WHR110" s="129"/>
      <c r="WHS110" s="130"/>
      <c r="WHT110" s="130"/>
      <c r="WHU110" s="130"/>
      <c r="WHV110" s="130"/>
      <c r="WHW110" s="130"/>
      <c r="WHX110" s="130"/>
      <c r="WHY110" s="130"/>
      <c r="WHZ110" s="130"/>
      <c r="WIA110" s="130"/>
      <c r="WIB110" s="130"/>
      <c r="WIC110" s="130"/>
      <c r="WID110" s="130"/>
      <c r="WIE110" s="130"/>
      <c r="WIF110" s="130"/>
      <c r="WIG110" s="130"/>
      <c r="WIH110" s="130"/>
      <c r="WII110" s="130"/>
      <c r="WIJ110" s="130"/>
      <c r="WIK110" s="130"/>
      <c r="WIL110" s="130"/>
      <c r="WIM110" s="130"/>
      <c r="WIN110" s="129"/>
      <c r="WIO110" s="130"/>
      <c r="WIP110" s="130"/>
      <c r="WIQ110" s="130"/>
      <c r="WIR110" s="130"/>
      <c r="WIS110" s="130"/>
      <c r="WIT110" s="130"/>
      <c r="WIU110" s="130"/>
      <c r="WIV110" s="130"/>
      <c r="WIW110" s="130"/>
      <c r="WIX110" s="130"/>
      <c r="WIY110" s="130"/>
      <c r="WIZ110" s="130"/>
      <c r="WJA110" s="130"/>
      <c r="WJB110" s="130"/>
      <c r="WJC110" s="130"/>
      <c r="WJD110" s="130"/>
      <c r="WJE110" s="130"/>
      <c r="WJF110" s="130"/>
      <c r="WJG110" s="130"/>
      <c r="WJH110" s="130"/>
      <c r="WJI110" s="130"/>
      <c r="WJJ110" s="129"/>
      <c r="WJK110" s="130"/>
      <c r="WJL110" s="130"/>
      <c r="WJM110" s="130"/>
      <c r="WJN110" s="130"/>
      <c r="WJO110" s="130"/>
      <c r="WJP110" s="130"/>
      <c r="WJQ110" s="130"/>
      <c r="WJR110" s="130"/>
      <c r="WJS110" s="130"/>
      <c r="WJT110" s="130"/>
      <c r="WJU110" s="130"/>
      <c r="WJV110" s="130"/>
      <c r="WJW110" s="130"/>
      <c r="WJX110" s="130"/>
      <c r="WJY110" s="130"/>
      <c r="WJZ110" s="130"/>
      <c r="WKA110" s="130"/>
      <c r="WKB110" s="130"/>
      <c r="WKC110" s="130"/>
      <c r="WKD110" s="130"/>
      <c r="WKE110" s="130"/>
      <c r="WKF110" s="129"/>
      <c r="WKG110" s="130"/>
      <c r="WKH110" s="130"/>
      <c r="WKI110" s="130"/>
      <c r="WKJ110" s="130"/>
      <c r="WKK110" s="130"/>
      <c r="WKL110" s="130"/>
      <c r="WKM110" s="130"/>
      <c r="WKN110" s="130"/>
      <c r="WKO110" s="130"/>
      <c r="WKP110" s="130"/>
      <c r="WKQ110" s="130"/>
      <c r="WKR110" s="130"/>
      <c r="WKS110" s="130"/>
      <c r="WKT110" s="130"/>
      <c r="WKU110" s="130"/>
      <c r="WKV110" s="130"/>
      <c r="WKW110" s="130"/>
      <c r="WKX110" s="130"/>
      <c r="WKY110" s="130"/>
      <c r="WKZ110" s="130"/>
      <c r="WLA110" s="130"/>
      <c r="WLB110" s="129"/>
      <c r="WLC110" s="130"/>
      <c r="WLD110" s="130"/>
      <c r="WLE110" s="130"/>
      <c r="WLF110" s="130"/>
      <c r="WLG110" s="130"/>
      <c r="WLH110" s="130"/>
      <c r="WLI110" s="130"/>
      <c r="WLJ110" s="130"/>
      <c r="WLK110" s="130"/>
      <c r="WLL110" s="130"/>
      <c r="WLM110" s="130"/>
      <c r="WLN110" s="130"/>
      <c r="WLO110" s="130"/>
      <c r="WLP110" s="130"/>
      <c r="WLQ110" s="130"/>
      <c r="WLR110" s="130"/>
      <c r="WLS110" s="130"/>
      <c r="WLT110" s="130"/>
      <c r="WLU110" s="130"/>
      <c r="WLV110" s="130"/>
      <c r="WLW110" s="130"/>
      <c r="WLX110" s="129"/>
      <c r="WLY110" s="130"/>
      <c r="WLZ110" s="130"/>
      <c r="WMA110" s="130"/>
      <c r="WMB110" s="130"/>
      <c r="WMC110" s="130"/>
      <c r="WMD110" s="130"/>
      <c r="WME110" s="130"/>
      <c r="WMF110" s="130"/>
      <c r="WMG110" s="130"/>
      <c r="WMH110" s="130"/>
      <c r="WMI110" s="130"/>
      <c r="WMJ110" s="130"/>
      <c r="WMK110" s="130"/>
      <c r="WML110" s="130"/>
      <c r="WMM110" s="130"/>
      <c r="WMN110" s="130"/>
      <c r="WMO110" s="130"/>
      <c r="WMP110" s="130"/>
      <c r="WMQ110" s="130"/>
      <c r="WMR110" s="130"/>
      <c r="WMS110" s="130"/>
      <c r="WMT110" s="129"/>
      <c r="WMU110" s="130"/>
      <c r="WMV110" s="130"/>
      <c r="WMW110" s="130"/>
      <c r="WMX110" s="130"/>
      <c r="WMY110" s="130"/>
      <c r="WMZ110" s="130"/>
      <c r="WNA110" s="130"/>
      <c r="WNB110" s="130"/>
      <c r="WNC110" s="130"/>
      <c r="WND110" s="130"/>
      <c r="WNE110" s="130"/>
      <c r="WNF110" s="130"/>
      <c r="WNG110" s="130"/>
      <c r="WNH110" s="130"/>
      <c r="WNI110" s="130"/>
      <c r="WNJ110" s="130"/>
      <c r="WNK110" s="130"/>
      <c r="WNL110" s="130"/>
      <c r="WNM110" s="130"/>
      <c r="WNN110" s="130"/>
      <c r="WNO110" s="130"/>
      <c r="WNP110" s="129"/>
      <c r="WNQ110" s="130"/>
      <c r="WNR110" s="130"/>
      <c r="WNS110" s="130"/>
      <c r="WNT110" s="130"/>
      <c r="WNU110" s="130"/>
      <c r="WNV110" s="130"/>
      <c r="WNW110" s="130"/>
      <c r="WNX110" s="130"/>
      <c r="WNY110" s="130"/>
      <c r="WNZ110" s="130"/>
      <c r="WOA110" s="130"/>
      <c r="WOB110" s="130"/>
      <c r="WOC110" s="130"/>
      <c r="WOD110" s="130"/>
      <c r="WOE110" s="130"/>
      <c r="WOF110" s="130"/>
      <c r="WOG110" s="130"/>
      <c r="WOH110" s="130"/>
      <c r="WOI110" s="130"/>
      <c r="WOJ110" s="130"/>
      <c r="WOK110" s="130"/>
      <c r="WOL110" s="129"/>
      <c r="WOM110" s="130"/>
      <c r="WON110" s="130"/>
      <c r="WOO110" s="130"/>
      <c r="WOP110" s="130"/>
      <c r="WOQ110" s="130"/>
      <c r="WOR110" s="130"/>
      <c r="WOS110" s="130"/>
      <c r="WOT110" s="130"/>
      <c r="WOU110" s="130"/>
      <c r="WOV110" s="130"/>
      <c r="WOW110" s="130"/>
      <c r="WOX110" s="130"/>
      <c r="WOY110" s="130"/>
      <c r="WOZ110" s="130"/>
      <c r="WPA110" s="130"/>
      <c r="WPB110" s="130"/>
      <c r="WPC110" s="130"/>
      <c r="WPD110" s="130"/>
      <c r="WPE110" s="130"/>
      <c r="WPF110" s="130"/>
      <c r="WPG110" s="130"/>
      <c r="WPH110" s="129"/>
      <c r="WPI110" s="130"/>
      <c r="WPJ110" s="130"/>
      <c r="WPK110" s="130"/>
      <c r="WPL110" s="130"/>
      <c r="WPM110" s="130"/>
      <c r="WPN110" s="130"/>
      <c r="WPO110" s="130"/>
      <c r="WPP110" s="130"/>
      <c r="WPQ110" s="130"/>
      <c r="WPR110" s="130"/>
      <c r="WPS110" s="130"/>
      <c r="WPT110" s="130"/>
      <c r="WPU110" s="130"/>
      <c r="WPV110" s="130"/>
      <c r="WPW110" s="130"/>
      <c r="WPX110" s="130"/>
      <c r="WPY110" s="130"/>
      <c r="WPZ110" s="130"/>
      <c r="WQA110" s="130"/>
      <c r="WQB110" s="130"/>
      <c r="WQC110" s="130"/>
      <c r="WQD110" s="129"/>
      <c r="WQE110" s="130"/>
      <c r="WQF110" s="130"/>
      <c r="WQG110" s="130"/>
      <c r="WQH110" s="130"/>
      <c r="WQI110" s="130"/>
      <c r="WQJ110" s="130"/>
      <c r="WQK110" s="130"/>
      <c r="WQL110" s="130"/>
      <c r="WQM110" s="130"/>
      <c r="WQN110" s="130"/>
      <c r="WQO110" s="130"/>
      <c r="WQP110" s="130"/>
      <c r="WQQ110" s="130"/>
      <c r="WQR110" s="130"/>
      <c r="WQS110" s="130"/>
      <c r="WQT110" s="130"/>
      <c r="WQU110" s="130"/>
      <c r="WQV110" s="130"/>
      <c r="WQW110" s="130"/>
      <c r="WQX110" s="130"/>
      <c r="WQY110" s="130"/>
      <c r="WQZ110" s="129"/>
      <c r="WRA110" s="130"/>
      <c r="WRB110" s="130"/>
      <c r="WRC110" s="130"/>
      <c r="WRD110" s="130"/>
      <c r="WRE110" s="130"/>
      <c r="WRF110" s="130"/>
      <c r="WRG110" s="130"/>
      <c r="WRH110" s="130"/>
      <c r="WRI110" s="130"/>
      <c r="WRJ110" s="130"/>
      <c r="WRK110" s="130"/>
      <c r="WRL110" s="130"/>
      <c r="WRM110" s="130"/>
      <c r="WRN110" s="130"/>
      <c r="WRO110" s="130"/>
      <c r="WRP110" s="130"/>
      <c r="WRQ110" s="130"/>
      <c r="WRR110" s="130"/>
      <c r="WRS110" s="130"/>
      <c r="WRT110" s="130"/>
      <c r="WRU110" s="130"/>
      <c r="WRV110" s="129"/>
      <c r="WRW110" s="130"/>
      <c r="WRX110" s="130"/>
      <c r="WRY110" s="130"/>
      <c r="WRZ110" s="130"/>
      <c r="WSA110" s="130"/>
      <c r="WSB110" s="130"/>
      <c r="WSC110" s="130"/>
      <c r="WSD110" s="130"/>
      <c r="WSE110" s="130"/>
      <c r="WSF110" s="130"/>
      <c r="WSG110" s="130"/>
      <c r="WSH110" s="130"/>
      <c r="WSI110" s="130"/>
      <c r="WSJ110" s="130"/>
      <c r="WSK110" s="130"/>
      <c r="WSL110" s="130"/>
      <c r="WSM110" s="130"/>
      <c r="WSN110" s="130"/>
      <c r="WSO110" s="130"/>
      <c r="WSP110" s="130"/>
      <c r="WSQ110" s="130"/>
      <c r="WSR110" s="129"/>
      <c r="WSS110" s="130"/>
      <c r="WST110" s="130"/>
      <c r="WSU110" s="130"/>
      <c r="WSV110" s="130"/>
      <c r="WSW110" s="130"/>
      <c r="WSX110" s="130"/>
      <c r="WSY110" s="130"/>
      <c r="WSZ110" s="130"/>
      <c r="WTA110" s="130"/>
      <c r="WTB110" s="130"/>
      <c r="WTC110" s="130"/>
      <c r="WTD110" s="130"/>
      <c r="WTE110" s="130"/>
      <c r="WTF110" s="130"/>
      <c r="WTG110" s="130"/>
      <c r="WTH110" s="130"/>
      <c r="WTI110" s="130"/>
      <c r="WTJ110" s="130"/>
      <c r="WTK110" s="130"/>
      <c r="WTL110" s="130"/>
      <c r="WTM110" s="130"/>
      <c r="WTN110" s="129"/>
      <c r="WTO110" s="130"/>
      <c r="WTP110" s="130"/>
      <c r="WTQ110" s="130"/>
      <c r="WTR110" s="130"/>
      <c r="WTS110" s="130"/>
      <c r="WTT110" s="130"/>
      <c r="WTU110" s="130"/>
      <c r="WTV110" s="130"/>
      <c r="WTW110" s="130"/>
      <c r="WTX110" s="130"/>
      <c r="WTY110" s="130"/>
      <c r="WTZ110" s="130"/>
      <c r="WUA110" s="130"/>
      <c r="WUB110" s="130"/>
      <c r="WUC110" s="130"/>
      <c r="WUD110" s="130"/>
      <c r="WUE110" s="130"/>
      <c r="WUF110" s="130"/>
      <c r="WUG110" s="130"/>
      <c r="WUH110" s="130"/>
      <c r="WUI110" s="130"/>
      <c r="WUJ110" s="129"/>
      <c r="WUK110" s="130"/>
      <c r="WUL110" s="130"/>
      <c r="WUM110" s="130"/>
      <c r="WUN110" s="130"/>
      <c r="WUO110" s="130"/>
      <c r="WUP110" s="130"/>
      <c r="WUQ110" s="130"/>
      <c r="WUR110" s="130"/>
      <c r="WUS110" s="130"/>
      <c r="WUT110" s="130"/>
      <c r="WUU110" s="130"/>
      <c r="WUV110" s="130"/>
      <c r="WUW110" s="130"/>
      <c r="WUX110" s="130"/>
      <c r="WUY110" s="130"/>
      <c r="WUZ110" s="130"/>
      <c r="WVA110" s="130"/>
      <c r="WVB110" s="130"/>
      <c r="WVC110" s="130"/>
      <c r="WVD110" s="130"/>
      <c r="WVE110" s="130"/>
      <c r="WVF110" s="129"/>
      <c r="WVG110" s="130"/>
      <c r="WVH110" s="130"/>
      <c r="WVI110" s="130"/>
      <c r="WVJ110" s="130"/>
      <c r="WVK110" s="130"/>
      <c r="WVL110" s="130"/>
      <c r="WVM110" s="130"/>
      <c r="WVN110" s="130"/>
      <c r="WVO110" s="130"/>
      <c r="WVP110" s="130"/>
      <c r="WVQ110" s="130"/>
      <c r="WVR110" s="130"/>
      <c r="WVS110" s="130"/>
      <c r="WVT110" s="130"/>
      <c r="WVU110" s="130"/>
      <c r="WVV110" s="130"/>
      <c r="WVW110" s="130"/>
      <c r="WVX110" s="130"/>
      <c r="WVY110" s="130"/>
      <c r="WVZ110" s="130"/>
      <c r="WWA110" s="130"/>
      <c r="WWB110" s="129"/>
      <c r="WWC110" s="130"/>
      <c r="WWD110" s="130"/>
      <c r="WWE110" s="130"/>
      <c r="WWF110" s="130"/>
      <c r="WWG110" s="130"/>
      <c r="WWH110" s="130"/>
      <c r="WWI110" s="130"/>
      <c r="WWJ110" s="130"/>
      <c r="WWK110" s="130"/>
      <c r="WWL110" s="130"/>
      <c r="WWM110" s="130"/>
      <c r="WWN110" s="130"/>
      <c r="WWO110" s="130"/>
      <c r="WWP110" s="130"/>
      <c r="WWQ110" s="130"/>
      <c r="WWR110" s="130"/>
      <c r="WWS110" s="130"/>
      <c r="WWT110" s="130"/>
      <c r="WWU110" s="130"/>
      <c r="WWV110" s="130"/>
      <c r="WWW110" s="130"/>
      <c r="WWX110" s="129"/>
      <c r="WWY110" s="130"/>
      <c r="WWZ110" s="130"/>
      <c r="WXA110" s="130"/>
      <c r="WXB110" s="130"/>
      <c r="WXC110" s="130"/>
      <c r="WXD110" s="130"/>
      <c r="WXE110" s="130"/>
      <c r="WXF110" s="130"/>
      <c r="WXG110" s="130"/>
      <c r="WXH110" s="130"/>
      <c r="WXI110" s="130"/>
      <c r="WXJ110" s="130"/>
      <c r="WXK110" s="130"/>
      <c r="WXL110" s="130"/>
      <c r="WXM110" s="130"/>
      <c r="WXN110" s="130"/>
      <c r="WXO110" s="130"/>
      <c r="WXP110" s="130"/>
      <c r="WXQ110" s="130"/>
      <c r="WXR110" s="130"/>
      <c r="WXS110" s="130"/>
      <c r="WXT110" s="129"/>
      <c r="WXU110" s="130"/>
      <c r="WXV110" s="130"/>
      <c r="WXW110" s="130"/>
      <c r="WXX110" s="130"/>
      <c r="WXY110" s="130"/>
      <c r="WXZ110" s="130"/>
      <c r="WYA110" s="130"/>
      <c r="WYB110" s="130"/>
      <c r="WYC110" s="130"/>
      <c r="WYD110" s="130"/>
      <c r="WYE110" s="130"/>
      <c r="WYF110" s="130"/>
      <c r="WYG110" s="130"/>
      <c r="WYH110" s="130"/>
      <c r="WYI110" s="130"/>
      <c r="WYJ110" s="130"/>
      <c r="WYK110" s="130"/>
      <c r="WYL110" s="130"/>
      <c r="WYM110" s="130"/>
      <c r="WYN110" s="130"/>
      <c r="WYO110" s="130"/>
      <c r="WYP110" s="129"/>
      <c r="WYQ110" s="130"/>
      <c r="WYR110" s="130"/>
      <c r="WYS110" s="130"/>
      <c r="WYT110" s="130"/>
      <c r="WYU110" s="130"/>
      <c r="WYV110" s="130"/>
      <c r="WYW110" s="130"/>
      <c r="WYX110" s="130"/>
      <c r="WYY110" s="130"/>
      <c r="WYZ110" s="130"/>
      <c r="WZA110" s="130"/>
      <c r="WZB110" s="130"/>
      <c r="WZC110" s="130"/>
      <c r="WZD110" s="130"/>
      <c r="WZE110" s="130"/>
      <c r="WZF110" s="130"/>
      <c r="WZG110" s="130"/>
      <c r="WZH110" s="130"/>
      <c r="WZI110" s="130"/>
      <c r="WZJ110" s="130"/>
      <c r="WZK110" s="130"/>
      <c r="WZL110" s="129"/>
      <c r="WZM110" s="130"/>
      <c r="WZN110" s="130"/>
      <c r="WZO110" s="130"/>
      <c r="WZP110" s="130"/>
      <c r="WZQ110" s="130"/>
      <c r="WZR110" s="130"/>
      <c r="WZS110" s="130"/>
      <c r="WZT110" s="130"/>
      <c r="WZU110" s="130"/>
      <c r="WZV110" s="130"/>
      <c r="WZW110" s="130"/>
      <c r="WZX110" s="130"/>
      <c r="WZY110" s="130"/>
      <c r="WZZ110" s="130"/>
      <c r="XAA110" s="130"/>
      <c r="XAB110" s="130"/>
      <c r="XAC110" s="130"/>
      <c r="XAD110" s="130"/>
      <c r="XAE110" s="130"/>
      <c r="XAF110" s="130"/>
      <c r="XAG110" s="130"/>
      <c r="XAH110" s="129"/>
      <c r="XAI110" s="130"/>
      <c r="XAJ110" s="130"/>
      <c r="XAK110" s="130"/>
      <c r="XAL110" s="130"/>
      <c r="XAM110" s="130"/>
      <c r="XAN110" s="130"/>
      <c r="XAO110" s="130"/>
      <c r="XAP110" s="130"/>
      <c r="XAQ110" s="130"/>
      <c r="XAR110" s="130"/>
      <c r="XAS110" s="130"/>
      <c r="XAT110" s="130"/>
      <c r="XAU110" s="130"/>
      <c r="XAV110" s="130"/>
      <c r="XAW110" s="130"/>
      <c r="XAX110" s="130"/>
      <c r="XAY110" s="130"/>
      <c r="XAZ110" s="130"/>
      <c r="XBA110" s="130"/>
      <c r="XBB110" s="130"/>
      <c r="XBC110" s="130"/>
      <c r="XBD110" s="129"/>
      <c r="XBE110" s="130"/>
      <c r="XBF110" s="130"/>
      <c r="XBG110" s="130"/>
      <c r="XBH110" s="130"/>
      <c r="XBI110" s="130"/>
      <c r="XBJ110" s="130"/>
      <c r="XBK110" s="130"/>
      <c r="XBL110" s="130"/>
      <c r="XBM110" s="130"/>
      <c r="XBN110" s="130"/>
      <c r="XBO110" s="130"/>
      <c r="XBP110" s="130"/>
      <c r="XBQ110" s="130"/>
      <c r="XBR110" s="130"/>
      <c r="XBS110" s="130"/>
      <c r="XBT110" s="130"/>
      <c r="XBU110" s="130"/>
      <c r="XBV110" s="130"/>
      <c r="XBW110" s="130"/>
      <c r="XBX110" s="130"/>
      <c r="XBY110" s="130"/>
      <c r="XBZ110" s="129"/>
      <c r="XCA110" s="130"/>
      <c r="XCB110" s="130"/>
      <c r="XCC110" s="130"/>
      <c r="XCD110" s="130"/>
      <c r="XCE110" s="130"/>
      <c r="XCF110" s="130"/>
      <c r="XCG110" s="130"/>
      <c r="XCH110" s="130"/>
      <c r="XCI110" s="130"/>
      <c r="XCJ110" s="130"/>
      <c r="XCK110" s="130"/>
      <c r="XCL110" s="130"/>
      <c r="XCM110" s="130"/>
      <c r="XCN110" s="130"/>
      <c r="XCO110" s="130"/>
      <c r="XCP110" s="130"/>
      <c r="XCQ110" s="130"/>
      <c r="XCR110" s="130"/>
      <c r="XCS110" s="130"/>
      <c r="XCT110" s="130"/>
      <c r="XCU110" s="130"/>
      <c r="XCV110" s="129"/>
      <c r="XCW110" s="130"/>
      <c r="XCX110" s="130"/>
      <c r="XCY110" s="130"/>
      <c r="XCZ110" s="130"/>
      <c r="XDA110" s="130"/>
      <c r="XDB110" s="130"/>
      <c r="XDC110" s="130"/>
      <c r="XDD110" s="130"/>
      <c r="XDE110" s="130"/>
      <c r="XDF110" s="130"/>
      <c r="XDG110" s="130"/>
      <c r="XDH110" s="130"/>
      <c r="XDI110" s="130"/>
      <c r="XDJ110" s="130"/>
      <c r="XDK110" s="130"/>
      <c r="XDL110" s="130"/>
      <c r="XDM110" s="130"/>
      <c r="XDN110" s="130"/>
      <c r="XDO110" s="130"/>
      <c r="XDP110" s="130"/>
      <c r="XDQ110" s="130"/>
      <c r="XDR110" s="129"/>
      <c r="XDS110" s="130"/>
      <c r="XDT110" s="130"/>
      <c r="XDU110" s="130"/>
      <c r="XDV110" s="130"/>
      <c r="XDW110" s="130"/>
      <c r="XDX110" s="130"/>
      <c r="XDY110" s="130"/>
      <c r="XDZ110" s="130"/>
      <c r="XEA110" s="130"/>
      <c r="XEB110" s="130"/>
      <c r="XEC110" s="130"/>
      <c r="XED110" s="130"/>
      <c r="XEE110" s="130"/>
      <c r="XEF110" s="130"/>
      <c r="XEG110" s="130"/>
      <c r="XEH110" s="130"/>
      <c r="XEI110" s="130"/>
      <c r="XEJ110" s="130"/>
      <c r="XEK110" s="130"/>
      <c r="XEL110" s="130"/>
      <c r="XEM110" s="130"/>
      <c r="XEN110" s="129"/>
      <c r="XEO110" s="129"/>
      <c r="XEP110" s="129"/>
      <c r="XEQ110" s="129"/>
      <c r="XER110" s="129"/>
      <c r="XES110" s="129"/>
      <c r="XET110" s="129"/>
      <c r="XEU110" s="129"/>
      <c r="XEV110" s="129"/>
      <c r="XEW110" s="129"/>
      <c r="XEX110" s="129"/>
      <c r="XEY110" s="129"/>
      <c r="XEZ110" s="129"/>
      <c r="XFA110" s="129"/>
      <c r="XFB110" s="129"/>
      <c r="XFC110" s="129"/>
    </row>
    <row r="111" spans="1:16383" s="50" customFormat="1" ht="15.5" x14ac:dyDescent="0.35">
      <c r="A111" s="136" t="s">
        <v>129</v>
      </c>
      <c r="B111" s="136"/>
      <c r="C111" s="136"/>
      <c r="D111" s="136"/>
      <c r="E111" s="136"/>
      <c r="F111" s="136"/>
      <c r="G111" s="136"/>
      <c r="H111" s="136"/>
      <c r="I111" s="136"/>
      <c r="J111" s="136"/>
      <c r="K111" s="136"/>
      <c r="L111" s="136"/>
      <c r="M111" s="136"/>
      <c r="N111" s="136"/>
      <c r="O111" s="136"/>
      <c r="P111" s="136"/>
      <c r="Q111" s="136"/>
      <c r="R111" s="136"/>
      <c r="S111" s="136"/>
      <c r="T111" s="136"/>
      <c r="U111" s="136"/>
      <c r="V111" s="136"/>
      <c r="W111" s="137"/>
      <c r="X111" s="137"/>
      <c r="Y111" s="137"/>
      <c r="Z111" s="137"/>
      <c r="AA111" s="137"/>
      <c r="AB111" s="137"/>
      <c r="AC111" s="137"/>
      <c r="AD111" s="137"/>
      <c r="AE111" s="137"/>
      <c r="AF111" s="137"/>
      <c r="AG111" s="137"/>
      <c r="AH111" s="137"/>
      <c r="AI111" s="137"/>
      <c r="AJ111" s="137"/>
      <c r="AK111" s="137"/>
      <c r="AL111" s="137"/>
      <c r="AM111" s="137"/>
      <c r="AN111" s="137"/>
      <c r="AO111" s="137"/>
      <c r="AP111" s="137"/>
      <c r="AQ111" s="137"/>
      <c r="AR111" s="136"/>
      <c r="AS111" s="137"/>
      <c r="AT111" s="137"/>
      <c r="AU111" s="137"/>
      <c r="AV111" s="137"/>
      <c r="AW111" s="137"/>
      <c r="AX111" s="137"/>
      <c r="AY111" s="137"/>
      <c r="AZ111" s="137"/>
      <c r="BA111" s="137"/>
      <c r="BB111" s="137"/>
      <c r="BC111" s="137"/>
      <c r="BD111" s="137"/>
      <c r="BE111" s="137"/>
      <c r="BF111" s="137"/>
      <c r="BG111" s="137"/>
      <c r="BH111" s="137"/>
      <c r="BI111" s="137"/>
      <c r="BJ111" s="137"/>
      <c r="BK111" s="137"/>
      <c r="BL111" s="137"/>
      <c r="BM111" s="137"/>
      <c r="BN111" s="136"/>
      <c r="BO111" s="137"/>
      <c r="BP111" s="137"/>
      <c r="BQ111" s="137"/>
      <c r="BR111" s="137"/>
      <c r="BS111" s="137"/>
      <c r="BT111" s="137"/>
      <c r="BU111" s="137"/>
      <c r="BV111" s="137"/>
      <c r="BW111" s="137"/>
      <c r="BX111" s="137"/>
      <c r="BY111" s="137"/>
      <c r="BZ111" s="137"/>
      <c r="CA111" s="137"/>
      <c r="CB111" s="137"/>
      <c r="CC111" s="137"/>
      <c r="CD111" s="137"/>
      <c r="CE111" s="137"/>
      <c r="CF111" s="137"/>
      <c r="CG111" s="137"/>
      <c r="CH111" s="137"/>
      <c r="CI111" s="137"/>
      <c r="CJ111" s="136"/>
      <c r="CK111" s="137"/>
      <c r="CL111" s="137"/>
      <c r="CM111" s="137"/>
      <c r="CN111" s="137"/>
      <c r="CO111" s="137"/>
      <c r="CP111" s="137"/>
      <c r="CQ111" s="137"/>
      <c r="CR111" s="137"/>
      <c r="CS111" s="137"/>
      <c r="CT111" s="137"/>
      <c r="CU111" s="137"/>
      <c r="CV111" s="137"/>
      <c r="CW111" s="137"/>
      <c r="CX111" s="137"/>
      <c r="CY111" s="137"/>
      <c r="CZ111" s="137"/>
      <c r="DA111" s="137"/>
      <c r="DB111" s="137"/>
      <c r="DC111" s="137"/>
      <c r="DD111" s="137"/>
      <c r="DE111" s="137"/>
      <c r="DF111" s="136"/>
      <c r="DG111" s="137"/>
      <c r="DH111" s="137"/>
      <c r="DI111" s="137"/>
      <c r="DJ111" s="137"/>
      <c r="DK111" s="137"/>
      <c r="DL111" s="137"/>
      <c r="DM111" s="137"/>
      <c r="DN111" s="137"/>
      <c r="DO111" s="137"/>
      <c r="DP111" s="137"/>
      <c r="DQ111" s="137"/>
      <c r="DR111" s="137"/>
      <c r="DS111" s="137"/>
      <c r="DT111" s="137"/>
      <c r="DU111" s="137"/>
      <c r="DV111" s="137"/>
      <c r="DW111" s="137"/>
      <c r="DX111" s="137"/>
      <c r="DY111" s="137"/>
      <c r="DZ111" s="137"/>
      <c r="EA111" s="137"/>
      <c r="EB111" s="136"/>
      <c r="EC111" s="137"/>
      <c r="ED111" s="137"/>
      <c r="EE111" s="137"/>
      <c r="EF111" s="137"/>
      <c r="EG111" s="137"/>
      <c r="EH111" s="137"/>
      <c r="EI111" s="137"/>
      <c r="EJ111" s="137"/>
      <c r="EK111" s="137"/>
      <c r="EL111" s="137"/>
      <c r="EM111" s="137"/>
      <c r="EN111" s="137"/>
      <c r="EO111" s="137"/>
      <c r="EP111" s="137"/>
      <c r="EQ111" s="137"/>
      <c r="ER111" s="137"/>
      <c r="ES111" s="137"/>
      <c r="ET111" s="137"/>
      <c r="EU111" s="137"/>
      <c r="EV111" s="137"/>
      <c r="EW111" s="137"/>
      <c r="EX111" s="136"/>
      <c r="EY111" s="137"/>
      <c r="EZ111" s="137"/>
      <c r="FA111" s="137"/>
      <c r="FB111" s="137"/>
      <c r="FC111" s="137"/>
      <c r="FD111" s="137"/>
      <c r="FE111" s="137"/>
      <c r="FF111" s="137"/>
      <c r="FG111" s="137"/>
      <c r="FH111" s="137"/>
      <c r="FI111" s="137"/>
      <c r="FJ111" s="137"/>
      <c r="FK111" s="137"/>
      <c r="FL111" s="137"/>
      <c r="FM111" s="137"/>
      <c r="FN111" s="137"/>
      <c r="FO111" s="137"/>
      <c r="FP111" s="137"/>
      <c r="FQ111" s="137"/>
      <c r="FR111" s="137"/>
      <c r="FS111" s="137"/>
      <c r="FT111" s="136"/>
      <c r="FU111" s="137"/>
      <c r="FV111" s="137"/>
      <c r="FW111" s="137"/>
      <c r="FX111" s="137"/>
      <c r="FY111" s="137"/>
      <c r="FZ111" s="137"/>
      <c r="GA111" s="137"/>
      <c r="GB111" s="137"/>
      <c r="GC111" s="137"/>
      <c r="GD111" s="137"/>
      <c r="GE111" s="137"/>
      <c r="GF111" s="137"/>
      <c r="GG111" s="137"/>
      <c r="GH111" s="137"/>
      <c r="GI111" s="137"/>
      <c r="GJ111" s="137"/>
      <c r="GK111" s="137"/>
      <c r="GL111" s="137"/>
      <c r="GM111" s="137"/>
      <c r="GN111" s="137"/>
      <c r="GO111" s="137"/>
      <c r="GP111" s="136"/>
      <c r="GQ111" s="137"/>
      <c r="GR111" s="137"/>
      <c r="GS111" s="137"/>
      <c r="GT111" s="137"/>
      <c r="GU111" s="137"/>
      <c r="GV111" s="137"/>
      <c r="GW111" s="137"/>
      <c r="GX111" s="137"/>
      <c r="GY111" s="137"/>
      <c r="GZ111" s="137"/>
      <c r="HA111" s="137"/>
      <c r="HB111" s="137"/>
      <c r="HC111" s="137"/>
      <c r="HD111" s="137"/>
      <c r="HE111" s="137"/>
      <c r="HF111" s="137"/>
      <c r="HG111" s="137"/>
      <c r="HH111" s="137"/>
      <c r="HI111" s="137"/>
      <c r="HJ111" s="137"/>
      <c r="HK111" s="137"/>
      <c r="HL111" s="136"/>
      <c r="HM111" s="137"/>
      <c r="HN111" s="137"/>
      <c r="HO111" s="137"/>
      <c r="HP111" s="137"/>
      <c r="HQ111" s="137"/>
      <c r="HR111" s="137"/>
      <c r="HS111" s="137"/>
      <c r="HT111" s="137"/>
      <c r="HU111" s="137"/>
      <c r="HV111" s="137"/>
      <c r="HW111" s="137"/>
      <c r="HX111" s="137"/>
      <c r="HY111" s="137"/>
      <c r="HZ111" s="137"/>
      <c r="IA111" s="137"/>
      <c r="IB111" s="137"/>
      <c r="IC111" s="137"/>
      <c r="ID111" s="137"/>
      <c r="IE111" s="137"/>
      <c r="IF111" s="137"/>
      <c r="IG111" s="137"/>
      <c r="IH111" s="136"/>
      <c r="II111" s="137"/>
      <c r="IJ111" s="137"/>
      <c r="IK111" s="137"/>
      <c r="IL111" s="137"/>
      <c r="IM111" s="137"/>
      <c r="IN111" s="137"/>
      <c r="IO111" s="137"/>
      <c r="IP111" s="137"/>
      <c r="IQ111" s="137"/>
      <c r="IR111" s="137"/>
      <c r="IS111" s="137"/>
      <c r="IT111" s="137"/>
      <c r="IU111" s="137"/>
      <c r="IV111" s="137"/>
      <c r="IW111" s="137"/>
      <c r="IX111" s="137"/>
      <c r="IY111" s="137"/>
      <c r="IZ111" s="137"/>
      <c r="JA111" s="137"/>
      <c r="JB111" s="137"/>
      <c r="JC111" s="137"/>
      <c r="JD111" s="136"/>
      <c r="JE111" s="137"/>
      <c r="JF111" s="137"/>
      <c r="JG111" s="137"/>
      <c r="JH111" s="137"/>
      <c r="JI111" s="137"/>
      <c r="JJ111" s="137"/>
      <c r="JK111" s="137"/>
      <c r="JL111" s="137"/>
      <c r="JM111" s="137"/>
      <c r="JN111" s="137"/>
      <c r="JO111" s="137"/>
      <c r="JP111" s="137"/>
      <c r="JQ111" s="137"/>
      <c r="JR111" s="137"/>
      <c r="JS111" s="137"/>
      <c r="JT111" s="137"/>
      <c r="JU111" s="137"/>
      <c r="JV111" s="137"/>
      <c r="JW111" s="137"/>
      <c r="JX111" s="137"/>
      <c r="JY111" s="137"/>
      <c r="JZ111" s="136"/>
      <c r="KA111" s="137"/>
      <c r="KB111" s="137"/>
      <c r="KC111" s="137"/>
      <c r="KD111" s="137"/>
      <c r="KE111" s="137"/>
      <c r="KF111" s="137"/>
      <c r="KG111" s="137"/>
      <c r="KH111" s="137"/>
      <c r="KI111" s="137"/>
      <c r="KJ111" s="137"/>
      <c r="KK111" s="137"/>
      <c r="KL111" s="137"/>
      <c r="KM111" s="137"/>
      <c r="KN111" s="137"/>
      <c r="KO111" s="137"/>
      <c r="KP111" s="137"/>
      <c r="KQ111" s="137"/>
      <c r="KR111" s="137"/>
      <c r="KS111" s="137"/>
      <c r="KT111" s="137"/>
      <c r="KU111" s="137"/>
      <c r="KV111" s="136"/>
      <c r="KW111" s="137"/>
      <c r="KX111" s="137"/>
      <c r="KY111" s="137"/>
      <c r="KZ111" s="137"/>
      <c r="LA111" s="137"/>
      <c r="LB111" s="137"/>
      <c r="LC111" s="137"/>
      <c r="LD111" s="137"/>
      <c r="LE111" s="137"/>
      <c r="LF111" s="137"/>
      <c r="LG111" s="137"/>
      <c r="LH111" s="137"/>
      <c r="LI111" s="137"/>
      <c r="LJ111" s="137"/>
      <c r="LK111" s="137"/>
      <c r="LL111" s="137"/>
      <c r="LM111" s="137"/>
      <c r="LN111" s="137"/>
      <c r="LO111" s="137"/>
      <c r="LP111" s="137"/>
      <c r="LQ111" s="137"/>
      <c r="LR111" s="136"/>
      <c r="LS111" s="137"/>
      <c r="LT111" s="137"/>
      <c r="LU111" s="137"/>
      <c r="LV111" s="137"/>
      <c r="LW111" s="137"/>
      <c r="LX111" s="137"/>
      <c r="LY111" s="137"/>
      <c r="LZ111" s="137"/>
      <c r="MA111" s="137"/>
      <c r="MB111" s="137"/>
      <c r="MC111" s="137"/>
      <c r="MD111" s="137"/>
      <c r="ME111" s="137"/>
      <c r="MF111" s="137"/>
      <c r="MG111" s="137"/>
      <c r="MH111" s="137"/>
      <c r="MI111" s="137"/>
      <c r="MJ111" s="137"/>
      <c r="MK111" s="137"/>
      <c r="ML111" s="137"/>
      <c r="MM111" s="137"/>
      <c r="MN111" s="136"/>
      <c r="MO111" s="137"/>
      <c r="MP111" s="137"/>
      <c r="MQ111" s="137"/>
      <c r="MR111" s="137"/>
      <c r="MS111" s="137"/>
      <c r="MT111" s="137"/>
      <c r="MU111" s="137"/>
      <c r="MV111" s="137"/>
      <c r="MW111" s="137"/>
      <c r="MX111" s="137"/>
      <c r="MY111" s="137"/>
      <c r="MZ111" s="137"/>
      <c r="NA111" s="137"/>
      <c r="NB111" s="137"/>
      <c r="NC111" s="137"/>
      <c r="ND111" s="137"/>
      <c r="NE111" s="137"/>
      <c r="NF111" s="137"/>
      <c r="NG111" s="137"/>
      <c r="NH111" s="137"/>
      <c r="NI111" s="137"/>
      <c r="NJ111" s="136"/>
      <c r="NK111" s="137"/>
      <c r="NL111" s="137"/>
      <c r="NM111" s="137"/>
      <c r="NN111" s="137"/>
      <c r="NO111" s="137"/>
      <c r="NP111" s="137"/>
      <c r="NQ111" s="137"/>
      <c r="NR111" s="137"/>
      <c r="NS111" s="137"/>
      <c r="NT111" s="137"/>
      <c r="NU111" s="137"/>
      <c r="NV111" s="137"/>
      <c r="NW111" s="137"/>
      <c r="NX111" s="137"/>
      <c r="NY111" s="137"/>
      <c r="NZ111" s="137"/>
      <c r="OA111" s="137"/>
      <c r="OB111" s="137"/>
      <c r="OC111" s="137"/>
      <c r="OD111" s="137"/>
      <c r="OE111" s="137"/>
      <c r="OF111" s="136"/>
      <c r="OG111" s="137"/>
      <c r="OH111" s="137"/>
      <c r="OI111" s="137"/>
      <c r="OJ111" s="137"/>
      <c r="OK111" s="137"/>
      <c r="OL111" s="137"/>
      <c r="OM111" s="137"/>
      <c r="ON111" s="137"/>
      <c r="OO111" s="137"/>
      <c r="OP111" s="137"/>
      <c r="OQ111" s="137"/>
      <c r="OR111" s="137"/>
      <c r="OS111" s="137"/>
      <c r="OT111" s="137"/>
      <c r="OU111" s="137"/>
      <c r="OV111" s="137"/>
      <c r="OW111" s="137"/>
      <c r="OX111" s="137"/>
      <c r="OY111" s="137"/>
      <c r="OZ111" s="137"/>
      <c r="PA111" s="137"/>
      <c r="PB111" s="136"/>
      <c r="PC111" s="137"/>
      <c r="PD111" s="137"/>
      <c r="PE111" s="137"/>
      <c r="PF111" s="137"/>
      <c r="PG111" s="137"/>
      <c r="PH111" s="137"/>
      <c r="PI111" s="137"/>
      <c r="PJ111" s="137"/>
      <c r="PK111" s="137"/>
      <c r="PL111" s="137"/>
      <c r="PM111" s="137"/>
      <c r="PN111" s="137"/>
      <c r="PO111" s="137"/>
      <c r="PP111" s="137"/>
      <c r="PQ111" s="137"/>
      <c r="PR111" s="137"/>
      <c r="PS111" s="137"/>
      <c r="PT111" s="137"/>
      <c r="PU111" s="137"/>
      <c r="PV111" s="137"/>
      <c r="PW111" s="137"/>
      <c r="PX111" s="136"/>
      <c r="PY111" s="137"/>
      <c r="PZ111" s="137"/>
      <c r="QA111" s="137"/>
      <c r="QB111" s="137"/>
      <c r="QC111" s="137"/>
      <c r="QD111" s="137"/>
      <c r="QE111" s="137"/>
      <c r="QF111" s="137"/>
      <c r="QG111" s="137"/>
      <c r="QH111" s="137"/>
      <c r="QI111" s="137"/>
      <c r="QJ111" s="137"/>
      <c r="QK111" s="137"/>
      <c r="QL111" s="137"/>
      <c r="QM111" s="137"/>
      <c r="QN111" s="137"/>
      <c r="QO111" s="137"/>
      <c r="QP111" s="137"/>
      <c r="QQ111" s="137"/>
      <c r="QR111" s="137"/>
      <c r="QS111" s="137"/>
      <c r="QT111" s="136"/>
      <c r="QU111" s="137"/>
      <c r="QV111" s="137"/>
      <c r="QW111" s="137"/>
      <c r="QX111" s="137"/>
      <c r="QY111" s="137"/>
      <c r="QZ111" s="137"/>
      <c r="RA111" s="137"/>
      <c r="RB111" s="137"/>
      <c r="RC111" s="137"/>
      <c r="RD111" s="137"/>
      <c r="RE111" s="137"/>
      <c r="RF111" s="137"/>
      <c r="RG111" s="137"/>
      <c r="RH111" s="137"/>
      <c r="RI111" s="137"/>
      <c r="RJ111" s="137"/>
      <c r="RK111" s="137"/>
      <c r="RL111" s="137"/>
      <c r="RM111" s="137"/>
      <c r="RN111" s="137"/>
      <c r="RO111" s="137"/>
      <c r="RP111" s="136"/>
      <c r="RQ111" s="137"/>
      <c r="RR111" s="137"/>
      <c r="RS111" s="137"/>
      <c r="RT111" s="137"/>
      <c r="RU111" s="137"/>
      <c r="RV111" s="137"/>
      <c r="RW111" s="137"/>
      <c r="RX111" s="137"/>
      <c r="RY111" s="137"/>
      <c r="RZ111" s="137"/>
      <c r="SA111" s="137"/>
      <c r="SB111" s="137"/>
      <c r="SC111" s="137"/>
      <c r="SD111" s="137"/>
      <c r="SE111" s="137"/>
      <c r="SF111" s="137"/>
      <c r="SG111" s="137"/>
      <c r="SH111" s="137"/>
      <c r="SI111" s="137"/>
      <c r="SJ111" s="137"/>
      <c r="SK111" s="137"/>
      <c r="SL111" s="136"/>
      <c r="SM111" s="137"/>
      <c r="SN111" s="137"/>
      <c r="SO111" s="137"/>
      <c r="SP111" s="137"/>
      <c r="SQ111" s="137"/>
      <c r="SR111" s="137"/>
      <c r="SS111" s="137"/>
      <c r="ST111" s="137"/>
      <c r="SU111" s="137"/>
      <c r="SV111" s="137"/>
      <c r="SW111" s="137"/>
      <c r="SX111" s="137"/>
      <c r="SY111" s="137"/>
      <c r="SZ111" s="137"/>
      <c r="TA111" s="137"/>
      <c r="TB111" s="137"/>
      <c r="TC111" s="137"/>
      <c r="TD111" s="137"/>
      <c r="TE111" s="137"/>
      <c r="TF111" s="137"/>
      <c r="TG111" s="137"/>
      <c r="TH111" s="136"/>
      <c r="TI111" s="137"/>
      <c r="TJ111" s="137"/>
      <c r="TK111" s="137"/>
      <c r="TL111" s="137"/>
      <c r="TM111" s="137"/>
      <c r="TN111" s="137"/>
      <c r="TO111" s="137"/>
      <c r="TP111" s="137"/>
      <c r="TQ111" s="137"/>
      <c r="TR111" s="137"/>
      <c r="TS111" s="137"/>
      <c r="TT111" s="137"/>
      <c r="TU111" s="137"/>
      <c r="TV111" s="137"/>
      <c r="TW111" s="137"/>
      <c r="TX111" s="137"/>
      <c r="TY111" s="137"/>
      <c r="TZ111" s="137"/>
      <c r="UA111" s="137"/>
      <c r="UB111" s="137"/>
      <c r="UC111" s="137"/>
      <c r="UD111" s="136"/>
      <c r="UE111" s="137"/>
      <c r="UF111" s="137"/>
      <c r="UG111" s="137"/>
      <c r="UH111" s="137"/>
      <c r="UI111" s="137"/>
      <c r="UJ111" s="137"/>
      <c r="UK111" s="137"/>
      <c r="UL111" s="137"/>
      <c r="UM111" s="137"/>
      <c r="UN111" s="137"/>
      <c r="UO111" s="137"/>
      <c r="UP111" s="137"/>
      <c r="UQ111" s="137"/>
      <c r="UR111" s="137"/>
      <c r="US111" s="137"/>
      <c r="UT111" s="137"/>
      <c r="UU111" s="137"/>
      <c r="UV111" s="137"/>
      <c r="UW111" s="137"/>
      <c r="UX111" s="137"/>
      <c r="UY111" s="137"/>
      <c r="UZ111" s="136"/>
      <c r="VA111" s="137"/>
      <c r="VB111" s="137"/>
      <c r="VC111" s="137"/>
      <c r="VD111" s="137"/>
      <c r="VE111" s="137"/>
      <c r="VF111" s="137"/>
      <c r="VG111" s="137"/>
      <c r="VH111" s="137"/>
      <c r="VI111" s="137"/>
      <c r="VJ111" s="137"/>
      <c r="VK111" s="137"/>
      <c r="VL111" s="137"/>
      <c r="VM111" s="137"/>
      <c r="VN111" s="137"/>
      <c r="VO111" s="137"/>
      <c r="VP111" s="137"/>
      <c r="VQ111" s="137"/>
      <c r="VR111" s="137"/>
      <c r="VS111" s="137"/>
      <c r="VT111" s="137"/>
      <c r="VU111" s="137"/>
      <c r="VV111" s="136"/>
      <c r="VW111" s="137"/>
      <c r="VX111" s="137"/>
      <c r="VY111" s="137"/>
      <c r="VZ111" s="137"/>
      <c r="WA111" s="137"/>
      <c r="WB111" s="137"/>
      <c r="WC111" s="137"/>
      <c r="WD111" s="137"/>
      <c r="WE111" s="137"/>
      <c r="WF111" s="137"/>
      <c r="WG111" s="137"/>
      <c r="WH111" s="137"/>
      <c r="WI111" s="137"/>
      <c r="WJ111" s="137"/>
      <c r="WK111" s="137"/>
      <c r="WL111" s="137"/>
      <c r="WM111" s="137"/>
      <c r="WN111" s="137"/>
      <c r="WO111" s="137"/>
      <c r="WP111" s="137"/>
      <c r="WQ111" s="137"/>
      <c r="WR111" s="136"/>
      <c r="WS111" s="137"/>
      <c r="WT111" s="137"/>
      <c r="WU111" s="137"/>
      <c r="WV111" s="137"/>
      <c r="WW111" s="137"/>
      <c r="WX111" s="137"/>
      <c r="WY111" s="137"/>
      <c r="WZ111" s="137"/>
      <c r="XA111" s="137"/>
      <c r="XB111" s="137"/>
      <c r="XC111" s="137"/>
      <c r="XD111" s="137"/>
      <c r="XE111" s="137"/>
      <c r="XF111" s="137"/>
      <c r="XG111" s="137"/>
      <c r="XH111" s="137"/>
      <c r="XI111" s="137"/>
      <c r="XJ111" s="137"/>
      <c r="XK111" s="137"/>
      <c r="XL111" s="137"/>
      <c r="XM111" s="137"/>
      <c r="XN111" s="136"/>
      <c r="XO111" s="137"/>
      <c r="XP111" s="137"/>
      <c r="XQ111" s="137"/>
      <c r="XR111" s="137"/>
      <c r="XS111" s="137"/>
      <c r="XT111" s="137"/>
      <c r="XU111" s="137"/>
      <c r="XV111" s="137"/>
      <c r="XW111" s="137"/>
      <c r="XX111" s="137"/>
      <c r="XY111" s="137"/>
      <c r="XZ111" s="137"/>
      <c r="YA111" s="137"/>
      <c r="YB111" s="137"/>
      <c r="YC111" s="137"/>
      <c r="YD111" s="137"/>
      <c r="YE111" s="137"/>
      <c r="YF111" s="137"/>
      <c r="YG111" s="137"/>
      <c r="YH111" s="137"/>
      <c r="YI111" s="137"/>
      <c r="YJ111" s="136"/>
      <c r="YK111" s="137"/>
      <c r="YL111" s="137"/>
      <c r="YM111" s="137"/>
      <c r="YN111" s="137"/>
      <c r="YO111" s="137"/>
      <c r="YP111" s="137"/>
      <c r="YQ111" s="137"/>
      <c r="YR111" s="137"/>
      <c r="YS111" s="137"/>
      <c r="YT111" s="137"/>
      <c r="YU111" s="137"/>
      <c r="YV111" s="137"/>
      <c r="YW111" s="137"/>
      <c r="YX111" s="137"/>
      <c r="YY111" s="137"/>
      <c r="YZ111" s="137"/>
      <c r="ZA111" s="137"/>
      <c r="ZB111" s="137"/>
      <c r="ZC111" s="137"/>
      <c r="ZD111" s="137"/>
      <c r="ZE111" s="137"/>
      <c r="ZF111" s="136"/>
      <c r="ZG111" s="137"/>
      <c r="ZH111" s="137"/>
      <c r="ZI111" s="137"/>
      <c r="ZJ111" s="137"/>
      <c r="ZK111" s="137"/>
      <c r="ZL111" s="137"/>
      <c r="ZM111" s="137"/>
      <c r="ZN111" s="137"/>
      <c r="ZO111" s="137"/>
      <c r="ZP111" s="137"/>
      <c r="ZQ111" s="137"/>
      <c r="ZR111" s="137"/>
      <c r="ZS111" s="137"/>
      <c r="ZT111" s="137"/>
      <c r="ZU111" s="137"/>
      <c r="ZV111" s="137"/>
      <c r="ZW111" s="137"/>
      <c r="ZX111" s="137"/>
      <c r="ZY111" s="137"/>
      <c r="ZZ111" s="137"/>
      <c r="AAA111" s="137"/>
      <c r="AAB111" s="136"/>
      <c r="AAC111" s="137"/>
      <c r="AAD111" s="137"/>
      <c r="AAE111" s="137"/>
      <c r="AAF111" s="137"/>
      <c r="AAG111" s="137"/>
      <c r="AAH111" s="137"/>
      <c r="AAI111" s="137"/>
      <c r="AAJ111" s="137"/>
      <c r="AAK111" s="137"/>
      <c r="AAL111" s="137"/>
      <c r="AAM111" s="137"/>
      <c r="AAN111" s="137"/>
      <c r="AAO111" s="137"/>
      <c r="AAP111" s="137"/>
      <c r="AAQ111" s="137"/>
      <c r="AAR111" s="137"/>
      <c r="AAS111" s="137"/>
      <c r="AAT111" s="137"/>
      <c r="AAU111" s="137"/>
      <c r="AAV111" s="137"/>
      <c r="AAW111" s="137"/>
      <c r="AAX111" s="136"/>
      <c r="AAY111" s="137"/>
      <c r="AAZ111" s="137"/>
      <c r="ABA111" s="137"/>
      <c r="ABB111" s="137"/>
      <c r="ABC111" s="137"/>
      <c r="ABD111" s="137"/>
      <c r="ABE111" s="137"/>
      <c r="ABF111" s="137"/>
      <c r="ABG111" s="137"/>
      <c r="ABH111" s="137"/>
      <c r="ABI111" s="137"/>
      <c r="ABJ111" s="137"/>
      <c r="ABK111" s="137"/>
      <c r="ABL111" s="137"/>
      <c r="ABM111" s="137"/>
      <c r="ABN111" s="137"/>
      <c r="ABO111" s="137"/>
      <c r="ABP111" s="137"/>
      <c r="ABQ111" s="137"/>
      <c r="ABR111" s="137"/>
      <c r="ABS111" s="137"/>
      <c r="ABT111" s="136"/>
      <c r="ABU111" s="137"/>
      <c r="ABV111" s="137"/>
      <c r="ABW111" s="137"/>
      <c r="ABX111" s="137"/>
      <c r="ABY111" s="137"/>
      <c r="ABZ111" s="137"/>
      <c r="ACA111" s="137"/>
      <c r="ACB111" s="137"/>
      <c r="ACC111" s="137"/>
      <c r="ACD111" s="137"/>
      <c r="ACE111" s="137"/>
      <c r="ACF111" s="137"/>
      <c r="ACG111" s="137"/>
      <c r="ACH111" s="137"/>
      <c r="ACI111" s="137"/>
      <c r="ACJ111" s="137"/>
      <c r="ACK111" s="137"/>
      <c r="ACL111" s="137"/>
      <c r="ACM111" s="137"/>
      <c r="ACN111" s="137"/>
      <c r="ACO111" s="137"/>
      <c r="ACP111" s="136"/>
      <c r="ACQ111" s="137"/>
      <c r="ACR111" s="137"/>
      <c r="ACS111" s="137"/>
      <c r="ACT111" s="137"/>
      <c r="ACU111" s="137"/>
      <c r="ACV111" s="137"/>
      <c r="ACW111" s="137"/>
      <c r="ACX111" s="137"/>
      <c r="ACY111" s="137"/>
      <c r="ACZ111" s="137"/>
      <c r="ADA111" s="137"/>
      <c r="ADB111" s="137"/>
      <c r="ADC111" s="137"/>
      <c r="ADD111" s="137"/>
      <c r="ADE111" s="137"/>
      <c r="ADF111" s="137"/>
      <c r="ADG111" s="137"/>
      <c r="ADH111" s="137"/>
      <c r="ADI111" s="137"/>
      <c r="ADJ111" s="137"/>
      <c r="ADK111" s="137"/>
      <c r="ADL111" s="136"/>
      <c r="ADM111" s="137"/>
      <c r="ADN111" s="137"/>
      <c r="ADO111" s="137"/>
      <c r="ADP111" s="137"/>
      <c r="ADQ111" s="137"/>
      <c r="ADR111" s="137"/>
      <c r="ADS111" s="137"/>
      <c r="ADT111" s="137"/>
      <c r="ADU111" s="137"/>
      <c r="ADV111" s="137"/>
      <c r="ADW111" s="137"/>
      <c r="ADX111" s="137"/>
      <c r="ADY111" s="137"/>
      <c r="ADZ111" s="137"/>
      <c r="AEA111" s="137"/>
      <c r="AEB111" s="137"/>
      <c r="AEC111" s="137"/>
      <c r="AED111" s="137"/>
      <c r="AEE111" s="137"/>
      <c r="AEF111" s="137"/>
      <c r="AEG111" s="137"/>
      <c r="AEH111" s="136"/>
      <c r="AEI111" s="137"/>
      <c r="AEJ111" s="137"/>
      <c r="AEK111" s="137"/>
      <c r="AEL111" s="137"/>
      <c r="AEM111" s="137"/>
      <c r="AEN111" s="137"/>
      <c r="AEO111" s="137"/>
      <c r="AEP111" s="137"/>
      <c r="AEQ111" s="137"/>
      <c r="AER111" s="137"/>
      <c r="AES111" s="137"/>
      <c r="AET111" s="137"/>
      <c r="AEU111" s="137"/>
      <c r="AEV111" s="137"/>
      <c r="AEW111" s="137"/>
      <c r="AEX111" s="137"/>
      <c r="AEY111" s="137"/>
      <c r="AEZ111" s="137"/>
      <c r="AFA111" s="137"/>
      <c r="AFB111" s="137"/>
      <c r="AFC111" s="137"/>
      <c r="AFD111" s="136"/>
      <c r="AFE111" s="137"/>
      <c r="AFF111" s="137"/>
      <c r="AFG111" s="137"/>
      <c r="AFH111" s="137"/>
      <c r="AFI111" s="137"/>
      <c r="AFJ111" s="137"/>
      <c r="AFK111" s="137"/>
      <c r="AFL111" s="137"/>
      <c r="AFM111" s="137"/>
      <c r="AFN111" s="137"/>
      <c r="AFO111" s="137"/>
      <c r="AFP111" s="137"/>
      <c r="AFQ111" s="137"/>
      <c r="AFR111" s="137"/>
      <c r="AFS111" s="137"/>
      <c r="AFT111" s="137"/>
      <c r="AFU111" s="137"/>
      <c r="AFV111" s="137"/>
      <c r="AFW111" s="137"/>
      <c r="AFX111" s="137"/>
      <c r="AFY111" s="137"/>
      <c r="AFZ111" s="136"/>
      <c r="AGA111" s="137"/>
      <c r="AGB111" s="137"/>
      <c r="AGC111" s="137"/>
      <c r="AGD111" s="137"/>
      <c r="AGE111" s="137"/>
      <c r="AGF111" s="137"/>
      <c r="AGG111" s="137"/>
      <c r="AGH111" s="137"/>
      <c r="AGI111" s="137"/>
      <c r="AGJ111" s="137"/>
      <c r="AGK111" s="137"/>
      <c r="AGL111" s="137"/>
      <c r="AGM111" s="137"/>
      <c r="AGN111" s="137"/>
      <c r="AGO111" s="137"/>
      <c r="AGP111" s="137"/>
      <c r="AGQ111" s="137"/>
      <c r="AGR111" s="137"/>
      <c r="AGS111" s="137"/>
      <c r="AGT111" s="137"/>
      <c r="AGU111" s="137"/>
      <c r="AGV111" s="136"/>
      <c r="AGW111" s="137"/>
      <c r="AGX111" s="137"/>
      <c r="AGY111" s="137"/>
      <c r="AGZ111" s="137"/>
      <c r="AHA111" s="137"/>
      <c r="AHB111" s="137"/>
      <c r="AHC111" s="137"/>
      <c r="AHD111" s="137"/>
      <c r="AHE111" s="137"/>
      <c r="AHF111" s="137"/>
      <c r="AHG111" s="137"/>
      <c r="AHH111" s="137"/>
      <c r="AHI111" s="137"/>
      <c r="AHJ111" s="137"/>
      <c r="AHK111" s="137"/>
      <c r="AHL111" s="137"/>
      <c r="AHM111" s="137"/>
      <c r="AHN111" s="137"/>
      <c r="AHO111" s="137"/>
      <c r="AHP111" s="137"/>
      <c r="AHQ111" s="137"/>
      <c r="AHR111" s="136"/>
      <c r="AHS111" s="137"/>
      <c r="AHT111" s="137"/>
      <c r="AHU111" s="137"/>
      <c r="AHV111" s="137"/>
      <c r="AHW111" s="137"/>
      <c r="AHX111" s="137"/>
      <c r="AHY111" s="137"/>
      <c r="AHZ111" s="137"/>
      <c r="AIA111" s="137"/>
      <c r="AIB111" s="137"/>
      <c r="AIC111" s="137"/>
      <c r="AID111" s="137"/>
      <c r="AIE111" s="137"/>
      <c r="AIF111" s="137"/>
      <c r="AIG111" s="137"/>
      <c r="AIH111" s="137"/>
      <c r="AII111" s="137"/>
      <c r="AIJ111" s="137"/>
      <c r="AIK111" s="137"/>
      <c r="AIL111" s="137"/>
      <c r="AIM111" s="137"/>
      <c r="AIN111" s="136"/>
      <c r="AIO111" s="137"/>
      <c r="AIP111" s="137"/>
      <c r="AIQ111" s="137"/>
      <c r="AIR111" s="137"/>
      <c r="AIS111" s="137"/>
      <c r="AIT111" s="137"/>
      <c r="AIU111" s="137"/>
      <c r="AIV111" s="137"/>
      <c r="AIW111" s="137"/>
      <c r="AIX111" s="137"/>
      <c r="AIY111" s="137"/>
      <c r="AIZ111" s="137"/>
      <c r="AJA111" s="137"/>
      <c r="AJB111" s="137"/>
      <c r="AJC111" s="137"/>
      <c r="AJD111" s="137"/>
      <c r="AJE111" s="137"/>
      <c r="AJF111" s="137"/>
      <c r="AJG111" s="137"/>
      <c r="AJH111" s="137"/>
      <c r="AJI111" s="137"/>
      <c r="AJJ111" s="136"/>
      <c r="AJK111" s="137"/>
      <c r="AJL111" s="137"/>
      <c r="AJM111" s="137"/>
      <c r="AJN111" s="137"/>
      <c r="AJO111" s="137"/>
      <c r="AJP111" s="137"/>
      <c r="AJQ111" s="137"/>
      <c r="AJR111" s="137"/>
      <c r="AJS111" s="137"/>
      <c r="AJT111" s="137"/>
      <c r="AJU111" s="137"/>
      <c r="AJV111" s="137"/>
      <c r="AJW111" s="137"/>
      <c r="AJX111" s="137"/>
      <c r="AJY111" s="137"/>
      <c r="AJZ111" s="137"/>
      <c r="AKA111" s="137"/>
      <c r="AKB111" s="137"/>
      <c r="AKC111" s="137"/>
      <c r="AKD111" s="137"/>
      <c r="AKE111" s="137"/>
      <c r="AKF111" s="136"/>
      <c r="AKG111" s="137"/>
      <c r="AKH111" s="137"/>
      <c r="AKI111" s="137"/>
      <c r="AKJ111" s="137"/>
      <c r="AKK111" s="137"/>
      <c r="AKL111" s="137"/>
      <c r="AKM111" s="137"/>
      <c r="AKN111" s="137"/>
      <c r="AKO111" s="137"/>
      <c r="AKP111" s="137"/>
      <c r="AKQ111" s="137"/>
      <c r="AKR111" s="137"/>
      <c r="AKS111" s="137"/>
      <c r="AKT111" s="137"/>
      <c r="AKU111" s="137"/>
      <c r="AKV111" s="137"/>
      <c r="AKW111" s="137"/>
      <c r="AKX111" s="137"/>
      <c r="AKY111" s="137"/>
      <c r="AKZ111" s="137"/>
      <c r="ALA111" s="137"/>
      <c r="ALB111" s="136"/>
      <c r="ALC111" s="137"/>
      <c r="ALD111" s="137"/>
      <c r="ALE111" s="137"/>
      <c r="ALF111" s="137"/>
      <c r="ALG111" s="137"/>
      <c r="ALH111" s="137"/>
      <c r="ALI111" s="137"/>
      <c r="ALJ111" s="137"/>
      <c r="ALK111" s="137"/>
      <c r="ALL111" s="137"/>
      <c r="ALM111" s="137"/>
      <c r="ALN111" s="137"/>
      <c r="ALO111" s="137"/>
      <c r="ALP111" s="137"/>
      <c r="ALQ111" s="137"/>
      <c r="ALR111" s="137"/>
      <c r="ALS111" s="137"/>
      <c r="ALT111" s="137"/>
      <c r="ALU111" s="137"/>
      <c r="ALV111" s="137"/>
      <c r="ALW111" s="137"/>
      <c r="ALX111" s="136"/>
      <c r="ALY111" s="137"/>
      <c r="ALZ111" s="137"/>
      <c r="AMA111" s="137"/>
      <c r="AMB111" s="137"/>
      <c r="AMC111" s="137"/>
      <c r="AMD111" s="137"/>
      <c r="AME111" s="137"/>
      <c r="AMF111" s="137"/>
      <c r="AMG111" s="137"/>
      <c r="AMH111" s="137"/>
      <c r="AMI111" s="137"/>
      <c r="AMJ111" s="137"/>
      <c r="AMK111" s="137"/>
      <c r="AML111" s="137"/>
      <c r="AMM111" s="137"/>
      <c r="AMN111" s="137"/>
      <c r="AMO111" s="137"/>
      <c r="AMP111" s="137"/>
      <c r="AMQ111" s="137"/>
      <c r="AMR111" s="137"/>
      <c r="AMS111" s="137"/>
      <c r="AMT111" s="136"/>
      <c r="AMU111" s="137"/>
      <c r="AMV111" s="137"/>
      <c r="AMW111" s="137"/>
      <c r="AMX111" s="137"/>
      <c r="AMY111" s="137"/>
      <c r="AMZ111" s="137"/>
      <c r="ANA111" s="137"/>
      <c r="ANB111" s="137"/>
      <c r="ANC111" s="137"/>
      <c r="AND111" s="137"/>
      <c r="ANE111" s="137"/>
      <c r="ANF111" s="137"/>
      <c r="ANG111" s="137"/>
      <c r="ANH111" s="137"/>
      <c r="ANI111" s="137"/>
      <c r="ANJ111" s="137"/>
      <c r="ANK111" s="137"/>
      <c r="ANL111" s="137"/>
      <c r="ANM111" s="137"/>
      <c r="ANN111" s="137"/>
      <c r="ANO111" s="137"/>
      <c r="ANP111" s="136"/>
      <c r="ANQ111" s="137"/>
      <c r="ANR111" s="137"/>
      <c r="ANS111" s="137"/>
      <c r="ANT111" s="137"/>
      <c r="ANU111" s="137"/>
      <c r="ANV111" s="137"/>
      <c r="ANW111" s="137"/>
      <c r="ANX111" s="137"/>
      <c r="ANY111" s="137"/>
      <c r="ANZ111" s="137"/>
      <c r="AOA111" s="137"/>
      <c r="AOB111" s="137"/>
      <c r="AOC111" s="137"/>
      <c r="AOD111" s="137"/>
      <c r="AOE111" s="137"/>
      <c r="AOF111" s="137"/>
      <c r="AOG111" s="137"/>
      <c r="AOH111" s="137"/>
      <c r="AOI111" s="137"/>
      <c r="AOJ111" s="137"/>
      <c r="AOK111" s="137"/>
      <c r="AOL111" s="136"/>
      <c r="AOM111" s="137"/>
      <c r="AON111" s="137"/>
      <c r="AOO111" s="137"/>
      <c r="AOP111" s="137"/>
      <c r="AOQ111" s="137"/>
      <c r="AOR111" s="137"/>
      <c r="AOS111" s="137"/>
      <c r="AOT111" s="137"/>
      <c r="AOU111" s="137"/>
      <c r="AOV111" s="137"/>
      <c r="AOW111" s="137"/>
      <c r="AOX111" s="137"/>
      <c r="AOY111" s="137"/>
      <c r="AOZ111" s="137"/>
      <c r="APA111" s="137"/>
      <c r="APB111" s="137"/>
      <c r="APC111" s="137"/>
      <c r="APD111" s="137"/>
      <c r="APE111" s="137"/>
      <c r="APF111" s="137"/>
      <c r="APG111" s="137"/>
      <c r="APH111" s="136"/>
      <c r="API111" s="137"/>
      <c r="APJ111" s="137"/>
      <c r="APK111" s="137"/>
      <c r="APL111" s="137"/>
      <c r="APM111" s="137"/>
      <c r="APN111" s="137"/>
      <c r="APO111" s="137"/>
      <c r="APP111" s="137"/>
      <c r="APQ111" s="137"/>
      <c r="APR111" s="137"/>
      <c r="APS111" s="137"/>
      <c r="APT111" s="137"/>
      <c r="APU111" s="137"/>
      <c r="APV111" s="137"/>
      <c r="APW111" s="137"/>
      <c r="APX111" s="137"/>
      <c r="APY111" s="137"/>
      <c r="APZ111" s="137"/>
      <c r="AQA111" s="137"/>
      <c r="AQB111" s="137"/>
      <c r="AQC111" s="137"/>
      <c r="AQD111" s="136"/>
      <c r="AQE111" s="137"/>
      <c r="AQF111" s="137"/>
      <c r="AQG111" s="137"/>
      <c r="AQH111" s="137"/>
      <c r="AQI111" s="137"/>
      <c r="AQJ111" s="137"/>
      <c r="AQK111" s="137"/>
      <c r="AQL111" s="137"/>
      <c r="AQM111" s="137"/>
      <c r="AQN111" s="137"/>
      <c r="AQO111" s="137"/>
      <c r="AQP111" s="137"/>
      <c r="AQQ111" s="137"/>
      <c r="AQR111" s="137"/>
      <c r="AQS111" s="137"/>
      <c r="AQT111" s="137"/>
      <c r="AQU111" s="137"/>
      <c r="AQV111" s="137"/>
      <c r="AQW111" s="137"/>
      <c r="AQX111" s="137"/>
      <c r="AQY111" s="137"/>
      <c r="AQZ111" s="136"/>
      <c r="ARA111" s="137"/>
      <c r="ARB111" s="137"/>
      <c r="ARC111" s="137"/>
      <c r="ARD111" s="137"/>
      <c r="ARE111" s="137"/>
      <c r="ARF111" s="137"/>
      <c r="ARG111" s="137"/>
      <c r="ARH111" s="137"/>
      <c r="ARI111" s="137"/>
      <c r="ARJ111" s="137"/>
      <c r="ARK111" s="137"/>
      <c r="ARL111" s="137"/>
      <c r="ARM111" s="137"/>
      <c r="ARN111" s="137"/>
      <c r="ARO111" s="137"/>
      <c r="ARP111" s="137"/>
      <c r="ARQ111" s="137"/>
      <c r="ARR111" s="137"/>
      <c r="ARS111" s="137"/>
      <c r="ART111" s="137"/>
      <c r="ARU111" s="137"/>
      <c r="ARV111" s="136"/>
      <c r="ARW111" s="137"/>
      <c r="ARX111" s="137"/>
      <c r="ARY111" s="137"/>
      <c r="ARZ111" s="137"/>
      <c r="ASA111" s="137"/>
      <c r="ASB111" s="137"/>
      <c r="ASC111" s="137"/>
      <c r="ASD111" s="137"/>
      <c r="ASE111" s="137"/>
      <c r="ASF111" s="137"/>
      <c r="ASG111" s="137"/>
      <c r="ASH111" s="137"/>
      <c r="ASI111" s="137"/>
      <c r="ASJ111" s="137"/>
      <c r="ASK111" s="137"/>
      <c r="ASL111" s="137"/>
      <c r="ASM111" s="137"/>
      <c r="ASN111" s="137"/>
      <c r="ASO111" s="137"/>
      <c r="ASP111" s="137"/>
      <c r="ASQ111" s="137"/>
      <c r="ASR111" s="136"/>
      <c r="ASS111" s="137"/>
      <c r="AST111" s="137"/>
      <c r="ASU111" s="137"/>
      <c r="ASV111" s="137"/>
      <c r="ASW111" s="137"/>
      <c r="ASX111" s="137"/>
      <c r="ASY111" s="137"/>
      <c r="ASZ111" s="137"/>
      <c r="ATA111" s="137"/>
      <c r="ATB111" s="137"/>
      <c r="ATC111" s="137"/>
      <c r="ATD111" s="137"/>
      <c r="ATE111" s="137"/>
      <c r="ATF111" s="137"/>
      <c r="ATG111" s="137"/>
      <c r="ATH111" s="137"/>
      <c r="ATI111" s="137"/>
      <c r="ATJ111" s="137"/>
      <c r="ATK111" s="137"/>
      <c r="ATL111" s="137"/>
      <c r="ATM111" s="137"/>
      <c r="ATN111" s="136"/>
      <c r="ATO111" s="137"/>
      <c r="ATP111" s="137"/>
      <c r="ATQ111" s="137"/>
      <c r="ATR111" s="137"/>
      <c r="ATS111" s="137"/>
      <c r="ATT111" s="137"/>
      <c r="ATU111" s="137"/>
      <c r="ATV111" s="137"/>
      <c r="ATW111" s="137"/>
      <c r="ATX111" s="137"/>
      <c r="ATY111" s="137"/>
      <c r="ATZ111" s="137"/>
      <c r="AUA111" s="137"/>
      <c r="AUB111" s="137"/>
      <c r="AUC111" s="137"/>
      <c r="AUD111" s="137"/>
      <c r="AUE111" s="137"/>
      <c r="AUF111" s="137"/>
      <c r="AUG111" s="137"/>
      <c r="AUH111" s="137"/>
      <c r="AUI111" s="137"/>
      <c r="AUJ111" s="136"/>
      <c r="AUK111" s="137"/>
      <c r="AUL111" s="137"/>
      <c r="AUM111" s="137"/>
      <c r="AUN111" s="137"/>
      <c r="AUO111" s="137"/>
      <c r="AUP111" s="137"/>
      <c r="AUQ111" s="137"/>
      <c r="AUR111" s="137"/>
      <c r="AUS111" s="137"/>
      <c r="AUT111" s="137"/>
      <c r="AUU111" s="137"/>
      <c r="AUV111" s="137"/>
      <c r="AUW111" s="137"/>
      <c r="AUX111" s="137"/>
      <c r="AUY111" s="137"/>
      <c r="AUZ111" s="137"/>
      <c r="AVA111" s="137"/>
      <c r="AVB111" s="137"/>
      <c r="AVC111" s="137"/>
      <c r="AVD111" s="137"/>
      <c r="AVE111" s="137"/>
      <c r="AVF111" s="136"/>
      <c r="AVG111" s="137"/>
      <c r="AVH111" s="137"/>
      <c r="AVI111" s="137"/>
      <c r="AVJ111" s="137"/>
      <c r="AVK111" s="137"/>
      <c r="AVL111" s="137"/>
      <c r="AVM111" s="137"/>
      <c r="AVN111" s="137"/>
      <c r="AVO111" s="137"/>
      <c r="AVP111" s="137"/>
      <c r="AVQ111" s="137"/>
      <c r="AVR111" s="137"/>
      <c r="AVS111" s="137"/>
      <c r="AVT111" s="137"/>
      <c r="AVU111" s="137"/>
      <c r="AVV111" s="137"/>
      <c r="AVW111" s="137"/>
      <c r="AVX111" s="137"/>
      <c r="AVY111" s="137"/>
      <c r="AVZ111" s="137"/>
      <c r="AWA111" s="137"/>
      <c r="AWB111" s="136"/>
      <c r="AWC111" s="137"/>
      <c r="AWD111" s="137"/>
      <c r="AWE111" s="137"/>
      <c r="AWF111" s="137"/>
      <c r="AWG111" s="137"/>
      <c r="AWH111" s="137"/>
      <c r="AWI111" s="137"/>
      <c r="AWJ111" s="137"/>
      <c r="AWK111" s="137"/>
      <c r="AWL111" s="137"/>
      <c r="AWM111" s="137"/>
      <c r="AWN111" s="137"/>
      <c r="AWO111" s="137"/>
      <c r="AWP111" s="137"/>
      <c r="AWQ111" s="137"/>
      <c r="AWR111" s="137"/>
      <c r="AWS111" s="137"/>
      <c r="AWT111" s="137"/>
      <c r="AWU111" s="137"/>
      <c r="AWV111" s="137"/>
      <c r="AWW111" s="137"/>
      <c r="AWX111" s="136"/>
      <c r="AWY111" s="137"/>
      <c r="AWZ111" s="137"/>
      <c r="AXA111" s="137"/>
      <c r="AXB111" s="137"/>
      <c r="AXC111" s="137"/>
      <c r="AXD111" s="137"/>
      <c r="AXE111" s="137"/>
      <c r="AXF111" s="137"/>
      <c r="AXG111" s="137"/>
      <c r="AXH111" s="137"/>
      <c r="AXI111" s="137"/>
      <c r="AXJ111" s="137"/>
      <c r="AXK111" s="137"/>
      <c r="AXL111" s="137"/>
      <c r="AXM111" s="137"/>
      <c r="AXN111" s="137"/>
      <c r="AXO111" s="137"/>
      <c r="AXP111" s="137"/>
      <c r="AXQ111" s="137"/>
      <c r="AXR111" s="137"/>
      <c r="AXS111" s="137"/>
      <c r="AXT111" s="136"/>
      <c r="AXU111" s="137"/>
      <c r="AXV111" s="137"/>
      <c r="AXW111" s="137"/>
      <c r="AXX111" s="137"/>
      <c r="AXY111" s="137"/>
      <c r="AXZ111" s="137"/>
      <c r="AYA111" s="137"/>
      <c r="AYB111" s="137"/>
      <c r="AYC111" s="137"/>
      <c r="AYD111" s="137"/>
      <c r="AYE111" s="137"/>
      <c r="AYF111" s="137"/>
      <c r="AYG111" s="137"/>
      <c r="AYH111" s="137"/>
      <c r="AYI111" s="137"/>
      <c r="AYJ111" s="137"/>
      <c r="AYK111" s="137"/>
      <c r="AYL111" s="137"/>
      <c r="AYM111" s="137"/>
      <c r="AYN111" s="137"/>
      <c r="AYO111" s="137"/>
      <c r="AYP111" s="136"/>
      <c r="AYQ111" s="137"/>
      <c r="AYR111" s="137"/>
      <c r="AYS111" s="137"/>
      <c r="AYT111" s="137"/>
      <c r="AYU111" s="137"/>
      <c r="AYV111" s="137"/>
      <c r="AYW111" s="137"/>
      <c r="AYX111" s="137"/>
      <c r="AYY111" s="137"/>
      <c r="AYZ111" s="137"/>
      <c r="AZA111" s="137"/>
      <c r="AZB111" s="137"/>
      <c r="AZC111" s="137"/>
      <c r="AZD111" s="137"/>
      <c r="AZE111" s="137"/>
      <c r="AZF111" s="137"/>
      <c r="AZG111" s="137"/>
      <c r="AZH111" s="137"/>
      <c r="AZI111" s="137"/>
      <c r="AZJ111" s="137"/>
      <c r="AZK111" s="137"/>
      <c r="AZL111" s="136"/>
      <c r="AZM111" s="137"/>
      <c r="AZN111" s="137"/>
      <c r="AZO111" s="137"/>
      <c r="AZP111" s="137"/>
      <c r="AZQ111" s="137"/>
      <c r="AZR111" s="137"/>
      <c r="AZS111" s="137"/>
      <c r="AZT111" s="137"/>
      <c r="AZU111" s="137"/>
      <c r="AZV111" s="137"/>
      <c r="AZW111" s="137"/>
      <c r="AZX111" s="137"/>
      <c r="AZY111" s="137"/>
      <c r="AZZ111" s="137"/>
      <c r="BAA111" s="137"/>
      <c r="BAB111" s="137"/>
      <c r="BAC111" s="137"/>
      <c r="BAD111" s="137"/>
      <c r="BAE111" s="137"/>
      <c r="BAF111" s="137"/>
      <c r="BAG111" s="137"/>
      <c r="BAH111" s="136"/>
      <c r="BAI111" s="137"/>
      <c r="BAJ111" s="137"/>
      <c r="BAK111" s="137"/>
      <c r="BAL111" s="137"/>
      <c r="BAM111" s="137"/>
      <c r="BAN111" s="137"/>
      <c r="BAO111" s="137"/>
      <c r="BAP111" s="137"/>
      <c r="BAQ111" s="137"/>
      <c r="BAR111" s="137"/>
      <c r="BAS111" s="137"/>
      <c r="BAT111" s="137"/>
      <c r="BAU111" s="137"/>
      <c r="BAV111" s="137"/>
      <c r="BAW111" s="137"/>
      <c r="BAX111" s="137"/>
      <c r="BAY111" s="137"/>
      <c r="BAZ111" s="137"/>
      <c r="BBA111" s="137"/>
      <c r="BBB111" s="137"/>
      <c r="BBC111" s="137"/>
      <c r="BBD111" s="136"/>
      <c r="BBE111" s="137"/>
      <c r="BBF111" s="137"/>
      <c r="BBG111" s="137"/>
      <c r="BBH111" s="137"/>
      <c r="BBI111" s="137"/>
      <c r="BBJ111" s="137"/>
      <c r="BBK111" s="137"/>
      <c r="BBL111" s="137"/>
      <c r="BBM111" s="137"/>
      <c r="BBN111" s="137"/>
      <c r="BBO111" s="137"/>
      <c r="BBP111" s="137"/>
      <c r="BBQ111" s="137"/>
      <c r="BBR111" s="137"/>
      <c r="BBS111" s="137"/>
      <c r="BBT111" s="137"/>
      <c r="BBU111" s="137"/>
      <c r="BBV111" s="137"/>
      <c r="BBW111" s="137"/>
      <c r="BBX111" s="137"/>
      <c r="BBY111" s="137"/>
      <c r="BBZ111" s="136"/>
      <c r="BCA111" s="137"/>
      <c r="BCB111" s="137"/>
      <c r="BCC111" s="137"/>
      <c r="BCD111" s="137"/>
      <c r="BCE111" s="137"/>
      <c r="BCF111" s="137"/>
      <c r="BCG111" s="137"/>
      <c r="BCH111" s="137"/>
      <c r="BCI111" s="137"/>
      <c r="BCJ111" s="137"/>
      <c r="BCK111" s="137"/>
      <c r="BCL111" s="137"/>
      <c r="BCM111" s="137"/>
      <c r="BCN111" s="137"/>
      <c r="BCO111" s="137"/>
      <c r="BCP111" s="137"/>
      <c r="BCQ111" s="137"/>
      <c r="BCR111" s="137"/>
      <c r="BCS111" s="137"/>
      <c r="BCT111" s="137"/>
      <c r="BCU111" s="137"/>
      <c r="BCV111" s="136"/>
      <c r="BCW111" s="137"/>
      <c r="BCX111" s="137"/>
      <c r="BCY111" s="137"/>
      <c r="BCZ111" s="137"/>
      <c r="BDA111" s="137"/>
      <c r="BDB111" s="137"/>
      <c r="BDC111" s="137"/>
      <c r="BDD111" s="137"/>
      <c r="BDE111" s="137"/>
      <c r="BDF111" s="137"/>
      <c r="BDG111" s="137"/>
      <c r="BDH111" s="137"/>
      <c r="BDI111" s="137"/>
      <c r="BDJ111" s="137"/>
      <c r="BDK111" s="137"/>
      <c r="BDL111" s="137"/>
      <c r="BDM111" s="137"/>
      <c r="BDN111" s="137"/>
      <c r="BDO111" s="137"/>
      <c r="BDP111" s="137"/>
      <c r="BDQ111" s="137"/>
      <c r="BDR111" s="136"/>
      <c r="BDS111" s="137"/>
      <c r="BDT111" s="137"/>
      <c r="BDU111" s="137"/>
      <c r="BDV111" s="137"/>
      <c r="BDW111" s="137"/>
      <c r="BDX111" s="137"/>
      <c r="BDY111" s="137"/>
      <c r="BDZ111" s="137"/>
      <c r="BEA111" s="137"/>
      <c r="BEB111" s="137"/>
      <c r="BEC111" s="137"/>
      <c r="BED111" s="137"/>
      <c r="BEE111" s="137"/>
      <c r="BEF111" s="137"/>
      <c r="BEG111" s="137"/>
      <c r="BEH111" s="137"/>
      <c r="BEI111" s="137"/>
      <c r="BEJ111" s="137"/>
      <c r="BEK111" s="137"/>
      <c r="BEL111" s="137"/>
      <c r="BEM111" s="137"/>
      <c r="BEN111" s="136"/>
      <c r="BEO111" s="137"/>
      <c r="BEP111" s="137"/>
      <c r="BEQ111" s="137"/>
      <c r="BER111" s="137"/>
      <c r="BES111" s="137"/>
      <c r="BET111" s="137"/>
      <c r="BEU111" s="137"/>
      <c r="BEV111" s="137"/>
      <c r="BEW111" s="137"/>
      <c r="BEX111" s="137"/>
      <c r="BEY111" s="137"/>
      <c r="BEZ111" s="137"/>
      <c r="BFA111" s="137"/>
      <c r="BFB111" s="137"/>
      <c r="BFC111" s="137"/>
      <c r="BFD111" s="137"/>
      <c r="BFE111" s="137"/>
      <c r="BFF111" s="137"/>
      <c r="BFG111" s="137"/>
      <c r="BFH111" s="137"/>
      <c r="BFI111" s="137"/>
      <c r="BFJ111" s="136"/>
      <c r="BFK111" s="137"/>
      <c r="BFL111" s="137"/>
      <c r="BFM111" s="137"/>
      <c r="BFN111" s="137"/>
      <c r="BFO111" s="137"/>
      <c r="BFP111" s="137"/>
      <c r="BFQ111" s="137"/>
      <c r="BFR111" s="137"/>
      <c r="BFS111" s="137"/>
      <c r="BFT111" s="137"/>
      <c r="BFU111" s="137"/>
      <c r="BFV111" s="137"/>
      <c r="BFW111" s="137"/>
      <c r="BFX111" s="137"/>
      <c r="BFY111" s="137"/>
      <c r="BFZ111" s="137"/>
      <c r="BGA111" s="137"/>
      <c r="BGB111" s="137"/>
      <c r="BGC111" s="137"/>
      <c r="BGD111" s="137"/>
      <c r="BGE111" s="137"/>
      <c r="BGF111" s="136"/>
      <c r="BGG111" s="137"/>
      <c r="BGH111" s="137"/>
      <c r="BGI111" s="137"/>
      <c r="BGJ111" s="137"/>
      <c r="BGK111" s="137"/>
      <c r="BGL111" s="137"/>
      <c r="BGM111" s="137"/>
      <c r="BGN111" s="137"/>
      <c r="BGO111" s="137"/>
      <c r="BGP111" s="137"/>
      <c r="BGQ111" s="137"/>
      <c r="BGR111" s="137"/>
      <c r="BGS111" s="137"/>
      <c r="BGT111" s="137"/>
      <c r="BGU111" s="137"/>
      <c r="BGV111" s="137"/>
      <c r="BGW111" s="137"/>
      <c r="BGX111" s="137"/>
      <c r="BGY111" s="137"/>
      <c r="BGZ111" s="137"/>
      <c r="BHA111" s="137"/>
      <c r="BHB111" s="136"/>
      <c r="BHC111" s="137"/>
      <c r="BHD111" s="137"/>
      <c r="BHE111" s="137"/>
      <c r="BHF111" s="137"/>
      <c r="BHG111" s="137"/>
      <c r="BHH111" s="137"/>
      <c r="BHI111" s="137"/>
      <c r="BHJ111" s="137"/>
      <c r="BHK111" s="137"/>
      <c r="BHL111" s="137"/>
      <c r="BHM111" s="137"/>
      <c r="BHN111" s="137"/>
      <c r="BHO111" s="137"/>
      <c r="BHP111" s="137"/>
      <c r="BHQ111" s="137"/>
      <c r="BHR111" s="137"/>
      <c r="BHS111" s="137"/>
      <c r="BHT111" s="137"/>
      <c r="BHU111" s="137"/>
      <c r="BHV111" s="137"/>
      <c r="BHW111" s="137"/>
      <c r="BHX111" s="136"/>
      <c r="BHY111" s="137"/>
      <c r="BHZ111" s="137"/>
      <c r="BIA111" s="137"/>
      <c r="BIB111" s="137"/>
      <c r="BIC111" s="137"/>
      <c r="BID111" s="137"/>
      <c r="BIE111" s="137"/>
      <c r="BIF111" s="137"/>
      <c r="BIG111" s="137"/>
      <c r="BIH111" s="137"/>
      <c r="BII111" s="137"/>
      <c r="BIJ111" s="137"/>
      <c r="BIK111" s="137"/>
      <c r="BIL111" s="137"/>
      <c r="BIM111" s="137"/>
      <c r="BIN111" s="137"/>
      <c r="BIO111" s="137"/>
      <c r="BIP111" s="137"/>
      <c r="BIQ111" s="137"/>
      <c r="BIR111" s="137"/>
      <c r="BIS111" s="137"/>
      <c r="BIT111" s="136"/>
      <c r="BIU111" s="137"/>
      <c r="BIV111" s="137"/>
      <c r="BIW111" s="137"/>
      <c r="BIX111" s="137"/>
      <c r="BIY111" s="137"/>
      <c r="BIZ111" s="137"/>
      <c r="BJA111" s="137"/>
      <c r="BJB111" s="137"/>
      <c r="BJC111" s="137"/>
      <c r="BJD111" s="137"/>
      <c r="BJE111" s="137"/>
      <c r="BJF111" s="137"/>
      <c r="BJG111" s="137"/>
      <c r="BJH111" s="137"/>
      <c r="BJI111" s="137"/>
      <c r="BJJ111" s="137"/>
      <c r="BJK111" s="137"/>
      <c r="BJL111" s="137"/>
      <c r="BJM111" s="137"/>
      <c r="BJN111" s="137"/>
      <c r="BJO111" s="137"/>
      <c r="BJP111" s="136"/>
      <c r="BJQ111" s="137"/>
      <c r="BJR111" s="137"/>
      <c r="BJS111" s="137"/>
      <c r="BJT111" s="137"/>
      <c r="BJU111" s="137"/>
      <c r="BJV111" s="137"/>
      <c r="BJW111" s="137"/>
      <c r="BJX111" s="137"/>
      <c r="BJY111" s="137"/>
      <c r="BJZ111" s="137"/>
      <c r="BKA111" s="137"/>
      <c r="BKB111" s="137"/>
      <c r="BKC111" s="137"/>
      <c r="BKD111" s="137"/>
      <c r="BKE111" s="137"/>
      <c r="BKF111" s="137"/>
      <c r="BKG111" s="137"/>
      <c r="BKH111" s="137"/>
      <c r="BKI111" s="137"/>
      <c r="BKJ111" s="137"/>
      <c r="BKK111" s="137"/>
      <c r="BKL111" s="136"/>
      <c r="BKM111" s="137"/>
      <c r="BKN111" s="137"/>
      <c r="BKO111" s="137"/>
      <c r="BKP111" s="137"/>
      <c r="BKQ111" s="137"/>
      <c r="BKR111" s="137"/>
      <c r="BKS111" s="137"/>
      <c r="BKT111" s="137"/>
      <c r="BKU111" s="137"/>
      <c r="BKV111" s="137"/>
      <c r="BKW111" s="137"/>
      <c r="BKX111" s="137"/>
      <c r="BKY111" s="137"/>
      <c r="BKZ111" s="137"/>
      <c r="BLA111" s="137"/>
      <c r="BLB111" s="137"/>
      <c r="BLC111" s="137"/>
      <c r="BLD111" s="137"/>
      <c r="BLE111" s="137"/>
      <c r="BLF111" s="137"/>
      <c r="BLG111" s="137"/>
      <c r="BLH111" s="136"/>
      <c r="BLI111" s="137"/>
      <c r="BLJ111" s="137"/>
      <c r="BLK111" s="137"/>
      <c r="BLL111" s="137"/>
      <c r="BLM111" s="137"/>
      <c r="BLN111" s="137"/>
      <c r="BLO111" s="137"/>
      <c r="BLP111" s="137"/>
      <c r="BLQ111" s="137"/>
      <c r="BLR111" s="137"/>
      <c r="BLS111" s="137"/>
      <c r="BLT111" s="137"/>
      <c r="BLU111" s="137"/>
      <c r="BLV111" s="137"/>
      <c r="BLW111" s="137"/>
      <c r="BLX111" s="137"/>
      <c r="BLY111" s="137"/>
      <c r="BLZ111" s="137"/>
      <c r="BMA111" s="137"/>
      <c r="BMB111" s="137"/>
      <c r="BMC111" s="137"/>
      <c r="BMD111" s="136"/>
      <c r="BME111" s="137"/>
      <c r="BMF111" s="137"/>
      <c r="BMG111" s="137"/>
      <c r="BMH111" s="137"/>
      <c r="BMI111" s="137"/>
      <c r="BMJ111" s="137"/>
      <c r="BMK111" s="137"/>
      <c r="BML111" s="137"/>
      <c r="BMM111" s="137"/>
      <c r="BMN111" s="137"/>
      <c r="BMO111" s="137"/>
      <c r="BMP111" s="137"/>
      <c r="BMQ111" s="137"/>
      <c r="BMR111" s="137"/>
      <c r="BMS111" s="137"/>
      <c r="BMT111" s="137"/>
      <c r="BMU111" s="137"/>
      <c r="BMV111" s="137"/>
      <c r="BMW111" s="137"/>
      <c r="BMX111" s="137"/>
      <c r="BMY111" s="137"/>
      <c r="BMZ111" s="136"/>
      <c r="BNA111" s="137"/>
      <c r="BNB111" s="137"/>
      <c r="BNC111" s="137"/>
      <c r="BND111" s="137"/>
      <c r="BNE111" s="137"/>
      <c r="BNF111" s="137"/>
      <c r="BNG111" s="137"/>
      <c r="BNH111" s="137"/>
      <c r="BNI111" s="137"/>
      <c r="BNJ111" s="137"/>
      <c r="BNK111" s="137"/>
      <c r="BNL111" s="137"/>
      <c r="BNM111" s="137"/>
      <c r="BNN111" s="137"/>
      <c r="BNO111" s="137"/>
      <c r="BNP111" s="137"/>
      <c r="BNQ111" s="137"/>
      <c r="BNR111" s="137"/>
      <c r="BNS111" s="137"/>
      <c r="BNT111" s="137"/>
      <c r="BNU111" s="137"/>
      <c r="BNV111" s="136"/>
      <c r="BNW111" s="137"/>
      <c r="BNX111" s="137"/>
      <c r="BNY111" s="137"/>
      <c r="BNZ111" s="137"/>
      <c r="BOA111" s="137"/>
      <c r="BOB111" s="137"/>
      <c r="BOC111" s="137"/>
      <c r="BOD111" s="137"/>
      <c r="BOE111" s="137"/>
      <c r="BOF111" s="137"/>
      <c r="BOG111" s="137"/>
      <c r="BOH111" s="137"/>
      <c r="BOI111" s="137"/>
      <c r="BOJ111" s="137"/>
      <c r="BOK111" s="137"/>
      <c r="BOL111" s="137"/>
      <c r="BOM111" s="137"/>
      <c r="BON111" s="137"/>
      <c r="BOO111" s="137"/>
      <c r="BOP111" s="137"/>
      <c r="BOQ111" s="137"/>
      <c r="BOR111" s="136"/>
      <c r="BOS111" s="137"/>
      <c r="BOT111" s="137"/>
      <c r="BOU111" s="137"/>
      <c r="BOV111" s="137"/>
      <c r="BOW111" s="137"/>
      <c r="BOX111" s="137"/>
      <c r="BOY111" s="137"/>
      <c r="BOZ111" s="137"/>
      <c r="BPA111" s="137"/>
      <c r="BPB111" s="137"/>
      <c r="BPC111" s="137"/>
      <c r="BPD111" s="137"/>
      <c r="BPE111" s="137"/>
      <c r="BPF111" s="137"/>
      <c r="BPG111" s="137"/>
      <c r="BPH111" s="137"/>
      <c r="BPI111" s="137"/>
      <c r="BPJ111" s="137"/>
      <c r="BPK111" s="137"/>
      <c r="BPL111" s="137"/>
      <c r="BPM111" s="137"/>
      <c r="BPN111" s="136"/>
      <c r="BPO111" s="137"/>
      <c r="BPP111" s="137"/>
      <c r="BPQ111" s="137"/>
      <c r="BPR111" s="137"/>
      <c r="BPS111" s="137"/>
      <c r="BPT111" s="137"/>
      <c r="BPU111" s="137"/>
      <c r="BPV111" s="137"/>
      <c r="BPW111" s="137"/>
      <c r="BPX111" s="137"/>
      <c r="BPY111" s="137"/>
      <c r="BPZ111" s="137"/>
      <c r="BQA111" s="137"/>
      <c r="BQB111" s="137"/>
      <c r="BQC111" s="137"/>
      <c r="BQD111" s="137"/>
      <c r="BQE111" s="137"/>
      <c r="BQF111" s="137"/>
      <c r="BQG111" s="137"/>
      <c r="BQH111" s="137"/>
      <c r="BQI111" s="137"/>
      <c r="BQJ111" s="136"/>
      <c r="BQK111" s="137"/>
      <c r="BQL111" s="137"/>
      <c r="BQM111" s="137"/>
      <c r="BQN111" s="137"/>
      <c r="BQO111" s="137"/>
      <c r="BQP111" s="137"/>
      <c r="BQQ111" s="137"/>
      <c r="BQR111" s="137"/>
      <c r="BQS111" s="137"/>
      <c r="BQT111" s="137"/>
      <c r="BQU111" s="137"/>
      <c r="BQV111" s="137"/>
      <c r="BQW111" s="137"/>
      <c r="BQX111" s="137"/>
      <c r="BQY111" s="137"/>
      <c r="BQZ111" s="137"/>
      <c r="BRA111" s="137"/>
      <c r="BRB111" s="137"/>
      <c r="BRC111" s="137"/>
      <c r="BRD111" s="137"/>
      <c r="BRE111" s="137"/>
      <c r="BRF111" s="136"/>
      <c r="BRG111" s="137"/>
      <c r="BRH111" s="137"/>
      <c r="BRI111" s="137"/>
      <c r="BRJ111" s="137"/>
      <c r="BRK111" s="137"/>
      <c r="BRL111" s="137"/>
      <c r="BRM111" s="137"/>
      <c r="BRN111" s="137"/>
      <c r="BRO111" s="137"/>
      <c r="BRP111" s="137"/>
      <c r="BRQ111" s="137"/>
      <c r="BRR111" s="137"/>
      <c r="BRS111" s="137"/>
      <c r="BRT111" s="137"/>
      <c r="BRU111" s="137"/>
      <c r="BRV111" s="137"/>
      <c r="BRW111" s="137"/>
      <c r="BRX111" s="137"/>
      <c r="BRY111" s="137"/>
      <c r="BRZ111" s="137"/>
      <c r="BSA111" s="137"/>
      <c r="BSB111" s="136"/>
      <c r="BSC111" s="137"/>
      <c r="BSD111" s="137"/>
      <c r="BSE111" s="137"/>
      <c r="BSF111" s="137"/>
      <c r="BSG111" s="137"/>
      <c r="BSH111" s="137"/>
      <c r="BSI111" s="137"/>
      <c r="BSJ111" s="137"/>
      <c r="BSK111" s="137"/>
      <c r="BSL111" s="137"/>
      <c r="BSM111" s="137"/>
      <c r="BSN111" s="137"/>
      <c r="BSO111" s="137"/>
      <c r="BSP111" s="137"/>
      <c r="BSQ111" s="137"/>
      <c r="BSR111" s="137"/>
      <c r="BSS111" s="137"/>
      <c r="BST111" s="137"/>
      <c r="BSU111" s="137"/>
      <c r="BSV111" s="137"/>
      <c r="BSW111" s="137"/>
      <c r="BSX111" s="136"/>
      <c r="BSY111" s="137"/>
      <c r="BSZ111" s="137"/>
      <c r="BTA111" s="137"/>
      <c r="BTB111" s="137"/>
      <c r="BTC111" s="137"/>
      <c r="BTD111" s="137"/>
      <c r="BTE111" s="137"/>
      <c r="BTF111" s="137"/>
      <c r="BTG111" s="137"/>
      <c r="BTH111" s="137"/>
      <c r="BTI111" s="137"/>
      <c r="BTJ111" s="137"/>
      <c r="BTK111" s="137"/>
      <c r="BTL111" s="137"/>
      <c r="BTM111" s="137"/>
      <c r="BTN111" s="137"/>
      <c r="BTO111" s="137"/>
      <c r="BTP111" s="137"/>
      <c r="BTQ111" s="137"/>
      <c r="BTR111" s="137"/>
      <c r="BTS111" s="137"/>
      <c r="BTT111" s="136"/>
      <c r="BTU111" s="137"/>
      <c r="BTV111" s="137"/>
      <c r="BTW111" s="137"/>
      <c r="BTX111" s="137"/>
      <c r="BTY111" s="137"/>
      <c r="BTZ111" s="137"/>
      <c r="BUA111" s="137"/>
      <c r="BUB111" s="137"/>
      <c r="BUC111" s="137"/>
      <c r="BUD111" s="137"/>
      <c r="BUE111" s="137"/>
      <c r="BUF111" s="137"/>
      <c r="BUG111" s="137"/>
      <c r="BUH111" s="137"/>
      <c r="BUI111" s="137"/>
      <c r="BUJ111" s="137"/>
      <c r="BUK111" s="137"/>
      <c r="BUL111" s="137"/>
      <c r="BUM111" s="137"/>
      <c r="BUN111" s="137"/>
      <c r="BUO111" s="137"/>
      <c r="BUP111" s="136"/>
      <c r="BUQ111" s="137"/>
      <c r="BUR111" s="137"/>
      <c r="BUS111" s="137"/>
      <c r="BUT111" s="137"/>
      <c r="BUU111" s="137"/>
      <c r="BUV111" s="137"/>
      <c r="BUW111" s="137"/>
      <c r="BUX111" s="137"/>
      <c r="BUY111" s="137"/>
      <c r="BUZ111" s="137"/>
      <c r="BVA111" s="137"/>
      <c r="BVB111" s="137"/>
      <c r="BVC111" s="137"/>
      <c r="BVD111" s="137"/>
      <c r="BVE111" s="137"/>
      <c r="BVF111" s="137"/>
      <c r="BVG111" s="137"/>
      <c r="BVH111" s="137"/>
      <c r="BVI111" s="137"/>
      <c r="BVJ111" s="137"/>
      <c r="BVK111" s="137"/>
      <c r="BVL111" s="136"/>
      <c r="BVM111" s="137"/>
      <c r="BVN111" s="137"/>
      <c r="BVO111" s="137"/>
      <c r="BVP111" s="137"/>
      <c r="BVQ111" s="137"/>
      <c r="BVR111" s="137"/>
      <c r="BVS111" s="137"/>
      <c r="BVT111" s="137"/>
      <c r="BVU111" s="137"/>
      <c r="BVV111" s="137"/>
      <c r="BVW111" s="137"/>
      <c r="BVX111" s="137"/>
      <c r="BVY111" s="137"/>
      <c r="BVZ111" s="137"/>
      <c r="BWA111" s="137"/>
      <c r="BWB111" s="137"/>
      <c r="BWC111" s="137"/>
      <c r="BWD111" s="137"/>
      <c r="BWE111" s="137"/>
      <c r="BWF111" s="137"/>
      <c r="BWG111" s="137"/>
      <c r="BWH111" s="136"/>
      <c r="BWI111" s="137"/>
      <c r="BWJ111" s="137"/>
      <c r="BWK111" s="137"/>
      <c r="BWL111" s="137"/>
      <c r="BWM111" s="137"/>
      <c r="BWN111" s="137"/>
      <c r="BWO111" s="137"/>
      <c r="BWP111" s="137"/>
      <c r="BWQ111" s="137"/>
      <c r="BWR111" s="137"/>
      <c r="BWS111" s="137"/>
      <c r="BWT111" s="137"/>
      <c r="BWU111" s="137"/>
      <c r="BWV111" s="137"/>
      <c r="BWW111" s="137"/>
      <c r="BWX111" s="137"/>
      <c r="BWY111" s="137"/>
      <c r="BWZ111" s="137"/>
      <c r="BXA111" s="137"/>
      <c r="BXB111" s="137"/>
      <c r="BXC111" s="137"/>
      <c r="BXD111" s="136"/>
      <c r="BXE111" s="137"/>
      <c r="BXF111" s="137"/>
      <c r="BXG111" s="137"/>
      <c r="BXH111" s="137"/>
      <c r="BXI111" s="137"/>
      <c r="BXJ111" s="137"/>
      <c r="BXK111" s="137"/>
      <c r="BXL111" s="137"/>
      <c r="BXM111" s="137"/>
      <c r="BXN111" s="137"/>
      <c r="BXO111" s="137"/>
      <c r="BXP111" s="137"/>
      <c r="BXQ111" s="137"/>
      <c r="BXR111" s="137"/>
      <c r="BXS111" s="137"/>
      <c r="BXT111" s="137"/>
      <c r="BXU111" s="137"/>
      <c r="BXV111" s="137"/>
      <c r="BXW111" s="137"/>
      <c r="BXX111" s="137"/>
      <c r="BXY111" s="137"/>
      <c r="BXZ111" s="136"/>
      <c r="BYA111" s="137"/>
      <c r="BYB111" s="137"/>
      <c r="BYC111" s="137"/>
      <c r="BYD111" s="137"/>
      <c r="BYE111" s="137"/>
      <c r="BYF111" s="137"/>
      <c r="BYG111" s="137"/>
      <c r="BYH111" s="137"/>
      <c r="BYI111" s="137"/>
      <c r="BYJ111" s="137"/>
      <c r="BYK111" s="137"/>
      <c r="BYL111" s="137"/>
      <c r="BYM111" s="137"/>
      <c r="BYN111" s="137"/>
      <c r="BYO111" s="137"/>
      <c r="BYP111" s="137"/>
      <c r="BYQ111" s="137"/>
      <c r="BYR111" s="137"/>
      <c r="BYS111" s="137"/>
      <c r="BYT111" s="137"/>
      <c r="BYU111" s="137"/>
      <c r="BYV111" s="136"/>
      <c r="BYW111" s="137"/>
      <c r="BYX111" s="137"/>
      <c r="BYY111" s="137"/>
      <c r="BYZ111" s="137"/>
      <c r="BZA111" s="137"/>
      <c r="BZB111" s="137"/>
      <c r="BZC111" s="137"/>
      <c r="BZD111" s="137"/>
      <c r="BZE111" s="137"/>
      <c r="BZF111" s="137"/>
      <c r="BZG111" s="137"/>
      <c r="BZH111" s="137"/>
      <c r="BZI111" s="137"/>
      <c r="BZJ111" s="137"/>
      <c r="BZK111" s="137"/>
      <c r="BZL111" s="137"/>
      <c r="BZM111" s="137"/>
      <c r="BZN111" s="137"/>
      <c r="BZO111" s="137"/>
      <c r="BZP111" s="137"/>
      <c r="BZQ111" s="137"/>
      <c r="BZR111" s="136"/>
      <c r="BZS111" s="137"/>
      <c r="BZT111" s="137"/>
      <c r="BZU111" s="137"/>
      <c r="BZV111" s="137"/>
      <c r="BZW111" s="137"/>
      <c r="BZX111" s="137"/>
      <c r="BZY111" s="137"/>
      <c r="BZZ111" s="137"/>
      <c r="CAA111" s="137"/>
      <c r="CAB111" s="137"/>
      <c r="CAC111" s="137"/>
      <c r="CAD111" s="137"/>
      <c r="CAE111" s="137"/>
      <c r="CAF111" s="137"/>
      <c r="CAG111" s="137"/>
      <c r="CAH111" s="137"/>
      <c r="CAI111" s="137"/>
      <c r="CAJ111" s="137"/>
      <c r="CAK111" s="137"/>
      <c r="CAL111" s="137"/>
      <c r="CAM111" s="137"/>
      <c r="CAN111" s="136"/>
      <c r="CAO111" s="137"/>
      <c r="CAP111" s="137"/>
      <c r="CAQ111" s="137"/>
      <c r="CAR111" s="137"/>
      <c r="CAS111" s="137"/>
      <c r="CAT111" s="137"/>
      <c r="CAU111" s="137"/>
      <c r="CAV111" s="137"/>
      <c r="CAW111" s="137"/>
      <c r="CAX111" s="137"/>
      <c r="CAY111" s="137"/>
      <c r="CAZ111" s="137"/>
      <c r="CBA111" s="137"/>
      <c r="CBB111" s="137"/>
      <c r="CBC111" s="137"/>
      <c r="CBD111" s="137"/>
      <c r="CBE111" s="137"/>
      <c r="CBF111" s="137"/>
      <c r="CBG111" s="137"/>
      <c r="CBH111" s="137"/>
      <c r="CBI111" s="137"/>
      <c r="CBJ111" s="136"/>
      <c r="CBK111" s="137"/>
      <c r="CBL111" s="137"/>
      <c r="CBM111" s="137"/>
      <c r="CBN111" s="137"/>
      <c r="CBO111" s="137"/>
      <c r="CBP111" s="137"/>
      <c r="CBQ111" s="137"/>
      <c r="CBR111" s="137"/>
      <c r="CBS111" s="137"/>
      <c r="CBT111" s="137"/>
      <c r="CBU111" s="137"/>
      <c r="CBV111" s="137"/>
      <c r="CBW111" s="137"/>
      <c r="CBX111" s="137"/>
      <c r="CBY111" s="137"/>
      <c r="CBZ111" s="137"/>
      <c r="CCA111" s="137"/>
      <c r="CCB111" s="137"/>
      <c r="CCC111" s="137"/>
      <c r="CCD111" s="137"/>
      <c r="CCE111" s="137"/>
      <c r="CCF111" s="136"/>
      <c r="CCG111" s="137"/>
      <c r="CCH111" s="137"/>
      <c r="CCI111" s="137"/>
      <c r="CCJ111" s="137"/>
      <c r="CCK111" s="137"/>
      <c r="CCL111" s="137"/>
      <c r="CCM111" s="137"/>
      <c r="CCN111" s="137"/>
      <c r="CCO111" s="137"/>
      <c r="CCP111" s="137"/>
      <c r="CCQ111" s="137"/>
      <c r="CCR111" s="137"/>
      <c r="CCS111" s="137"/>
      <c r="CCT111" s="137"/>
      <c r="CCU111" s="137"/>
      <c r="CCV111" s="137"/>
      <c r="CCW111" s="137"/>
      <c r="CCX111" s="137"/>
      <c r="CCY111" s="137"/>
      <c r="CCZ111" s="137"/>
      <c r="CDA111" s="137"/>
      <c r="CDB111" s="136"/>
      <c r="CDC111" s="137"/>
      <c r="CDD111" s="137"/>
      <c r="CDE111" s="137"/>
      <c r="CDF111" s="137"/>
      <c r="CDG111" s="137"/>
      <c r="CDH111" s="137"/>
      <c r="CDI111" s="137"/>
      <c r="CDJ111" s="137"/>
      <c r="CDK111" s="137"/>
      <c r="CDL111" s="137"/>
      <c r="CDM111" s="137"/>
      <c r="CDN111" s="137"/>
      <c r="CDO111" s="137"/>
      <c r="CDP111" s="137"/>
      <c r="CDQ111" s="137"/>
      <c r="CDR111" s="137"/>
      <c r="CDS111" s="137"/>
      <c r="CDT111" s="137"/>
      <c r="CDU111" s="137"/>
      <c r="CDV111" s="137"/>
      <c r="CDW111" s="137"/>
      <c r="CDX111" s="136"/>
      <c r="CDY111" s="137"/>
      <c r="CDZ111" s="137"/>
      <c r="CEA111" s="137"/>
      <c r="CEB111" s="137"/>
      <c r="CEC111" s="137"/>
      <c r="CED111" s="137"/>
      <c r="CEE111" s="137"/>
      <c r="CEF111" s="137"/>
      <c r="CEG111" s="137"/>
      <c r="CEH111" s="137"/>
      <c r="CEI111" s="137"/>
      <c r="CEJ111" s="137"/>
      <c r="CEK111" s="137"/>
      <c r="CEL111" s="137"/>
      <c r="CEM111" s="137"/>
      <c r="CEN111" s="137"/>
      <c r="CEO111" s="137"/>
      <c r="CEP111" s="137"/>
      <c r="CEQ111" s="137"/>
      <c r="CER111" s="137"/>
      <c r="CES111" s="137"/>
      <c r="CET111" s="136"/>
      <c r="CEU111" s="137"/>
      <c r="CEV111" s="137"/>
      <c r="CEW111" s="137"/>
      <c r="CEX111" s="137"/>
      <c r="CEY111" s="137"/>
      <c r="CEZ111" s="137"/>
      <c r="CFA111" s="137"/>
      <c r="CFB111" s="137"/>
      <c r="CFC111" s="137"/>
      <c r="CFD111" s="137"/>
      <c r="CFE111" s="137"/>
      <c r="CFF111" s="137"/>
      <c r="CFG111" s="137"/>
      <c r="CFH111" s="137"/>
      <c r="CFI111" s="137"/>
      <c r="CFJ111" s="137"/>
      <c r="CFK111" s="137"/>
      <c r="CFL111" s="137"/>
      <c r="CFM111" s="137"/>
      <c r="CFN111" s="137"/>
      <c r="CFO111" s="137"/>
      <c r="CFP111" s="136"/>
      <c r="CFQ111" s="137"/>
      <c r="CFR111" s="137"/>
      <c r="CFS111" s="137"/>
      <c r="CFT111" s="137"/>
      <c r="CFU111" s="137"/>
      <c r="CFV111" s="137"/>
      <c r="CFW111" s="137"/>
      <c r="CFX111" s="137"/>
      <c r="CFY111" s="137"/>
      <c r="CFZ111" s="137"/>
      <c r="CGA111" s="137"/>
      <c r="CGB111" s="137"/>
      <c r="CGC111" s="137"/>
      <c r="CGD111" s="137"/>
      <c r="CGE111" s="137"/>
      <c r="CGF111" s="137"/>
      <c r="CGG111" s="137"/>
      <c r="CGH111" s="137"/>
      <c r="CGI111" s="137"/>
      <c r="CGJ111" s="137"/>
      <c r="CGK111" s="137"/>
      <c r="CGL111" s="136"/>
      <c r="CGM111" s="137"/>
      <c r="CGN111" s="137"/>
      <c r="CGO111" s="137"/>
      <c r="CGP111" s="137"/>
      <c r="CGQ111" s="137"/>
      <c r="CGR111" s="137"/>
      <c r="CGS111" s="137"/>
      <c r="CGT111" s="137"/>
      <c r="CGU111" s="137"/>
      <c r="CGV111" s="137"/>
      <c r="CGW111" s="137"/>
      <c r="CGX111" s="137"/>
      <c r="CGY111" s="137"/>
      <c r="CGZ111" s="137"/>
      <c r="CHA111" s="137"/>
      <c r="CHB111" s="137"/>
      <c r="CHC111" s="137"/>
      <c r="CHD111" s="137"/>
      <c r="CHE111" s="137"/>
      <c r="CHF111" s="137"/>
      <c r="CHG111" s="137"/>
      <c r="CHH111" s="136"/>
      <c r="CHI111" s="137"/>
      <c r="CHJ111" s="137"/>
      <c r="CHK111" s="137"/>
      <c r="CHL111" s="137"/>
      <c r="CHM111" s="137"/>
      <c r="CHN111" s="137"/>
      <c r="CHO111" s="137"/>
      <c r="CHP111" s="137"/>
      <c r="CHQ111" s="137"/>
      <c r="CHR111" s="137"/>
      <c r="CHS111" s="137"/>
      <c r="CHT111" s="137"/>
      <c r="CHU111" s="137"/>
      <c r="CHV111" s="137"/>
      <c r="CHW111" s="137"/>
      <c r="CHX111" s="137"/>
      <c r="CHY111" s="137"/>
      <c r="CHZ111" s="137"/>
      <c r="CIA111" s="137"/>
      <c r="CIB111" s="137"/>
      <c r="CIC111" s="137"/>
      <c r="CID111" s="136"/>
      <c r="CIE111" s="137"/>
      <c r="CIF111" s="137"/>
      <c r="CIG111" s="137"/>
      <c r="CIH111" s="137"/>
      <c r="CII111" s="137"/>
      <c r="CIJ111" s="137"/>
      <c r="CIK111" s="137"/>
      <c r="CIL111" s="137"/>
      <c r="CIM111" s="137"/>
      <c r="CIN111" s="137"/>
      <c r="CIO111" s="137"/>
      <c r="CIP111" s="137"/>
      <c r="CIQ111" s="137"/>
      <c r="CIR111" s="137"/>
      <c r="CIS111" s="137"/>
      <c r="CIT111" s="137"/>
      <c r="CIU111" s="137"/>
      <c r="CIV111" s="137"/>
      <c r="CIW111" s="137"/>
      <c r="CIX111" s="137"/>
      <c r="CIY111" s="137"/>
      <c r="CIZ111" s="136"/>
      <c r="CJA111" s="137"/>
      <c r="CJB111" s="137"/>
      <c r="CJC111" s="137"/>
      <c r="CJD111" s="137"/>
      <c r="CJE111" s="137"/>
      <c r="CJF111" s="137"/>
      <c r="CJG111" s="137"/>
      <c r="CJH111" s="137"/>
      <c r="CJI111" s="137"/>
      <c r="CJJ111" s="137"/>
      <c r="CJK111" s="137"/>
      <c r="CJL111" s="137"/>
      <c r="CJM111" s="137"/>
      <c r="CJN111" s="137"/>
      <c r="CJO111" s="137"/>
      <c r="CJP111" s="137"/>
      <c r="CJQ111" s="137"/>
      <c r="CJR111" s="137"/>
      <c r="CJS111" s="137"/>
      <c r="CJT111" s="137"/>
      <c r="CJU111" s="137"/>
      <c r="CJV111" s="136"/>
      <c r="CJW111" s="137"/>
      <c r="CJX111" s="137"/>
      <c r="CJY111" s="137"/>
      <c r="CJZ111" s="137"/>
      <c r="CKA111" s="137"/>
      <c r="CKB111" s="137"/>
      <c r="CKC111" s="137"/>
      <c r="CKD111" s="137"/>
      <c r="CKE111" s="137"/>
      <c r="CKF111" s="137"/>
      <c r="CKG111" s="137"/>
      <c r="CKH111" s="137"/>
      <c r="CKI111" s="137"/>
      <c r="CKJ111" s="137"/>
      <c r="CKK111" s="137"/>
      <c r="CKL111" s="137"/>
      <c r="CKM111" s="137"/>
      <c r="CKN111" s="137"/>
      <c r="CKO111" s="137"/>
      <c r="CKP111" s="137"/>
      <c r="CKQ111" s="137"/>
      <c r="CKR111" s="136"/>
      <c r="CKS111" s="137"/>
      <c r="CKT111" s="137"/>
      <c r="CKU111" s="137"/>
      <c r="CKV111" s="137"/>
      <c r="CKW111" s="137"/>
      <c r="CKX111" s="137"/>
      <c r="CKY111" s="137"/>
      <c r="CKZ111" s="137"/>
      <c r="CLA111" s="137"/>
      <c r="CLB111" s="137"/>
      <c r="CLC111" s="137"/>
      <c r="CLD111" s="137"/>
      <c r="CLE111" s="137"/>
      <c r="CLF111" s="137"/>
      <c r="CLG111" s="137"/>
      <c r="CLH111" s="137"/>
      <c r="CLI111" s="137"/>
      <c r="CLJ111" s="137"/>
      <c r="CLK111" s="137"/>
      <c r="CLL111" s="137"/>
      <c r="CLM111" s="137"/>
      <c r="CLN111" s="136"/>
      <c r="CLO111" s="137"/>
      <c r="CLP111" s="137"/>
      <c r="CLQ111" s="137"/>
      <c r="CLR111" s="137"/>
      <c r="CLS111" s="137"/>
      <c r="CLT111" s="137"/>
      <c r="CLU111" s="137"/>
      <c r="CLV111" s="137"/>
      <c r="CLW111" s="137"/>
      <c r="CLX111" s="137"/>
      <c r="CLY111" s="137"/>
      <c r="CLZ111" s="137"/>
      <c r="CMA111" s="137"/>
      <c r="CMB111" s="137"/>
      <c r="CMC111" s="137"/>
      <c r="CMD111" s="137"/>
      <c r="CME111" s="137"/>
      <c r="CMF111" s="137"/>
      <c r="CMG111" s="137"/>
      <c r="CMH111" s="137"/>
      <c r="CMI111" s="137"/>
      <c r="CMJ111" s="136"/>
      <c r="CMK111" s="137"/>
      <c r="CML111" s="137"/>
      <c r="CMM111" s="137"/>
      <c r="CMN111" s="137"/>
      <c r="CMO111" s="137"/>
      <c r="CMP111" s="137"/>
      <c r="CMQ111" s="137"/>
      <c r="CMR111" s="137"/>
      <c r="CMS111" s="137"/>
      <c r="CMT111" s="137"/>
      <c r="CMU111" s="137"/>
      <c r="CMV111" s="137"/>
      <c r="CMW111" s="137"/>
      <c r="CMX111" s="137"/>
      <c r="CMY111" s="137"/>
      <c r="CMZ111" s="137"/>
      <c r="CNA111" s="137"/>
      <c r="CNB111" s="137"/>
      <c r="CNC111" s="137"/>
      <c r="CND111" s="137"/>
      <c r="CNE111" s="137"/>
      <c r="CNF111" s="136"/>
      <c r="CNG111" s="137"/>
      <c r="CNH111" s="137"/>
      <c r="CNI111" s="137"/>
      <c r="CNJ111" s="137"/>
      <c r="CNK111" s="137"/>
      <c r="CNL111" s="137"/>
      <c r="CNM111" s="137"/>
      <c r="CNN111" s="137"/>
      <c r="CNO111" s="137"/>
      <c r="CNP111" s="137"/>
      <c r="CNQ111" s="137"/>
      <c r="CNR111" s="137"/>
      <c r="CNS111" s="137"/>
      <c r="CNT111" s="137"/>
      <c r="CNU111" s="137"/>
      <c r="CNV111" s="137"/>
      <c r="CNW111" s="137"/>
      <c r="CNX111" s="137"/>
      <c r="CNY111" s="137"/>
      <c r="CNZ111" s="137"/>
      <c r="COA111" s="137"/>
      <c r="COB111" s="136"/>
      <c r="COC111" s="137"/>
      <c r="COD111" s="137"/>
      <c r="COE111" s="137"/>
      <c r="COF111" s="137"/>
      <c r="COG111" s="137"/>
      <c r="COH111" s="137"/>
      <c r="COI111" s="137"/>
      <c r="COJ111" s="137"/>
      <c r="COK111" s="137"/>
      <c r="COL111" s="137"/>
      <c r="COM111" s="137"/>
      <c r="CON111" s="137"/>
      <c r="COO111" s="137"/>
      <c r="COP111" s="137"/>
      <c r="COQ111" s="137"/>
      <c r="COR111" s="137"/>
      <c r="COS111" s="137"/>
      <c r="COT111" s="137"/>
      <c r="COU111" s="137"/>
      <c r="COV111" s="137"/>
      <c r="COW111" s="137"/>
      <c r="COX111" s="136"/>
      <c r="COY111" s="137"/>
      <c r="COZ111" s="137"/>
      <c r="CPA111" s="137"/>
      <c r="CPB111" s="137"/>
      <c r="CPC111" s="137"/>
      <c r="CPD111" s="137"/>
      <c r="CPE111" s="137"/>
      <c r="CPF111" s="137"/>
      <c r="CPG111" s="137"/>
      <c r="CPH111" s="137"/>
      <c r="CPI111" s="137"/>
      <c r="CPJ111" s="137"/>
      <c r="CPK111" s="137"/>
      <c r="CPL111" s="137"/>
      <c r="CPM111" s="137"/>
      <c r="CPN111" s="137"/>
      <c r="CPO111" s="137"/>
      <c r="CPP111" s="137"/>
      <c r="CPQ111" s="137"/>
      <c r="CPR111" s="137"/>
      <c r="CPS111" s="137"/>
      <c r="CPT111" s="136"/>
      <c r="CPU111" s="137"/>
      <c r="CPV111" s="137"/>
      <c r="CPW111" s="137"/>
      <c r="CPX111" s="137"/>
      <c r="CPY111" s="137"/>
      <c r="CPZ111" s="137"/>
      <c r="CQA111" s="137"/>
      <c r="CQB111" s="137"/>
      <c r="CQC111" s="137"/>
      <c r="CQD111" s="137"/>
      <c r="CQE111" s="137"/>
      <c r="CQF111" s="137"/>
      <c r="CQG111" s="137"/>
      <c r="CQH111" s="137"/>
      <c r="CQI111" s="137"/>
      <c r="CQJ111" s="137"/>
      <c r="CQK111" s="137"/>
      <c r="CQL111" s="137"/>
      <c r="CQM111" s="137"/>
      <c r="CQN111" s="137"/>
      <c r="CQO111" s="137"/>
      <c r="CQP111" s="136"/>
      <c r="CQQ111" s="137"/>
      <c r="CQR111" s="137"/>
      <c r="CQS111" s="137"/>
      <c r="CQT111" s="137"/>
      <c r="CQU111" s="137"/>
      <c r="CQV111" s="137"/>
      <c r="CQW111" s="137"/>
      <c r="CQX111" s="137"/>
      <c r="CQY111" s="137"/>
      <c r="CQZ111" s="137"/>
      <c r="CRA111" s="137"/>
      <c r="CRB111" s="137"/>
      <c r="CRC111" s="137"/>
      <c r="CRD111" s="137"/>
      <c r="CRE111" s="137"/>
      <c r="CRF111" s="137"/>
      <c r="CRG111" s="137"/>
      <c r="CRH111" s="137"/>
      <c r="CRI111" s="137"/>
      <c r="CRJ111" s="137"/>
      <c r="CRK111" s="137"/>
      <c r="CRL111" s="136"/>
      <c r="CRM111" s="137"/>
      <c r="CRN111" s="137"/>
      <c r="CRO111" s="137"/>
      <c r="CRP111" s="137"/>
      <c r="CRQ111" s="137"/>
      <c r="CRR111" s="137"/>
      <c r="CRS111" s="137"/>
      <c r="CRT111" s="137"/>
      <c r="CRU111" s="137"/>
      <c r="CRV111" s="137"/>
      <c r="CRW111" s="137"/>
      <c r="CRX111" s="137"/>
      <c r="CRY111" s="137"/>
      <c r="CRZ111" s="137"/>
      <c r="CSA111" s="137"/>
      <c r="CSB111" s="137"/>
      <c r="CSC111" s="137"/>
      <c r="CSD111" s="137"/>
      <c r="CSE111" s="137"/>
      <c r="CSF111" s="137"/>
      <c r="CSG111" s="137"/>
      <c r="CSH111" s="136"/>
      <c r="CSI111" s="137"/>
      <c r="CSJ111" s="137"/>
      <c r="CSK111" s="137"/>
      <c r="CSL111" s="137"/>
      <c r="CSM111" s="137"/>
      <c r="CSN111" s="137"/>
      <c r="CSO111" s="137"/>
      <c r="CSP111" s="137"/>
      <c r="CSQ111" s="137"/>
      <c r="CSR111" s="137"/>
      <c r="CSS111" s="137"/>
      <c r="CST111" s="137"/>
      <c r="CSU111" s="137"/>
      <c r="CSV111" s="137"/>
      <c r="CSW111" s="137"/>
      <c r="CSX111" s="137"/>
      <c r="CSY111" s="137"/>
      <c r="CSZ111" s="137"/>
      <c r="CTA111" s="137"/>
      <c r="CTB111" s="137"/>
      <c r="CTC111" s="137"/>
      <c r="CTD111" s="136"/>
      <c r="CTE111" s="137"/>
      <c r="CTF111" s="137"/>
      <c r="CTG111" s="137"/>
      <c r="CTH111" s="137"/>
      <c r="CTI111" s="137"/>
      <c r="CTJ111" s="137"/>
      <c r="CTK111" s="137"/>
      <c r="CTL111" s="137"/>
      <c r="CTM111" s="137"/>
      <c r="CTN111" s="137"/>
      <c r="CTO111" s="137"/>
      <c r="CTP111" s="137"/>
      <c r="CTQ111" s="137"/>
      <c r="CTR111" s="137"/>
      <c r="CTS111" s="137"/>
      <c r="CTT111" s="137"/>
      <c r="CTU111" s="137"/>
      <c r="CTV111" s="137"/>
      <c r="CTW111" s="137"/>
      <c r="CTX111" s="137"/>
      <c r="CTY111" s="137"/>
      <c r="CTZ111" s="136"/>
      <c r="CUA111" s="137"/>
      <c r="CUB111" s="137"/>
      <c r="CUC111" s="137"/>
      <c r="CUD111" s="137"/>
      <c r="CUE111" s="137"/>
      <c r="CUF111" s="137"/>
      <c r="CUG111" s="137"/>
      <c r="CUH111" s="137"/>
      <c r="CUI111" s="137"/>
      <c r="CUJ111" s="137"/>
      <c r="CUK111" s="137"/>
      <c r="CUL111" s="137"/>
      <c r="CUM111" s="137"/>
      <c r="CUN111" s="137"/>
      <c r="CUO111" s="137"/>
      <c r="CUP111" s="137"/>
      <c r="CUQ111" s="137"/>
      <c r="CUR111" s="137"/>
      <c r="CUS111" s="137"/>
      <c r="CUT111" s="137"/>
      <c r="CUU111" s="137"/>
      <c r="CUV111" s="136"/>
      <c r="CUW111" s="137"/>
      <c r="CUX111" s="137"/>
      <c r="CUY111" s="137"/>
      <c r="CUZ111" s="137"/>
      <c r="CVA111" s="137"/>
      <c r="CVB111" s="137"/>
      <c r="CVC111" s="137"/>
      <c r="CVD111" s="137"/>
      <c r="CVE111" s="137"/>
      <c r="CVF111" s="137"/>
      <c r="CVG111" s="137"/>
      <c r="CVH111" s="137"/>
      <c r="CVI111" s="137"/>
      <c r="CVJ111" s="137"/>
      <c r="CVK111" s="137"/>
      <c r="CVL111" s="137"/>
      <c r="CVM111" s="137"/>
      <c r="CVN111" s="137"/>
      <c r="CVO111" s="137"/>
      <c r="CVP111" s="137"/>
      <c r="CVQ111" s="137"/>
      <c r="CVR111" s="136"/>
      <c r="CVS111" s="137"/>
      <c r="CVT111" s="137"/>
      <c r="CVU111" s="137"/>
      <c r="CVV111" s="137"/>
      <c r="CVW111" s="137"/>
      <c r="CVX111" s="137"/>
      <c r="CVY111" s="137"/>
      <c r="CVZ111" s="137"/>
      <c r="CWA111" s="137"/>
      <c r="CWB111" s="137"/>
      <c r="CWC111" s="137"/>
      <c r="CWD111" s="137"/>
      <c r="CWE111" s="137"/>
      <c r="CWF111" s="137"/>
      <c r="CWG111" s="137"/>
      <c r="CWH111" s="137"/>
      <c r="CWI111" s="137"/>
      <c r="CWJ111" s="137"/>
      <c r="CWK111" s="137"/>
      <c r="CWL111" s="137"/>
      <c r="CWM111" s="137"/>
      <c r="CWN111" s="136"/>
      <c r="CWO111" s="137"/>
      <c r="CWP111" s="137"/>
      <c r="CWQ111" s="137"/>
      <c r="CWR111" s="137"/>
      <c r="CWS111" s="137"/>
      <c r="CWT111" s="137"/>
      <c r="CWU111" s="137"/>
      <c r="CWV111" s="137"/>
      <c r="CWW111" s="137"/>
      <c r="CWX111" s="137"/>
      <c r="CWY111" s="137"/>
      <c r="CWZ111" s="137"/>
      <c r="CXA111" s="137"/>
      <c r="CXB111" s="137"/>
      <c r="CXC111" s="137"/>
      <c r="CXD111" s="137"/>
      <c r="CXE111" s="137"/>
      <c r="CXF111" s="137"/>
      <c r="CXG111" s="137"/>
      <c r="CXH111" s="137"/>
      <c r="CXI111" s="137"/>
      <c r="CXJ111" s="136"/>
      <c r="CXK111" s="137"/>
      <c r="CXL111" s="137"/>
      <c r="CXM111" s="137"/>
      <c r="CXN111" s="137"/>
      <c r="CXO111" s="137"/>
      <c r="CXP111" s="137"/>
      <c r="CXQ111" s="137"/>
      <c r="CXR111" s="137"/>
      <c r="CXS111" s="137"/>
      <c r="CXT111" s="137"/>
      <c r="CXU111" s="137"/>
      <c r="CXV111" s="137"/>
      <c r="CXW111" s="137"/>
      <c r="CXX111" s="137"/>
      <c r="CXY111" s="137"/>
      <c r="CXZ111" s="137"/>
      <c r="CYA111" s="137"/>
      <c r="CYB111" s="137"/>
      <c r="CYC111" s="137"/>
      <c r="CYD111" s="137"/>
      <c r="CYE111" s="137"/>
      <c r="CYF111" s="136"/>
      <c r="CYG111" s="137"/>
      <c r="CYH111" s="137"/>
      <c r="CYI111" s="137"/>
      <c r="CYJ111" s="137"/>
      <c r="CYK111" s="137"/>
      <c r="CYL111" s="137"/>
      <c r="CYM111" s="137"/>
      <c r="CYN111" s="137"/>
      <c r="CYO111" s="137"/>
      <c r="CYP111" s="137"/>
      <c r="CYQ111" s="137"/>
      <c r="CYR111" s="137"/>
      <c r="CYS111" s="137"/>
      <c r="CYT111" s="137"/>
      <c r="CYU111" s="137"/>
      <c r="CYV111" s="137"/>
      <c r="CYW111" s="137"/>
      <c r="CYX111" s="137"/>
      <c r="CYY111" s="137"/>
      <c r="CYZ111" s="137"/>
      <c r="CZA111" s="137"/>
      <c r="CZB111" s="136"/>
      <c r="CZC111" s="137"/>
      <c r="CZD111" s="137"/>
      <c r="CZE111" s="137"/>
      <c r="CZF111" s="137"/>
      <c r="CZG111" s="137"/>
      <c r="CZH111" s="137"/>
      <c r="CZI111" s="137"/>
      <c r="CZJ111" s="137"/>
      <c r="CZK111" s="137"/>
      <c r="CZL111" s="137"/>
      <c r="CZM111" s="137"/>
      <c r="CZN111" s="137"/>
      <c r="CZO111" s="137"/>
      <c r="CZP111" s="137"/>
      <c r="CZQ111" s="137"/>
      <c r="CZR111" s="137"/>
      <c r="CZS111" s="137"/>
      <c r="CZT111" s="137"/>
      <c r="CZU111" s="137"/>
      <c r="CZV111" s="137"/>
      <c r="CZW111" s="137"/>
      <c r="CZX111" s="136"/>
      <c r="CZY111" s="137"/>
      <c r="CZZ111" s="137"/>
      <c r="DAA111" s="137"/>
      <c r="DAB111" s="137"/>
      <c r="DAC111" s="137"/>
      <c r="DAD111" s="137"/>
      <c r="DAE111" s="137"/>
      <c r="DAF111" s="137"/>
      <c r="DAG111" s="137"/>
      <c r="DAH111" s="137"/>
      <c r="DAI111" s="137"/>
      <c r="DAJ111" s="137"/>
      <c r="DAK111" s="137"/>
      <c r="DAL111" s="137"/>
      <c r="DAM111" s="137"/>
      <c r="DAN111" s="137"/>
      <c r="DAO111" s="137"/>
      <c r="DAP111" s="137"/>
      <c r="DAQ111" s="137"/>
      <c r="DAR111" s="137"/>
      <c r="DAS111" s="137"/>
      <c r="DAT111" s="136"/>
      <c r="DAU111" s="137"/>
      <c r="DAV111" s="137"/>
      <c r="DAW111" s="137"/>
      <c r="DAX111" s="137"/>
      <c r="DAY111" s="137"/>
      <c r="DAZ111" s="137"/>
      <c r="DBA111" s="137"/>
      <c r="DBB111" s="137"/>
      <c r="DBC111" s="137"/>
      <c r="DBD111" s="137"/>
      <c r="DBE111" s="137"/>
      <c r="DBF111" s="137"/>
      <c r="DBG111" s="137"/>
      <c r="DBH111" s="137"/>
      <c r="DBI111" s="137"/>
      <c r="DBJ111" s="137"/>
      <c r="DBK111" s="137"/>
      <c r="DBL111" s="137"/>
      <c r="DBM111" s="137"/>
      <c r="DBN111" s="137"/>
      <c r="DBO111" s="137"/>
      <c r="DBP111" s="136"/>
      <c r="DBQ111" s="137"/>
      <c r="DBR111" s="137"/>
      <c r="DBS111" s="137"/>
      <c r="DBT111" s="137"/>
      <c r="DBU111" s="137"/>
      <c r="DBV111" s="137"/>
      <c r="DBW111" s="137"/>
      <c r="DBX111" s="137"/>
      <c r="DBY111" s="137"/>
      <c r="DBZ111" s="137"/>
      <c r="DCA111" s="137"/>
      <c r="DCB111" s="137"/>
      <c r="DCC111" s="137"/>
      <c r="DCD111" s="137"/>
      <c r="DCE111" s="137"/>
      <c r="DCF111" s="137"/>
      <c r="DCG111" s="137"/>
      <c r="DCH111" s="137"/>
      <c r="DCI111" s="137"/>
      <c r="DCJ111" s="137"/>
      <c r="DCK111" s="137"/>
      <c r="DCL111" s="136"/>
      <c r="DCM111" s="137"/>
      <c r="DCN111" s="137"/>
      <c r="DCO111" s="137"/>
      <c r="DCP111" s="137"/>
      <c r="DCQ111" s="137"/>
      <c r="DCR111" s="137"/>
      <c r="DCS111" s="137"/>
      <c r="DCT111" s="137"/>
      <c r="DCU111" s="137"/>
      <c r="DCV111" s="137"/>
      <c r="DCW111" s="137"/>
      <c r="DCX111" s="137"/>
      <c r="DCY111" s="137"/>
      <c r="DCZ111" s="137"/>
      <c r="DDA111" s="137"/>
      <c r="DDB111" s="137"/>
      <c r="DDC111" s="137"/>
      <c r="DDD111" s="137"/>
      <c r="DDE111" s="137"/>
      <c r="DDF111" s="137"/>
      <c r="DDG111" s="137"/>
      <c r="DDH111" s="136"/>
      <c r="DDI111" s="137"/>
      <c r="DDJ111" s="137"/>
      <c r="DDK111" s="137"/>
      <c r="DDL111" s="137"/>
      <c r="DDM111" s="137"/>
      <c r="DDN111" s="137"/>
      <c r="DDO111" s="137"/>
      <c r="DDP111" s="137"/>
      <c r="DDQ111" s="137"/>
      <c r="DDR111" s="137"/>
      <c r="DDS111" s="137"/>
      <c r="DDT111" s="137"/>
      <c r="DDU111" s="137"/>
      <c r="DDV111" s="137"/>
      <c r="DDW111" s="137"/>
      <c r="DDX111" s="137"/>
      <c r="DDY111" s="137"/>
      <c r="DDZ111" s="137"/>
      <c r="DEA111" s="137"/>
      <c r="DEB111" s="137"/>
      <c r="DEC111" s="137"/>
      <c r="DED111" s="136"/>
      <c r="DEE111" s="137"/>
      <c r="DEF111" s="137"/>
      <c r="DEG111" s="137"/>
      <c r="DEH111" s="137"/>
      <c r="DEI111" s="137"/>
      <c r="DEJ111" s="137"/>
      <c r="DEK111" s="137"/>
      <c r="DEL111" s="137"/>
      <c r="DEM111" s="137"/>
      <c r="DEN111" s="137"/>
      <c r="DEO111" s="137"/>
      <c r="DEP111" s="137"/>
      <c r="DEQ111" s="137"/>
      <c r="DER111" s="137"/>
      <c r="DES111" s="137"/>
      <c r="DET111" s="137"/>
      <c r="DEU111" s="137"/>
      <c r="DEV111" s="137"/>
      <c r="DEW111" s="137"/>
      <c r="DEX111" s="137"/>
      <c r="DEY111" s="137"/>
      <c r="DEZ111" s="136"/>
      <c r="DFA111" s="137"/>
      <c r="DFB111" s="137"/>
      <c r="DFC111" s="137"/>
      <c r="DFD111" s="137"/>
      <c r="DFE111" s="137"/>
      <c r="DFF111" s="137"/>
      <c r="DFG111" s="137"/>
      <c r="DFH111" s="137"/>
      <c r="DFI111" s="137"/>
      <c r="DFJ111" s="137"/>
      <c r="DFK111" s="137"/>
      <c r="DFL111" s="137"/>
      <c r="DFM111" s="137"/>
      <c r="DFN111" s="137"/>
      <c r="DFO111" s="137"/>
      <c r="DFP111" s="137"/>
      <c r="DFQ111" s="137"/>
      <c r="DFR111" s="137"/>
      <c r="DFS111" s="137"/>
      <c r="DFT111" s="137"/>
      <c r="DFU111" s="137"/>
      <c r="DFV111" s="136"/>
      <c r="DFW111" s="137"/>
      <c r="DFX111" s="137"/>
      <c r="DFY111" s="137"/>
      <c r="DFZ111" s="137"/>
      <c r="DGA111" s="137"/>
      <c r="DGB111" s="137"/>
      <c r="DGC111" s="137"/>
      <c r="DGD111" s="137"/>
      <c r="DGE111" s="137"/>
      <c r="DGF111" s="137"/>
      <c r="DGG111" s="137"/>
      <c r="DGH111" s="137"/>
      <c r="DGI111" s="137"/>
      <c r="DGJ111" s="137"/>
      <c r="DGK111" s="137"/>
      <c r="DGL111" s="137"/>
      <c r="DGM111" s="137"/>
      <c r="DGN111" s="137"/>
      <c r="DGO111" s="137"/>
      <c r="DGP111" s="137"/>
      <c r="DGQ111" s="137"/>
      <c r="DGR111" s="136"/>
      <c r="DGS111" s="137"/>
      <c r="DGT111" s="137"/>
      <c r="DGU111" s="137"/>
      <c r="DGV111" s="137"/>
      <c r="DGW111" s="137"/>
      <c r="DGX111" s="137"/>
      <c r="DGY111" s="137"/>
      <c r="DGZ111" s="137"/>
      <c r="DHA111" s="137"/>
      <c r="DHB111" s="137"/>
      <c r="DHC111" s="137"/>
      <c r="DHD111" s="137"/>
      <c r="DHE111" s="137"/>
      <c r="DHF111" s="137"/>
      <c r="DHG111" s="137"/>
      <c r="DHH111" s="137"/>
      <c r="DHI111" s="137"/>
      <c r="DHJ111" s="137"/>
      <c r="DHK111" s="137"/>
      <c r="DHL111" s="137"/>
      <c r="DHM111" s="137"/>
      <c r="DHN111" s="136"/>
      <c r="DHO111" s="137"/>
      <c r="DHP111" s="137"/>
      <c r="DHQ111" s="137"/>
      <c r="DHR111" s="137"/>
      <c r="DHS111" s="137"/>
      <c r="DHT111" s="137"/>
      <c r="DHU111" s="137"/>
      <c r="DHV111" s="137"/>
      <c r="DHW111" s="137"/>
      <c r="DHX111" s="137"/>
      <c r="DHY111" s="137"/>
      <c r="DHZ111" s="137"/>
      <c r="DIA111" s="137"/>
      <c r="DIB111" s="137"/>
      <c r="DIC111" s="137"/>
      <c r="DID111" s="137"/>
      <c r="DIE111" s="137"/>
      <c r="DIF111" s="137"/>
      <c r="DIG111" s="137"/>
      <c r="DIH111" s="137"/>
      <c r="DII111" s="137"/>
      <c r="DIJ111" s="136"/>
      <c r="DIK111" s="137"/>
      <c r="DIL111" s="137"/>
      <c r="DIM111" s="137"/>
      <c r="DIN111" s="137"/>
      <c r="DIO111" s="137"/>
      <c r="DIP111" s="137"/>
      <c r="DIQ111" s="137"/>
      <c r="DIR111" s="137"/>
      <c r="DIS111" s="137"/>
      <c r="DIT111" s="137"/>
      <c r="DIU111" s="137"/>
      <c r="DIV111" s="137"/>
      <c r="DIW111" s="137"/>
      <c r="DIX111" s="137"/>
      <c r="DIY111" s="137"/>
      <c r="DIZ111" s="137"/>
      <c r="DJA111" s="137"/>
      <c r="DJB111" s="137"/>
      <c r="DJC111" s="137"/>
      <c r="DJD111" s="137"/>
      <c r="DJE111" s="137"/>
      <c r="DJF111" s="136"/>
      <c r="DJG111" s="137"/>
      <c r="DJH111" s="137"/>
      <c r="DJI111" s="137"/>
      <c r="DJJ111" s="137"/>
      <c r="DJK111" s="137"/>
      <c r="DJL111" s="137"/>
      <c r="DJM111" s="137"/>
      <c r="DJN111" s="137"/>
      <c r="DJO111" s="137"/>
      <c r="DJP111" s="137"/>
      <c r="DJQ111" s="137"/>
      <c r="DJR111" s="137"/>
      <c r="DJS111" s="137"/>
      <c r="DJT111" s="137"/>
      <c r="DJU111" s="137"/>
      <c r="DJV111" s="137"/>
      <c r="DJW111" s="137"/>
      <c r="DJX111" s="137"/>
      <c r="DJY111" s="137"/>
      <c r="DJZ111" s="137"/>
      <c r="DKA111" s="137"/>
      <c r="DKB111" s="136"/>
      <c r="DKC111" s="137"/>
      <c r="DKD111" s="137"/>
      <c r="DKE111" s="137"/>
      <c r="DKF111" s="137"/>
      <c r="DKG111" s="137"/>
      <c r="DKH111" s="137"/>
      <c r="DKI111" s="137"/>
      <c r="DKJ111" s="137"/>
      <c r="DKK111" s="137"/>
      <c r="DKL111" s="137"/>
      <c r="DKM111" s="137"/>
      <c r="DKN111" s="137"/>
      <c r="DKO111" s="137"/>
      <c r="DKP111" s="137"/>
      <c r="DKQ111" s="137"/>
      <c r="DKR111" s="137"/>
      <c r="DKS111" s="137"/>
      <c r="DKT111" s="137"/>
      <c r="DKU111" s="137"/>
      <c r="DKV111" s="137"/>
      <c r="DKW111" s="137"/>
      <c r="DKX111" s="136"/>
      <c r="DKY111" s="137"/>
      <c r="DKZ111" s="137"/>
      <c r="DLA111" s="137"/>
      <c r="DLB111" s="137"/>
      <c r="DLC111" s="137"/>
      <c r="DLD111" s="137"/>
      <c r="DLE111" s="137"/>
      <c r="DLF111" s="137"/>
      <c r="DLG111" s="137"/>
      <c r="DLH111" s="137"/>
      <c r="DLI111" s="137"/>
      <c r="DLJ111" s="137"/>
      <c r="DLK111" s="137"/>
      <c r="DLL111" s="137"/>
      <c r="DLM111" s="137"/>
      <c r="DLN111" s="137"/>
      <c r="DLO111" s="137"/>
      <c r="DLP111" s="137"/>
      <c r="DLQ111" s="137"/>
      <c r="DLR111" s="137"/>
      <c r="DLS111" s="137"/>
      <c r="DLT111" s="136"/>
      <c r="DLU111" s="137"/>
      <c r="DLV111" s="137"/>
      <c r="DLW111" s="137"/>
      <c r="DLX111" s="137"/>
      <c r="DLY111" s="137"/>
      <c r="DLZ111" s="137"/>
      <c r="DMA111" s="137"/>
      <c r="DMB111" s="137"/>
      <c r="DMC111" s="137"/>
      <c r="DMD111" s="137"/>
      <c r="DME111" s="137"/>
      <c r="DMF111" s="137"/>
      <c r="DMG111" s="137"/>
      <c r="DMH111" s="137"/>
      <c r="DMI111" s="137"/>
      <c r="DMJ111" s="137"/>
      <c r="DMK111" s="137"/>
      <c r="DML111" s="137"/>
      <c r="DMM111" s="137"/>
      <c r="DMN111" s="137"/>
      <c r="DMO111" s="137"/>
      <c r="DMP111" s="136"/>
      <c r="DMQ111" s="137"/>
      <c r="DMR111" s="137"/>
      <c r="DMS111" s="137"/>
      <c r="DMT111" s="137"/>
      <c r="DMU111" s="137"/>
      <c r="DMV111" s="137"/>
      <c r="DMW111" s="137"/>
      <c r="DMX111" s="137"/>
      <c r="DMY111" s="137"/>
      <c r="DMZ111" s="137"/>
      <c r="DNA111" s="137"/>
      <c r="DNB111" s="137"/>
      <c r="DNC111" s="137"/>
      <c r="DND111" s="137"/>
      <c r="DNE111" s="137"/>
      <c r="DNF111" s="137"/>
      <c r="DNG111" s="137"/>
      <c r="DNH111" s="137"/>
      <c r="DNI111" s="137"/>
      <c r="DNJ111" s="137"/>
      <c r="DNK111" s="137"/>
      <c r="DNL111" s="136"/>
      <c r="DNM111" s="137"/>
      <c r="DNN111" s="137"/>
      <c r="DNO111" s="137"/>
      <c r="DNP111" s="137"/>
      <c r="DNQ111" s="137"/>
      <c r="DNR111" s="137"/>
      <c r="DNS111" s="137"/>
      <c r="DNT111" s="137"/>
      <c r="DNU111" s="137"/>
      <c r="DNV111" s="137"/>
      <c r="DNW111" s="137"/>
      <c r="DNX111" s="137"/>
      <c r="DNY111" s="137"/>
      <c r="DNZ111" s="137"/>
      <c r="DOA111" s="137"/>
      <c r="DOB111" s="137"/>
      <c r="DOC111" s="137"/>
      <c r="DOD111" s="137"/>
      <c r="DOE111" s="137"/>
      <c r="DOF111" s="137"/>
      <c r="DOG111" s="137"/>
      <c r="DOH111" s="136"/>
      <c r="DOI111" s="137"/>
      <c r="DOJ111" s="137"/>
      <c r="DOK111" s="137"/>
      <c r="DOL111" s="137"/>
      <c r="DOM111" s="137"/>
      <c r="DON111" s="137"/>
      <c r="DOO111" s="137"/>
      <c r="DOP111" s="137"/>
      <c r="DOQ111" s="137"/>
      <c r="DOR111" s="137"/>
      <c r="DOS111" s="137"/>
      <c r="DOT111" s="137"/>
      <c r="DOU111" s="137"/>
      <c r="DOV111" s="137"/>
      <c r="DOW111" s="137"/>
      <c r="DOX111" s="137"/>
      <c r="DOY111" s="137"/>
      <c r="DOZ111" s="137"/>
      <c r="DPA111" s="137"/>
      <c r="DPB111" s="137"/>
      <c r="DPC111" s="137"/>
      <c r="DPD111" s="136"/>
      <c r="DPE111" s="137"/>
      <c r="DPF111" s="137"/>
      <c r="DPG111" s="137"/>
      <c r="DPH111" s="137"/>
      <c r="DPI111" s="137"/>
      <c r="DPJ111" s="137"/>
      <c r="DPK111" s="137"/>
      <c r="DPL111" s="137"/>
      <c r="DPM111" s="137"/>
      <c r="DPN111" s="137"/>
      <c r="DPO111" s="137"/>
      <c r="DPP111" s="137"/>
      <c r="DPQ111" s="137"/>
      <c r="DPR111" s="137"/>
      <c r="DPS111" s="137"/>
      <c r="DPT111" s="137"/>
      <c r="DPU111" s="137"/>
      <c r="DPV111" s="137"/>
      <c r="DPW111" s="137"/>
      <c r="DPX111" s="137"/>
      <c r="DPY111" s="137"/>
      <c r="DPZ111" s="136"/>
      <c r="DQA111" s="137"/>
      <c r="DQB111" s="137"/>
      <c r="DQC111" s="137"/>
      <c r="DQD111" s="137"/>
      <c r="DQE111" s="137"/>
      <c r="DQF111" s="137"/>
      <c r="DQG111" s="137"/>
      <c r="DQH111" s="137"/>
      <c r="DQI111" s="137"/>
      <c r="DQJ111" s="137"/>
      <c r="DQK111" s="137"/>
      <c r="DQL111" s="137"/>
      <c r="DQM111" s="137"/>
      <c r="DQN111" s="137"/>
      <c r="DQO111" s="137"/>
      <c r="DQP111" s="137"/>
      <c r="DQQ111" s="137"/>
      <c r="DQR111" s="137"/>
      <c r="DQS111" s="137"/>
      <c r="DQT111" s="137"/>
      <c r="DQU111" s="137"/>
      <c r="DQV111" s="136"/>
      <c r="DQW111" s="137"/>
      <c r="DQX111" s="137"/>
      <c r="DQY111" s="137"/>
      <c r="DQZ111" s="137"/>
      <c r="DRA111" s="137"/>
      <c r="DRB111" s="137"/>
      <c r="DRC111" s="137"/>
      <c r="DRD111" s="137"/>
      <c r="DRE111" s="137"/>
      <c r="DRF111" s="137"/>
      <c r="DRG111" s="137"/>
      <c r="DRH111" s="137"/>
      <c r="DRI111" s="137"/>
      <c r="DRJ111" s="137"/>
      <c r="DRK111" s="137"/>
      <c r="DRL111" s="137"/>
      <c r="DRM111" s="137"/>
      <c r="DRN111" s="137"/>
      <c r="DRO111" s="137"/>
      <c r="DRP111" s="137"/>
      <c r="DRQ111" s="137"/>
      <c r="DRR111" s="136"/>
      <c r="DRS111" s="137"/>
      <c r="DRT111" s="137"/>
      <c r="DRU111" s="137"/>
      <c r="DRV111" s="137"/>
      <c r="DRW111" s="137"/>
      <c r="DRX111" s="137"/>
      <c r="DRY111" s="137"/>
      <c r="DRZ111" s="137"/>
      <c r="DSA111" s="137"/>
      <c r="DSB111" s="137"/>
      <c r="DSC111" s="137"/>
      <c r="DSD111" s="137"/>
      <c r="DSE111" s="137"/>
      <c r="DSF111" s="137"/>
      <c r="DSG111" s="137"/>
      <c r="DSH111" s="137"/>
      <c r="DSI111" s="137"/>
      <c r="DSJ111" s="137"/>
      <c r="DSK111" s="137"/>
      <c r="DSL111" s="137"/>
      <c r="DSM111" s="137"/>
      <c r="DSN111" s="136"/>
      <c r="DSO111" s="137"/>
      <c r="DSP111" s="137"/>
      <c r="DSQ111" s="137"/>
      <c r="DSR111" s="137"/>
      <c r="DSS111" s="137"/>
      <c r="DST111" s="137"/>
      <c r="DSU111" s="137"/>
      <c r="DSV111" s="137"/>
      <c r="DSW111" s="137"/>
      <c r="DSX111" s="137"/>
      <c r="DSY111" s="137"/>
      <c r="DSZ111" s="137"/>
      <c r="DTA111" s="137"/>
      <c r="DTB111" s="137"/>
      <c r="DTC111" s="137"/>
      <c r="DTD111" s="137"/>
      <c r="DTE111" s="137"/>
      <c r="DTF111" s="137"/>
      <c r="DTG111" s="137"/>
      <c r="DTH111" s="137"/>
      <c r="DTI111" s="137"/>
      <c r="DTJ111" s="136"/>
      <c r="DTK111" s="137"/>
      <c r="DTL111" s="137"/>
      <c r="DTM111" s="137"/>
      <c r="DTN111" s="137"/>
      <c r="DTO111" s="137"/>
      <c r="DTP111" s="137"/>
      <c r="DTQ111" s="137"/>
      <c r="DTR111" s="137"/>
      <c r="DTS111" s="137"/>
      <c r="DTT111" s="137"/>
      <c r="DTU111" s="137"/>
      <c r="DTV111" s="137"/>
      <c r="DTW111" s="137"/>
      <c r="DTX111" s="137"/>
      <c r="DTY111" s="137"/>
      <c r="DTZ111" s="137"/>
      <c r="DUA111" s="137"/>
      <c r="DUB111" s="137"/>
      <c r="DUC111" s="137"/>
      <c r="DUD111" s="137"/>
      <c r="DUE111" s="137"/>
      <c r="DUF111" s="136"/>
      <c r="DUG111" s="137"/>
      <c r="DUH111" s="137"/>
      <c r="DUI111" s="137"/>
      <c r="DUJ111" s="137"/>
      <c r="DUK111" s="137"/>
      <c r="DUL111" s="137"/>
      <c r="DUM111" s="137"/>
      <c r="DUN111" s="137"/>
      <c r="DUO111" s="137"/>
      <c r="DUP111" s="137"/>
      <c r="DUQ111" s="137"/>
      <c r="DUR111" s="137"/>
      <c r="DUS111" s="137"/>
      <c r="DUT111" s="137"/>
      <c r="DUU111" s="137"/>
      <c r="DUV111" s="137"/>
      <c r="DUW111" s="137"/>
      <c r="DUX111" s="137"/>
      <c r="DUY111" s="137"/>
      <c r="DUZ111" s="137"/>
      <c r="DVA111" s="137"/>
      <c r="DVB111" s="136"/>
      <c r="DVC111" s="137"/>
      <c r="DVD111" s="137"/>
      <c r="DVE111" s="137"/>
      <c r="DVF111" s="137"/>
      <c r="DVG111" s="137"/>
      <c r="DVH111" s="137"/>
      <c r="DVI111" s="137"/>
      <c r="DVJ111" s="137"/>
      <c r="DVK111" s="137"/>
      <c r="DVL111" s="137"/>
      <c r="DVM111" s="137"/>
      <c r="DVN111" s="137"/>
      <c r="DVO111" s="137"/>
      <c r="DVP111" s="137"/>
      <c r="DVQ111" s="137"/>
      <c r="DVR111" s="137"/>
      <c r="DVS111" s="137"/>
      <c r="DVT111" s="137"/>
      <c r="DVU111" s="137"/>
      <c r="DVV111" s="137"/>
      <c r="DVW111" s="137"/>
      <c r="DVX111" s="136"/>
      <c r="DVY111" s="137"/>
      <c r="DVZ111" s="137"/>
      <c r="DWA111" s="137"/>
      <c r="DWB111" s="137"/>
      <c r="DWC111" s="137"/>
      <c r="DWD111" s="137"/>
      <c r="DWE111" s="137"/>
      <c r="DWF111" s="137"/>
      <c r="DWG111" s="137"/>
      <c r="DWH111" s="137"/>
      <c r="DWI111" s="137"/>
      <c r="DWJ111" s="137"/>
      <c r="DWK111" s="137"/>
      <c r="DWL111" s="137"/>
      <c r="DWM111" s="137"/>
      <c r="DWN111" s="137"/>
      <c r="DWO111" s="137"/>
      <c r="DWP111" s="137"/>
      <c r="DWQ111" s="137"/>
      <c r="DWR111" s="137"/>
      <c r="DWS111" s="137"/>
      <c r="DWT111" s="136"/>
      <c r="DWU111" s="137"/>
      <c r="DWV111" s="137"/>
      <c r="DWW111" s="137"/>
      <c r="DWX111" s="137"/>
      <c r="DWY111" s="137"/>
      <c r="DWZ111" s="137"/>
      <c r="DXA111" s="137"/>
      <c r="DXB111" s="137"/>
      <c r="DXC111" s="137"/>
      <c r="DXD111" s="137"/>
      <c r="DXE111" s="137"/>
      <c r="DXF111" s="137"/>
      <c r="DXG111" s="137"/>
      <c r="DXH111" s="137"/>
      <c r="DXI111" s="137"/>
      <c r="DXJ111" s="137"/>
      <c r="DXK111" s="137"/>
      <c r="DXL111" s="137"/>
      <c r="DXM111" s="137"/>
      <c r="DXN111" s="137"/>
      <c r="DXO111" s="137"/>
      <c r="DXP111" s="136"/>
      <c r="DXQ111" s="137"/>
      <c r="DXR111" s="137"/>
      <c r="DXS111" s="137"/>
      <c r="DXT111" s="137"/>
      <c r="DXU111" s="137"/>
      <c r="DXV111" s="137"/>
      <c r="DXW111" s="137"/>
      <c r="DXX111" s="137"/>
      <c r="DXY111" s="137"/>
      <c r="DXZ111" s="137"/>
      <c r="DYA111" s="137"/>
      <c r="DYB111" s="137"/>
      <c r="DYC111" s="137"/>
      <c r="DYD111" s="137"/>
      <c r="DYE111" s="137"/>
      <c r="DYF111" s="137"/>
      <c r="DYG111" s="137"/>
      <c r="DYH111" s="137"/>
      <c r="DYI111" s="137"/>
      <c r="DYJ111" s="137"/>
      <c r="DYK111" s="137"/>
      <c r="DYL111" s="136"/>
      <c r="DYM111" s="137"/>
      <c r="DYN111" s="137"/>
      <c r="DYO111" s="137"/>
      <c r="DYP111" s="137"/>
      <c r="DYQ111" s="137"/>
      <c r="DYR111" s="137"/>
      <c r="DYS111" s="137"/>
      <c r="DYT111" s="137"/>
      <c r="DYU111" s="137"/>
      <c r="DYV111" s="137"/>
      <c r="DYW111" s="137"/>
      <c r="DYX111" s="137"/>
      <c r="DYY111" s="137"/>
      <c r="DYZ111" s="137"/>
      <c r="DZA111" s="137"/>
      <c r="DZB111" s="137"/>
      <c r="DZC111" s="137"/>
      <c r="DZD111" s="137"/>
      <c r="DZE111" s="137"/>
      <c r="DZF111" s="137"/>
      <c r="DZG111" s="137"/>
      <c r="DZH111" s="136"/>
      <c r="DZI111" s="137"/>
      <c r="DZJ111" s="137"/>
      <c r="DZK111" s="137"/>
      <c r="DZL111" s="137"/>
      <c r="DZM111" s="137"/>
      <c r="DZN111" s="137"/>
      <c r="DZO111" s="137"/>
      <c r="DZP111" s="137"/>
      <c r="DZQ111" s="137"/>
      <c r="DZR111" s="137"/>
      <c r="DZS111" s="137"/>
      <c r="DZT111" s="137"/>
      <c r="DZU111" s="137"/>
      <c r="DZV111" s="137"/>
      <c r="DZW111" s="137"/>
      <c r="DZX111" s="137"/>
      <c r="DZY111" s="137"/>
      <c r="DZZ111" s="137"/>
      <c r="EAA111" s="137"/>
      <c r="EAB111" s="137"/>
      <c r="EAC111" s="137"/>
      <c r="EAD111" s="136"/>
      <c r="EAE111" s="137"/>
      <c r="EAF111" s="137"/>
      <c r="EAG111" s="137"/>
      <c r="EAH111" s="137"/>
      <c r="EAI111" s="137"/>
      <c r="EAJ111" s="137"/>
      <c r="EAK111" s="137"/>
      <c r="EAL111" s="137"/>
      <c r="EAM111" s="137"/>
      <c r="EAN111" s="137"/>
      <c r="EAO111" s="137"/>
      <c r="EAP111" s="137"/>
      <c r="EAQ111" s="137"/>
      <c r="EAR111" s="137"/>
      <c r="EAS111" s="137"/>
      <c r="EAT111" s="137"/>
      <c r="EAU111" s="137"/>
      <c r="EAV111" s="137"/>
      <c r="EAW111" s="137"/>
      <c r="EAX111" s="137"/>
      <c r="EAY111" s="137"/>
      <c r="EAZ111" s="136"/>
      <c r="EBA111" s="137"/>
      <c r="EBB111" s="137"/>
      <c r="EBC111" s="137"/>
      <c r="EBD111" s="137"/>
      <c r="EBE111" s="137"/>
      <c r="EBF111" s="137"/>
      <c r="EBG111" s="137"/>
      <c r="EBH111" s="137"/>
      <c r="EBI111" s="137"/>
      <c r="EBJ111" s="137"/>
      <c r="EBK111" s="137"/>
      <c r="EBL111" s="137"/>
      <c r="EBM111" s="137"/>
      <c r="EBN111" s="137"/>
      <c r="EBO111" s="137"/>
      <c r="EBP111" s="137"/>
      <c r="EBQ111" s="137"/>
      <c r="EBR111" s="137"/>
      <c r="EBS111" s="137"/>
      <c r="EBT111" s="137"/>
      <c r="EBU111" s="137"/>
      <c r="EBV111" s="136"/>
      <c r="EBW111" s="137"/>
      <c r="EBX111" s="137"/>
      <c r="EBY111" s="137"/>
      <c r="EBZ111" s="137"/>
      <c r="ECA111" s="137"/>
      <c r="ECB111" s="137"/>
      <c r="ECC111" s="137"/>
      <c r="ECD111" s="137"/>
      <c r="ECE111" s="137"/>
      <c r="ECF111" s="137"/>
      <c r="ECG111" s="137"/>
      <c r="ECH111" s="137"/>
      <c r="ECI111" s="137"/>
      <c r="ECJ111" s="137"/>
      <c r="ECK111" s="137"/>
      <c r="ECL111" s="137"/>
      <c r="ECM111" s="137"/>
      <c r="ECN111" s="137"/>
      <c r="ECO111" s="137"/>
      <c r="ECP111" s="137"/>
      <c r="ECQ111" s="137"/>
      <c r="ECR111" s="136"/>
      <c r="ECS111" s="137"/>
      <c r="ECT111" s="137"/>
      <c r="ECU111" s="137"/>
      <c r="ECV111" s="137"/>
      <c r="ECW111" s="137"/>
      <c r="ECX111" s="137"/>
      <c r="ECY111" s="137"/>
      <c r="ECZ111" s="137"/>
      <c r="EDA111" s="137"/>
      <c r="EDB111" s="137"/>
      <c r="EDC111" s="137"/>
      <c r="EDD111" s="137"/>
      <c r="EDE111" s="137"/>
      <c r="EDF111" s="137"/>
      <c r="EDG111" s="137"/>
      <c r="EDH111" s="137"/>
      <c r="EDI111" s="137"/>
      <c r="EDJ111" s="137"/>
      <c r="EDK111" s="137"/>
      <c r="EDL111" s="137"/>
      <c r="EDM111" s="137"/>
      <c r="EDN111" s="136"/>
      <c r="EDO111" s="137"/>
      <c r="EDP111" s="137"/>
      <c r="EDQ111" s="137"/>
      <c r="EDR111" s="137"/>
      <c r="EDS111" s="137"/>
      <c r="EDT111" s="137"/>
      <c r="EDU111" s="137"/>
      <c r="EDV111" s="137"/>
      <c r="EDW111" s="137"/>
      <c r="EDX111" s="137"/>
      <c r="EDY111" s="137"/>
      <c r="EDZ111" s="137"/>
      <c r="EEA111" s="137"/>
      <c r="EEB111" s="137"/>
      <c r="EEC111" s="137"/>
      <c r="EED111" s="137"/>
      <c r="EEE111" s="137"/>
      <c r="EEF111" s="137"/>
      <c r="EEG111" s="137"/>
      <c r="EEH111" s="137"/>
      <c r="EEI111" s="137"/>
      <c r="EEJ111" s="136"/>
      <c r="EEK111" s="137"/>
      <c r="EEL111" s="137"/>
      <c r="EEM111" s="137"/>
      <c r="EEN111" s="137"/>
      <c r="EEO111" s="137"/>
      <c r="EEP111" s="137"/>
      <c r="EEQ111" s="137"/>
      <c r="EER111" s="137"/>
      <c r="EES111" s="137"/>
      <c r="EET111" s="137"/>
      <c r="EEU111" s="137"/>
      <c r="EEV111" s="137"/>
      <c r="EEW111" s="137"/>
      <c r="EEX111" s="137"/>
      <c r="EEY111" s="137"/>
      <c r="EEZ111" s="137"/>
      <c r="EFA111" s="137"/>
      <c r="EFB111" s="137"/>
      <c r="EFC111" s="137"/>
      <c r="EFD111" s="137"/>
      <c r="EFE111" s="137"/>
      <c r="EFF111" s="136"/>
      <c r="EFG111" s="137"/>
      <c r="EFH111" s="137"/>
      <c r="EFI111" s="137"/>
      <c r="EFJ111" s="137"/>
      <c r="EFK111" s="137"/>
      <c r="EFL111" s="137"/>
      <c r="EFM111" s="137"/>
      <c r="EFN111" s="137"/>
      <c r="EFO111" s="137"/>
      <c r="EFP111" s="137"/>
      <c r="EFQ111" s="137"/>
      <c r="EFR111" s="137"/>
      <c r="EFS111" s="137"/>
      <c r="EFT111" s="137"/>
      <c r="EFU111" s="137"/>
      <c r="EFV111" s="137"/>
      <c r="EFW111" s="137"/>
      <c r="EFX111" s="137"/>
      <c r="EFY111" s="137"/>
      <c r="EFZ111" s="137"/>
      <c r="EGA111" s="137"/>
      <c r="EGB111" s="136"/>
      <c r="EGC111" s="137"/>
      <c r="EGD111" s="137"/>
      <c r="EGE111" s="137"/>
      <c r="EGF111" s="137"/>
      <c r="EGG111" s="137"/>
      <c r="EGH111" s="137"/>
      <c r="EGI111" s="137"/>
      <c r="EGJ111" s="137"/>
      <c r="EGK111" s="137"/>
      <c r="EGL111" s="137"/>
      <c r="EGM111" s="137"/>
      <c r="EGN111" s="137"/>
      <c r="EGO111" s="137"/>
      <c r="EGP111" s="137"/>
      <c r="EGQ111" s="137"/>
      <c r="EGR111" s="137"/>
      <c r="EGS111" s="137"/>
      <c r="EGT111" s="137"/>
      <c r="EGU111" s="137"/>
      <c r="EGV111" s="137"/>
      <c r="EGW111" s="137"/>
      <c r="EGX111" s="136"/>
      <c r="EGY111" s="137"/>
      <c r="EGZ111" s="137"/>
      <c r="EHA111" s="137"/>
      <c r="EHB111" s="137"/>
      <c r="EHC111" s="137"/>
      <c r="EHD111" s="137"/>
      <c r="EHE111" s="137"/>
      <c r="EHF111" s="137"/>
      <c r="EHG111" s="137"/>
      <c r="EHH111" s="137"/>
      <c r="EHI111" s="137"/>
      <c r="EHJ111" s="137"/>
      <c r="EHK111" s="137"/>
      <c r="EHL111" s="137"/>
      <c r="EHM111" s="137"/>
      <c r="EHN111" s="137"/>
      <c r="EHO111" s="137"/>
      <c r="EHP111" s="137"/>
      <c r="EHQ111" s="137"/>
      <c r="EHR111" s="137"/>
      <c r="EHS111" s="137"/>
      <c r="EHT111" s="136"/>
      <c r="EHU111" s="137"/>
      <c r="EHV111" s="137"/>
      <c r="EHW111" s="137"/>
      <c r="EHX111" s="137"/>
      <c r="EHY111" s="137"/>
      <c r="EHZ111" s="137"/>
      <c r="EIA111" s="137"/>
      <c r="EIB111" s="137"/>
      <c r="EIC111" s="137"/>
      <c r="EID111" s="137"/>
      <c r="EIE111" s="137"/>
      <c r="EIF111" s="137"/>
      <c r="EIG111" s="137"/>
      <c r="EIH111" s="137"/>
      <c r="EII111" s="137"/>
      <c r="EIJ111" s="137"/>
      <c r="EIK111" s="137"/>
      <c r="EIL111" s="137"/>
      <c r="EIM111" s="137"/>
      <c r="EIN111" s="137"/>
      <c r="EIO111" s="137"/>
      <c r="EIP111" s="136"/>
      <c r="EIQ111" s="137"/>
      <c r="EIR111" s="137"/>
      <c r="EIS111" s="137"/>
      <c r="EIT111" s="137"/>
      <c r="EIU111" s="137"/>
      <c r="EIV111" s="137"/>
      <c r="EIW111" s="137"/>
      <c r="EIX111" s="137"/>
      <c r="EIY111" s="137"/>
      <c r="EIZ111" s="137"/>
      <c r="EJA111" s="137"/>
      <c r="EJB111" s="137"/>
      <c r="EJC111" s="137"/>
      <c r="EJD111" s="137"/>
      <c r="EJE111" s="137"/>
      <c r="EJF111" s="137"/>
      <c r="EJG111" s="137"/>
      <c r="EJH111" s="137"/>
      <c r="EJI111" s="137"/>
      <c r="EJJ111" s="137"/>
      <c r="EJK111" s="137"/>
      <c r="EJL111" s="136"/>
      <c r="EJM111" s="137"/>
      <c r="EJN111" s="137"/>
      <c r="EJO111" s="137"/>
      <c r="EJP111" s="137"/>
      <c r="EJQ111" s="137"/>
      <c r="EJR111" s="137"/>
      <c r="EJS111" s="137"/>
      <c r="EJT111" s="137"/>
      <c r="EJU111" s="137"/>
      <c r="EJV111" s="137"/>
      <c r="EJW111" s="137"/>
      <c r="EJX111" s="137"/>
      <c r="EJY111" s="137"/>
      <c r="EJZ111" s="137"/>
      <c r="EKA111" s="137"/>
      <c r="EKB111" s="137"/>
      <c r="EKC111" s="137"/>
      <c r="EKD111" s="137"/>
      <c r="EKE111" s="137"/>
      <c r="EKF111" s="137"/>
      <c r="EKG111" s="137"/>
      <c r="EKH111" s="136"/>
      <c r="EKI111" s="137"/>
      <c r="EKJ111" s="137"/>
      <c r="EKK111" s="137"/>
      <c r="EKL111" s="137"/>
      <c r="EKM111" s="137"/>
      <c r="EKN111" s="137"/>
      <c r="EKO111" s="137"/>
      <c r="EKP111" s="137"/>
      <c r="EKQ111" s="137"/>
      <c r="EKR111" s="137"/>
      <c r="EKS111" s="137"/>
      <c r="EKT111" s="137"/>
      <c r="EKU111" s="137"/>
      <c r="EKV111" s="137"/>
      <c r="EKW111" s="137"/>
      <c r="EKX111" s="137"/>
      <c r="EKY111" s="137"/>
      <c r="EKZ111" s="137"/>
      <c r="ELA111" s="137"/>
      <c r="ELB111" s="137"/>
      <c r="ELC111" s="137"/>
      <c r="ELD111" s="136"/>
      <c r="ELE111" s="137"/>
      <c r="ELF111" s="137"/>
      <c r="ELG111" s="137"/>
      <c r="ELH111" s="137"/>
      <c r="ELI111" s="137"/>
      <c r="ELJ111" s="137"/>
      <c r="ELK111" s="137"/>
      <c r="ELL111" s="137"/>
      <c r="ELM111" s="137"/>
      <c r="ELN111" s="137"/>
      <c r="ELO111" s="137"/>
      <c r="ELP111" s="137"/>
      <c r="ELQ111" s="137"/>
      <c r="ELR111" s="137"/>
      <c r="ELS111" s="137"/>
      <c r="ELT111" s="137"/>
      <c r="ELU111" s="137"/>
      <c r="ELV111" s="137"/>
      <c r="ELW111" s="137"/>
      <c r="ELX111" s="137"/>
      <c r="ELY111" s="137"/>
      <c r="ELZ111" s="136"/>
      <c r="EMA111" s="137"/>
      <c r="EMB111" s="137"/>
      <c r="EMC111" s="137"/>
      <c r="EMD111" s="137"/>
      <c r="EME111" s="137"/>
      <c r="EMF111" s="137"/>
      <c r="EMG111" s="137"/>
      <c r="EMH111" s="137"/>
      <c r="EMI111" s="137"/>
      <c r="EMJ111" s="137"/>
      <c r="EMK111" s="137"/>
      <c r="EML111" s="137"/>
      <c r="EMM111" s="137"/>
      <c r="EMN111" s="137"/>
      <c r="EMO111" s="137"/>
      <c r="EMP111" s="137"/>
      <c r="EMQ111" s="137"/>
      <c r="EMR111" s="137"/>
      <c r="EMS111" s="137"/>
      <c r="EMT111" s="137"/>
      <c r="EMU111" s="137"/>
      <c r="EMV111" s="136"/>
      <c r="EMW111" s="137"/>
      <c r="EMX111" s="137"/>
      <c r="EMY111" s="137"/>
      <c r="EMZ111" s="137"/>
      <c r="ENA111" s="137"/>
      <c r="ENB111" s="137"/>
      <c r="ENC111" s="137"/>
      <c r="END111" s="137"/>
      <c r="ENE111" s="137"/>
      <c r="ENF111" s="137"/>
      <c r="ENG111" s="137"/>
      <c r="ENH111" s="137"/>
      <c r="ENI111" s="137"/>
      <c r="ENJ111" s="137"/>
      <c r="ENK111" s="137"/>
      <c r="ENL111" s="137"/>
      <c r="ENM111" s="137"/>
      <c r="ENN111" s="137"/>
      <c r="ENO111" s="137"/>
      <c r="ENP111" s="137"/>
      <c r="ENQ111" s="137"/>
      <c r="ENR111" s="136"/>
      <c r="ENS111" s="137"/>
      <c r="ENT111" s="137"/>
      <c r="ENU111" s="137"/>
      <c r="ENV111" s="137"/>
      <c r="ENW111" s="137"/>
      <c r="ENX111" s="137"/>
      <c r="ENY111" s="137"/>
      <c r="ENZ111" s="137"/>
      <c r="EOA111" s="137"/>
      <c r="EOB111" s="137"/>
      <c r="EOC111" s="137"/>
      <c r="EOD111" s="137"/>
      <c r="EOE111" s="137"/>
      <c r="EOF111" s="137"/>
      <c r="EOG111" s="137"/>
      <c r="EOH111" s="137"/>
      <c r="EOI111" s="137"/>
      <c r="EOJ111" s="137"/>
      <c r="EOK111" s="137"/>
      <c r="EOL111" s="137"/>
      <c r="EOM111" s="137"/>
      <c r="EON111" s="136"/>
      <c r="EOO111" s="137"/>
      <c r="EOP111" s="137"/>
      <c r="EOQ111" s="137"/>
      <c r="EOR111" s="137"/>
      <c r="EOS111" s="137"/>
      <c r="EOT111" s="137"/>
      <c r="EOU111" s="137"/>
      <c r="EOV111" s="137"/>
      <c r="EOW111" s="137"/>
      <c r="EOX111" s="137"/>
      <c r="EOY111" s="137"/>
      <c r="EOZ111" s="137"/>
      <c r="EPA111" s="137"/>
      <c r="EPB111" s="137"/>
      <c r="EPC111" s="137"/>
      <c r="EPD111" s="137"/>
      <c r="EPE111" s="137"/>
      <c r="EPF111" s="137"/>
      <c r="EPG111" s="137"/>
      <c r="EPH111" s="137"/>
      <c r="EPI111" s="137"/>
      <c r="EPJ111" s="136"/>
      <c r="EPK111" s="137"/>
      <c r="EPL111" s="137"/>
      <c r="EPM111" s="137"/>
      <c r="EPN111" s="137"/>
      <c r="EPO111" s="137"/>
      <c r="EPP111" s="137"/>
      <c r="EPQ111" s="137"/>
      <c r="EPR111" s="137"/>
      <c r="EPS111" s="137"/>
      <c r="EPT111" s="137"/>
      <c r="EPU111" s="137"/>
      <c r="EPV111" s="137"/>
      <c r="EPW111" s="137"/>
      <c r="EPX111" s="137"/>
      <c r="EPY111" s="137"/>
      <c r="EPZ111" s="137"/>
      <c r="EQA111" s="137"/>
      <c r="EQB111" s="137"/>
      <c r="EQC111" s="137"/>
      <c r="EQD111" s="137"/>
      <c r="EQE111" s="137"/>
      <c r="EQF111" s="136"/>
      <c r="EQG111" s="137"/>
      <c r="EQH111" s="137"/>
      <c r="EQI111" s="137"/>
      <c r="EQJ111" s="137"/>
      <c r="EQK111" s="137"/>
      <c r="EQL111" s="137"/>
      <c r="EQM111" s="137"/>
      <c r="EQN111" s="137"/>
      <c r="EQO111" s="137"/>
      <c r="EQP111" s="137"/>
      <c r="EQQ111" s="137"/>
      <c r="EQR111" s="137"/>
      <c r="EQS111" s="137"/>
      <c r="EQT111" s="137"/>
      <c r="EQU111" s="137"/>
      <c r="EQV111" s="137"/>
      <c r="EQW111" s="137"/>
      <c r="EQX111" s="137"/>
      <c r="EQY111" s="137"/>
      <c r="EQZ111" s="137"/>
      <c r="ERA111" s="137"/>
      <c r="ERB111" s="136"/>
      <c r="ERC111" s="137"/>
      <c r="ERD111" s="137"/>
      <c r="ERE111" s="137"/>
      <c r="ERF111" s="137"/>
      <c r="ERG111" s="137"/>
      <c r="ERH111" s="137"/>
      <c r="ERI111" s="137"/>
      <c r="ERJ111" s="137"/>
      <c r="ERK111" s="137"/>
      <c r="ERL111" s="137"/>
      <c r="ERM111" s="137"/>
      <c r="ERN111" s="137"/>
      <c r="ERO111" s="137"/>
      <c r="ERP111" s="137"/>
      <c r="ERQ111" s="137"/>
      <c r="ERR111" s="137"/>
      <c r="ERS111" s="137"/>
      <c r="ERT111" s="137"/>
      <c r="ERU111" s="137"/>
      <c r="ERV111" s="137"/>
      <c r="ERW111" s="137"/>
      <c r="ERX111" s="136"/>
      <c r="ERY111" s="137"/>
      <c r="ERZ111" s="137"/>
      <c r="ESA111" s="137"/>
      <c r="ESB111" s="137"/>
      <c r="ESC111" s="137"/>
      <c r="ESD111" s="137"/>
      <c r="ESE111" s="137"/>
      <c r="ESF111" s="137"/>
      <c r="ESG111" s="137"/>
      <c r="ESH111" s="137"/>
      <c r="ESI111" s="137"/>
      <c r="ESJ111" s="137"/>
      <c r="ESK111" s="137"/>
      <c r="ESL111" s="137"/>
      <c r="ESM111" s="137"/>
      <c r="ESN111" s="137"/>
      <c r="ESO111" s="137"/>
      <c r="ESP111" s="137"/>
      <c r="ESQ111" s="137"/>
      <c r="ESR111" s="137"/>
      <c r="ESS111" s="137"/>
      <c r="EST111" s="136"/>
      <c r="ESU111" s="137"/>
      <c r="ESV111" s="137"/>
      <c r="ESW111" s="137"/>
      <c r="ESX111" s="137"/>
      <c r="ESY111" s="137"/>
      <c r="ESZ111" s="137"/>
      <c r="ETA111" s="137"/>
      <c r="ETB111" s="137"/>
      <c r="ETC111" s="137"/>
      <c r="ETD111" s="137"/>
      <c r="ETE111" s="137"/>
      <c r="ETF111" s="137"/>
      <c r="ETG111" s="137"/>
      <c r="ETH111" s="137"/>
      <c r="ETI111" s="137"/>
      <c r="ETJ111" s="137"/>
      <c r="ETK111" s="137"/>
      <c r="ETL111" s="137"/>
      <c r="ETM111" s="137"/>
      <c r="ETN111" s="137"/>
      <c r="ETO111" s="137"/>
      <c r="ETP111" s="136"/>
      <c r="ETQ111" s="137"/>
      <c r="ETR111" s="137"/>
      <c r="ETS111" s="137"/>
      <c r="ETT111" s="137"/>
      <c r="ETU111" s="137"/>
      <c r="ETV111" s="137"/>
      <c r="ETW111" s="137"/>
      <c r="ETX111" s="137"/>
      <c r="ETY111" s="137"/>
      <c r="ETZ111" s="137"/>
      <c r="EUA111" s="137"/>
      <c r="EUB111" s="137"/>
      <c r="EUC111" s="137"/>
      <c r="EUD111" s="137"/>
      <c r="EUE111" s="137"/>
      <c r="EUF111" s="137"/>
      <c r="EUG111" s="137"/>
      <c r="EUH111" s="137"/>
      <c r="EUI111" s="137"/>
      <c r="EUJ111" s="137"/>
      <c r="EUK111" s="137"/>
      <c r="EUL111" s="136"/>
      <c r="EUM111" s="137"/>
      <c r="EUN111" s="137"/>
      <c r="EUO111" s="137"/>
      <c r="EUP111" s="137"/>
      <c r="EUQ111" s="137"/>
      <c r="EUR111" s="137"/>
      <c r="EUS111" s="137"/>
      <c r="EUT111" s="137"/>
      <c r="EUU111" s="137"/>
      <c r="EUV111" s="137"/>
      <c r="EUW111" s="137"/>
      <c r="EUX111" s="137"/>
      <c r="EUY111" s="137"/>
      <c r="EUZ111" s="137"/>
      <c r="EVA111" s="137"/>
      <c r="EVB111" s="137"/>
      <c r="EVC111" s="137"/>
      <c r="EVD111" s="137"/>
      <c r="EVE111" s="137"/>
      <c r="EVF111" s="137"/>
      <c r="EVG111" s="137"/>
      <c r="EVH111" s="136"/>
      <c r="EVI111" s="137"/>
      <c r="EVJ111" s="137"/>
      <c r="EVK111" s="137"/>
      <c r="EVL111" s="137"/>
      <c r="EVM111" s="137"/>
      <c r="EVN111" s="137"/>
      <c r="EVO111" s="137"/>
      <c r="EVP111" s="137"/>
      <c r="EVQ111" s="137"/>
      <c r="EVR111" s="137"/>
      <c r="EVS111" s="137"/>
      <c r="EVT111" s="137"/>
      <c r="EVU111" s="137"/>
      <c r="EVV111" s="137"/>
      <c r="EVW111" s="137"/>
      <c r="EVX111" s="137"/>
      <c r="EVY111" s="137"/>
      <c r="EVZ111" s="137"/>
      <c r="EWA111" s="137"/>
      <c r="EWB111" s="137"/>
      <c r="EWC111" s="137"/>
      <c r="EWD111" s="136"/>
      <c r="EWE111" s="137"/>
      <c r="EWF111" s="137"/>
      <c r="EWG111" s="137"/>
      <c r="EWH111" s="137"/>
      <c r="EWI111" s="137"/>
      <c r="EWJ111" s="137"/>
      <c r="EWK111" s="137"/>
      <c r="EWL111" s="137"/>
      <c r="EWM111" s="137"/>
      <c r="EWN111" s="137"/>
      <c r="EWO111" s="137"/>
      <c r="EWP111" s="137"/>
      <c r="EWQ111" s="137"/>
      <c r="EWR111" s="137"/>
      <c r="EWS111" s="137"/>
      <c r="EWT111" s="137"/>
      <c r="EWU111" s="137"/>
      <c r="EWV111" s="137"/>
      <c r="EWW111" s="137"/>
      <c r="EWX111" s="137"/>
      <c r="EWY111" s="137"/>
      <c r="EWZ111" s="136"/>
      <c r="EXA111" s="137"/>
      <c r="EXB111" s="137"/>
      <c r="EXC111" s="137"/>
      <c r="EXD111" s="137"/>
      <c r="EXE111" s="137"/>
      <c r="EXF111" s="137"/>
      <c r="EXG111" s="137"/>
      <c r="EXH111" s="137"/>
      <c r="EXI111" s="137"/>
      <c r="EXJ111" s="137"/>
      <c r="EXK111" s="137"/>
      <c r="EXL111" s="137"/>
      <c r="EXM111" s="137"/>
      <c r="EXN111" s="137"/>
      <c r="EXO111" s="137"/>
      <c r="EXP111" s="137"/>
      <c r="EXQ111" s="137"/>
      <c r="EXR111" s="137"/>
      <c r="EXS111" s="137"/>
      <c r="EXT111" s="137"/>
      <c r="EXU111" s="137"/>
      <c r="EXV111" s="136"/>
      <c r="EXW111" s="137"/>
      <c r="EXX111" s="137"/>
      <c r="EXY111" s="137"/>
      <c r="EXZ111" s="137"/>
      <c r="EYA111" s="137"/>
      <c r="EYB111" s="137"/>
      <c r="EYC111" s="137"/>
      <c r="EYD111" s="137"/>
      <c r="EYE111" s="137"/>
      <c r="EYF111" s="137"/>
      <c r="EYG111" s="137"/>
      <c r="EYH111" s="137"/>
      <c r="EYI111" s="137"/>
      <c r="EYJ111" s="137"/>
      <c r="EYK111" s="137"/>
      <c r="EYL111" s="137"/>
      <c r="EYM111" s="137"/>
      <c r="EYN111" s="137"/>
      <c r="EYO111" s="137"/>
      <c r="EYP111" s="137"/>
      <c r="EYQ111" s="137"/>
      <c r="EYR111" s="136"/>
      <c r="EYS111" s="137"/>
      <c r="EYT111" s="137"/>
      <c r="EYU111" s="137"/>
      <c r="EYV111" s="137"/>
      <c r="EYW111" s="137"/>
      <c r="EYX111" s="137"/>
      <c r="EYY111" s="137"/>
      <c r="EYZ111" s="137"/>
      <c r="EZA111" s="137"/>
      <c r="EZB111" s="137"/>
      <c r="EZC111" s="137"/>
      <c r="EZD111" s="137"/>
      <c r="EZE111" s="137"/>
      <c r="EZF111" s="137"/>
      <c r="EZG111" s="137"/>
      <c r="EZH111" s="137"/>
      <c r="EZI111" s="137"/>
      <c r="EZJ111" s="137"/>
      <c r="EZK111" s="137"/>
      <c r="EZL111" s="137"/>
      <c r="EZM111" s="137"/>
      <c r="EZN111" s="136"/>
      <c r="EZO111" s="137"/>
      <c r="EZP111" s="137"/>
      <c r="EZQ111" s="137"/>
      <c r="EZR111" s="137"/>
      <c r="EZS111" s="137"/>
      <c r="EZT111" s="137"/>
      <c r="EZU111" s="137"/>
      <c r="EZV111" s="137"/>
      <c r="EZW111" s="137"/>
      <c r="EZX111" s="137"/>
      <c r="EZY111" s="137"/>
      <c r="EZZ111" s="137"/>
      <c r="FAA111" s="137"/>
      <c r="FAB111" s="137"/>
      <c r="FAC111" s="137"/>
      <c r="FAD111" s="137"/>
      <c r="FAE111" s="137"/>
      <c r="FAF111" s="137"/>
      <c r="FAG111" s="137"/>
      <c r="FAH111" s="137"/>
      <c r="FAI111" s="137"/>
      <c r="FAJ111" s="136"/>
      <c r="FAK111" s="137"/>
      <c r="FAL111" s="137"/>
      <c r="FAM111" s="137"/>
      <c r="FAN111" s="137"/>
      <c r="FAO111" s="137"/>
      <c r="FAP111" s="137"/>
      <c r="FAQ111" s="137"/>
      <c r="FAR111" s="137"/>
      <c r="FAS111" s="137"/>
      <c r="FAT111" s="137"/>
      <c r="FAU111" s="137"/>
      <c r="FAV111" s="137"/>
      <c r="FAW111" s="137"/>
      <c r="FAX111" s="137"/>
      <c r="FAY111" s="137"/>
      <c r="FAZ111" s="137"/>
      <c r="FBA111" s="137"/>
      <c r="FBB111" s="137"/>
      <c r="FBC111" s="137"/>
      <c r="FBD111" s="137"/>
      <c r="FBE111" s="137"/>
      <c r="FBF111" s="136"/>
      <c r="FBG111" s="137"/>
      <c r="FBH111" s="137"/>
      <c r="FBI111" s="137"/>
      <c r="FBJ111" s="137"/>
      <c r="FBK111" s="137"/>
      <c r="FBL111" s="137"/>
      <c r="FBM111" s="137"/>
      <c r="FBN111" s="137"/>
      <c r="FBO111" s="137"/>
      <c r="FBP111" s="137"/>
      <c r="FBQ111" s="137"/>
      <c r="FBR111" s="137"/>
      <c r="FBS111" s="137"/>
      <c r="FBT111" s="137"/>
      <c r="FBU111" s="137"/>
      <c r="FBV111" s="137"/>
      <c r="FBW111" s="137"/>
      <c r="FBX111" s="137"/>
      <c r="FBY111" s="137"/>
      <c r="FBZ111" s="137"/>
      <c r="FCA111" s="137"/>
      <c r="FCB111" s="136"/>
      <c r="FCC111" s="137"/>
      <c r="FCD111" s="137"/>
      <c r="FCE111" s="137"/>
      <c r="FCF111" s="137"/>
      <c r="FCG111" s="137"/>
      <c r="FCH111" s="137"/>
      <c r="FCI111" s="137"/>
      <c r="FCJ111" s="137"/>
      <c r="FCK111" s="137"/>
      <c r="FCL111" s="137"/>
      <c r="FCM111" s="137"/>
      <c r="FCN111" s="137"/>
      <c r="FCO111" s="137"/>
      <c r="FCP111" s="137"/>
      <c r="FCQ111" s="137"/>
      <c r="FCR111" s="137"/>
      <c r="FCS111" s="137"/>
      <c r="FCT111" s="137"/>
      <c r="FCU111" s="137"/>
      <c r="FCV111" s="137"/>
      <c r="FCW111" s="137"/>
      <c r="FCX111" s="136"/>
      <c r="FCY111" s="137"/>
      <c r="FCZ111" s="137"/>
      <c r="FDA111" s="137"/>
      <c r="FDB111" s="137"/>
      <c r="FDC111" s="137"/>
      <c r="FDD111" s="137"/>
      <c r="FDE111" s="137"/>
      <c r="FDF111" s="137"/>
      <c r="FDG111" s="137"/>
      <c r="FDH111" s="137"/>
      <c r="FDI111" s="137"/>
      <c r="FDJ111" s="137"/>
      <c r="FDK111" s="137"/>
      <c r="FDL111" s="137"/>
      <c r="FDM111" s="137"/>
      <c r="FDN111" s="137"/>
      <c r="FDO111" s="137"/>
      <c r="FDP111" s="137"/>
      <c r="FDQ111" s="137"/>
      <c r="FDR111" s="137"/>
      <c r="FDS111" s="137"/>
      <c r="FDT111" s="136"/>
      <c r="FDU111" s="137"/>
      <c r="FDV111" s="137"/>
      <c r="FDW111" s="137"/>
      <c r="FDX111" s="137"/>
      <c r="FDY111" s="137"/>
      <c r="FDZ111" s="137"/>
      <c r="FEA111" s="137"/>
      <c r="FEB111" s="137"/>
      <c r="FEC111" s="137"/>
      <c r="FED111" s="137"/>
      <c r="FEE111" s="137"/>
      <c r="FEF111" s="137"/>
      <c r="FEG111" s="137"/>
      <c r="FEH111" s="137"/>
      <c r="FEI111" s="137"/>
      <c r="FEJ111" s="137"/>
      <c r="FEK111" s="137"/>
      <c r="FEL111" s="137"/>
      <c r="FEM111" s="137"/>
      <c r="FEN111" s="137"/>
      <c r="FEO111" s="137"/>
      <c r="FEP111" s="136"/>
      <c r="FEQ111" s="137"/>
      <c r="FER111" s="137"/>
      <c r="FES111" s="137"/>
      <c r="FET111" s="137"/>
      <c r="FEU111" s="137"/>
      <c r="FEV111" s="137"/>
      <c r="FEW111" s="137"/>
      <c r="FEX111" s="137"/>
      <c r="FEY111" s="137"/>
      <c r="FEZ111" s="137"/>
      <c r="FFA111" s="137"/>
      <c r="FFB111" s="137"/>
      <c r="FFC111" s="137"/>
      <c r="FFD111" s="137"/>
      <c r="FFE111" s="137"/>
      <c r="FFF111" s="137"/>
      <c r="FFG111" s="137"/>
      <c r="FFH111" s="137"/>
      <c r="FFI111" s="137"/>
      <c r="FFJ111" s="137"/>
      <c r="FFK111" s="137"/>
      <c r="FFL111" s="136"/>
      <c r="FFM111" s="137"/>
      <c r="FFN111" s="137"/>
      <c r="FFO111" s="137"/>
      <c r="FFP111" s="137"/>
      <c r="FFQ111" s="137"/>
      <c r="FFR111" s="137"/>
      <c r="FFS111" s="137"/>
      <c r="FFT111" s="137"/>
      <c r="FFU111" s="137"/>
      <c r="FFV111" s="137"/>
      <c r="FFW111" s="137"/>
      <c r="FFX111" s="137"/>
      <c r="FFY111" s="137"/>
      <c r="FFZ111" s="137"/>
      <c r="FGA111" s="137"/>
      <c r="FGB111" s="137"/>
      <c r="FGC111" s="137"/>
      <c r="FGD111" s="137"/>
      <c r="FGE111" s="137"/>
      <c r="FGF111" s="137"/>
      <c r="FGG111" s="137"/>
      <c r="FGH111" s="136"/>
      <c r="FGI111" s="137"/>
      <c r="FGJ111" s="137"/>
      <c r="FGK111" s="137"/>
      <c r="FGL111" s="137"/>
      <c r="FGM111" s="137"/>
      <c r="FGN111" s="137"/>
      <c r="FGO111" s="137"/>
      <c r="FGP111" s="137"/>
      <c r="FGQ111" s="137"/>
      <c r="FGR111" s="137"/>
      <c r="FGS111" s="137"/>
      <c r="FGT111" s="137"/>
      <c r="FGU111" s="137"/>
      <c r="FGV111" s="137"/>
      <c r="FGW111" s="137"/>
      <c r="FGX111" s="137"/>
      <c r="FGY111" s="137"/>
      <c r="FGZ111" s="137"/>
      <c r="FHA111" s="137"/>
      <c r="FHB111" s="137"/>
      <c r="FHC111" s="137"/>
      <c r="FHD111" s="136"/>
      <c r="FHE111" s="137"/>
      <c r="FHF111" s="137"/>
      <c r="FHG111" s="137"/>
      <c r="FHH111" s="137"/>
      <c r="FHI111" s="137"/>
      <c r="FHJ111" s="137"/>
      <c r="FHK111" s="137"/>
      <c r="FHL111" s="137"/>
      <c r="FHM111" s="137"/>
      <c r="FHN111" s="137"/>
      <c r="FHO111" s="137"/>
      <c r="FHP111" s="137"/>
      <c r="FHQ111" s="137"/>
      <c r="FHR111" s="137"/>
      <c r="FHS111" s="137"/>
      <c r="FHT111" s="137"/>
      <c r="FHU111" s="137"/>
      <c r="FHV111" s="137"/>
      <c r="FHW111" s="137"/>
      <c r="FHX111" s="137"/>
      <c r="FHY111" s="137"/>
      <c r="FHZ111" s="136"/>
      <c r="FIA111" s="137"/>
      <c r="FIB111" s="137"/>
      <c r="FIC111" s="137"/>
      <c r="FID111" s="137"/>
      <c r="FIE111" s="137"/>
      <c r="FIF111" s="137"/>
      <c r="FIG111" s="137"/>
      <c r="FIH111" s="137"/>
      <c r="FII111" s="137"/>
      <c r="FIJ111" s="137"/>
      <c r="FIK111" s="137"/>
      <c r="FIL111" s="137"/>
      <c r="FIM111" s="137"/>
      <c r="FIN111" s="137"/>
      <c r="FIO111" s="137"/>
      <c r="FIP111" s="137"/>
      <c r="FIQ111" s="137"/>
      <c r="FIR111" s="137"/>
      <c r="FIS111" s="137"/>
      <c r="FIT111" s="137"/>
      <c r="FIU111" s="137"/>
      <c r="FIV111" s="136"/>
      <c r="FIW111" s="137"/>
      <c r="FIX111" s="137"/>
      <c r="FIY111" s="137"/>
      <c r="FIZ111" s="137"/>
      <c r="FJA111" s="137"/>
      <c r="FJB111" s="137"/>
      <c r="FJC111" s="137"/>
      <c r="FJD111" s="137"/>
      <c r="FJE111" s="137"/>
      <c r="FJF111" s="137"/>
      <c r="FJG111" s="137"/>
      <c r="FJH111" s="137"/>
      <c r="FJI111" s="137"/>
      <c r="FJJ111" s="137"/>
      <c r="FJK111" s="137"/>
      <c r="FJL111" s="137"/>
      <c r="FJM111" s="137"/>
      <c r="FJN111" s="137"/>
      <c r="FJO111" s="137"/>
      <c r="FJP111" s="137"/>
      <c r="FJQ111" s="137"/>
      <c r="FJR111" s="136"/>
      <c r="FJS111" s="137"/>
      <c r="FJT111" s="137"/>
      <c r="FJU111" s="137"/>
      <c r="FJV111" s="137"/>
      <c r="FJW111" s="137"/>
      <c r="FJX111" s="137"/>
      <c r="FJY111" s="137"/>
      <c r="FJZ111" s="137"/>
      <c r="FKA111" s="137"/>
      <c r="FKB111" s="137"/>
      <c r="FKC111" s="137"/>
      <c r="FKD111" s="137"/>
      <c r="FKE111" s="137"/>
      <c r="FKF111" s="137"/>
      <c r="FKG111" s="137"/>
      <c r="FKH111" s="137"/>
      <c r="FKI111" s="137"/>
      <c r="FKJ111" s="137"/>
      <c r="FKK111" s="137"/>
      <c r="FKL111" s="137"/>
      <c r="FKM111" s="137"/>
      <c r="FKN111" s="136"/>
      <c r="FKO111" s="137"/>
      <c r="FKP111" s="137"/>
      <c r="FKQ111" s="137"/>
      <c r="FKR111" s="137"/>
      <c r="FKS111" s="137"/>
      <c r="FKT111" s="137"/>
      <c r="FKU111" s="137"/>
      <c r="FKV111" s="137"/>
      <c r="FKW111" s="137"/>
      <c r="FKX111" s="137"/>
      <c r="FKY111" s="137"/>
      <c r="FKZ111" s="137"/>
      <c r="FLA111" s="137"/>
      <c r="FLB111" s="137"/>
      <c r="FLC111" s="137"/>
      <c r="FLD111" s="137"/>
      <c r="FLE111" s="137"/>
      <c r="FLF111" s="137"/>
      <c r="FLG111" s="137"/>
      <c r="FLH111" s="137"/>
      <c r="FLI111" s="137"/>
      <c r="FLJ111" s="136"/>
      <c r="FLK111" s="137"/>
      <c r="FLL111" s="137"/>
      <c r="FLM111" s="137"/>
      <c r="FLN111" s="137"/>
      <c r="FLO111" s="137"/>
      <c r="FLP111" s="137"/>
      <c r="FLQ111" s="137"/>
      <c r="FLR111" s="137"/>
      <c r="FLS111" s="137"/>
      <c r="FLT111" s="137"/>
      <c r="FLU111" s="137"/>
      <c r="FLV111" s="137"/>
      <c r="FLW111" s="137"/>
      <c r="FLX111" s="137"/>
      <c r="FLY111" s="137"/>
      <c r="FLZ111" s="137"/>
      <c r="FMA111" s="137"/>
      <c r="FMB111" s="137"/>
      <c r="FMC111" s="137"/>
      <c r="FMD111" s="137"/>
      <c r="FME111" s="137"/>
      <c r="FMF111" s="136"/>
      <c r="FMG111" s="137"/>
      <c r="FMH111" s="137"/>
      <c r="FMI111" s="137"/>
      <c r="FMJ111" s="137"/>
      <c r="FMK111" s="137"/>
      <c r="FML111" s="137"/>
      <c r="FMM111" s="137"/>
      <c r="FMN111" s="137"/>
      <c r="FMO111" s="137"/>
      <c r="FMP111" s="137"/>
      <c r="FMQ111" s="137"/>
      <c r="FMR111" s="137"/>
      <c r="FMS111" s="137"/>
      <c r="FMT111" s="137"/>
      <c r="FMU111" s="137"/>
      <c r="FMV111" s="137"/>
      <c r="FMW111" s="137"/>
      <c r="FMX111" s="137"/>
      <c r="FMY111" s="137"/>
      <c r="FMZ111" s="137"/>
      <c r="FNA111" s="137"/>
      <c r="FNB111" s="136"/>
      <c r="FNC111" s="137"/>
      <c r="FND111" s="137"/>
      <c r="FNE111" s="137"/>
      <c r="FNF111" s="137"/>
      <c r="FNG111" s="137"/>
      <c r="FNH111" s="137"/>
      <c r="FNI111" s="137"/>
      <c r="FNJ111" s="137"/>
      <c r="FNK111" s="137"/>
      <c r="FNL111" s="137"/>
      <c r="FNM111" s="137"/>
      <c r="FNN111" s="137"/>
      <c r="FNO111" s="137"/>
      <c r="FNP111" s="137"/>
      <c r="FNQ111" s="137"/>
      <c r="FNR111" s="137"/>
      <c r="FNS111" s="137"/>
      <c r="FNT111" s="137"/>
      <c r="FNU111" s="137"/>
      <c r="FNV111" s="137"/>
      <c r="FNW111" s="137"/>
      <c r="FNX111" s="136"/>
      <c r="FNY111" s="137"/>
      <c r="FNZ111" s="137"/>
      <c r="FOA111" s="137"/>
      <c r="FOB111" s="137"/>
      <c r="FOC111" s="137"/>
      <c r="FOD111" s="137"/>
      <c r="FOE111" s="137"/>
      <c r="FOF111" s="137"/>
      <c r="FOG111" s="137"/>
      <c r="FOH111" s="137"/>
      <c r="FOI111" s="137"/>
      <c r="FOJ111" s="137"/>
      <c r="FOK111" s="137"/>
      <c r="FOL111" s="137"/>
      <c r="FOM111" s="137"/>
      <c r="FON111" s="137"/>
      <c r="FOO111" s="137"/>
      <c r="FOP111" s="137"/>
      <c r="FOQ111" s="137"/>
      <c r="FOR111" s="137"/>
      <c r="FOS111" s="137"/>
      <c r="FOT111" s="136"/>
      <c r="FOU111" s="137"/>
      <c r="FOV111" s="137"/>
      <c r="FOW111" s="137"/>
      <c r="FOX111" s="137"/>
      <c r="FOY111" s="137"/>
      <c r="FOZ111" s="137"/>
      <c r="FPA111" s="137"/>
      <c r="FPB111" s="137"/>
      <c r="FPC111" s="137"/>
      <c r="FPD111" s="137"/>
      <c r="FPE111" s="137"/>
      <c r="FPF111" s="137"/>
      <c r="FPG111" s="137"/>
      <c r="FPH111" s="137"/>
      <c r="FPI111" s="137"/>
      <c r="FPJ111" s="137"/>
      <c r="FPK111" s="137"/>
      <c r="FPL111" s="137"/>
      <c r="FPM111" s="137"/>
      <c r="FPN111" s="137"/>
      <c r="FPO111" s="137"/>
      <c r="FPP111" s="136"/>
      <c r="FPQ111" s="137"/>
      <c r="FPR111" s="137"/>
      <c r="FPS111" s="137"/>
      <c r="FPT111" s="137"/>
      <c r="FPU111" s="137"/>
      <c r="FPV111" s="137"/>
      <c r="FPW111" s="137"/>
      <c r="FPX111" s="137"/>
      <c r="FPY111" s="137"/>
      <c r="FPZ111" s="137"/>
      <c r="FQA111" s="137"/>
      <c r="FQB111" s="137"/>
      <c r="FQC111" s="137"/>
      <c r="FQD111" s="137"/>
      <c r="FQE111" s="137"/>
      <c r="FQF111" s="137"/>
      <c r="FQG111" s="137"/>
      <c r="FQH111" s="137"/>
      <c r="FQI111" s="137"/>
      <c r="FQJ111" s="137"/>
      <c r="FQK111" s="137"/>
      <c r="FQL111" s="136"/>
      <c r="FQM111" s="137"/>
      <c r="FQN111" s="137"/>
      <c r="FQO111" s="137"/>
      <c r="FQP111" s="137"/>
      <c r="FQQ111" s="137"/>
      <c r="FQR111" s="137"/>
      <c r="FQS111" s="137"/>
      <c r="FQT111" s="137"/>
      <c r="FQU111" s="137"/>
      <c r="FQV111" s="137"/>
      <c r="FQW111" s="137"/>
      <c r="FQX111" s="137"/>
      <c r="FQY111" s="137"/>
      <c r="FQZ111" s="137"/>
      <c r="FRA111" s="137"/>
      <c r="FRB111" s="137"/>
      <c r="FRC111" s="137"/>
      <c r="FRD111" s="137"/>
      <c r="FRE111" s="137"/>
      <c r="FRF111" s="137"/>
      <c r="FRG111" s="137"/>
      <c r="FRH111" s="136"/>
      <c r="FRI111" s="137"/>
      <c r="FRJ111" s="137"/>
      <c r="FRK111" s="137"/>
      <c r="FRL111" s="137"/>
      <c r="FRM111" s="137"/>
      <c r="FRN111" s="137"/>
      <c r="FRO111" s="137"/>
      <c r="FRP111" s="137"/>
      <c r="FRQ111" s="137"/>
      <c r="FRR111" s="137"/>
      <c r="FRS111" s="137"/>
      <c r="FRT111" s="137"/>
      <c r="FRU111" s="137"/>
      <c r="FRV111" s="137"/>
      <c r="FRW111" s="137"/>
      <c r="FRX111" s="137"/>
      <c r="FRY111" s="137"/>
      <c r="FRZ111" s="137"/>
      <c r="FSA111" s="137"/>
      <c r="FSB111" s="137"/>
      <c r="FSC111" s="137"/>
      <c r="FSD111" s="136"/>
      <c r="FSE111" s="137"/>
      <c r="FSF111" s="137"/>
      <c r="FSG111" s="137"/>
      <c r="FSH111" s="137"/>
      <c r="FSI111" s="137"/>
      <c r="FSJ111" s="137"/>
      <c r="FSK111" s="137"/>
      <c r="FSL111" s="137"/>
      <c r="FSM111" s="137"/>
      <c r="FSN111" s="137"/>
      <c r="FSO111" s="137"/>
      <c r="FSP111" s="137"/>
      <c r="FSQ111" s="137"/>
      <c r="FSR111" s="137"/>
      <c r="FSS111" s="137"/>
      <c r="FST111" s="137"/>
      <c r="FSU111" s="137"/>
      <c r="FSV111" s="137"/>
      <c r="FSW111" s="137"/>
      <c r="FSX111" s="137"/>
      <c r="FSY111" s="137"/>
      <c r="FSZ111" s="136"/>
      <c r="FTA111" s="137"/>
      <c r="FTB111" s="137"/>
      <c r="FTC111" s="137"/>
      <c r="FTD111" s="137"/>
      <c r="FTE111" s="137"/>
      <c r="FTF111" s="137"/>
      <c r="FTG111" s="137"/>
      <c r="FTH111" s="137"/>
      <c r="FTI111" s="137"/>
      <c r="FTJ111" s="137"/>
      <c r="FTK111" s="137"/>
      <c r="FTL111" s="137"/>
      <c r="FTM111" s="137"/>
      <c r="FTN111" s="137"/>
      <c r="FTO111" s="137"/>
      <c r="FTP111" s="137"/>
      <c r="FTQ111" s="137"/>
      <c r="FTR111" s="137"/>
      <c r="FTS111" s="137"/>
      <c r="FTT111" s="137"/>
      <c r="FTU111" s="137"/>
      <c r="FTV111" s="136"/>
      <c r="FTW111" s="137"/>
      <c r="FTX111" s="137"/>
      <c r="FTY111" s="137"/>
      <c r="FTZ111" s="137"/>
      <c r="FUA111" s="137"/>
      <c r="FUB111" s="137"/>
      <c r="FUC111" s="137"/>
      <c r="FUD111" s="137"/>
      <c r="FUE111" s="137"/>
      <c r="FUF111" s="137"/>
      <c r="FUG111" s="137"/>
      <c r="FUH111" s="137"/>
      <c r="FUI111" s="137"/>
      <c r="FUJ111" s="137"/>
      <c r="FUK111" s="137"/>
      <c r="FUL111" s="137"/>
      <c r="FUM111" s="137"/>
      <c r="FUN111" s="137"/>
      <c r="FUO111" s="137"/>
      <c r="FUP111" s="137"/>
      <c r="FUQ111" s="137"/>
      <c r="FUR111" s="136"/>
      <c r="FUS111" s="137"/>
      <c r="FUT111" s="137"/>
      <c r="FUU111" s="137"/>
      <c r="FUV111" s="137"/>
      <c r="FUW111" s="137"/>
      <c r="FUX111" s="137"/>
      <c r="FUY111" s="137"/>
      <c r="FUZ111" s="137"/>
      <c r="FVA111" s="137"/>
      <c r="FVB111" s="137"/>
      <c r="FVC111" s="137"/>
      <c r="FVD111" s="137"/>
      <c r="FVE111" s="137"/>
      <c r="FVF111" s="137"/>
      <c r="FVG111" s="137"/>
      <c r="FVH111" s="137"/>
      <c r="FVI111" s="137"/>
      <c r="FVJ111" s="137"/>
      <c r="FVK111" s="137"/>
      <c r="FVL111" s="137"/>
      <c r="FVM111" s="137"/>
      <c r="FVN111" s="136"/>
      <c r="FVO111" s="137"/>
      <c r="FVP111" s="137"/>
      <c r="FVQ111" s="137"/>
      <c r="FVR111" s="137"/>
      <c r="FVS111" s="137"/>
      <c r="FVT111" s="137"/>
      <c r="FVU111" s="137"/>
      <c r="FVV111" s="137"/>
      <c r="FVW111" s="137"/>
      <c r="FVX111" s="137"/>
      <c r="FVY111" s="137"/>
      <c r="FVZ111" s="137"/>
      <c r="FWA111" s="137"/>
      <c r="FWB111" s="137"/>
      <c r="FWC111" s="137"/>
      <c r="FWD111" s="137"/>
      <c r="FWE111" s="137"/>
      <c r="FWF111" s="137"/>
      <c r="FWG111" s="137"/>
      <c r="FWH111" s="137"/>
      <c r="FWI111" s="137"/>
      <c r="FWJ111" s="136"/>
      <c r="FWK111" s="137"/>
      <c r="FWL111" s="137"/>
      <c r="FWM111" s="137"/>
      <c r="FWN111" s="137"/>
      <c r="FWO111" s="137"/>
      <c r="FWP111" s="137"/>
      <c r="FWQ111" s="137"/>
      <c r="FWR111" s="137"/>
      <c r="FWS111" s="137"/>
      <c r="FWT111" s="137"/>
      <c r="FWU111" s="137"/>
      <c r="FWV111" s="137"/>
      <c r="FWW111" s="137"/>
      <c r="FWX111" s="137"/>
      <c r="FWY111" s="137"/>
      <c r="FWZ111" s="137"/>
      <c r="FXA111" s="137"/>
      <c r="FXB111" s="137"/>
      <c r="FXC111" s="137"/>
      <c r="FXD111" s="137"/>
      <c r="FXE111" s="137"/>
      <c r="FXF111" s="136"/>
      <c r="FXG111" s="137"/>
      <c r="FXH111" s="137"/>
      <c r="FXI111" s="137"/>
      <c r="FXJ111" s="137"/>
      <c r="FXK111" s="137"/>
      <c r="FXL111" s="137"/>
      <c r="FXM111" s="137"/>
      <c r="FXN111" s="137"/>
      <c r="FXO111" s="137"/>
      <c r="FXP111" s="137"/>
      <c r="FXQ111" s="137"/>
      <c r="FXR111" s="137"/>
      <c r="FXS111" s="137"/>
      <c r="FXT111" s="137"/>
      <c r="FXU111" s="137"/>
      <c r="FXV111" s="137"/>
      <c r="FXW111" s="137"/>
      <c r="FXX111" s="137"/>
      <c r="FXY111" s="137"/>
      <c r="FXZ111" s="137"/>
      <c r="FYA111" s="137"/>
      <c r="FYB111" s="136"/>
      <c r="FYC111" s="137"/>
      <c r="FYD111" s="137"/>
      <c r="FYE111" s="137"/>
      <c r="FYF111" s="137"/>
      <c r="FYG111" s="137"/>
      <c r="FYH111" s="137"/>
      <c r="FYI111" s="137"/>
      <c r="FYJ111" s="137"/>
      <c r="FYK111" s="137"/>
      <c r="FYL111" s="137"/>
      <c r="FYM111" s="137"/>
      <c r="FYN111" s="137"/>
      <c r="FYO111" s="137"/>
      <c r="FYP111" s="137"/>
      <c r="FYQ111" s="137"/>
      <c r="FYR111" s="137"/>
      <c r="FYS111" s="137"/>
      <c r="FYT111" s="137"/>
      <c r="FYU111" s="137"/>
      <c r="FYV111" s="137"/>
      <c r="FYW111" s="137"/>
      <c r="FYX111" s="136"/>
      <c r="FYY111" s="137"/>
      <c r="FYZ111" s="137"/>
      <c r="FZA111" s="137"/>
      <c r="FZB111" s="137"/>
      <c r="FZC111" s="137"/>
      <c r="FZD111" s="137"/>
      <c r="FZE111" s="137"/>
      <c r="FZF111" s="137"/>
      <c r="FZG111" s="137"/>
      <c r="FZH111" s="137"/>
      <c r="FZI111" s="137"/>
      <c r="FZJ111" s="137"/>
      <c r="FZK111" s="137"/>
      <c r="FZL111" s="137"/>
      <c r="FZM111" s="137"/>
      <c r="FZN111" s="137"/>
      <c r="FZO111" s="137"/>
      <c r="FZP111" s="137"/>
      <c r="FZQ111" s="137"/>
      <c r="FZR111" s="137"/>
      <c r="FZS111" s="137"/>
      <c r="FZT111" s="136"/>
      <c r="FZU111" s="137"/>
      <c r="FZV111" s="137"/>
      <c r="FZW111" s="137"/>
      <c r="FZX111" s="137"/>
      <c r="FZY111" s="137"/>
      <c r="FZZ111" s="137"/>
      <c r="GAA111" s="137"/>
      <c r="GAB111" s="137"/>
      <c r="GAC111" s="137"/>
      <c r="GAD111" s="137"/>
      <c r="GAE111" s="137"/>
      <c r="GAF111" s="137"/>
      <c r="GAG111" s="137"/>
      <c r="GAH111" s="137"/>
      <c r="GAI111" s="137"/>
      <c r="GAJ111" s="137"/>
      <c r="GAK111" s="137"/>
      <c r="GAL111" s="137"/>
      <c r="GAM111" s="137"/>
      <c r="GAN111" s="137"/>
      <c r="GAO111" s="137"/>
      <c r="GAP111" s="136"/>
      <c r="GAQ111" s="137"/>
      <c r="GAR111" s="137"/>
      <c r="GAS111" s="137"/>
      <c r="GAT111" s="137"/>
      <c r="GAU111" s="137"/>
      <c r="GAV111" s="137"/>
      <c r="GAW111" s="137"/>
      <c r="GAX111" s="137"/>
      <c r="GAY111" s="137"/>
      <c r="GAZ111" s="137"/>
      <c r="GBA111" s="137"/>
      <c r="GBB111" s="137"/>
      <c r="GBC111" s="137"/>
      <c r="GBD111" s="137"/>
      <c r="GBE111" s="137"/>
      <c r="GBF111" s="137"/>
      <c r="GBG111" s="137"/>
      <c r="GBH111" s="137"/>
      <c r="GBI111" s="137"/>
      <c r="GBJ111" s="137"/>
      <c r="GBK111" s="137"/>
      <c r="GBL111" s="136"/>
      <c r="GBM111" s="137"/>
      <c r="GBN111" s="137"/>
      <c r="GBO111" s="137"/>
      <c r="GBP111" s="137"/>
      <c r="GBQ111" s="137"/>
      <c r="GBR111" s="137"/>
      <c r="GBS111" s="137"/>
      <c r="GBT111" s="137"/>
      <c r="GBU111" s="137"/>
      <c r="GBV111" s="137"/>
      <c r="GBW111" s="137"/>
      <c r="GBX111" s="137"/>
      <c r="GBY111" s="137"/>
      <c r="GBZ111" s="137"/>
      <c r="GCA111" s="137"/>
      <c r="GCB111" s="137"/>
      <c r="GCC111" s="137"/>
      <c r="GCD111" s="137"/>
      <c r="GCE111" s="137"/>
      <c r="GCF111" s="137"/>
      <c r="GCG111" s="137"/>
      <c r="GCH111" s="136"/>
      <c r="GCI111" s="137"/>
      <c r="GCJ111" s="137"/>
      <c r="GCK111" s="137"/>
      <c r="GCL111" s="137"/>
      <c r="GCM111" s="137"/>
      <c r="GCN111" s="137"/>
      <c r="GCO111" s="137"/>
      <c r="GCP111" s="137"/>
      <c r="GCQ111" s="137"/>
      <c r="GCR111" s="137"/>
      <c r="GCS111" s="137"/>
      <c r="GCT111" s="137"/>
      <c r="GCU111" s="137"/>
      <c r="GCV111" s="137"/>
      <c r="GCW111" s="137"/>
      <c r="GCX111" s="137"/>
      <c r="GCY111" s="137"/>
      <c r="GCZ111" s="137"/>
      <c r="GDA111" s="137"/>
      <c r="GDB111" s="137"/>
      <c r="GDC111" s="137"/>
      <c r="GDD111" s="136"/>
      <c r="GDE111" s="137"/>
      <c r="GDF111" s="137"/>
      <c r="GDG111" s="137"/>
      <c r="GDH111" s="137"/>
      <c r="GDI111" s="137"/>
      <c r="GDJ111" s="137"/>
      <c r="GDK111" s="137"/>
      <c r="GDL111" s="137"/>
      <c r="GDM111" s="137"/>
      <c r="GDN111" s="137"/>
      <c r="GDO111" s="137"/>
      <c r="GDP111" s="137"/>
      <c r="GDQ111" s="137"/>
      <c r="GDR111" s="137"/>
      <c r="GDS111" s="137"/>
      <c r="GDT111" s="137"/>
      <c r="GDU111" s="137"/>
      <c r="GDV111" s="137"/>
      <c r="GDW111" s="137"/>
      <c r="GDX111" s="137"/>
      <c r="GDY111" s="137"/>
      <c r="GDZ111" s="136"/>
      <c r="GEA111" s="137"/>
      <c r="GEB111" s="137"/>
      <c r="GEC111" s="137"/>
      <c r="GED111" s="137"/>
      <c r="GEE111" s="137"/>
      <c r="GEF111" s="137"/>
      <c r="GEG111" s="137"/>
      <c r="GEH111" s="137"/>
      <c r="GEI111" s="137"/>
      <c r="GEJ111" s="137"/>
      <c r="GEK111" s="137"/>
      <c r="GEL111" s="137"/>
      <c r="GEM111" s="137"/>
      <c r="GEN111" s="137"/>
      <c r="GEO111" s="137"/>
      <c r="GEP111" s="137"/>
      <c r="GEQ111" s="137"/>
      <c r="GER111" s="137"/>
      <c r="GES111" s="137"/>
      <c r="GET111" s="137"/>
      <c r="GEU111" s="137"/>
      <c r="GEV111" s="136"/>
      <c r="GEW111" s="137"/>
      <c r="GEX111" s="137"/>
      <c r="GEY111" s="137"/>
      <c r="GEZ111" s="137"/>
      <c r="GFA111" s="137"/>
      <c r="GFB111" s="137"/>
      <c r="GFC111" s="137"/>
      <c r="GFD111" s="137"/>
      <c r="GFE111" s="137"/>
      <c r="GFF111" s="137"/>
      <c r="GFG111" s="137"/>
      <c r="GFH111" s="137"/>
      <c r="GFI111" s="137"/>
      <c r="GFJ111" s="137"/>
      <c r="GFK111" s="137"/>
      <c r="GFL111" s="137"/>
      <c r="GFM111" s="137"/>
      <c r="GFN111" s="137"/>
      <c r="GFO111" s="137"/>
      <c r="GFP111" s="137"/>
      <c r="GFQ111" s="137"/>
      <c r="GFR111" s="136"/>
      <c r="GFS111" s="137"/>
      <c r="GFT111" s="137"/>
      <c r="GFU111" s="137"/>
      <c r="GFV111" s="137"/>
      <c r="GFW111" s="137"/>
      <c r="GFX111" s="137"/>
      <c r="GFY111" s="137"/>
      <c r="GFZ111" s="137"/>
      <c r="GGA111" s="137"/>
      <c r="GGB111" s="137"/>
      <c r="GGC111" s="137"/>
      <c r="GGD111" s="137"/>
      <c r="GGE111" s="137"/>
      <c r="GGF111" s="137"/>
      <c r="GGG111" s="137"/>
      <c r="GGH111" s="137"/>
      <c r="GGI111" s="137"/>
      <c r="GGJ111" s="137"/>
      <c r="GGK111" s="137"/>
      <c r="GGL111" s="137"/>
      <c r="GGM111" s="137"/>
      <c r="GGN111" s="136"/>
      <c r="GGO111" s="137"/>
      <c r="GGP111" s="137"/>
      <c r="GGQ111" s="137"/>
      <c r="GGR111" s="137"/>
      <c r="GGS111" s="137"/>
      <c r="GGT111" s="137"/>
      <c r="GGU111" s="137"/>
      <c r="GGV111" s="137"/>
      <c r="GGW111" s="137"/>
      <c r="GGX111" s="137"/>
      <c r="GGY111" s="137"/>
      <c r="GGZ111" s="137"/>
      <c r="GHA111" s="137"/>
      <c r="GHB111" s="137"/>
      <c r="GHC111" s="137"/>
      <c r="GHD111" s="137"/>
      <c r="GHE111" s="137"/>
      <c r="GHF111" s="137"/>
      <c r="GHG111" s="137"/>
      <c r="GHH111" s="137"/>
      <c r="GHI111" s="137"/>
      <c r="GHJ111" s="136"/>
      <c r="GHK111" s="137"/>
      <c r="GHL111" s="137"/>
      <c r="GHM111" s="137"/>
      <c r="GHN111" s="137"/>
      <c r="GHO111" s="137"/>
      <c r="GHP111" s="137"/>
      <c r="GHQ111" s="137"/>
      <c r="GHR111" s="137"/>
      <c r="GHS111" s="137"/>
      <c r="GHT111" s="137"/>
      <c r="GHU111" s="137"/>
      <c r="GHV111" s="137"/>
      <c r="GHW111" s="137"/>
      <c r="GHX111" s="137"/>
      <c r="GHY111" s="137"/>
      <c r="GHZ111" s="137"/>
      <c r="GIA111" s="137"/>
      <c r="GIB111" s="137"/>
      <c r="GIC111" s="137"/>
      <c r="GID111" s="137"/>
      <c r="GIE111" s="137"/>
      <c r="GIF111" s="136"/>
      <c r="GIG111" s="137"/>
      <c r="GIH111" s="137"/>
      <c r="GII111" s="137"/>
      <c r="GIJ111" s="137"/>
      <c r="GIK111" s="137"/>
      <c r="GIL111" s="137"/>
      <c r="GIM111" s="137"/>
      <c r="GIN111" s="137"/>
      <c r="GIO111" s="137"/>
      <c r="GIP111" s="137"/>
      <c r="GIQ111" s="137"/>
      <c r="GIR111" s="137"/>
      <c r="GIS111" s="137"/>
      <c r="GIT111" s="137"/>
      <c r="GIU111" s="137"/>
      <c r="GIV111" s="137"/>
      <c r="GIW111" s="137"/>
      <c r="GIX111" s="137"/>
      <c r="GIY111" s="137"/>
      <c r="GIZ111" s="137"/>
      <c r="GJA111" s="137"/>
      <c r="GJB111" s="136"/>
      <c r="GJC111" s="137"/>
      <c r="GJD111" s="137"/>
      <c r="GJE111" s="137"/>
      <c r="GJF111" s="137"/>
      <c r="GJG111" s="137"/>
      <c r="GJH111" s="137"/>
      <c r="GJI111" s="137"/>
      <c r="GJJ111" s="137"/>
      <c r="GJK111" s="137"/>
      <c r="GJL111" s="137"/>
      <c r="GJM111" s="137"/>
      <c r="GJN111" s="137"/>
      <c r="GJO111" s="137"/>
      <c r="GJP111" s="137"/>
      <c r="GJQ111" s="137"/>
      <c r="GJR111" s="137"/>
      <c r="GJS111" s="137"/>
      <c r="GJT111" s="137"/>
      <c r="GJU111" s="137"/>
      <c r="GJV111" s="137"/>
      <c r="GJW111" s="137"/>
      <c r="GJX111" s="136"/>
      <c r="GJY111" s="137"/>
      <c r="GJZ111" s="137"/>
      <c r="GKA111" s="137"/>
      <c r="GKB111" s="137"/>
      <c r="GKC111" s="137"/>
      <c r="GKD111" s="137"/>
      <c r="GKE111" s="137"/>
      <c r="GKF111" s="137"/>
      <c r="GKG111" s="137"/>
      <c r="GKH111" s="137"/>
      <c r="GKI111" s="137"/>
      <c r="GKJ111" s="137"/>
      <c r="GKK111" s="137"/>
      <c r="GKL111" s="137"/>
      <c r="GKM111" s="137"/>
      <c r="GKN111" s="137"/>
      <c r="GKO111" s="137"/>
      <c r="GKP111" s="137"/>
      <c r="GKQ111" s="137"/>
      <c r="GKR111" s="137"/>
      <c r="GKS111" s="137"/>
      <c r="GKT111" s="136"/>
      <c r="GKU111" s="137"/>
      <c r="GKV111" s="137"/>
      <c r="GKW111" s="137"/>
      <c r="GKX111" s="137"/>
      <c r="GKY111" s="137"/>
      <c r="GKZ111" s="137"/>
      <c r="GLA111" s="137"/>
      <c r="GLB111" s="137"/>
      <c r="GLC111" s="137"/>
      <c r="GLD111" s="137"/>
      <c r="GLE111" s="137"/>
      <c r="GLF111" s="137"/>
      <c r="GLG111" s="137"/>
      <c r="GLH111" s="137"/>
      <c r="GLI111" s="137"/>
      <c r="GLJ111" s="137"/>
      <c r="GLK111" s="137"/>
      <c r="GLL111" s="137"/>
      <c r="GLM111" s="137"/>
      <c r="GLN111" s="137"/>
      <c r="GLO111" s="137"/>
      <c r="GLP111" s="136"/>
      <c r="GLQ111" s="137"/>
      <c r="GLR111" s="137"/>
      <c r="GLS111" s="137"/>
      <c r="GLT111" s="137"/>
      <c r="GLU111" s="137"/>
      <c r="GLV111" s="137"/>
      <c r="GLW111" s="137"/>
      <c r="GLX111" s="137"/>
      <c r="GLY111" s="137"/>
      <c r="GLZ111" s="137"/>
      <c r="GMA111" s="137"/>
      <c r="GMB111" s="137"/>
      <c r="GMC111" s="137"/>
      <c r="GMD111" s="137"/>
      <c r="GME111" s="137"/>
      <c r="GMF111" s="137"/>
      <c r="GMG111" s="137"/>
      <c r="GMH111" s="137"/>
      <c r="GMI111" s="137"/>
      <c r="GMJ111" s="137"/>
      <c r="GMK111" s="137"/>
      <c r="GML111" s="136"/>
      <c r="GMM111" s="137"/>
      <c r="GMN111" s="137"/>
      <c r="GMO111" s="137"/>
      <c r="GMP111" s="137"/>
      <c r="GMQ111" s="137"/>
      <c r="GMR111" s="137"/>
      <c r="GMS111" s="137"/>
      <c r="GMT111" s="137"/>
      <c r="GMU111" s="137"/>
      <c r="GMV111" s="137"/>
      <c r="GMW111" s="137"/>
      <c r="GMX111" s="137"/>
      <c r="GMY111" s="137"/>
      <c r="GMZ111" s="137"/>
      <c r="GNA111" s="137"/>
      <c r="GNB111" s="137"/>
      <c r="GNC111" s="137"/>
      <c r="GND111" s="137"/>
      <c r="GNE111" s="137"/>
      <c r="GNF111" s="137"/>
      <c r="GNG111" s="137"/>
      <c r="GNH111" s="136"/>
      <c r="GNI111" s="137"/>
      <c r="GNJ111" s="137"/>
      <c r="GNK111" s="137"/>
      <c r="GNL111" s="137"/>
      <c r="GNM111" s="137"/>
      <c r="GNN111" s="137"/>
      <c r="GNO111" s="137"/>
      <c r="GNP111" s="137"/>
      <c r="GNQ111" s="137"/>
      <c r="GNR111" s="137"/>
      <c r="GNS111" s="137"/>
      <c r="GNT111" s="137"/>
      <c r="GNU111" s="137"/>
      <c r="GNV111" s="137"/>
      <c r="GNW111" s="137"/>
      <c r="GNX111" s="137"/>
      <c r="GNY111" s="137"/>
      <c r="GNZ111" s="137"/>
      <c r="GOA111" s="137"/>
      <c r="GOB111" s="137"/>
      <c r="GOC111" s="137"/>
      <c r="GOD111" s="136"/>
      <c r="GOE111" s="137"/>
      <c r="GOF111" s="137"/>
      <c r="GOG111" s="137"/>
      <c r="GOH111" s="137"/>
      <c r="GOI111" s="137"/>
      <c r="GOJ111" s="137"/>
      <c r="GOK111" s="137"/>
      <c r="GOL111" s="137"/>
      <c r="GOM111" s="137"/>
      <c r="GON111" s="137"/>
      <c r="GOO111" s="137"/>
      <c r="GOP111" s="137"/>
      <c r="GOQ111" s="137"/>
      <c r="GOR111" s="137"/>
      <c r="GOS111" s="137"/>
      <c r="GOT111" s="137"/>
      <c r="GOU111" s="137"/>
      <c r="GOV111" s="137"/>
      <c r="GOW111" s="137"/>
      <c r="GOX111" s="137"/>
      <c r="GOY111" s="137"/>
      <c r="GOZ111" s="136"/>
      <c r="GPA111" s="137"/>
      <c r="GPB111" s="137"/>
      <c r="GPC111" s="137"/>
      <c r="GPD111" s="137"/>
      <c r="GPE111" s="137"/>
      <c r="GPF111" s="137"/>
      <c r="GPG111" s="137"/>
      <c r="GPH111" s="137"/>
      <c r="GPI111" s="137"/>
      <c r="GPJ111" s="137"/>
      <c r="GPK111" s="137"/>
      <c r="GPL111" s="137"/>
      <c r="GPM111" s="137"/>
      <c r="GPN111" s="137"/>
      <c r="GPO111" s="137"/>
      <c r="GPP111" s="137"/>
      <c r="GPQ111" s="137"/>
      <c r="GPR111" s="137"/>
      <c r="GPS111" s="137"/>
      <c r="GPT111" s="137"/>
      <c r="GPU111" s="137"/>
      <c r="GPV111" s="136"/>
      <c r="GPW111" s="137"/>
      <c r="GPX111" s="137"/>
      <c r="GPY111" s="137"/>
      <c r="GPZ111" s="137"/>
      <c r="GQA111" s="137"/>
      <c r="GQB111" s="137"/>
      <c r="GQC111" s="137"/>
      <c r="GQD111" s="137"/>
      <c r="GQE111" s="137"/>
      <c r="GQF111" s="137"/>
      <c r="GQG111" s="137"/>
      <c r="GQH111" s="137"/>
      <c r="GQI111" s="137"/>
      <c r="GQJ111" s="137"/>
      <c r="GQK111" s="137"/>
      <c r="GQL111" s="137"/>
      <c r="GQM111" s="137"/>
      <c r="GQN111" s="137"/>
      <c r="GQO111" s="137"/>
      <c r="GQP111" s="137"/>
      <c r="GQQ111" s="137"/>
      <c r="GQR111" s="136"/>
      <c r="GQS111" s="137"/>
      <c r="GQT111" s="137"/>
      <c r="GQU111" s="137"/>
      <c r="GQV111" s="137"/>
      <c r="GQW111" s="137"/>
      <c r="GQX111" s="137"/>
      <c r="GQY111" s="137"/>
      <c r="GQZ111" s="137"/>
      <c r="GRA111" s="137"/>
      <c r="GRB111" s="137"/>
      <c r="GRC111" s="137"/>
      <c r="GRD111" s="137"/>
      <c r="GRE111" s="137"/>
      <c r="GRF111" s="137"/>
      <c r="GRG111" s="137"/>
      <c r="GRH111" s="137"/>
      <c r="GRI111" s="137"/>
      <c r="GRJ111" s="137"/>
      <c r="GRK111" s="137"/>
      <c r="GRL111" s="137"/>
      <c r="GRM111" s="137"/>
      <c r="GRN111" s="136"/>
      <c r="GRO111" s="137"/>
      <c r="GRP111" s="137"/>
      <c r="GRQ111" s="137"/>
      <c r="GRR111" s="137"/>
      <c r="GRS111" s="137"/>
      <c r="GRT111" s="137"/>
      <c r="GRU111" s="137"/>
      <c r="GRV111" s="137"/>
      <c r="GRW111" s="137"/>
      <c r="GRX111" s="137"/>
      <c r="GRY111" s="137"/>
      <c r="GRZ111" s="137"/>
      <c r="GSA111" s="137"/>
      <c r="GSB111" s="137"/>
      <c r="GSC111" s="137"/>
      <c r="GSD111" s="137"/>
      <c r="GSE111" s="137"/>
      <c r="GSF111" s="137"/>
      <c r="GSG111" s="137"/>
      <c r="GSH111" s="137"/>
      <c r="GSI111" s="137"/>
      <c r="GSJ111" s="136"/>
      <c r="GSK111" s="137"/>
      <c r="GSL111" s="137"/>
      <c r="GSM111" s="137"/>
      <c r="GSN111" s="137"/>
      <c r="GSO111" s="137"/>
      <c r="GSP111" s="137"/>
      <c r="GSQ111" s="137"/>
      <c r="GSR111" s="137"/>
      <c r="GSS111" s="137"/>
      <c r="GST111" s="137"/>
      <c r="GSU111" s="137"/>
      <c r="GSV111" s="137"/>
      <c r="GSW111" s="137"/>
      <c r="GSX111" s="137"/>
      <c r="GSY111" s="137"/>
      <c r="GSZ111" s="137"/>
      <c r="GTA111" s="137"/>
      <c r="GTB111" s="137"/>
      <c r="GTC111" s="137"/>
      <c r="GTD111" s="137"/>
      <c r="GTE111" s="137"/>
      <c r="GTF111" s="136"/>
      <c r="GTG111" s="137"/>
      <c r="GTH111" s="137"/>
      <c r="GTI111" s="137"/>
      <c r="GTJ111" s="137"/>
      <c r="GTK111" s="137"/>
      <c r="GTL111" s="137"/>
      <c r="GTM111" s="137"/>
      <c r="GTN111" s="137"/>
      <c r="GTO111" s="137"/>
      <c r="GTP111" s="137"/>
      <c r="GTQ111" s="137"/>
      <c r="GTR111" s="137"/>
      <c r="GTS111" s="137"/>
      <c r="GTT111" s="137"/>
      <c r="GTU111" s="137"/>
      <c r="GTV111" s="137"/>
      <c r="GTW111" s="137"/>
      <c r="GTX111" s="137"/>
      <c r="GTY111" s="137"/>
      <c r="GTZ111" s="137"/>
      <c r="GUA111" s="137"/>
      <c r="GUB111" s="136"/>
      <c r="GUC111" s="137"/>
      <c r="GUD111" s="137"/>
      <c r="GUE111" s="137"/>
      <c r="GUF111" s="137"/>
      <c r="GUG111" s="137"/>
      <c r="GUH111" s="137"/>
      <c r="GUI111" s="137"/>
      <c r="GUJ111" s="137"/>
      <c r="GUK111" s="137"/>
      <c r="GUL111" s="137"/>
      <c r="GUM111" s="137"/>
      <c r="GUN111" s="137"/>
      <c r="GUO111" s="137"/>
      <c r="GUP111" s="137"/>
      <c r="GUQ111" s="137"/>
      <c r="GUR111" s="137"/>
      <c r="GUS111" s="137"/>
      <c r="GUT111" s="137"/>
      <c r="GUU111" s="137"/>
      <c r="GUV111" s="137"/>
      <c r="GUW111" s="137"/>
      <c r="GUX111" s="136"/>
      <c r="GUY111" s="137"/>
      <c r="GUZ111" s="137"/>
      <c r="GVA111" s="137"/>
      <c r="GVB111" s="137"/>
      <c r="GVC111" s="137"/>
      <c r="GVD111" s="137"/>
      <c r="GVE111" s="137"/>
      <c r="GVF111" s="137"/>
      <c r="GVG111" s="137"/>
      <c r="GVH111" s="137"/>
      <c r="GVI111" s="137"/>
      <c r="GVJ111" s="137"/>
      <c r="GVK111" s="137"/>
      <c r="GVL111" s="137"/>
      <c r="GVM111" s="137"/>
      <c r="GVN111" s="137"/>
      <c r="GVO111" s="137"/>
      <c r="GVP111" s="137"/>
      <c r="GVQ111" s="137"/>
      <c r="GVR111" s="137"/>
      <c r="GVS111" s="137"/>
      <c r="GVT111" s="136"/>
      <c r="GVU111" s="137"/>
      <c r="GVV111" s="137"/>
      <c r="GVW111" s="137"/>
      <c r="GVX111" s="137"/>
      <c r="GVY111" s="137"/>
      <c r="GVZ111" s="137"/>
      <c r="GWA111" s="137"/>
      <c r="GWB111" s="137"/>
      <c r="GWC111" s="137"/>
      <c r="GWD111" s="137"/>
      <c r="GWE111" s="137"/>
      <c r="GWF111" s="137"/>
      <c r="GWG111" s="137"/>
      <c r="GWH111" s="137"/>
      <c r="GWI111" s="137"/>
      <c r="GWJ111" s="137"/>
      <c r="GWK111" s="137"/>
      <c r="GWL111" s="137"/>
      <c r="GWM111" s="137"/>
      <c r="GWN111" s="137"/>
      <c r="GWO111" s="137"/>
      <c r="GWP111" s="136"/>
      <c r="GWQ111" s="137"/>
      <c r="GWR111" s="137"/>
      <c r="GWS111" s="137"/>
      <c r="GWT111" s="137"/>
      <c r="GWU111" s="137"/>
      <c r="GWV111" s="137"/>
      <c r="GWW111" s="137"/>
      <c r="GWX111" s="137"/>
      <c r="GWY111" s="137"/>
      <c r="GWZ111" s="137"/>
      <c r="GXA111" s="137"/>
      <c r="GXB111" s="137"/>
      <c r="GXC111" s="137"/>
      <c r="GXD111" s="137"/>
      <c r="GXE111" s="137"/>
      <c r="GXF111" s="137"/>
      <c r="GXG111" s="137"/>
      <c r="GXH111" s="137"/>
      <c r="GXI111" s="137"/>
      <c r="GXJ111" s="137"/>
      <c r="GXK111" s="137"/>
      <c r="GXL111" s="136"/>
      <c r="GXM111" s="137"/>
      <c r="GXN111" s="137"/>
      <c r="GXO111" s="137"/>
      <c r="GXP111" s="137"/>
      <c r="GXQ111" s="137"/>
      <c r="GXR111" s="137"/>
      <c r="GXS111" s="137"/>
      <c r="GXT111" s="137"/>
      <c r="GXU111" s="137"/>
      <c r="GXV111" s="137"/>
      <c r="GXW111" s="137"/>
      <c r="GXX111" s="137"/>
      <c r="GXY111" s="137"/>
      <c r="GXZ111" s="137"/>
      <c r="GYA111" s="137"/>
      <c r="GYB111" s="137"/>
      <c r="GYC111" s="137"/>
      <c r="GYD111" s="137"/>
      <c r="GYE111" s="137"/>
      <c r="GYF111" s="137"/>
      <c r="GYG111" s="137"/>
      <c r="GYH111" s="136"/>
      <c r="GYI111" s="137"/>
      <c r="GYJ111" s="137"/>
      <c r="GYK111" s="137"/>
      <c r="GYL111" s="137"/>
      <c r="GYM111" s="137"/>
      <c r="GYN111" s="137"/>
      <c r="GYO111" s="137"/>
      <c r="GYP111" s="137"/>
      <c r="GYQ111" s="137"/>
      <c r="GYR111" s="137"/>
      <c r="GYS111" s="137"/>
      <c r="GYT111" s="137"/>
      <c r="GYU111" s="137"/>
      <c r="GYV111" s="137"/>
      <c r="GYW111" s="137"/>
      <c r="GYX111" s="137"/>
      <c r="GYY111" s="137"/>
      <c r="GYZ111" s="137"/>
      <c r="GZA111" s="137"/>
      <c r="GZB111" s="137"/>
      <c r="GZC111" s="137"/>
      <c r="GZD111" s="136"/>
      <c r="GZE111" s="137"/>
      <c r="GZF111" s="137"/>
      <c r="GZG111" s="137"/>
      <c r="GZH111" s="137"/>
      <c r="GZI111" s="137"/>
      <c r="GZJ111" s="137"/>
      <c r="GZK111" s="137"/>
      <c r="GZL111" s="137"/>
      <c r="GZM111" s="137"/>
      <c r="GZN111" s="137"/>
      <c r="GZO111" s="137"/>
      <c r="GZP111" s="137"/>
      <c r="GZQ111" s="137"/>
      <c r="GZR111" s="137"/>
      <c r="GZS111" s="137"/>
      <c r="GZT111" s="137"/>
      <c r="GZU111" s="137"/>
      <c r="GZV111" s="137"/>
      <c r="GZW111" s="137"/>
      <c r="GZX111" s="137"/>
      <c r="GZY111" s="137"/>
      <c r="GZZ111" s="136"/>
      <c r="HAA111" s="137"/>
      <c r="HAB111" s="137"/>
      <c r="HAC111" s="137"/>
      <c r="HAD111" s="137"/>
      <c r="HAE111" s="137"/>
      <c r="HAF111" s="137"/>
      <c r="HAG111" s="137"/>
      <c r="HAH111" s="137"/>
      <c r="HAI111" s="137"/>
      <c r="HAJ111" s="137"/>
      <c r="HAK111" s="137"/>
      <c r="HAL111" s="137"/>
      <c r="HAM111" s="137"/>
      <c r="HAN111" s="137"/>
      <c r="HAO111" s="137"/>
      <c r="HAP111" s="137"/>
      <c r="HAQ111" s="137"/>
      <c r="HAR111" s="137"/>
      <c r="HAS111" s="137"/>
      <c r="HAT111" s="137"/>
      <c r="HAU111" s="137"/>
      <c r="HAV111" s="136"/>
      <c r="HAW111" s="137"/>
      <c r="HAX111" s="137"/>
      <c r="HAY111" s="137"/>
      <c r="HAZ111" s="137"/>
      <c r="HBA111" s="137"/>
      <c r="HBB111" s="137"/>
      <c r="HBC111" s="137"/>
      <c r="HBD111" s="137"/>
      <c r="HBE111" s="137"/>
      <c r="HBF111" s="137"/>
      <c r="HBG111" s="137"/>
      <c r="HBH111" s="137"/>
      <c r="HBI111" s="137"/>
      <c r="HBJ111" s="137"/>
      <c r="HBK111" s="137"/>
      <c r="HBL111" s="137"/>
      <c r="HBM111" s="137"/>
      <c r="HBN111" s="137"/>
      <c r="HBO111" s="137"/>
      <c r="HBP111" s="137"/>
      <c r="HBQ111" s="137"/>
      <c r="HBR111" s="136"/>
      <c r="HBS111" s="137"/>
      <c r="HBT111" s="137"/>
      <c r="HBU111" s="137"/>
      <c r="HBV111" s="137"/>
      <c r="HBW111" s="137"/>
      <c r="HBX111" s="137"/>
      <c r="HBY111" s="137"/>
      <c r="HBZ111" s="137"/>
      <c r="HCA111" s="137"/>
      <c r="HCB111" s="137"/>
      <c r="HCC111" s="137"/>
      <c r="HCD111" s="137"/>
      <c r="HCE111" s="137"/>
      <c r="HCF111" s="137"/>
      <c r="HCG111" s="137"/>
      <c r="HCH111" s="137"/>
      <c r="HCI111" s="137"/>
      <c r="HCJ111" s="137"/>
      <c r="HCK111" s="137"/>
      <c r="HCL111" s="137"/>
      <c r="HCM111" s="137"/>
      <c r="HCN111" s="136"/>
      <c r="HCO111" s="137"/>
      <c r="HCP111" s="137"/>
      <c r="HCQ111" s="137"/>
      <c r="HCR111" s="137"/>
      <c r="HCS111" s="137"/>
      <c r="HCT111" s="137"/>
      <c r="HCU111" s="137"/>
      <c r="HCV111" s="137"/>
      <c r="HCW111" s="137"/>
      <c r="HCX111" s="137"/>
      <c r="HCY111" s="137"/>
      <c r="HCZ111" s="137"/>
      <c r="HDA111" s="137"/>
      <c r="HDB111" s="137"/>
      <c r="HDC111" s="137"/>
      <c r="HDD111" s="137"/>
      <c r="HDE111" s="137"/>
      <c r="HDF111" s="137"/>
      <c r="HDG111" s="137"/>
      <c r="HDH111" s="137"/>
      <c r="HDI111" s="137"/>
      <c r="HDJ111" s="136"/>
      <c r="HDK111" s="137"/>
      <c r="HDL111" s="137"/>
      <c r="HDM111" s="137"/>
      <c r="HDN111" s="137"/>
      <c r="HDO111" s="137"/>
      <c r="HDP111" s="137"/>
      <c r="HDQ111" s="137"/>
      <c r="HDR111" s="137"/>
      <c r="HDS111" s="137"/>
      <c r="HDT111" s="137"/>
      <c r="HDU111" s="137"/>
      <c r="HDV111" s="137"/>
      <c r="HDW111" s="137"/>
      <c r="HDX111" s="137"/>
      <c r="HDY111" s="137"/>
      <c r="HDZ111" s="137"/>
      <c r="HEA111" s="137"/>
      <c r="HEB111" s="137"/>
      <c r="HEC111" s="137"/>
      <c r="HED111" s="137"/>
      <c r="HEE111" s="137"/>
      <c r="HEF111" s="136"/>
      <c r="HEG111" s="137"/>
      <c r="HEH111" s="137"/>
      <c r="HEI111" s="137"/>
      <c r="HEJ111" s="137"/>
      <c r="HEK111" s="137"/>
      <c r="HEL111" s="137"/>
      <c r="HEM111" s="137"/>
      <c r="HEN111" s="137"/>
      <c r="HEO111" s="137"/>
      <c r="HEP111" s="137"/>
      <c r="HEQ111" s="137"/>
      <c r="HER111" s="137"/>
      <c r="HES111" s="137"/>
      <c r="HET111" s="137"/>
      <c r="HEU111" s="137"/>
      <c r="HEV111" s="137"/>
      <c r="HEW111" s="137"/>
      <c r="HEX111" s="137"/>
      <c r="HEY111" s="137"/>
      <c r="HEZ111" s="137"/>
      <c r="HFA111" s="137"/>
      <c r="HFB111" s="136"/>
      <c r="HFC111" s="137"/>
      <c r="HFD111" s="137"/>
      <c r="HFE111" s="137"/>
      <c r="HFF111" s="137"/>
      <c r="HFG111" s="137"/>
      <c r="HFH111" s="137"/>
      <c r="HFI111" s="137"/>
      <c r="HFJ111" s="137"/>
      <c r="HFK111" s="137"/>
      <c r="HFL111" s="137"/>
      <c r="HFM111" s="137"/>
      <c r="HFN111" s="137"/>
      <c r="HFO111" s="137"/>
      <c r="HFP111" s="137"/>
      <c r="HFQ111" s="137"/>
      <c r="HFR111" s="137"/>
      <c r="HFS111" s="137"/>
      <c r="HFT111" s="137"/>
      <c r="HFU111" s="137"/>
      <c r="HFV111" s="137"/>
      <c r="HFW111" s="137"/>
      <c r="HFX111" s="136"/>
      <c r="HFY111" s="137"/>
      <c r="HFZ111" s="137"/>
      <c r="HGA111" s="137"/>
      <c r="HGB111" s="137"/>
      <c r="HGC111" s="137"/>
      <c r="HGD111" s="137"/>
      <c r="HGE111" s="137"/>
      <c r="HGF111" s="137"/>
      <c r="HGG111" s="137"/>
      <c r="HGH111" s="137"/>
      <c r="HGI111" s="137"/>
      <c r="HGJ111" s="137"/>
      <c r="HGK111" s="137"/>
      <c r="HGL111" s="137"/>
      <c r="HGM111" s="137"/>
      <c r="HGN111" s="137"/>
      <c r="HGO111" s="137"/>
      <c r="HGP111" s="137"/>
      <c r="HGQ111" s="137"/>
      <c r="HGR111" s="137"/>
      <c r="HGS111" s="137"/>
      <c r="HGT111" s="136"/>
      <c r="HGU111" s="137"/>
      <c r="HGV111" s="137"/>
      <c r="HGW111" s="137"/>
      <c r="HGX111" s="137"/>
      <c r="HGY111" s="137"/>
      <c r="HGZ111" s="137"/>
      <c r="HHA111" s="137"/>
      <c r="HHB111" s="137"/>
      <c r="HHC111" s="137"/>
      <c r="HHD111" s="137"/>
      <c r="HHE111" s="137"/>
      <c r="HHF111" s="137"/>
      <c r="HHG111" s="137"/>
      <c r="HHH111" s="137"/>
      <c r="HHI111" s="137"/>
      <c r="HHJ111" s="137"/>
      <c r="HHK111" s="137"/>
      <c r="HHL111" s="137"/>
      <c r="HHM111" s="137"/>
      <c r="HHN111" s="137"/>
      <c r="HHO111" s="137"/>
      <c r="HHP111" s="136"/>
      <c r="HHQ111" s="137"/>
      <c r="HHR111" s="137"/>
      <c r="HHS111" s="137"/>
      <c r="HHT111" s="137"/>
      <c r="HHU111" s="137"/>
      <c r="HHV111" s="137"/>
      <c r="HHW111" s="137"/>
      <c r="HHX111" s="137"/>
      <c r="HHY111" s="137"/>
      <c r="HHZ111" s="137"/>
      <c r="HIA111" s="137"/>
      <c r="HIB111" s="137"/>
      <c r="HIC111" s="137"/>
      <c r="HID111" s="137"/>
      <c r="HIE111" s="137"/>
      <c r="HIF111" s="137"/>
      <c r="HIG111" s="137"/>
      <c r="HIH111" s="137"/>
      <c r="HII111" s="137"/>
      <c r="HIJ111" s="137"/>
      <c r="HIK111" s="137"/>
      <c r="HIL111" s="136"/>
      <c r="HIM111" s="137"/>
      <c r="HIN111" s="137"/>
      <c r="HIO111" s="137"/>
      <c r="HIP111" s="137"/>
      <c r="HIQ111" s="137"/>
      <c r="HIR111" s="137"/>
      <c r="HIS111" s="137"/>
      <c r="HIT111" s="137"/>
      <c r="HIU111" s="137"/>
      <c r="HIV111" s="137"/>
      <c r="HIW111" s="137"/>
      <c r="HIX111" s="137"/>
      <c r="HIY111" s="137"/>
      <c r="HIZ111" s="137"/>
      <c r="HJA111" s="137"/>
      <c r="HJB111" s="137"/>
      <c r="HJC111" s="137"/>
      <c r="HJD111" s="137"/>
      <c r="HJE111" s="137"/>
      <c r="HJF111" s="137"/>
      <c r="HJG111" s="137"/>
      <c r="HJH111" s="136"/>
      <c r="HJI111" s="137"/>
      <c r="HJJ111" s="137"/>
      <c r="HJK111" s="137"/>
      <c r="HJL111" s="137"/>
      <c r="HJM111" s="137"/>
      <c r="HJN111" s="137"/>
      <c r="HJO111" s="137"/>
      <c r="HJP111" s="137"/>
      <c r="HJQ111" s="137"/>
      <c r="HJR111" s="137"/>
      <c r="HJS111" s="137"/>
      <c r="HJT111" s="137"/>
      <c r="HJU111" s="137"/>
      <c r="HJV111" s="137"/>
      <c r="HJW111" s="137"/>
      <c r="HJX111" s="137"/>
      <c r="HJY111" s="137"/>
      <c r="HJZ111" s="137"/>
      <c r="HKA111" s="137"/>
      <c r="HKB111" s="137"/>
      <c r="HKC111" s="137"/>
      <c r="HKD111" s="136"/>
      <c r="HKE111" s="137"/>
      <c r="HKF111" s="137"/>
      <c r="HKG111" s="137"/>
      <c r="HKH111" s="137"/>
      <c r="HKI111" s="137"/>
      <c r="HKJ111" s="137"/>
      <c r="HKK111" s="137"/>
      <c r="HKL111" s="137"/>
      <c r="HKM111" s="137"/>
      <c r="HKN111" s="137"/>
      <c r="HKO111" s="137"/>
      <c r="HKP111" s="137"/>
      <c r="HKQ111" s="137"/>
      <c r="HKR111" s="137"/>
      <c r="HKS111" s="137"/>
      <c r="HKT111" s="137"/>
      <c r="HKU111" s="137"/>
      <c r="HKV111" s="137"/>
      <c r="HKW111" s="137"/>
      <c r="HKX111" s="137"/>
      <c r="HKY111" s="137"/>
      <c r="HKZ111" s="136"/>
      <c r="HLA111" s="137"/>
      <c r="HLB111" s="137"/>
      <c r="HLC111" s="137"/>
      <c r="HLD111" s="137"/>
      <c r="HLE111" s="137"/>
      <c r="HLF111" s="137"/>
      <c r="HLG111" s="137"/>
      <c r="HLH111" s="137"/>
      <c r="HLI111" s="137"/>
      <c r="HLJ111" s="137"/>
      <c r="HLK111" s="137"/>
      <c r="HLL111" s="137"/>
      <c r="HLM111" s="137"/>
      <c r="HLN111" s="137"/>
      <c r="HLO111" s="137"/>
      <c r="HLP111" s="137"/>
      <c r="HLQ111" s="137"/>
      <c r="HLR111" s="137"/>
      <c r="HLS111" s="137"/>
      <c r="HLT111" s="137"/>
      <c r="HLU111" s="137"/>
      <c r="HLV111" s="136"/>
      <c r="HLW111" s="137"/>
      <c r="HLX111" s="137"/>
      <c r="HLY111" s="137"/>
      <c r="HLZ111" s="137"/>
      <c r="HMA111" s="137"/>
      <c r="HMB111" s="137"/>
      <c r="HMC111" s="137"/>
      <c r="HMD111" s="137"/>
      <c r="HME111" s="137"/>
      <c r="HMF111" s="137"/>
      <c r="HMG111" s="137"/>
      <c r="HMH111" s="137"/>
      <c r="HMI111" s="137"/>
      <c r="HMJ111" s="137"/>
      <c r="HMK111" s="137"/>
      <c r="HML111" s="137"/>
      <c r="HMM111" s="137"/>
      <c r="HMN111" s="137"/>
      <c r="HMO111" s="137"/>
      <c r="HMP111" s="137"/>
      <c r="HMQ111" s="137"/>
      <c r="HMR111" s="136"/>
      <c r="HMS111" s="137"/>
      <c r="HMT111" s="137"/>
      <c r="HMU111" s="137"/>
      <c r="HMV111" s="137"/>
      <c r="HMW111" s="137"/>
      <c r="HMX111" s="137"/>
      <c r="HMY111" s="137"/>
      <c r="HMZ111" s="137"/>
      <c r="HNA111" s="137"/>
      <c r="HNB111" s="137"/>
      <c r="HNC111" s="137"/>
      <c r="HND111" s="137"/>
      <c r="HNE111" s="137"/>
      <c r="HNF111" s="137"/>
      <c r="HNG111" s="137"/>
      <c r="HNH111" s="137"/>
      <c r="HNI111" s="137"/>
      <c r="HNJ111" s="137"/>
      <c r="HNK111" s="137"/>
      <c r="HNL111" s="137"/>
      <c r="HNM111" s="137"/>
      <c r="HNN111" s="136"/>
      <c r="HNO111" s="137"/>
      <c r="HNP111" s="137"/>
      <c r="HNQ111" s="137"/>
      <c r="HNR111" s="137"/>
      <c r="HNS111" s="137"/>
      <c r="HNT111" s="137"/>
      <c r="HNU111" s="137"/>
      <c r="HNV111" s="137"/>
      <c r="HNW111" s="137"/>
      <c r="HNX111" s="137"/>
      <c r="HNY111" s="137"/>
      <c r="HNZ111" s="137"/>
      <c r="HOA111" s="137"/>
      <c r="HOB111" s="137"/>
      <c r="HOC111" s="137"/>
      <c r="HOD111" s="137"/>
      <c r="HOE111" s="137"/>
      <c r="HOF111" s="137"/>
      <c r="HOG111" s="137"/>
      <c r="HOH111" s="137"/>
      <c r="HOI111" s="137"/>
      <c r="HOJ111" s="136"/>
      <c r="HOK111" s="137"/>
      <c r="HOL111" s="137"/>
      <c r="HOM111" s="137"/>
      <c r="HON111" s="137"/>
      <c r="HOO111" s="137"/>
      <c r="HOP111" s="137"/>
      <c r="HOQ111" s="137"/>
      <c r="HOR111" s="137"/>
      <c r="HOS111" s="137"/>
      <c r="HOT111" s="137"/>
      <c r="HOU111" s="137"/>
      <c r="HOV111" s="137"/>
      <c r="HOW111" s="137"/>
      <c r="HOX111" s="137"/>
      <c r="HOY111" s="137"/>
      <c r="HOZ111" s="137"/>
      <c r="HPA111" s="137"/>
      <c r="HPB111" s="137"/>
      <c r="HPC111" s="137"/>
      <c r="HPD111" s="137"/>
      <c r="HPE111" s="137"/>
      <c r="HPF111" s="136"/>
      <c r="HPG111" s="137"/>
      <c r="HPH111" s="137"/>
      <c r="HPI111" s="137"/>
      <c r="HPJ111" s="137"/>
      <c r="HPK111" s="137"/>
      <c r="HPL111" s="137"/>
      <c r="HPM111" s="137"/>
      <c r="HPN111" s="137"/>
      <c r="HPO111" s="137"/>
      <c r="HPP111" s="137"/>
      <c r="HPQ111" s="137"/>
      <c r="HPR111" s="137"/>
      <c r="HPS111" s="137"/>
      <c r="HPT111" s="137"/>
      <c r="HPU111" s="137"/>
      <c r="HPV111" s="137"/>
      <c r="HPW111" s="137"/>
      <c r="HPX111" s="137"/>
      <c r="HPY111" s="137"/>
      <c r="HPZ111" s="137"/>
      <c r="HQA111" s="137"/>
      <c r="HQB111" s="136"/>
      <c r="HQC111" s="137"/>
      <c r="HQD111" s="137"/>
      <c r="HQE111" s="137"/>
      <c r="HQF111" s="137"/>
      <c r="HQG111" s="137"/>
      <c r="HQH111" s="137"/>
      <c r="HQI111" s="137"/>
      <c r="HQJ111" s="137"/>
      <c r="HQK111" s="137"/>
      <c r="HQL111" s="137"/>
      <c r="HQM111" s="137"/>
      <c r="HQN111" s="137"/>
      <c r="HQO111" s="137"/>
      <c r="HQP111" s="137"/>
      <c r="HQQ111" s="137"/>
      <c r="HQR111" s="137"/>
      <c r="HQS111" s="137"/>
      <c r="HQT111" s="137"/>
      <c r="HQU111" s="137"/>
      <c r="HQV111" s="137"/>
      <c r="HQW111" s="137"/>
      <c r="HQX111" s="136"/>
      <c r="HQY111" s="137"/>
      <c r="HQZ111" s="137"/>
      <c r="HRA111" s="137"/>
      <c r="HRB111" s="137"/>
      <c r="HRC111" s="137"/>
      <c r="HRD111" s="137"/>
      <c r="HRE111" s="137"/>
      <c r="HRF111" s="137"/>
      <c r="HRG111" s="137"/>
      <c r="HRH111" s="137"/>
      <c r="HRI111" s="137"/>
      <c r="HRJ111" s="137"/>
      <c r="HRK111" s="137"/>
      <c r="HRL111" s="137"/>
      <c r="HRM111" s="137"/>
      <c r="HRN111" s="137"/>
      <c r="HRO111" s="137"/>
      <c r="HRP111" s="137"/>
      <c r="HRQ111" s="137"/>
      <c r="HRR111" s="137"/>
      <c r="HRS111" s="137"/>
      <c r="HRT111" s="136"/>
      <c r="HRU111" s="137"/>
      <c r="HRV111" s="137"/>
      <c r="HRW111" s="137"/>
      <c r="HRX111" s="137"/>
      <c r="HRY111" s="137"/>
      <c r="HRZ111" s="137"/>
      <c r="HSA111" s="137"/>
      <c r="HSB111" s="137"/>
      <c r="HSC111" s="137"/>
      <c r="HSD111" s="137"/>
      <c r="HSE111" s="137"/>
      <c r="HSF111" s="137"/>
      <c r="HSG111" s="137"/>
      <c r="HSH111" s="137"/>
      <c r="HSI111" s="137"/>
      <c r="HSJ111" s="137"/>
      <c r="HSK111" s="137"/>
      <c r="HSL111" s="137"/>
      <c r="HSM111" s="137"/>
      <c r="HSN111" s="137"/>
      <c r="HSO111" s="137"/>
      <c r="HSP111" s="136"/>
      <c r="HSQ111" s="137"/>
      <c r="HSR111" s="137"/>
      <c r="HSS111" s="137"/>
      <c r="HST111" s="137"/>
      <c r="HSU111" s="137"/>
      <c r="HSV111" s="137"/>
      <c r="HSW111" s="137"/>
      <c r="HSX111" s="137"/>
      <c r="HSY111" s="137"/>
      <c r="HSZ111" s="137"/>
      <c r="HTA111" s="137"/>
      <c r="HTB111" s="137"/>
      <c r="HTC111" s="137"/>
      <c r="HTD111" s="137"/>
      <c r="HTE111" s="137"/>
      <c r="HTF111" s="137"/>
      <c r="HTG111" s="137"/>
      <c r="HTH111" s="137"/>
      <c r="HTI111" s="137"/>
      <c r="HTJ111" s="137"/>
      <c r="HTK111" s="137"/>
      <c r="HTL111" s="136"/>
      <c r="HTM111" s="137"/>
      <c r="HTN111" s="137"/>
      <c r="HTO111" s="137"/>
      <c r="HTP111" s="137"/>
      <c r="HTQ111" s="137"/>
      <c r="HTR111" s="137"/>
      <c r="HTS111" s="137"/>
      <c r="HTT111" s="137"/>
      <c r="HTU111" s="137"/>
      <c r="HTV111" s="137"/>
      <c r="HTW111" s="137"/>
      <c r="HTX111" s="137"/>
      <c r="HTY111" s="137"/>
      <c r="HTZ111" s="137"/>
      <c r="HUA111" s="137"/>
      <c r="HUB111" s="137"/>
      <c r="HUC111" s="137"/>
      <c r="HUD111" s="137"/>
      <c r="HUE111" s="137"/>
      <c r="HUF111" s="137"/>
      <c r="HUG111" s="137"/>
      <c r="HUH111" s="136"/>
      <c r="HUI111" s="137"/>
      <c r="HUJ111" s="137"/>
      <c r="HUK111" s="137"/>
      <c r="HUL111" s="137"/>
      <c r="HUM111" s="137"/>
      <c r="HUN111" s="137"/>
      <c r="HUO111" s="137"/>
      <c r="HUP111" s="137"/>
      <c r="HUQ111" s="137"/>
      <c r="HUR111" s="137"/>
      <c r="HUS111" s="137"/>
      <c r="HUT111" s="137"/>
      <c r="HUU111" s="137"/>
      <c r="HUV111" s="137"/>
      <c r="HUW111" s="137"/>
      <c r="HUX111" s="137"/>
      <c r="HUY111" s="137"/>
      <c r="HUZ111" s="137"/>
      <c r="HVA111" s="137"/>
      <c r="HVB111" s="137"/>
      <c r="HVC111" s="137"/>
      <c r="HVD111" s="136"/>
      <c r="HVE111" s="137"/>
      <c r="HVF111" s="137"/>
      <c r="HVG111" s="137"/>
      <c r="HVH111" s="137"/>
      <c r="HVI111" s="137"/>
      <c r="HVJ111" s="137"/>
      <c r="HVK111" s="137"/>
      <c r="HVL111" s="137"/>
      <c r="HVM111" s="137"/>
      <c r="HVN111" s="137"/>
      <c r="HVO111" s="137"/>
      <c r="HVP111" s="137"/>
      <c r="HVQ111" s="137"/>
      <c r="HVR111" s="137"/>
      <c r="HVS111" s="137"/>
      <c r="HVT111" s="137"/>
      <c r="HVU111" s="137"/>
      <c r="HVV111" s="137"/>
      <c r="HVW111" s="137"/>
      <c r="HVX111" s="137"/>
      <c r="HVY111" s="137"/>
      <c r="HVZ111" s="136"/>
      <c r="HWA111" s="137"/>
      <c r="HWB111" s="137"/>
      <c r="HWC111" s="137"/>
      <c r="HWD111" s="137"/>
      <c r="HWE111" s="137"/>
      <c r="HWF111" s="137"/>
      <c r="HWG111" s="137"/>
      <c r="HWH111" s="137"/>
      <c r="HWI111" s="137"/>
      <c r="HWJ111" s="137"/>
      <c r="HWK111" s="137"/>
      <c r="HWL111" s="137"/>
      <c r="HWM111" s="137"/>
      <c r="HWN111" s="137"/>
      <c r="HWO111" s="137"/>
      <c r="HWP111" s="137"/>
      <c r="HWQ111" s="137"/>
      <c r="HWR111" s="137"/>
      <c r="HWS111" s="137"/>
      <c r="HWT111" s="137"/>
      <c r="HWU111" s="137"/>
      <c r="HWV111" s="136"/>
      <c r="HWW111" s="137"/>
      <c r="HWX111" s="137"/>
      <c r="HWY111" s="137"/>
      <c r="HWZ111" s="137"/>
      <c r="HXA111" s="137"/>
      <c r="HXB111" s="137"/>
      <c r="HXC111" s="137"/>
      <c r="HXD111" s="137"/>
      <c r="HXE111" s="137"/>
      <c r="HXF111" s="137"/>
      <c r="HXG111" s="137"/>
      <c r="HXH111" s="137"/>
      <c r="HXI111" s="137"/>
      <c r="HXJ111" s="137"/>
      <c r="HXK111" s="137"/>
      <c r="HXL111" s="137"/>
      <c r="HXM111" s="137"/>
      <c r="HXN111" s="137"/>
      <c r="HXO111" s="137"/>
      <c r="HXP111" s="137"/>
      <c r="HXQ111" s="137"/>
      <c r="HXR111" s="136"/>
      <c r="HXS111" s="137"/>
      <c r="HXT111" s="137"/>
      <c r="HXU111" s="137"/>
      <c r="HXV111" s="137"/>
      <c r="HXW111" s="137"/>
      <c r="HXX111" s="137"/>
      <c r="HXY111" s="137"/>
      <c r="HXZ111" s="137"/>
      <c r="HYA111" s="137"/>
      <c r="HYB111" s="137"/>
      <c r="HYC111" s="137"/>
      <c r="HYD111" s="137"/>
      <c r="HYE111" s="137"/>
      <c r="HYF111" s="137"/>
      <c r="HYG111" s="137"/>
      <c r="HYH111" s="137"/>
      <c r="HYI111" s="137"/>
      <c r="HYJ111" s="137"/>
      <c r="HYK111" s="137"/>
      <c r="HYL111" s="137"/>
      <c r="HYM111" s="137"/>
      <c r="HYN111" s="136"/>
      <c r="HYO111" s="137"/>
      <c r="HYP111" s="137"/>
      <c r="HYQ111" s="137"/>
      <c r="HYR111" s="137"/>
      <c r="HYS111" s="137"/>
      <c r="HYT111" s="137"/>
      <c r="HYU111" s="137"/>
      <c r="HYV111" s="137"/>
      <c r="HYW111" s="137"/>
      <c r="HYX111" s="137"/>
      <c r="HYY111" s="137"/>
      <c r="HYZ111" s="137"/>
      <c r="HZA111" s="137"/>
      <c r="HZB111" s="137"/>
      <c r="HZC111" s="137"/>
      <c r="HZD111" s="137"/>
      <c r="HZE111" s="137"/>
      <c r="HZF111" s="137"/>
      <c r="HZG111" s="137"/>
      <c r="HZH111" s="137"/>
      <c r="HZI111" s="137"/>
      <c r="HZJ111" s="136"/>
      <c r="HZK111" s="137"/>
      <c r="HZL111" s="137"/>
      <c r="HZM111" s="137"/>
      <c r="HZN111" s="137"/>
      <c r="HZO111" s="137"/>
      <c r="HZP111" s="137"/>
      <c r="HZQ111" s="137"/>
      <c r="HZR111" s="137"/>
      <c r="HZS111" s="137"/>
      <c r="HZT111" s="137"/>
      <c r="HZU111" s="137"/>
      <c r="HZV111" s="137"/>
      <c r="HZW111" s="137"/>
      <c r="HZX111" s="137"/>
      <c r="HZY111" s="137"/>
      <c r="HZZ111" s="137"/>
      <c r="IAA111" s="137"/>
      <c r="IAB111" s="137"/>
      <c r="IAC111" s="137"/>
      <c r="IAD111" s="137"/>
      <c r="IAE111" s="137"/>
      <c r="IAF111" s="136"/>
      <c r="IAG111" s="137"/>
      <c r="IAH111" s="137"/>
      <c r="IAI111" s="137"/>
      <c r="IAJ111" s="137"/>
      <c r="IAK111" s="137"/>
      <c r="IAL111" s="137"/>
      <c r="IAM111" s="137"/>
      <c r="IAN111" s="137"/>
      <c r="IAO111" s="137"/>
      <c r="IAP111" s="137"/>
      <c r="IAQ111" s="137"/>
      <c r="IAR111" s="137"/>
      <c r="IAS111" s="137"/>
      <c r="IAT111" s="137"/>
      <c r="IAU111" s="137"/>
      <c r="IAV111" s="137"/>
      <c r="IAW111" s="137"/>
      <c r="IAX111" s="137"/>
      <c r="IAY111" s="137"/>
      <c r="IAZ111" s="137"/>
      <c r="IBA111" s="137"/>
      <c r="IBB111" s="136"/>
      <c r="IBC111" s="137"/>
      <c r="IBD111" s="137"/>
      <c r="IBE111" s="137"/>
      <c r="IBF111" s="137"/>
      <c r="IBG111" s="137"/>
      <c r="IBH111" s="137"/>
      <c r="IBI111" s="137"/>
      <c r="IBJ111" s="137"/>
      <c r="IBK111" s="137"/>
      <c r="IBL111" s="137"/>
      <c r="IBM111" s="137"/>
      <c r="IBN111" s="137"/>
      <c r="IBO111" s="137"/>
      <c r="IBP111" s="137"/>
      <c r="IBQ111" s="137"/>
      <c r="IBR111" s="137"/>
      <c r="IBS111" s="137"/>
      <c r="IBT111" s="137"/>
      <c r="IBU111" s="137"/>
      <c r="IBV111" s="137"/>
      <c r="IBW111" s="137"/>
      <c r="IBX111" s="136"/>
      <c r="IBY111" s="137"/>
      <c r="IBZ111" s="137"/>
      <c r="ICA111" s="137"/>
      <c r="ICB111" s="137"/>
      <c r="ICC111" s="137"/>
      <c r="ICD111" s="137"/>
      <c r="ICE111" s="137"/>
      <c r="ICF111" s="137"/>
      <c r="ICG111" s="137"/>
      <c r="ICH111" s="137"/>
      <c r="ICI111" s="137"/>
      <c r="ICJ111" s="137"/>
      <c r="ICK111" s="137"/>
      <c r="ICL111" s="137"/>
      <c r="ICM111" s="137"/>
      <c r="ICN111" s="137"/>
      <c r="ICO111" s="137"/>
      <c r="ICP111" s="137"/>
      <c r="ICQ111" s="137"/>
      <c r="ICR111" s="137"/>
      <c r="ICS111" s="137"/>
      <c r="ICT111" s="136"/>
      <c r="ICU111" s="137"/>
      <c r="ICV111" s="137"/>
      <c r="ICW111" s="137"/>
      <c r="ICX111" s="137"/>
      <c r="ICY111" s="137"/>
      <c r="ICZ111" s="137"/>
      <c r="IDA111" s="137"/>
      <c r="IDB111" s="137"/>
      <c r="IDC111" s="137"/>
      <c r="IDD111" s="137"/>
      <c r="IDE111" s="137"/>
      <c r="IDF111" s="137"/>
      <c r="IDG111" s="137"/>
      <c r="IDH111" s="137"/>
      <c r="IDI111" s="137"/>
      <c r="IDJ111" s="137"/>
      <c r="IDK111" s="137"/>
      <c r="IDL111" s="137"/>
      <c r="IDM111" s="137"/>
      <c r="IDN111" s="137"/>
      <c r="IDO111" s="137"/>
      <c r="IDP111" s="136"/>
      <c r="IDQ111" s="137"/>
      <c r="IDR111" s="137"/>
      <c r="IDS111" s="137"/>
      <c r="IDT111" s="137"/>
      <c r="IDU111" s="137"/>
      <c r="IDV111" s="137"/>
      <c r="IDW111" s="137"/>
      <c r="IDX111" s="137"/>
      <c r="IDY111" s="137"/>
      <c r="IDZ111" s="137"/>
      <c r="IEA111" s="137"/>
      <c r="IEB111" s="137"/>
      <c r="IEC111" s="137"/>
      <c r="IED111" s="137"/>
      <c r="IEE111" s="137"/>
      <c r="IEF111" s="137"/>
      <c r="IEG111" s="137"/>
      <c r="IEH111" s="137"/>
      <c r="IEI111" s="137"/>
      <c r="IEJ111" s="137"/>
      <c r="IEK111" s="137"/>
      <c r="IEL111" s="136"/>
      <c r="IEM111" s="137"/>
      <c r="IEN111" s="137"/>
      <c r="IEO111" s="137"/>
      <c r="IEP111" s="137"/>
      <c r="IEQ111" s="137"/>
      <c r="IER111" s="137"/>
      <c r="IES111" s="137"/>
      <c r="IET111" s="137"/>
      <c r="IEU111" s="137"/>
      <c r="IEV111" s="137"/>
      <c r="IEW111" s="137"/>
      <c r="IEX111" s="137"/>
      <c r="IEY111" s="137"/>
      <c r="IEZ111" s="137"/>
      <c r="IFA111" s="137"/>
      <c r="IFB111" s="137"/>
      <c r="IFC111" s="137"/>
      <c r="IFD111" s="137"/>
      <c r="IFE111" s="137"/>
      <c r="IFF111" s="137"/>
      <c r="IFG111" s="137"/>
      <c r="IFH111" s="136"/>
      <c r="IFI111" s="137"/>
      <c r="IFJ111" s="137"/>
      <c r="IFK111" s="137"/>
      <c r="IFL111" s="137"/>
      <c r="IFM111" s="137"/>
      <c r="IFN111" s="137"/>
      <c r="IFO111" s="137"/>
      <c r="IFP111" s="137"/>
      <c r="IFQ111" s="137"/>
      <c r="IFR111" s="137"/>
      <c r="IFS111" s="137"/>
      <c r="IFT111" s="137"/>
      <c r="IFU111" s="137"/>
      <c r="IFV111" s="137"/>
      <c r="IFW111" s="137"/>
      <c r="IFX111" s="137"/>
      <c r="IFY111" s="137"/>
      <c r="IFZ111" s="137"/>
      <c r="IGA111" s="137"/>
      <c r="IGB111" s="137"/>
      <c r="IGC111" s="137"/>
      <c r="IGD111" s="136"/>
      <c r="IGE111" s="137"/>
      <c r="IGF111" s="137"/>
      <c r="IGG111" s="137"/>
      <c r="IGH111" s="137"/>
      <c r="IGI111" s="137"/>
      <c r="IGJ111" s="137"/>
      <c r="IGK111" s="137"/>
      <c r="IGL111" s="137"/>
      <c r="IGM111" s="137"/>
      <c r="IGN111" s="137"/>
      <c r="IGO111" s="137"/>
      <c r="IGP111" s="137"/>
      <c r="IGQ111" s="137"/>
      <c r="IGR111" s="137"/>
      <c r="IGS111" s="137"/>
      <c r="IGT111" s="137"/>
      <c r="IGU111" s="137"/>
      <c r="IGV111" s="137"/>
      <c r="IGW111" s="137"/>
      <c r="IGX111" s="137"/>
      <c r="IGY111" s="137"/>
      <c r="IGZ111" s="136"/>
      <c r="IHA111" s="137"/>
      <c r="IHB111" s="137"/>
      <c r="IHC111" s="137"/>
      <c r="IHD111" s="137"/>
      <c r="IHE111" s="137"/>
      <c r="IHF111" s="137"/>
      <c r="IHG111" s="137"/>
      <c r="IHH111" s="137"/>
      <c r="IHI111" s="137"/>
      <c r="IHJ111" s="137"/>
      <c r="IHK111" s="137"/>
      <c r="IHL111" s="137"/>
      <c r="IHM111" s="137"/>
      <c r="IHN111" s="137"/>
      <c r="IHO111" s="137"/>
      <c r="IHP111" s="137"/>
      <c r="IHQ111" s="137"/>
      <c r="IHR111" s="137"/>
      <c r="IHS111" s="137"/>
      <c r="IHT111" s="137"/>
      <c r="IHU111" s="137"/>
      <c r="IHV111" s="136"/>
      <c r="IHW111" s="137"/>
      <c r="IHX111" s="137"/>
      <c r="IHY111" s="137"/>
      <c r="IHZ111" s="137"/>
      <c r="IIA111" s="137"/>
      <c r="IIB111" s="137"/>
      <c r="IIC111" s="137"/>
      <c r="IID111" s="137"/>
      <c r="IIE111" s="137"/>
      <c r="IIF111" s="137"/>
      <c r="IIG111" s="137"/>
      <c r="IIH111" s="137"/>
      <c r="III111" s="137"/>
      <c r="IIJ111" s="137"/>
      <c r="IIK111" s="137"/>
      <c r="IIL111" s="137"/>
      <c r="IIM111" s="137"/>
      <c r="IIN111" s="137"/>
      <c r="IIO111" s="137"/>
      <c r="IIP111" s="137"/>
      <c r="IIQ111" s="137"/>
      <c r="IIR111" s="136"/>
      <c r="IIS111" s="137"/>
      <c r="IIT111" s="137"/>
      <c r="IIU111" s="137"/>
      <c r="IIV111" s="137"/>
      <c r="IIW111" s="137"/>
      <c r="IIX111" s="137"/>
      <c r="IIY111" s="137"/>
      <c r="IIZ111" s="137"/>
      <c r="IJA111" s="137"/>
      <c r="IJB111" s="137"/>
      <c r="IJC111" s="137"/>
      <c r="IJD111" s="137"/>
      <c r="IJE111" s="137"/>
      <c r="IJF111" s="137"/>
      <c r="IJG111" s="137"/>
      <c r="IJH111" s="137"/>
      <c r="IJI111" s="137"/>
      <c r="IJJ111" s="137"/>
      <c r="IJK111" s="137"/>
      <c r="IJL111" s="137"/>
      <c r="IJM111" s="137"/>
      <c r="IJN111" s="136"/>
      <c r="IJO111" s="137"/>
      <c r="IJP111" s="137"/>
      <c r="IJQ111" s="137"/>
      <c r="IJR111" s="137"/>
      <c r="IJS111" s="137"/>
      <c r="IJT111" s="137"/>
      <c r="IJU111" s="137"/>
      <c r="IJV111" s="137"/>
      <c r="IJW111" s="137"/>
      <c r="IJX111" s="137"/>
      <c r="IJY111" s="137"/>
      <c r="IJZ111" s="137"/>
      <c r="IKA111" s="137"/>
      <c r="IKB111" s="137"/>
      <c r="IKC111" s="137"/>
      <c r="IKD111" s="137"/>
      <c r="IKE111" s="137"/>
      <c r="IKF111" s="137"/>
      <c r="IKG111" s="137"/>
      <c r="IKH111" s="137"/>
      <c r="IKI111" s="137"/>
      <c r="IKJ111" s="136"/>
      <c r="IKK111" s="137"/>
      <c r="IKL111" s="137"/>
      <c r="IKM111" s="137"/>
      <c r="IKN111" s="137"/>
      <c r="IKO111" s="137"/>
      <c r="IKP111" s="137"/>
      <c r="IKQ111" s="137"/>
      <c r="IKR111" s="137"/>
      <c r="IKS111" s="137"/>
      <c r="IKT111" s="137"/>
      <c r="IKU111" s="137"/>
      <c r="IKV111" s="137"/>
      <c r="IKW111" s="137"/>
      <c r="IKX111" s="137"/>
      <c r="IKY111" s="137"/>
      <c r="IKZ111" s="137"/>
      <c r="ILA111" s="137"/>
      <c r="ILB111" s="137"/>
      <c r="ILC111" s="137"/>
      <c r="ILD111" s="137"/>
      <c r="ILE111" s="137"/>
      <c r="ILF111" s="136"/>
      <c r="ILG111" s="137"/>
      <c r="ILH111" s="137"/>
      <c r="ILI111" s="137"/>
      <c r="ILJ111" s="137"/>
      <c r="ILK111" s="137"/>
      <c r="ILL111" s="137"/>
      <c r="ILM111" s="137"/>
      <c r="ILN111" s="137"/>
      <c r="ILO111" s="137"/>
      <c r="ILP111" s="137"/>
      <c r="ILQ111" s="137"/>
      <c r="ILR111" s="137"/>
      <c r="ILS111" s="137"/>
      <c r="ILT111" s="137"/>
      <c r="ILU111" s="137"/>
      <c r="ILV111" s="137"/>
      <c r="ILW111" s="137"/>
      <c r="ILX111" s="137"/>
      <c r="ILY111" s="137"/>
      <c r="ILZ111" s="137"/>
      <c r="IMA111" s="137"/>
      <c r="IMB111" s="136"/>
      <c r="IMC111" s="137"/>
      <c r="IMD111" s="137"/>
      <c r="IME111" s="137"/>
      <c r="IMF111" s="137"/>
      <c r="IMG111" s="137"/>
      <c r="IMH111" s="137"/>
      <c r="IMI111" s="137"/>
      <c r="IMJ111" s="137"/>
      <c r="IMK111" s="137"/>
      <c r="IML111" s="137"/>
      <c r="IMM111" s="137"/>
      <c r="IMN111" s="137"/>
      <c r="IMO111" s="137"/>
      <c r="IMP111" s="137"/>
      <c r="IMQ111" s="137"/>
      <c r="IMR111" s="137"/>
      <c r="IMS111" s="137"/>
      <c r="IMT111" s="137"/>
      <c r="IMU111" s="137"/>
      <c r="IMV111" s="137"/>
      <c r="IMW111" s="137"/>
      <c r="IMX111" s="136"/>
      <c r="IMY111" s="137"/>
      <c r="IMZ111" s="137"/>
      <c r="INA111" s="137"/>
      <c r="INB111" s="137"/>
      <c r="INC111" s="137"/>
      <c r="IND111" s="137"/>
      <c r="INE111" s="137"/>
      <c r="INF111" s="137"/>
      <c r="ING111" s="137"/>
      <c r="INH111" s="137"/>
      <c r="INI111" s="137"/>
      <c r="INJ111" s="137"/>
      <c r="INK111" s="137"/>
      <c r="INL111" s="137"/>
      <c r="INM111" s="137"/>
      <c r="INN111" s="137"/>
      <c r="INO111" s="137"/>
      <c r="INP111" s="137"/>
      <c r="INQ111" s="137"/>
      <c r="INR111" s="137"/>
      <c r="INS111" s="137"/>
      <c r="INT111" s="136"/>
      <c r="INU111" s="137"/>
      <c r="INV111" s="137"/>
      <c r="INW111" s="137"/>
      <c r="INX111" s="137"/>
      <c r="INY111" s="137"/>
      <c r="INZ111" s="137"/>
      <c r="IOA111" s="137"/>
      <c r="IOB111" s="137"/>
      <c r="IOC111" s="137"/>
      <c r="IOD111" s="137"/>
      <c r="IOE111" s="137"/>
      <c r="IOF111" s="137"/>
      <c r="IOG111" s="137"/>
      <c r="IOH111" s="137"/>
      <c r="IOI111" s="137"/>
      <c r="IOJ111" s="137"/>
      <c r="IOK111" s="137"/>
      <c r="IOL111" s="137"/>
      <c r="IOM111" s="137"/>
      <c r="ION111" s="137"/>
      <c r="IOO111" s="137"/>
      <c r="IOP111" s="136"/>
      <c r="IOQ111" s="137"/>
      <c r="IOR111" s="137"/>
      <c r="IOS111" s="137"/>
      <c r="IOT111" s="137"/>
      <c r="IOU111" s="137"/>
      <c r="IOV111" s="137"/>
      <c r="IOW111" s="137"/>
      <c r="IOX111" s="137"/>
      <c r="IOY111" s="137"/>
      <c r="IOZ111" s="137"/>
      <c r="IPA111" s="137"/>
      <c r="IPB111" s="137"/>
      <c r="IPC111" s="137"/>
      <c r="IPD111" s="137"/>
      <c r="IPE111" s="137"/>
      <c r="IPF111" s="137"/>
      <c r="IPG111" s="137"/>
      <c r="IPH111" s="137"/>
      <c r="IPI111" s="137"/>
      <c r="IPJ111" s="137"/>
      <c r="IPK111" s="137"/>
      <c r="IPL111" s="136"/>
      <c r="IPM111" s="137"/>
      <c r="IPN111" s="137"/>
      <c r="IPO111" s="137"/>
      <c r="IPP111" s="137"/>
      <c r="IPQ111" s="137"/>
      <c r="IPR111" s="137"/>
      <c r="IPS111" s="137"/>
      <c r="IPT111" s="137"/>
      <c r="IPU111" s="137"/>
      <c r="IPV111" s="137"/>
      <c r="IPW111" s="137"/>
      <c r="IPX111" s="137"/>
      <c r="IPY111" s="137"/>
      <c r="IPZ111" s="137"/>
      <c r="IQA111" s="137"/>
      <c r="IQB111" s="137"/>
      <c r="IQC111" s="137"/>
      <c r="IQD111" s="137"/>
      <c r="IQE111" s="137"/>
      <c r="IQF111" s="137"/>
      <c r="IQG111" s="137"/>
      <c r="IQH111" s="136"/>
      <c r="IQI111" s="137"/>
      <c r="IQJ111" s="137"/>
      <c r="IQK111" s="137"/>
      <c r="IQL111" s="137"/>
      <c r="IQM111" s="137"/>
      <c r="IQN111" s="137"/>
      <c r="IQO111" s="137"/>
      <c r="IQP111" s="137"/>
      <c r="IQQ111" s="137"/>
      <c r="IQR111" s="137"/>
      <c r="IQS111" s="137"/>
      <c r="IQT111" s="137"/>
      <c r="IQU111" s="137"/>
      <c r="IQV111" s="137"/>
      <c r="IQW111" s="137"/>
      <c r="IQX111" s="137"/>
      <c r="IQY111" s="137"/>
      <c r="IQZ111" s="137"/>
      <c r="IRA111" s="137"/>
      <c r="IRB111" s="137"/>
      <c r="IRC111" s="137"/>
      <c r="IRD111" s="136"/>
      <c r="IRE111" s="137"/>
      <c r="IRF111" s="137"/>
      <c r="IRG111" s="137"/>
      <c r="IRH111" s="137"/>
      <c r="IRI111" s="137"/>
      <c r="IRJ111" s="137"/>
      <c r="IRK111" s="137"/>
      <c r="IRL111" s="137"/>
      <c r="IRM111" s="137"/>
      <c r="IRN111" s="137"/>
      <c r="IRO111" s="137"/>
      <c r="IRP111" s="137"/>
      <c r="IRQ111" s="137"/>
      <c r="IRR111" s="137"/>
      <c r="IRS111" s="137"/>
      <c r="IRT111" s="137"/>
      <c r="IRU111" s="137"/>
      <c r="IRV111" s="137"/>
      <c r="IRW111" s="137"/>
      <c r="IRX111" s="137"/>
      <c r="IRY111" s="137"/>
      <c r="IRZ111" s="136"/>
      <c r="ISA111" s="137"/>
      <c r="ISB111" s="137"/>
      <c r="ISC111" s="137"/>
      <c r="ISD111" s="137"/>
      <c r="ISE111" s="137"/>
      <c r="ISF111" s="137"/>
      <c r="ISG111" s="137"/>
      <c r="ISH111" s="137"/>
      <c r="ISI111" s="137"/>
      <c r="ISJ111" s="137"/>
      <c r="ISK111" s="137"/>
      <c r="ISL111" s="137"/>
      <c r="ISM111" s="137"/>
      <c r="ISN111" s="137"/>
      <c r="ISO111" s="137"/>
      <c r="ISP111" s="137"/>
      <c r="ISQ111" s="137"/>
      <c r="ISR111" s="137"/>
      <c r="ISS111" s="137"/>
      <c r="IST111" s="137"/>
      <c r="ISU111" s="137"/>
      <c r="ISV111" s="136"/>
      <c r="ISW111" s="137"/>
      <c r="ISX111" s="137"/>
      <c r="ISY111" s="137"/>
      <c r="ISZ111" s="137"/>
      <c r="ITA111" s="137"/>
      <c r="ITB111" s="137"/>
      <c r="ITC111" s="137"/>
      <c r="ITD111" s="137"/>
      <c r="ITE111" s="137"/>
      <c r="ITF111" s="137"/>
      <c r="ITG111" s="137"/>
      <c r="ITH111" s="137"/>
      <c r="ITI111" s="137"/>
      <c r="ITJ111" s="137"/>
      <c r="ITK111" s="137"/>
      <c r="ITL111" s="137"/>
      <c r="ITM111" s="137"/>
      <c r="ITN111" s="137"/>
      <c r="ITO111" s="137"/>
      <c r="ITP111" s="137"/>
      <c r="ITQ111" s="137"/>
      <c r="ITR111" s="136"/>
      <c r="ITS111" s="137"/>
      <c r="ITT111" s="137"/>
      <c r="ITU111" s="137"/>
      <c r="ITV111" s="137"/>
      <c r="ITW111" s="137"/>
      <c r="ITX111" s="137"/>
      <c r="ITY111" s="137"/>
      <c r="ITZ111" s="137"/>
      <c r="IUA111" s="137"/>
      <c r="IUB111" s="137"/>
      <c r="IUC111" s="137"/>
      <c r="IUD111" s="137"/>
      <c r="IUE111" s="137"/>
      <c r="IUF111" s="137"/>
      <c r="IUG111" s="137"/>
      <c r="IUH111" s="137"/>
      <c r="IUI111" s="137"/>
      <c r="IUJ111" s="137"/>
      <c r="IUK111" s="137"/>
      <c r="IUL111" s="137"/>
      <c r="IUM111" s="137"/>
      <c r="IUN111" s="136"/>
      <c r="IUO111" s="137"/>
      <c r="IUP111" s="137"/>
      <c r="IUQ111" s="137"/>
      <c r="IUR111" s="137"/>
      <c r="IUS111" s="137"/>
      <c r="IUT111" s="137"/>
      <c r="IUU111" s="137"/>
      <c r="IUV111" s="137"/>
      <c r="IUW111" s="137"/>
      <c r="IUX111" s="137"/>
      <c r="IUY111" s="137"/>
      <c r="IUZ111" s="137"/>
      <c r="IVA111" s="137"/>
      <c r="IVB111" s="137"/>
      <c r="IVC111" s="137"/>
      <c r="IVD111" s="137"/>
      <c r="IVE111" s="137"/>
      <c r="IVF111" s="137"/>
      <c r="IVG111" s="137"/>
      <c r="IVH111" s="137"/>
      <c r="IVI111" s="137"/>
      <c r="IVJ111" s="136"/>
      <c r="IVK111" s="137"/>
      <c r="IVL111" s="137"/>
      <c r="IVM111" s="137"/>
      <c r="IVN111" s="137"/>
      <c r="IVO111" s="137"/>
      <c r="IVP111" s="137"/>
      <c r="IVQ111" s="137"/>
      <c r="IVR111" s="137"/>
      <c r="IVS111" s="137"/>
      <c r="IVT111" s="137"/>
      <c r="IVU111" s="137"/>
      <c r="IVV111" s="137"/>
      <c r="IVW111" s="137"/>
      <c r="IVX111" s="137"/>
      <c r="IVY111" s="137"/>
      <c r="IVZ111" s="137"/>
      <c r="IWA111" s="137"/>
      <c r="IWB111" s="137"/>
      <c r="IWC111" s="137"/>
      <c r="IWD111" s="137"/>
      <c r="IWE111" s="137"/>
      <c r="IWF111" s="136"/>
      <c r="IWG111" s="137"/>
      <c r="IWH111" s="137"/>
      <c r="IWI111" s="137"/>
      <c r="IWJ111" s="137"/>
      <c r="IWK111" s="137"/>
      <c r="IWL111" s="137"/>
      <c r="IWM111" s="137"/>
      <c r="IWN111" s="137"/>
      <c r="IWO111" s="137"/>
      <c r="IWP111" s="137"/>
      <c r="IWQ111" s="137"/>
      <c r="IWR111" s="137"/>
      <c r="IWS111" s="137"/>
      <c r="IWT111" s="137"/>
      <c r="IWU111" s="137"/>
      <c r="IWV111" s="137"/>
      <c r="IWW111" s="137"/>
      <c r="IWX111" s="137"/>
      <c r="IWY111" s="137"/>
      <c r="IWZ111" s="137"/>
      <c r="IXA111" s="137"/>
      <c r="IXB111" s="136"/>
      <c r="IXC111" s="137"/>
      <c r="IXD111" s="137"/>
      <c r="IXE111" s="137"/>
      <c r="IXF111" s="137"/>
      <c r="IXG111" s="137"/>
      <c r="IXH111" s="137"/>
      <c r="IXI111" s="137"/>
      <c r="IXJ111" s="137"/>
      <c r="IXK111" s="137"/>
      <c r="IXL111" s="137"/>
      <c r="IXM111" s="137"/>
      <c r="IXN111" s="137"/>
      <c r="IXO111" s="137"/>
      <c r="IXP111" s="137"/>
      <c r="IXQ111" s="137"/>
      <c r="IXR111" s="137"/>
      <c r="IXS111" s="137"/>
      <c r="IXT111" s="137"/>
      <c r="IXU111" s="137"/>
      <c r="IXV111" s="137"/>
      <c r="IXW111" s="137"/>
      <c r="IXX111" s="136"/>
      <c r="IXY111" s="137"/>
      <c r="IXZ111" s="137"/>
      <c r="IYA111" s="137"/>
      <c r="IYB111" s="137"/>
      <c r="IYC111" s="137"/>
      <c r="IYD111" s="137"/>
      <c r="IYE111" s="137"/>
      <c r="IYF111" s="137"/>
      <c r="IYG111" s="137"/>
      <c r="IYH111" s="137"/>
      <c r="IYI111" s="137"/>
      <c r="IYJ111" s="137"/>
      <c r="IYK111" s="137"/>
      <c r="IYL111" s="137"/>
      <c r="IYM111" s="137"/>
      <c r="IYN111" s="137"/>
      <c r="IYO111" s="137"/>
      <c r="IYP111" s="137"/>
      <c r="IYQ111" s="137"/>
      <c r="IYR111" s="137"/>
      <c r="IYS111" s="137"/>
      <c r="IYT111" s="136"/>
      <c r="IYU111" s="137"/>
      <c r="IYV111" s="137"/>
      <c r="IYW111" s="137"/>
      <c r="IYX111" s="137"/>
      <c r="IYY111" s="137"/>
      <c r="IYZ111" s="137"/>
      <c r="IZA111" s="137"/>
      <c r="IZB111" s="137"/>
      <c r="IZC111" s="137"/>
      <c r="IZD111" s="137"/>
      <c r="IZE111" s="137"/>
      <c r="IZF111" s="137"/>
      <c r="IZG111" s="137"/>
      <c r="IZH111" s="137"/>
      <c r="IZI111" s="137"/>
      <c r="IZJ111" s="137"/>
      <c r="IZK111" s="137"/>
      <c r="IZL111" s="137"/>
      <c r="IZM111" s="137"/>
      <c r="IZN111" s="137"/>
      <c r="IZO111" s="137"/>
      <c r="IZP111" s="136"/>
      <c r="IZQ111" s="137"/>
      <c r="IZR111" s="137"/>
      <c r="IZS111" s="137"/>
      <c r="IZT111" s="137"/>
      <c r="IZU111" s="137"/>
      <c r="IZV111" s="137"/>
      <c r="IZW111" s="137"/>
      <c r="IZX111" s="137"/>
      <c r="IZY111" s="137"/>
      <c r="IZZ111" s="137"/>
      <c r="JAA111" s="137"/>
      <c r="JAB111" s="137"/>
      <c r="JAC111" s="137"/>
      <c r="JAD111" s="137"/>
      <c r="JAE111" s="137"/>
      <c r="JAF111" s="137"/>
      <c r="JAG111" s="137"/>
      <c r="JAH111" s="137"/>
      <c r="JAI111" s="137"/>
      <c r="JAJ111" s="137"/>
      <c r="JAK111" s="137"/>
      <c r="JAL111" s="136"/>
      <c r="JAM111" s="137"/>
      <c r="JAN111" s="137"/>
      <c r="JAO111" s="137"/>
      <c r="JAP111" s="137"/>
      <c r="JAQ111" s="137"/>
      <c r="JAR111" s="137"/>
      <c r="JAS111" s="137"/>
      <c r="JAT111" s="137"/>
      <c r="JAU111" s="137"/>
      <c r="JAV111" s="137"/>
      <c r="JAW111" s="137"/>
      <c r="JAX111" s="137"/>
      <c r="JAY111" s="137"/>
      <c r="JAZ111" s="137"/>
      <c r="JBA111" s="137"/>
      <c r="JBB111" s="137"/>
      <c r="JBC111" s="137"/>
      <c r="JBD111" s="137"/>
      <c r="JBE111" s="137"/>
      <c r="JBF111" s="137"/>
      <c r="JBG111" s="137"/>
      <c r="JBH111" s="136"/>
      <c r="JBI111" s="137"/>
      <c r="JBJ111" s="137"/>
      <c r="JBK111" s="137"/>
      <c r="JBL111" s="137"/>
      <c r="JBM111" s="137"/>
      <c r="JBN111" s="137"/>
      <c r="JBO111" s="137"/>
      <c r="JBP111" s="137"/>
      <c r="JBQ111" s="137"/>
      <c r="JBR111" s="137"/>
      <c r="JBS111" s="137"/>
      <c r="JBT111" s="137"/>
      <c r="JBU111" s="137"/>
      <c r="JBV111" s="137"/>
      <c r="JBW111" s="137"/>
      <c r="JBX111" s="137"/>
      <c r="JBY111" s="137"/>
      <c r="JBZ111" s="137"/>
      <c r="JCA111" s="137"/>
      <c r="JCB111" s="137"/>
      <c r="JCC111" s="137"/>
      <c r="JCD111" s="136"/>
      <c r="JCE111" s="137"/>
      <c r="JCF111" s="137"/>
      <c r="JCG111" s="137"/>
      <c r="JCH111" s="137"/>
      <c r="JCI111" s="137"/>
      <c r="JCJ111" s="137"/>
      <c r="JCK111" s="137"/>
      <c r="JCL111" s="137"/>
      <c r="JCM111" s="137"/>
      <c r="JCN111" s="137"/>
      <c r="JCO111" s="137"/>
      <c r="JCP111" s="137"/>
      <c r="JCQ111" s="137"/>
      <c r="JCR111" s="137"/>
      <c r="JCS111" s="137"/>
      <c r="JCT111" s="137"/>
      <c r="JCU111" s="137"/>
      <c r="JCV111" s="137"/>
      <c r="JCW111" s="137"/>
      <c r="JCX111" s="137"/>
      <c r="JCY111" s="137"/>
      <c r="JCZ111" s="136"/>
      <c r="JDA111" s="137"/>
      <c r="JDB111" s="137"/>
      <c r="JDC111" s="137"/>
      <c r="JDD111" s="137"/>
      <c r="JDE111" s="137"/>
      <c r="JDF111" s="137"/>
      <c r="JDG111" s="137"/>
      <c r="JDH111" s="137"/>
      <c r="JDI111" s="137"/>
      <c r="JDJ111" s="137"/>
      <c r="JDK111" s="137"/>
      <c r="JDL111" s="137"/>
      <c r="JDM111" s="137"/>
      <c r="JDN111" s="137"/>
      <c r="JDO111" s="137"/>
      <c r="JDP111" s="137"/>
      <c r="JDQ111" s="137"/>
      <c r="JDR111" s="137"/>
      <c r="JDS111" s="137"/>
      <c r="JDT111" s="137"/>
      <c r="JDU111" s="137"/>
      <c r="JDV111" s="136"/>
      <c r="JDW111" s="137"/>
      <c r="JDX111" s="137"/>
      <c r="JDY111" s="137"/>
      <c r="JDZ111" s="137"/>
      <c r="JEA111" s="137"/>
      <c r="JEB111" s="137"/>
      <c r="JEC111" s="137"/>
      <c r="JED111" s="137"/>
      <c r="JEE111" s="137"/>
      <c r="JEF111" s="137"/>
      <c r="JEG111" s="137"/>
      <c r="JEH111" s="137"/>
      <c r="JEI111" s="137"/>
      <c r="JEJ111" s="137"/>
      <c r="JEK111" s="137"/>
      <c r="JEL111" s="137"/>
      <c r="JEM111" s="137"/>
      <c r="JEN111" s="137"/>
      <c r="JEO111" s="137"/>
      <c r="JEP111" s="137"/>
      <c r="JEQ111" s="137"/>
      <c r="JER111" s="136"/>
      <c r="JES111" s="137"/>
      <c r="JET111" s="137"/>
      <c r="JEU111" s="137"/>
      <c r="JEV111" s="137"/>
      <c r="JEW111" s="137"/>
      <c r="JEX111" s="137"/>
      <c r="JEY111" s="137"/>
      <c r="JEZ111" s="137"/>
      <c r="JFA111" s="137"/>
      <c r="JFB111" s="137"/>
      <c r="JFC111" s="137"/>
      <c r="JFD111" s="137"/>
      <c r="JFE111" s="137"/>
      <c r="JFF111" s="137"/>
      <c r="JFG111" s="137"/>
      <c r="JFH111" s="137"/>
      <c r="JFI111" s="137"/>
      <c r="JFJ111" s="137"/>
      <c r="JFK111" s="137"/>
      <c r="JFL111" s="137"/>
      <c r="JFM111" s="137"/>
      <c r="JFN111" s="136"/>
      <c r="JFO111" s="137"/>
      <c r="JFP111" s="137"/>
      <c r="JFQ111" s="137"/>
      <c r="JFR111" s="137"/>
      <c r="JFS111" s="137"/>
      <c r="JFT111" s="137"/>
      <c r="JFU111" s="137"/>
      <c r="JFV111" s="137"/>
      <c r="JFW111" s="137"/>
      <c r="JFX111" s="137"/>
      <c r="JFY111" s="137"/>
      <c r="JFZ111" s="137"/>
      <c r="JGA111" s="137"/>
      <c r="JGB111" s="137"/>
      <c r="JGC111" s="137"/>
      <c r="JGD111" s="137"/>
      <c r="JGE111" s="137"/>
      <c r="JGF111" s="137"/>
      <c r="JGG111" s="137"/>
      <c r="JGH111" s="137"/>
      <c r="JGI111" s="137"/>
      <c r="JGJ111" s="136"/>
      <c r="JGK111" s="137"/>
      <c r="JGL111" s="137"/>
      <c r="JGM111" s="137"/>
      <c r="JGN111" s="137"/>
      <c r="JGO111" s="137"/>
      <c r="JGP111" s="137"/>
      <c r="JGQ111" s="137"/>
      <c r="JGR111" s="137"/>
      <c r="JGS111" s="137"/>
      <c r="JGT111" s="137"/>
      <c r="JGU111" s="137"/>
      <c r="JGV111" s="137"/>
      <c r="JGW111" s="137"/>
      <c r="JGX111" s="137"/>
      <c r="JGY111" s="137"/>
      <c r="JGZ111" s="137"/>
      <c r="JHA111" s="137"/>
      <c r="JHB111" s="137"/>
      <c r="JHC111" s="137"/>
      <c r="JHD111" s="137"/>
      <c r="JHE111" s="137"/>
      <c r="JHF111" s="136"/>
      <c r="JHG111" s="137"/>
      <c r="JHH111" s="137"/>
      <c r="JHI111" s="137"/>
      <c r="JHJ111" s="137"/>
      <c r="JHK111" s="137"/>
      <c r="JHL111" s="137"/>
      <c r="JHM111" s="137"/>
      <c r="JHN111" s="137"/>
      <c r="JHO111" s="137"/>
      <c r="JHP111" s="137"/>
      <c r="JHQ111" s="137"/>
      <c r="JHR111" s="137"/>
      <c r="JHS111" s="137"/>
      <c r="JHT111" s="137"/>
      <c r="JHU111" s="137"/>
      <c r="JHV111" s="137"/>
      <c r="JHW111" s="137"/>
      <c r="JHX111" s="137"/>
      <c r="JHY111" s="137"/>
      <c r="JHZ111" s="137"/>
      <c r="JIA111" s="137"/>
      <c r="JIB111" s="136"/>
      <c r="JIC111" s="137"/>
      <c r="JID111" s="137"/>
      <c r="JIE111" s="137"/>
      <c r="JIF111" s="137"/>
      <c r="JIG111" s="137"/>
      <c r="JIH111" s="137"/>
      <c r="JII111" s="137"/>
      <c r="JIJ111" s="137"/>
      <c r="JIK111" s="137"/>
      <c r="JIL111" s="137"/>
      <c r="JIM111" s="137"/>
      <c r="JIN111" s="137"/>
      <c r="JIO111" s="137"/>
      <c r="JIP111" s="137"/>
      <c r="JIQ111" s="137"/>
      <c r="JIR111" s="137"/>
      <c r="JIS111" s="137"/>
      <c r="JIT111" s="137"/>
      <c r="JIU111" s="137"/>
      <c r="JIV111" s="137"/>
      <c r="JIW111" s="137"/>
      <c r="JIX111" s="136"/>
      <c r="JIY111" s="137"/>
      <c r="JIZ111" s="137"/>
      <c r="JJA111" s="137"/>
      <c r="JJB111" s="137"/>
      <c r="JJC111" s="137"/>
      <c r="JJD111" s="137"/>
      <c r="JJE111" s="137"/>
      <c r="JJF111" s="137"/>
      <c r="JJG111" s="137"/>
      <c r="JJH111" s="137"/>
      <c r="JJI111" s="137"/>
      <c r="JJJ111" s="137"/>
      <c r="JJK111" s="137"/>
      <c r="JJL111" s="137"/>
      <c r="JJM111" s="137"/>
      <c r="JJN111" s="137"/>
      <c r="JJO111" s="137"/>
      <c r="JJP111" s="137"/>
      <c r="JJQ111" s="137"/>
      <c r="JJR111" s="137"/>
      <c r="JJS111" s="137"/>
      <c r="JJT111" s="136"/>
      <c r="JJU111" s="137"/>
      <c r="JJV111" s="137"/>
      <c r="JJW111" s="137"/>
      <c r="JJX111" s="137"/>
      <c r="JJY111" s="137"/>
      <c r="JJZ111" s="137"/>
      <c r="JKA111" s="137"/>
      <c r="JKB111" s="137"/>
      <c r="JKC111" s="137"/>
      <c r="JKD111" s="137"/>
      <c r="JKE111" s="137"/>
      <c r="JKF111" s="137"/>
      <c r="JKG111" s="137"/>
      <c r="JKH111" s="137"/>
      <c r="JKI111" s="137"/>
      <c r="JKJ111" s="137"/>
      <c r="JKK111" s="137"/>
      <c r="JKL111" s="137"/>
      <c r="JKM111" s="137"/>
      <c r="JKN111" s="137"/>
      <c r="JKO111" s="137"/>
      <c r="JKP111" s="136"/>
      <c r="JKQ111" s="137"/>
      <c r="JKR111" s="137"/>
      <c r="JKS111" s="137"/>
      <c r="JKT111" s="137"/>
      <c r="JKU111" s="137"/>
      <c r="JKV111" s="137"/>
      <c r="JKW111" s="137"/>
      <c r="JKX111" s="137"/>
      <c r="JKY111" s="137"/>
      <c r="JKZ111" s="137"/>
      <c r="JLA111" s="137"/>
      <c r="JLB111" s="137"/>
      <c r="JLC111" s="137"/>
      <c r="JLD111" s="137"/>
      <c r="JLE111" s="137"/>
      <c r="JLF111" s="137"/>
      <c r="JLG111" s="137"/>
      <c r="JLH111" s="137"/>
      <c r="JLI111" s="137"/>
      <c r="JLJ111" s="137"/>
      <c r="JLK111" s="137"/>
      <c r="JLL111" s="136"/>
      <c r="JLM111" s="137"/>
      <c r="JLN111" s="137"/>
      <c r="JLO111" s="137"/>
      <c r="JLP111" s="137"/>
      <c r="JLQ111" s="137"/>
      <c r="JLR111" s="137"/>
      <c r="JLS111" s="137"/>
      <c r="JLT111" s="137"/>
      <c r="JLU111" s="137"/>
      <c r="JLV111" s="137"/>
      <c r="JLW111" s="137"/>
      <c r="JLX111" s="137"/>
      <c r="JLY111" s="137"/>
      <c r="JLZ111" s="137"/>
      <c r="JMA111" s="137"/>
      <c r="JMB111" s="137"/>
      <c r="JMC111" s="137"/>
      <c r="JMD111" s="137"/>
      <c r="JME111" s="137"/>
      <c r="JMF111" s="137"/>
      <c r="JMG111" s="137"/>
      <c r="JMH111" s="136"/>
      <c r="JMI111" s="137"/>
      <c r="JMJ111" s="137"/>
      <c r="JMK111" s="137"/>
      <c r="JML111" s="137"/>
      <c r="JMM111" s="137"/>
      <c r="JMN111" s="137"/>
      <c r="JMO111" s="137"/>
      <c r="JMP111" s="137"/>
      <c r="JMQ111" s="137"/>
      <c r="JMR111" s="137"/>
      <c r="JMS111" s="137"/>
      <c r="JMT111" s="137"/>
      <c r="JMU111" s="137"/>
      <c r="JMV111" s="137"/>
      <c r="JMW111" s="137"/>
      <c r="JMX111" s="137"/>
      <c r="JMY111" s="137"/>
      <c r="JMZ111" s="137"/>
      <c r="JNA111" s="137"/>
      <c r="JNB111" s="137"/>
      <c r="JNC111" s="137"/>
      <c r="JND111" s="136"/>
      <c r="JNE111" s="137"/>
      <c r="JNF111" s="137"/>
      <c r="JNG111" s="137"/>
      <c r="JNH111" s="137"/>
      <c r="JNI111" s="137"/>
      <c r="JNJ111" s="137"/>
      <c r="JNK111" s="137"/>
      <c r="JNL111" s="137"/>
      <c r="JNM111" s="137"/>
      <c r="JNN111" s="137"/>
      <c r="JNO111" s="137"/>
      <c r="JNP111" s="137"/>
      <c r="JNQ111" s="137"/>
      <c r="JNR111" s="137"/>
      <c r="JNS111" s="137"/>
      <c r="JNT111" s="137"/>
      <c r="JNU111" s="137"/>
      <c r="JNV111" s="137"/>
      <c r="JNW111" s="137"/>
      <c r="JNX111" s="137"/>
      <c r="JNY111" s="137"/>
      <c r="JNZ111" s="136"/>
      <c r="JOA111" s="137"/>
      <c r="JOB111" s="137"/>
      <c r="JOC111" s="137"/>
      <c r="JOD111" s="137"/>
      <c r="JOE111" s="137"/>
      <c r="JOF111" s="137"/>
      <c r="JOG111" s="137"/>
      <c r="JOH111" s="137"/>
      <c r="JOI111" s="137"/>
      <c r="JOJ111" s="137"/>
      <c r="JOK111" s="137"/>
      <c r="JOL111" s="137"/>
      <c r="JOM111" s="137"/>
      <c r="JON111" s="137"/>
      <c r="JOO111" s="137"/>
      <c r="JOP111" s="137"/>
      <c r="JOQ111" s="137"/>
      <c r="JOR111" s="137"/>
      <c r="JOS111" s="137"/>
      <c r="JOT111" s="137"/>
      <c r="JOU111" s="137"/>
      <c r="JOV111" s="136"/>
      <c r="JOW111" s="137"/>
      <c r="JOX111" s="137"/>
      <c r="JOY111" s="137"/>
      <c r="JOZ111" s="137"/>
      <c r="JPA111" s="137"/>
      <c r="JPB111" s="137"/>
      <c r="JPC111" s="137"/>
      <c r="JPD111" s="137"/>
      <c r="JPE111" s="137"/>
      <c r="JPF111" s="137"/>
      <c r="JPG111" s="137"/>
      <c r="JPH111" s="137"/>
      <c r="JPI111" s="137"/>
      <c r="JPJ111" s="137"/>
      <c r="JPK111" s="137"/>
      <c r="JPL111" s="137"/>
      <c r="JPM111" s="137"/>
      <c r="JPN111" s="137"/>
      <c r="JPO111" s="137"/>
      <c r="JPP111" s="137"/>
      <c r="JPQ111" s="137"/>
      <c r="JPR111" s="136"/>
      <c r="JPS111" s="137"/>
      <c r="JPT111" s="137"/>
      <c r="JPU111" s="137"/>
      <c r="JPV111" s="137"/>
      <c r="JPW111" s="137"/>
      <c r="JPX111" s="137"/>
      <c r="JPY111" s="137"/>
      <c r="JPZ111" s="137"/>
      <c r="JQA111" s="137"/>
      <c r="JQB111" s="137"/>
      <c r="JQC111" s="137"/>
      <c r="JQD111" s="137"/>
      <c r="JQE111" s="137"/>
      <c r="JQF111" s="137"/>
      <c r="JQG111" s="137"/>
      <c r="JQH111" s="137"/>
      <c r="JQI111" s="137"/>
      <c r="JQJ111" s="137"/>
      <c r="JQK111" s="137"/>
      <c r="JQL111" s="137"/>
      <c r="JQM111" s="137"/>
      <c r="JQN111" s="136"/>
      <c r="JQO111" s="137"/>
      <c r="JQP111" s="137"/>
      <c r="JQQ111" s="137"/>
      <c r="JQR111" s="137"/>
      <c r="JQS111" s="137"/>
      <c r="JQT111" s="137"/>
      <c r="JQU111" s="137"/>
      <c r="JQV111" s="137"/>
      <c r="JQW111" s="137"/>
      <c r="JQX111" s="137"/>
      <c r="JQY111" s="137"/>
      <c r="JQZ111" s="137"/>
      <c r="JRA111" s="137"/>
      <c r="JRB111" s="137"/>
      <c r="JRC111" s="137"/>
      <c r="JRD111" s="137"/>
      <c r="JRE111" s="137"/>
      <c r="JRF111" s="137"/>
      <c r="JRG111" s="137"/>
      <c r="JRH111" s="137"/>
      <c r="JRI111" s="137"/>
      <c r="JRJ111" s="136"/>
      <c r="JRK111" s="137"/>
      <c r="JRL111" s="137"/>
      <c r="JRM111" s="137"/>
      <c r="JRN111" s="137"/>
      <c r="JRO111" s="137"/>
      <c r="JRP111" s="137"/>
      <c r="JRQ111" s="137"/>
      <c r="JRR111" s="137"/>
      <c r="JRS111" s="137"/>
      <c r="JRT111" s="137"/>
      <c r="JRU111" s="137"/>
      <c r="JRV111" s="137"/>
      <c r="JRW111" s="137"/>
      <c r="JRX111" s="137"/>
      <c r="JRY111" s="137"/>
      <c r="JRZ111" s="137"/>
      <c r="JSA111" s="137"/>
      <c r="JSB111" s="137"/>
      <c r="JSC111" s="137"/>
      <c r="JSD111" s="137"/>
      <c r="JSE111" s="137"/>
      <c r="JSF111" s="136"/>
      <c r="JSG111" s="137"/>
      <c r="JSH111" s="137"/>
      <c r="JSI111" s="137"/>
      <c r="JSJ111" s="137"/>
      <c r="JSK111" s="137"/>
      <c r="JSL111" s="137"/>
      <c r="JSM111" s="137"/>
      <c r="JSN111" s="137"/>
      <c r="JSO111" s="137"/>
      <c r="JSP111" s="137"/>
      <c r="JSQ111" s="137"/>
      <c r="JSR111" s="137"/>
      <c r="JSS111" s="137"/>
      <c r="JST111" s="137"/>
      <c r="JSU111" s="137"/>
      <c r="JSV111" s="137"/>
      <c r="JSW111" s="137"/>
      <c r="JSX111" s="137"/>
      <c r="JSY111" s="137"/>
      <c r="JSZ111" s="137"/>
      <c r="JTA111" s="137"/>
      <c r="JTB111" s="136"/>
      <c r="JTC111" s="137"/>
      <c r="JTD111" s="137"/>
      <c r="JTE111" s="137"/>
      <c r="JTF111" s="137"/>
      <c r="JTG111" s="137"/>
      <c r="JTH111" s="137"/>
      <c r="JTI111" s="137"/>
      <c r="JTJ111" s="137"/>
      <c r="JTK111" s="137"/>
      <c r="JTL111" s="137"/>
      <c r="JTM111" s="137"/>
      <c r="JTN111" s="137"/>
      <c r="JTO111" s="137"/>
      <c r="JTP111" s="137"/>
      <c r="JTQ111" s="137"/>
      <c r="JTR111" s="137"/>
      <c r="JTS111" s="137"/>
      <c r="JTT111" s="137"/>
      <c r="JTU111" s="137"/>
      <c r="JTV111" s="137"/>
      <c r="JTW111" s="137"/>
      <c r="JTX111" s="136"/>
      <c r="JTY111" s="137"/>
      <c r="JTZ111" s="137"/>
      <c r="JUA111" s="137"/>
      <c r="JUB111" s="137"/>
      <c r="JUC111" s="137"/>
      <c r="JUD111" s="137"/>
      <c r="JUE111" s="137"/>
      <c r="JUF111" s="137"/>
      <c r="JUG111" s="137"/>
      <c r="JUH111" s="137"/>
      <c r="JUI111" s="137"/>
      <c r="JUJ111" s="137"/>
      <c r="JUK111" s="137"/>
      <c r="JUL111" s="137"/>
      <c r="JUM111" s="137"/>
      <c r="JUN111" s="137"/>
      <c r="JUO111" s="137"/>
      <c r="JUP111" s="137"/>
      <c r="JUQ111" s="137"/>
      <c r="JUR111" s="137"/>
      <c r="JUS111" s="137"/>
      <c r="JUT111" s="136"/>
      <c r="JUU111" s="137"/>
      <c r="JUV111" s="137"/>
      <c r="JUW111" s="137"/>
      <c r="JUX111" s="137"/>
      <c r="JUY111" s="137"/>
      <c r="JUZ111" s="137"/>
      <c r="JVA111" s="137"/>
      <c r="JVB111" s="137"/>
      <c r="JVC111" s="137"/>
      <c r="JVD111" s="137"/>
      <c r="JVE111" s="137"/>
      <c r="JVF111" s="137"/>
      <c r="JVG111" s="137"/>
      <c r="JVH111" s="137"/>
      <c r="JVI111" s="137"/>
      <c r="JVJ111" s="137"/>
      <c r="JVK111" s="137"/>
      <c r="JVL111" s="137"/>
      <c r="JVM111" s="137"/>
      <c r="JVN111" s="137"/>
      <c r="JVO111" s="137"/>
      <c r="JVP111" s="136"/>
      <c r="JVQ111" s="137"/>
      <c r="JVR111" s="137"/>
      <c r="JVS111" s="137"/>
      <c r="JVT111" s="137"/>
      <c r="JVU111" s="137"/>
      <c r="JVV111" s="137"/>
      <c r="JVW111" s="137"/>
      <c r="JVX111" s="137"/>
      <c r="JVY111" s="137"/>
      <c r="JVZ111" s="137"/>
      <c r="JWA111" s="137"/>
      <c r="JWB111" s="137"/>
      <c r="JWC111" s="137"/>
      <c r="JWD111" s="137"/>
      <c r="JWE111" s="137"/>
      <c r="JWF111" s="137"/>
      <c r="JWG111" s="137"/>
      <c r="JWH111" s="137"/>
      <c r="JWI111" s="137"/>
      <c r="JWJ111" s="137"/>
      <c r="JWK111" s="137"/>
      <c r="JWL111" s="136"/>
      <c r="JWM111" s="137"/>
      <c r="JWN111" s="137"/>
      <c r="JWO111" s="137"/>
      <c r="JWP111" s="137"/>
      <c r="JWQ111" s="137"/>
      <c r="JWR111" s="137"/>
      <c r="JWS111" s="137"/>
      <c r="JWT111" s="137"/>
      <c r="JWU111" s="137"/>
      <c r="JWV111" s="137"/>
      <c r="JWW111" s="137"/>
      <c r="JWX111" s="137"/>
      <c r="JWY111" s="137"/>
      <c r="JWZ111" s="137"/>
      <c r="JXA111" s="137"/>
      <c r="JXB111" s="137"/>
      <c r="JXC111" s="137"/>
      <c r="JXD111" s="137"/>
      <c r="JXE111" s="137"/>
      <c r="JXF111" s="137"/>
      <c r="JXG111" s="137"/>
      <c r="JXH111" s="136"/>
      <c r="JXI111" s="137"/>
      <c r="JXJ111" s="137"/>
      <c r="JXK111" s="137"/>
      <c r="JXL111" s="137"/>
      <c r="JXM111" s="137"/>
      <c r="JXN111" s="137"/>
      <c r="JXO111" s="137"/>
      <c r="JXP111" s="137"/>
      <c r="JXQ111" s="137"/>
      <c r="JXR111" s="137"/>
      <c r="JXS111" s="137"/>
      <c r="JXT111" s="137"/>
      <c r="JXU111" s="137"/>
      <c r="JXV111" s="137"/>
      <c r="JXW111" s="137"/>
      <c r="JXX111" s="137"/>
      <c r="JXY111" s="137"/>
      <c r="JXZ111" s="137"/>
      <c r="JYA111" s="137"/>
      <c r="JYB111" s="137"/>
      <c r="JYC111" s="137"/>
      <c r="JYD111" s="136"/>
      <c r="JYE111" s="137"/>
      <c r="JYF111" s="137"/>
      <c r="JYG111" s="137"/>
      <c r="JYH111" s="137"/>
      <c r="JYI111" s="137"/>
      <c r="JYJ111" s="137"/>
      <c r="JYK111" s="137"/>
      <c r="JYL111" s="137"/>
      <c r="JYM111" s="137"/>
      <c r="JYN111" s="137"/>
      <c r="JYO111" s="137"/>
      <c r="JYP111" s="137"/>
      <c r="JYQ111" s="137"/>
      <c r="JYR111" s="137"/>
      <c r="JYS111" s="137"/>
      <c r="JYT111" s="137"/>
      <c r="JYU111" s="137"/>
      <c r="JYV111" s="137"/>
      <c r="JYW111" s="137"/>
      <c r="JYX111" s="137"/>
      <c r="JYY111" s="137"/>
      <c r="JYZ111" s="136"/>
      <c r="JZA111" s="137"/>
      <c r="JZB111" s="137"/>
      <c r="JZC111" s="137"/>
      <c r="JZD111" s="137"/>
      <c r="JZE111" s="137"/>
      <c r="JZF111" s="137"/>
      <c r="JZG111" s="137"/>
      <c r="JZH111" s="137"/>
      <c r="JZI111" s="137"/>
      <c r="JZJ111" s="137"/>
      <c r="JZK111" s="137"/>
      <c r="JZL111" s="137"/>
      <c r="JZM111" s="137"/>
      <c r="JZN111" s="137"/>
      <c r="JZO111" s="137"/>
      <c r="JZP111" s="137"/>
      <c r="JZQ111" s="137"/>
      <c r="JZR111" s="137"/>
      <c r="JZS111" s="137"/>
      <c r="JZT111" s="137"/>
      <c r="JZU111" s="137"/>
      <c r="JZV111" s="136"/>
      <c r="JZW111" s="137"/>
      <c r="JZX111" s="137"/>
      <c r="JZY111" s="137"/>
      <c r="JZZ111" s="137"/>
      <c r="KAA111" s="137"/>
      <c r="KAB111" s="137"/>
      <c r="KAC111" s="137"/>
      <c r="KAD111" s="137"/>
      <c r="KAE111" s="137"/>
      <c r="KAF111" s="137"/>
      <c r="KAG111" s="137"/>
      <c r="KAH111" s="137"/>
      <c r="KAI111" s="137"/>
      <c r="KAJ111" s="137"/>
      <c r="KAK111" s="137"/>
      <c r="KAL111" s="137"/>
      <c r="KAM111" s="137"/>
      <c r="KAN111" s="137"/>
      <c r="KAO111" s="137"/>
      <c r="KAP111" s="137"/>
      <c r="KAQ111" s="137"/>
      <c r="KAR111" s="136"/>
      <c r="KAS111" s="137"/>
      <c r="KAT111" s="137"/>
      <c r="KAU111" s="137"/>
      <c r="KAV111" s="137"/>
      <c r="KAW111" s="137"/>
      <c r="KAX111" s="137"/>
      <c r="KAY111" s="137"/>
      <c r="KAZ111" s="137"/>
      <c r="KBA111" s="137"/>
      <c r="KBB111" s="137"/>
      <c r="KBC111" s="137"/>
      <c r="KBD111" s="137"/>
      <c r="KBE111" s="137"/>
      <c r="KBF111" s="137"/>
      <c r="KBG111" s="137"/>
      <c r="KBH111" s="137"/>
      <c r="KBI111" s="137"/>
      <c r="KBJ111" s="137"/>
      <c r="KBK111" s="137"/>
      <c r="KBL111" s="137"/>
      <c r="KBM111" s="137"/>
      <c r="KBN111" s="136"/>
      <c r="KBO111" s="137"/>
      <c r="KBP111" s="137"/>
      <c r="KBQ111" s="137"/>
      <c r="KBR111" s="137"/>
      <c r="KBS111" s="137"/>
      <c r="KBT111" s="137"/>
      <c r="KBU111" s="137"/>
      <c r="KBV111" s="137"/>
      <c r="KBW111" s="137"/>
      <c r="KBX111" s="137"/>
      <c r="KBY111" s="137"/>
      <c r="KBZ111" s="137"/>
      <c r="KCA111" s="137"/>
      <c r="KCB111" s="137"/>
      <c r="KCC111" s="137"/>
      <c r="KCD111" s="137"/>
      <c r="KCE111" s="137"/>
      <c r="KCF111" s="137"/>
      <c r="KCG111" s="137"/>
      <c r="KCH111" s="137"/>
      <c r="KCI111" s="137"/>
      <c r="KCJ111" s="136"/>
      <c r="KCK111" s="137"/>
      <c r="KCL111" s="137"/>
      <c r="KCM111" s="137"/>
      <c r="KCN111" s="137"/>
      <c r="KCO111" s="137"/>
      <c r="KCP111" s="137"/>
      <c r="KCQ111" s="137"/>
      <c r="KCR111" s="137"/>
      <c r="KCS111" s="137"/>
      <c r="KCT111" s="137"/>
      <c r="KCU111" s="137"/>
      <c r="KCV111" s="137"/>
      <c r="KCW111" s="137"/>
      <c r="KCX111" s="137"/>
      <c r="KCY111" s="137"/>
      <c r="KCZ111" s="137"/>
      <c r="KDA111" s="137"/>
      <c r="KDB111" s="137"/>
      <c r="KDC111" s="137"/>
      <c r="KDD111" s="137"/>
      <c r="KDE111" s="137"/>
      <c r="KDF111" s="136"/>
      <c r="KDG111" s="137"/>
      <c r="KDH111" s="137"/>
      <c r="KDI111" s="137"/>
      <c r="KDJ111" s="137"/>
      <c r="KDK111" s="137"/>
      <c r="KDL111" s="137"/>
      <c r="KDM111" s="137"/>
      <c r="KDN111" s="137"/>
      <c r="KDO111" s="137"/>
      <c r="KDP111" s="137"/>
      <c r="KDQ111" s="137"/>
      <c r="KDR111" s="137"/>
      <c r="KDS111" s="137"/>
      <c r="KDT111" s="137"/>
      <c r="KDU111" s="137"/>
      <c r="KDV111" s="137"/>
      <c r="KDW111" s="137"/>
      <c r="KDX111" s="137"/>
      <c r="KDY111" s="137"/>
      <c r="KDZ111" s="137"/>
      <c r="KEA111" s="137"/>
      <c r="KEB111" s="136"/>
      <c r="KEC111" s="137"/>
      <c r="KED111" s="137"/>
      <c r="KEE111" s="137"/>
      <c r="KEF111" s="137"/>
      <c r="KEG111" s="137"/>
      <c r="KEH111" s="137"/>
      <c r="KEI111" s="137"/>
      <c r="KEJ111" s="137"/>
      <c r="KEK111" s="137"/>
      <c r="KEL111" s="137"/>
      <c r="KEM111" s="137"/>
      <c r="KEN111" s="137"/>
      <c r="KEO111" s="137"/>
      <c r="KEP111" s="137"/>
      <c r="KEQ111" s="137"/>
      <c r="KER111" s="137"/>
      <c r="KES111" s="137"/>
      <c r="KET111" s="137"/>
      <c r="KEU111" s="137"/>
      <c r="KEV111" s="137"/>
      <c r="KEW111" s="137"/>
      <c r="KEX111" s="136"/>
      <c r="KEY111" s="137"/>
      <c r="KEZ111" s="137"/>
      <c r="KFA111" s="137"/>
      <c r="KFB111" s="137"/>
      <c r="KFC111" s="137"/>
      <c r="KFD111" s="137"/>
      <c r="KFE111" s="137"/>
      <c r="KFF111" s="137"/>
      <c r="KFG111" s="137"/>
      <c r="KFH111" s="137"/>
      <c r="KFI111" s="137"/>
      <c r="KFJ111" s="137"/>
      <c r="KFK111" s="137"/>
      <c r="KFL111" s="137"/>
      <c r="KFM111" s="137"/>
      <c r="KFN111" s="137"/>
      <c r="KFO111" s="137"/>
      <c r="KFP111" s="137"/>
      <c r="KFQ111" s="137"/>
      <c r="KFR111" s="137"/>
      <c r="KFS111" s="137"/>
      <c r="KFT111" s="136"/>
      <c r="KFU111" s="137"/>
      <c r="KFV111" s="137"/>
      <c r="KFW111" s="137"/>
      <c r="KFX111" s="137"/>
      <c r="KFY111" s="137"/>
      <c r="KFZ111" s="137"/>
      <c r="KGA111" s="137"/>
      <c r="KGB111" s="137"/>
      <c r="KGC111" s="137"/>
      <c r="KGD111" s="137"/>
      <c r="KGE111" s="137"/>
      <c r="KGF111" s="137"/>
      <c r="KGG111" s="137"/>
      <c r="KGH111" s="137"/>
      <c r="KGI111" s="137"/>
      <c r="KGJ111" s="137"/>
      <c r="KGK111" s="137"/>
      <c r="KGL111" s="137"/>
      <c r="KGM111" s="137"/>
      <c r="KGN111" s="137"/>
      <c r="KGO111" s="137"/>
      <c r="KGP111" s="136"/>
      <c r="KGQ111" s="137"/>
      <c r="KGR111" s="137"/>
      <c r="KGS111" s="137"/>
      <c r="KGT111" s="137"/>
      <c r="KGU111" s="137"/>
      <c r="KGV111" s="137"/>
      <c r="KGW111" s="137"/>
      <c r="KGX111" s="137"/>
      <c r="KGY111" s="137"/>
      <c r="KGZ111" s="137"/>
      <c r="KHA111" s="137"/>
      <c r="KHB111" s="137"/>
      <c r="KHC111" s="137"/>
      <c r="KHD111" s="137"/>
      <c r="KHE111" s="137"/>
      <c r="KHF111" s="137"/>
      <c r="KHG111" s="137"/>
      <c r="KHH111" s="137"/>
      <c r="KHI111" s="137"/>
      <c r="KHJ111" s="137"/>
      <c r="KHK111" s="137"/>
      <c r="KHL111" s="136"/>
      <c r="KHM111" s="137"/>
      <c r="KHN111" s="137"/>
      <c r="KHO111" s="137"/>
      <c r="KHP111" s="137"/>
      <c r="KHQ111" s="137"/>
      <c r="KHR111" s="137"/>
      <c r="KHS111" s="137"/>
      <c r="KHT111" s="137"/>
      <c r="KHU111" s="137"/>
      <c r="KHV111" s="137"/>
      <c r="KHW111" s="137"/>
      <c r="KHX111" s="137"/>
      <c r="KHY111" s="137"/>
      <c r="KHZ111" s="137"/>
      <c r="KIA111" s="137"/>
      <c r="KIB111" s="137"/>
      <c r="KIC111" s="137"/>
      <c r="KID111" s="137"/>
      <c r="KIE111" s="137"/>
      <c r="KIF111" s="137"/>
      <c r="KIG111" s="137"/>
      <c r="KIH111" s="136"/>
      <c r="KII111" s="137"/>
      <c r="KIJ111" s="137"/>
      <c r="KIK111" s="137"/>
      <c r="KIL111" s="137"/>
      <c r="KIM111" s="137"/>
      <c r="KIN111" s="137"/>
      <c r="KIO111" s="137"/>
      <c r="KIP111" s="137"/>
      <c r="KIQ111" s="137"/>
      <c r="KIR111" s="137"/>
      <c r="KIS111" s="137"/>
      <c r="KIT111" s="137"/>
      <c r="KIU111" s="137"/>
      <c r="KIV111" s="137"/>
      <c r="KIW111" s="137"/>
      <c r="KIX111" s="137"/>
      <c r="KIY111" s="137"/>
      <c r="KIZ111" s="137"/>
      <c r="KJA111" s="137"/>
      <c r="KJB111" s="137"/>
      <c r="KJC111" s="137"/>
      <c r="KJD111" s="136"/>
      <c r="KJE111" s="137"/>
      <c r="KJF111" s="137"/>
      <c r="KJG111" s="137"/>
      <c r="KJH111" s="137"/>
      <c r="KJI111" s="137"/>
      <c r="KJJ111" s="137"/>
      <c r="KJK111" s="137"/>
      <c r="KJL111" s="137"/>
      <c r="KJM111" s="137"/>
      <c r="KJN111" s="137"/>
      <c r="KJO111" s="137"/>
      <c r="KJP111" s="137"/>
      <c r="KJQ111" s="137"/>
      <c r="KJR111" s="137"/>
      <c r="KJS111" s="137"/>
      <c r="KJT111" s="137"/>
      <c r="KJU111" s="137"/>
      <c r="KJV111" s="137"/>
      <c r="KJW111" s="137"/>
      <c r="KJX111" s="137"/>
      <c r="KJY111" s="137"/>
      <c r="KJZ111" s="136"/>
      <c r="KKA111" s="137"/>
      <c r="KKB111" s="137"/>
      <c r="KKC111" s="137"/>
      <c r="KKD111" s="137"/>
      <c r="KKE111" s="137"/>
      <c r="KKF111" s="137"/>
      <c r="KKG111" s="137"/>
      <c r="KKH111" s="137"/>
      <c r="KKI111" s="137"/>
      <c r="KKJ111" s="137"/>
      <c r="KKK111" s="137"/>
      <c r="KKL111" s="137"/>
      <c r="KKM111" s="137"/>
      <c r="KKN111" s="137"/>
      <c r="KKO111" s="137"/>
      <c r="KKP111" s="137"/>
      <c r="KKQ111" s="137"/>
      <c r="KKR111" s="137"/>
      <c r="KKS111" s="137"/>
      <c r="KKT111" s="137"/>
      <c r="KKU111" s="137"/>
      <c r="KKV111" s="136"/>
      <c r="KKW111" s="137"/>
      <c r="KKX111" s="137"/>
      <c r="KKY111" s="137"/>
      <c r="KKZ111" s="137"/>
      <c r="KLA111" s="137"/>
      <c r="KLB111" s="137"/>
      <c r="KLC111" s="137"/>
      <c r="KLD111" s="137"/>
      <c r="KLE111" s="137"/>
      <c r="KLF111" s="137"/>
      <c r="KLG111" s="137"/>
      <c r="KLH111" s="137"/>
      <c r="KLI111" s="137"/>
      <c r="KLJ111" s="137"/>
      <c r="KLK111" s="137"/>
      <c r="KLL111" s="137"/>
      <c r="KLM111" s="137"/>
      <c r="KLN111" s="137"/>
      <c r="KLO111" s="137"/>
      <c r="KLP111" s="137"/>
      <c r="KLQ111" s="137"/>
      <c r="KLR111" s="136"/>
      <c r="KLS111" s="137"/>
      <c r="KLT111" s="137"/>
      <c r="KLU111" s="137"/>
      <c r="KLV111" s="137"/>
      <c r="KLW111" s="137"/>
      <c r="KLX111" s="137"/>
      <c r="KLY111" s="137"/>
      <c r="KLZ111" s="137"/>
      <c r="KMA111" s="137"/>
      <c r="KMB111" s="137"/>
      <c r="KMC111" s="137"/>
      <c r="KMD111" s="137"/>
      <c r="KME111" s="137"/>
      <c r="KMF111" s="137"/>
      <c r="KMG111" s="137"/>
      <c r="KMH111" s="137"/>
      <c r="KMI111" s="137"/>
      <c r="KMJ111" s="137"/>
      <c r="KMK111" s="137"/>
      <c r="KML111" s="137"/>
      <c r="KMM111" s="137"/>
      <c r="KMN111" s="136"/>
      <c r="KMO111" s="137"/>
      <c r="KMP111" s="137"/>
      <c r="KMQ111" s="137"/>
      <c r="KMR111" s="137"/>
      <c r="KMS111" s="137"/>
      <c r="KMT111" s="137"/>
      <c r="KMU111" s="137"/>
      <c r="KMV111" s="137"/>
      <c r="KMW111" s="137"/>
      <c r="KMX111" s="137"/>
      <c r="KMY111" s="137"/>
      <c r="KMZ111" s="137"/>
      <c r="KNA111" s="137"/>
      <c r="KNB111" s="137"/>
      <c r="KNC111" s="137"/>
      <c r="KND111" s="137"/>
      <c r="KNE111" s="137"/>
      <c r="KNF111" s="137"/>
      <c r="KNG111" s="137"/>
      <c r="KNH111" s="137"/>
      <c r="KNI111" s="137"/>
      <c r="KNJ111" s="136"/>
      <c r="KNK111" s="137"/>
      <c r="KNL111" s="137"/>
      <c r="KNM111" s="137"/>
      <c r="KNN111" s="137"/>
      <c r="KNO111" s="137"/>
      <c r="KNP111" s="137"/>
      <c r="KNQ111" s="137"/>
      <c r="KNR111" s="137"/>
      <c r="KNS111" s="137"/>
      <c r="KNT111" s="137"/>
      <c r="KNU111" s="137"/>
      <c r="KNV111" s="137"/>
      <c r="KNW111" s="137"/>
      <c r="KNX111" s="137"/>
      <c r="KNY111" s="137"/>
      <c r="KNZ111" s="137"/>
      <c r="KOA111" s="137"/>
      <c r="KOB111" s="137"/>
      <c r="KOC111" s="137"/>
      <c r="KOD111" s="137"/>
      <c r="KOE111" s="137"/>
      <c r="KOF111" s="136"/>
      <c r="KOG111" s="137"/>
      <c r="KOH111" s="137"/>
      <c r="KOI111" s="137"/>
      <c r="KOJ111" s="137"/>
      <c r="KOK111" s="137"/>
      <c r="KOL111" s="137"/>
      <c r="KOM111" s="137"/>
      <c r="KON111" s="137"/>
      <c r="KOO111" s="137"/>
      <c r="KOP111" s="137"/>
      <c r="KOQ111" s="137"/>
      <c r="KOR111" s="137"/>
      <c r="KOS111" s="137"/>
      <c r="KOT111" s="137"/>
      <c r="KOU111" s="137"/>
      <c r="KOV111" s="137"/>
      <c r="KOW111" s="137"/>
      <c r="KOX111" s="137"/>
      <c r="KOY111" s="137"/>
      <c r="KOZ111" s="137"/>
      <c r="KPA111" s="137"/>
      <c r="KPB111" s="136"/>
      <c r="KPC111" s="137"/>
      <c r="KPD111" s="137"/>
      <c r="KPE111" s="137"/>
      <c r="KPF111" s="137"/>
      <c r="KPG111" s="137"/>
      <c r="KPH111" s="137"/>
      <c r="KPI111" s="137"/>
      <c r="KPJ111" s="137"/>
      <c r="KPK111" s="137"/>
      <c r="KPL111" s="137"/>
      <c r="KPM111" s="137"/>
      <c r="KPN111" s="137"/>
      <c r="KPO111" s="137"/>
      <c r="KPP111" s="137"/>
      <c r="KPQ111" s="137"/>
      <c r="KPR111" s="137"/>
      <c r="KPS111" s="137"/>
      <c r="KPT111" s="137"/>
      <c r="KPU111" s="137"/>
      <c r="KPV111" s="137"/>
      <c r="KPW111" s="137"/>
      <c r="KPX111" s="136"/>
      <c r="KPY111" s="137"/>
      <c r="KPZ111" s="137"/>
      <c r="KQA111" s="137"/>
      <c r="KQB111" s="137"/>
      <c r="KQC111" s="137"/>
      <c r="KQD111" s="137"/>
      <c r="KQE111" s="137"/>
      <c r="KQF111" s="137"/>
      <c r="KQG111" s="137"/>
      <c r="KQH111" s="137"/>
      <c r="KQI111" s="137"/>
      <c r="KQJ111" s="137"/>
      <c r="KQK111" s="137"/>
      <c r="KQL111" s="137"/>
      <c r="KQM111" s="137"/>
      <c r="KQN111" s="137"/>
      <c r="KQO111" s="137"/>
      <c r="KQP111" s="137"/>
      <c r="KQQ111" s="137"/>
      <c r="KQR111" s="137"/>
      <c r="KQS111" s="137"/>
      <c r="KQT111" s="136"/>
      <c r="KQU111" s="137"/>
      <c r="KQV111" s="137"/>
      <c r="KQW111" s="137"/>
      <c r="KQX111" s="137"/>
      <c r="KQY111" s="137"/>
      <c r="KQZ111" s="137"/>
      <c r="KRA111" s="137"/>
      <c r="KRB111" s="137"/>
      <c r="KRC111" s="137"/>
      <c r="KRD111" s="137"/>
      <c r="KRE111" s="137"/>
      <c r="KRF111" s="137"/>
      <c r="KRG111" s="137"/>
      <c r="KRH111" s="137"/>
      <c r="KRI111" s="137"/>
      <c r="KRJ111" s="137"/>
      <c r="KRK111" s="137"/>
      <c r="KRL111" s="137"/>
      <c r="KRM111" s="137"/>
      <c r="KRN111" s="137"/>
      <c r="KRO111" s="137"/>
      <c r="KRP111" s="136"/>
      <c r="KRQ111" s="137"/>
      <c r="KRR111" s="137"/>
      <c r="KRS111" s="137"/>
      <c r="KRT111" s="137"/>
      <c r="KRU111" s="137"/>
      <c r="KRV111" s="137"/>
      <c r="KRW111" s="137"/>
      <c r="KRX111" s="137"/>
      <c r="KRY111" s="137"/>
      <c r="KRZ111" s="137"/>
      <c r="KSA111" s="137"/>
      <c r="KSB111" s="137"/>
      <c r="KSC111" s="137"/>
      <c r="KSD111" s="137"/>
      <c r="KSE111" s="137"/>
      <c r="KSF111" s="137"/>
      <c r="KSG111" s="137"/>
      <c r="KSH111" s="137"/>
      <c r="KSI111" s="137"/>
      <c r="KSJ111" s="137"/>
      <c r="KSK111" s="137"/>
      <c r="KSL111" s="136"/>
      <c r="KSM111" s="137"/>
      <c r="KSN111" s="137"/>
      <c r="KSO111" s="137"/>
      <c r="KSP111" s="137"/>
      <c r="KSQ111" s="137"/>
      <c r="KSR111" s="137"/>
      <c r="KSS111" s="137"/>
      <c r="KST111" s="137"/>
      <c r="KSU111" s="137"/>
      <c r="KSV111" s="137"/>
      <c r="KSW111" s="137"/>
      <c r="KSX111" s="137"/>
      <c r="KSY111" s="137"/>
      <c r="KSZ111" s="137"/>
      <c r="KTA111" s="137"/>
      <c r="KTB111" s="137"/>
      <c r="KTC111" s="137"/>
      <c r="KTD111" s="137"/>
      <c r="KTE111" s="137"/>
      <c r="KTF111" s="137"/>
      <c r="KTG111" s="137"/>
      <c r="KTH111" s="136"/>
      <c r="KTI111" s="137"/>
      <c r="KTJ111" s="137"/>
      <c r="KTK111" s="137"/>
      <c r="KTL111" s="137"/>
      <c r="KTM111" s="137"/>
      <c r="KTN111" s="137"/>
      <c r="KTO111" s="137"/>
      <c r="KTP111" s="137"/>
      <c r="KTQ111" s="137"/>
      <c r="KTR111" s="137"/>
      <c r="KTS111" s="137"/>
      <c r="KTT111" s="137"/>
      <c r="KTU111" s="137"/>
      <c r="KTV111" s="137"/>
      <c r="KTW111" s="137"/>
      <c r="KTX111" s="137"/>
      <c r="KTY111" s="137"/>
      <c r="KTZ111" s="137"/>
      <c r="KUA111" s="137"/>
      <c r="KUB111" s="137"/>
      <c r="KUC111" s="137"/>
      <c r="KUD111" s="136"/>
      <c r="KUE111" s="137"/>
      <c r="KUF111" s="137"/>
      <c r="KUG111" s="137"/>
      <c r="KUH111" s="137"/>
      <c r="KUI111" s="137"/>
      <c r="KUJ111" s="137"/>
      <c r="KUK111" s="137"/>
      <c r="KUL111" s="137"/>
      <c r="KUM111" s="137"/>
      <c r="KUN111" s="137"/>
      <c r="KUO111" s="137"/>
      <c r="KUP111" s="137"/>
      <c r="KUQ111" s="137"/>
      <c r="KUR111" s="137"/>
      <c r="KUS111" s="137"/>
      <c r="KUT111" s="137"/>
      <c r="KUU111" s="137"/>
      <c r="KUV111" s="137"/>
      <c r="KUW111" s="137"/>
      <c r="KUX111" s="137"/>
      <c r="KUY111" s="137"/>
      <c r="KUZ111" s="136"/>
      <c r="KVA111" s="137"/>
      <c r="KVB111" s="137"/>
      <c r="KVC111" s="137"/>
      <c r="KVD111" s="137"/>
      <c r="KVE111" s="137"/>
      <c r="KVF111" s="137"/>
      <c r="KVG111" s="137"/>
      <c r="KVH111" s="137"/>
      <c r="KVI111" s="137"/>
      <c r="KVJ111" s="137"/>
      <c r="KVK111" s="137"/>
      <c r="KVL111" s="137"/>
      <c r="KVM111" s="137"/>
      <c r="KVN111" s="137"/>
      <c r="KVO111" s="137"/>
      <c r="KVP111" s="137"/>
      <c r="KVQ111" s="137"/>
      <c r="KVR111" s="137"/>
      <c r="KVS111" s="137"/>
      <c r="KVT111" s="137"/>
      <c r="KVU111" s="137"/>
      <c r="KVV111" s="136"/>
      <c r="KVW111" s="137"/>
      <c r="KVX111" s="137"/>
      <c r="KVY111" s="137"/>
      <c r="KVZ111" s="137"/>
      <c r="KWA111" s="137"/>
      <c r="KWB111" s="137"/>
      <c r="KWC111" s="137"/>
      <c r="KWD111" s="137"/>
      <c r="KWE111" s="137"/>
      <c r="KWF111" s="137"/>
      <c r="KWG111" s="137"/>
      <c r="KWH111" s="137"/>
      <c r="KWI111" s="137"/>
      <c r="KWJ111" s="137"/>
      <c r="KWK111" s="137"/>
      <c r="KWL111" s="137"/>
      <c r="KWM111" s="137"/>
      <c r="KWN111" s="137"/>
      <c r="KWO111" s="137"/>
      <c r="KWP111" s="137"/>
      <c r="KWQ111" s="137"/>
      <c r="KWR111" s="136"/>
      <c r="KWS111" s="137"/>
      <c r="KWT111" s="137"/>
      <c r="KWU111" s="137"/>
      <c r="KWV111" s="137"/>
      <c r="KWW111" s="137"/>
      <c r="KWX111" s="137"/>
      <c r="KWY111" s="137"/>
      <c r="KWZ111" s="137"/>
      <c r="KXA111" s="137"/>
      <c r="KXB111" s="137"/>
      <c r="KXC111" s="137"/>
      <c r="KXD111" s="137"/>
      <c r="KXE111" s="137"/>
      <c r="KXF111" s="137"/>
      <c r="KXG111" s="137"/>
      <c r="KXH111" s="137"/>
      <c r="KXI111" s="137"/>
      <c r="KXJ111" s="137"/>
      <c r="KXK111" s="137"/>
      <c r="KXL111" s="137"/>
      <c r="KXM111" s="137"/>
      <c r="KXN111" s="136"/>
      <c r="KXO111" s="137"/>
      <c r="KXP111" s="137"/>
      <c r="KXQ111" s="137"/>
      <c r="KXR111" s="137"/>
      <c r="KXS111" s="137"/>
      <c r="KXT111" s="137"/>
      <c r="KXU111" s="137"/>
      <c r="KXV111" s="137"/>
      <c r="KXW111" s="137"/>
      <c r="KXX111" s="137"/>
      <c r="KXY111" s="137"/>
      <c r="KXZ111" s="137"/>
      <c r="KYA111" s="137"/>
      <c r="KYB111" s="137"/>
      <c r="KYC111" s="137"/>
      <c r="KYD111" s="137"/>
      <c r="KYE111" s="137"/>
      <c r="KYF111" s="137"/>
      <c r="KYG111" s="137"/>
      <c r="KYH111" s="137"/>
      <c r="KYI111" s="137"/>
      <c r="KYJ111" s="136"/>
      <c r="KYK111" s="137"/>
      <c r="KYL111" s="137"/>
      <c r="KYM111" s="137"/>
      <c r="KYN111" s="137"/>
      <c r="KYO111" s="137"/>
      <c r="KYP111" s="137"/>
      <c r="KYQ111" s="137"/>
      <c r="KYR111" s="137"/>
      <c r="KYS111" s="137"/>
      <c r="KYT111" s="137"/>
      <c r="KYU111" s="137"/>
      <c r="KYV111" s="137"/>
      <c r="KYW111" s="137"/>
      <c r="KYX111" s="137"/>
      <c r="KYY111" s="137"/>
      <c r="KYZ111" s="137"/>
      <c r="KZA111" s="137"/>
      <c r="KZB111" s="137"/>
      <c r="KZC111" s="137"/>
      <c r="KZD111" s="137"/>
      <c r="KZE111" s="137"/>
      <c r="KZF111" s="136"/>
      <c r="KZG111" s="137"/>
      <c r="KZH111" s="137"/>
      <c r="KZI111" s="137"/>
      <c r="KZJ111" s="137"/>
      <c r="KZK111" s="137"/>
      <c r="KZL111" s="137"/>
      <c r="KZM111" s="137"/>
      <c r="KZN111" s="137"/>
      <c r="KZO111" s="137"/>
      <c r="KZP111" s="137"/>
      <c r="KZQ111" s="137"/>
      <c r="KZR111" s="137"/>
      <c r="KZS111" s="137"/>
      <c r="KZT111" s="137"/>
      <c r="KZU111" s="137"/>
      <c r="KZV111" s="137"/>
      <c r="KZW111" s="137"/>
      <c r="KZX111" s="137"/>
      <c r="KZY111" s="137"/>
      <c r="KZZ111" s="137"/>
      <c r="LAA111" s="137"/>
      <c r="LAB111" s="136"/>
      <c r="LAC111" s="137"/>
      <c r="LAD111" s="137"/>
      <c r="LAE111" s="137"/>
      <c r="LAF111" s="137"/>
      <c r="LAG111" s="137"/>
      <c r="LAH111" s="137"/>
      <c r="LAI111" s="137"/>
      <c r="LAJ111" s="137"/>
      <c r="LAK111" s="137"/>
      <c r="LAL111" s="137"/>
      <c r="LAM111" s="137"/>
      <c r="LAN111" s="137"/>
      <c r="LAO111" s="137"/>
      <c r="LAP111" s="137"/>
      <c r="LAQ111" s="137"/>
      <c r="LAR111" s="137"/>
      <c r="LAS111" s="137"/>
      <c r="LAT111" s="137"/>
      <c r="LAU111" s="137"/>
      <c r="LAV111" s="137"/>
      <c r="LAW111" s="137"/>
      <c r="LAX111" s="136"/>
      <c r="LAY111" s="137"/>
      <c r="LAZ111" s="137"/>
      <c r="LBA111" s="137"/>
      <c r="LBB111" s="137"/>
      <c r="LBC111" s="137"/>
      <c r="LBD111" s="137"/>
      <c r="LBE111" s="137"/>
      <c r="LBF111" s="137"/>
      <c r="LBG111" s="137"/>
      <c r="LBH111" s="137"/>
      <c r="LBI111" s="137"/>
      <c r="LBJ111" s="137"/>
      <c r="LBK111" s="137"/>
      <c r="LBL111" s="137"/>
      <c r="LBM111" s="137"/>
      <c r="LBN111" s="137"/>
      <c r="LBO111" s="137"/>
      <c r="LBP111" s="137"/>
      <c r="LBQ111" s="137"/>
      <c r="LBR111" s="137"/>
      <c r="LBS111" s="137"/>
      <c r="LBT111" s="136"/>
      <c r="LBU111" s="137"/>
      <c r="LBV111" s="137"/>
      <c r="LBW111" s="137"/>
      <c r="LBX111" s="137"/>
      <c r="LBY111" s="137"/>
      <c r="LBZ111" s="137"/>
      <c r="LCA111" s="137"/>
      <c r="LCB111" s="137"/>
      <c r="LCC111" s="137"/>
      <c r="LCD111" s="137"/>
      <c r="LCE111" s="137"/>
      <c r="LCF111" s="137"/>
      <c r="LCG111" s="137"/>
      <c r="LCH111" s="137"/>
      <c r="LCI111" s="137"/>
      <c r="LCJ111" s="137"/>
      <c r="LCK111" s="137"/>
      <c r="LCL111" s="137"/>
      <c r="LCM111" s="137"/>
      <c r="LCN111" s="137"/>
      <c r="LCO111" s="137"/>
      <c r="LCP111" s="136"/>
      <c r="LCQ111" s="137"/>
      <c r="LCR111" s="137"/>
      <c r="LCS111" s="137"/>
      <c r="LCT111" s="137"/>
      <c r="LCU111" s="137"/>
      <c r="LCV111" s="137"/>
      <c r="LCW111" s="137"/>
      <c r="LCX111" s="137"/>
      <c r="LCY111" s="137"/>
      <c r="LCZ111" s="137"/>
      <c r="LDA111" s="137"/>
      <c r="LDB111" s="137"/>
      <c r="LDC111" s="137"/>
      <c r="LDD111" s="137"/>
      <c r="LDE111" s="137"/>
      <c r="LDF111" s="137"/>
      <c r="LDG111" s="137"/>
      <c r="LDH111" s="137"/>
      <c r="LDI111" s="137"/>
      <c r="LDJ111" s="137"/>
      <c r="LDK111" s="137"/>
      <c r="LDL111" s="136"/>
      <c r="LDM111" s="137"/>
      <c r="LDN111" s="137"/>
      <c r="LDO111" s="137"/>
      <c r="LDP111" s="137"/>
      <c r="LDQ111" s="137"/>
      <c r="LDR111" s="137"/>
      <c r="LDS111" s="137"/>
      <c r="LDT111" s="137"/>
      <c r="LDU111" s="137"/>
      <c r="LDV111" s="137"/>
      <c r="LDW111" s="137"/>
      <c r="LDX111" s="137"/>
      <c r="LDY111" s="137"/>
      <c r="LDZ111" s="137"/>
      <c r="LEA111" s="137"/>
      <c r="LEB111" s="137"/>
      <c r="LEC111" s="137"/>
      <c r="LED111" s="137"/>
      <c r="LEE111" s="137"/>
      <c r="LEF111" s="137"/>
      <c r="LEG111" s="137"/>
      <c r="LEH111" s="136"/>
      <c r="LEI111" s="137"/>
      <c r="LEJ111" s="137"/>
      <c r="LEK111" s="137"/>
      <c r="LEL111" s="137"/>
      <c r="LEM111" s="137"/>
      <c r="LEN111" s="137"/>
      <c r="LEO111" s="137"/>
      <c r="LEP111" s="137"/>
      <c r="LEQ111" s="137"/>
      <c r="LER111" s="137"/>
      <c r="LES111" s="137"/>
      <c r="LET111" s="137"/>
      <c r="LEU111" s="137"/>
      <c r="LEV111" s="137"/>
      <c r="LEW111" s="137"/>
      <c r="LEX111" s="137"/>
      <c r="LEY111" s="137"/>
      <c r="LEZ111" s="137"/>
      <c r="LFA111" s="137"/>
      <c r="LFB111" s="137"/>
      <c r="LFC111" s="137"/>
      <c r="LFD111" s="136"/>
      <c r="LFE111" s="137"/>
      <c r="LFF111" s="137"/>
      <c r="LFG111" s="137"/>
      <c r="LFH111" s="137"/>
      <c r="LFI111" s="137"/>
      <c r="LFJ111" s="137"/>
      <c r="LFK111" s="137"/>
      <c r="LFL111" s="137"/>
      <c r="LFM111" s="137"/>
      <c r="LFN111" s="137"/>
      <c r="LFO111" s="137"/>
      <c r="LFP111" s="137"/>
      <c r="LFQ111" s="137"/>
      <c r="LFR111" s="137"/>
      <c r="LFS111" s="137"/>
      <c r="LFT111" s="137"/>
      <c r="LFU111" s="137"/>
      <c r="LFV111" s="137"/>
      <c r="LFW111" s="137"/>
      <c r="LFX111" s="137"/>
      <c r="LFY111" s="137"/>
      <c r="LFZ111" s="136"/>
      <c r="LGA111" s="137"/>
      <c r="LGB111" s="137"/>
      <c r="LGC111" s="137"/>
      <c r="LGD111" s="137"/>
      <c r="LGE111" s="137"/>
      <c r="LGF111" s="137"/>
      <c r="LGG111" s="137"/>
      <c r="LGH111" s="137"/>
      <c r="LGI111" s="137"/>
      <c r="LGJ111" s="137"/>
      <c r="LGK111" s="137"/>
      <c r="LGL111" s="137"/>
      <c r="LGM111" s="137"/>
      <c r="LGN111" s="137"/>
      <c r="LGO111" s="137"/>
      <c r="LGP111" s="137"/>
      <c r="LGQ111" s="137"/>
      <c r="LGR111" s="137"/>
      <c r="LGS111" s="137"/>
      <c r="LGT111" s="137"/>
      <c r="LGU111" s="137"/>
      <c r="LGV111" s="136"/>
      <c r="LGW111" s="137"/>
      <c r="LGX111" s="137"/>
      <c r="LGY111" s="137"/>
      <c r="LGZ111" s="137"/>
      <c r="LHA111" s="137"/>
      <c r="LHB111" s="137"/>
      <c r="LHC111" s="137"/>
      <c r="LHD111" s="137"/>
      <c r="LHE111" s="137"/>
      <c r="LHF111" s="137"/>
      <c r="LHG111" s="137"/>
      <c r="LHH111" s="137"/>
      <c r="LHI111" s="137"/>
      <c r="LHJ111" s="137"/>
      <c r="LHK111" s="137"/>
      <c r="LHL111" s="137"/>
      <c r="LHM111" s="137"/>
      <c r="LHN111" s="137"/>
      <c r="LHO111" s="137"/>
      <c r="LHP111" s="137"/>
      <c r="LHQ111" s="137"/>
      <c r="LHR111" s="136"/>
      <c r="LHS111" s="137"/>
      <c r="LHT111" s="137"/>
      <c r="LHU111" s="137"/>
      <c r="LHV111" s="137"/>
      <c r="LHW111" s="137"/>
      <c r="LHX111" s="137"/>
      <c r="LHY111" s="137"/>
      <c r="LHZ111" s="137"/>
      <c r="LIA111" s="137"/>
      <c r="LIB111" s="137"/>
      <c r="LIC111" s="137"/>
      <c r="LID111" s="137"/>
      <c r="LIE111" s="137"/>
      <c r="LIF111" s="137"/>
      <c r="LIG111" s="137"/>
      <c r="LIH111" s="137"/>
      <c r="LII111" s="137"/>
      <c r="LIJ111" s="137"/>
      <c r="LIK111" s="137"/>
      <c r="LIL111" s="137"/>
      <c r="LIM111" s="137"/>
      <c r="LIN111" s="136"/>
      <c r="LIO111" s="137"/>
      <c r="LIP111" s="137"/>
      <c r="LIQ111" s="137"/>
      <c r="LIR111" s="137"/>
      <c r="LIS111" s="137"/>
      <c r="LIT111" s="137"/>
      <c r="LIU111" s="137"/>
      <c r="LIV111" s="137"/>
      <c r="LIW111" s="137"/>
      <c r="LIX111" s="137"/>
      <c r="LIY111" s="137"/>
      <c r="LIZ111" s="137"/>
      <c r="LJA111" s="137"/>
      <c r="LJB111" s="137"/>
      <c r="LJC111" s="137"/>
      <c r="LJD111" s="137"/>
      <c r="LJE111" s="137"/>
      <c r="LJF111" s="137"/>
      <c r="LJG111" s="137"/>
      <c r="LJH111" s="137"/>
      <c r="LJI111" s="137"/>
      <c r="LJJ111" s="136"/>
      <c r="LJK111" s="137"/>
      <c r="LJL111" s="137"/>
      <c r="LJM111" s="137"/>
      <c r="LJN111" s="137"/>
      <c r="LJO111" s="137"/>
      <c r="LJP111" s="137"/>
      <c r="LJQ111" s="137"/>
      <c r="LJR111" s="137"/>
      <c r="LJS111" s="137"/>
      <c r="LJT111" s="137"/>
      <c r="LJU111" s="137"/>
      <c r="LJV111" s="137"/>
      <c r="LJW111" s="137"/>
      <c r="LJX111" s="137"/>
      <c r="LJY111" s="137"/>
      <c r="LJZ111" s="137"/>
      <c r="LKA111" s="137"/>
      <c r="LKB111" s="137"/>
      <c r="LKC111" s="137"/>
      <c r="LKD111" s="137"/>
      <c r="LKE111" s="137"/>
      <c r="LKF111" s="136"/>
      <c r="LKG111" s="137"/>
      <c r="LKH111" s="137"/>
      <c r="LKI111" s="137"/>
      <c r="LKJ111" s="137"/>
      <c r="LKK111" s="137"/>
      <c r="LKL111" s="137"/>
      <c r="LKM111" s="137"/>
      <c r="LKN111" s="137"/>
      <c r="LKO111" s="137"/>
      <c r="LKP111" s="137"/>
      <c r="LKQ111" s="137"/>
      <c r="LKR111" s="137"/>
      <c r="LKS111" s="137"/>
      <c r="LKT111" s="137"/>
      <c r="LKU111" s="137"/>
      <c r="LKV111" s="137"/>
      <c r="LKW111" s="137"/>
      <c r="LKX111" s="137"/>
      <c r="LKY111" s="137"/>
      <c r="LKZ111" s="137"/>
      <c r="LLA111" s="137"/>
      <c r="LLB111" s="136"/>
      <c r="LLC111" s="137"/>
      <c r="LLD111" s="137"/>
      <c r="LLE111" s="137"/>
      <c r="LLF111" s="137"/>
      <c r="LLG111" s="137"/>
      <c r="LLH111" s="137"/>
      <c r="LLI111" s="137"/>
      <c r="LLJ111" s="137"/>
      <c r="LLK111" s="137"/>
      <c r="LLL111" s="137"/>
      <c r="LLM111" s="137"/>
      <c r="LLN111" s="137"/>
      <c r="LLO111" s="137"/>
      <c r="LLP111" s="137"/>
      <c r="LLQ111" s="137"/>
      <c r="LLR111" s="137"/>
      <c r="LLS111" s="137"/>
      <c r="LLT111" s="137"/>
      <c r="LLU111" s="137"/>
      <c r="LLV111" s="137"/>
      <c r="LLW111" s="137"/>
      <c r="LLX111" s="136"/>
      <c r="LLY111" s="137"/>
      <c r="LLZ111" s="137"/>
      <c r="LMA111" s="137"/>
      <c r="LMB111" s="137"/>
      <c r="LMC111" s="137"/>
      <c r="LMD111" s="137"/>
      <c r="LME111" s="137"/>
      <c r="LMF111" s="137"/>
      <c r="LMG111" s="137"/>
      <c r="LMH111" s="137"/>
      <c r="LMI111" s="137"/>
      <c r="LMJ111" s="137"/>
      <c r="LMK111" s="137"/>
      <c r="LML111" s="137"/>
      <c r="LMM111" s="137"/>
      <c r="LMN111" s="137"/>
      <c r="LMO111" s="137"/>
      <c r="LMP111" s="137"/>
      <c r="LMQ111" s="137"/>
      <c r="LMR111" s="137"/>
      <c r="LMS111" s="137"/>
      <c r="LMT111" s="136"/>
      <c r="LMU111" s="137"/>
      <c r="LMV111" s="137"/>
      <c r="LMW111" s="137"/>
      <c r="LMX111" s="137"/>
      <c r="LMY111" s="137"/>
      <c r="LMZ111" s="137"/>
      <c r="LNA111" s="137"/>
      <c r="LNB111" s="137"/>
      <c r="LNC111" s="137"/>
      <c r="LND111" s="137"/>
      <c r="LNE111" s="137"/>
      <c r="LNF111" s="137"/>
      <c r="LNG111" s="137"/>
      <c r="LNH111" s="137"/>
      <c r="LNI111" s="137"/>
      <c r="LNJ111" s="137"/>
      <c r="LNK111" s="137"/>
      <c r="LNL111" s="137"/>
      <c r="LNM111" s="137"/>
      <c r="LNN111" s="137"/>
      <c r="LNO111" s="137"/>
      <c r="LNP111" s="136"/>
      <c r="LNQ111" s="137"/>
      <c r="LNR111" s="137"/>
      <c r="LNS111" s="137"/>
      <c r="LNT111" s="137"/>
      <c r="LNU111" s="137"/>
      <c r="LNV111" s="137"/>
      <c r="LNW111" s="137"/>
      <c r="LNX111" s="137"/>
      <c r="LNY111" s="137"/>
      <c r="LNZ111" s="137"/>
      <c r="LOA111" s="137"/>
      <c r="LOB111" s="137"/>
      <c r="LOC111" s="137"/>
      <c r="LOD111" s="137"/>
      <c r="LOE111" s="137"/>
      <c r="LOF111" s="137"/>
      <c r="LOG111" s="137"/>
      <c r="LOH111" s="137"/>
      <c r="LOI111" s="137"/>
      <c r="LOJ111" s="137"/>
      <c r="LOK111" s="137"/>
      <c r="LOL111" s="136"/>
      <c r="LOM111" s="137"/>
      <c r="LON111" s="137"/>
      <c r="LOO111" s="137"/>
      <c r="LOP111" s="137"/>
      <c r="LOQ111" s="137"/>
      <c r="LOR111" s="137"/>
      <c r="LOS111" s="137"/>
      <c r="LOT111" s="137"/>
      <c r="LOU111" s="137"/>
      <c r="LOV111" s="137"/>
      <c r="LOW111" s="137"/>
      <c r="LOX111" s="137"/>
      <c r="LOY111" s="137"/>
      <c r="LOZ111" s="137"/>
      <c r="LPA111" s="137"/>
      <c r="LPB111" s="137"/>
      <c r="LPC111" s="137"/>
      <c r="LPD111" s="137"/>
      <c r="LPE111" s="137"/>
      <c r="LPF111" s="137"/>
      <c r="LPG111" s="137"/>
      <c r="LPH111" s="136"/>
      <c r="LPI111" s="137"/>
      <c r="LPJ111" s="137"/>
      <c r="LPK111" s="137"/>
      <c r="LPL111" s="137"/>
      <c r="LPM111" s="137"/>
      <c r="LPN111" s="137"/>
      <c r="LPO111" s="137"/>
      <c r="LPP111" s="137"/>
      <c r="LPQ111" s="137"/>
      <c r="LPR111" s="137"/>
      <c r="LPS111" s="137"/>
      <c r="LPT111" s="137"/>
      <c r="LPU111" s="137"/>
      <c r="LPV111" s="137"/>
      <c r="LPW111" s="137"/>
      <c r="LPX111" s="137"/>
      <c r="LPY111" s="137"/>
      <c r="LPZ111" s="137"/>
      <c r="LQA111" s="137"/>
      <c r="LQB111" s="137"/>
      <c r="LQC111" s="137"/>
      <c r="LQD111" s="136"/>
      <c r="LQE111" s="137"/>
      <c r="LQF111" s="137"/>
      <c r="LQG111" s="137"/>
      <c r="LQH111" s="137"/>
      <c r="LQI111" s="137"/>
      <c r="LQJ111" s="137"/>
      <c r="LQK111" s="137"/>
      <c r="LQL111" s="137"/>
      <c r="LQM111" s="137"/>
      <c r="LQN111" s="137"/>
      <c r="LQO111" s="137"/>
      <c r="LQP111" s="137"/>
      <c r="LQQ111" s="137"/>
      <c r="LQR111" s="137"/>
      <c r="LQS111" s="137"/>
      <c r="LQT111" s="137"/>
      <c r="LQU111" s="137"/>
      <c r="LQV111" s="137"/>
      <c r="LQW111" s="137"/>
      <c r="LQX111" s="137"/>
      <c r="LQY111" s="137"/>
      <c r="LQZ111" s="136"/>
      <c r="LRA111" s="137"/>
      <c r="LRB111" s="137"/>
      <c r="LRC111" s="137"/>
      <c r="LRD111" s="137"/>
      <c r="LRE111" s="137"/>
      <c r="LRF111" s="137"/>
      <c r="LRG111" s="137"/>
      <c r="LRH111" s="137"/>
      <c r="LRI111" s="137"/>
      <c r="LRJ111" s="137"/>
      <c r="LRK111" s="137"/>
      <c r="LRL111" s="137"/>
      <c r="LRM111" s="137"/>
      <c r="LRN111" s="137"/>
      <c r="LRO111" s="137"/>
      <c r="LRP111" s="137"/>
      <c r="LRQ111" s="137"/>
      <c r="LRR111" s="137"/>
      <c r="LRS111" s="137"/>
      <c r="LRT111" s="137"/>
      <c r="LRU111" s="137"/>
      <c r="LRV111" s="136"/>
      <c r="LRW111" s="137"/>
      <c r="LRX111" s="137"/>
      <c r="LRY111" s="137"/>
      <c r="LRZ111" s="137"/>
      <c r="LSA111" s="137"/>
      <c r="LSB111" s="137"/>
      <c r="LSC111" s="137"/>
      <c r="LSD111" s="137"/>
      <c r="LSE111" s="137"/>
      <c r="LSF111" s="137"/>
      <c r="LSG111" s="137"/>
      <c r="LSH111" s="137"/>
      <c r="LSI111" s="137"/>
      <c r="LSJ111" s="137"/>
      <c r="LSK111" s="137"/>
      <c r="LSL111" s="137"/>
      <c r="LSM111" s="137"/>
      <c r="LSN111" s="137"/>
      <c r="LSO111" s="137"/>
      <c r="LSP111" s="137"/>
      <c r="LSQ111" s="137"/>
      <c r="LSR111" s="136"/>
      <c r="LSS111" s="137"/>
      <c r="LST111" s="137"/>
      <c r="LSU111" s="137"/>
      <c r="LSV111" s="137"/>
      <c r="LSW111" s="137"/>
      <c r="LSX111" s="137"/>
      <c r="LSY111" s="137"/>
      <c r="LSZ111" s="137"/>
      <c r="LTA111" s="137"/>
      <c r="LTB111" s="137"/>
      <c r="LTC111" s="137"/>
      <c r="LTD111" s="137"/>
      <c r="LTE111" s="137"/>
      <c r="LTF111" s="137"/>
      <c r="LTG111" s="137"/>
      <c r="LTH111" s="137"/>
      <c r="LTI111" s="137"/>
      <c r="LTJ111" s="137"/>
      <c r="LTK111" s="137"/>
      <c r="LTL111" s="137"/>
      <c r="LTM111" s="137"/>
      <c r="LTN111" s="136"/>
      <c r="LTO111" s="137"/>
      <c r="LTP111" s="137"/>
      <c r="LTQ111" s="137"/>
      <c r="LTR111" s="137"/>
      <c r="LTS111" s="137"/>
      <c r="LTT111" s="137"/>
      <c r="LTU111" s="137"/>
      <c r="LTV111" s="137"/>
      <c r="LTW111" s="137"/>
      <c r="LTX111" s="137"/>
      <c r="LTY111" s="137"/>
      <c r="LTZ111" s="137"/>
      <c r="LUA111" s="137"/>
      <c r="LUB111" s="137"/>
      <c r="LUC111" s="137"/>
      <c r="LUD111" s="137"/>
      <c r="LUE111" s="137"/>
      <c r="LUF111" s="137"/>
      <c r="LUG111" s="137"/>
      <c r="LUH111" s="137"/>
      <c r="LUI111" s="137"/>
      <c r="LUJ111" s="136"/>
      <c r="LUK111" s="137"/>
      <c r="LUL111" s="137"/>
      <c r="LUM111" s="137"/>
      <c r="LUN111" s="137"/>
      <c r="LUO111" s="137"/>
      <c r="LUP111" s="137"/>
      <c r="LUQ111" s="137"/>
      <c r="LUR111" s="137"/>
      <c r="LUS111" s="137"/>
      <c r="LUT111" s="137"/>
      <c r="LUU111" s="137"/>
      <c r="LUV111" s="137"/>
      <c r="LUW111" s="137"/>
      <c r="LUX111" s="137"/>
      <c r="LUY111" s="137"/>
      <c r="LUZ111" s="137"/>
      <c r="LVA111" s="137"/>
      <c r="LVB111" s="137"/>
      <c r="LVC111" s="137"/>
      <c r="LVD111" s="137"/>
      <c r="LVE111" s="137"/>
      <c r="LVF111" s="136"/>
      <c r="LVG111" s="137"/>
      <c r="LVH111" s="137"/>
      <c r="LVI111" s="137"/>
      <c r="LVJ111" s="137"/>
      <c r="LVK111" s="137"/>
      <c r="LVL111" s="137"/>
      <c r="LVM111" s="137"/>
      <c r="LVN111" s="137"/>
      <c r="LVO111" s="137"/>
      <c r="LVP111" s="137"/>
      <c r="LVQ111" s="137"/>
      <c r="LVR111" s="137"/>
      <c r="LVS111" s="137"/>
      <c r="LVT111" s="137"/>
      <c r="LVU111" s="137"/>
      <c r="LVV111" s="137"/>
      <c r="LVW111" s="137"/>
      <c r="LVX111" s="137"/>
      <c r="LVY111" s="137"/>
      <c r="LVZ111" s="137"/>
      <c r="LWA111" s="137"/>
      <c r="LWB111" s="136"/>
      <c r="LWC111" s="137"/>
      <c r="LWD111" s="137"/>
      <c r="LWE111" s="137"/>
      <c r="LWF111" s="137"/>
      <c r="LWG111" s="137"/>
      <c r="LWH111" s="137"/>
      <c r="LWI111" s="137"/>
      <c r="LWJ111" s="137"/>
      <c r="LWK111" s="137"/>
      <c r="LWL111" s="137"/>
      <c r="LWM111" s="137"/>
      <c r="LWN111" s="137"/>
      <c r="LWO111" s="137"/>
      <c r="LWP111" s="137"/>
      <c r="LWQ111" s="137"/>
      <c r="LWR111" s="137"/>
      <c r="LWS111" s="137"/>
      <c r="LWT111" s="137"/>
      <c r="LWU111" s="137"/>
      <c r="LWV111" s="137"/>
      <c r="LWW111" s="137"/>
      <c r="LWX111" s="136"/>
      <c r="LWY111" s="137"/>
      <c r="LWZ111" s="137"/>
      <c r="LXA111" s="137"/>
      <c r="LXB111" s="137"/>
      <c r="LXC111" s="137"/>
      <c r="LXD111" s="137"/>
      <c r="LXE111" s="137"/>
      <c r="LXF111" s="137"/>
      <c r="LXG111" s="137"/>
      <c r="LXH111" s="137"/>
      <c r="LXI111" s="137"/>
      <c r="LXJ111" s="137"/>
      <c r="LXK111" s="137"/>
      <c r="LXL111" s="137"/>
      <c r="LXM111" s="137"/>
      <c r="LXN111" s="137"/>
      <c r="LXO111" s="137"/>
      <c r="LXP111" s="137"/>
      <c r="LXQ111" s="137"/>
      <c r="LXR111" s="137"/>
      <c r="LXS111" s="137"/>
      <c r="LXT111" s="136"/>
      <c r="LXU111" s="137"/>
      <c r="LXV111" s="137"/>
      <c r="LXW111" s="137"/>
      <c r="LXX111" s="137"/>
      <c r="LXY111" s="137"/>
      <c r="LXZ111" s="137"/>
      <c r="LYA111" s="137"/>
      <c r="LYB111" s="137"/>
      <c r="LYC111" s="137"/>
      <c r="LYD111" s="137"/>
      <c r="LYE111" s="137"/>
      <c r="LYF111" s="137"/>
      <c r="LYG111" s="137"/>
      <c r="LYH111" s="137"/>
      <c r="LYI111" s="137"/>
      <c r="LYJ111" s="137"/>
      <c r="LYK111" s="137"/>
      <c r="LYL111" s="137"/>
      <c r="LYM111" s="137"/>
      <c r="LYN111" s="137"/>
      <c r="LYO111" s="137"/>
      <c r="LYP111" s="136"/>
      <c r="LYQ111" s="137"/>
      <c r="LYR111" s="137"/>
      <c r="LYS111" s="137"/>
      <c r="LYT111" s="137"/>
      <c r="LYU111" s="137"/>
      <c r="LYV111" s="137"/>
      <c r="LYW111" s="137"/>
      <c r="LYX111" s="137"/>
      <c r="LYY111" s="137"/>
      <c r="LYZ111" s="137"/>
      <c r="LZA111" s="137"/>
      <c r="LZB111" s="137"/>
      <c r="LZC111" s="137"/>
      <c r="LZD111" s="137"/>
      <c r="LZE111" s="137"/>
      <c r="LZF111" s="137"/>
      <c r="LZG111" s="137"/>
      <c r="LZH111" s="137"/>
      <c r="LZI111" s="137"/>
      <c r="LZJ111" s="137"/>
      <c r="LZK111" s="137"/>
      <c r="LZL111" s="136"/>
      <c r="LZM111" s="137"/>
      <c r="LZN111" s="137"/>
      <c r="LZO111" s="137"/>
      <c r="LZP111" s="137"/>
      <c r="LZQ111" s="137"/>
      <c r="LZR111" s="137"/>
      <c r="LZS111" s="137"/>
      <c r="LZT111" s="137"/>
      <c r="LZU111" s="137"/>
      <c r="LZV111" s="137"/>
      <c r="LZW111" s="137"/>
      <c r="LZX111" s="137"/>
      <c r="LZY111" s="137"/>
      <c r="LZZ111" s="137"/>
      <c r="MAA111" s="137"/>
      <c r="MAB111" s="137"/>
      <c r="MAC111" s="137"/>
      <c r="MAD111" s="137"/>
      <c r="MAE111" s="137"/>
      <c r="MAF111" s="137"/>
      <c r="MAG111" s="137"/>
      <c r="MAH111" s="136"/>
      <c r="MAI111" s="137"/>
      <c r="MAJ111" s="137"/>
      <c r="MAK111" s="137"/>
      <c r="MAL111" s="137"/>
      <c r="MAM111" s="137"/>
      <c r="MAN111" s="137"/>
      <c r="MAO111" s="137"/>
      <c r="MAP111" s="137"/>
      <c r="MAQ111" s="137"/>
      <c r="MAR111" s="137"/>
      <c r="MAS111" s="137"/>
      <c r="MAT111" s="137"/>
      <c r="MAU111" s="137"/>
      <c r="MAV111" s="137"/>
      <c r="MAW111" s="137"/>
      <c r="MAX111" s="137"/>
      <c r="MAY111" s="137"/>
      <c r="MAZ111" s="137"/>
      <c r="MBA111" s="137"/>
      <c r="MBB111" s="137"/>
      <c r="MBC111" s="137"/>
      <c r="MBD111" s="136"/>
      <c r="MBE111" s="137"/>
      <c r="MBF111" s="137"/>
      <c r="MBG111" s="137"/>
      <c r="MBH111" s="137"/>
      <c r="MBI111" s="137"/>
      <c r="MBJ111" s="137"/>
      <c r="MBK111" s="137"/>
      <c r="MBL111" s="137"/>
      <c r="MBM111" s="137"/>
      <c r="MBN111" s="137"/>
      <c r="MBO111" s="137"/>
      <c r="MBP111" s="137"/>
      <c r="MBQ111" s="137"/>
      <c r="MBR111" s="137"/>
      <c r="MBS111" s="137"/>
      <c r="MBT111" s="137"/>
      <c r="MBU111" s="137"/>
      <c r="MBV111" s="137"/>
      <c r="MBW111" s="137"/>
      <c r="MBX111" s="137"/>
      <c r="MBY111" s="137"/>
      <c r="MBZ111" s="136"/>
      <c r="MCA111" s="137"/>
      <c r="MCB111" s="137"/>
      <c r="MCC111" s="137"/>
      <c r="MCD111" s="137"/>
      <c r="MCE111" s="137"/>
      <c r="MCF111" s="137"/>
      <c r="MCG111" s="137"/>
      <c r="MCH111" s="137"/>
      <c r="MCI111" s="137"/>
      <c r="MCJ111" s="137"/>
      <c r="MCK111" s="137"/>
      <c r="MCL111" s="137"/>
      <c r="MCM111" s="137"/>
      <c r="MCN111" s="137"/>
      <c r="MCO111" s="137"/>
      <c r="MCP111" s="137"/>
      <c r="MCQ111" s="137"/>
      <c r="MCR111" s="137"/>
      <c r="MCS111" s="137"/>
      <c r="MCT111" s="137"/>
      <c r="MCU111" s="137"/>
      <c r="MCV111" s="136"/>
      <c r="MCW111" s="137"/>
      <c r="MCX111" s="137"/>
      <c r="MCY111" s="137"/>
      <c r="MCZ111" s="137"/>
      <c r="MDA111" s="137"/>
      <c r="MDB111" s="137"/>
      <c r="MDC111" s="137"/>
      <c r="MDD111" s="137"/>
      <c r="MDE111" s="137"/>
      <c r="MDF111" s="137"/>
      <c r="MDG111" s="137"/>
      <c r="MDH111" s="137"/>
      <c r="MDI111" s="137"/>
      <c r="MDJ111" s="137"/>
      <c r="MDK111" s="137"/>
      <c r="MDL111" s="137"/>
      <c r="MDM111" s="137"/>
      <c r="MDN111" s="137"/>
      <c r="MDO111" s="137"/>
      <c r="MDP111" s="137"/>
      <c r="MDQ111" s="137"/>
      <c r="MDR111" s="136"/>
      <c r="MDS111" s="137"/>
      <c r="MDT111" s="137"/>
      <c r="MDU111" s="137"/>
      <c r="MDV111" s="137"/>
      <c r="MDW111" s="137"/>
      <c r="MDX111" s="137"/>
      <c r="MDY111" s="137"/>
      <c r="MDZ111" s="137"/>
      <c r="MEA111" s="137"/>
      <c r="MEB111" s="137"/>
      <c r="MEC111" s="137"/>
      <c r="MED111" s="137"/>
      <c r="MEE111" s="137"/>
      <c r="MEF111" s="137"/>
      <c r="MEG111" s="137"/>
      <c r="MEH111" s="137"/>
      <c r="MEI111" s="137"/>
      <c r="MEJ111" s="137"/>
      <c r="MEK111" s="137"/>
      <c r="MEL111" s="137"/>
      <c r="MEM111" s="137"/>
      <c r="MEN111" s="136"/>
      <c r="MEO111" s="137"/>
      <c r="MEP111" s="137"/>
      <c r="MEQ111" s="137"/>
      <c r="MER111" s="137"/>
      <c r="MES111" s="137"/>
      <c r="MET111" s="137"/>
      <c r="MEU111" s="137"/>
      <c r="MEV111" s="137"/>
      <c r="MEW111" s="137"/>
      <c r="MEX111" s="137"/>
      <c r="MEY111" s="137"/>
      <c r="MEZ111" s="137"/>
      <c r="MFA111" s="137"/>
      <c r="MFB111" s="137"/>
      <c r="MFC111" s="137"/>
      <c r="MFD111" s="137"/>
      <c r="MFE111" s="137"/>
      <c r="MFF111" s="137"/>
      <c r="MFG111" s="137"/>
      <c r="MFH111" s="137"/>
      <c r="MFI111" s="137"/>
      <c r="MFJ111" s="136"/>
      <c r="MFK111" s="137"/>
      <c r="MFL111" s="137"/>
      <c r="MFM111" s="137"/>
      <c r="MFN111" s="137"/>
      <c r="MFO111" s="137"/>
      <c r="MFP111" s="137"/>
      <c r="MFQ111" s="137"/>
      <c r="MFR111" s="137"/>
      <c r="MFS111" s="137"/>
      <c r="MFT111" s="137"/>
      <c r="MFU111" s="137"/>
      <c r="MFV111" s="137"/>
      <c r="MFW111" s="137"/>
      <c r="MFX111" s="137"/>
      <c r="MFY111" s="137"/>
      <c r="MFZ111" s="137"/>
      <c r="MGA111" s="137"/>
      <c r="MGB111" s="137"/>
      <c r="MGC111" s="137"/>
      <c r="MGD111" s="137"/>
      <c r="MGE111" s="137"/>
      <c r="MGF111" s="136"/>
      <c r="MGG111" s="137"/>
      <c r="MGH111" s="137"/>
      <c r="MGI111" s="137"/>
      <c r="MGJ111" s="137"/>
      <c r="MGK111" s="137"/>
      <c r="MGL111" s="137"/>
      <c r="MGM111" s="137"/>
      <c r="MGN111" s="137"/>
      <c r="MGO111" s="137"/>
      <c r="MGP111" s="137"/>
      <c r="MGQ111" s="137"/>
      <c r="MGR111" s="137"/>
      <c r="MGS111" s="137"/>
      <c r="MGT111" s="137"/>
      <c r="MGU111" s="137"/>
      <c r="MGV111" s="137"/>
      <c r="MGW111" s="137"/>
      <c r="MGX111" s="137"/>
      <c r="MGY111" s="137"/>
      <c r="MGZ111" s="137"/>
      <c r="MHA111" s="137"/>
      <c r="MHB111" s="136"/>
      <c r="MHC111" s="137"/>
      <c r="MHD111" s="137"/>
      <c r="MHE111" s="137"/>
      <c r="MHF111" s="137"/>
      <c r="MHG111" s="137"/>
      <c r="MHH111" s="137"/>
      <c r="MHI111" s="137"/>
      <c r="MHJ111" s="137"/>
      <c r="MHK111" s="137"/>
      <c r="MHL111" s="137"/>
      <c r="MHM111" s="137"/>
      <c r="MHN111" s="137"/>
      <c r="MHO111" s="137"/>
      <c r="MHP111" s="137"/>
      <c r="MHQ111" s="137"/>
      <c r="MHR111" s="137"/>
      <c r="MHS111" s="137"/>
      <c r="MHT111" s="137"/>
      <c r="MHU111" s="137"/>
      <c r="MHV111" s="137"/>
      <c r="MHW111" s="137"/>
      <c r="MHX111" s="136"/>
      <c r="MHY111" s="137"/>
      <c r="MHZ111" s="137"/>
      <c r="MIA111" s="137"/>
      <c r="MIB111" s="137"/>
      <c r="MIC111" s="137"/>
      <c r="MID111" s="137"/>
      <c r="MIE111" s="137"/>
      <c r="MIF111" s="137"/>
      <c r="MIG111" s="137"/>
      <c r="MIH111" s="137"/>
      <c r="MII111" s="137"/>
      <c r="MIJ111" s="137"/>
      <c r="MIK111" s="137"/>
      <c r="MIL111" s="137"/>
      <c r="MIM111" s="137"/>
      <c r="MIN111" s="137"/>
      <c r="MIO111" s="137"/>
      <c r="MIP111" s="137"/>
      <c r="MIQ111" s="137"/>
      <c r="MIR111" s="137"/>
      <c r="MIS111" s="137"/>
      <c r="MIT111" s="136"/>
      <c r="MIU111" s="137"/>
      <c r="MIV111" s="137"/>
      <c r="MIW111" s="137"/>
      <c r="MIX111" s="137"/>
      <c r="MIY111" s="137"/>
      <c r="MIZ111" s="137"/>
      <c r="MJA111" s="137"/>
      <c r="MJB111" s="137"/>
      <c r="MJC111" s="137"/>
      <c r="MJD111" s="137"/>
      <c r="MJE111" s="137"/>
      <c r="MJF111" s="137"/>
      <c r="MJG111" s="137"/>
      <c r="MJH111" s="137"/>
      <c r="MJI111" s="137"/>
      <c r="MJJ111" s="137"/>
      <c r="MJK111" s="137"/>
      <c r="MJL111" s="137"/>
      <c r="MJM111" s="137"/>
      <c r="MJN111" s="137"/>
      <c r="MJO111" s="137"/>
      <c r="MJP111" s="136"/>
      <c r="MJQ111" s="137"/>
      <c r="MJR111" s="137"/>
      <c r="MJS111" s="137"/>
      <c r="MJT111" s="137"/>
      <c r="MJU111" s="137"/>
      <c r="MJV111" s="137"/>
      <c r="MJW111" s="137"/>
      <c r="MJX111" s="137"/>
      <c r="MJY111" s="137"/>
      <c r="MJZ111" s="137"/>
      <c r="MKA111" s="137"/>
      <c r="MKB111" s="137"/>
      <c r="MKC111" s="137"/>
      <c r="MKD111" s="137"/>
      <c r="MKE111" s="137"/>
      <c r="MKF111" s="137"/>
      <c r="MKG111" s="137"/>
      <c r="MKH111" s="137"/>
      <c r="MKI111" s="137"/>
      <c r="MKJ111" s="137"/>
      <c r="MKK111" s="137"/>
      <c r="MKL111" s="136"/>
      <c r="MKM111" s="137"/>
      <c r="MKN111" s="137"/>
      <c r="MKO111" s="137"/>
      <c r="MKP111" s="137"/>
      <c r="MKQ111" s="137"/>
      <c r="MKR111" s="137"/>
      <c r="MKS111" s="137"/>
      <c r="MKT111" s="137"/>
      <c r="MKU111" s="137"/>
      <c r="MKV111" s="137"/>
      <c r="MKW111" s="137"/>
      <c r="MKX111" s="137"/>
      <c r="MKY111" s="137"/>
      <c r="MKZ111" s="137"/>
      <c r="MLA111" s="137"/>
      <c r="MLB111" s="137"/>
      <c r="MLC111" s="137"/>
      <c r="MLD111" s="137"/>
      <c r="MLE111" s="137"/>
      <c r="MLF111" s="137"/>
      <c r="MLG111" s="137"/>
      <c r="MLH111" s="136"/>
      <c r="MLI111" s="137"/>
      <c r="MLJ111" s="137"/>
      <c r="MLK111" s="137"/>
      <c r="MLL111" s="137"/>
      <c r="MLM111" s="137"/>
      <c r="MLN111" s="137"/>
      <c r="MLO111" s="137"/>
      <c r="MLP111" s="137"/>
      <c r="MLQ111" s="137"/>
      <c r="MLR111" s="137"/>
      <c r="MLS111" s="137"/>
      <c r="MLT111" s="137"/>
      <c r="MLU111" s="137"/>
      <c r="MLV111" s="137"/>
      <c r="MLW111" s="137"/>
      <c r="MLX111" s="137"/>
      <c r="MLY111" s="137"/>
      <c r="MLZ111" s="137"/>
      <c r="MMA111" s="137"/>
      <c r="MMB111" s="137"/>
      <c r="MMC111" s="137"/>
      <c r="MMD111" s="136"/>
      <c r="MME111" s="137"/>
      <c r="MMF111" s="137"/>
      <c r="MMG111" s="137"/>
      <c r="MMH111" s="137"/>
      <c r="MMI111" s="137"/>
      <c r="MMJ111" s="137"/>
      <c r="MMK111" s="137"/>
      <c r="MML111" s="137"/>
      <c r="MMM111" s="137"/>
      <c r="MMN111" s="137"/>
      <c r="MMO111" s="137"/>
      <c r="MMP111" s="137"/>
      <c r="MMQ111" s="137"/>
      <c r="MMR111" s="137"/>
      <c r="MMS111" s="137"/>
      <c r="MMT111" s="137"/>
      <c r="MMU111" s="137"/>
      <c r="MMV111" s="137"/>
      <c r="MMW111" s="137"/>
      <c r="MMX111" s="137"/>
      <c r="MMY111" s="137"/>
      <c r="MMZ111" s="136"/>
      <c r="MNA111" s="137"/>
      <c r="MNB111" s="137"/>
      <c r="MNC111" s="137"/>
      <c r="MND111" s="137"/>
      <c r="MNE111" s="137"/>
      <c r="MNF111" s="137"/>
      <c r="MNG111" s="137"/>
      <c r="MNH111" s="137"/>
      <c r="MNI111" s="137"/>
      <c r="MNJ111" s="137"/>
      <c r="MNK111" s="137"/>
      <c r="MNL111" s="137"/>
      <c r="MNM111" s="137"/>
      <c r="MNN111" s="137"/>
      <c r="MNO111" s="137"/>
      <c r="MNP111" s="137"/>
      <c r="MNQ111" s="137"/>
      <c r="MNR111" s="137"/>
      <c r="MNS111" s="137"/>
      <c r="MNT111" s="137"/>
      <c r="MNU111" s="137"/>
      <c r="MNV111" s="136"/>
      <c r="MNW111" s="137"/>
      <c r="MNX111" s="137"/>
      <c r="MNY111" s="137"/>
      <c r="MNZ111" s="137"/>
      <c r="MOA111" s="137"/>
      <c r="MOB111" s="137"/>
      <c r="MOC111" s="137"/>
      <c r="MOD111" s="137"/>
      <c r="MOE111" s="137"/>
      <c r="MOF111" s="137"/>
      <c r="MOG111" s="137"/>
      <c r="MOH111" s="137"/>
      <c r="MOI111" s="137"/>
      <c r="MOJ111" s="137"/>
      <c r="MOK111" s="137"/>
      <c r="MOL111" s="137"/>
      <c r="MOM111" s="137"/>
      <c r="MON111" s="137"/>
      <c r="MOO111" s="137"/>
      <c r="MOP111" s="137"/>
      <c r="MOQ111" s="137"/>
      <c r="MOR111" s="136"/>
      <c r="MOS111" s="137"/>
      <c r="MOT111" s="137"/>
      <c r="MOU111" s="137"/>
      <c r="MOV111" s="137"/>
      <c r="MOW111" s="137"/>
      <c r="MOX111" s="137"/>
      <c r="MOY111" s="137"/>
      <c r="MOZ111" s="137"/>
      <c r="MPA111" s="137"/>
      <c r="MPB111" s="137"/>
      <c r="MPC111" s="137"/>
      <c r="MPD111" s="137"/>
      <c r="MPE111" s="137"/>
      <c r="MPF111" s="137"/>
      <c r="MPG111" s="137"/>
      <c r="MPH111" s="137"/>
      <c r="MPI111" s="137"/>
      <c r="MPJ111" s="137"/>
      <c r="MPK111" s="137"/>
      <c r="MPL111" s="137"/>
      <c r="MPM111" s="137"/>
      <c r="MPN111" s="136"/>
      <c r="MPO111" s="137"/>
      <c r="MPP111" s="137"/>
      <c r="MPQ111" s="137"/>
      <c r="MPR111" s="137"/>
      <c r="MPS111" s="137"/>
      <c r="MPT111" s="137"/>
      <c r="MPU111" s="137"/>
      <c r="MPV111" s="137"/>
      <c r="MPW111" s="137"/>
      <c r="MPX111" s="137"/>
      <c r="MPY111" s="137"/>
      <c r="MPZ111" s="137"/>
      <c r="MQA111" s="137"/>
      <c r="MQB111" s="137"/>
      <c r="MQC111" s="137"/>
      <c r="MQD111" s="137"/>
      <c r="MQE111" s="137"/>
      <c r="MQF111" s="137"/>
      <c r="MQG111" s="137"/>
      <c r="MQH111" s="137"/>
      <c r="MQI111" s="137"/>
      <c r="MQJ111" s="136"/>
      <c r="MQK111" s="137"/>
      <c r="MQL111" s="137"/>
      <c r="MQM111" s="137"/>
      <c r="MQN111" s="137"/>
      <c r="MQO111" s="137"/>
      <c r="MQP111" s="137"/>
      <c r="MQQ111" s="137"/>
      <c r="MQR111" s="137"/>
      <c r="MQS111" s="137"/>
      <c r="MQT111" s="137"/>
      <c r="MQU111" s="137"/>
      <c r="MQV111" s="137"/>
      <c r="MQW111" s="137"/>
      <c r="MQX111" s="137"/>
      <c r="MQY111" s="137"/>
      <c r="MQZ111" s="137"/>
      <c r="MRA111" s="137"/>
      <c r="MRB111" s="137"/>
      <c r="MRC111" s="137"/>
      <c r="MRD111" s="137"/>
      <c r="MRE111" s="137"/>
      <c r="MRF111" s="136"/>
      <c r="MRG111" s="137"/>
      <c r="MRH111" s="137"/>
      <c r="MRI111" s="137"/>
      <c r="MRJ111" s="137"/>
      <c r="MRK111" s="137"/>
      <c r="MRL111" s="137"/>
      <c r="MRM111" s="137"/>
      <c r="MRN111" s="137"/>
      <c r="MRO111" s="137"/>
      <c r="MRP111" s="137"/>
      <c r="MRQ111" s="137"/>
      <c r="MRR111" s="137"/>
      <c r="MRS111" s="137"/>
      <c r="MRT111" s="137"/>
      <c r="MRU111" s="137"/>
      <c r="MRV111" s="137"/>
      <c r="MRW111" s="137"/>
      <c r="MRX111" s="137"/>
      <c r="MRY111" s="137"/>
      <c r="MRZ111" s="137"/>
      <c r="MSA111" s="137"/>
      <c r="MSB111" s="136"/>
      <c r="MSC111" s="137"/>
      <c r="MSD111" s="137"/>
      <c r="MSE111" s="137"/>
      <c r="MSF111" s="137"/>
      <c r="MSG111" s="137"/>
      <c r="MSH111" s="137"/>
      <c r="MSI111" s="137"/>
      <c r="MSJ111" s="137"/>
      <c r="MSK111" s="137"/>
      <c r="MSL111" s="137"/>
      <c r="MSM111" s="137"/>
      <c r="MSN111" s="137"/>
      <c r="MSO111" s="137"/>
      <c r="MSP111" s="137"/>
      <c r="MSQ111" s="137"/>
      <c r="MSR111" s="137"/>
      <c r="MSS111" s="137"/>
      <c r="MST111" s="137"/>
      <c r="MSU111" s="137"/>
      <c r="MSV111" s="137"/>
      <c r="MSW111" s="137"/>
      <c r="MSX111" s="136"/>
      <c r="MSY111" s="137"/>
      <c r="MSZ111" s="137"/>
      <c r="MTA111" s="137"/>
      <c r="MTB111" s="137"/>
      <c r="MTC111" s="137"/>
      <c r="MTD111" s="137"/>
      <c r="MTE111" s="137"/>
      <c r="MTF111" s="137"/>
      <c r="MTG111" s="137"/>
      <c r="MTH111" s="137"/>
      <c r="MTI111" s="137"/>
      <c r="MTJ111" s="137"/>
      <c r="MTK111" s="137"/>
      <c r="MTL111" s="137"/>
      <c r="MTM111" s="137"/>
      <c r="MTN111" s="137"/>
      <c r="MTO111" s="137"/>
      <c r="MTP111" s="137"/>
      <c r="MTQ111" s="137"/>
      <c r="MTR111" s="137"/>
      <c r="MTS111" s="137"/>
      <c r="MTT111" s="136"/>
      <c r="MTU111" s="137"/>
      <c r="MTV111" s="137"/>
      <c r="MTW111" s="137"/>
      <c r="MTX111" s="137"/>
      <c r="MTY111" s="137"/>
      <c r="MTZ111" s="137"/>
      <c r="MUA111" s="137"/>
      <c r="MUB111" s="137"/>
      <c r="MUC111" s="137"/>
      <c r="MUD111" s="137"/>
      <c r="MUE111" s="137"/>
      <c r="MUF111" s="137"/>
      <c r="MUG111" s="137"/>
      <c r="MUH111" s="137"/>
      <c r="MUI111" s="137"/>
      <c r="MUJ111" s="137"/>
      <c r="MUK111" s="137"/>
      <c r="MUL111" s="137"/>
      <c r="MUM111" s="137"/>
      <c r="MUN111" s="137"/>
      <c r="MUO111" s="137"/>
      <c r="MUP111" s="136"/>
      <c r="MUQ111" s="137"/>
      <c r="MUR111" s="137"/>
      <c r="MUS111" s="137"/>
      <c r="MUT111" s="137"/>
      <c r="MUU111" s="137"/>
      <c r="MUV111" s="137"/>
      <c r="MUW111" s="137"/>
      <c r="MUX111" s="137"/>
      <c r="MUY111" s="137"/>
      <c r="MUZ111" s="137"/>
      <c r="MVA111" s="137"/>
      <c r="MVB111" s="137"/>
      <c r="MVC111" s="137"/>
      <c r="MVD111" s="137"/>
      <c r="MVE111" s="137"/>
      <c r="MVF111" s="137"/>
      <c r="MVG111" s="137"/>
      <c r="MVH111" s="137"/>
      <c r="MVI111" s="137"/>
      <c r="MVJ111" s="137"/>
      <c r="MVK111" s="137"/>
      <c r="MVL111" s="136"/>
      <c r="MVM111" s="137"/>
      <c r="MVN111" s="137"/>
      <c r="MVO111" s="137"/>
      <c r="MVP111" s="137"/>
      <c r="MVQ111" s="137"/>
      <c r="MVR111" s="137"/>
      <c r="MVS111" s="137"/>
      <c r="MVT111" s="137"/>
      <c r="MVU111" s="137"/>
      <c r="MVV111" s="137"/>
      <c r="MVW111" s="137"/>
      <c r="MVX111" s="137"/>
      <c r="MVY111" s="137"/>
      <c r="MVZ111" s="137"/>
      <c r="MWA111" s="137"/>
      <c r="MWB111" s="137"/>
      <c r="MWC111" s="137"/>
      <c r="MWD111" s="137"/>
      <c r="MWE111" s="137"/>
      <c r="MWF111" s="137"/>
      <c r="MWG111" s="137"/>
      <c r="MWH111" s="136"/>
      <c r="MWI111" s="137"/>
      <c r="MWJ111" s="137"/>
      <c r="MWK111" s="137"/>
      <c r="MWL111" s="137"/>
      <c r="MWM111" s="137"/>
      <c r="MWN111" s="137"/>
      <c r="MWO111" s="137"/>
      <c r="MWP111" s="137"/>
      <c r="MWQ111" s="137"/>
      <c r="MWR111" s="137"/>
      <c r="MWS111" s="137"/>
      <c r="MWT111" s="137"/>
      <c r="MWU111" s="137"/>
      <c r="MWV111" s="137"/>
      <c r="MWW111" s="137"/>
      <c r="MWX111" s="137"/>
      <c r="MWY111" s="137"/>
      <c r="MWZ111" s="137"/>
      <c r="MXA111" s="137"/>
      <c r="MXB111" s="137"/>
      <c r="MXC111" s="137"/>
      <c r="MXD111" s="136"/>
      <c r="MXE111" s="137"/>
      <c r="MXF111" s="137"/>
      <c r="MXG111" s="137"/>
      <c r="MXH111" s="137"/>
      <c r="MXI111" s="137"/>
      <c r="MXJ111" s="137"/>
      <c r="MXK111" s="137"/>
      <c r="MXL111" s="137"/>
      <c r="MXM111" s="137"/>
      <c r="MXN111" s="137"/>
      <c r="MXO111" s="137"/>
      <c r="MXP111" s="137"/>
      <c r="MXQ111" s="137"/>
      <c r="MXR111" s="137"/>
      <c r="MXS111" s="137"/>
      <c r="MXT111" s="137"/>
      <c r="MXU111" s="137"/>
      <c r="MXV111" s="137"/>
      <c r="MXW111" s="137"/>
      <c r="MXX111" s="137"/>
      <c r="MXY111" s="137"/>
      <c r="MXZ111" s="136"/>
      <c r="MYA111" s="137"/>
      <c r="MYB111" s="137"/>
      <c r="MYC111" s="137"/>
      <c r="MYD111" s="137"/>
      <c r="MYE111" s="137"/>
      <c r="MYF111" s="137"/>
      <c r="MYG111" s="137"/>
      <c r="MYH111" s="137"/>
      <c r="MYI111" s="137"/>
      <c r="MYJ111" s="137"/>
      <c r="MYK111" s="137"/>
      <c r="MYL111" s="137"/>
      <c r="MYM111" s="137"/>
      <c r="MYN111" s="137"/>
      <c r="MYO111" s="137"/>
      <c r="MYP111" s="137"/>
      <c r="MYQ111" s="137"/>
      <c r="MYR111" s="137"/>
      <c r="MYS111" s="137"/>
      <c r="MYT111" s="137"/>
      <c r="MYU111" s="137"/>
      <c r="MYV111" s="136"/>
      <c r="MYW111" s="137"/>
      <c r="MYX111" s="137"/>
      <c r="MYY111" s="137"/>
      <c r="MYZ111" s="137"/>
      <c r="MZA111" s="137"/>
      <c r="MZB111" s="137"/>
      <c r="MZC111" s="137"/>
      <c r="MZD111" s="137"/>
      <c r="MZE111" s="137"/>
      <c r="MZF111" s="137"/>
      <c r="MZG111" s="137"/>
      <c r="MZH111" s="137"/>
      <c r="MZI111" s="137"/>
      <c r="MZJ111" s="137"/>
      <c r="MZK111" s="137"/>
      <c r="MZL111" s="137"/>
      <c r="MZM111" s="137"/>
      <c r="MZN111" s="137"/>
      <c r="MZO111" s="137"/>
      <c r="MZP111" s="137"/>
      <c r="MZQ111" s="137"/>
      <c r="MZR111" s="136"/>
      <c r="MZS111" s="137"/>
      <c r="MZT111" s="137"/>
      <c r="MZU111" s="137"/>
      <c r="MZV111" s="137"/>
      <c r="MZW111" s="137"/>
      <c r="MZX111" s="137"/>
      <c r="MZY111" s="137"/>
      <c r="MZZ111" s="137"/>
      <c r="NAA111" s="137"/>
      <c r="NAB111" s="137"/>
      <c r="NAC111" s="137"/>
      <c r="NAD111" s="137"/>
      <c r="NAE111" s="137"/>
      <c r="NAF111" s="137"/>
      <c r="NAG111" s="137"/>
      <c r="NAH111" s="137"/>
      <c r="NAI111" s="137"/>
      <c r="NAJ111" s="137"/>
      <c r="NAK111" s="137"/>
      <c r="NAL111" s="137"/>
      <c r="NAM111" s="137"/>
      <c r="NAN111" s="136"/>
      <c r="NAO111" s="137"/>
      <c r="NAP111" s="137"/>
      <c r="NAQ111" s="137"/>
      <c r="NAR111" s="137"/>
      <c r="NAS111" s="137"/>
      <c r="NAT111" s="137"/>
      <c r="NAU111" s="137"/>
      <c r="NAV111" s="137"/>
      <c r="NAW111" s="137"/>
      <c r="NAX111" s="137"/>
      <c r="NAY111" s="137"/>
      <c r="NAZ111" s="137"/>
      <c r="NBA111" s="137"/>
      <c r="NBB111" s="137"/>
      <c r="NBC111" s="137"/>
      <c r="NBD111" s="137"/>
      <c r="NBE111" s="137"/>
      <c r="NBF111" s="137"/>
      <c r="NBG111" s="137"/>
      <c r="NBH111" s="137"/>
      <c r="NBI111" s="137"/>
      <c r="NBJ111" s="136"/>
      <c r="NBK111" s="137"/>
      <c r="NBL111" s="137"/>
      <c r="NBM111" s="137"/>
      <c r="NBN111" s="137"/>
      <c r="NBO111" s="137"/>
      <c r="NBP111" s="137"/>
      <c r="NBQ111" s="137"/>
      <c r="NBR111" s="137"/>
      <c r="NBS111" s="137"/>
      <c r="NBT111" s="137"/>
      <c r="NBU111" s="137"/>
      <c r="NBV111" s="137"/>
      <c r="NBW111" s="137"/>
      <c r="NBX111" s="137"/>
      <c r="NBY111" s="137"/>
      <c r="NBZ111" s="137"/>
      <c r="NCA111" s="137"/>
      <c r="NCB111" s="137"/>
      <c r="NCC111" s="137"/>
      <c r="NCD111" s="137"/>
      <c r="NCE111" s="137"/>
      <c r="NCF111" s="136"/>
      <c r="NCG111" s="137"/>
      <c r="NCH111" s="137"/>
      <c r="NCI111" s="137"/>
      <c r="NCJ111" s="137"/>
      <c r="NCK111" s="137"/>
      <c r="NCL111" s="137"/>
      <c r="NCM111" s="137"/>
      <c r="NCN111" s="137"/>
      <c r="NCO111" s="137"/>
      <c r="NCP111" s="137"/>
      <c r="NCQ111" s="137"/>
      <c r="NCR111" s="137"/>
      <c r="NCS111" s="137"/>
      <c r="NCT111" s="137"/>
      <c r="NCU111" s="137"/>
      <c r="NCV111" s="137"/>
      <c r="NCW111" s="137"/>
      <c r="NCX111" s="137"/>
      <c r="NCY111" s="137"/>
      <c r="NCZ111" s="137"/>
      <c r="NDA111" s="137"/>
      <c r="NDB111" s="136"/>
      <c r="NDC111" s="137"/>
      <c r="NDD111" s="137"/>
      <c r="NDE111" s="137"/>
      <c r="NDF111" s="137"/>
      <c r="NDG111" s="137"/>
      <c r="NDH111" s="137"/>
      <c r="NDI111" s="137"/>
      <c r="NDJ111" s="137"/>
      <c r="NDK111" s="137"/>
      <c r="NDL111" s="137"/>
      <c r="NDM111" s="137"/>
      <c r="NDN111" s="137"/>
      <c r="NDO111" s="137"/>
      <c r="NDP111" s="137"/>
      <c r="NDQ111" s="137"/>
      <c r="NDR111" s="137"/>
      <c r="NDS111" s="137"/>
      <c r="NDT111" s="137"/>
      <c r="NDU111" s="137"/>
      <c r="NDV111" s="137"/>
      <c r="NDW111" s="137"/>
      <c r="NDX111" s="136"/>
      <c r="NDY111" s="137"/>
      <c r="NDZ111" s="137"/>
      <c r="NEA111" s="137"/>
      <c r="NEB111" s="137"/>
      <c r="NEC111" s="137"/>
      <c r="NED111" s="137"/>
      <c r="NEE111" s="137"/>
      <c r="NEF111" s="137"/>
      <c r="NEG111" s="137"/>
      <c r="NEH111" s="137"/>
      <c r="NEI111" s="137"/>
      <c r="NEJ111" s="137"/>
      <c r="NEK111" s="137"/>
      <c r="NEL111" s="137"/>
      <c r="NEM111" s="137"/>
      <c r="NEN111" s="137"/>
      <c r="NEO111" s="137"/>
      <c r="NEP111" s="137"/>
      <c r="NEQ111" s="137"/>
      <c r="NER111" s="137"/>
      <c r="NES111" s="137"/>
      <c r="NET111" s="136"/>
      <c r="NEU111" s="137"/>
      <c r="NEV111" s="137"/>
      <c r="NEW111" s="137"/>
      <c r="NEX111" s="137"/>
      <c r="NEY111" s="137"/>
      <c r="NEZ111" s="137"/>
      <c r="NFA111" s="137"/>
      <c r="NFB111" s="137"/>
      <c r="NFC111" s="137"/>
      <c r="NFD111" s="137"/>
      <c r="NFE111" s="137"/>
      <c r="NFF111" s="137"/>
      <c r="NFG111" s="137"/>
      <c r="NFH111" s="137"/>
      <c r="NFI111" s="137"/>
      <c r="NFJ111" s="137"/>
      <c r="NFK111" s="137"/>
      <c r="NFL111" s="137"/>
      <c r="NFM111" s="137"/>
      <c r="NFN111" s="137"/>
      <c r="NFO111" s="137"/>
      <c r="NFP111" s="136"/>
      <c r="NFQ111" s="137"/>
      <c r="NFR111" s="137"/>
      <c r="NFS111" s="137"/>
      <c r="NFT111" s="137"/>
      <c r="NFU111" s="137"/>
      <c r="NFV111" s="137"/>
      <c r="NFW111" s="137"/>
      <c r="NFX111" s="137"/>
      <c r="NFY111" s="137"/>
      <c r="NFZ111" s="137"/>
      <c r="NGA111" s="137"/>
      <c r="NGB111" s="137"/>
      <c r="NGC111" s="137"/>
      <c r="NGD111" s="137"/>
      <c r="NGE111" s="137"/>
      <c r="NGF111" s="137"/>
      <c r="NGG111" s="137"/>
      <c r="NGH111" s="137"/>
      <c r="NGI111" s="137"/>
      <c r="NGJ111" s="137"/>
      <c r="NGK111" s="137"/>
      <c r="NGL111" s="136"/>
      <c r="NGM111" s="137"/>
      <c r="NGN111" s="137"/>
      <c r="NGO111" s="137"/>
      <c r="NGP111" s="137"/>
      <c r="NGQ111" s="137"/>
      <c r="NGR111" s="137"/>
      <c r="NGS111" s="137"/>
      <c r="NGT111" s="137"/>
      <c r="NGU111" s="137"/>
      <c r="NGV111" s="137"/>
      <c r="NGW111" s="137"/>
      <c r="NGX111" s="137"/>
      <c r="NGY111" s="137"/>
      <c r="NGZ111" s="137"/>
      <c r="NHA111" s="137"/>
      <c r="NHB111" s="137"/>
      <c r="NHC111" s="137"/>
      <c r="NHD111" s="137"/>
      <c r="NHE111" s="137"/>
      <c r="NHF111" s="137"/>
      <c r="NHG111" s="137"/>
      <c r="NHH111" s="136"/>
      <c r="NHI111" s="137"/>
      <c r="NHJ111" s="137"/>
      <c r="NHK111" s="137"/>
      <c r="NHL111" s="137"/>
      <c r="NHM111" s="137"/>
      <c r="NHN111" s="137"/>
      <c r="NHO111" s="137"/>
      <c r="NHP111" s="137"/>
      <c r="NHQ111" s="137"/>
      <c r="NHR111" s="137"/>
      <c r="NHS111" s="137"/>
      <c r="NHT111" s="137"/>
      <c r="NHU111" s="137"/>
      <c r="NHV111" s="137"/>
      <c r="NHW111" s="137"/>
      <c r="NHX111" s="137"/>
      <c r="NHY111" s="137"/>
      <c r="NHZ111" s="137"/>
      <c r="NIA111" s="137"/>
      <c r="NIB111" s="137"/>
      <c r="NIC111" s="137"/>
      <c r="NID111" s="136"/>
      <c r="NIE111" s="137"/>
      <c r="NIF111" s="137"/>
      <c r="NIG111" s="137"/>
      <c r="NIH111" s="137"/>
      <c r="NII111" s="137"/>
      <c r="NIJ111" s="137"/>
      <c r="NIK111" s="137"/>
      <c r="NIL111" s="137"/>
      <c r="NIM111" s="137"/>
      <c r="NIN111" s="137"/>
      <c r="NIO111" s="137"/>
      <c r="NIP111" s="137"/>
      <c r="NIQ111" s="137"/>
      <c r="NIR111" s="137"/>
      <c r="NIS111" s="137"/>
      <c r="NIT111" s="137"/>
      <c r="NIU111" s="137"/>
      <c r="NIV111" s="137"/>
      <c r="NIW111" s="137"/>
      <c r="NIX111" s="137"/>
      <c r="NIY111" s="137"/>
      <c r="NIZ111" s="136"/>
      <c r="NJA111" s="137"/>
      <c r="NJB111" s="137"/>
      <c r="NJC111" s="137"/>
      <c r="NJD111" s="137"/>
      <c r="NJE111" s="137"/>
      <c r="NJF111" s="137"/>
      <c r="NJG111" s="137"/>
      <c r="NJH111" s="137"/>
      <c r="NJI111" s="137"/>
      <c r="NJJ111" s="137"/>
      <c r="NJK111" s="137"/>
      <c r="NJL111" s="137"/>
      <c r="NJM111" s="137"/>
      <c r="NJN111" s="137"/>
      <c r="NJO111" s="137"/>
      <c r="NJP111" s="137"/>
      <c r="NJQ111" s="137"/>
      <c r="NJR111" s="137"/>
      <c r="NJS111" s="137"/>
      <c r="NJT111" s="137"/>
      <c r="NJU111" s="137"/>
      <c r="NJV111" s="136"/>
      <c r="NJW111" s="137"/>
      <c r="NJX111" s="137"/>
      <c r="NJY111" s="137"/>
      <c r="NJZ111" s="137"/>
      <c r="NKA111" s="137"/>
      <c r="NKB111" s="137"/>
      <c r="NKC111" s="137"/>
      <c r="NKD111" s="137"/>
      <c r="NKE111" s="137"/>
      <c r="NKF111" s="137"/>
      <c r="NKG111" s="137"/>
      <c r="NKH111" s="137"/>
      <c r="NKI111" s="137"/>
      <c r="NKJ111" s="137"/>
      <c r="NKK111" s="137"/>
      <c r="NKL111" s="137"/>
      <c r="NKM111" s="137"/>
      <c r="NKN111" s="137"/>
      <c r="NKO111" s="137"/>
      <c r="NKP111" s="137"/>
      <c r="NKQ111" s="137"/>
      <c r="NKR111" s="136"/>
      <c r="NKS111" s="137"/>
      <c r="NKT111" s="137"/>
      <c r="NKU111" s="137"/>
      <c r="NKV111" s="137"/>
      <c r="NKW111" s="137"/>
      <c r="NKX111" s="137"/>
      <c r="NKY111" s="137"/>
      <c r="NKZ111" s="137"/>
      <c r="NLA111" s="137"/>
      <c r="NLB111" s="137"/>
      <c r="NLC111" s="137"/>
      <c r="NLD111" s="137"/>
      <c r="NLE111" s="137"/>
      <c r="NLF111" s="137"/>
      <c r="NLG111" s="137"/>
      <c r="NLH111" s="137"/>
      <c r="NLI111" s="137"/>
      <c r="NLJ111" s="137"/>
      <c r="NLK111" s="137"/>
      <c r="NLL111" s="137"/>
      <c r="NLM111" s="137"/>
      <c r="NLN111" s="136"/>
      <c r="NLO111" s="137"/>
      <c r="NLP111" s="137"/>
      <c r="NLQ111" s="137"/>
      <c r="NLR111" s="137"/>
      <c r="NLS111" s="137"/>
      <c r="NLT111" s="137"/>
      <c r="NLU111" s="137"/>
      <c r="NLV111" s="137"/>
      <c r="NLW111" s="137"/>
      <c r="NLX111" s="137"/>
      <c r="NLY111" s="137"/>
      <c r="NLZ111" s="137"/>
      <c r="NMA111" s="137"/>
      <c r="NMB111" s="137"/>
      <c r="NMC111" s="137"/>
      <c r="NMD111" s="137"/>
      <c r="NME111" s="137"/>
      <c r="NMF111" s="137"/>
      <c r="NMG111" s="137"/>
      <c r="NMH111" s="137"/>
      <c r="NMI111" s="137"/>
      <c r="NMJ111" s="136"/>
      <c r="NMK111" s="137"/>
      <c r="NML111" s="137"/>
      <c r="NMM111" s="137"/>
      <c r="NMN111" s="137"/>
      <c r="NMO111" s="137"/>
      <c r="NMP111" s="137"/>
      <c r="NMQ111" s="137"/>
      <c r="NMR111" s="137"/>
      <c r="NMS111" s="137"/>
      <c r="NMT111" s="137"/>
      <c r="NMU111" s="137"/>
      <c r="NMV111" s="137"/>
      <c r="NMW111" s="137"/>
      <c r="NMX111" s="137"/>
      <c r="NMY111" s="137"/>
      <c r="NMZ111" s="137"/>
      <c r="NNA111" s="137"/>
      <c r="NNB111" s="137"/>
      <c r="NNC111" s="137"/>
      <c r="NND111" s="137"/>
      <c r="NNE111" s="137"/>
      <c r="NNF111" s="136"/>
      <c r="NNG111" s="137"/>
      <c r="NNH111" s="137"/>
      <c r="NNI111" s="137"/>
      <c r="NNJ111" s="137"/>
      <c r="NNK111" s="137"/>
      <c r="NNL111" s="137"/>
      <c r="NNM111" s="137"/>
      <c r="NNN111" s="137"/>
      <c r="NNO111" s="137"/>
      <c r="NNP111" s="137"/>
      <c r="NNQ111" s="137"/>
      <c r="NNR111" s="137"/>
      <c r="NNS111" s="137"/>
      <c r="NNT111" s="137"/>
      <c r="NNU111" s="137"/>
      <c r="NNV111" s="137"/>
      <c r="NNW111" s="137"/>
      <c r="NNX111" s="137"/>
      <c r="NNY111" s="137"/>
      <c r="NNZ111" s="137"/>
      <c r="NOA111" s="137"/>
      <c r="NOB111" s="136"/>
      <c r="NOC111" s="137"/>
      <c r="NOD111" s="137"/>
      <c r="NOE111" s="137"/>
      <c r="NOF111" s="137"/>
      <c r="NOG111" s="137"/>
      <c r="NOH111" s="137"/>
      <c r="NOI111" s="137"/>
      <c r="NOJ111" s="137"/>
      <c r="NOK111" s="137"/>
      <c r="NOL111" s="137"/>
      <c r="NOM111" s="137"/>
      <c r="NON111" s="137"/>
      <c r="NOO111" s="137"/>
      <c r="NOP111" s="137"/>
      <c r="NOQ111" s="137"/>
      <c r="NOR111" s="137"/>
      <c r="NOS111" s="137"/>
      <c r="NOT111" s="137"/>
      <c r="NOU111" s="137"/>
      <c r="NOV111" s="137"/>
      <c r="NOW111" s="137"/>
      <c r="NOX111" s="136"/>
      <c r="NOY111" s="137"/>
      <c r="NOZ111" s="137"/>
      <c r="NPA111" s="137"/>
      <c r="NPB111" s="137"/>
      <c r="NPC111" s="137"/>
      <c r="NPD111" s="137"/>
      <c r="NPE111" s="137"/>
      <c r="NPF111" s="137"/>
      <c r="NPG111" s="137"/>
      <c r="NPH111" s="137"/>
      <c r="NPI111" s="137"/>
      <c r="NPJ111" s="137"/>
      <c r="NPK111" s="137"/>
      <c r="NPL111" s="137"/>
      <c r="NPM111" s="137"/>
      <c r="NPN111" s="137"/>
      <c r="NPO111" s="137"/>
      <c r="NPP111" s="137"/>
      <c r="NPQ111" s="137"/>
      <c r="NPR111" s="137"/>
      <c r="NPS111" s="137"/>
      <c r="NPT111" s="136"/>
      <c r="NPU111" s="137"/>
      <c r="NPV111" s="137"/>
      <c r="NPW111" s="137"/>
      <c r="NPX111" s="137"/>
      <c r="NPY111" s="137"/>
      <c r="NPZ111" s="137"/>
      <c r="NQA111" s="137"/>
      <c r="NQB111" s="137"/>
      <c r="NQC111" s="137"/>
      <c r="NQD111" s="137"/>
      <c r="NQE111" s="137"/>
      <c r="NQF111" s="137"/>
      <c r="NQG111" s="137"/>
      <c r="NQH111" s="137"/>
      <c r="NQI111" s="137"/>
      <c r="NQJ111" s="137"/>
      <c r="NQK111" s="137"/>
      <c r="NQL111" s="137"/>
      <c r="NQM111" s="137"/>
      <c r="NQN111" s="137"/>
      <c r="NQO111" s="137"/>
      <c r="NQP111" s="136"/>
      <c r="NQQ111" s="137"/>
      <c r="NQR111" s="137"/>
      <c r="NQS111" s="137"/>
      <c r="NQT111" s="137"/>
      <c r="NQU111" s="137"/>
      <c r="NQV111" s="137"/>
      <c r="NQW111" s="137"/>
      <c r="NQX111" s="137"/>
      <c r="NQY111" s="137"/>
      <c r="NQZ111" s="137"/>
      <c r="NRA111" s="137"/>
      <c r="NRB111" s="137"/>
      <c r="NRC111" s="137"/>
      <c r="NRD111" s="137"/>
      <c r="NRE111" s="137"/>
      <c r="NRF111" s="137"/>
      <c r="NRG111" s="137"/>
      <c r="NRH111" s="137"/>
      <c r="NRI111" s="137"/>
      <c r="NRJ111" s="137"/>
      <c r="NRK111" s="137"/>
      <c r="NRL111" s="136"/>
      <c r="NRM111" s="137"/>
      <c r="NRN111" s="137"/>
      <c r="NRO111" s="137"/>
      <c r="NRP111" s="137"/>
      <c r="NRQ111" s="137"/>
      <c r="NRR111" s="137"/>
      <c r="NRS111" s="137"/>
      <c r="NRT111" s="137"/>
      <c r="NRU111" s="137"/>
      <c r="NRV111" s="137"/>
      <c r="NRW111" s="137"/>
      <c r="NRX111" s="137"/>
      <c r="NRY111" s="137"/>
      <c r="NRZ111" s="137"/>
      <c r="NSA111" s="137"/>
      <c r="NSB111" s="137"/>
      <c r="NSC111" s="137"/>
      <c r="NSD111" s="137"/>
      <c r="NSE111" s="137"/>
      <c r="NSF111" s="137"/>
      <c r="NSG111" s="137"/>
      <c r="NSH111" s="136"/>
      <c r="NSI111" s="137"/>
      <c r="NSJ111" s="137"/>
      <c r="NSK111" s="137"/>
      <c r="NSL111" s="137"/>
      <c r="NSM111" s="137"/>
      <c r="NSN111" s="137"/>
      <c r="NSO111" s="137"/>
      <c r="NSP111" s="137"/>
      <c r="NSQ111" s="137"/>
      <c r="NSR111" s="137"/>
      <c r="NSS111" s="137"/>
      <c r="NST111" s="137"/>
      <c r="NSU111" s="137"/>
      <c r="NSV111" s="137"/>
      <c r="NSW111" s="137"/>
      <c r="NSX111" s="137"/>
      <c r="NSY111" s="137"/>
      <c r="NSZ111" s="137"/>
      <c r="NTA111" s="137"/>
      <c r="NTB111" s="137"/>
      <c r="NTC111" s="137"/>
      <c r="NTD111" s="136"/>
      <c r="NTE111" s="137"/>
      <c r="NTF111" s="137"/>
      <c r="NTG111" s="137"/>
      <c r="NTH111" s="137"/>
      <c r="NTI111" s="137"/>
      <c r="NTJ111" s="137"/>
      <c r="NTK111" s="137"/>
      <c r="NTL111" s="137"/>
      <c r="NTM111" s="137"/>
      <c r="NTN111" s="137"/>
      <c r="NTO111" s="137"/>
      <c r="NTP111" s="137"/>
      <c r="NTQ111" s="137"/>
      <c r="NTR111" s="137"/>
      <c r="NTS111" s="137"/>
      <c r="NTT111" s="137"/>
      <c r="NTU111" s="137"/>
      <c r="NTV111" s="137"/>
      <c r="NTW111" s="137"/>
      <c r="NTX111" s="137"/>
      <c r="NTY111" s="137"/>
      <c r="NTZ111" s="136"/>
      <c r="NUA111" s="137"/>
      <c r="NUB111" s="137"/>
      <c r="NUC111" s="137"/>
      <c r="NUD111" s="137"/>
      <c r="NUE111" s="137"/>
      <c r="NUF111" s="137"/>
      <c r="NUG111" s="137"/>
      <c r="NUH111" s="137"/>
      <c r="NUI111" s="137"/>
      <c r="NUJ111" s="137"/>
      <c r="NUK111" s="137"/>
      <c r="NUL111" s="137"/>
      <c r="NUM111" s="137"/>
      <c r="NUN111" s="137"/>
      <c r="NUO111" s="137"/>
      <c r="NUP111" s="137"/>
      <c r="NUQ111" s="137"/>
      <c r="NUR111" s="137"/>
      <c r="NUS111" s="137"/>
      <c r="NUT111" s="137"/>
      <c r="NUU111" s="137"/>
      <c r="NUV111" s="136"/>
      <c r="NUW111" s="137"/>
      <c r="NUX111" s="137"/>
      <c r="NUY111" s="137"/>
      <c r="NUZ111" s="137"/>
      <c r="NVA111" s="137"/>
      <c r="NVB111" s="137"/>
      <c r="NVC111" s="137"/>
      <c r="NVD111" s="137"/>
      <c r="NVE111" s="137"/>
      <c r="NVF111" s="137"/>
      <c r="NVG111" s="137"/>
      <c r="NVH111" s="137"/>
      <c r="NVI111" s="137"/>
      <c r="NVJ111" s="137"/>
      <c r="NVK111" s="137"/>
      <c r="NVL111" s="137"/>
      <c r="NVM111" s="137"/>
      <c r="NVN111" s="137"/>
      <c r="NVO111" s="137"/>
      <c r="NVP111" s="137"/>
      <c r="NVQ111" s="137"/>
      <c r="NVR111" s="136"/>
      <c r="NVS111" s="137"/>
      <c r="NVT111" s="137"/>
      <c r="NVU111" s="137"/>
      <c r="NVV111" s="137"/>
      <c r="NVW111" s="137"/>
      <c r="NVX111" s="137"/>
      <c r="NVY111" s="137"/>
      <c r="NVZ111" s="137"/>
      <c r="NWA111" s="137"/>
      <c r="NWB111" s="137"/>
      <c r="NWC111" s="137"/>
      <c r="NWD111" s="137"/>
      <c r="NWE111" s="137"/>
      <c r="NWF111" s="137"/>
      <c r="NWG111" s="137"/>
      <c r="NWH111" s="137"/>
      <c r="NWI111" s="137"/>
      <c r="NWJ111" s="137"/>
      <c r="NWK111" s="137"/>
      <c r="NWL111" s="137"/>
      <c r="NWM111" s="137"/>
      <c r="NWN111" s="136"/>
      <c r="NWO111" s="137"/>
      <c r="NWP111" s="137"/>
      <c r="NWQ111" s="137"/>
      <c r="NWR111" s="137"/>
      <c r="NWS111" s="137"/>
      <c r="NWT111" s="137"/>
      <c r="NWU111" s="137"/>
      <c r="NWV111" s="137"/>
      <c r="NWW111" s="137"/>
      <c r="NWX111" s="137"/>
      <c r="NWY111" s="137"/>
      <c r="NWZ111" s="137"/>
      <c r="NXA111" s="137"/>
      <c r="NXB111" s="137"/>
      <c r="NXC111" s="137"/>
      <c r="NXD111" s="137"/>
      <c r="NXE111" s="137"/>
      <c r="NXF111" s="137"/>
      <c r="NXG111" s="137"/>
      <c r="NXH111" s="137"/>
      <c r="NXI111" s="137"/>
      <c r="NXJ111" s="136"/>
      <c r="NXK111" s="137"/>
      <c r="NXL111" s="137"/>
      <c r="NXM111" s="137"/>
      <c r="NXN111" s="137"/>
      <c r="NXO111" s="137"/>
      <c r="NXP111" s="137"/>
      <c r="NXQ111" s="137"/>
      <c r="NXR111" s="137"/>
      <c r="NXS111" s="137"/>
      <c r="NXT111" s="137"/>
      <c r="NXU111" s="137"/>
      <c r="NXV111" s="137"/>
      <c r="NXW111" s="137"/>
      <c r="NXX111" s="137"/>
      <c r="NXY111" s="137"/>
      <c r="NXZ111" s="137"/>
      <c r="NYA111" s="137"/>
      <c r="NYB111" s="137"/>
      <c r="NYC111" s="137"/>
      <c r="NYD111" s="137"/>
      <c r="NYE111" s="137"/>
      <c r="NYF111" s="136"/>
      <c r="NYG111" s="137"/>
      <c r="NYH111" s="137"/>
      <c r="NYI111" s="137"/>
      <c r="NYJ111" s="137"/>
      <c r="NYK111" s="137"/>
      <c r="NYL111" s="137"/>
      <c r="NYM111" s="137"/>
      <c r="NYN111" s="137"/>
      <c r="NYO111" s="137"/>
      <c r="NYP111" s="137"/>
      <c r="NYQ111" s="137"/>
      <c r="NYR111" s="137"/>
      <c r="NYS111" s="137"/>
      <c r="NYT111" s="137"/>
      <c r="NYU111" s="137"/>
      <c r="NYV111" s="137"/>
      <c r="NYW111" s="137"/>
      <c r="NYX111" s="137"/>
      <c r="NYY111" s="137"/>
      <c r="NYZ111" s="137"/>
      <c r="NZA111" s="137"/>
      <c r="NZB111" s="136"/>
      <c r="NZC111" s="137"/>
      <c r="NZD111" s="137"/>
      <c r="NZE111" s="137"/>
      <c r="NZF111" s="137"/>
      <c r="NZG111" s="137"/>
      <c r="NZH111" s="137"/>
      <c r="NZI111" s="137"/>
      <c r="NZJ111" s="137"/>
      <c r="NZK111" s="137"/>
      <c r="NZL111" s="137"/>
      <c r="NZM111" s="137"/>
      <c r="NZN111" s="137"/>
      <c r="NZO111" s="137"/>
      <c r="NZP111" s="137"/>
      <c r="NZQ111" s="137"/>
      <c r="NZR111" s="137"/>
      <c r="NZS111" s="137"/>
      <c r="NZT111" s="137"/>
      <c r="NZU111" s="137"/>
      <c r="NZV111" s="137"/>
      <c r="NZW111" s="137"/>
      <c r="NZX111" s="136"/>
      <c r="NZY111" s="137"/>
      <c r="NZZ111" s="137"/>
      <c r="OAA111" s="137"/>
      <c r="OAB111" s="137"/>
      <c r="OAC111" s="137"/>
      <c r="OAD111" s="137"/>
      <c r="OAE111" s="137"/>
      <c r="OAF111" s="137"/>
      <c r="OAG111" s="137"/>
      <c r="OAH111" s="137"/>
      <c r="OAI111" s="137"/>
      <c r="OAJ111" s="137"/>
      <c r="OAK111" s="137"/>
      <c r="OAL111" s="137"/>
      <c r="OAM111" s="137"/>
      <c r="OAN111" s="137"/>
      <c r="OAO111" s="137"/>
      <c r="OAP111" s="137"/>
      <c r="OAQ111" s="137"/>
      <c r="OAR111" s="137"/>
      <c r="OAS111" s="137"/>
      <c r="OAT111" s="136"/>
      <c r="OAU111" s="137"/>
      <c r="OAV111" s="137"/>
      <c r="OAW111" s="137"/>
      <c r="OAX111" s="137"/>
      <c r="OAY111" s="137"/>
      <c r="OAZ111" s="137"/>
      <c r="OBA111" s="137"/>
      <c r="OBB111" s="137"/>
      <c r="OBC111" s="137"/>
      <c r="OBD111" s="137"/>
      <c r="OBE111" s="137"/>
      <c r="OBF111" s="137"/>
      <c r="OBG111" s="137"/>
      <c r="OBH111" s="137"/>
      <c r="OBI111" s="137"/>
      <c r="OBJ111" s="137"/>
      <c r="OBK111" s="137"/>
      <c r="OBL111" s="137"/>
      <c r="OBM111" s="137"/>
      <c r="OBN111" s="137"/>
      <c r="OBO111" s="137"/>
      <c r="OBP111" s="136"/>
      <c r="OBQ111" s="137"/>
      <c r="OBR111" s="137"/>
      <c r="OBS111" s="137"/>
      <c r="OBT111" s="137"/>
      <c r="OBU111" s="137"/>
      <c r="OBV111" s="137"/>
      <c r="OBW111" s="137"/>
      <c r="OBX111" s="137"/>
      <c r="OBY111" s="137"/>
      <c r="OBZ111" s="137"/>
      <c r="OCA111" s="137"/>
      <c r="OCB111" s="137"/>
      <c r="OCC111" s="137"/>
      <c r="OCD111" s="137"/>
      <c r="OCE111" s="137"/>
      <c r="OCF111" s="137"/>
      <c r="OCG111" s="137"/>
      <c r="OCH111" s="137"/>
      <c r="OCI111" s="137"/>
      <c r="OCJ111" s="137"/>
      <c r="OCK111" s="137"/>
      <c r="OCL111" s="136"/>
      <c r="OCM111" s="137"/>
      <c r="OCN111" s="137"/>
      <c r="OCO111" s="137"/>
      <c r="OCP111" s="137"/>
      <c r="OCQ111" s="137"/>
      <c r="OCR111" s="137"/>
      <c r="OCS111" s="137"/>
      <c r="OCT111" s="137"/>
      <c r="OCU111" s="137"/>
      <c r="OCV111" s="137"/>
      <c r="OCW111" s="137"/>
      <c r="OCX111" s="137"/>
      <c r="OCY111" s="137"/>
      <c r="OCZ111" s="137"/>
      <c r="ODA111" s="137"/>
      <c r="ODB111" s="137"/>
      <c r="ODC111" s="137"/>
      <c r="ODD111" s="137"/>
      <c r="ODE111" s="137"/>
      <c r="ODF111" s="137"/>
      <c r="ODG111" s="137"/>
      <c r="ODH111" s="136"/>
      <c r="ODI111" s="137"/>
      <c r="ODJ111" s="137"/>
      <c r="ODK111" s="137"/>
      <c r="ODL111" s="137"/>
      <c r="ODM111" s="137"/>
      <c r="ODN111" s="137"/>
      <c r="ODO111" s="137"/>
      <c r="ODP111" s="137"/>
      <c r="ODQ111" s="137"/>
      <c r="ODR111" s="137"/>
      <c r="ODS111" s="137"/>
      <c r="ODT111" s="137"/>
      <c r="ODU111" s="137"/>
      <c r="ODV111" s="137"/>
      <c r="ODW111" s="137"/>
      <c r="ODX111" s="137"/>
      <c r="ODY111" s="137"/>
      <c r="ODZ111" s="137"/>
      <c r="OEA111" s="137"/>
      <c r="OEB111" s="137"/>
      <c r="OEC111" s="137"/>
      <c r="OED111" s="136"/>
      <c r="OEE111" s="137"/>
      <c r="OEF111" s="137"/>
      <c r="OEG111" s="137"/>
      <c r="OEH111" s="137"/>
      <c r="OEI111" s="137"/>
      <c r="OEJ111" s="137"/>
      <c r="OEK111" s="137"/>
      <c r="OEL111" s="137"/>
      <c r="OEM111" s="137"/>
      <c r="OEN111" s="137"/>
      <c r="OEO111" s="137"/>
      <c r="OEP111" s="137"/>
      <c r="OEQ111" s="137"/>
      <c r="OER111" s="137"/>
      <c r="OES111" s="137"/>
      <c r="OET111" s="137"/>
      <c r="OEU111" s="137"/>
      <c r="OEV111" s="137"/>
      <c r="OEW111" s="137"/>
      <c r="OEX111" s="137"/>
      <c r="OEY111" s="137"/>
      <c r="OEZ111" s="136"/>
      <c r="OFA111" s="137"/>
      <c r="OFB111" s="137"/>
      <c r="OFC111" s="137"/>
      <c r="OFD111" s="137"/>
      <c r="OFE111" s="137"/>
      <c r="OFF111" s="137"/>
      <c r="OFG111" s="137"/>
      <c r="OFH111" s="137"/>
      <c r="OFI111" s="137"/>
      <c r="OFJ111" s="137"/>
      <c r="OFK111" s="137"/>
      <c r="OFL111" s="137"/>
      <c r="OFM111" s="137"/>
      <c r="OFN111" s="137"/>
      <c r="OFO111" s="137"/>
      <c r="OFP111" s="137"/>
      <c r="OFQ111" s="137"/>
      <c r="OFR111" s="137"/>
      <c r="OFS111" s="137"/>
      <c r="OFT111" s="137"/>
      <c r="OFU111" s="137"/>
      <c r="OFV111" s="136"/>
      <c r="OFW111" s="137"/>
      <c r="OFX111" s="137"/>
      <c r="OFY111" s="137"/>
      <c r="OFZ111" s="137"/>
      <c r="OGA111" s="137"/>
      <c r="OGB111" s="137"/>
      <c r="OGC111" s="137"/>
      <c r="OGD111" s="137"/>
      <c r="OGE111" s="137"/>
      <c r="OGF111" s="137"/>
      <c r="OGG111" s="137"/>
      <c r="OGH111" s="137"/>
      <c r="OGI111" s="137"/>
      <c r="OGJ111" s="137"/>
      <c r="OGK111" s="137"/>
      <c r="OGL111" s="137"/>
      <c r="OGM111" s="137"/>
      <c r="OGN111" s="137"/>
      <c r="OGO111" s="137"/>
      <c r="OGP111" s="137"/>
      <c r="OGQ111" s="137"/>
      <c r="OGR111" s="136"/>
      <c r="OGS111" s="137"/>
      <c r="OGT111" s="137"/>
      <c r="OGU111" s="137"/>
      <c r="OGV111" s="137"/>
      <c r="OGW111" s="137"/>
      <c r="OGX111" s="137"/>
      <c r="OGY111" s="137"/>
      <c r="OGZ111" s="137"/>
      <c r="OHA111" s="137"/>
      <c r="OHB111" s="137"/>
      <c r="OHC111" s="137"/>
      <c r="OHD111" s="137"/>
      <c r="OHE111" s="137"/>
      <c r="OHF111" s="137"/>
      <c r="OHG111" s="137"/>
      <c r="OHH111" s="137"/>
      <c r="OHI111" s="137"/>
      <c r="OHJ111" s="137"/>
      <c r="OHK111" s="137"/>
      <c r="OHL111" s="137"/>
      <c r="OHM111" s="137"/>
      <c r="OHN111" s="136"/>
      <c r="OHO111" s="137"/>
      <c r="OHP111" s="137"/>
      <c r="OHQ111" s="137"/>
      <c r="OHR111" s="137"/>
      <c r="OHS111" s="137"/>
      <c r="OHT111" s="137"/>
      <c r="OHU111" s="137"/>
      <c r="OHV111" s="137"/>
      <c r="OHW111" s="137"/>
      <c r="OHX111" s="137"/>
      <c r="OHY111" s="137"/>
      <c r="OHZ111" s="137"/>
      <c r="OIA111" s="137"/>
      <c r="OIB111" s="137"/>
      <c r="OIC111" s="137"/>
      <c r="OID111" s="137"/>
      <c r="OIE111" s="137"/>
      <c r="OIF111" s="137"/>
      <c r="OIG111" s="137"/>
      <c r="OIH111" s="137"/>
      <c r="OII111" s="137"/>
      <c r="OIJ111" s="136"/>
      <c r="OIK111" s="137"/>
      <c r="OIL111" s="137"/>
      <c r="OIM111" s="137"/>
      <c r="OIN111" s="137"/>
      <c r="OIO111" s="137"/>
      <c r="OIP111" s="137"/>
      <c r="OIQ111" s="137"/>
      <c r="OIR111" s="137"/>
      <c r="OIS111" s="137"/>
      <c r="OIT111" s="137"/>
      <c r="OIU111" s="137"/>
      <c r="OIV111" s="137"/>
      <c r="OIW111" s="137"/>
      <c r="OIX111" s="137"/>
      <c r="OIY111" s="137"/>
      <c r="OIZ111" s="137"/>
      <c r="OJA111" s="137"/>
      <c r="OJB111" s="137"/>
      <c r="OJC111" s="137"/>
      <c r="OJD111" s="137"/>
      <c r="OJE111" s="137"/>
      <c r="OJF111" s="136"/>
      <c r="OJG111" s="137"/>
      <c r="OJH111" s="137"/>
      <c r="OJI111" s="137"/>
      <c r="OJJ111" s="137"/>
      <c r="OJK111" s="137"/>
      <c r="OJL111" s="137"/>
      <c r="OJM111" s="137"/>
      <c r="OJN111" s="137"/>
      <c r="OJO111" s="137"/>
      <c r="OJP111" s="137"/>
      <c r="OJQ111" s="137"/>
      <c r="OJR111" s="137"/>
      <c r="OJS111" s="137"/>
      <c r="OJT111" s="137"/>
      <c r="OJU111" s="137"/>
      <c r="OJV111" s="137"/>
      <c r="OJW111" s="137"/>
      <c r="OJX111" s="137"/>
      <c r="OJY111" s="137"/>
      <c r="OJZ111" s="137"/>
      <c r="OKA111" s="137"/>
      <c r="OKB111" s="136"/>
      <c r="OKC111" s="137"/>
      <c r="OKD111" s="137"/>
      <c r="OKE111" s="137"/>
      <c r="OKF111" s="137"/>
      <c r="OKG111" s="137"/>
      <c r="OKH111" s="137"/>
      <c r="OKI111" s="137"/>
      <c r="OKJ111" s="137"/>
      <c r="OKK111" s="137"/>
      <c r="OKL111" s="137"/>
      <c r="OKM111" s="137"/>
      <c r="OKN111" s="137"/>
      <c r="OKO111" s="137"/>
      <c r="OKP111" s="137"/>
      <c r="OKQ111" s="137"/>
      <c r="OKR111" s="137"/>
      <c r="OKS111" s="137"/>
      <c r="OKT111" s="137"/>
      <c r="OKU111" s="137"/>
      <c r="OKV111" s="137"/>
      <c r="OKW111" s="137"/>
      <c r="OKX111" s="136"/>
      <c r="OKY111" s="137"/>
      <c r="OKZ111" s="137"/>
      <c r="OLA111" s="137"/>
      <c r="OLB111" s="137"/>
      <c r="OLC111" s="137"/>
      <c r="OLD111" s="137"/>
      <c r="OLE111" s="137"/>
      <c r="OLF111" s="137"/>
      <c r="OLG111" s="137"/>
      <c r="OLH111" s="137"/>
      <c r="OLI111" s="137"/>
      <c r="OLJ111" s="137"/>
      <c r="OLK111" s="137"/>
      <c r="OLL111" s="137"/>
      <c r="OLM111" s="137"/>
      <c r="OLN111" s="137"/>
      <c r="OLO111" s="137"/>
      <c r="OLP111" s="137"/>
      <c r="OLQ111" s="137"/>
      <c r="OLR111" s="137"/>
      <c r="OLS111" s="137"/>
      <c r="OLT111" s="136"/>
      <c r="OLU111" s="137"/>
      <c r="OLV111" s="137"/>
      <c r="OLW111" s="137"/>
      <c r="OLX111" s="137"/>
      <c r="OLY111" s="137"/>
      <c r="OLZ111" s="137"/>
      <c r="OMA111" s="137"/>
      <c r="OMB111" s="137"/>
      <c r="OMC111" s="137"/>
      <c r="OMD111" s="137"/>
      <c r="OME111" s="137"/>
      <c r="OMF111" s="137"/>
      <c r="OMG111" s="137"/>
      <c r="OMH111" s="137"/>
      <c r="OMI111" s="137"/>
      <c r="OMJ111" s="137"/>
      <c r="OMK111" s="137"/>
      <c r="OML111" s="137"/>
      <c r="OMM111" s="137"/>
      <c r="OMN111" s="137"/>
      <c r="OMO111" s="137"/>
      <c r="OMP111" s="136"/>
      <c r="OMQ111" s="137"/>
      <c r="OMR111" s="137"/>
      <c r="OMS111" s="137"/>
      <c r="OMT111" s="137"/>
      <c r="OMU111" s="137"/>
      <c r="OMV111" s="137"/>
      <c r="OMW111" s="137"/>
      <c r="OMX111" s="137"/>
      <c r="OMY111" s="137"/>
      <c r="OMZ111" s="137"/>
      <c r="ONA111" s="137"/>
      <c r="ONB111" s="137"/>
      <c r="ONC111" s="137"/>
      <c r="OND111" s="137"/>
      <c r="ONE111" s="137"/>
      <c r="ONF111" s="137"/>
      <c r="ONG111" s="137"/>
      <c r="ONH111" s="137"/>
      <c r="ONI111" s="137"/>
      <c r="ONJ111" s="137"/>
      <c r="ONK111" s="137"/>
      <c r="ONL111" s="136"/>
      <c r="ONM111" s="137"/>
      <c r="ONN111" s="137"/>
      <c r="ONO111" s="137"/>
      <c r="ONP111" s="137"/>
      <c r="ONQ111" s="137"/>
      <c r="ONR111" s="137"/>
      <c r="ONS111" s="137"/>
      <c r="ONT111" s="137"/>
      <c r="ONU111" s="137"/>
      <c r="ONV111" s="137"/>
      <c r="ONW111" s="137"/>
      <c r="ONX111" s="137"/>
      <c r="ONY111" s="137"/>
      <c r="ONZ111" s="137"/>
      <c r="OOA111" s="137"/>
      <c r="OOB111" s="137"/>
      <c r="OOC111" s="137"/>
      <c r="OOD111" s="137"/>
      <c r="OOE111" s="137"/>
      <c r="OOF111" s="137"/>
      <c r="OOG111" s="137"/>
      <c r="OOH111" s="136"/>
      <c r="OOI111" s="137"/>
      <c r="OOJ111" s="137"/>
      <c r="OOK111" s="137"/>
      <c r="OOL111" s="137"/>
      <c r="OOM111" s="137"/>
      <c r="OON111" s="137"/>
      <c r="OOO111" s="137"/>
      <c r="OOP111" s="137"/>
      <c r="OOQ111" s="137"/>
      <c r="OOR111" s="137"/>
      <c r="OOS111" s="137"/>
      <c r="OOT111" s="137"/>
      <c r="OOU111" s="137"/>
      <c r="OOV111" s="137"/>
      <c r="OOW111" s="137"/>
      <c r="OOX111" s="137"/>
      <c r="OOY111" s="137"/>
      <c r="OOZ111" s="137"/>
      <c r="OPA111" s="137"/>
      <c r="OPB111" s="137"/>
      <c r="OPC111" s="137"/>
      <c r="OPD111" s="136"/>
      <c r="OPE111" s="137"/>
      <c r="OPF111" s="137"/>
      <c r="OPG111" s="137"/>
      <c r="OPH111" s="137"/>
      <c r="OPI111" s="137"/>
      <c r="OPJ111" s="137"/>
      <c r="OPK111" s="137"/>
      <c r="OPL111" s="137"/>
      <c r="OPM111" s="137"/>
      <c r="OPN111" s="137"/>
      <c r="OPO111" s="137"/>
      <c r="OPP111" s="137"/>
      <c r="OPQ111" s="137"/>
      <c r="OPR111" s="137"/>
      <c r="OPS111" s="137"/>
      <c r="OPT111" s="137"/>
      <c r="OPU111" s="137"/>
      <c r="OPV111" s="137"/>
      <c r="OPW111" s="137"/>
      <c r="OPX111" s="137"/>
      <c r="OPY111" s="137"/>
      <c r="OPZ111" s="136"/>
      <c r="OQA111" s="137"/>
      <c r="OQB111" s="137"/>
      <c r="OQC111" s="137"/>
      <c r="OQD111" s="137"/>
      <c r="OQE111" s="137"/>
      <c r="OQF111" s="137"/>
      <c r="OQG111" s="137"/>
      <c r="OQH111" s="137"/>
      <c r="OQI111" s="137"/>
      <c r="OQJ111" s="137"/>
      <c r="OQK111" s="137"/>
      <c r="OQL111" s="137"/>
      <c r="OQM111" s="137"/>
      <c r="OQN111" s="137"/>
      <c r="OQO111" s="137"/>
      <c r="OQP111" s="137"/>
      <c r="OQQ111" s="137"/>
      <c r="OQR111" s="137"/>
      <c r="OQS111" s="137"/>
      <c r="OQT111" s="137"/>
      <c r="OQU111" s="137"/>
      <c r="OQV111" s="136"/>
      <c r="OQW111" s="137"/>
      <c r="OQX111" s="137"/>
      <c r="OQY111" s="137"/>
      <c r="OQZ111" s="137"/>
      <c r="ORA111" s="137"/>
      <c r="ORB111" s="137"/>
      <c r="ORC111" s="137"/>
      <c r="ORD111" s="137"/>
      <c r="ORE111" s="137"/>
      <c r="ORF111" s="137"/>
      <c r="ORG111" s="137"/>
      <c r="ORH111" s="137"/>
      <c r="ORI111" s="137"/>
      <c r="ORJ111" s="137"/>
      <c r="ORK111" s="137"/>
      <c r="ORL111" s="137"/>
      <c r="ORM111" s="137"/>
      <c r="ORN111" s="137"/>
      <c r="ORO111" s="137"/>
      <c r="ORP111" s="137"/>
      <c r="ORQ111" s="137"/>
      <c r="ORR111" s="136"/>
      <c r="ORS111" s="137"/>
      <c r="ORT111" s="137"/>
      <c r="ORU111" s="137"/>
      <c r="ORV111" s="137"/>
      <c r="ORW111" s="137"/>
      <c r="ORX111" s="137"/>
      <c r="ORY111" s="137"/>
      <c r="ORZ111" s="137"/>
      <c r="OSA111" s="137"/>
      <c r="OSB111" s="137"/>
      <c r="OSC111" s="137"/>
      <c r="OSD111" s="137"/>
      <c r="OSE111" s="137"/>
      <c r="OSF111" s="137"/>
      <c r="OSG111" s="137"/>
      <c r="OSH111" s="137"/>
      <c r="OSI111" s="137"/>
      <c r="OSJ111" s="137"/>
      <c r="OSK111" s="137"/>
      <c r="OSL111" s="137"/>
      <c r="OSM111" s="137"/>
      <c r="OSN111" s="136"/>
      <c r="OSO111" s="137"/>
      <c r="OSP111" s="137"/>
      <c r="OSQ111" s="137"/>
      <c r="OSR111" s="137"/>
      <c r="OSS111" s="137"/>
      <c r="OST111" s="137"/>
      <c r="OSU111" s="137"/>
      <c r="OSV111" s="137"/>
      <c r="OSW111" s="137"/>
      <c r="OSX111" s="137"/>
      <c r="OSY111" s="137"/>
      <c r="OSZ111" s="137"/>
      <c r="OTA111" s="137"/>
      <c r="OTB111" s="137"/>
      <c r="OTC111" s="137"/>
      <c r="OTD111" s="137"/>
      <c r="OTE111" s="137"/>
      <c r="OTF111" s="137"/>
      <c r="OTG111" s="137"/>
      <c r="OTH111" s="137"/>
      <c r="OTI111" s="137"/>
      <c r="OTJ111" s="136"/>
      <c r="OTK111" s="137"/>
      <c r="OTL111" s="137"/>
      <c r="OTM111" s="137"/>
      <c r="OTN111" s="137"/>
      <c r="OTO111" s="137"/>
      <c r="OTP111" s="137"/>
      <c r="OTQ111" s="137"/>
      <c r="OTR111" s="137"/>
      <c r="OTS111" s="137"/>
      <c r="OTT111" s="137"/>
      <c r="OTU111" s="137"/>
      <c r="OTV111" s="137"/>
      <c r="OTW111" s="137"/>
      <c r="OTX111" s="137"/>
      <c r="OTY111" s="137"/>
      <c r="OTZ111" s="137"/>
      <c r="OUA111" s="137"/>
      <c r="OUB111" s="137"/>
      <c r="OUC111" s="137"/>
      <c r="OUD111" s="137"/>
      <c r="OUE111" s="137"/>
      <c r="OUF111" s="136"/>
      <c r="OUG111" s="137"/>
      <c r="OUH111" s="137"/>
      <c r="OUI111" s="137"/>
      <c r="OUJ111" s="137"/>
      <c r="OUK111" s="137"/>
      <c r="OUL111" s="137"/>
      <c r="OUM111" s="137"/>
      <c r="OUN111" s="137"/>
      <c r="OUO111" s="137"/>
      <c r="OUP111" s="137"/>
      <c r="OUQ111" s="137"/>
      <c r="OUR111" s="137"/>
      <c r="OUS111" s="137"/>
      <c r="OUT111" s="137"/>
      <c r="OUU111" s="137"/>
      <c r="OUV111" s="137"/>
      <c r="OUW111" s="137"/>
      <c r="OUX111" s="137"/>
      <c r="OUY111" s="137"/>
      <c r="OUZ111" s="137"/>
      <c r="OVA111" s="137"/>
      <c r="OVB111" s="136"/>
      <c r="OVC111" s="137"/>
      <c r="OVD111" s="137"/>
      <c r="OVE111" s="137"/>
      <c r="OVF111" s="137"/>
      <c r="OVG111" s="137"/>
      <c r="OVH111" s="137"/>
      <c r="OVI111" s="137"/>
      <c r="OVJ111" s="137"/>
      <c r="OVK111" s="137"/>
      <c r="OVL111" s="137"/>
      <c r="OVM111" s="137"/>
      <c r="OVN111" s="137"/>
      <c r="OVO111" s="137"/>
      <c r="OVP111" s="137"/>
      <c r="OVQ111" s="137"/>
      <c r="OVR111" s="137"/>
      <c r="OVS111" s="137"/>
      <c r="OVT111" s="137"/>
      <c r="OVU111" s="137"/>
      <c r="OVV111" s="137"/>
      <c r="OVW111" s="137"/>
      <c r="OVX111" s="136"/>
      <c r="OVY111" s="137"/>
      <c r="OVZ111" s="137"/>
      <c r="OWA111" s="137"/>
      <c r="OWB111" s="137"/>
      <c r="OWC111" s="137"/>
      <c r="OWD111" s="137"/>
      <c r="OWE111" s="137"/>
      <c r="OWF111" s="137"/>
      <c r="OWG111" s="137"/>
      <c r="OWH111" s="137"/>
      <c r="OWI111" s="137"/>
      <c r="OWJ111" s="137"/>
      <c r="OWK111" s="137"/>
      <c r="OWL111" s="137"/>
      <c r="OWM111" s="137"/>
      <c r="OWN111" s="137"/>
      <c r="OWO111" s="137"/>
      <c r="OWP111" s="137"/>
      <c r="OWQ111" s="137"/>
      <c r="OWR111" s="137"/>
      <c r="OWS111" s="137"/>
      <c r="OWT111" s="136"/>
      <c r="OWU111" s="137"/>
      <c r="OWV111" s="137"/>
      <c r="OWW111" s="137"/>
      <c r="OWX111" s="137"/>
      <c r="OWY111" s="137"/>
      <c r="OWZ111" s="137"/>
      <c r="OXA111" s="137"/>
      <c r="OXB111" s="137"/>
      <c r="OXC111" s="137"/>
      <c r="OXD111" s="137"/>
      <c r="OXE111" s="137"/>
      <c r="OXF111" s="137"/>
      <c r="OXG111" s="137"/>
      <c r="OXH111" s="137"/>
      <c r="OXI111" s="137"/>
      <c r="OXJ111" s="137"/>
      <c r="OXK111" s="137"/>
      <c r="OXL111" s="137"/>
      <c r="OXM111" s="137"/>
      <c r="OXN111" s="137"/>
      <c r="OXO111" s="137"/>
      <c r="OXP111" s="136"/>
      <c r="OXQ111" s="137"/>
      <c r="OXR111" s="137"/>
      <c r="OXS111" s="137"/>
      <c r="OXT111" s="137"/>
      <c r="OXU111" s="137"/>
      <c r="OXV111" s="137"/>
      <c r="OXW111" s="137"/>
      <c r="OXX111" s="137"/>
      <c r="OXY111" s="137"/>
      <c r="OXZ111" s="137"/>
      <c r="OYA111" s="137"/>
      <c r="OYB111" s="137"/>
      <c r="OYC111" s="137"/>
      <c r="OYD111" s="137"/>
      <c r="OYE111" s="137"/>
      <c r="OYF111" s="137"/>
      <c r="OYG111" s="137"/>
      <c r="OYH111" s="137"/>
      <c r="OYI111" s="137"/>
      <c r="OYJ111" s="137"/>
      <c r="OYK111" s="137"/>
      <c r="OYL111" s="136"/>
      <c r="OYM111" s="137"/>
      <c r="OYN111" s="137"/>
      <c r="OYO111" s="137"/>
      <c r="OYP111" s="137"/>
      <c r="OYQ111" s="137"/>
      <c r="OYR111" s="137"/>
      <c r="OYS111" s="137"/>
      <c r="OYT111" s="137"/>
      <c r="OYU111" s="137"/>
      <c r="OYV111" s="137"/>
      <c r="OYW111" s="137"/>
      <c r="OYX111" s="137"/>
      <c r="OYY111" s="137"/>
      <c r="OYZ111" s="137"/>
      <c r="OZA111" s="137"/>
      <c r="OZB111" s="137"/>
      <c r="OZC111" s="137"/>
      <c r="OZD111" s="137"/>
      <c r="OZE111" s="137"/>
      <c r="OZF111" s="137"/>
      <c r="OZG111" s="137"/>
      <c r="OZH111" s="136"/>
      <c r="OZI111" s="137"/>
      <c r="OZJ111" s="137"/>
      <c r="OZK111" s="137"/>
      <c r="OZL111" s="137"/>
      <c r="OZM111" s="137"/>
      <c r="OZN111" s="137"/>
      <c r="OZO111" s="137"/>
      <c r="OZP111" s="137"/>
      <c r="OZQ111" s="137"/>
      <c r="OZR111" s="137"/>
      <c r="OZS111" s="137"/>
      <c r="OZT111" s="137"/>
      <c r="OZU111" s="137"/>
      <c r="OZV111" s="137"/>
      <c r="OZW111" s="137"/>
      <c r="OZX111" s="137"/>
      <c r="OZY111" s="137"/>
      <c r="OZZ111" s="137"/>
      <c r="PAA111" s="137"/>
      <c r="PAB111" s="137"/>
      <c r="PAC111" s="137"/>
      <c r="PAD111" s="136"/>
      <c r="PAE111" s="137"/>
      <c r="PAF111" s="137"/>
      <c r="PAG111" s="137"/>
      <c r="PAH111" s="137"/>
      <c r="PAI111" s="137"/>
      <c r="PAJ111" s="137"/>
      <c r="PAK111" s="137"/>
      <c r="PAL111" s="137"/>
      <c r="PAM111" s="137"/>
      <c r="PAN111" s="137"/>
      <c r="PAO111" s="137"/>
      <c r="PAP111" s="137"/>
      <c r="PAQ111" s="137"/>
      <c r="PAR111" s="137"/>
      <c r="PAS111" s="137"/>
      <c r="PAT111" s="137"/>
      <c r="PAU111" s="137"/>
      <c r="PAV111" s="137"/>
      <c r="PAW111" s="137"/>
      <c r="PAX111" s="137"/>
      <c r="PAY111" s="137"/>
      <c r="PAZ111" s="136"/>
      <c r="PBA111" s="137"/>
      <c r="PBB111" s="137"/>
      <c r="PBC111" s="137"/>
      <c r="PBD111" s="137"/>
      <c r="PBE111" s="137"/>
      <c r="PBF111" s="137"/>
      <c r="PBG111" s="137"/>
      <c r="PBH111" s="137"/>
      <c r="PBI111" s="137"/>
      <c r="PBJ111" s="137"/>
      <c r="PBK111" s="137"/>
      <c r="PBL111" s="137"/>
      <c r="PBM111" s="137"/>
      <c r="PBN111" s="137"/>
      <c r="PBO111" s="137"/>
      <c r="PBP111" s="137"/>
      <c r="PBQ111" s="137"/>
      <c r="PBR111" s="137"/>
      <c r="PBS111" s="137"/>
      <c r="PBT111" s="137"/>
      <c r="PBU111" s="137"/>
      <c r="PBV111" s="136"/>
      <c r="PBW111" s="137"/>
      <c r="PBX111" s="137"/>
      <c r="PBY111" s="137"/>
      <c r="PBZ111" s="137"/>
      <c r="PCA111" s="137"/>
      <c r="PCB111" s="137"/>
      <c r="PCC111" s="137"/>
      <c r="PCD111" s="137"/>
      <c r="PCE111" s="137"/>
      <c r="PCF111" s="137"/>
      <c r="PCG111" s="137"/>
      <c r="PCH111" s="137"/>
      <c r="PCI111" s="137"/>
      <c r="PCJ111" s="137"/>
      <c r="PCK111" s="137"/>
      <c r="PCL111" s="137"/>
      <c r="PCM111" s="137"/>
      <c r="PCN111" s="137"/>
      <c r="PCO111" s="137"/>
      <c r="PCP111" s="137"/>
      <c r="PCQ111" s="137"/>
      <c r="PCR111" s="136"/>
      <c r="PCS111" s="137"/>
      <c r="PCT111" s="137"/>
      <c r="PCU111" s="137"/>
      <c r="PCV111" s="137"/>
      <c r="PCW111" s="137"/>
      <c r="PCX111" s="137"/>
      <c r="PCY111" s="137"/>
      <c r="PCZ111" s="137"/>
      <c r="PDA111" s="137"/>
      <c r="PDB111" s="137"/>
      <c r="PDC111" s="137"/>
      <c r="PDD111" s="137"/>
      <c r="PDE111" s="137"/>
      <c r="PDF111" s="137"/>
      <c r="PDG111" s="137"/>
      <c r="PDH111" s="137"/>
      <c r="PDI111" s="137"/>
      <c r="PDJ111" s="137"/>
      <c r="PDK111" s="137"/>
      <c r="PDL111" s="137"/>
      <c r="PDM111" s="137"/>
      <c r="PDN111" s="136"/>
      <c r="PDO111" s="137"/>
      <c r="PDP111" s="137"/>
      <c r="PDQ111" s="137"/>
      <c r="PDR111" s="137"/>
      <c r="PDS111" s="137"/>
      <c r="PDT111" s="137"/>
      <c r="PDU111" s="137"/>
      <c r="PDV111" s="137"/>
      <c r="PDW111" s="137"/>
      <c r="PDX111" s="137"/>
      <c r="PDY111" s="137"/>
      <c r="PDZ111" s="137"/>
      <c r="PEA111" s="137"/>
      <c r="PEB111" s="137"/>
      <c r="PEC111" s="137"/>
      <c r="PED111" s="137"/>
      <c r="PEE111" s="137"/>
      <c r="PEF111" s="137"/>
      <c r="PEG111" s="137"/>
      <c r="PEH111" s="137"/>
      <c r="PEI111" s="137"/>
      <c r="PEJ111" s="136"/>
      <c r="PEK111" s="137"/>
      <c r="PEL111" s="137"/>
      <c r="PEM111" s="137"/>
      <c r="PEN111" s="137"/>
      <c r="PEO111" s="137"/>
      <c r="PEP111" s="137"/>
      <c r="PEQ111" s="137"/>
      <c r="PER111" s="137"/>
      <c r="PES111" s="137"/>
      <c r="PET111" s="137"/>
      <c r="PEU111" s="137"/>
      <c r="PEV111" s="137"/>
      <c r="PEW111" s="137"/>
      <c r="PEX111" s="137"/>
      <c r="PEY111" s="137"/>
      <c r="PEZ111" s="137"/>
      <c r="PFA111" s="137"/>
      <c r="PFB111" s="137"/>
      <c r="PFC111" s="137"/>
      <c r="PFD111" s="137"/>
      <c r="PFE111" s="137"/>
      <c r="PFF111" s="136"/>
      <c r="PFG111" s="137"/>
      <c r="PFH111" s="137"/>
      <c r="PFI111" s="137"/>
      <c r="PFJ111" s="137"/>
      <c r="PFK111" s="137"/>
      <c r="PFL111" s="137"/>
      <c r="PFM111" s="137"/>
      <c r="PFN111" s="137"/>
      <c r="PFO111" s="137"/>
      <c r="PFP111" s="137"/>
      <c r="PFQ111" s="137"/>
      <c r="PFR111" s="137"/>
      <c r="PFS111" s="137"/>
      <c r="PFT111" s="137"/>
      <c r="PFU111" s="137"/>
      <c r="PFV111" s="137"/>
      <c r="PFW111" s="137"/>
      <c r="PFX111" s="137"/>
      <c r="PFY111" s="137"/>
      <c r="PFZ111" s="137"/>
      <c r="PGA111" s="137"/>
      <c r="PGB111" s="136"/>
      <c r="PGC111" s="137"/>
      <c r="PGD111" s="137"/>
      <c r="PGE111" s="137"/>
      <c r="PGF111" s="137"/>
      <c r="PGG111" s="137"/>
      <c r="PGH111" s="137"/>
      <c r="PGI111" s="137"/>
      <c r="PGJ111" s="137"/>
      <c r="PGK111" s="137"/>
      <c r="PGL111" s="137"/>
      <c r="PGM111" s="137"/>
      <c r="PGN111" s="137"/>
      <c r="PGO111" s="137"/>
      <c r="PGP111" s="137"/>
      <c r="PGQ111" s="137"/>
      <c r="PGR111" s="137"/>
      <c r="PGS111" s="137"/>
      <c r="PGT111" s="137"/>
      <c r="PGU111" s="137"/>
      <c r="PGV111" s="137"/>
      <c r="PGW111" s="137"/>
      <c r="PGX111" s="136"/>
      <c r="PGY111" s="137"/>
      <c r="PGZ111" s="137"/>
      <c r="PHA111" s="137"/>
      <c r="PHB111" s="137"/>
      <c r="PHC111" s="137"/>
      <c r="PHD111" s="137"/>
      <c r="PHE111" s="137"/>
      <c r="PHF111" s="137"/>
      <c r="PHG111" s="137"/>
      <c r="PHH111" s="137"/>
      <c r="PHI111" s="137"/>
      <c r="PHJ111" s="137"/>
      <c r="PHK111" s="137"/>
      <c r="PHL111" s="137"/>
      <c r="PHM111" s="137"/>
      <c r="PHN111" s="137"/>
      <c r="PHO111" s="137"/>
      <c r="PHP111" s="137"/>
      <c r="PHQ111" s="137"/>
      <c r="PHR111" s="137"/>
      <c r="PHS111" s="137"/>
      <c r="PHT111" s="136"/>
      <c r="PHU111" s="137"/>
      <c r="PHV111" s="137"/>
      <c r="PHW111" s="137"/>
      <c r="PHX111" s="137"/>
      <c r="PHY111" s="137"/>
      <c r="PHZ111" s="137"/>
      <c r="PIA111" s="137"/>
      <c r="PIB111" s="137"/>
      <c r="PIC111" s="137"/>
      <c r="PID111" s="137"/>
      <c r="PIE111" s="137"/>
      <c r="PIF111" s="137"/>
      <c r="PIG111" s="137"/>
      <c r="PIH111" s="137"/>
      <c r="PII111" s="137"/>
      <c r="PIJ111" s="137"/>
      <c r="PIK111" s="137"/>
      <c r="PIL111" s="137"/>
      <c r="PIM111" s="137"/>
      <c r="PIN111" s="137"/>
      <c r="PIO111" s="137"/>
      <c r="PIP111" s="136"/>
      <c r="PIQ111" s="137"/>
      <c r="PIR111" s="137"/>
      <c r="PIS111" s="137"/>
      <c r="PIT111" s="137"/>
      <c r="PIU111" s="137"/>
      <c r="PIV111" s="137"/>
      <c r="PIW111" s="137"/>
      <c r="PIX111" s="137"/>
      <c r="PIY111" s="137"/>
      <c r="PIZ111" s="137"/>
      <c r="PJA111" s="137"/>
      <c r="PJB111" s="137"/>
      <c r="PJC111" s="137"/>
      <c r="PJD111" s="137"/>
      <c r="PJE111" s="137"/>
      <c r="PJF111" s="137"/>
      <c r="PJG111" s="137"/>
      <c r="PJH111" s="137"/>
      <c r="PJI111" s="137"/>
      <c r="PJJ111" s="137"/>
      <c r="PJK111" s="137"/>
      <c r="PJL111" s="136"/>
      <c r="PJM111" s="137"/>
      <c r="PJN111" s="137"/>
      <c r="PJO111" s="137"/>
      <c r="PJP111" s="137"/>
      <c r="PJQ111" s="137"/>
      <c r="PJR111" s="137"/>
      <c r="PJS111" s="137"/>
      <c r="PJT111" s="137"/>
      <c r="PJU111" s="137"/>
      <c r="PJV111" s="137"/>
      <c r="PJW111" s="137"/>
      <c r="PJX111" s="137"/>
      <c r="PJY111" s="137"/>
      <c r="PJZ111" s="137"/>
      <c r="PKA111" s="137"/>
      <c r="PKB111" s="137"/>
      <c r="PKC111" s="137"/>
      <c r="PKD111" s="137"/>
      <c r="PKE111" s="137"/>
      <c r="PKF111" s="137"/>
      <c r="PKG111" s="137"/>
      <c r="PKH111" s="136"/>
      <c r="PKI111" s="137"/>
      <c r="PKJ111" s="137"/>
      <c r="PKK111" s="137"/>
      <c r="PKL111" s="137"/>
      <c r="PKM111" s="137"/>
      <c r="PKN111" s="137"/>
      <c r="PKO111" s="137"/>
      <c r="PKP111" s="137"/>
      <c r="PKQ111" s="137"/>
      <c r="PKR111" s="137"/>
      <c r="PKS111" s="137"/>
      <c r="PKT111" s="137"/>
      <c r="PKU111" s="137"/>
      <c r="PKV111" s="137"/>
      <c r="PKW111" s="137"/>
      <c r="PKX111" s="137"/>
      <c r="PKY111" s="137"/>
      <c r="PKZ111" s="137"/>
      <c r="PLA111" s="137"/>
      <c r="PLB111" s="137"/>
      <c r="PLC111" s="137"/>
      <c r="PLD111" s="136"/>
      <c r="PLE111" s="137"/>
      <c r="PLF111" s="137"/>
      <c r="PLG111" s="137"/>
      <c r="PLH111" s="137"/>
      <c r="PLI111" s="137"/>
      <c r="PLJ111" s="137"/>
      <c r="PLK111" s="137"/>
      <c r="PLL111" s="137"/>
      <c r="PLM111" s="137"/>
      <c r="PLN111" s="137"/>
      <c r="PLO111" s="137"/>
      <c r="PLP111" s="137"/>
      <c r="PLQ111" s="137"/>
      <c r="PLR111" s="137"/>
      <c r="PLS111" s="137"/>
      <c r="PLT111" s="137"/>
      <c r="PLU111" s="137"/>
      <c r="PLV111" s="137"/>
      <c r="PLW111" s="137"/>
      <c r="PLX111" s="137"/>
      <c r="PLY111" s="137"/>
      <c r="PLZ111" s="136"/>
      <c r="PMA111" s="137"/>
      <c r="PMB111" s="137"/>
      <c r="PMC111" s="137"/>
      <c r="PMD111" s="137"/>
      <c r="PME111" s="137"/>
      <c r="PMF111" s="137"/>
      <c r="PMG111" s="137"/>
      <c r="PMH111" s="137"/>
      <c r="PMI111" s="137"/>
      <c r="PMJ111" s="137"/>
      <c r="PMK111" s="137"/>
      <c r="PML111" s="137"/>
      <c r="PMM111" s="137"/>
      <c r="PMN111" s="137"/>
      <c r="PMO111" s="137"/>
      <c r="PMP111" s="137"/>
      <c r="PMQ111" s="137"/>
      <c r="PMR111" s="137"/>
      <c r="PMS111" s="137"/>
      <c r="PMT111" s="137"/>
      <c r="PMU111" s="137"/>
      <c r="PMV111" s="136"/>
      <c r="PMW111" s="137"/>
      <c r="PMX111" s="137"/>
      <c r="PMY111" s="137"/>
      <c r="PMZ111" s="137"/>
      <c r="PNA111" s="137"/>
      <c r="PNB111" s="137"/>
      <c r="PNC111" s="137"/>
      <c r="PND111" s="137"/>
      <c r="PNE111" s="137"/>
      <c r="PNF111" s="137"/>
      <c r="PNG111" s="137"/>
      <c r="PNH111" s="137"/>
      <c r="PNI111" s="137"/>
      <c r="PNJ111" s="137"/>
      <c r="PNK111" s="137"/>
      <c r="PNL111" s="137"/>
      <c r="PNM111" s="137"/>
      <c r="PNN111" s="137"/>
      <c r="PNO111" s="137"/>
      <c r="PNP111" s="137"/>
      <c r="PNQ111" s="137"/>
      <c r="PNR111" s="136"/>
      <c r="PNS111" s="137"/>
      <c r="PNT111" s="137"/>
      <c r="PNU111" s="137"/>
      <c r="PNV111" s="137"/>
      <c r="PNW111" s="137"/>
      <c r="PNX111" s="137"/>
      <c r="PNY111" s="137"/>
      <c r="PNZ111" s="137"/>
      <c r="POA111" s="137"/>
      <c r="POB111" s="137"/>
      <c r="POC111" s="137"/>
      <c r="POD111" s="137"/>
      <c r="POE111" s="137"/>
      <c r="POF111" s="137"/>
      <c r="POG111" s="137"/>
      <c r="POH111" s="137"/>
      <c r="POI111" s="137"/>
      <c r="POJ111" s="137"/>
      <c r="POK111" s="137"/>
      <c r="POL111" s="137"/>
      <c r="POM111" s="137"/>
      <c r="PON111" s="136"/>
      <c r="POO111" s="137"/>
      <c r="POP111" s="137"/>
      <c r="POQ111" s="137"/>
      <c r="POR111" s="137"/>
      <c r="POS111" s="137"/>
      <c r="POT111" s="137"/>
      <c r="POU111" s="137"/>
      <c r="POV111" s="137"/>
      <c r="POW111" s="137"/>
      <c r="POX111" s="137"/>
      <c r="POY111" s="137"/>
      <c r="POZ111" s="137"/>
      <c r="PPA111" s="137"/>
      <c r="PPB111" s="137"/>
      <c r="PPC111" s="137"/>
      <c r="PPD111" s="137"/>
      <c r="PPE111" s="137"/>
      <c r="PPF111" s="137"/>
      <c r="PPG111" s="137"/>
      <c r="PPH111" s="137"/>
      <c r="PPI111" s="137"/>
      <c r="PPJ111" s="136"/>
      <c r="PPK111" s="137"/>
      <c r="PPL111" s="137"/>
      <c r="PPM111" s="137"/>
      <c r="PPN111" s="137"/>
      <c r="PPO111" s="137"/>
      <c r="PPP111" s="137"/>
      <c r="PPQ111" s="137"/>
      <c r="PPR111" s="137"/>
      <c r="PPS111" s="137"/>
      <c r="PPT111" s="137"/>
      <c r="PPU111" s="137"/>
      <c r="PPV111" s="137"/>
      <c r="PPW111" s="137"/>
      <c r="PPX111" s="137"/>
      <c r="PPY111" s="137"/>
      <c r="PPZ111" s="137"/>
      <c r="PQA111" s="137"/>
      <c r="PQB111" s="137"/>
      <c r="PQC111" s="137"/>
      <c r="PQD111" s="137"/>
      <c r="PQE111" s="137"/>
      <c r="PQF111" s="136"/>
      <c r="PQG111" s="137"/>
      <c r="PQH111" s="137"/>
      <c r="PQI111" s="137"/>
      <c r="PQJ111" s="137"/>
      <c r="PQK111" s="137"/>
      <c r="PQL111" s="137"/>
      <c r="PQM111" s="137"/>
      <c r="PQN111" s="137"/>
      <c r="PQO111" s="137"/>
      <c r="PQP111" s="137"/>
      <c r="PQQ111" s="137"/>
      <c r="PQR111" s="137"/>
      <c r="PQS111" s="137"/>
      <c r="PQT111" s="137"/>
      <c r="PQU111" s="137"/>
      <c r="PQV111" s="137"/>
      <c r="PQW111" s="137"/>
      <c r="PQX111" s="137"/>
      <c r="PQY111" s="137"/>
      <c r="PQZ111" s="137"/>
      <c r="PRA111" s="137"/>
      <c r="PRB111" s="136"/>
      <c r="PRC111" s="137"/>
      <c r="PRD111" s="137"/>
      <c r="PRE111" s="137"/>
      <c r="PRF111" s="137"/>
      <c r="PRG111" s="137"/>
      <c r="PRH111" s="137"/>
      <c r="PRI111" s="137"/>
      <c r="PRJ111" s="137"/>
      <c r="PRK111" s="137"/>
      <c r="PRL111" s="137"/>
      <c r="PRM111" s="137"/>
      <c r="PRN111" s="137"/>
      <c r="PRO111" s="137"/>
      <c r="PRP111" s="137"/>
      <c r="PRQ111" s="137"/>
      <c r="PRR111" s="137"/>
      <c r="PRS111" s="137"/>
      <c r="PRT111" s="137"/>
      <c r="PRU111" s="137"/>
      <c r="PRV111" s="137"/>
      <c r="PRW111" s="137"/>
      <c r="PRX111" s="136"/>
      <c r="PRY111" s="137"/>
      <c r="PRZ111" s="137"/>
      <c r="PSA111" s="137"/>
      <c r="PSB111" s="137"/>
      <c r="PSC111" s="137"/>
      <c r="PSD111" s="137"/>
      <c r="PSE111" s="137"/>
      <c r="PSF111" s="137"/>
      <c r="PSG111" s="137"/>
      <c r="PSH111" s="137"/>
      <c r="PSI111" s="137"/>
      <c r="PSJ111" s="137"/>
      <c r="PSK111" s="137"/>
      <c r="PSL111" s="137"/>
      <c r="PSM111" s="137"/>
      <c r="PSN111" s="137"/>
      <c r="PSO111" s="137"/>
      <c r="PSP111" s="137"/>
      <c r="PSQ111" s="137"/>
      <c r="PSR111" s="137"/>
      <c r="PSS111" s="137"/>
      <c r="PST111" s="136"/>
      <c r="PSU111" s="137"/>
      <c r="PSV111" s="137"/>
      <c r="PSW111" s="137"/>
      <c r="PSX111" s="137"/>
      <c r="PSY111" s="137"/>
      <c r="PSZ111" s="137"/>
      <c r="PTA111" s="137"/>
      <c r="PTB111" s="137"/>
      <c r="PTC111" s="137"/>
      <c r="PTD111" s="137"/>
      <c r="PTE111" s="137"/>
      <c r="PTF111" s="137"/>
      <c r="PTG111" s="137"/>
      <c r="PTH111" s="137"/>
      <c r="PTI111" s="137"/>
      <c r="PTJ111" s="137"/>
      <c r="PTK111" s="137"/>
      <c r="PTL111" s="137"/>
      <c r="PTM111" s="137"/>
      <c r="PTN111" s="137"/>
      <c r="PTO111" s="137"/>
      <c r="PTP111" s="136"/>
      <c r="PTQ111" s="137"/>
      <c r="PTR111" s="137"/>
      <c r="PTS111" s="137"/>
      <c r="PTT111" s="137"/>
      <c r="PTU111" s="137"/>
      <c r="PTV111" s="137"/>
      <c r="PTW111" s="137"/>
      <c r="PTX111" s="137"/>
      <c r="PTY111" s="137"/>
      <c r="PTZ111" s="137"/>
      <c r="PUA111" s="137"/>
      <c r="PUB111" s="137"/>
      <c r="PUC111" s="137"/>
      <c r="PUD111" s="137"/>
      <c r="PUE111" s="137"/>
      <c r="PUF111" s="137"/>
      <c r="PUG111" s="137"/>
      <c r="PUH111" s="137"/>
      <c r="PUI111" s="137"/>
      <c r="PUJ111" s="137"/>
      <c r="PUK111" s="137"/>
      <c r="PUL111" s="136"/>
      <c r="PUM111" s="137"/>
      <c r="PUN111" s="137"/>
      <c r="PUO111" s="137"/>
      <c r="PUP111" s="137"/>
      <c r="PUQ111" s="137"/>
      <c r="PUR111" s="137"/>
      <c r="PUS111" s="137"/>
      <c r="PUT111" s="137"/>
      <c r="PUU111" s="137"/>
      <c r="PUV111" s="137"/>
      <c r="PUW111" s="137"/>
      <c r="PUX111" s="137"/>
      <c r="PUY111" s="137"/>
      <c r="PUZ111" s="137"/>
      <c r="PVA111" s="137"/>
      <c r="PVB111" s="137"/>
      <c r="PVC111" s="137"/>
      <c r="PVD111" s="137"/>
      <c r="PVE111" s="137"/>
      <c r="PVF111" s="137"/>
      <c r="PVG111" s="137"/>
      <c r="PVH111" s="136"/>
      <c r="PVI111" s="137"/>
      <c r="PVJ111" s="137"/>
      <c r="PVK111" s="137"/>
      <c r="PVL111" s="137"/>
      <c r="PVM111" s="137"/>
      <c r="PVN111" s="137"/>
      <c r="PVO111" s="137"/>
      <c r="PVP111" s="137"/>
      <c r="PVQ111" s="137"/>
      <c r="PVR111" s="137"/>
      <c r="PVS111" s="137"/>
      <c r="PVT111" s="137"/>
      <c r="PVU111" s="137"/>
      <c r="PVV111" s="137"/>
      <c r="PVW111" s="137"/>
      <c r="PVX111" s="137"/>
      <c r="PVY111" s="137"/>
      <c r="PVZ111" s="137"/>
      <c r="PWA111" s="137"/>
      <c r="PWB111" s="137"/>
      <c r="PWC111" s="137"/>
      <c r="PWD111" s="136"/>
      <c r="PWE111" s="137"/>
      <c r="PWF111" s="137"/>
      <c r="PWG111" s="137"/>
      <c r="PWH111" s="137"/>
      <c r="PWI111" s="137"/>
      <c r="PWJ111" s="137"/>
      <c r="PWK111" s="137"/>
      <c r="PWL111" s="137"/>
      <c r="PWM111" s="137"/>
      <c r="PWN111" s="137"/>
      <c r="PWO111" s="137"/>
      <c r="PWP111" s="137"/>
      <c r="PWQ111" s="137"/>
      <c r="PWR111" s="137"/>
      <c r="PWS111" s="137"/>
      <c r="PWT111" s="137"/>
      <c r="PWU111" s="137"/>
      <c r="PWV111" s="137"/>
      <c r="PWW111" s="137"/>
      <c r="PWX111" s="137"/>
      <c r="PWY111" s="137"/>
      <c r="PWZ111" s="136"/>
      <c r="PXA111" s="137"/>
      <c r="PXB111" s="137"/>
      <c r="PXC111" s="137"/>
      <c r="PXD111" s="137"/>
      <c r="PXE111" s="137"/>
      <c r="PXF111" s="137"/>
      <c r="PXG111" s="137"/>
      <c r="PXH111" s="137"/>
      <c r="PXI111" s="137"/>
      <c r="PXJ111" s="137"/>
      <c r="PXK111" s="137"/>
      <c r="PXL111" s="137"/>
      <c r="PXM111" s="137"/>
      <c r="PXN111" s="137"/>
      <c r="PXO111" s="137"/>
      <c r="PXP111" s="137"/>
      <c r="PXQ111" s="137"/>
      <c r="PXR111" s="137"/>
      <c r="PXS111" s="137"/>
      <c r="PXT111" s="137"/>
      <c r="PXU111" s="137"/>
      <c r="PXV111" s="136"/>
      <c r="PXW111" s="137"/>
      <c r="PXX111" s="137"/>
      <c r="PXY111" s="137"/>
      <c r="PXZ111" s="137"/>
      <c r="PYA111" s="137"/>
      <c r="PYB111" s="137"/>
      <c r="PYC111" s="137"/>
      <c r="PYD111" s="137"/>
      <c r="PYE111" s="137"/>
      <c r="PYF111" s="137"/>
      <c r="PYG111" s="137"/>
      <c r="PYH111" s="137"/>
      <c r="PYI111" s="137"/>
      <c r="PYJ111" s="137"/>
      <c r="PYK111" s="137"/>
      <c r="PYL111" s="137"/>
      <c r="PYM111" s="137"/>
      <c r="PYN111" s="137"/>
      <c r="PYO111" s="137"/>
      <c r="PYP111" s="137"/>
      <c r="PYQ111" s="137"/>
      <c r="PYR111" s="136"/>
      <c r="PYS111" s="137"/>
      <c r="PYT111" s="137"/>
      <c r="PYU111" s="137"/>
      <c r="PYV111" s="137"/>
      <c r="PYW111" s="137"/>
      <c r="PYX111" s="137"/>
      <c r="PYY111" s="137"/>
      <c r="PYZ111" s="137"/>
      <c r="PZA111" s="137"/>
      <c r="PZB111" s="137"/>
      <c r="PZC111" s="137"/>
      <c r="PZD111" s="137"/>
      <c r="PZE111" s="137"/>
      <c r="PZF111" s="137"/>
      <c r="PZG111" s="137"/>
      <c r="PZH111" s="137"/>
      <c r="PZI111" s="137"/>
      <c r="PZJ111" s="137"/>
      <c r="PZK111" s="137"/>
      <c r="PZL111" s="137"/>
      <c r="PZM111" s="137"/>
      <c r="PZN111" s="136"/>
      <c r="PZO111" s="137"/>
      <c r="PZP111" s="137"/>
      <c r="PZQ111" s="137"/>
      <c r="PZR111" s="137"/>
      <c r="PZS111" s="137"/>
      <c r="PZT111" s="137"/>
      <c r="PZU111" s="137"/>
      <c r="PZV111" s="137"/>
      <c r="PZW111" s="137"/>
      <c r="PZX111" s="137"/>
      <c r="PZY111" s="137"/>
      <c r="PZZ111" s="137"/>
      <c r="QAA111" s="137"/>
      <c r="QAB111" s="137"/>
      <c r="QAC111" s="137"/>
      <c r="QAD111" s="137"/>
      <c r="QAE111" s="137"/>
      <c r="QAF111" s="137"/>
      <c r="QAG111" s="137"/>
      <c r="QAH111" s="137"/>
      <c r="QAI111" s="137"/>
      <c r="QAJ111" s="136"/>
      <c r="QAK111" s="137"/>
      <c r="QAL111" s="137"/>
      <c r="QAM111" s="137"/>
      <c r="QAN111" s="137"/>
      <c r="QAO111" s="137"/>
      <c r="QAP111" s="137"/>
      <c r="QAQ111" s="137"/>
      <c r="QAR111" s="137"/>
      <c r="QAS111" s="137"/>
      <c r="QAT111" s="137"/>
      <c r="QAU111" s="137"/>
      <c r="QAV111" s="137"/>
      <c r="QAW111" s="137"/>
      <c r="QAX111" s="137"/>
      <c r="QAY111" s="137"/>
      <c r="QAZ111" s="137"/>
      <c r="QBA111" s="137"/>
      <c r="QBB111" s="137"/>
      <c r="QBC111" s="137"/>
      <c r="QBD111" s="137"/>
      <c r="QBE111" s="137"/>
      <c r="QBF111" s="136"/>
      <c r="QBG111" s="137"/>
      <c r="QBH111" s="137"/>
      <c r="QBI111" s="137"/>
      <c r="QBJ111" s="137"/>
      <c r="QBK111" s="137"/>
      <c r="QBL111" s="137"/>
      <c r="QBM111" s="137"/>
      <c r="QBN111" s="137"/>
      <c r="QBO111" s="137"/>
      <c r="QBP111" s="137"/>
      <c r="QBQ111" s="137"/>
      <c r="QBR111" s="137"/>
      <c r="QBS111" s="137"/>
      <c r="QBT111" s="137"/>
      <c r="QBU111" s="137"/>
      <c r="QBV111" s="137"/>
      <c r="QBW111" s="137"/>
      <c r="QBX111" s="137"/>
      <c r="QBY111" s="137"/>
      <c r="QBZ111" s="137"/>
      <c r="QCA111" s="137"/>
      <c r="QCB111" s="136"/>
      <c r="QCC111" s="137"/>
      <c r="QCD111" s="137"/>
      <c r="QCE111" s="137"/>
      <c r="QCF111" s="137"/>
      <c r="QCG111" s="137"/>
      <c r="QCH111" s="137"/>
      <c r="QCI111" s="137"/>
      <c r="QCJ111" s="137"/>
      <c r="QCK111" s="137"/>
      <c r="QCL111" s="137"/>
      <c r="QCM111" s="137"/>
      <c r="QCN111" s="137"/>
      <c r="QCO111" s="137"/>
      <c r="QCP111" s="137"/>
      <c r="QCQ111" s="137"/>
      <c r="QCR111" s="137"/>
      <c r="QCS111" s="137"/>
      <c r="QCT111" s="137"/>
      <c r="QCU111" s="137"/>
      <c r="QCV111" s="137"/>
      <c r="QCW111" s="137"/>
      <c r="QCX111" s="136"/>
      <c r="QCY111" s="137"/>
      <c r="QCZ111" s="137"/>
      <c r="QDA111" s="137"/>
      <c r="QDB111" s="137"/>
      <c r="QDC111" s="137"/>
      <c r="QDD111" s="137"/>
      <c r="QDE111" s="137"/>
      <c r="QDF111" s="137"/>
      <c r="QDG111" s="137"/>
      <c r="QDH111" s="137"/>
      <c r="QDI111" s="137"/>
      <c r="QDJ111" s="137"/>
      <c r="QDK111" s="137"/>
      <c r="QDL111" s="137"/>
      <c r="QDM111" s="137"/>
      <c r="QDN111" s="137"/>
      <c r="QDO111" s="137"/>
      <c r="QDP111" s="137"/>
      <c r="QDQ111" s="137"/>
      <c r="QDR111" s="137"/>
      <c r="QDS111" s="137"/>
      <c r="QDT111" s="136"/>
      <c r="QDU111" s="137"/>
      <c r="QDV111" s="137"/>
      <c r="QDW111" s="137"/>
      <c r="QDX111" s="137"/>
      <c r="QDY111" s="137"/>
      <c r="QDZ111" s="137"/>
      <c r="QEA111" s="137"/>
      <c r="QEB111" s="137"/>
      <c r="QEC111" s="137"/>
      <c r="QED111" s="137"/>
      <c r="QEE111" s="137"/>
      <c r="QEF111" s="137"/>
      <c r="QEG111" s="137"/>
      <c r="QEH111" s="137"/>
      <c r="QEI111" s="137"/>
      <c r="QEJ111" s="137"/>
      <c r="QEK111" s="137"/>
      <c r="QEL111" s="137"/>
      <c r="QEM111" s="137"/>
      <c r="QEN111" s="137"/>
      <c r="QEO111" s="137"/>
      <c r="QEP111" s="136"/>
      <c r="QEQ111" s="137"/>
      <c r="QER111" s="137"/>
      <c r="QES111" s="137"/>
      <c r="QET111" s="137"/>
      <c r="QEU111" s="137"/>
      <c r="QEV111" s="137"/>
      <c r="QEW111" s="137"/>
      <c r="QEX111" s="137"/>
      <c r="QEY111" s="137"/>
      <c r="QEZ111" s="137"/>
      <c r="QFA111" s="137"/>
      <c r="QFB111" s="137"/>
      <c r="QFC111" s="137"/>
      <c r="QFD111" s="137"/>
      <c r="QFE111" s="137"/>
      <c r="QFF111" s="137"/>
      <c r="QFG111" s="137"/>
      <c r="QFH111" s="137"/>
      <c r="QFI111" s="137"/>
      <c r="QFJ111" s="137"/>
      <c r="QFK111" s="137"/>
      <c r="QFL111" s="136"/>
      <c r="QFM111" s="137"/>
      <c r="QFN111" s="137"/>
      <c r="QFO111" s="137"/>
      <c r="QFP111" s="137"/>
      <c r="QFQ111" s="137"/>
      <c r="QFR111" s="137"/>
      <c r="QFS111" s="137"/>
      <c r="QFT111" s="137"/>
      <c r="QFU111" s="137"/>
      <c r="QFV111" s="137"/>
      <c r="QFW111" s="137"/>
      <c r="QFX111" s="137"/>
      <c r="QFY111" s="137"/>
      <c r="QFZ111" s="137"/>
      <c r="QGA111" s="137"/>
      <c r="QGB111" s="137"/>
      <c r="QGC111" s="137"/>
      <c r="QGD111" s="137"/>
      <c r="QGE111" s="137"/>
      <c r="QGF111" s="137"/>
      <c r="QGG111" s="137"/>
      <c r="QGH111" s="136"/>
      <c r="QGI111" s="137"/>
      <c r="QGJ111" s="137"/>
      <c r="QGK111" s="137"/>
      <c r="QGL111" s="137"/>
      <c r="QGM111" s="137"/>
      <c r="QGN111" s="137"/>
      <c r="QGO111" s="137"/>
      <c r="QGP111" s="137"/>
      <c r="QGQ111" s="137"/>
      <c r="QGR111" s="137"/>
      <c r="QGS111" s="137"/>
      <c r="QGT111" s="137"/>
      <c r="QGU111" s="137"/>
      <c r="QGV111" s="137"/>
      <c r="QGW111" s="137"/>
      <c r="QGX111" s="137"/>
      <c r="QGY111" s="137"/>
      <c r="QGZ111" s="137"/>
      <c r="QHA111" s="137"/>
      <c r="QHB111" s="137"/>
      <c r="QHC111" s="137"/>
      <c r="QHD111" s="136"/>
      <c r="QHE111" s="137"/>
      <c r="QHF111" s="137"/>
      <c r="QHG111" s="137"/>
      <c r="QHH111" s="137"/>
      <c r="QHI111" s="137"/>
      <c r="QHJ111" s="137"/>
      <c r="QHK111" s="137"/>
      <c r="QHL111" s="137"/>
      <c r="QHM111" s="137"/>
      <c r="QHN111" s="137"/>
      <c r="QHO111" s="137"/>
      <c r="QHP111" s="137"/>
      <c r="QHQ111" s="137"/>
      <c r="QHR111" s="137"/>
      <c r="QHS111" s="137"/>
      <c r="QHT111" s="137"/>
      <c r="QHU111" s="137"/>
      <c r="QHV111" s="137"/>
      <c r="QHW111" s="137"/>
      <c r="QHX111" s="137"/>
      <c r="QHY111" s="137"/>
      <c r="QHZ111" s="136"/>
      <c r="QIA111" s="137"/>
      <c r="QIB111" s="137"/>
      <c r="QIC111" s="137"/>
      <c r="QID111" s="137"/>
      <c r="QIE111" s="137"/>
      <c r="QIF111" s="137"/>
      <c r="QIG111" s="137"/>
      <c r="QIH111" s="137"/>
      <c r="QII111" s="137"/>
      <c r="QIJ111" s="137"/>
      <c r="QIK111" s="137"/>
      <c r="QIL111" s="137"/>
      <c r="QIM111" s="137"/>
      <c r="QIN111" s="137"/>
      <c r="QIO111" s="137"/>
      <c r="QIP111" s="137"/>
      <c r="QIQ111" s="137"/>
      <c r="QIR111" s="137"/>
      <c r="QIS111" s="137"/>
      <c r="QIT111" s="137"/>
      <c r="QIU111" s="137"/>
      <c r="QIV111" s="136"/>
      <c r="QIW111" s="137"/>
      <c r="QIX111" s="137"/>
      <c r="QIY111" s="137"/>
      <c r="QIZ111" s="137"/>
      <c r="QJA111" s="137"/>
      <c r="QJB111" s="137"/>
      <c r="QJC111" s="137"/>
      <c r="QJD111" s="137"/>
      <c r="QJE111" s="137"/>
      <c r="QJF111" s="137"/>
      <c r="QJG111" s="137"/>
      <c r="QJH111" s="137"/>
      <c r="QJI111" s="137"/>
      <c r="QJJ111" s="137"/>
      <c r="QJK111" s="137"/>
      <c r="QJL111" s="137"/>
      <c r="QJM111" s="137"/>
      <c r="QJN111" s="137"/>
      <c r="QJO111" s="137"/>
      <c r="QJP111" s="137"/>
      <c r="QJQ111" s="137"/>
      <c r="QJR111" s="136"/>
      <c r="QJS111" s="137"/>
      <c r="QJT111" s="137"/>
      <c r="QJU111" s="137"/>
      <c r="QJV111" s="137"/>
      <c r="QJW111" s="137"/>
      <c r="QJX111" s="137"/>
      <c r="QJY111" s="137"/>
      <c r="QJZ111" s="137"/>
      <c r="QKA111" s="137"/>
      <c r="QKB111" s="137"/>
      <c r="QKC111" s="137"/>
      <c r="QKD111" s="137"/>
      <c r="QKE111" s="137"/>
      <c r="QKF111" s="137"/>
      <c r="QKG111" s="137"/>
      <c r="QKH111" s="137"/>
      <c r="QKI111" s="137"/>
      <c r="QKJ111" s="137"/>
      <c r="QKK111" s="137"/>
      <c r="QKL111" s="137"/>
      <c r="QKM111" s="137"/>
      <c r="QKN111" s="136"/>
      <c r="QKO111" s="137"/>
      <c r="QKP111" s="137"/>
      <c r="QKQ111" s="137"/>
      <c r="QKR111" s="137"/>
      <c r="QKS111" s="137"/>
      <c r="QKT111" s="137"/>
      <c r="QKU111" s="137"/>
      <c r="QKV111" s="137"/>
      <c r="QKW111" s="137"/>
      <c r="QKX111" s="137"/>
      <c r="QKY111" s="137"/>
      <c r="QKZ111" s="137"/>
      <c r="QLA111" s="137"/>
      <c r="QLB111" s="137"/>
      <c r="QLC111" s="137"/>
      <c r="QLD111" s="137"/>
      <c r="QLE111" s="137"/>
      <c r="QLF111" s="137"/>
      <c r="QLG111" s="137"/>
      <c r="QLH111" s="137"/>
      <c r="QLI111" s="137"/>
      <c r="QLJ111" s="136"/>
      <c r="QLK111" s="137"/>
      <c r="QLL111" s="137"/>
      <c r="QLM111" s="137"/>
      <c r="QLN111" s="137"/>
      <c r="QLO111" s="137"/>
      <c r="QLP111" s="137"/>
      <c r="QLQ111" s="137"/>
      <c r="QLR111" s="137"/>
      <c r="QLS111" s="137"/>
      <c r="QLT111" s="137"/>
      <c r="QLU111" s="137"/>
      <c r="QLV111" s="137"/>
      <c r="QLW111" s="137"/>
      <c r="QLX111" s="137"/>
      <c r="QLY111" s="137"/>
      <c r="QLZ111" s="137"/>
      <c r="QMA111" s="137"/>
      <c r="QMB111" s="137"/>
      <c r="QMC111" s="137"/>
      <c r="QMD111" s="137"/>
      <c r="QME111" s="137"/>
      <c r="QMF111" s="136"/>
      <c r="QMG111" s="137"/>
      <c r="QMH111" s="137"/>
      <c r="QMI111" s="137"/>
      <c r="QMJ111" s="137"/>
      <c r="QMK111" s="137"/>
      <c r="QML111" s="137"/>
      <c r="QMM111" s="137"/>
      <c r="QMN111" s="137"/>
      <c r="QMO111" s="137"/>
      <c r="QMP111" s="137"/>
      <c r="QMQ111" s="137"/>
      <c r="QMR111" s="137"/>
      <c r="QMS111" s="137"/>
      <c r="QMT111" s="137"/>
      <c r="QMU111" s="137"/>
      <c r="QMV111" s="137"/>
      <c r="QMW111" s="137"/>
      <c r="QMX111" s="137"/>
      <c r="QMY111" s="137"/>
      <c r="QMZ111" s="137"/>
      <c r="QNA111" s="137"/>
      <c r="QNB111" s="136"/>
      <c r="QNC111" s="137"/>
      <c r="QND111" s="137"/>
      <c r="QNE111" s="137"/>
      <c r="QNF111" s="137"/>
      <c r="QNG111" s="137"/>
      <c r="QNH111" s="137"/>
      <c r="QNI111" s="137"/>
      <c r="QNJ111" s="137"/>
      <c r="QNK111" s="137"/>
      <c r="QNL111" s="137"/>
      <c r="QNM111" s="137"/>
      <c r="QNN111" s="137"/>
      <c r="QNO111" s="137"/>
      <c r="QNP111" s="137"/>
      <c r="QNQ111" s="137"/>
      <c r="QNR111" s="137"/>
      <c r="QNS111" s="137"/>
      <c r="QNT111" s="137"/>
      <c r="QNU111" s="137"/>
      <c r="QNV111" s="137"/>
      <c r="QNW111" s="137"/>
      <c r="QNX111" s="136"/>
      <c r="QNY111" s="137"/>
      <c r="QNZ111" s="137"/>
      <c r="QOA111" s="137"/>
      <c r="QOB111" s="137"/>
      <c r="QOC111" s="137"/>
      <c r="QOD111" s="137"/>
      <c r="QOE111" s="137"/>
      <c r="QOF111" s="137"/>
      <c r="QOG111" s="137"/>
      <c r="QOH111" s="137"/>
      <c r="QOI111" s="137"/>
      <c r="QOJ111" s="137"/>
      <c r="QOK111" s="137"/>
      <c r="QOL111" s="137"/>
      <c r="QOM111" s="137"/>
      <c r="QON111" s="137"/>
      <c r="QOO111" s="137"/>
      <c r="QOP111" s="137"/>
      <c r="QOQ111" s="137"/>
      <c r="QOR111" s="137"/>
      <c r="QOS111" s="137"/>
      <c r="QOT111" s="136"/>
      <c r="QOU111" s="137"/>
      <c r="QOV111" s="137"/>
      <c r="QOW111" s="137"/>
      <c r="QOX111" s="137"/>
      <c r="QOY111" s="137"/>
      <c r="QOZ111" s="137"/>
      <c r="QPA111" s="137"/>
      <c r="QPB111" s="137"/>
      <c r="QPC111" s="137"/>
      <c r="QPD111" s="137"/>
      <c r="QPE111" s="137"/>
      <c r="QPF111" s="137"/>
      <c r="QPG111" s="137"/>
      <c r="QPH111" s="137"/>
      <c r="QPI111" s="137"/>
      <c r="QPJ111" s="137"/>
      <c r="QPK111" s="137"/>
      <c r="QPL111" s="137"/>
      <c r="QPM111" s="137"/>
      <c r="QPN111" s="137"/>
      <c r="QPO111" s="137"/>
      <c r="QPP111" s="136"/>
      <c r="QPQ111" s="137"/>
      <c r="QPR111" s="137"/>
      <c r="QPS111" s="137"/>
      <c r="QPT111" s="137"/>
      <c r="QPU111" s="137"/>
      <c r="QPV111" s="137"/>
      <c r="QPW111" s="137"/>
      <c r="QPX111" s="137"/>
      <c r="QPY111" s="137"/>
      <c r="QPZ111" s="137"/>
      <c r="QQA111" s="137"/>
      <c r="QQB111" s="137"/>
      <c r="QQC111" s="137"/>
      <c r="QQD111" s="137"/>
      <c r="QQE111" s="137"/>
      <c r="QQF111" s="137"/>
      <c r="QQG111" s="137"/>
      <c r="QQH111" s="137"/>
      <c r="QQI111" s="137"/>
      <c r="QQJ111" s="137"/>
      <c r="QQK111" s="137"/>
      <c r="QQL111" s="136"/>
      <c r="QQM111" s="137"/>
      <c r="QQN111" s="137"/>
      <c r="QQO111" s="137"/>
      <c r="QQP111" s="137"/>
      <c r="QQQ111" s="137"/>
      <c r="QQR111" s="137"/>
      <c r="QQS111" s="137"/>
      <c r="QQT111" s="137"/>
      <c r="QQU111" s="137"/>
      <c r="QQV111" s="137"/>
      <c r="QQW111" s="137"/>
      <c r="QQX111" s="137"/>
      <c r="QQY111" s="137"/>
      <c r="QQZ111" s="137"/>
      <c r="QRA111" s="137"/>
      <c r="QRB111" s="137"/>
      <c r="QRC111" s="137"/>
      <c r="QRD111" s="137"/>
      <c r="QRE111" s="137"/>
      <c r="QRF111" s="137"/>
      <c r="QRG111" s="137"/>
      <c r="QRH111" s="136"/>
      <c r="QRI111" s="137"/>
      <c r="QRJ111" s="137"/>
      <c r="QRK111" s="137"/>
      <c r="QRL111" s="137"/>
      <c r="QRM111" s="137"/>
      <c r="QRN111" s="137"/>
      <c r="QRO111" s="137"/>
      <c r="QRP111" s="137"/>
      <c r="QRQ111" s="137"/>
      <c r="QRR111" s="137"/>
      <c r="QRS111" s="137"/>
      <c r="QRT111" s="137"/>
      <c r="QRU111" s="137"/>
      <c r="QRV111" s="137"/>
      <c r="QRW111" s="137"/>
      <c r="QRX111" s="137"/>
      <c r="QRY111" s="137"/>
      <c r="QRZ111" s="137"/>
      <c r="QSA111" s="137"/>
      <c r="QSB111" s="137"/>
      <c r="QSC111" s="137"/>
      <c r="QSD111" s="136"/>
      <c r="QSE111" s="137"/>
      <c r="QSF111" s="137"/>
      <c r="QSG111" s="137"/>
      <c r="QSH111" s="137"/>
      <c r="QSI111" s="137"/>
      <c r="QSJ111" s="137"/>
      <c r="QSK111" s="137"/>
      <c r="QSL111" s="137"/>
      <c r="QSM111" s="137"/>
      <c r="QSN111" s="137"/>
      <c r="QSO111" s="137"/>
      <c r="QSP111" s="137"/>
      <c r="QSQ111" s="137"/>
      <c r="QSR111" s="137"/>
      <c r="QSS111" s="137"/>
      <c r="QST111" s="137"/>
      <c r="QSU111" s="137"/>
      <c r="QSV111" s="137"/>
      <c r="QSW111" s="137"/>
      <c r="QSX111" s="137"/>
      <c r="QSY111" s="137"/>
      <c r="QSZ111" s="136"/>
      <c r="QTA111" s="137"/>
      <c r="QTB111" s="137"/>
      <c r="QTC111" s="137"/>
      <c r="QTD111" s="137"/>
      <c r="QTE111" s="137"/>
      <c r="QTF111" s="137"/>
      <c r="QTG111" s="137"/>
      <c r="QTH111" s="137"/>
      <c r="QTI111" s="137"/>
      <c r="QTJ111" s="137"/>
      <c r="QTK111" s="137"/>
      <c r="QTL111" s="137"/>
      <c r="QTM111" s="137"/>
      <c r="QTN111" s="137"/>
      <c r="QTO111" s="137"/>
      <c r="QTP111" s="137"/>
      <c r="QTQ111" s="137"/>
      <c r="QTR111" s="137"/>
      <c r="QTS111" s="137"/>
      <c r="QTT111" s="137"/>
      <c r="QTU111" s="137"/>
      <c r="QTV111" s="136"/>
      <c r="QTW111" s="137"/>
      <c r="QTX111" s="137"/>
      <c r="QTY111" s="137"/>
      <c r="QTZ111" s="137"/>
      <c r="QUA111" s="137"/>
      <c r="QUB111" s="137"/>
      <c r="QUC111" s="137"/>
      <c r="QUD111" s="137"/>
      <c r="QUE111" s="137"/>
      <c r="QUF111" s="137"/>
      <c r="QUG111" s="137"/>
      <c r="QUH111" s="137"/>
      <c r="QUI111" s="137"/>
      <c r="QUJ111" s="137"/>
      <c r="QUK111" s="137"/>
      <c r="QUL111" s="137"/>
      <c r="QUM111" s="137"/>
      <c r="QUN111" s="137"/>
      <c r="QUO111" s="137"/>
      <c r="QUP111" s="137"/>
      <c r="QUQ111" s="137"/>
      <c r="QUR111" s="136"/>
      <c r="QUS111" s="137"/>
      <c r="QUT111" s="137"/>
      <c r="QUU111" s="137"/>
      <c r="QUV111" s="137"/>
      <c r="QUW111" s="137"/>
      <c r="QUX111" s="137"/>
      <c r="QUY111" s="137"/>
      <c r="QUZ111" s="137"/>
      <c r="QVA111" s="137"/>
      <c r="QVB111" s="137"/>
      <c r="QVC111" s="137"/>
      <c r="QVD111" s="137"/>
      <c r="QVE111" s="137"/>
      <c r="QVF111" s="137"/>
      <c r="QVG111" s="137"/>
      <c r="QVH111" s="137"/>
      <c r="QVI111" s="137"/>
      <c r="QVJ111" s="137"/>
      <c r="QVK111" s="137"/>
      <c r="QVL111" s="137"/>
      <c r="QVM111" s="137"/>
      <c r="QVN111" s="136"/>
      <c r="QVO111" s="137"/>
      <c r="QVP111" s="137"/>
      <c r="QVQ111" s="137"/>
      <c r="QVR111" s="137"/>
      <c r="QVS111" s="137"/>
      <c r="QVT111" s="137"/>
      <c r="QVU111" s="137"/>
      <c r="QVV111" s="137"/>
      <c r="QVW111" s="137"/>
      <c r="QVX111" s="137"/>
      <c r="QVY111" s="137"/>
      <c r="QVZ111" s="137"/>
      <c r="QWA111" s="137"/>
      <c r="QWB111" s="137"/>
      <c r="QWC111" s="137"/>
      <c r="QWD111" s="137"/>
      <c r="QWE111" s="137"/>
      <c r="QWF111" s="137"/>
      <c r="QWG111" s="137"/>
      <c r="QWH111" s="137"/>
      <c r="QWI111" s="137"/>
      <c r="QWJ111" s="136"/>
      <c r="QWK111" s="137"/>
      <c r="QWL111" s="137"/>
      <c r="QWM111" s="137"/>
      <c r="QWN111" s="137"/>
      <c r="QWO111" s="137"/>
      <c r="QWP111" s="137"/>
      <c r="QWQ111" s="137"/>
      <c r="QWR111" s="137"/>
      <c r="QWS111" s="137"/>
      <c r="QWT111" s="137"/>
      <c r="QWU111" s="137"/>
      <c r="QWV111" s="137"/>
      <c r="QWW111" s="137"/>
      <c r="QWX111" s="137"/>
      <c r="QWY111" s="137"/>
      <c r="QWZ111" s="137"/>
      <c r="QXA111" s="137"/>
      <c r="QXB111" s="137"/>
      <c r="QXC111" s="137"/>
      <c r="QXD111" s="137"/>
      <c r="QXE111" s="137"/>
      <c r="QXF111" s="136"/>
      <c r="QXG111" s="137"/>
      <c r="QXH111" s="137"/>
      <c r="QXI111" s="137"/>
      <c r="QXJ111" s="137"/>
      <c r="QXK111" s="137"/>
      <c r="QXL111" s="137"/>
      <c r="QXM111" s="137"/>
      <c r="QXN111" s="137"/>
      <c r="QXO111" s="137"/>
      <c r="QXP111" s="137"/>
      <c r="QXQ111" s="137"/>
      <c r="QXR111" s="137"/>
      <c r="QXS111" s="137"/>
      <c r="QXT111" s="137"/>
      <c r="QXU111" s="137"/>
      <c r="QXV111" s="137"/>
      <c r="QXW111" s="137"/>
      <c r="QXX111" s="137"/>
      <c r="QXY111" s="137"/>
      <c r="QXZ111" s="137"/>
      <c r="QYA111" s="137"/>
      <c r="QYB111" s="136"/>
      <c r="QYC111" s="137"/>
      <c r="QYD111" s="137"/>
      <c r="QYE111" s="137"/>
      <c r="QYF111" s="137"/>
      <c r="QYG111" s="137"/>
      <c r="QYH111" s="137"/>
      <c r="QYI111" s="137"/>
      <c r="QYJ111" s="137"/>
      <c r="QYK111" s="137"/>
      <c r="QYL111" s="137"/>
      <c r="QYM111" s="137"/>
      <c r="QYN111" s="137"/>
      <c r="QYO111" s="137"/>
      <c r="QYP111" s="137"/>
      <c r="QYQ111" s="137"/>
      <c r="QYR111" s="137"/>
      <c r="QYS111" s="137"/>
      <c r="QYT111" s="137"/>
      <c r="QYU111" s="137"/>
      <c r="QYV111" s="137"/>
      <c r="QYW111" s="137"/>
      <c r="QYX111" s="136"/>
      <c r="QYY111" s="137"/>
      <c r="QYZ111" s="137"/>
      <c r="QZA111" s="137"/>
      <c r="QZB111" s="137"/>
      <c r="QZC111" s="137"/>
      <c r="QZD111" s="137"/>
      <c r="QZE111" s="137"/>
      <c r="QZF111" s="137"/>
      <c r="QZG111" s="137"/>
      <c r="QZH111" s="137"/>
      <c r="QZI111" s="137"/>
      <c r="QZJ111" s="137"/>
      <c r="QZK111" s="137"/>
      <c r="QZL111" s="137"/>
      <c r="QZM111" s="137"/>
      <c r="QZN111" s="137"/>
      <c r="QZO111" s="137"/>
      <c r="QZP111" s="137"/>
      <c r="QZQ111" s="137"/>
      <c r="QZR111" s="137"/>
      <c r="QZS111" s="137"/>
      <c r="QZT111" s="136"/>
      <c r="QZU111" s="137"/>
      <c r="QZV111" s="137"/>
      <c r="QZW111" s="137"/>
      <c r="QZX111" s="137"/>
      <c r="QZY111" s="137"/>
      <c r="QZZ111" s="137"/>
      <c r="RAA111" s="137"/>
      <c r="RAB111" s="137"/>
      <c r="RAC111" s="137"/>
      <c r="RAD111" s="137"/>
      <c r="RAE111" s="137"/>
      <c r="RAF111" s="137"/>
      <c r="RAG111" s="137"/>
      <c r="RAH111" s="137"/>
      <c r="RAI111" s="137"/>
      <c r="RAJ111" s="137"/>
      <c r="RAK111" s="137"/>
      <c r="RAL111" s="137"/>
      <c r="RAM111" s="137"/>
      <c r="RAN111" s="137"/>
      <c r="RAO111" s="137"/>
      <c r="RAP111" s="136"/>
      <c r="RAQ111" s="137"/>
      <c r="RAR111" s="137"/>
      <c r="RAS111" s="137"/>
      <c r="RAT111" s="137"/>
      <c r="RAU111" s="137"/>
      <c r="RAV111" s="137"/>
      <c r="RAW111" s="137"/>
      <c r="RAX111" s="137"/>
      <c r="RAY111" s="137"/>
      <c r="RAZ111" s="137"/>
      <c r="RBA111" s="137"/>
      <c r="RBB111" s="137"/>
      <c r="RBC111" s="137"/>
      <c r="RBD111" s="137"/>
      <c r="RBE111" s="137"/>
      <c r="RBF111" s="137"/>
      <c r="RBG111" s="137"/>
      <c r="RBH111" s="137"/>
      <c r="RBI111" s="137"/>
      <c r="RBJ111" s="137"/>
      <c r="RBK111" s="137"/>
      <c r="RBL111" s="136"/>
      <c r="RBM111" s="137"/>
      <c r="RBN111" s="137"/>
      <c r="RBO111" s="137"/>
      <c r="RBP111" s="137"/>
      <c r="RBQ111" s="137"/>
      <c r="RBR111" s="137"/>
      <c r="RBS111" s="137"/>
      <c r="RBT111" s="137"/>
      <c r="RBU111" s="137"/>
      <c r="RBV111" s="137"/>
      <c r="RBW111" s="137"/>
      <c r="RBX111" s="137"/>
      <c r="RBY111" s="137"/>
      <c r="RBZ111" s="137"/>
      <c r="RCA111" s="137"/>
      <c r="RCB111" s="137"/>
      <c r="RCC111" s="137"/>
      <c r="RCD111" s="137"/>
      <c r="RCE111" s="137"/>
      <c r="RCF111" s="137"/>
      <c r="RCG111" s="137"/>
      <c r="RCH111" s="136"/>
      <c r="RCI111" s="137"/>
      <c r="RCJ111" s="137"/>
      <c r="RCK111" s="137"/>
      <c r="RCL111" s="137"/>
      <c r="RCM111" s="137"/>
      <c r="RCN111" s="137"/>
      <c r="RCO111" s="137"/>
      <c r="RCP111" s="137"/>
      <c r="RCQ111" s="137"/>
      <c r="RCR111" s="137"/>
      <c r="RCS111" s="137"/>
      <c r="RCT111" s="137"/>
      <c r="RCU111" s="137"/>
      <c r="RCV111" s="137"/>
      <c r="RCW111" s="137"/>
      <c r="RCX111" s="137"/>
      <c r="RCY111" s="137"/>
      <c r="RCZ111" s="137"/>
      <c r="RDA111" s="137"/>
      <c r="RDB111" s="137"/>
      <c r="RDC111" s="137"/>
      <c r="RDD111" s="136"/>
      <c r="RDE111" s="137"/>
      <c r="RDF111" s="137"/>
      <c r="RDG111" s="137"/>
      <c r="RDH111" s="137"/>
      <c r="RDI111" s="137"/>
      <c r="RDJ111" s="137"/>
      <c r="RDK111" s="137"/>
      <c r="RDL111" s="137"/>
      <c r="RDM111" s="137"/>
      <c r="RDN111" s="137"/>
      <c r="RDO111" s="137"/>
      <c r="RDP111" s="137"/>
      <c r="RDQ111" s="137"/>
      <c r="RDR111" s="137"/>
      <c r="RDS111" s="137"/>
      <c r="RDT111" s="137"/>
      <c r="RDU111" s="137"/>
      <c r="RDV111" s="137"/>
      <c r="RDW111" s="137"/>
      <c r="RDX111" s="137"/>
      <c r="RDY111" s="137"/>
      <c r="RDZ111" s="136"/>
      <c r="REA111" s="137"/>
      <c r="REB111" s="137"/>
      <c r="REC111" s="137"/>
      <c r="RED111" s="137"/>
      <c r="REE111" s="137"/>
      <c r="REF111" s="137"/>
      <c r="REG111" s="137"/>
      <c r="REH111" s="137"/>
      <c r="REI111" s="137"/>
      <c r="REJ111" s="137"/>
      <c r="REK111" s="137"/>
      <c r="REL111" s="137"/>
      <c r="REM111" s="137"/>
      <c r="REN111" s="137"/>
      <c r="REO111" s="137"/>
      <c r="REP111" s="137"/>
      <c r="REQ111" s="137"/>
      <c r="RER111" s="137"/>
      <c r="RES111" s="137"/>
      <c r="RET111" s="137"/>
      <c r="REU111" s="137"/>
      <c r="REV111" s="136"/>
      <c r="REW111" s="137"/>
      <c r="REX111" s="137"/>
      <c r="REY111" s="137"/>
      <c r="REZ111" s="137"/>
      <c r="RFA111" s="137"/>
      <c r="RFB111" s="137"/>
      <c r="RFC111" s="137"/>
      <c r="RFD111" s="137"/>
      <c r="RFE111" s="137"/>
      <c r="RFF111" s="137"/>
      <c r="RFG111" s="137"/>
      <c r="RFH111" s="137"/>
      <c r="RFI111" s="137"/>
      <c r="RFJ111" s="137"/>
      <c r="RFK111" s="137"/>
      <c r="RFL111" s="137"/>
      <c r="RFM111" s="137"/>
      <c r="RFN111" s="137"/>
      <c r="RFO111" s="137"/>
      <c r="RFP111" s="137"/>
      <c r="RFQ111" s="137"/>
      <c r="RFR111" s="136"/>
      <c r="RFS111" s="137"/>
      <c r="RFT111" s="137"/>
      <c r="RFU111" s="137"/>
      <c r="RFV111" s="137"/>
      <c r="RFW111" s="137"/>
      <c r="RFX111" s="137"/>
      <c r="RFY111" s="137"/>
      <c r="RFZ111" s="137"/>
      <c r="RGA111" s="137"/>
      <c r="RGB111" s="137"/>
      <c r="RGC111" s="137"/>
      <c r="RGD111" s="137"/>
      <c r="RGE111" s="137"/>
      <c r="RGF111" s="137"/>
      <c r="RGG111" s="137"/>
      <c r="RGH111" s="137"/>
      <c r="RGI111" s="137"/>
      <c r="RGJ111" s="137"/>
      <c r="RGK111" s="137"/>
      <c r="RGL111" s="137"/>
      <c r="RGM111" s="137"/>
      <c r="RGN111" s="136"/>
      <c r="RGO111" s="137"/>
      <c r="RGP111" s="137"/>
      <c r="RGQ111" s="137"/>
      <c r="RGR111" s="137"/>
      <c r="RGS111" s="137"/>
      <c r="RGT111" s="137"/>
      <c r="RGU111" s="137"/>
      <c r="RGV111" s="137"/>
      <c r="RGW111" s="137"/>
      <c r="RGX111" s="137"/>
      <c r="RGY111" s="137"/>
      <c r="RGZ111" s="137"/>
      <c r="RHA111" s="137"/>
      <c r="RHB111" s="137"/>
      <c r="RHC111" s="137"/>
      <c r="RHD111" s="137"/>
      <c r="RHE111" s="137"/>
      <c r="RHF111" s="137"/>
      <c r="RHG111" s="137"/>
      <c r="RHH111" s="137"/>
      <c r="RHI111" s="137"/>
      <c r="RHJ111" s="136"/>
      <c r="RHK111" s="137"/>
      <c r="RHL111" s="137"/>
      <c r="RHM111" s="137"/>
      <c r="RHN111" s="137"/>
      <c r="RHO111" s="137"/>
      <c r="RHP111" s="137"/>
      <c r="RHQ111" s="137"/>
      <c r="RHR111" s="137"/>
      <c r="RHS111" s="137"/>
      <c r="RHT111" s="137"/>
      <c r="RHU111" s="137"/>
      <c r="RHV111" s="137"/>
      <c r="RHW111" s="137"/>
      <c r="RHX111" s="137"/>
      <c r="RHY111" s="137"/>
      <c r="RHZ111" s="137"/>
      <c r="RIA111" s="137"/>
      <c r="RIB111" s="137"/>
      <c r="RIC111" s="137"/>
      <c r="RID111" s="137"/>
      <c r="RIE111" s="137"/>
      <c r="RIF111" s="136"/>
      <c r="RIG111" s="137"/>
      <c r="RIH111" s="137"/>
      <c r="RII111" s="137"/>
      <c r="RIJ111" s="137"/>
      <c r="RIK111" s="137"/>
      <c r="RIL111" s="137"/>
      <c r="RIM111" s="137"/>
      <c r="RIN111" s="137"/>
      <c r="RIO111" s="137"/>
      <c r="RIP111" s="137"/>
      <c r="RIQ111" s="137"/>
      <c r="RIR111" s="137"/>
      <c r="RIS111" s="137"/>
      <c r="RIT111" s="137"/>
      <c r="RIU111" s="137"/>
      <c r="RIV111" s="137"/>
      <c r="RIW111" s="137"/>
      <c r="RIX111" s="137"/>
      <c r="RIY111" s="137"/>
      <c r="RIZ111" s="137"/>
      <c r="RJA111" s="137"/>
      <c r="RJB111" s="136"/>
      <c r="RJC111" s="137"/>
      <c r="RJD111" s="137"/>
      <c r="RJE111" s="137"/>
      <c r="RJF111" s="137"/>
      <c r="RJG111" s="137"/>
      <c r="RJH111" s="137"/>
      <c r="RJI111" s="137"/>
      <c r="RJJ111" s="137"/>
      <c r="RJK111" s="137"/>
      <c r="RJL111" s="137"/>
      <c r="RJM111" s="137"/>
      <c r="RJN111" s="137"/>
      <c r="RJO111" s="137"/>
      <c r="RJP111" s="137"/>
      <c r="RJQ111" s="137"/>
      <c r="RJR111" s="137"/>
      <c r="RJS111" s="137"/>
      <c r="RJT111" s="137"/>
      <c r="RJU111" s="137"/>
      <c r="RJV111" s="137"/>
      <c r="RJW111" s="137"/>
      <c r="RJX111" s="136"/>
      <c r="RJY111" s="137"/>
      <c r="RJZ111" s="137"/>
      <c r="RKA111" s="137"/>
      <c r="RKB111" s="137"/>
      <c r="RKC111" s="137"/>
      <c r="RKD111" s="137"/>
      <c r="RKE111" s="137"/>
      <c r="RKF111" s="137"/>
      <c r="RKG111" s="137"/>
      <c r="RKH111" s="137"/>
      <c r="RKI111" s="137"/>
      <c r="RKJ111" s="137"/>
      <c r="RKK111" s="137"/>
      <c r="RKL111" s="137"/>
      <c r="RKM111" s="137"/>
      <c r="RKN111" s="137"/>
      <c r="RKO111" s="137"/>
      <c r="RKP111" s="137"/>
      <c r="RKQ111" s="137"/>
      <c r="RKR111" s="137"/>
      <c r="RKS111" s="137"/>
      <c r="RKT111" s="136"/>
      <c r="RKU111" s="137"/>
      <c r="RKV111" s="137"/>
      <c r="RKW111" s="137"/>
      <c r="RKX111" s="137"/>
      <c r="RKY111" s="137"/>
      <c r="RKZ111" s="137"/>
      <c r="RLA111" s="137"/>
      <c r="RLB111" s="137"/>
      <c r="RLC111" s="137"/>
      <c r="RLD111" s="137"/>
      <c r="RLE111" s="137"/>
      <c r="RLF111" s="137"/>
      <c r="RLG111" s="137"/>
      <c r="RLH111" s="137"/>
      <c r="RLI111" s="137"/>
      <c r="RLJ111" s="137"/>
      <c r="RLK111" s="137"/>
      <c r="RLL111" s="137"/>
      <c r="RLM111" s="137"/>
      <c r="RLN111" s="137"/>
      <c r="RLO111" s="137"/>
      <c r="RLP111" s="136"/>
      <c r="RLQ111" s="137"/>
      <c r="RLR111" s="137"/>
      <c r="RLS111" s="137"/>
      <c r="RLT111" s="137"/>
      <c r="RLU111" s="137"/>
      <c r="RLV111" s="137"/>
      <c r="RLW111" s="137"/>
      <c r="RLX111" s="137"/>
      <c r="RLY111" s="137"/>
      <c r="RLZ111" s="137"/>
      <c r="RMA111" s="137"/>
      <c r="RMB111" s="137"/>
      <c r="RMC111" s="137"/>
      <c r="RMD111" s="137"/>
      <c r="RME111" s="137"/>
      <c r="RMF111" s="137"/>
      <c r="RMG111" s="137"/>
      <c r="RMH111" s="137"/>
      <c r="RMI111" s="137"/>
      <c r="RMJ111" s="137"/>
      <c r="RMK111" s="137"/>
      <c r="RML111" s="136"/>
      <c r="RMM111" s="137"/>
      <c r="RMN111" s="137"/>
      <c r="RMO111" s="137"/>
      <c r="RMP111" s="137"/>
      <c r="RMQ111" s="137"/>
      <c r="RMR111" s="137"/>
      <c r="RMS111" s="137"/>
      <c r="RMT111" s="137"/>
      <c r="RMU111" s="137"/>
      <c r="RMV111" s="137"/>
      <c r="RMW111" s="137"/>
      <c r="RMX111" s="137"/>
      <c r="RMY111" s="137"/>
      <c r="RMZ111" s="137"/>
      <c r="RNA111" s="137"/>
      <c r="RNB111" s="137"/>
      <c r="RNC111" s="137"/>
      <c r="RND111" s="137"/>
      <c r="RNE111" s="137"/>
      <c r="RNF111" s="137"/>
      <c r="RNG111" s="137"/>
      <c r="RNH111" s="136"/>
      <c r="RNI111" s="137"/>
      <c r="RNJ111" s="137"/>
      <c r="RNK111" s="137"/>
      <c r="RNL111" s="137"/>
      <c r="RNM111" s="137"/>
      <c r="RNN111" s="137"/>
      <c r="RNO111" s="137"/>
      <c r="RNP111" s="137"/>
      <c r="RNQ111" s="137"/>
      <c r="RNR111" s="137"/>
      <c r="RNS111" s="137"/>
      <c r="RNT111" s="137"/>
      <c r="RNU111" s="137"/>
      <c r="RNV111" s="137"/>
      <c r="RNW111" s="137"/>
      <c r="RNX111" s="137"/>
      <c r="RNY111" s="137"/>
      <c r="RNZ111" s="137"/>
      <c r="ROA111" s="137"/>
      <c r="ROB111" s="137"/>
      <c r="ROC111" s="137"/>
      <c r="ROD111" s="136"/>
      <c r="ROE111" s="137"/>
      <c r="ROF111" s="137"/>
      <c r="ROG111" s="137"/>
      <c r="ROH111" s="137"/>
      <c r="ROI111" s="137"/>
      <c r="ROJ111" s="137"/>
      <c r="ROK111" s="137"/>
      <c r="ROL111" s="137"/>
      <c r="ROM111" s="137"/>
      <c r="RON111" s="137"/>
      <c r="ROO111" s="137"/>
      <c r="ROP111" s="137"/>
      <c r="ROQ111" s="137"/>
      <c r="ROR111" s="137"/>
      <c r="ROS111" s="137"/>
      <c r="ROT111" s="137"/>
      <c r="ROU111" s="137"/>
      <c r="ROV111" s="137"/>
      <c r="ROW111" s="137"/>
      <c r="ROX111" s="137"/>
      <c r="ROY111" s="137"/>
      <c r="ROZ111" s="136"/>
      <c r="RPA111" s="137"/>
      <c r="RPB111" s="137"/>
      <c r="RPC111" s="137"/>
      <c r="RPD111" s="137"/>
      <c r="RPE111" s="137"/>
      <c r="RPF111" s="137"/>
      <c r="RPG111" s="137"/>
      <c r="RPH111" s="137"/>
      <c r="RPI111" s="137"/>
      <c r="RPJ111" s="137"/>
      <c r="RPK111" s="137"/>
      <c r="RPL111" s="137"/>
      <c r="RPM111" s="137"/>
      <c r="RPN111" s="137"/>
      <c r="RPO111" s="137"/>
      <c r="RPP111" s="137"/>
      <c r="RPQ111" s="137"/>
      <c r="RPR111" s="137"/>
      <c r="RPS111" s="137"/>
      <c r="RPT111" s="137"/>
      <c r="RPU111" s="137"/>
      <c r="RPV111" s="136"/>
      <c r="RPW111" s="137"/>
      <c r="RPX111" s="137"/>
      <c r="RPY111" s="137"/>
      <c r="RPZ111" s="137"/>
      <c r="RQA111" s="137"/>
      <c r="RQB111" s="137"/>
      <c r="RQC111" s="137"/>
      <c r="RQD111" s="137"/>
      <c r="RQE111" s="137"/>
      <c r="RQF111" s="137"/>
      <c r="RQG111" s="137"/>
      <c r="RQH111" s="137"/>
      <c r="RQI111" s="137"/>
      <c r="RQJ111" s="137"/>
      <c r="RQK111" s="137"/>
      <c r="RQL111" s="137"/>
      <c r="RQM111" s="137"/>
      <c r="RQN111" s="137"/>
      <c r="RQO111" s="137"/>
      <c r="RQP111" s="137"/>
      <c r="RQQ111" s="137"/>
      <c r="RQR111" s="136"/>
      <c r="RQS111" s="137"/>
      <c r="RQT111" s="137"/>
      <c r="RQU111" s="137"/>
      <c r="RQV111" s="137"/>
      <c r="RQW111" s="137"/>
      <c r="RQX111" s="137"/>
      <c r="RQY111" s="137"/>
      <c r="RQZ111" s="137"/>
      <c r="RRA111" s="137"/>
      <c r="RRB111" s="137"/>
      <c r="RRC111" s="137"/>
      <c r="RRD111" s="137"/>
      <c r="RRE111" s="137"/>
      <c r="RRF111" s="137"/>
      <c r="RRG111" s="137"/>
      <c r="RRH111" s="137"/>
      <c r="RRI111" s="137"/>
      <c r="RRJ111" s="137"/>
      <c r="RRK111" s="137"/>
      <c r="RRL111" s="137"/>
      <c r="RRM111" s="137"/>
      <c r="RRN111" s="136"/>
      <c r="RRO111" s="137"/>
      <c r="RRP111" s="137"/>
      <c r="RRQ111" s="137"/>
      <c r="RRR111" s="137"/>
      <c r="RRS111" s="137"/>
      <c r="RRT111" s="137"/>
      <c r="RRU111" s="137"/>
      <c r="RRV111" s="137"/>
      <c r="RRW111" s="137"/>
      <c r="RRX111" s="137"/>
      <c r="RRY111" s="137"/>
      <c r="RRZ111" s="137"/>
      <c r="RSA111" s="137"/>
      <c r="RSB111" s="137"/>
      <c r="RSC111" s="137"/>
      <c r="RSD111" s="137"/>
      <c r="RSE111" s="137"/>
      <c r="RSF111" s="137"/>
      <c r="RSG111" s="137"/>
      <c r="RSH111" s="137"/>
      <c r="RSI111" s="137"/>
      <c r="RSJ111" s="136"/>
      <c r="RSK111" s="137"/>
      <c r="RSL111" s="137"/>
      <c r="RSM111" s="137"/>
      <c r="RSN111" s="137"/>
      <c r="RSO111" s="137"/>
      <c r="RSP111" s="137"/>
      <c r="RSQ111" s="137"/>
      <c r="RSR111" s="137"/>
      <c r="RSS111" s="137"/>
      <c r="RST111" s="137"/>
      <c r="RSU111" s="137"/>
      <c r="RSV111" s="137"/>
      <c r="RSW111" s="137"/>
      <c r="RSX111" s="137"/>
      <c r="RSY111" s="137"/>
      <c r="RSZ111" s="137"/>
      <c r="RTA111" s="137"/>
      <c r="RTB111" s="137"/>
      <c r="RTC111" s="137"/>
      <c r="RTD111" s="137"/>
      <c r="RTE111" s="137"/>
      <c r="RTF111" s="136"/>
      <c r="RTG111" s="137"/>
      <c r="RTH111" s="137"/>
      <c r="RTI111" s="137"/>
      <c r="RTJ111" s="137"/>
      <c r="RTK111" s="137"/>
      <c r="RTL111" s="137"/>
      <c r="RTM111" s="137"/>
      <c r="RTN111" s="137"/>
      <c r="RTO111" s="137"/>
      <c r="RTP111" s="137"/>
      <c r="RTQ111" s="137"/>
      <c r="RTR111" s="137"/>
      <c r="RTS111" s="137"/>
      <c r="RTT111" s="137"/>
      <c r="RTU111" s="137"/>
      <c r="RTV111" s="137"/>
      <c r="RTW111" s="137"/>
      <c r="RTX111" s="137"/>
      <c r="RTY111" s="137"/>
      <c r="RTZ111" s="137"/>
      <c r="RUA111" s="137"/>
      <c r="RUB111" s="136"/>
      <c r="RUC111" s="137"/>
      <c r="RUD111" s="137"/>
      <c r="RUE111" s="137"/>
      <c r="RUF111" s="137"/>
      <c r="RUG111" s="137"/>
      <c r="RUH111" s="137"/>
      <c r="RUI111" s="137"/>
      <c r="RUJ111" s="137"/>
      <c r="RUK111" s="137"/>
      <c r="RUL111" s="137"/>
      <c r="RUM111" s="137"/>
      <c r="RUN111" s="137"/>
      <c r="RUO111" s="137"/>
      <c r="RUP111" s="137"/>
      <c r="RUQ111" s="137"/>
      <c r="RUR111" s="137"/>
      <c r="RUS111" s="137"/>
      <c r="RUT111" s="137"/>
      <c r="RUU111" s="137"/>
      <c r="RUV111" s="137"/>
      <c r="RUW111" s="137"/>
      <c r="RUX111" s="136"/>
      <c r="RUY111" s="137"/>
      <c r="RUZ111" s="137"/>
      <c r="RVA111" s="137"/>
      <c r="RVB111" s="137"/>
      <c r="RVC111" s="137"/>
      <c r="RVD111" s="137"/>
      <c r="RVE111" s="137"/>
      <c r="RVF111" s="137"/>
      <c r="RVG111" s="137"/>
      <c r="RVH111" s="137"/>
      <c r="RVI111" s="137"/>
      <c r="RVJ111" s="137"/>
      <c r="RVK111" s="137"/>
      <c r="RVL111" s="137"/>
      <c r="RVM111" s="137"/>
      <c r="RVN111" s="137"/>
      <c r="RVO111" s="137"/>
      <c r="RVP111" s="137"/>
      <c r="RVQ111" s="137"/>
      <c r="RVR111" s="137"/>
      <c r="RVS111" s="137"/>
      <c r="RVT111" s="136"/>
      <c r="RVU111" s="137"/>
      <c r="RVV111" s="137"/>
      <c r="RVW111" s="137"/>
      <c r="RVX111" s="137"/>
      <c r="RVY111" s="137"/>
      <c r="RVZ111" s="137"/>
      <c r="RWA111" s="137"/>
      <c r="RWB111" s="137"/>
      <c r="RWC111" s="137"/>
      <c r="RWD111" s="137"/>
      <c r="RWE111" s="137"/>
      <c r="RWF111" s="137"/>
      <c r="RWG111" s="137"/>
      <c r="RWH111" s="137"/>
      <c r="RWI111" s="137"/>
      <c r="RWJ111" s="137"/>
      <c r="RWK111" s="137"/>
      <c r="RWL111" s="137"/>
      <c r="RWM111" s="137"/>
      <c r="RWN111" s="137"/>
      <c r="RWO111" s="137"/>
      <c r="RWP111" s="136"/>
      <c r="RWQ111" s="137"/>
      <c r="RWR111" s="137"/>
      <c r="RWS111" s="137"/>
      <c r="RWT111" s="137"/>
      <c r="RWU111" s="137"/>
      <c r="RWV111" s="137"/>
      <c r="RWW111" s="137"/>
      <c r="RWX111" s="137"/>
      <c r="RWY111" s="137"/>
      <c r="RWZ111" s="137"/>
      <c r="RXA111" s="137"/>
      <c r="RXB111" s="137"/>
      <c r="RXC111" s="137"/>
      <c r="RXD111" s="137"/>
      <c r="RXE111" s="137"/>
      <c r="RXF111" s="137"/>
      <c r="RXG111" s="137"/>
      <c r="RXH111" s="137"/>
      <c r="RXI111" s="137"/>
      <c r="RXJ111" s="137"/>
      <c r="RXK111" s="137"/>
      <c r="RXL111" s="136"/>
      <c r="RXM111" s="137"/>
      <c r="RXN111" s="137"/>
      <c r="RXO111" s="137"/>
      <c r="RXP111" s="137"/>
      <c r="RXQ111" s="137"/>
      <c r="RXR111" s="137"/>
      <c r="RXS111" s="137"/>
      <c r="RXT111" s="137"/>
      <c r="RXU111" s="137"/>
      <c r="RXV111" s="137"/>
      <c r="RXW111" s="137"/>
      <c r="RXX111" s="137"/>
      <c r="RXY111" s="137"/>
      <c r="RXZ111" s="137"/>
      <c r="RYA111" s="137"/>
      <c r="RYB111" s="137"/>
      <c r="RYC111" s="137"/>
      <c r="RYD111" s="137"/>
      <c r="RYE111" s="137"/>
      <c r="RYF111" s="137"/>
      <c r="RYG111" s="137"/>
      <c r="RYH111" s="136"/>
      <c r="RYI111" s="137"/>
      <c r="RYJ111" s="137"/>
      <c r="RYK111" s="137"/>
      <c r="RYL111" s="137"/>
      <c r="RYM111" s="137"/>
      <c r="RYN111" s="137"/>
      <c r="RYO111" s="137"/>
      <c r="RYP111" s="137"/>
      <c r="RYQ111" s="137"/>
      <c r="RYR111" s="137"/>
      <c r="RYS111" s="137"/>
      <c r="RYT111" s="137"/>
      <c r="RYU111" s="137"/>
      <c r="RYV111" s="137"/>
      <c r="RYW111" s="137"/>
      <c r="RYX111" s="137"/>
      <c r="RYY111" s="137"/>
      <c r="RYZ111" s="137"/>
      <c r="RZA111" s="137"/>
      <c r="RZB111" s="137"/>
      <c r="RZC111" s="137"/>
      <c r="RZD111" s="136"/>
      <c r="RZE111" s="137"/>
      <c r="RZF111" s="137"/>
      <c r="RZG111" s="137"/>
      <c r="RZH111" s="137"/>
      <c r="RZI111" s="137"/>
      <c r="RZJ111" s="137"/>
      <c r="RZK111" s="137"/>
      <c r="RZL111" s="137"/>
      <c r="RZM111" s="137"/>
      <c r="RZN111" s="137"/>
      <c r="RZO111" s="137"/>
      <c r="RZP111" s="137"/>
      <c r="RZQ111" s="137"/>
      <c r="RZR111" s="137"/>
      <c r="RZS111" s="137"/>
      <c r="RZT111" s="137"/>
      <c r="RZU111" s="137"/>
      <c r="RZV111" s="137"/>
      <c r="RZW111" s="137"/>
      <c r="RZX111" s="137"/>
      <c r="RZY111" s="137"/>
      <c r="RZZ111" s="136"/>
      <c r="SAA111" s="137"/>
      <c r="SAB111" s="137"/>
      <c r="SAC111" s="137"/>
      <c r="SAD111" s="137"/>
      <c r="SAE111" s="137"/>
      <c r="SAF111" s="137"/>
      <c r="SAG111" s="137"/>
      <c r="SAH111" s="137"/>
      <c r="SAI111" s="137"/>
      <c r="SAJ111" s="137"/>
      <c r="SAK111" s="137"/>
      <c r="SAL111" s="137"/>
      <c r="SAM111" s="137"/>
      <c r="SAN111" s="137"/>
      <c r="SAO111" s="137"/>
      <c r="SAP111" s="137"/>
      <c r="SAQ111" s="137"/>
      <c r="SAR111" s="137"/>
      <c r="SAS111" s="137"/>
      <c r="SAT111" s="137"/>
      <c r="SAU111" s="137"/>
      <c r="SAV111" s="136"/>
      <c r="SAW111" s="137"/>
      <c r="SAX111" s="137"/>
      <c r="SAY111" s="137"/>
      <c r="SAZ111" s="137"/>
      <c r="SBA111" s="137"/>
      <c r="SBB111" s="137"/>
      <c r="SBC111" s="137"/>
      <c r="SBD111" s="137"/>
      <c r="SBE111" s="137"/>
      <c r="SBF111" s="137"/>
      <c r="SBG111" s="137"/>
      <c r="SBH111" s="137"/>
      <c r="SBI111" s="137"/>
      <c r="SBJ111" s="137"/>
      <c r="SBK111" s="137"/>
      <c r="SBL111" s="137"/>
      <c r="SBM111" s="137"/>
      <c r="SBN111" s="137"/>
      <c r="SBO111" s="137"/>
      <c r="SBP111" s="137"/>
      <c r="SBQ111" s="137"/>
      <c r="SBR111" s="136"/>
      <c r="SBS111" s="137"/>
      <c r="SBT111" s="137"/>
      <c r="SBU111" s="137"/>
      <c r="SBV111" s="137"/>
      <c r="SBW111" s="137"/>
      <c r="SBX111" s="137"/>
      <c r="SBY111" s="137"/>
      <c r="SBZ111" s="137"/>
      <c r="SCA111" s="137"/>
      <c r="SCB111" s="137"/>
      <c r="SCC111" s="137"/>
      <c r="SCD111" s="137"/>
      <c r="SCE111" s="137"/>
      <c r="SCF111" s="137"/>
      <c r="SCG111" s="137"/>
      <c r="SCH111" s="137"/>
      <c r="SCI111" s="137"/>
      <c r="SCJ111" s="137"/>
      <c r="SCK111" s="137"/>
      <c r="SCL111" s="137"/>
      <c r="SCM111" s="137"/>
      <c r="SCN111" s="136"/>
      <c r="SCO111" s="137"/>
      <c r="SCP111" s="137"/>
      <c r="SCQ111" s="137"/>
      <c r="SCR111" s="137"/>
      <c r="SCS111" s="137"/>
      <c r="SCT111" s="137"/>
      <c r="SCU111" s="137"/>
      <c r="SCV111" s="137"/>
      <c r="SCW111" s="137"/>
      <c r="SCX111" s="137"/>
      <c r="SCY111" s="137"/>
      <c r="SCZ111" s="137"/>
      <c r="SDA111" s="137"/>
      <c r="SDB111" s="137"/>
      <c r="SDC111" s="137"/>
      <c r="SDD111" s="137"/>
      <c r="SDE111" s="137"/>
      <c r="SDF111" s="137"/>
      <c r="SDG111" s="137"/>
      <c r="SDH111" s="137"/>
      <c r="SDI111" s="137"/>
      <c r="SDJ111" s="136"/>
      <c r="SDK111" s="137"/>
      <c r="SDL111" s="137"/>
      <c r="SDM111" s="137"/>
      <c r="SDN111" s="137"/>
      <c r="SDO111" s="137"/>
      <c r="SDP111" s="137"/>
      <c r="SDQ111" s="137"/>
      <c r="SDR111" s="137"/>
      <c r="SDS111" s="137"/>
      <c r="SDT111" s="137"/>
      <c r="SDU111" s="137"/>
      <c r="SDV111" s="137"/>
      <c r="SDW111" s="137"/>
      <c r="SDX111" s="137"/>
      <c r="SDY111" s="137"/>
      <c r="SDZ111" s="137"/>
      <c r="SEA111" s="137"/>
      <c r="SEB111" s="137"/>
      <c r="SEC111" s="137"/>
      <c r="SED111" s="137"/>
      <c r="SEE111" s="137"/>
      <c r="SEF111" s="136"/>
      <c r="SEG111" s="137"/>
      <c r="SEH111" s="137"/>
      <c r="SEI111" s="137"/>
      <c r="SEJ111" s="137"/>
      <c r="SEK111" s="137"/>
      <c r="SEL111" s="137"/>
      <c r="SEM111" s="137"/>
      <c r="SEN111" s="137"/>
      <c r="SEO111" s="137"/>
      <c r="SEP111" s="137"/>
      <c r="SEQ111" s="137"/>
      <c r="SER111" s="137"/>
      <c r="SES111" s="137"/>
      <c r="SET111" s="137"/>
      <c r="SEU111" s="137"/>
      <c r="SEV111" s="137"/>
      <c r="SEW111" s="137"/>
      <c r="SEX111" s="137"/>
      <c r="SEY111" s="137"/>
      <c r="SEZ111" s="137"/>
      <c r="SFA111" s="137"/>
      <c r="SFB111" s="136"/>
      <c r="SFC111" s="137"/>
      <c r="SFD111" s="137"/>
      <c r="SFE111" s="137"/>
      <c r="SFF111" s="137"/>
      <c r="SFG111" s="137"/>
      <c r="SFH111" s="137"/>
      <c r="SFI111" s="137"/>
      <c r="SFJ111" s="137"/>
      <c r="SFK111" s="137"/>
      <c r="SFL111" s="137"/>
      <c r="SFM111" s="137"/>
      <c r="SFN111" s="137"/>
      <c r="SFO111" s="137"/>
      <c r="SFP111" s="137"/>
      <c r="SFQ111" s="137"/>
      <c r="SFR111" s="137"/>
      <c r="SFS111" s="137"/>
      <c r="SFT111" s="137"/>
      <c r="SFU111" s="137"/>
      <c r="SFV111" s="137"/>
      <c r="SFW111" s="137"/>
      <c r="SFX111" s="136"/>
      <c r="SFY111" s="137"/>
      <c r="SFZ111" s="137"/>
      <c r="SGA111" s="137"/>
      <c r="SGB111" s="137"/>
      <c r="SGC111" s="137"/>
      <c r="SGD111" s="137"/>
      <c r="SGE111" s="137"/>
      <c r="SGF111" s="137"/>
      <c r="SGG111" s="137"/>
      <c r="SGH111" s="137"/>
      <c r="SGI111" s="137"/>
      <c r="SGJ111" s="137"/>
      <c r="SGK111" s="137"/>
      <c r="SGL111" s="137"/>
      <c r="SGM111" s="137"/>
      <c r="SGN111" s="137"/>
      <c r="SGO111" s="137"/>
      <c r="SGP111" s="137"/>
      <c r="SGQ111" s="137"/>
      <c r="SGR111" s="137"/>
      <c r="SGS111" s="137"/>
      <c r="SGT111" s="136"/>
      <c r="SGU111" s="137"/>
      <c r="SGV111" s="137"/>
      <c r="SGW111" s="137"/>
      <c r="SGX111" s="137"/>
      <c r="SGY111" s="137"/>
      <c r="SGZ111" s="137"/>
      <c r="SHA111" s="137"/>
      <c r="SHB111" s="137"/>
      <c r="SHC111" s="137"/>
      <c r="SHD111" s="137"/>
      <c r="SHE111" s="137"/>
      <c r="SHF111" s="137"/>
      <c r="SHG111" s="137"/>
      <c r="SHH111" s="137"/>
      <c r="SHI111" s="137"/>
      <c r="SHJ111" s="137"/>
      <c r="SHK111" s="137"/>
      <c r="SHL111" s="137"/>
      <c r="SHM111" s="137"/>
      <c r="SHN111" s="137"/>
      <c r="SHO111" s="137"/>
      <c r="SHP111" s="136"/>
      <c r="SHQ111" s="137"/>
      <c r="SHR111" s="137"/>
      <c r="SHS111" s="137"/>
      <c r="SHT111" s="137"/>
      <c r="SHU111" s="137"/>
      <c r="SHV111" s="137"/>
      <c r="SHW111" s="137"/>
      <c r="SHX111" s="137"/>
      <c r="SHY111" s="137"/>
      <c r="SHZ111" s="137"/>
      <c r="SIA111" s="137"/>
      <c r="SIB111" s="137"/>
      <c r="SIC111" s="137"/>
      <c r="SID111" s="137"/>
      <c r="SIE111" s="137"/>
      <c r="SIF111" s="137"/>
      <c r="SIG111" s="137"/>
      <c r="SIH111" s="137"/>
      <c r="SII111" s="137"/>
      <c r="SIJ111" s="137"/>
      <c r="SIK111" s="137"/>
      <c r="SIL111" s="136"/>
      <c r="SIM111" s="137"/>
      <c r="SIN111" s="137"/>
      <c r="SIO111" s="137"/>
      <c r="SIP111" s="137"/>
      <c r="SIQ111" s="137"/>
      <c r="SIR111" s="137"/>
      <c r="SIS111" s="137"/>
      <c r="SIT111" s="137"/>
      <c r="SIU111" s="137"/>
      <c r="SIV111" s="137"/>
      <c r="SIW111" s="137"/>
      <c r="SIX111" s="137"/>
      <c r="SIY111" s="137"/>
      <c r="SIZ111" s="137"/>
      <c r="SJA111" s="137"/>
      <c r="SJB111" s="137"/>
      <c r="SJC111" s="137"/>
      <c r="SJD111" s="137"/>
      <c r="SJE111" s="137"/>
      <c r="SJF111" s="137"/>
      <c r="SJG111" s="137"/>
      <c r="SJH111" s="136"/>
      <c r="SJI111" s="137"/>
      <c r="SJJ111" s="137"/>
      <c r="SJK111" s="137"/>
      <c r="SJL111" s="137"/>
      <c r="SJM111" s="137"/>
      <c r="SJN111" s="137"/>
      <c r="SJO111" s="137"/>
      <c r="SJP111" s="137"/>
      <c r="SJQ111" s="137"/>
      <c r="SJR111" s="137"/>
      <c r="SJS111" s="137"/>
      <c r="SJT111" s="137"/>
      <c r="SJU111" s="137"/>
      <c r="SJV111" s="137"/>
      <c r="SJW111" s="137"/>
      <c r="SJX111" s="137"/>
      <c r="SJY111" s="137"/>
      <c r="SJZ111" s="137"/>
      <c r="SKA111" s="137"/>
      <c r="SKB111" s="137"/>
      <c r="SKC111" s="137"/>
      <c r="SKD111" s="136"/>
      <c r="SKE111" s="137"/>
      <c r="SKF111" s="137"/>
      <c r="SKG111" s="137"/>
      <c r="SKH111" s="137"/>
      <c r="SKI111" s="137"/>
      <c r="SKJ111" s="137"/>
      <c r="SKK111" s="137"/>
      <c r="SKL111" s="137"/>
      <c r="SKM111" s="137"/>
      <c r="SKN111" s="137"/>
      <c r="SKO111" s="137"/>
      <c r="SKP111" s="137"/>
      <c r="SKQ111" s="137"/>
      <c r="SKR111" s="137"/>
      <c r="SKS111" s="137"/>
      <c r="SKT111" s="137"/>
      <c r="SKU111" s="137"/>
      <c r="SKV111" s="137"/>
      <c r="SKW111" s="137"/>
      <c r="SKX111" s="137"/>
      <c r="SKY111" s="137"/>
      <c r="SKZ111" s="136"/>
      <c r="SLA111" s="137"/>
      <c r="SLB111" s="137"/>
      <c r="SLC111" s="137"/>
      <c r="SLD111" s="137"/>
      <c r="SLE111" s="137"/>
      <c r="SLF111" s="137"/>
      <c r="SLG111" s="137"/>
      <c r="SLH111" s="137"/>
      <c r="SLI111" s="137"/>
      <c r="SLJ111" s="137"/>
      <c r="SLK111" s="137"/>
      <c r="SLL111" s="137"/>
      <c r="SLM111" s="137"/>
      <c r="SLN111" s="137"/>
      <c r="SLO111" s="137"/>
      <c r="SLP111" s="137"/>
      <c r="SLQ111" s="137"/>
      <c r="SLR111" s="137"/>
      <c r="SLS111" s="137"/>
      <c r="SLT111" s="137"/>
      <c r="SLU111" s="137"/>
      <c r="SLV111" s="136"/>
      <c r="SLW111" s="137"/>
      <c r="SLX111" s="137"/>
      <c r="SLY111" s="137"/>
      <c r="SLZ111" s="137"/>
      <c r="SMA111" s="137"/>
      <c r="SMB111" s="137"/>
      <c r="SMC111" s="137"/>
      <c r="SMD111" s="137"/>
      <c r="SME111" s="137"/>
      <c r="SMF111" s="137"/>
      <c r="SMG111" s="137"/>
      <c r="SMH111" s="137"/>
      <c r="SMI111" s="137"/>
      <c r="SMJ111" s="137"/>
      <c r="SMK111" s="137"/>
      <c r="SML111" s="137"/>
      <c r="SMM111" s="137"/>
      <c r="SMN111" s="137"/>
      <c r="SMO111" s="137"/>
      <c r="SMP111" s="137"/>
      <c r="SMQ111" s="137"/>
      <c r="SMR111" s="136"/>
      <c r="SMS111" s="137"/>
      <c r="SMT111" s="137"/>
      <c r="SMU111" s="137"/>
      <c r="SMV111" s="137"/>
      <c r="SMW111" s="137"/>
      <c r="SMX111" s="137"/>
      <c r="SMY111" s="137"/>
      <c r="SMZ111" s="137"/>
      <c r="SNA111" s="137"/>
      <c r="SNB111" s="137"/>
      <c r="SNC111" s="137"/>
      <c r="SND111" s="137"/>
      <c r="SNE111" s="137"/>
      <c r="SNF111" s="137"/>
      <c r="SNG111" s="137"/>
      <c r="SNH111" s="137"/>
      <c r="SNI111" s="137"/>
      <c r="SNJ111" s="137"/>
      <c r="SNK111" s="137"/>
      <c r="SNL111" s="137"/>
      <c r="SNM111" s="137"/>
      <c r="SNN111" s="136"/>
      <c r="SNO111" s="137"/>
      <c r="SNP111" s="137"/>
      <c r="SNQ111" s="137"/>
      <c r="SNR111" s="137"/>
      <c r="SNS111" s="137"/>
      <c r="SNT111" s="137"/>
      <c r="SNU111" s="137"/>
      <c r="SNV111" s="137"/>
      <c r="SNW111" s="137"/>
      <c r="SNX111" s="137"/>
      <c r="SNY111" s="137"/>
      <c r="SNZ111" s="137"/>
      <c r="SOA111" s="137"/>
      <c r="SOB111" s="137"/>
      <c r="SOC111" s="137"/>
      <c r="SOD111" s="137"/>
      <c r="SOE111" s="137"/>
      <c r="SOF111" s="137"/>
      <c r="SOG111" s="137"/>
      <c r="SOH111" s="137"/>
      <c r="SOI111" s="137"/>
      <c r="SOJ111" s="136"/>
      <c r="SOK111" s="137"/>
      <c r="SOL111" s="137"/>
      <c r="SOM111" s="137"/>
      <c r="SON111" s="137"/>
      <c r="SOO111" s="137"/>
      <c r="SOP111" s="137"/>
      <c r="SOQ111" s="137"/>
      <c r="SOR111" s="137"/>
      <c r="SOS111" s="137"/>
      <c r="SOT111" s="137"/>
      <c r="SOU111" s="137"/>
      <c r="SOV111" s="137"/>
      <c r="SOW111" s="137"/>
      <c r="SOX111" s="137"/>
      <c r="SOY111" s="137"/>
      <c r="SOZ111" s="137"/>
      <c r="SPA111" s="137"/>
      <c r="SPB111" s="137"/>
      <c r="SPC111" s="137"/>
      <c r="SPD111" s="137"/>
      <c r="SPE111" s="137"/>
      <c r="SPF111" s="136"/>
      <c r="SPG111" s="137"/>
      <c r="SPH111" s="137"/>
      <c r="SPI111" s="137"/>
      <c r="SPJ111" s="137"/>
      <c r="SPK111" s="137"/>
      <c r="SPL111" s="137"/>
      <c r="SPM111" s="137"/>
      <c r="SPN111" s="137"/>
      <c r="SPO111" s="137"/>
      <c r="SPP111" s="137"/>
      <c r="SPQ111" s="137"/>
      <c r="SPR111" s="137"/>
      <c r="SPS111" s="137"/>
      <c r="SPT111" s="137"/>
      <c r="SPU111" s="137"/>
      <c r="SPV111" s="137"/>
      <c r="SPW111" s="137"/>
      <c r="SPX111" s="137"/>
      <c r="SPY111" s="137"/>
      <c r="SPZ111" s="137"/>
      <c r="SQA111" s="137"/>
      <c r="SQB111" s="136"/>
      <c r="SQC111" s="137"/>
      <c r="SQD111" s="137"/>
      <c r="SQE111" s="137"/>
      <c r="SQF111" s="137"/>
      <c r="SQG111" s="137"/>
      <c r="SQH111" s="137"/>
      <c r="SQI111" s="137"/>
      <c r="SQJ111" s="137"/>
      <c r="SQK111" s="137"/>
      <c r="SQL111" s="137"/>
      <c r="SQM111" s="137"/>
      <c r="SQN111" s="137"/>
      <c r="SQO111" s="137"/>
      <c r="SQP111" s="137"/>
      <c r="SQQ111" s="137"/>
      <c r="SQR111" s="137"/>
      <c r="SQS111" s="137"/>
      <c r="SQT111" s="137"/>
      <c r="SQU111" s="137"/>
      <c r="SQV111" s="137"/>
      <c r="SQW111" s="137"/>
      <c r="SQX111" s="136"/>
      <c r="SQY111" s="137"/>
      <c r="SQZ111" s="137"/>
      <c r="SRA111" s="137"/>
      <c r="SRB111" s="137"/>
      <c r="SRC111" s="137"/>
      <c r="SRD111" s="137"/>
      <c r="SRE111" s="137"/>
      <c r="SRF111" s="137"/>
      <c r="SRG111" s="137"/>
      <c r="SRH111" s="137"/>
      <c r="SRI111" s="137"/>
      <c r="SRJ111" s="137"/>
      <c r="SRK111" s="137"/>
      <c r="SRL111" s="137"/>
      <c r="SRM111" s="137"/>
      <c r="SRN111" s="137"/>
      <c r="SRO111" s="137"/>
      <c r="SRP111" s="137"/>
      <c r="SRQ111" s="137"/>
      <c r="SRR111" s="137"/>
      <c r="SRS111" s="137"/>
      <c r="SRT111" s="136"/>
      <c r="SRU111" s="137"/>
      <c r="SRV111" s="137"/>
      <c r="SRW111" s="137"/>
      <c r="SRX111" s="137"/>
      <c r="SRY111" s="137"/>
      <c r="SRZ111" s="137"/>
      <c r="SSA111" s="137"/>
      <c r="SSB111" s="137"/>
      <c r="SSC111" s="137"/>
      <c r="SSD111" s="137"/>
      <c r="SSE111" s="137"/>
      <c r="SSF111" s="137"/>
      <c r="SSG111" s="137"/>
      <c r="SSH111" s="137"/>
      <c r="SSI111" s="137"/>
      <c r="SSJ111" s="137"/>
      <c r="SSK111" s="137"/>
      <c r="SSL111" s="137"/>
      <c r="SSM111" s="137"/>
      <c r="SSN111" s="137"/>
      <c r="SSO111" s="137"/>
      <c r="SSP111" s="136"/>
      <c r="SSQ111" s="137"/>
      <c r="SSR111" s="137"/>
      <c r="SSS111" s="137"/>
      <c r="SST111" s="137"/>
      <c r="SSU111" s="137"/>
      <c r="SSV111" s="137"/>
      <c r="SSW111" s="137"/>
      <c r="SSX111" s="137"/>
      <c r="SSY111" s="137"/>
      <c r="SSZ111" s="137"/>
      <c r="STA111" s="137"/>
      <c r="STB111" s="137"/>
      <c r="STC111" s="137"/>
      <c r="STD111" s="137"/>
      <c r="STE111" s="137"/>
      <c r="STF111" s="137"/>
      <c r="STG111" s="137"/>
      <c r="STH111" s="137"/>
      <c r="STI111" s="137"/>
      <c r="STJ111" s="137"/>
      <c r="STK111" s="137"/>
      <c r="STL111" s="136"/>
      <c r="STM111" s="137"/>
      <c r="STN111" s="137"/>
      <c r="STO111" s="137"/>
      <c r="STP111" s="137"/>
      <c r="STQ111" s="137"/>
      <c r="STR111" s="137"/>
      <c r="STS111" s="137"/>
      <c r="STT111" s="137"/>
      <c r="STU111" s="137"/>
      <c r="STV111" s="137"/>
      <c r="STW111" s="137"/>
      <c r="STX111" s="137"/>
      <c r="STY111" s="137"/>
      <c r="STZ111" s="137"/>
      <c r="SUA111" s="137"/>
      <c r="SUB111" s="137"/>
      <c r="SUC111" s="137"/>
      <c r="SUD111" s="137"/>
      <c r="SUE111" s="137"/>
      <c r="SUF111" s="137"/>
      <c r="SUG111" s="137"/>
      <c r="SUH111" s="136"/>
      <c r="SUI111" s="137"/>
      <c r="SUJ111" s="137"/>
      <c r="SUK111" s="137"/>
      <c r="SUL111" s="137"/>
      <c r="SUM111" s="137"/>
      <c r="SUN111" s="137"/>
      <c r="SUO111" s="137"/>
      <c r="SUP111" s="137"/>
      <c r="SUQ111" s="137"/>
      <c r="SUR111" s="137"/>
      <c r="SUS111" s="137"/>
      <c r="SUT111" s="137"/>
      <c r="SUU111" s="137"/>
      <c r="SUV111" s="137"/>
      <c r="SUW111" s="137"/>
      <c r="SUX111" s="137"/>
      <c r="SUY111" s="137"/>
      <c r="SUZ111" s="137"/>
      <c r="SVA111" s="137"/>
      <c r="SVB111" s="137"/>
      <c r="SVC111" s="137"/>
      <c r="SVD111" s="136"/>
      <c r="SVE111" s="137"/>
      <c r="SVF111" s="137"/>
      <c r="SVG111" s="137"/>
      <c r="SVH111" s="137"/>
      <c r="SVI111" s="137"/>
      <c r="SVJ111" s="137"/>
      <c r="SVK111" s="137"/>
      <c r="SVL111" s="137"/>
      <c r="SVM111" s="137"/>
      <c r="SVN111" s="137"/>
      <c r="SVO111" s="137"/>
      <c r="SVP111" s="137"/>
      <c r="SVQ111" s="137"/>
      <c r="SVR111" s="137"/>
      <c r="SVS111" s="137"/>
      <c r="SVT111" s="137"/>
      <c r="SVU111" s="137"/>
      <c r="SVV111" s="137"/>
      <c r="SVW111" s="137"/>
      <c r="SVX111" s="137"/>
      <c r="SVY111" s="137"/>
      <c r="SVZ111" s="136"/>
      <c r="SWA111" s="137"/>
      <c r="SWB111" s="137"/>
      <c r="SWC111" s="137"/>
      <c r="SWD111" s="137"/>
      <c r="SWE111" s="137"/>
      <c r="SWF111" s="137"/>
      <c r="SWG111" s="137"/>
      <c r="SWH111" s="137"/>
      <c r="SWI111" s="137"/>
      <c r="SWJ111" s="137"/>
      <c r="SWK111" s="137"/>
      <c r="SWL111" s="137"/>
      <c r="SWM111" s="137"/>
      <c r="SWN111" s="137"/>
      <c r="SWO111" s="137"/>
      <c r="SWP111" s="137"/>
      <c r="SWQ111" s="137"/>
      <c r="SWR111" s="137"/>
      <c r="SWS111" s="137"/>
      <c r="SWT111" s="137"/>
      <c r="SWU111" s="137"/>
      <c r="SWV111" s="136"/>
      <c r="SWW111" s="137"/>
      <c r="SWX111" s="137"/>
      <c r="SWY111" s="137"/>
      <c r="SWZ111" s="137"/>
      <c r="SXA111" s="137"/>
      <c r="SXB111" s="137"/>
      <c r="SXC111" s="137"/>
      <c r="SXD111" s="137"/>
      <c r="SXE111" s="137"/>
      <c r="SXF111" s="137"/>
      <c r="SXG111" s="137"/>
      <c r="SXH111" s="137"/>
      <c r="SXI111" s="137"/>
      <c r="SXJ111" s="137"/>
      <c r="SXK111" s="137"/>
      <c r="SXL111" s="137"/>
      <c r="SXM111" s="137"/>
      <c r="SXN111" s="137"/>
      <c r="SXO111" s="137"/>
      <c r="SXP111" s="137"/>
      <c r="SXQ111" s="137"/>
      <c r="SXR111" s="136"/>
      <c r="SXS111" s="137"/>
      <c r="SXT111" s="137"/>
      <c r="SXU111" s="137"/>
      <c r="SXV111" s="137"/>
      <c r="SXW111" s="137"/>
      <c r="SXX111" s="137"/>
      <c r="SXY111" s="137"/>
      <c r="SXZ111" s="137"/>
      <c r="SYA111" s="137"/>
      <c r="SYB111" s="137"/>
      <c r="SYC111" s="137"/>
      <c r="SYD111" s="137"/>
      <c r="SYE111" s="137"/>
      <c r="SYF111" s="137"/>
      <c r="SYG111" s="137"/>
      <c r="SYH111" s="137"/>
      <c r="SYI111" s="137"/>
      <c r="SYJ111" s="137"/>
      <c r="SYK111" s="137"/>
      <c r="SYL111" s="137"/>
      <c r="SYM111" s="137"/>
      <c r="SYN111" s="136"/>
      <c r="SYO111" s="137"/>
      <c r="SYP111" s="137"/>
      <c r="SYQ111" s="137"/>
      <c r="SYR111" s="137"/>
      <c r="SYS111" s="137"/>
      <c r="SYT111" s="137"/>
      <c r="SYU111" s="137"/>
      <c r="SYV111" s="137"/>
      <c r="SYW111" s="137"/>
      <c r="SYX111" s="137"/>
      <c r="SYY111" s="137"/>
      <c r="SYZ111" s="137"/>
      <c r="SZA111" s="137"/>
      <c r="SZB111" s="137"/>
      <c r="SZC111" s="137"/>
      <c r="SZD111" s="137"/>
      <c r="SZE111" s="137"/>
      <c r="SZF111" s="137"/>
      <c r="SZG111" s="137"/>
      <c r="SZH111" s="137"/>
      <c r="SZI111" s="137"/>
      <c r="SZJ111" s="136"/>
      <c r="SZK111" s="137"/>
      <c r="SZL111" s="137"/>
      <c r="SZM111" s="137"/>
      <c r="SZN111" s="137"/>
      <c r="SZO111" s="137"/>
      <c r="SZP111" s="137"/>
      <c r="SZQ111" s="137"/>
      <c r="SZR111" s="137"/>
      <c r="SZS111" s="137"/>
      <c r="SZT111" s="137"/>
      <c r="SZU111" s="137"/>
      <c r="SZV111" s="137"/>
      <c r="SZW111" s="137"/>
      <c r="SZX111" s="137"/>
      <c r="SZY111" s="137"/>
      <c r="SZZ111" s="137"/>
      <c r="TAA111" s="137"/>
      <c r="TAB111" s="137"/>
      <c r="TAC111" s="137"/>
      <c r="TAD111" s="137"/>
      <c r="TAE111" s="137"/>
      <c r="TAF111" s="136"/>
      <c r="TAG111" s="137"/>
      <c r="TAH111" s="137"/>
      <c r="TAI111" s="137"/>
      <c r="TAJ111" s="137"/>
      <c r="TAK111" s="137"/>
      <c r="TAL111" s="137"/>
      <c r="TAM111" s="137"/>
      <c r="TAN111" s="137"/>
      <c r="TAO111" s="137"/>
      <c r="TAP111" s="137"/>
      <c r="TAQ111" s="137"/>
      <c r="TAR111" s="137"/>
      <c r="TAS111" s="137"/>
      <c r="TAT111" s="137"/>
      <c r="TAU111" s="137"/>
      <c r="TAV111" s="137"/>
      <c r="TAW111" s="137"/>
      <c r="TAX111" s="137"/>
      <c r="TAY111" s="137"/>
      <c r="TAZ111" s="137"/>
      <c r="TBA111" s="137"/>
      <c r="TBB111" s="136"/>
      <c r="TBC111" s="137"/>
      <c r="TBD111" s="137"/>
      <c r="TBE111" s="137"/>
      <c r="TBF111" s="137"/>
      <c r="TBG111" s="137"/>
      <c r="TBH111" s="137"/>
      <c r="TBI111" s="137"/>
      <c r="TBJ111" s="137"/>
      <c r="TBK111" s="137"/>
      <c r="TBL111" s="137"/>
      <c r="TBM111" s="137"/>
      <c r="TBN111" s="137"/>
      <c r="TBO111" s="137"/>
      <c r="TBP111" s="137"/>
      <c r="TBQ111" s="137"/>
      <c r="TBR111" s="137"/>
      <c r="TBS111" s="137"/>
      <c r="TBT111" s="137"/>
      <c r="TBU111" s="137"/>
      <c r="TBV111" s="137"/>
      <c r="TBW111" s="137"/>
      <c r="TBX111" s="136"/>
      <c r="TBY111" s="137"/>
      <c r="TBZ111" s="137"/>
      <c r="TCA111" s="137"/>
      <c r="TCB111" s="137"/>
      <c r="TCC111" s="137"/>
      <c r="TCD111" s="137"/>
      <c r="TCE111" s="137"/>
      <c r="TCF111" s="137"/>
      <c r="TCG111" s="137"/>
      <c r="TCH111" s="137"/>
      <c r="TCI111" s="137"/>
      <c r="TCJ111" s="137"/>
      <c r="TCK111" s="137"/>
      <c r="TCL111" s="137"/>
      <c r="TCM111" s="137"/>
      <c r="TCN111" s="137"/>
      <c r="TCO111" s="137"/>
      <c r="TCP111" s="137"/>
      <c r="TCQ111" s="137"/>
      <c r="TCR111" s="137"/>
      <c r="TCS111" s="137"/>
      <c r="TCT111" s="136"/>
      <c r="TCU111" s="137"/>
      <c r="TCV111" s="137"/>
      <c r="TCW111" s="137"/>
      <c r="TCX111" s="137"/>
      <c r="TCY111" s="137"/>
      <c r="TCZ111" s="137"/>
      <c r="TDA111" s="137"/>
      <c r="TDB111" s="137"/>
      <c r="TDC111" s="137"/>
      <c r="TDD111" s="137"/>
      <c r="TDE111" s="137"/>
      <c r="TDF111" s="137"/>
      <c r="TDG111" s="137"/>
      <c r="TDH111" s="137"/>
      <c r="TDI111" s="137"/>
      <c r="TDJ111" s="137"/>
      <c r="TDK111" s="137"/>
      <c r="TDL111" s="137"/>
      <c r="TDM111" s="137"/>
      <c r="TDN111" s="137"/>
      <c r="TDO111" s="137"/>
      <c r="TDP111" s="136"/>
      <c r="TDQ111" s="137"/>
      <c r="TDR111" s="137"/>
      <c r="TDS111" s="137"/>
      <c r="TDT111" s="137"/>
      <c r="TDU111" s="137"/>
      <c r="TDV111" s="137"/>
      <c r="TDW111" s="137"/>
      <c r="TDX111" s="137"/>
      <c r="TDY111" s="137"/>
      <c r="TDZ111" s="137"/>
      <c r="TEA111" s="137"/>
      <c r="TEB111" s="137"/>
      <c r="TEC111" s="137"/>
      <c r="TED111" s="137"/>
      <c r="TEE111" s="137"/>
      <c r="TEF111" s="137"/>
      <c r="TEG111" s="137"/>
      <c r="TEH111" s="137"/>
      <c r="TEI111" s="137"/>
      <c r="TEJ111" s="137"/>
      <c r="TEK111" s="137"/>
      <c r="TEL111" s="136"/>
      <c r="TEM111" s="137"/>
      <c r="TEN111" s="137"/>
      <c r="TEO111" s="137"/>
      <c r="TEP111" s="137"/>
      <c r="TEQ111" s="137"/>
      <c r="TER111" s="137"/>
      <c r="TES111" s="137"/>
      <c r="TET111" s="137"/>
      <c r="TEU111" s="137"/>
      <c r="TEV111" s="137"/>
      <c r="TEW111" s="137"/>
      <c r="TEX111" s="137"/>
      <c r="TEY111" s="137"/>
      <c r="TEZ111" s="137"/>
      <c r="TFA111" s="137"/>
      <c r="TFB111" s="137"/>
      <c r="TFC111" s="137"/>
      <c r="TFD111" s="137"/>
      <c r="TFE111" s="137"/>
      <c r="TFF111" s="137"/>
      <c r="TFG111" s="137"/>
      <c r="TFH111" s="136"/>
      <c r="TFI111" s="137"/>
      <c r="TFJ111" s="137"/>
      <c r="TFK111" s="137"/>
      <c r="TFL111" s="137"/>
      <c r="TFM111" s="137"/>
      <c r="TFN111" s="137"/>
      <c r="TFO111" s="137"/>
      <c r="TFP111" s="137"/>
      <c r="TFQ111" s="137"/>
      <c r="TFR111" s="137"/>
      <c r="TFS111" s="137"/>
      <c r="TFT111" s="137"/>
      <c r="TFU111" s="137"/>
      <c r="TFV111" s="137"/>
      <c r="TFW111" s="137"/>
      <c r="TFX111" s="137"/>
      <c r="TFY111" s="137"/>
      <c r="TFZ111" s="137"/>
      <c r="TGA111" s="137"/>
      <c r="TGB111" s="137"/>
      <c r="TGC111" s="137"/>
      <c r="TGD111" s="136"/>
      <c r="TGE111" s="137"/>
      <c r="TGF111" s="137"/>
      <c r="TGG111" s="137"/>
      <c r="TGH111" s="137"/>
      <c r="TGI111" s="137"/>
      <c r="TGJ111" s="137"/>
      <c r="TGK111" s="137"/>
      <c r="TGL111" s="137"/>
      <c r="TGM111" s="137"/>
      <c r="TGN111" s="137"/>
      <c r="TGO111" s="137"/>
      <c r="TGP111" s="137"/>
      <c r="TGQ111" s="137"/>
      <c r="TGR111" s="137"/>
      <c r="TGS111" s="137"/>
      <c r="TGT111" s="137"/>
      <c r="TGU111" s="137"/>
      <c r="TGV111" s="137"/>
      <c r="TGW111" s="137"/>
      <c r="TGX111" s="137"/>
      <c r="TGY111" s="137"/>
      <c r="TGZ111" s="136"/>
      <c r="THA111" s="137"/>
      <c r="THB111" s="137"/>
      <c r="THC111" s="137"/>
      <c r="THD111" s="137"/>
      <c r="THE111" s="137"/>
      <c r="THF111" s="137"/>
      <c r="THG111" s="137"/>
      <c r="THH111" s="137"/>
      <c r="THI111" s="137"/>
      <c r="THJ111" s="137"/>
      <c r="THK111" s="137"/>
      <c r="THL111" s="137"/>
      <c r="THM111" s="137"/>
      <c r="THN111" s="137"/>
      <c r="THO111" s="137"/>
      <c r="THP111" s="137"/>
      <c r="THQ111" s="137"/>
      <c r="THR111" s="137"/>
      <c r="THS111" s="137"/>
      <c r="THT111" s="137"/>
      <c r="THU111" s="137"/>
      <c r="THV111" s="136"/>
      <c r="THW111" s="137"/>
      <c r="THX111" s="137"/>
      <c r="THY111" s="137"/>
      <c r="THZ111" s="137"/>
      <c r="TIA111" s="137"/>
      <c r="TIB111" s="137"/>
      <c r="TIC111" s="137"/>
      <c r="TID111" s="137"/>
      <c r="TIE111" s="137"/>
      <c r="TIF111" s="137"/>
      <c r="TIG111" s="137"/>
      <c r="TIH111" s="137"/>
      <c r="TII111" s="137"/>
      <c r="TIJ111" s="137"/>
      <c r="TIK111" s="137"/>
      <c r="TIL111" s="137"/>
      <c r="TIM111" s="137"/>
      <c r="TIN111" s="137"/>
      <c r="TIO111" s="137"/>
      <c r="TIP111" s="137"/>
      <c r="TIQ111" s="137"/>
      <c r="TIR111" s="136"/>
      <c r="TIS111" s="137"/>
      <c r="TIT111" s="137"/>
      <c r="TIU111" s="137"/>
      <c r="TIV111" s="137"/>
      <c r="TIW111" s="137"/>
      <c r="TIX111" s="137"/>
      <c r="TIY111" s="137"/>
      <c r="TIZ111" s="137"/>
      <c r="TJA111" s="137"/>
      <c r="TJB111" s="137"/>
      <c r="TJC111" s="137"/>
      <c r="TJD111" s="137"/>
      <c r="TJE111" s="137"/>
      <c r="TJF111" s="137"/>
      <c r="TJG111" s="137"/>
      <c r="TJH111" s="137"/>
      <c r="TJI111" s="137"/>
      <c r="TJJ111" s="137"/>
      <c r="TJK111" s="137"/>
      <c r="TJL111" s="137"/>
      <c r="TJM111" s="137"/>
      <c r="TJN111" s="136"/>
      <c r="TJO111" s="137"/>
      <c r="TJP111" s="137"/>
      <c r="TJQ111" s="137"/>
      <c r="TJR111" s="137"/>
      <c r="TJS111" s="137"/>
      <c r="TJT111" s="137"/>
      <c r="TJU111" s="137"/>
      <c r="TJV111" s="137"/>
      <c r="TJW111" s="137"/>
      <c r="TJX111" s="137"/>
      <c r="TJY111" s="137"/>
      <c r="TJZ111" s="137"/>
      <c r="TKA111" s="137"/>
      <c r="TKB111" s="137"/>
      <c r="TKC111" s="137"/>
      <c r="TKD111" s="137"/>
      <c r="TKE111" s="137"/>
      <c r="TKF111" s="137"/>
      <c r="TKG111" s="137"/>
      <c r="TKH111" s="137"/>
      <c r="TKI111" s="137"/>
      <c r="TKJ111" s="136"/>
      <c r="TKK111" s="137"/>
      <c r="TKL111" s="137"/>
      <c r="TKM111" s="137"/>
      <c r="TKN111" s="137"/>
      <c r="TKO111" s="137"/>
      <c r="TKP111" s="137"/>
      <c r="TKQ111" s="137"/>
      <c r="TKR111" s="137"/>
      <c r="TKS111" s="137"/>
      <c r="TKT111" s="137"/>
      <c r="TKU111" s="137"/>
      <c r="TKV111" s="137"/>
      <c r="TKW111" s="137"/>
      <c r="TKX111" s="137"/>
      <c r="TKY111" s="137"/>
      <c r="TKZ111" s="137"/>
      <c r="TLA111" s="137"/>
      <c r="TLB111" s="137"/>
      <c r="TLC111" s="137"/>
      <c r="TLD111" s="137"/>
      <c r="TLE111" s="137"/>
      <c r="TLF111" s="136"/>
      <c r="TLG111" s="137"/>
      <c r="TLH111" s="137"/>
      <c r="TLI111" s="137"/>
      <c r="TLJ111" s="137"/>
      <c r="TLK111" s="137"/>
      <c r="TLL111" s="137"/>
      <c r="TLM111" s="137"/>
      <c r="TLN111" s="137"/>
      <c r="TLO111" s="137"/>
      <c r="TLP111" s="137"/>
      <c r="TLQ111" s="137"/>
      <c r="TLR111" s="137"/>
      <c r="TLS111" s="137"/>
      <c r="TLT111" s="137"/>
      <c r="TLU111" s="137"/>
      <c r="TLV111" s="137"/>
      <c r="TLW111" s="137"/>
      <c r="TLX111" s="137"/>
      <c r="TLY111" s="137"/>
      <c r="TLZ111" s="137"/>
      <c r="TMA111" s="137"/>
      <c r="TMB111" s="136"/>
      <c r="TMC111" s="137"/>
      <c r="TMD111" s="137"/>
      <c r="TME111" s="137"/>
      <c r="TMF111" s="137"/>
      <c r="TMG111" s="137"/>
      <c r="TMH111" s="137"/>
      <c r="TMI111" s="137"/>
      <c r="TMJ111" s="137"/>
      <c r="TMK111" s="137"/>
      <c r="TML111" s="137"/>
      <c r="TMM111" s="137"/>
      <c r="TMN111" s="137"/>
      <c r="TMO111" s="137"/>
      <c r="TMP111" s="137"/>
      <c r="TMQ111" s="137"/>
      <c r="TMR111" s="137"/>
      <c r="TMS111" s="137"/>
      <c r="TMT111" s="137"/>
      <c r="TMU111" s="137"/>
      <c r="TMV111" s="137"/>
      <c r="TMW111" s="137"/>
      <c r="TMX111" s="136"/>
      <c r="TMY111" s="137"/>
      <c r="TMZ111" s="137"/>
      <c r="TNA111" s="137"/>
      <c r="TNB111" s="137"/>
      <c r="TNC111" s="137"/>
      <c r="TND111" s="137"/>
      <c r="TNE111" s="137"/>
      <c r="TNF111" s="137"/>
      <c r="TNG111" s="137"/>
      <c r="TNH111" s="137"/>
      <c r="TNI111" s="137"/>
      <c r="TNJ111" s="137"/>
      <c r="TNK111" s="137"/>
      <c r="TNL111" s="137"/>
      <c r="TNM111" s="137"/>
      <c r="TNN111" s="137"/>
      <c r="TNO111" s="137"/>
      <c r="TNP111" s="137"/>
      <c r="TNQ111" s="137"/>
      <c r="TNR111" s="137"/>
      <c r="TNS111" s="137"/>
      <c r="TNT111" s="136"/>
      <c r="TNU111" s="137"/>
      <c r="TNV111" s="137"/>
      <c r="TNW111" s="137"/>
      <c r="TNX111" s="137"/>
      <c r="TNY111" s="137"/>
      <c r="TNZ111" s="137"/>
      <c r="TOA111" s="137"/>
      <c r="TOB111" s="137"/>
      <c r="TOC111" s="137"/>
      <c r="TOD111" s="137"/>
      <c r="TOE111" s="137"/>
      <c r="TOF111" s="137"/>
      <c r="TOG111" s="137"/>
      <c r="TOH111" s="137"/>
      <c r="TOI111" s="137"/>
      <c r="TOJ111" s="137"/>
      <c r="TOK111" s="137"/>
      <c r="TOL111" s="137"/>
      <c r="TOM111" s="137"/>
      <c r="TON111" s="137"/>
      <c r="TOO111" s="137"/>
      <c r="TOP111" s="136"/>
      <c r="TOQ111" s="137"/>
      <c r="TOR111" s="137"/>
      <c r="TOS111" s="137"/>
      <c r="TOT111" s="137"/>
      <c r="TOU111" s="137"/>
      <c r="TOV111" s="137"/>
      <c r="TOW111" s="137"/>
      <c r="TOX111" s="137"/>
      <c r="TOY111" s="137"/>
      <c r="TOZ111" s="137"/>
      <c r="TPA111" s="137"/>
      <c r="TPB111" s="137"/>
      <c r="TPC111" s="137"/>
      <c r="TPD111" s="137"/>
      <c r="TPE111" s="137"/>
      <c r="TPF111" s="137"/>
      <c r="TPG111" s="137"/>
      <c r="TPH111" s="137"/>
      <c r="TPI111" s="137"/>
      <c r="TPJ111" s="137"/>
      <c r="TPK111" s="137"/>
      <c r="TPL111" s="136"/>
      <c r="TPM111" s="137"/>
      <c r="TPN111" s="137"/>
      <c r="TPO111" s="137"/>
      <c r="TPP111" s="137"/>
      <c r="TPQ111" s="137"/>
      <c r="TPR111" s="137"/>
      <c r="TPS111" s="137"/>
      <c r="TPT111" s="137"/>
      <c r="TPU111" s="137"/>
      <c r="TPV111" s="137"/>
      <c r="TPW111" s="137"/>
      <c r="TPX111" s="137"/>
      <c r="TPY111" s="137"/>
      <c r="TPZ111" s="137"/>
      <c r="TQA111" s="137"/>
      <c r="TQB111" s="137"/>
      <c r="TQC111" s="137"/>
      <c r="TQD111" s="137"/>
      <c r="TQE111" s="137"/>
      <c r="TQF111" s="137"/>
      <c r="TQG111" s="137"/>
      <c r="TQH111" s="136"/>
      <c r="TQI111" s="137"/>
      <c r="TQJ111" s="137"/>
      <c r="TQK111" s="137"/>
      <c r="TQL111" s="137"/>
      <c r="TQM111" s="137"/>
      <c r="TQN111" s="137"/>
      <c r="TQO111" s="137"/>
      <c r="TQP111" s="137"/>
      <c r="TQQ111" s="137"/>
      <c r="TQR111" s="137"/>
      <c r="TQS111" s="137"/>
      <c r="TQT111" s="137"/>
      <c r="TQU111" s="137"/>
      <c r="TQV111" s="137"/>
      <c r="TQW111" s="137"/>
      <c r="TQX111" s="137"/>
      <c r="TQY111" s="137"/>
      <c r="TQZ111" s="137"/>
      <c r="TRA111" s="137"/>
      <c r="TRB111" s="137"/>
      <c r="TRC111" s="137"/>
      <c r="TRD111" s="136"/>
      <c r="TRE111" s="137"/>
      <c r="TRF111" s="137"/>
      <c r="TRG111" s="137"/>
      <c r="TRH111" s="137"/>
      <c r="TRI111" s="137"/>
      <c r="TRJ111" s="137"/>
      <c r="TRK111" s="137"/>
      <c r="TRL111" s="137"/>
      <c r="TRM111" s="137"/>
      <c r="TRN111" s="137"/>
      <c r="TRO111" s="137"/>
      <c r="TRP111" s="137"/>
      <c r="TRQ111" s="137"/>
      <c r="TRR111" s="137"/>
      <c r="TRS111" s="137"/>
      <c r="TRT111" s="137"/>
      <c r="TRU111" s="137"/>
      <c r="TRV111" s="137"/>
      <c r="TRW111" s="137"/>
      <c r="TRX111" s="137"/>
      <c r="TRY111" s="137"/>
      <c r="TRZ111" s="136"/>
      <c r="TSA111" s="137"/>
      <c r="TSB111" s="137"/>
      <c r="TSC111" s="137"/>
      <c r="TSD111" s="137"/>
      <c r="TSE111" s="137"/>
      <c r="TSF111" s="137"/>
      <c r="TSG111" s="137"/>
      <c r="TSH111" s="137"/>
      <c r="TSI111" s="137"/>
      <c r="TSJ111" s="137"/>
      <c r="TSK111" s="137"/>
      <c r="TSL111" s="137"/>
      <c r="TSM111" s="137"/>
      <c r="TSN111" s="137"/>
      <c r="TSO111" s="137"/>
      <c r="TSP111" s="137"/>
      <c r="TSQ111" s="137"/>
      <c r="TSR111" s="137"/>
      <c r="TSS111" s="137"/>
      <c r="TST111" s="137"/>
      <c r="TSU111" s="137"/>
      <c r="TSV111" s="136"/>
      <c r="TSW111" s="137"/>
      <c r="TSX111" s="137"/>
      <c r="TSY111" s="137"/>
      <c r="TSZ111" s="137"/>
      <c r="TTA111" s="137"/>
      <c r="TTB111" s="137"/>
      <c r="TTC111" s="137"/>
      <c r="TTD111" s="137"/>
      <c r="TTE111" s="137"/>
      <c r="TTF111" s="137"/>
      <c r="TTG111" s="137"/>
      <c r="TTH111" s="137"/>
      <c r="TTI111" s="137"/>
      <c r="TTJ111" s="137"/>
      <c r="TTK111" s="137"/>
      <c r="TTL111" s="137"/>
      <c r="TTM111" s="137"/>
      <c r="TTN111" s="137"/>
      <c r="TTO111" s="137"/>
      <c r="TTP111" s="137"/>
      <c r="TTQ111" s="137"/>
      <c r="TTR111" s="136"/>
      <c r="TTS111" s="137"/>
      <c r="TTT111" s="137"/>
      <c r="TTU111" s="137"/>
      <c r="TTV111" s="137"/>
      <c r="TTW111" s="137"/>
      <c r="TTX111" s="137"/>
      <c r="TTY111" s="137"/>
      <c r="TTZ111" s="137"/>
      <c r="TUA111" s="137"/>
      <c r="TUB111" s="137"/>
      <c r="TUC111" s="137"/>
      <c r="TUD111" s="137"/>
      <c r="TUE111" s="137"/>
      <c r="TUF111" s="137"/>
      <c r="TUG111" s="137"/>
      <c r="TUH111" s="137"/>
      <c r="TUI111" s="137"/>
      <c r="TUJ111" s="137"/>
      <c r="TUK111" s="137"/>
      <c r="TUL111" s="137"/>
      <c r="TUM111" s="137"/>
      <c r="TUN111" s="136"/>
      <c r="TUO111" s="137"/>
      <c r="TUP111" s="137"/>
      <c r="TUQ111" s="137"/>
      <c r="TUR111" s="137"/>
      <c r="TUS111" s="137"/>
      <c r="TUT111" s="137"/>
      <c r="TUU111" s="137"/>
      <c r="TUV111" s="137"/>
      <c r="TUW111" s="137"/>
      <c r="TUX111" s="137"/>
      <c r="TUY111" s="137"/>
      <c r="TUZ111" s="137"/>
      <c r="TVA111" s="137"/>
      <c r="TVB111" s="137"/>
      <c r="TVC111" s="137"/>
      <c r="TVD111" s="137"/>
      <c r="TVE111" s="137"/>
      <c r="TVF111" s="137"/>
      <c r="TVG111" s="137"/>
      <c r="TVH111" s="137"/>
      <c r="TVI111" s="137"/>
      <c r="TVJ111" s="136"/>
      <c r="TVK111" s="137"/>
      <c r="TVL111" s="137"/>
      <c r="TVM111" s="137"/>
      <c r="TVN111" s="137"/>
      <c r="TVO111" s="137"/>
      <c r="TVP111" s="137"/>
      <c r="TVQ111" s="137"/>
      <c r="TVR111" s="137"/>
      <c r="TVS111" s="137"/>
      <c r="TVT111" s="137"/>
      <c r="TVU111" s="137"/>
      <c r="TVV111" s="137"/>
      <c r="TVW111" s="137"/>
      <c r="TVX111" s="137"/>
      <c r="TVY111" s="137"/>
      <c r="TVZ111" s="137"/>
      <c r="TWA111" s="137"/>
      <c r="TWB111" s="137"/>
      <c r="TWC111" s="137"/>
      <c r="TWD111" s="137"/>
      <c r="TWE111" s="137"/>
      <c r="TWF111" s="136"/>
      <c r="TWG111" s="137"/>
      <c r="TWH111" s="137"/>
      <c r="TWI111" s="137"/>
      <c r="TWJ111" s="137"/>
      <c r="TWK111" s="137"/>
      <c r="TWL111" s="137"/>
      <c r="TWM111" s="137"/>
      <c r="TWN111" s="137"/>
      <c r="TWO111" s="137"/>
      <c r="TWP111" s="137"/>
      <c r="TWQ111" s="137"/>
      <c r="TWR111" s="137"/>
      <c r="TWS111" s="137"/>
      <c r="TWT111" s="137"/>
      <c r="TWU111" s="137"/>
      <c r="TWV111" s="137"/>
      <c r="TWW111" s="137"/>
      <c r="TWX111" s="137"/>
      <c r="TWY111" s="137"/>
      <c r="TWZ111" s="137"/>
      <c r="TXA111" s="137"/>
      <c r="TXB111" s="136"/>
      <c r="TXC111" s="137"/>
      <c r="TXD111" s="137"/>
      <c r="TXE111" s="137"/>
      <c r="TXF111" s="137"/>
      <c r="TXG111" s="137"/>
      <c r="TXH111" s="137"/>
      <c r="TXI111" s="137"/>
      <c r="TXJ111" s="137"/>
      <c r="TXK111" s="137"/>
      <c r="TXL111" s="137"/>
      <c r="TXM111" s="137"/>
      <c r="TXN111" s="137"/>
      <c r="TXO111" s="137"/>
      <c r="TXP111" s="137"/>
      <c r="TXQ111" s="137"/>
      <c r="TXR111" s="137"/>
      <c r="TXS111" s="137"/>
      <c r="TXT111" s="137"/>
      <c r="TXU111" s="137"/>
      <c r="TXV111" s="137"/>
      <c r="TXW111" s="137"/>
      <c r="TXX111" s="136"/>
      <c r="TXY111" s="137"/>
      <c r="TXZ111" s="137"/>
      <c r="TYA111" s="137"/>
      <c r="TYB111" s="137"/>
      <c r="TYC111" s="137"/>
      <c r="TYD111" s="137"/>
      <c r="TYE111" s="137"/>
      <c r="TYF111" s="137"/>
      <c r="TYG111" s="137"/>
      <c r="TYH111" s="137"/>
      <c r="TYI111" s="137"/>
      <c r="TYJ111" s="137"/>
      <c r="TYK111" s="137"/>
      <c r="TYL111" s="137"/>
      <c r="TYM111" s="137"/>
      <c r="TYN111" s="137"/>
      <c r="TYO111" s="137"/>
      <c r="TYP111" s="137"/>
      <c r="TYQ111" s="137"/>
      <c r="TYR111" s="137"/>
      <c r="TYS111" s="137"/>
      <c r="TYT111" s="136"/>
      <c r="TYU111" s="137"/>
      <c r="TYV111" s="137"/>
      <c r="TYW111" s="137"/>
      <c r="TYX111" s="137"/>
      <c r="TYY111" s="137"/>
      <c r="TYZ111" s="137"/>
      <c r="TZA111" s="137"/>
      <c r="TZB111" s="137"/>
      <c r="TZC111" s="137"/>
      <c r="TZD111" s="137"/>
      <c r="TZE111" s="137"/>
      <c r="TZF111" s="137"/>
      <c r="TZG111" s="137"/>
      <c r="TZH111" s="137"/>
      <c r="TZI111" s="137"/>
      <c r="TZJ111" s="137"/>
      <c r="TZK111" s="137"/>
      <c r="TZL111" s="137"/>
      <c r="TZM111" s="137"/>
      <c r="TZN111" s="137"/>
      <c r="TZO111" s="137"/>
      <c r="TZP111" s="136"/>
      <c r="TZQ111" s="137"/>
      <c r="TZR111" s="137"/>
      <c r="TZS111" s="137"/>
      <c r="TZT111" s="137"/>
      <c r="TZU111" s="137"/>
      <c r="TZV111" s="137"/>
      <c r="TZW111" s="137"/>
      <c r="TZX111" s="137"/>
      <c r="TZY111" s="137"/>
      <c r="TZZ111" s="137"/>
      <c r="UAA111" s="137"/>
      <c r="UAB111" s="137"/>
      <c r="UAC111" s="137"/>
      <c r="UAD111" s="137"/>
      <c r="UAE111" s="137"/>
      <c r="UAF111" s="137"/>
      <c r="UAG111" s="137"/>
      <c r="UAH111" s="137"/>
      <c r="UAI111" s="137"/>
      <c r="UAJ111" s="137"/>
      <c r="UAK111" s="137"/>
      <c r="UAL111" s="136"/>
      <c r="UAM111" s="137"/>
      <c r="UAN111" s="137"/>
      <c r="UAO111" s="137"/>
      <c r="UAP111" s="137"/>
      <c r="UAQ111" s="137"/>
      <c r="UAR111" s="137"/>
      <c r="UAS111" s="137"/>
      <c r="UAT111" s="137"/>
      <c r="UAU111" s="137"/>
      <c r="UAV111" s="137"/>
      <c r="UAW111" s="137"/>
      <c r="UAX111" s="137"/>
      <c r="UAY111" s="137"/>
      <c r="UAZ111" s="137"/>
      <c r="UBA111" s="137"/>
      <c r="UBB111" s="137"/>
      <c r="UBC111" s="137"/>
      <c r="UBD111" s="137"/>
      <c r="UBE111" s="137"/>
      <c r="UBF111" s="137"/>
      <c r="UBG111" s="137"/>
      <c r="UBH111" s="136"/>
      <c r="UBI111" s="137"/>
      <c r="UBJ111" s="137"/>
      <c r="UBK111" s="137"/>
      <c r="UBL111" s="137"/>
      <c r="UBM111" s="137"/>
      <c r="UBN111" s="137"/>
      <c r="UBO111" s="137"/>
      <c r="UBP111" s="137"/>
      <c r="UBQ111" s="137"/>
      <c r="UBR111" s="137"/>
      <c r="UBS111" s="137"/>
      <c r="UBT111" s="137"/>
      <c r="UBU111" s="137"/>
      <c r="UBV111" s="137"/>
      <c r="UBW111" s="137"/>
      <c r="UBX111" s="137"/>
      <c r="UBY111" s="137"/>
      <c r="UBZ111" s="137"/>
      <c r="UCA111" s="137"/>
      <c r="UCB111" s="137"/>
      <c r="UCC111" s="137"/>
      <c r="UCD111" s="136"/>
      <c r="UCE111" s="137"/>
      <c r="UCF111" s="137"/>
      <c r="UCG111" s="137"/>
      <c r="UCH111" s="137"/>
      <c r="UCI111" s="137"/>
      <c r="UCJ111" s="137"/>
      <c r="UCK111" s="137"/>
      <c r="UCL111" s="137"/>
      <c r="UCM111" s="137"/>
      <c r="UCN111" s="137"/>
      <c r="UCO111" s="137"/>
      <c r="UCP111" s="137"/>
      <c r="UCQ111" s="137"/>
      <c r="UCR111" s="137"/>
      <c r="UCS111" s="137"/>
      <c r="UCT111" s="137"/>
      <c r="UCU111" s="137"/>
      <c r="UCV111" s="137"/>
      <c r="UCW111" s="137"/>
      <c r="UCX111" s="137"/>
      <c r="UCY111" s="137"/>
      <c r="UCZ111" s="136"/>
      <c r="UDA111" s="137"/>
      <c r="UDB111" s="137"/>
      <c r="UDC111" s="137"/>
      <c r="UDD111" s="137"/>
      <c r="UDE111" s="137"/>
      <c r="UDF111" s="137"/>
      <c r="UDG111" s="137"/>
      <c r="UDH111" s="137"/>
      <c r="UDI111" s="137"/>
      <c r="UDJ111" s="137"/>
      <c r="UDK111" s="137"/>
      <c r="UDL111" s="137"/>
      <c r="UDM111" s="137"/>
      <c r="UDN111" s="137"/>
      <c r="UDO111" s="137"/>
      <c r="UDP111" s="137"/>
      <c r="UDQ111" s="137"/>
      <c r="UDR111" s="137"/>
      <c r="UDS111" s="137"/>
      <c r="UDT111" s="137"/>
      <c r="UDU111" s="137"/>
      <c r="UDV111" s="136"/>
      <c r="UDW111" s="137"/>
      <c r="UDX111" s="137"/>
      <c r="UDY111" s="137"/>
      <c r="UDZ111" s="137"/>
      <c r="UEA111" s="137"/>
      <c r="UEB111" s="137"/>
      <c r="UEC111" s="137"/>
      <c r="UED111" s="137"/>
      <c r="UEE111" s="137"/>
      <c r="UEF111" s="137"/>
      <c r="UEG111" s="137"/>
      <c r="UEH111" s="137"/>
      <c r="UEI111" s="137"/>
      <c r="UEJ111" s="137"/>
      <c r="UEK111" s="137"/>
      <c r="UEL111" s="137"/>
      <c r="UEM111" s="137"/>
      <c r="UEN111" s="137"/>
      <c r="UEO111" s="137"/>
      <c r="UEP111" s="137"/>
      <c r="UEQ111" s="137"/>
      <c r="UER111" s="136"/>
      <c r="UES111" s="137"/>
      <c r="UET111" s="137"/>
      <c r="UEU111" s="137"/>
      <c r="UEV111" s="137"/>
      <c r="UEW111" s="137"/>
      <c r="UEX111" s="137"/>
      <c r="UEY111" s="137"/>
      <c r="UEZ111" s="137"/>
      <c r="UFA111" s="137"/>
      <c r="UFB111" s="137"/>
      <c r="UFC111" s="137"/>
      <c r="UFD111" s="137"/>
      <c r="UFE111" s="137"/>
      <c r="UFF111" s="137"/>
      <c r="UFG111" s="137"/>
      <c r="UFH111" s="137"/>
      <c r="UFI111" s="137"/>
      <c r="UFJ111" s="137"/>
      <c r="UFK111" s="137"/>
      <c r="UFL111" s="137"/>
      <c r="UFM111" s="137"/>
      <c r="UFN111" s="136"/>
      <c r="UFO111" s="137"/>
      <c r="UFP111" s="137"/>
      <c r="UFQ111" s="137"/>
      <c r="UFR111" s="137"/>
      <c r="UFS111" s="137"/>
      <c r="UFT111" s="137"/>
      <c r="UFU111" s="137"/>
      <c r="UFV111" s="137"/>
      <c r="UFW111" s="137"/>
      <c r="UFX111" s="137"/>
      <c r="UFY111" s="137"/>
      <c r="UFZ111" s="137"/>
      <c r="UGA111" s="137"/>
      <c r="UGB111" s="137"/>
      <c r="UGC111" s="137"/>
      <c r="UGD111" s="137"/>
      <c r="UGE111" s="137"/>
      <c r="UGF111" s="137"/>
      <c r="UGG111" s="137"/>
      <c r="UGH111" s="137"/>
      <c r="UGI111" s="137"/>
      <c r="UGJ111" s="136"/>
      <c r="UGK111" s="137"/>
      <c r="UGL111" s="137"/>
      <c r="UGM111" s="137"/>
      <c r="UGN111" s="137"/>
      <c r="UGO111" s="137"/>
      <c r="UGP111" s="137"/>
      <c r="UGQ111" s="137"/>
      <c r="UGR111" s="137"/>
      <c r="UGS111" s="137"/>
      <c r="UGT111" s="137"/>
      <c r="UGU111" s="137"/>
      <c r="UGV111" s="137"/>
      <c r="UGW111" s="137"/>
      <c r="UGX111" s="137"/>
      <c r="UGY111" s="137"/>
      <c r="UGZ111" s="137"/>
      <c r="UHA111" s="137"/>
      <c r="UHB111" s="137"/>
      <c r="UHC111" s="137"/>
      <c r="UHD111" s="137"/>
      <c r="UHE111" s="137"/>
      <c r="UHF111" s="136"/>
      <c r="UHG111" s="137"/>
      <c r="UHH111" s="137"/>
      <c r="UHI111" s="137"/>
      <c r="UHJ111" s="137"/>
      <c r="UHK111" s="137"/>
      <c r="UHL111" s="137"/>
      <c r="UHM111" s="137"/>
      <c r="UHN111" s="137"/>
      <c r="UHO111" s="137"/>
      <c r="UHP111" s="137"/>
      <c r="UHQ111" s="137"/>
      <c r="UHR111" s="137"/>
      <c r="UHS111" s="137"/>
      <c r="UHT111" s="137"/>
      <c r="UHU111" s="137"/>
      <c r="UHV111" s="137"/>
      <c r="UHW111" s="137"/>
      <c r="UHX111" s="137"/>
      <c r="UHY111" s="137"/>
      <c r="UHZ111" s="137"/>
      <c r="UIA111" s="137"/>
      <c r="UIB111" s="136"/>
      <c r="UIC111" s="137"/>
      <c r="UID111" s="137"/>
      <c r="UIE111" s="137"/>
      <c r="UIF111" s="137"/>
      <c r="UIG111" s="137"/>
      <c r="UIH111" s="137"/>
      <c r="UII111" s="137"/>
      <c r="UIJ111" s="137"/>
      <c r="UIK111" s="137"/>
      <c r="UIL111" s="137"/>
      <c r="UIM111" s="137"/>
      <c r="UIN111" s="137"/>
      <c r="UIO111" s="137"/>
      <c r="UIP111" s="137"/>
      <c r="UIQ111" s="137"/>
      <c r="UIR111" s="137"/>
      <c r="UIS111" s="137"/>
      <c r="UIT111" s="137"/>
      <c r="UIU111" s="137"/>
      <c r="UIV111" s="137"/>
      <c r="UIW111" s="137"/>
      <c r="UIX111" s="136"/>
      <c r="UIY111" s="137"/>
      <c r="UIZ111" s="137"/>
      <c r="UJA111" s="137"/>
      <c r="UJB111" s="137"/>
      <c r="UJC111" s="137"/>
      <c r="UJD111" s="137"/>
      <c r="UJE111" s="137"/>
      <c r="UJF111" s="137"/>
      <c r="UJG111" s="137"/>
      <c r="UJH111" s="137"/>
      <c r="UJI111" s="137"/>
      <c r="UJJ111" s="137"/>
      <c r="UJK111" s="137"/>
      <c r="UJL111" s="137"/>
      <c r="UJM111" s="137"/>
      <c r="UJN111" s="137"/>
      <c r="UJO111" s="137"/>
      <c r="UJP111" s="137"/>
      <c r="UJQ111" s="137"/>
      <c r="UJR111" s="137"/>
      <c r="UJS111" s="137"/>
      <c r="UJT111" s="136"/>
      <c r="UJU111" s="137"/>
      <c r="UJV111" s="137"/>
      <c r="UJW111" s="137"/>
      <c r="UJX111" s="137"/>
      <c r="UJY111" s="137"/>
      <c r="UJZ111" s="137"/>
      <c r="UKA111" s="137"/>
      <c r="UKB111" s="137"/>
      <c r="UKC111" s="137"/>
      <c r="UKD111" s="137"/>
      <c r="UKE111" s="137"/>
      <c r="UKF111" s="137"/>
      <c r="UKG111" s="137"/>
      <c r="UKH111" s="137"/>
      <c r="UKI111" s="137"/>
      <c r="UKJ111" s="137"/>
      <c r="UKK111" s="137"/>
      <c r="UKL111" s="137"/>
      <c r="UKM111" s="137"/>
      <c r="UKN111" s="137"/>
      <c r="UKO111" s="137"/>
      <c r="UKP111" s="136"/>
      <c r="UKQ111" s="137"/>
      <c r="UKR111" s="137"/>
      <c r="UKS111" s="137"/>
      <c r="UKT111" s="137"/>
      <c r="UKU111" s="137"/>
      <c r="UKV111" s="137"/>
      <c r="UKW111" s="137"/>
      <c r="UKX111" s="137"/>
      <c r="UKY111" s="137"/>
      <c r="UKZ111" s="137"/>
      <c r="ULA111" s="137"/>
      <c r="ULB111" s="137"/>
      <c r="ULC111" s="137"/>
      <c r="ULD111" s="137"/>
      <c r="ULE111" s="137"/>
      <c r="ULF111" s="137"/>
      <c r="ULG111" s="137"/>
      <c r="ULH111" s="137"/>
      <c r="ULI111" s="137"/>
      <c r="ULJ111" s="137"/>
      <c r="ULK111" s="137"/>
      <c r="ULL111" s="136"/>
      <c r="ULM111" s="137"/>
      <c r="ULN111" s="137"/>
      <c r="ULO111" s="137"/>
      <c r="ULP111" s="137"/>
      <c r="ULQ111" s="137"/>
      <c r="ULR111" s="137"/>
      <c r="ULS111" s="137"/>
      <c r="ULT111" s="137"/>
      <c r="ULU111" s="137"/>
      <c r="ULV111" s="137"/>
      <c r="ULW111" s="137"/>
      <c r="ULX111" s="137"/>
      <c r="ULY111" s="137"/>
      <c r="ULZ111" s="137"/>
      <c r="UMA111" s="137"/>
      <c r="UMB111" s="137"/>
      <c r="UMC111" s="137"/>
      <c r="UMD111" s="137"/>
      <c r="UME111" s="137"/>
      <c r="UMF111" s="137"/>
      <c r="UMG111" s="137"/>
      <c r="UMH111" s="136"/>
      <c r="UMI111" s="137"/>
      <c r="UMJ111" s="137"/>
      <c r="UMK111" s="137"/>
      <c r="UML111" s="137"/>
      <c r="UMM111" s="137"/>
      <c r="UMN111" s="137"/>
      <c r="UMO111" s="137"/>
      <c r="UMP111" s="137"/>
      <c r="UMQ111" s="137"/>
      <c r="UMR111" s="137"/>
      <c r="UMS111" s="137"/>
      <c r="UMT111" s="137"/>
      <c r="UMU111" s="137"/>
      <c r="UMV111" s="137"/>
      <c r="UMW111" s="137"/>
      <c r="UMX111" s="137"/>
      <c r="UMY111" s="137"/>
      <c r="UMZ111" s="137"/>
      <c r="UNA111" s="137"/>
      <c r="UNB111" s="137"/>
      <c r="UNC111" s="137"/>
      <c r="UND111" s="136"/>
      <c r="UNE111" s="137"/>
      <c r="UNF111" s="137"/>
      <c r="UNG111" s="137"/>
      <c r="UNH111" s="137"/>
      <c r="UNI111" s="137"/>
      <c r="UNJ111" s="137"/>
      <c r="UNK111" s="137"/>
      <c r="UNL111" s="137"/>
      <c r="UNM111" s="137"/>
      <c r="UNN111" s="137"/>
      <c r="UNO111" s="137"/>
      <c r="UNP111" s="137"/>
      <c r="UNQ111" s="137"/>
      <c r="UNR111" s="137"/>
      <c r="UNS111" s="137"/>
      <c r="UNT111" s="137"/>
      <c r="UNU111" s="137"/>
      <c r="UNV111" s="137"/>
      <c r="UNW111" s="137"/>
      <c r="UNX111" s="137"/>
      <c r="UNY111" s="137"/>
      <c r="UNZ111" s="136"/>
      <c r="UOA111" s="137"/>
      <c r="UOB111" s="137"/>
      <c r="UOC111" s="137"/>
      <c r="UOD111" s="137"/>
      <c r="UOE111" s="137"/>
      <c r="UOF111" s="137"/>
      <c r="UOG111" s="137"/>
      <c r="UOH111" s="137"/>
      <c r="UOI111" s="137"/>
      <c r="UOJ111" s="137"/>
      <c r="UOK111" s="137"/>
      <c r="UOL111" s="137"/>
      <c r="UOM111" s="137"/>
      <c r="UON111" s="137"/>
      <c r="UOO111" s="137"/>
      <c r="UOP111" s="137"/>
      <c r="UOQ111" s="137"/>
      <c r="UOR111" s="137"/>
      <c r="UOS111" s="137"/>
      <c r="UOT111" s="137"/>
      <c r="UOU111" s="137"/>
      <c r="UOV111" s="136"/>
      <c r="UOW111" s="137"/>
      <c r="UOX111" s="137"/>
      <c r="UOY111" s="137"/>
      <c r="UOZ111" s="137"/>
      <c r="UPA111" s="137"/>
      <c r="UPB111" s="137"/>
      <c r="UPC111" s="137"/>
      <c r="UPD111" s="137"/>
      <c r="UPE111" s="137"/>
      <c r="UPF111" s="137"/>
      <c r="UPG111" s="137"/>
      <c r="UPH111" s="137"/>
      <c r="UPI111" s="137"/>
      <c r="UPJ111" s="137"/>
      <c r="UPK111" s="137"/>
      <c r="UPL111" s="137"/>
      <c r="UPM111" s="137"/>
      <c r="UPN111" s="137"/>
      <c r="UPO111" s="137"/>
      <c r="UPP111" s="137"/>
      <c r="UPQ111" s="137"/>
      <c r="UPR111" s="136"/>
      <c r="UPS111" s="137"/>
      <c r="UPT111" s="137"/>
      <c r="UPU111" s="137"/>
      <c r="UPV111" s="137"/>
      <c r="UPW111" s="137"/>
      <c r="UPX111" s="137"/>
      <c r="UPY111" s="137"/>
      <c r="UPZ111" s="137"/>
      <c r="UQA111" s="137"/>
      <c r="UQB111" s="137"/>
      <c r="UQC111" s="137"/>
      <c r="UQD111" s="137"/>
      <c r="UQE111" s="137"/>
      <c r="UQF111" s="137"/>
      <c r="UQG111" s="137"/>
      <c r="UQH111" s="137"/>
      <c r="UQI111" s="137"/>
      <c r="UQJ111" s="137"/>
      <c r="UQK111" s="137"/>
      <c r="UQL111" s="137"/>
      <c r="UQM111" s="137"/>
      <c r="UQN111" s="136"/>
      <c r="UQO111" s="137"/>
      <c r="UQP111" s="137"/>
      <c r="UQQ111" s="137"/>
      <c r="UQR111" s="137"/>
      <c r="UQS111" s="137"/>
      <c r="UQT111" s="137"/>
      <c r="UQU111" s="137"/>
      <c r="UQV111" s="137"/>
      <c r="UQW111" s="137"/>
      <c r="UQX111" s="137"/>
      <c r="UQY111" s="137"/>
      <c r="UQZ111" s="137"/>
      <c r="URA111" s="137"/>
      <c r="URB111" s="137"/>
      <c r="URC111" s="137"/>
      <c r="URD111" s="137"/>
      <c r="URE111" s="137"/>
      <c r="URF111" s="137"/>
      <c r="URG111" s="137"/>
      <c r="URH111" s="137"/>
      <c r="URI111" s="137"/>
      <c r="URJ111" s="136"/>
      <c r="URK111" s="137"/>
      <c r="URL111" s="137"/>
      <c r="URM111" s="137"/>
      <c r="URN111" s="137"/>
      <c r="URO111" s="137"/>
      <c r="URP111" s="137"/>
      <c r="URQ111" s="137"/>
      <c r="URR111" s="137"/>
      <c r="URS111" s="137"/>
      <c r="URT111" s="137"/>
      <c r="URU111" s="137"/>
      <c r="URV111" s="137"/>
      <c r="URW111" s="137"/>
      <c r="URX111" s="137"/>
      <c r="URY111" s="137"/>
      <c r="URZ111" s="137"/>
      <c r="USA111" s="137"/>
      <c r="USB111" s="137"/>
      <c r="USC111" s="137"/>
      <c r="USD111" s="137"/>
      <c r="USE111" s="137"/>
      <c r="USF111" s="136"/>
      <c r="USG111" s="137"/>
      <c r="USH111" s="137"/>
      <c r="USI111" s="137"/>
      <c r="USJ111" s="137"/>
      <c r="USK111" s="137"/>
      <c r="USL111" s="137"/>
      <c r="USM111" s="137"/>
      <c r="USN111" s="137"/>
      <c r="USO111" s="137"/>
      <c r="USP111" s="137"/>
      <c r="USQ111" s="137"/>
      <c r="USR111" s="137"/>
      <c r="USS111" s="137"/>
      <c r="UST111" s="137"/>
      <c r="USU111" s="137"/>
      <c r="USV111" s="137"/>
      <c r="USW111" s="137"/>
      <c r="USX111" s="137"/>
      <c r="USY111" s="137"/>
      <c r="USZ111" s="137"/>
      <c r="UTA111" s="137"/>
      <c r="UTB111" s="136"/>
      <c r="UTC111" s="137"/>
      <c r="UTD111" s="137"/>
      <c r="UTE111" s="137"/>
      <c r="UTF111" s="137"/>
      <c r="UTG111" s="137"/>
      <c r="UTH111" s="137"/>
      <c r="UTI111" s="137"/>
      <c r="UTJ111" s="137"/>
      <c r="UTK111" s="137"/>
      <c r="UTL111" s="137"/>
      <c r="UTM111" s="137"/>
      <c r="UTN111" s="137"/>
      <c r="UTO111" s="137"/>
      <c r="UTP111" s="137"/>
      <c r="UTQ111" s="137"/>
      <c r="UTR111" s="137"/>
      <c r="UTS111" s="137"/>
      <c r="UTT111" s="137"/>
      <c r="UTU111" s="137"/>
      <c r="UTV111" s="137"/>
      <c r="UTW111" s="137"/>
      <c r="UTX111" s="136"/>
      <c r="UTY111" s="137"/>
      <c r="UTZ111" s="137"/>
      <c r="UUA111" s="137"/>
      <c r="UUB111" s="137"/>
      <c r="UUC111" s="137"/>
      <c r="UUD111" s="137"/>
      <c r="UUE111" s="137"/>
      <c r="UUF111" s="137"/>
      <c r="UUG111" s="137"/>
      <c r="UUH111" s="137"/>
      <c r="UUI111" s="137"/>
      <c r="UUJ111" s="137"/>
      <c r="UUK111" s="137"/>
      <c r="UUL111" s="137"/>
      <c r="UUM111" s="137"/>
      <c r="UUN111" s="137"/>
      <c r="UUO111" s="137"/>
      <c r="UUP111" s="137"/>
      <c r="UUQ111" s="137"/>
      <c r="UUR111" s="137"/>
      <c r="UUS111" s="137"/>
      <c r="UUT111" s="136"/>
      <c r="UUU111" s="137"/>
      <c r="UUV111" s="137"/>
      <c r="UUW111" s="137"/>
      <c r="UUX111" s="137"/>
      <c r="UUY111" s="137"/>
      <c r="UUZ111" s="137"/>
      <c r="UVA111" s="137"/>
      <c r="UVB111" s="137"/>
      <c r="UVC111" s="137"/>
      <c r="UVD111" s="137"/>
      <c r="UVE111" s="137"/>
      <c r="UVF111" s="137"/>
      <c r="UVG111" s="137"/>
      <c r="UVH111" s="137"/>
      <c r="UVI111" s="137"/>
      <c r="UVJ111" s="137"/>
      <c r="UVK111" s="137"/>
      <c r="UVL111" s="137"/>
      <c r="UVM111" s="137"/>
      <c r="UVN111" s="137"/>
      <c r="UVO111" s="137"/>
      <c r="UVP111" s="136"/>
      <c r="UVQ111" s="137"/>
      <c r="UVR111" s="137"/>
      <c r="UVS111" s="137"/>
      <c r="UVT111" s="137"/>
      <c r="UVU111" s="137"/>
      <c r="UVV111" s="137"/>
      <c r="UVW111" s="137"/>
      <c r="UVX111" s="137"/>
      <c r="UVY111" s="137"/>
      <c r="UVZ111" s="137"/>
      <c r="UWA111" s="137"/>
      <c r="UWB111" s="137"/>
      <c r="UWC111" s="137"/>
      <c r="UWD111" s="137"/>
      <c r="UWE111" s="137"/>
      <c r="UWF111" s="137"/>
      <c r="UWG111" s="137"/>
      <c r="UWH111" s="137"/>
      <c r="UWI111" s="137"/>
      <c r="UWJ111" s="137"/>
      <c r="UWK111" s="137"/>
      <c r="UWL111" s="136"/>
      <c r="UWM111" s="137"/>
      <c r="UWN111" s="137"/>
      <c r="UWO111" s="137"/>
      <c r="UWP111" s="137"/>
      <c r="UWQ111" s="137"/>
      <c r="UWR111" s="137"/>
      <c r="UWS111" s="137"/>
      <c r="UWT111" s="137"/>
      <c r="UWU111" s="137"/>
      <c r="UWV111" s="137"/>
      <c r="UWW111" s="137"/>
      <c r="UWX111" s="137"/>
      <c r="UWY111" s="137"/>
      <c r="UWZ111" s="137"/>
      <c r="UXA111" s="137"/>
      <c r="UXB111" s="137"/>
      <c r="UXC111" s="137"/>
      <c r="UXD111" s="137"/>
      <c r="UXE111" s="137"/>
      <c r="UXF111" s="137"/>
      <c r="UXG111" s="137"/>
      <c r="UXH111" s="136"/>
      <c r="UXI111" s="137"/>
      <c r="UXJ111" s="137"/>
      <c r="UXK111" s="137"/>
      <c r="UXL111" s="137"/>
      <c r="UXM111" s="137"/>
      <c r="UXN111" s="137"/>
      <c r="UXO111" s="137"/>
      <c r="UXP111" s="137"/>
      <c r="UXQ111" s="137"/>
      <c r="UXR111" s="137"/>
      <c r="UXS111" s="137"/>
      <c r="UXT111" s="137"/>
      <c r="UXU111" s="137"/>
      <c r="UXV111" s="137"/>
      <c r="UXW111" s="137"/>
      <c r="UXX111" s="137"/>
      <c r="UXY111" s="137"/>
      <c r="UXZ111" s="137"/>
      <c r="UYA111" s="137"/>
      <c r="UYB111" s="137"/>
      <c r="UYC111" s="137"/>
      <c r="UYD111" s="136"/>
      <c r="UYE111" s="137"/>
      <c r="UYF111" s="137"/>
      <c r="UYG111" s="137"/>
      <c r="UYH111" s="137"/>
      <c r="UYI111" s="137"/>
      <c r="UYJ111" s="137"/>
      <c r="UYK111" s="137"/>
      <c r="UYL111" s="137"/>
      <c r="UYM111" s="137"/>
      <c r="UYN111" s="137"/>
      <c r="UYO111" s="137"/>
      <c r="UYP111" s="137"/>
      <c r="UYQ111" s="137"/>
      <c r="UYR111" s="137"/>
      <c r="UYS111" s="137"/>
      <c r="UYT111" s="137"/>
      <c r="UYU111" s="137"/>
      <c r="UYV111" s="137"/>
      <c r="UYW111" s="137"/>
      <c r="UYX111" s="137"/>
      <c r="UYY111" s="137"/>
      <c r="UYZ111" s="136"/>
      <c r="UZA111" s="137"/>
      <c r="UZB111" s="137"/>
      <c r="UZC111" s="137"/>
      <c r="UZD111" s="137"/>
      <c r="UZE111" s="137"/>
      <c r="UZF111" s="137"/>
      <c r="UZG111" s="137"/>
      <c r="UZH111" s="137"/>
      <c r="UZI111" s="137"/>
      <c r="UZJ111" s="137"/>
      <c r="UZK111" s="137"/>
      <c r="UZL111" s="137"/>
      <c r="UZM111" s="137"/>
      <c r="UZN111" s="137"/>
      <c r="UZO111" s="137"/>
      <c r="UZP111" s="137"/>
      <c r="UZQ111" s="137"/>
      <c r="UZR111" s="137"/>
      <c r="UZS111" s="137"/>
      <c r="UZT111" s="137"/>
      <c r="UZU111" s="137"/>
      <c r="UZV111" s="136"/>
      <c r="UZW111" s="137"/>
      <c r="UZX111" s="137"/>
      <c r="UZY111" s="137"/>
      <c r="UZZ111" s="137"/>
      <c r="VAA111" s="137"/>
      <c r="VAB111" s="137"/>
      <c r="VAC111" s="137"/>
      <c r="VAD111" s="137"/>
      <c r="VAE111" s="137"/>
      <c r="VAF111" s="137"/>
      <c r="VAG111" s="137"/>
      <c r="VAH111" s="137"/>
      <c r="VAI111" s="137"/>
      <c r="VAJ111" s="137"/>
      <c r="VAK111" s="137"/>
      <c r="VAL111" s="137"/>
      <c r="VAM111" s="137"/>
      <c r="VAN111" s="137"/>
      <c r="VAO111" s="137"/>
      <c r="VAP111" s="137"/>
      <c r="VAQ111" s="137"/>
      <c r="VAR111" s="136"/>
      <c r="VAS111" s="137"/>
      <c r="VAT111" s="137"/>
      <c r="VAU111" s="137"/>
      <c r="VAV111" s="137"/>
      <c r="VAW111" s="137"/>
      <c r="VAX111" s="137"/>
      <c r="VAY111" s="137"/>
      <c r="VAZ111" s="137"/>
      <c r="VBA111" s="137"/>
      <c r="VBB111" s="137"/>
      <c r="VBC111" s="137"/>
      <c r="VBD111" s="137"/>
      <c r="VBE111" s="137"/>
      <c r="VBF111" s="137"/>
      <c r="VBG111" s="137"/>
      <c r="VBH111" s="137"/>
      <c r="VBI111" s="137"/>
      <c r="VBJ111" s="137"/>
      <c r="VBK111" s="137"/>
      <c r="VBL111" s="137"/>
      <c r="VBM111" s="137"/>
      <c r="VBN111" s="136"/>
      <c r="VBO111" s="137"/>
      <c r="VBP111" s="137"/>
      <c r="VBQ111" s="137"/>
      <c r="VBR111" s="137"/>
      <c r="VBS111" s="137"/>
      <c r="VBT111" s="137"/>
      <c r="VBU111" s="137"/>
      <c r="VBV111" s="137"/>
      <c r="VBW111" s="137"/>
      <c r="VBX111" s="137"/>
      <c r="VBY111" s="137"/>
      <c r="VBZ111" s="137"/>
      <c r="VCA111" s="137"/>
      <c r="VCB111" s="137"/>
      <c r="VCC111" s="137"/>
      <c r="VCD111" s="137"/>
      <c r="VCE111" s="137"/>
      <c r="VCF111" s="137"/>
      <c r="VCG111" s="137"/>
      <c r="VCH111" s="137"/>
      <c r="VCI111" s="137"/>
      <c r="VCJ111" s="136"/>
      <c r="VCK111" s="137"/>
      <c r="VCL111" s="137"/>
      <c r="VCM111" s="137"/>
      <c r="VCN111" s="137"/>
      <c r="VCO111" s="137"/>
      <c r="VCP111" s="137"/>
      <c r="VCQ111" s="137"/>
      <c r="VCR111" s="137"/>
      <c r="VCS111" s="137"/>
      <c r="VCT111" s="137"/>
      <c r="VCU111" s="137"/>
      <c r="VCV111" s="137"/>
      <c r="VCW111" s="137"/>
      <c r="VCX111" s="137"/>
      <c r="VCY111" s="137"/>
      <c r="VCZ111" s="137"/>
      <c r="VDA111" s="137"/>
      <c r="VDB111" s="137"/>
      <c r="VDC111" s="137"/>
      <c r="VDD111" s="137"/>
      <c r="VDE111" s="137"/>
      <c r="VDF111" s="136"/>
      <c r="VDG111" s="137"/>
      <c r="VDH111" s="137"/>
      <c r="VDI111" s="137"/>
      <c r="VDJ111" s="137"/>
      <c r="VDK111" s="137"/>
      <c r="VDL111" s="137"/>
      <c r="VDM111" s="137"/>
      <c r="VDN111" s="137"/>
      <c r="VDO111" s="137"/>
      <c r="VDP111" s="137"/>
      <c r="VDQ111" s="137"/>
      <c r="VDR111" s="137"/>
      <c r="VDS111" s="137"/>
      <c r="VDT111" s="137"/>
      <c r="VDU111" s="137"/>
      <c r="VDV111" s="137"/>
      <c r="VDW111" s="137"/>
      <c r="VDX111" s="137"/>
      <c r="VDY111" s="137"/>
      <c r="VDZ111" s="137"/>
      <c r="VEA111" s="137"/>
      <c r="VEB111" s="136"/>
      <c r="VEC111" s="137"/>
      <c r="VED111" s="137"/>
      <c r="VEE111" s="137"/>
      <c r="VEF111" s="137"/>
      <c r="VEG111" s="137"/>
      <c r="VEH111" s="137"/>
      <c r="VEI111" s="137"/>
      <c r="VEJ111" s="137"/>
      <c r="VEK111" s="137"/>
      <c r="VEL111" s="137"/>
      <c r="VEM111" s="137"/>
      <c r="VEN111" s="137"/>
      <c r="VEO111" s="137"/>
      <c r="VEP111" s="137"/>
      <c r="VEQ111" s="137"/>
      <c r="VER111" s="137"/>
      <c r="VES111" s="137"/>
      <c r="VET111" s="137"/>
      <c r="VEU111" s="137"/>
      <c r="VEV111" s="137"/>
      <c r="VEW111" s="137"/>
      <c r="VEX111" s="136"/>
      <c r="VEY111" s="137"/>
      <c r="VEZ111" s="137"/>
      <c r="VFA111" s="137"/>
      <c r="VFB111" s="137"/>
      <c r="VFC111" s="137"/>
      <c r="VFD111" s="137"/>
      <c r="VFE111" s="137"/>
      <c r="VFF111" s="137"/>
      <c r="VFG111" s="137"/>
      <c r="VFH111" s="137"/>
      <c r="VFI111" s="137"/>
      <c r="VFJ111" s="137"/>
      <c r="VFK111" s="137"/>
      <c r="VFL111" s="137"/>
      <c r="VFM111" s="137"/>
      <c r="VFN111" s="137"/>
      <c r="VFO111" s="137"/>
      <c r="VFP111" s="137"/>
      <c r="VFQ111" s="137"/>
      <c r="VFR111" s="137"/>
      <c r="VFS111" s="137"/>
      <c r="VFT111" s="136"/>
      <c r="VFU111" s="137"/>
      <c r="VFV111" s="137"/>
      <c r="VFW111" s="137"/>
      <c r="VFX111" s="137"/>
      <c r="VFY111" s="137"/>
      <c r="VFZ111" s="137"/>
      <c r="VGA111" s="137"/>
      <c r="VGB111" s="137"/>
      <c r="VGC111" s="137"/>
      <c r="VGD111" s="137"/>
      <c r="VGE111" s="137"/>
      <c r="VGF111" s="137"/>
      <c r="VGG111" s="137"/>
      <c r="VGH111" s="137"/>
      <c r="VGI111" s="137"/>
      <c r="VGJ111" s="137"/>
      <c r="VGK111" s="137"/>
      <c r="VGL111" s="137"/>
      <c r="VGM111" s="137"/>
      <c r="VGN111" s="137"/>
      <c r="VGO111" s="137"/>
      <c r="VGP111" s="136"/>
      <c r="VGQ111" s="137"/>
      <c r="VGR111" s="137"/>
      <c r="VGS111" s="137"/>
      <c r="VGT111" s="137"/>
      <c r="VGU111" s="137"/>
      <c r="VGV111" s="137"/>
      <c r="VGW111" s="137"/>
      <c r="VGX111" s="137"/>
      <c r="VGY111" s="137"/>
      <c r="VGZ111" s="137"/>
      <c r="VHA111" s="137"/>
      <c r="VHB111" s="137"/>
      <c r="VHC111" s="137"/>
      <c r="VHD111" s="137"/>
      <c r="VHE111" s="137"/>
      <c r="VHF111" s="137"/>
      <c r="VHG111" s="137"/>
      <c r="VHH111" s="137"/>
      <c r="VHI111" s="137"/>
      <c r="VHJ111" s="137"/>
      <c r="VHK111" s="137"/>
      <c r="VHL111" s="136"/>
      <c r="VHM111" s="137"/>
      <c r="VHN111" s="137"/>
      <c r="VHO111" s="137"/>
      <c r="VHP111" s="137"/>
      <c r="VHQ111" s="137"/>
      <c r="VHR111" s="137"/>
      <c r="VHS111" s="137"/>
      <c r="VHT111" s="137"/>
      <c r="VHU111" s="137"/>
      <c r="VHV111" s="137"/>
      <c r="VHW111" s="137"/>
      <c r="VHX111" s="137"/>
      <c r="VHY111" s="137"/>
      <c r="VHZ111" s="137"/>
      <c r="VIA111" s="137"/>
      <c r="VIB111" s="137"/>
      <c r="VIC111" s="137"/>
      <c r="VID111" s="137"/>
      <c r="VIE111" s="137"/>
      <c r="VIF111" s="137"/>
      <c r="VIG111" s="137"/>
      <c r="VIH111" s="136"/>
      <c r="VII111" s="137"/>
      <c r="VIJ111" s="137"/>
      <c r="VIK111" s="137"/>
      <c r="VIL111" s="137"/>
      <c r="VIM111" s="137"/>
      <c r="VIN111" s="137"/>
      <c r="VIO111" s="137"/>
      <c r="VIP111" s="137"/>
      <c r="VIQ111" s="137"/>
      <c r="VIR111" s="137"/>
      <c r="VIS111" s="137"/>
      <c r="VIT111" s="137"/>
      <c r="VIU111" s="137"/>
      <c r="VIV111" s="137"/>
      <c r="VIW111" s="137"/>
      <c r="VIX111" s="137"/>
      <c r="VIY111" s="137"/>
      <c r="VIZ111" s="137"/>
      <c r="VJA111" s="137"/>
      <c r="VJB111" s="137"/>
      <c r="VJC111" s="137"/>
      <c r="VJD111" s="136"/>
      <c r="VJE111" s="137"/>
      <c r="VJF111" s="137"/>
      <c r="VJG111" s="137"/>
      <c r="VJH111" s="137"/>
      <c r="VJI111" s="137"/>
      <c r="VJJ111" s="137"/>
      <c r="VJK111" s="137"/>
      <c r="VJL111" s="137"/>
      <c r="VJM111" s="137"/>
      <c r="VJN111" s="137"/>
      <c r="VJO111" s="137"/>
      <c r="VJP111" s="137"/>
      <c r="VJQ111" s="137"/>
      <c r="VJR111" s="137"/>
      <c r="VJS111" s="137"/>
      <c r="VJT111" s="137"/>
      <c r="VJU111" s="137"/>
      <c r="VJV111" s="137"/>
      <c r="VJW111" s="137"/>
      <c r="VJX111" s="137"/>
      <c r="VJY111" s="137"/>
      <c r="VJZ111" s="136"/>
      <c r="VKA111" s="137"/>
      <c r="VKB111" s="137"/>
      <c r="VKC111" s="137"/>
      <c r="VKD111" s="137"/>
      <c r="VKE111" s="137"/>
      <c r="VKF111" s="137"/>
      <c r="VKG111" s="137"/>
      <c r="VKH111" s="137"/>
      <c r="VKI111" s="137"/>
      <c r="VKJ111" s="137"/>
      <c r="VKK111" s="137"/>
      <c r="VKL111" s="137"/>
      <c r="VKM111" s="137"/>
      <c r="VKN111" s="137"/>
      <c r="VKO111" s="137"/>
      <c r="VKP111" s="137"/>
      <c r="VKQ111" s="137"/>
      <c r="VKR111" s="137"/>
      <c r="VKS111" s="137"/>
      <c r="VKT111" s="137"/>
      <c r="VKU111" s="137"/>
      <c r="VKV111" s="136"/>
      <c r="VKW111" s="137"/>
      <c r="VKX111" s="137"/>
      <c r="VKY111" s="137"/>
      <c r="VKZ111" s="137"/>
      <c r="VLA111" s="137"/>
      <c r="VLB111" s="137"/>
      <c r="VLC111" s="137"/>
      <c r="VLD111" s="137"/>
      <c r="VLE111" s="137"/>
      <c r="VLF111" s="137"/>
      <c r="VLG111" s="137"/>
      <c r="VLH111" s="137"/>
      <c r="VLI111" s="137"/>
      <c r="VLJ111" s="137"/>
      <c r="VLK111" s="137"/>
      <c r="VLL111" s="137"/>
      <c r="VLM111" s="137"/>
      <c r="VLN111" s="137"/>
      <c r="VLO111" s="137"/>
      <c r="VLP111" s="137"/>
      <c r="VLQ111" s="137"/>
      <c r="VLR111" s="136"/>
      <c r="VLS111" s="137"/>
      <c r="VLT111" s="137"/>
      <c r="VLU111" s="137"/>
      <c r="VLV111" s="137"/>
      <c r="VLW111" s="137"/>
      <c r="VLX111" s="137"/>
      <c r="VLY111" s="137"/>
      <c r="VLZ111" s="137"/>
      <c r="VMA111" s="137"/>
      <c r="VMB111" s="137"/>
      <c r="VMC111" s="137"/>
      <c r="VMD111" s="137"/>
      <c r="VME111" s="137"/>
      <c r="VMF111" s="137"/>
      <c r="VMG111" s="137"/>
      <c r="VMH111" s="137"/>
      <c r="VMI111" s="137"/>
      <c r="VMJ111" s="137"/>
      <c r="VMK111" s="137"/>
      <c r="VML111" s="137"/>
      <c r="VMM111" s="137"/>
      <c r="VMN111" s="136"/>
      <c r="VMO111" s="137"/>
      <c r="VMP111" s="137"/>
      <c r="VMQ111" s="137"/>
      <c r="VMR111" s="137"/>
      <c r="VMS111" s="137"/>
      <c r="VMT111" s="137"/>
      <c r="VMU111" s="137"/>
      <c r="VMV111" s="137"/>
      <c r="VMW111" s="137"/>
      <c r="VMX111" s="137"/>
      <c r="VMY111" s="137"/>
      <c r="VMZ111" s="137"/>
      <c r="VNA111" s="137"/>
      <c r="VNB111" s="137"/>
      <c r="VNC111" s="137"/>
      <c r="VND111" s="137"/>
      <c r="VNE111" s="137"/>
      <c r="VNF111" s="137"/>
      <c r="VNG111" s="137"/>
      <c r="VNH111" s="137"/>
      <c r="VNI111" s="137"/>
      <c r="VNJ111" s="136"/>
      <c r="VNK111" s="137"/>
      <c r="VNL111" s="137"/>
      <c r="VNM111" s="137"/>
      <c r="VNN111" s="137"/>
      <c r="VNO111" s="137"/>
      <c r="VNP111" s="137"/>
      <c r="VNQ111" s="137"/>
      <c r="VNR111" s="137"/>
      <c r="VNS111" s="137"/>
      <c r="VNT111" s="137"/>
      <c r="VNU111" s="137"/>
      <c r="VNV111" s="137"/>
      <c r="VNW111" s="137"/>
      <c r="VNX111" s="137"/>
      <c r="VNY111" s="137"/>
      <c r="VNZ111" s="137"/>
      <c r="VOA111" s="137"/>
      <c r="VOB111" s="137"/>
      <c r="VOC111" s="137"/>
      <c r="VOD111" s="137"/>
      <c r="VOE111" s="137"/>
      <c r="VOF111" s="136"/>
      <c r="VOG111" s="137"/>
      <c r="VOH111" s="137"/>
      <c r="VOI111" s="137"/>
      <c r="VOJ111" s="137"/>
      <c r="VOK111" s="137"/>
      <c r="VOL111" s="137"/>
      <c r="VOM111" s="137"/>
      <c r="VON111" s="137"/>
      <c r="VOO111" s="137"/>
      <c r="VOP111" s="137"/>
      <c r="VOQ111" s="137"/>
      <c r="VOR111" s="137"/>
      <c r="VOS111" s="137"/>
      <c r="VOT111" s="137"/>
      <c r="VOU111" s="137"/>
      <c r="VOV111" s="137"/>
      <c r="VOW111" s="137"/>
      <c r="VOX111" s="137"/>
      <c r="VOY111" s="137"/>
      <c r="VOZ111" s="137"/>
      <c r="VPA111" s="137"/>
      <c r="VPB111" s="136"/>
      <c r="VPC111" s="137"/>
      <c r="VPD111" s="137"/>
      <c r="VPE111" s="137"/>
      <c r="VPF111" s="137"/>
      <c r="VPG111" s="137"/>
      <c r="VPH111" s="137"/>
      <c r="VPI111" s="137"/>
      <c r="VPJ111" s="137"/>
      <c r="VPK111" s="137"/>
      <c r="VPL111" s="137"/>
      <c r="VPM111" s="137"/>
      <c r="VPN111" s="137"/>
      <c r="VPO111" s="137"/>
      <c r="VPP111" s="137"/>
      <c r="VPQ111" s="137"/>
      <c r="VPR111" s="137"/>
      <c r="VPS111" s="137"/>
      <c r="VPT111" s="137"/>
      <c r="VPU111" s="137"/>
      <c r="VPV111" s="137"/>
      <c r="VPW111" s="137"/>
      <c r="VPX111" s="136"/>
      <c r="VPY111" s="137"/>
      <c r="VPZ111" s="137"/>
      <c r="VQA111" s="137"/>
      <c r="VQB111" s="137"/>
      <c r="VQC111" s="137"/>
      <c r="VQD111" s="137"/>
      <c r="VQE111" s="137"/>
      <c r="VQF111" s="137"/>
      <c r="VQG111" s="137"/>
      <c r="VQH111" s="137"/>
      <c r="VQI111" s="137"/>
      <c r="VQJ111" s="137"/>
      <c r="VQK111" s="137"/>
      <c r="VQL111" s="137"/>
      <c r="VQM111" s="137"/>
      <c r="VQN111" s="137"/>
      <c r="VQO111" s="137"/>
      <c r="VQP111" s="137"/>
      <c r="VQQ111" s="137"/>
      <c r="VQR111" s="137"/>
      <c r="VQS111" s="137"/>
      <c r="VQT111" s="136"/>
      <c r="VQU111" s="137"/>
      <c r="VQV111" s="137"/>
      <c r="VQW111" s="137"/>
      <c r="VQX111" s="137"/>
      <c r="VQY111" s="137"/>
      <c r="VQZ111" s="137"/>
      <c r="VRA111" s="137"/>
      <c r="VRB111" s="137"/>
      <c r="VRC111" s="137"/>
      <c r="VRD111" s="137"/>
      <c r="VRE111" s="137"/>
      <c r="VRF111" s="137"/>
      <c r="VRG111" s="137"/>
      <c r="VRH111" s="137"/>
      <c r="VRI111" s="137"/>
      <c r="VRJ111" s="137"/>
      <c r="VRK111" s="137"/>
      <c r="VRL111" s="137"/>
      <c r="VRM111" s="137"/>
      <c r="VRN111" s="137"/>
      <c r="VRO111" s="137"/>
      <c r="VRP111" s="136"/>
      <c r="VRQ111" s="137"/>
      <c r="VRR111" s="137"/>
      <c r="VRS111" s="137"/>
      <c r="VRT111" s="137"/>
      <c r="VRU111" s="137"/>
      <c r="VRV111" s="137"/>
      <c r="VRW111" s="137"/>
      <c r="VRX111" s="137"/>
      <c r="VRY111" s="137"/>
      <c r="VRZ111" s="137"/>
      <c r="VSA111" s="137"/>
      <c r="VSB111" s="137"/>
      <c r="VSC111" s="137"/>
      <c r="VSD111" s="137"/>
      <c r="VSE111" s="137"/>
      <c r="VSF111" s="137"/>
      <c r="VSG111" s="137"/>
      <c r="VSH111" s="137"/>
      <c r="VSI111" s="137"/>
      <c r="VSJ111" s="137"/>
      <c r="VSK111" s="137"/>
      <c r="VSL111" s="136"/>
      <c r="VSM111" s="137"/>
      <c r="VSN111" s="137"/>
      <c r="VSO111" s="137"/>
      <c r="VSP111" s="137"/>
      <c r="VSQ111" s="137"/>
      <c r="VSR111" s="137"/>
      <c r="VSS111" s="137"/>
      <c r="VST111" s="137"/>
      <c r="VSU111" s="137"/>
      <c r="VSV111" s="137"/>
      <c r="VSW111" s="137"/>
      <c r="VSX111" s="137"/>
      <c r="VSY111" s="137"/>
      <c r="VSZ111" s="137"/>
      <c r="VTA111" s="137"/>
      <c r="VTB111" s="137"/>
      <c r="VTC111" s="137"/>
      <c r="VTD111" s="137"/>
      <c r="VTE111" s="137"/>
      <c r="VTF111" s="137"/>
      <c r="VTG111" s="137"/>
      <c r="VTH111" s="136"/>
      <c r="VTI111" s="137"/>
      <c r="VTJ111" s="137"/>
      <c r="VTK111" s="137"/>
      <c r="VTL111" s="137"/>
      <c r="VTM111" s="137"/>
      <c r="VTN111" s="137"/>
      <c r="VTO111" s="137"/>
      <c r="VTP111" s="137"/>
      <c r="VTQ111" s="137"/>
      <c r="VTR111" s="137"/>
      <c r="VTS111" s="137"/>
      <c r="VTT111" s="137"/>
      <c r="VTU111" s="137"/>
      <c r="VTV111" s="137"/>
      <c r="VTW111" s="137"/>
      <c r="VTX111" s="137"/>
      <c r="VTY111" s="137"/>
      <c r="VTZ111" s="137"/>
      <c r="VUA111" s="137"/>
      <c r="VUB111" s="137"/>
      <c r="VUC111" s="137"/>
      <c r="VUD111" s="136"/>
      <c r="VUE111" s="137"/>
      <c r="VUF111" s="137"/>
      <c r="VUG111" s="137"/>
      <c r="VUH111" s="137"/>
      <c r="VUI111" s="137"/>
      <c r="VUJ111" s="137"/>
      <c r="VUK111" s="137"/>
      <c r="VUL111" s="137"/>
      <c r="VUM111" s="137"/>
      <c r="VUN111" s="137"/>
      <c r="VUO111" s="137"/>
      <c r="VUP111" s="137"/>
      <c r="VUQ111" s="137"/>
      <c r="VUR111" s="137"/>
      <c r="VUS111" s="137"/>
      <c r="VUT111" s="137"/>
      <c r="VUU111" s="137"/>
      <c r="VUV111" s="137"/>
      <c r="VUW111" s="137"/>
      <c r="VUX111" s="137"/>
      <c r="VUY111" s="137"/>
      <c r="VUZ111" s="136"/>
      <c r="VVA111" s="137"/>
      <c r="VVB111" s="137"/>
      <c r="VVC111" s="137"/>
      <c r="VVD111" s="137"/>
      <c r="VVE111" s="137"/>
      <c r="VVF111" s="137"/>
      <c r="VVG111" s="137"/>
      <c r="VVH111" s="137"/>
      <c r="VVI111" s="137"/>
      <c r="VVJ111" s="137"/>
      <c r="VVK111" s="137"/>
      <c r="VVL111" s="137"/>
      <c r="VVM111" s="137"/>
      <c r="VVN111" s="137"/>
      <c r="VVO111" s="137"/>
      <c r="VVP111" s="137"/>
      <c r="VVQ111" s="137"/>
      <c r="VVR111" s="137"/>
      <c r="VVS111" s="137"/>
      <c r="VVT111" s="137"/>
      <c r="VVU111" s="137"/>
      <c r="VVV111" s="136"/>
      <c r="VVW111" s="137"/>
      <c r="VVX111" s="137"/>
      <c r="VVY111" s="137"/>
      <c r="VVZ111" s="137"/>
      <c r="VWA111" s="137"/>
      <c r="VWB111" s="137"/>
      <c r="VWC111" s="137"/>
      <c r="VWD111" s="137"/>
      <c r="VWE111" s="137"/>
      <c r="VWF111" s="137"/>
      <c r="VWG111" s="137"/>
      <c r="VWH111" s="137"/>
      <c r="VWI111" s="137"/>
      <c r="VWJ111" s="137"/>
      <c r="VWK111" s="137"/>
      <c r="VWL111" s="137"/>
      <c r="VWM111" s="137"/>
      <c r="VWN111" s="137"/>
      <c r="VWO111" s="137"/>
      <c r="VWP111" s="137"/>
      <c r="VWQ111" s="137"/>
      <c r="VWR111" s="136"/>
      <c r="VWS111" s="137"/>
      <c r="VWT111" s="137"/>
      <c r="VWU111" s="137"/>
      <c r="VWV111" s="137"/>
      <c r="VWW111" s="137"/>
      <c r="VWX111" s="137"/>
      <c r="VWY111" s="137"/>
      <c r="VWZ111" s="137"/>
      <c r="VXA111" s="137"/>
      <c r="VXB111" s="137"/>
      <c r="VXC111" s="137"/>
      <c r="VXD111" s="137"/>
      <c r="VXE111" s="137"/>
      <c r="VXF111" s="137"/>
      <c r="VXG111" s="137"/>
      <c r="VXH111" s="137"/>
      <c r="VXI111" s="137"/>
      <c r="VXJ111" s="137"/>
      <c r="VXK111" s="137"/>
      <c r="VXL111" s="137"/>
      <c r="VXM111" s="137"/>
      <c r="VXN111" s="136"/>
      <c r="VXO111" s="137"/>
      <c r="VXP111" s="137"/>
      <c r="VXQ111" s="137"/>
      <c r="VXR111" s="137"/>
      <c r="VXS111" s="137"/>
      <c r="VXT111" s="137"/>
      <c r="VXU111" s="137"/>
      <c r="VXV111" s="137"/>
      <c r="VXW111" s="137"/>
      <c r="VXX111" s="137"/>
      <c r="VXY111" s="137"/>
      <c r="VXZ111" s="137"/>
      <c r="VYA111" s="137"/>
      <c r="VYB111" s="137"/>
      <c r="VYC111" s="137"/>
      <c r="VYD111" s="137"/>
      <c r="VYE111" s="137"/>
      <c r="VYF111" s="137"/>
      <c r="VYG111" s="137"/>
      <c r="VYH111" s="137"/>
      <c r="VYI111" s="137"/>
      <c r="VYJ111" s="136"/>
      <c r="VYK111" s="137"/>
      <c r="VYL111" s="137"/>
      <c r="VYM111" s="137"/>
      <c r="VYN111" s="137"/>
      <c r="VYO111" s="137"/>
      <c r="VYP111" s="137"/>
      <c r="VYQ111" s="137"/>
      <c r="VYR111" s="137"/>
      <c r="VYS111" s="137"/>
      <c r="VYT111" s="137"/>
      <c r="VYU111" s="137"/>
      <c r="VYV111" s="137"/>
      <c r="VYW111" s="137"/>
      <c r="VYX111" s="137"/>
      <c r="VYY111" s="137"/>
      <c r="VYZ111" s="137"/>
      <c r="VZA111" s="137"/>
      <c r="VZB111" s="137"/>
      <c r="VZC111" s="137"/>
      <c r="VZD111" s="137"/>
      <c r="VZE111" s="137"/>
      <c r="VZF111" s="136"/>
      <c r="VZG111" s="137"/>
      <c r="VZH111" s="137"/>
      <c r="VZI111" s="137"/>
      <c r="VZJ111" s="137"/>
      <c r="VZK111" s="137"/>
      <c r="VZL111" s="137"/>
      <c r="VZM111" s="137"/>
      <c r="VZN111" s="137"/>
      <c r="VZO111" s="137"/>
      <c r="VZP111" s="137"/>
      <c r="VZQ111" s="137"/>
      <c r="VZR111" s="137"/>
      <c r="VZS111" s="137"/>
      <c r="VZT111" s="137"/>
      <c r="VZU111" s="137"/>
      <c r="VZV111" s="137"/>
      <c r="VZW111" s="137"/>
      <c r="VZX111" s="137"/>
      <c r="VZY111" s="137"/>
      <c r="VZZ111" s="137"/>
      <c r="WAA111" s="137"/>
      <c r="WAB111" s="136"/>
      <c r="WAC111" s="137"/>
      <c r="WAD111" s="137"/>
      <c r="WAE111" s="137"/>
      <c r="WAF111" s="137"/>
      <c r="WAG111" s="137"/>
      <c r="WAH111" s="137"/>
      <c r="WAI111" s="137"/>
      <c r="WAJ111" s="137"/>
      <c r="WAK111" s="137"/>
      <c r="WAL111" s="137"/>
      <c r="WAM111" s="137"/>
      <c r="WAN111" s="137"/>
      <c r="WAO111" s="137"/>
      <c r="WAP111" s="137"/>
      <c r="WAQ111" s="137"/>
      <c r="WAR111" s="137"/>
      <c r="WAS111" s="137"/>
      <c r="WAT111" s="137"/>
      <c r="WAU111" s="137"/>
      <c r="WAV111" s="137"/>
      <c r="WAW111" s="137"/>
      <c r="WAX111" s="136"/>
      <c r="WAY111" s="137"/>
      <c r="WAZ111" s="137"/>
      <c r="WBA111" s="137"/>
      <c r="WBB111" s="137"/>
      <c r="WBC111" s="137"/>
      <c r="WBD111" s="137"/>
      <c r="WBE111" s="137"/>
      <c r="WBF111" s="137"/>
      <c r="WBG111" s="137"/>
      <c r="WBH111" s="137"/>
      <c r="WBI111" s="137"/>
      <c r="WBJ111" s="137"/>
      <c r="WBK111" s="137"/>
      <c r="WBL111" s="137"/>
      <c r="WBM111" s="137"/>
      <c r="WBN111" s="137"/>
      <c r="WBO111" s="137"/>
      <c r="WBP111" s="137"/>
      <c r="WBQ111" s="137"/>
      <c r="WBR111" s="137"/>
      <c r="WBS111" s="137"/>
      <c r="WBT111" s="136"/>
      <c r="WBU111" s="137"/>
      <c r="WBV111" s="137"/>
      <c r="WBW111" s="137"/>
      <c r="WBX111" s="137"/>
      <c r="WBY111" s="137"/>
      <c r="WBZ111" s="137"/>
      <c r="WCA111" s="137"/>
      <c r="WCB111" s="137"/>
      <c r="WCC111" s="137"/>
      <c r="WCD111" s="137"/>
      <c r="WCE111" s="137"/>
      <c r="WCF111" s="137"/>
      <c r="WCG111" s="137"/>
      <c r="WCH111" s="137"/>
      <c r="WCI111" s="137"/>
      <c r="WCJ111" s="137"/>
      <c r="WCK111" s="137"/>
      <c r="WCL111" s="137"/>
      <c r="WCM111" s="137"/>
      <c r="WCN111" s="137"/>
      <c r="WCO111" s="137"/>
      <c r="WCP111" s="136"/>
      <c r="WCQ111" s="137"/>
      <c r="WCR111" s="137"/>
      <c r="WCS111" s="137"/>
      <c r="WCT111" s="137"/>
      <c r="WCU111" s="137"/>
      <c r="WCV111" s="137"/>
      <c r="WCW111" s="137"/>
      <c r="WCX111" s="137"/>
      <c r="WCY111" s="137"/>
      <c r="WCZ111" s="137"/>
      <c r="WDA111" s="137"/>
      <c r="WDB111" s="137"/>
      <c r="WDC111" s="137"/>
      <c r="WDD111" s="137"/>
      <c r="WDE111" s="137"/>
      <c r="WDF111" s="137"/>
      <c r="WDG111" s="137"/>
      <c r="WDH111" s="137"/>
      <c r="WDI111" s="137"/>
      <c r="WDJ111" s="137"/>
      <c r="WDK111" s="137"/>
      <c r="WDL111" s="136"/>
      <c r="WDM111" s="137"/>
      <c r="WDN111" s="137"/>
      <c r="WDO111" s="137"/>
      <c r="WDP111" s="137"/>
      <c r="WDQ111" s="137"/>
      <c r="WDR111" s="137"/>
      <c r="WDS111" s="137"/>
      <c r="WDT111" s="137"/>
      <c r="WDU111" s="137"/>
      <c r="WDV111" s="137"/>
      <c r="WDW111" s="137"/>
      <c r="WDX111" s="137"/>
      <c r="WDY111" s="137"/>
      <c r="WDZ111" s="137"/>
      <c r="WEA111" s="137"/>
      <c r="WEB111" s="137"/>
      <c r="WEC111" s="137"/>
      <c r="WED111" s="137"/>
      <c r="WEE111" s="137"/>
      <c r="WEF111" s="137"/>
      <c r="WEG111" s="137"/>
      <c r="WEH111" s="136"/>
      <c r="WEI111" s="137"/>
      <c r="WEJ111" s="137"/>
      <c r="WEK111" s="137"/>
      <c r="WEL111" s="137"/>
      <c r="WEM111" s="137"/>
      <c r="WEN111" s="137"/>
      <c r="WEO111" s="137"/>
      <c r="WEP111" s="137"/>
      <c r="WEQ111" s="137"/>
      <c r="WER111" s="137"/>
      <c r="WES111" s="137"/>
      <c r="WET111" s="137"/>
      <c r="WEU111" s="137"/>
      <c r="WEV111" s="137"/>
      <c r="WEW111" s="137"/>
      <c r="WEX111" s="137"/>
      <c r="WEY111" s="137"/>
      <c r="WEZ111" s="137"/>
      <c r="WFA111" s="137"/>
      <c r="WFB111" s="137"/>
      <c r="WFC111" s="137"/>
      <c r="WFD111" s="136"/>
      <c r="WFE111" s="137"/>
      <c r="WFF111" s="137"/>
      <c r="WFG111" s="137"/>
      <c r="WFH111" s="137"/>
      <c r="WFI111" s="137"/>
      <c r="WFJ111" s="137"/>
      <c r="WFK111" s="137"/>
      <c r="WFL111" s="137"/>
      <c r="WFM111" s="137"/>
      <c r="WFN111" s="137"/>
      <c r="WFO111" s="137"/>
      <c r="WFP111" s="137"/>
      <c r="WFQ111" s="137"/>
      <c r="WFR111" s="137"/>
      <c r="WFS111" s="137"/>
      <c r="WFT111" s="137"/>
      <c r="WFU111" s="137"/>
      <c r="WFV111" s="137"/>
      <c r="WFW111" s="137"/>
      <c r="WFX111" s="137"/>
      <c r="WFY111" s="137"/>
      <c r="WFZ111" s="136"/>
      <c r="WGA111" s="137"/>
      <c r="WGB111" s="137"/>
      <c r="WGC111" s="137"/>
      <c r="WGD111" s="137"/>
      <c r="WGE111" s="137"/>
      <c r="WGF111" s="137"/>
      <c r="WGG111" s="137"/>
      <c r="WGH111" s="137"/>
      <c r="WGI111" s="137"/>
      <c r="WGJ111" s="137"/>
      <c r="WGK111" s="137"/>
      <c r="WGL111" s="137"/>
      <c r="WGM111" s="137"/>
      <c r="WGN111" s="137"/>
      <c r="WGO111" s="137"/>
      <c r="WGP111" s="137"/>
      <c r="WGQ111" s="137"/>
      <c r="WGR111" s="137"/>
      <c r="WGS111" s="137"/>
      <c r="WGT111" s="137"/>
      <c r="WGU111" s="137"/>
      <c r="WGV111" s="136"/>
      <c r="WGW111" s="137"/>
      <c r="WGX111" s="137"/>
      <c r="WGY111" s="137"/>
      <c r="WGZ111" s="137"/>
      <c r="WHA111" s="137"/>
      <c r="WHB111" s="137"/>
      <c r="WHC111" s="137"/>
      <c r="WHD111" s="137"/>
      <c r="WHE111" s="137"/>
      <c r="WHF111" s="137"/>
      <c r="WHG111" s="137"/>
      <c r="WHH111" s="137"/>
      <c r="WHI111" s="137"/>
      <c r="WHJ111" s="137"/>
      <c r="WHK111" s="137"/>
      <c r="WHL111" s="137"/>
      <c r="WHM111" s="137"/>
      <c r="WHN111" s="137"/>
      <c r="WHO111" s="137"/>
      <c r="WHP111" s="137"/>
      <c r="WHQ111" s="137"/>
      <c r="WHR111" s="136"/>
      <c r="WHS111" s="137"/>
      <c r="WHT111" s="137"/>
      <c r="WHU111" s="137"/>
      <c r="WHV111" s="137"/>
      <c r="WHW111" s="137"/>
      <c r="WHX111" s="137"/>
      <c r="WHY111" s="137"/>
      <c r="WHZ111" s="137"/>
      <c r="WIA111" s="137"/>
      <c r="WIB111" s="137"/>
      <c r="WIC111" s="137"/>
      <c r="WID111" s="137"/>
      <c r="WIE111" s="137"/>
      <c r="WIF111" s="137"/>
      <c r="WIG111" s="137"/>
      <c r="WIH111" s="137"/>
      <c r="WII111" s="137"/>
      <c r="WIJ111" s="137"/>
      <c r="WIK111" s="137"/>
      <c r="WIL111" s="137"/>
      <c r="WIM111" s="137"/>
      <c r="WIN111" s="136"/>
      <c r="WIO111" s="137"/>
      <c r="WIP111" s="137"/>
      <c r="WIQ111" s="137"/>
      <c r="WIR111" s="137"/>
      <c r="WIS111" s="137"/>
      <c r="WIT111" s="137"/>
      <c r="WIU111" s="137"/>
      <c r="WIV111" s="137"/>
      <c r="WIW111" s="137"/>
      <c r="WIX111" s="137"/>
      <c r="WIY111" s="137"/>
      <c r="WIZ111" s="137"/>
      <c r="WJA111" s="137"/>
      <c r="WJB111" s="137"/>
      <c r="WJC111" s="137"/>
      <c r="WJD111" s="137"/>
      <c r="WJE111" s="137"/>
      <c r="WJF111" s="137"/>
      <c r="WJG111" s="137"/>
      <c r="WJH111" s="137"/>
      <c r="WJI111" s="137"/>
      <c r="WJJ111" s="136"/>
      <c r="WJK111" s="137"/>
      <c r="WJL111" s="137"/>
      <c r="WJM111" s="137"/>
      <c r="WJN111" s="137"/>
      <c r="WJO111" s="137"/>
      <c r="WJP111" s="137"/>
      <c r="WJQ111" s="137"/>
      <c r="WJR111" s="137"/>
      <c r="WJS111" s="137"/>
      <c r="WJT111" s="137"/>
      <c r="WJU111" s="137"/>
      <c r="WJV111" s="137"/>
      <c r="WJW111" s="137"/>
      <c r="WJX111" s="137"/>
      <c r="WJY111" s="137"/>
      <c r="WJZ111" s="137"/>
      <c r="WKA111" s="137"/>
      <c r="WKB111" s="137"/>
      <c r="WKC111" s="137"/>
      <c r="WKD111" s="137"/>
      <c r="WKE111" s="137"/>
      <c r="WKF111" s="136"/>
      <c r="WKG111" s="137"/>
      <c r="WKH111" s="137"/>
      <c r="WKI111" s="137"/>
      <c r="WKJ111" s="137"/>
      <c r="WKK111" s="137"/>
      <c r="WKL111" s="137"/>
      <c r="WKM111" s="137"/>
      <c r="WKN111" s="137"/>
      <c r="WKO111" s="137"/>
      <c r="WKP111" s="137"/>
      <c r="WKQ111" s="137"/>
      <c r="WKR111" s="137"/>
      <c r="WKS111" s="137"/>
      <c r="WKT111" s="137"/>
      <c r="WKU111" s="137"/>
      <c r="WKV111" s="137"/>
      <c r="WKW111" s="137"/>
      <c r="WKX111" s="137"/>
      <c r="WKY111" s="137"/>
      <c r="WKZ111" s="137"/>
      <c r="WLA111" s="137"/>
      <c r="WLB111" s="136"/>
      <c r="WLC111" s="137"/>
      <c r="WLD111" s="137"/>
      <c r="WLE111" s="137"/>
      <c r="WLF111" s="137"/>
      <c r="WLG111" s="137"/>
      <c r="WLH111" s="137"/>
      <c r="WLI111" s="137"/>
      <c r="WLJ111" s="137"/>
      <c r="WLK111" s="137"/>
      <c r="WLL111" s="137"/>
      <c r="WLM111" s="137"/>
      <c r="WLN111" s="137"/>
      <c r="WLO111" s="137"/>
      <c r="WLP111" s="137"/>
      <c r="WLQ111" s="137"/>
      <c r="WLR111" s="137"/>
      <c r="WLS111" s="137"/>
      <c r="WLT111" s="137"/>
      <c r="WLU111" s="137"/>
      <c r="WLV111" s="137"/>
      <c r="WLW111" s="137"/>
      <c r="WLX111" s="136"/>
      <c r="WLY111" s="137"/>
      <c r="WLZ111" s="137"/>
      <c r="WMA111" s="137"/>
      <c r="WMB111" s="137"/>
      <c r="WMC111" s="137"/>
      <c r="WMD111" s="137"/>
      <c r="WME111" s="137"/>
      <c r="WMF111" s="137"/>
      <c r="WMG111" s="137"/>
      <c r="WMH111" s="137"/>
      <c r="WMI111" s="137"/>
      <c r="WMJ111" s="137"/>
      <c r="WMK111" s="137"/>
      <c r="WML111" s="137"/>
      <c r="WMM111" s="137"/>
      <c r="WMN111" s="137"/>
      <c r="WMO111" s="137"/>
      <c r="WMP111" s="137"/>
      <c r="WMQ111" s="137"/>
      <c r="WMR111" s="137"/>
      <c r="WMS111" s="137"/>
      <c r="WMT111" s="136"/>
      <c r="WMU111" s="137"/>
      <c r="WMV111" s="137"/>
      <c r="WMW111" s="137"/>
      <c r="WMX111" s="137"/>
      <c r="WMY111" s="137"/>
      <c r="WMZ111" s="137"/>
      <c r="WNA111" s="137"/>
      <c r="WNB111" s="137"/>
      <c r="WNC111" s="137"/>
      <c r="WND111" s="137"/>
      <c r="WNE111" s="137"/>
      <c r="WNF111" s="137"/>
      <c r="WNG111" s="137"/>
      <c r="WNH111" s="137"/>
      <c r="WNI111" s="137"/>
      <c r="WNJ111" s="137"/>
      <c r="WNK111" s="137"/>
      <c r="WNL111" s="137"/>
      <c r="WNM111" s="137"/>
      <c r="WNN111" s="137"/>
      <c r="WNO111" s="137"/>
      <c r="WNP111" s="136"/>
      <c r="WNQ111" s="137"/>
      <c r="WNR111" s="137"/>
      <c r="WNS111" s="137"/>
      <c r="WNT111" s="137"/>
      <c r="WNU111" s="137"/>
      <c r="WNV111" s="137"/>
      <c r="WNW111" s="137"/>
      <c r="WNX111" s="137"/>
      <c r="WNY111" s="137"/>
      <c r="WNZ111" s="137"/>
      <c r="WOA111" s="137"/>
      <c r="WOB111" s="137"/>
      <c r="WOC111" s="137"/>
      <c r="WOD111" s="137"/>
      <c r="WOE111" s="137"/>
      <c r="WOF111" s="137"/>
      <c r="WOG111" s="137"/>
      <c r="WOH111" s="137"/>
      <c r="WOI111" s="137"/>
      <c r="WOJ111" s="137"/>
      <c r="WOK111" s="137"/>
      <c r="WOL111" s="136"/>
      <c r="WOM111" s="137"/>
      <c r="WON111" s="137"/>
      <c r="WOO111" s="137"/>
      <c r="WOP111" s="137"/>
      <c r="WOQ111" s="137"/>
      <c r="WOR111" s="137"/>
      <c r="WOS111" s="137"/>
      <c r="WOT111" s="137"/>
      <c r="WOU111" s="137"/>
      <c r="WOV111" s="137"/>
      <c r="WOW111" s="137"/>
      <c r="WOX111" s="137"/>
      <c r="WOY111" s="137"/>
      <c r="WOZ111" s="137"/>
      <c r="WPA111" s="137"/>
      <c r="WPB111" s="137"/>
      <c r="WPC111" s="137"/>
      <c r="WPD111" s="137"/>
      <c r="WPE111" s="137"/>
      <c r="WPF111" s="137"/>
      <c r="WPG111" s="137"/>
      <c r="WPH111" s="136"/>
      <c r="WPI111" s="137"/>
      <c r="WPJ111" s="137"/>
      <c r="WPK111" s="137"/>
      <c r="WPL111" s="137"/>
      <c r="WPM111" s="137"/>
      <c r="WPN111" s="137"/>
      <c r="WPO111" s="137"/>
      <c r="WPP111" s="137"/>
      <c r="WPQ111" s="137"/>
      <c r="WPR111" s="137"/>
      <c r="WPS111" s="137"/>
      <c r="WPT111" s="137"/>
      <c r="WPU111" s="137"/>
      <c r="WPV111" s="137"/>
      <c r="WPW111" s="137"/>
      <c r="WPX111" s="137"/>
      <c r="WPY111" s="137"/>
      <c r="WPZ111" s="137"/>
      <c r="WQA111" s="137"/>
      <c r="WQB111" s="137"/>
      <c r="WQC111" s="137"/>
      <c r="WQD111" s="136"/>
      <c r="WQE111" s="137"/>
      <c r="WQF111" s="137"/>
      <c r="WQG111" s="137"/>
      <c r="WQH111" s="137"/>
      <c r="WQI111" s="137"/>
      <c r="WQJ111" s="137"/>
      <c r="WQK111" s="137"/>
      <c r="WQL111" s="137"/>
      <c r="WQM111" s="137"/>
      <c r="WQN111" s="137"/>
      <c r="WQO111" s="137"/>
      <c r="WQP111" s="137"/>
      <c r="WQQ111" s="137"/>
      <c r="WQR111" s="137"/>
      <c r="WQS111" s="137"/>
      <c r="WQT111" s="137"/>
      <c r="WQU111" s="137"/>
      <c r="WQV111" s="137"/>
      <c r="WQW111" s="137"/>
      <c r="WQX111" s="137"/>
      <c r="WQY111" s="137"/>
      <c r="WQZ111" s="136"/>
      <c r="WRA111" s="137"/>
      <c r="WRB111" s="137"/>
      <c r="WRC111" s="137"/>
      <c r="WRD111" s="137"/>
      <c r="WRE111" s="137"/>
      <c r="WRF111" s="137"/>
      <c r="WRG111" s="137"/>
      <c r="WRH111" s="137"/>
      <c r="WRI111" s="137"/>
      <c r="WRJ111" s="137"/>
      <c r="WRK111" s="137"/>
      <c r="WRL111" s="137"/>
      <c r="WRM111" s="137"/>
      <c r="WRN111" s="137"/>
      <c r="WRO111" s="137"/>
      <c r="WRP111" s="137"/>
      <c r="WRQ111" s="137"/>
      <c r="WRR111" s="137"/>
      <c r="WRS111" s="137"/>
      <c r="WRT111" s="137"/>
      <c r="WRU111" s="137"/>
      <c r="WRV111" s="136"/>
      <c r="WRW111" s="137"/>
      <c r="WRX111" s="137"/>
      <c r="WRY111" s="137"/>
      <c r="WRZ111" s="137"/>
      <c r="WSA111" s="137"/>
      <c r="WSB111" s="137"/>
      <c r="WSC111" s="137"/>
      <c r="WSD111" s="137"/>
      <c r="WSE111" s="137"/>
      <c r="WSF111" s="137"/>
      <c r="WSG111" s="137"/>
      <c r="WSH111" s="137"/>
      <c r="WSI111" s="137"/>
      <c r="WSJ111" s="137"/>
      <c r="WSK111" s="137"/>
      <c r="WSL111" s="137"/>
      <c r="WSM111" s="137"/>
      <c r="WSN111" s="137"/>
      <c r="WSO111" s="137"/>
      <c r="WSP111" s="137"/>
      <c r="WSQ111" s="137"/>
      <c r="WSR111" s="136"/>
      <c r="WSS111" s="137"/>
      <c r="WST111" s="137"/>
      <c r="WSU111" s="137"/>
      <c r="WSV111" s="137"/>
      <c r="WSW111" s="137"/>
      <c r="WSX111" s="137"/>
      <c r="WSY111" s="137"/>
      <c r="WSZ111" s="137"/>
      <c r="WTA111" s="137"/>
      <c r="WTB111" s="137"/>
      <c r="WTC111" s="137"/>
      <c r="WTD111" s="137"/>
      <c r="WTE111" s="137"/>
      <c r="WTF111" s="137"/>
      <c r="WTG111" s="137"/>
      <c r="WTH111" s="137"/>
      <c r="WTI111" s="137"/>
      <c r="WTJ111" s="137"/>
      <c r="WTK111" s="137"/>
      <c r="WTL111" s="137"/>
      <c r="WTM111" s="137"/>
      <c r="WTN111" s="136"/>
      <c r="WTO111" s="137"/>
      <c r="WTP111" s="137"/>
      <c r="WTQ111" s="137"/>
      <c r="WTR111" s="137"/>
      <c r="WTS111" s="137"/>
      <c r="WTT111" s="137"/>
      <c r="WTU111" s="137"/>
      <c r="WTV111" s="137"/>
      <c r="WTW111" s="137"/>
      <c r="WTX111" s="137"/>
      <c r="WTY111" s="137"/>
      <c r="WTZ111" s="137"/>
      <c r="WUA111" s="137"/>
      <c r="WUB111" s="137"/>
      <c r="WUC111" s="137"/>
      <c r="WUD111" s="137"/>
      <c r="WUE111" s="137"/>
      <c r="WUF111" s="137"/>
      <c r="WUG111" s="137"/>
      <c r="WUH111" s="137"/>
      <c r="WUI111" s="137"/>
      <c r="WUJ111" s="136"/>
      <c r="WUK111" s="137"/>
      <c r="WUL111" s="137"/>
      <c r="WUM111" s="137"/>
      <c r="WUN111" s="137"/>
      <c r="WUO111" s="137"/>
      <c r="WUP111" s="137"/>
      <c r="WUQ111" s="137"/>
      <c r="WUR111" s="137"/>
      <c r="WUS111" s="137"/>
      <c r="WUT111" s="137"/>
      <c r="WUU111" s="137"/>
      <c r="WUV111" s="137"/>
      <c r="WUW111" s="137"/>
      <c r="WUX111" s="137"/>
      <c r="WUY111" s="137"/>
      <c r="WUZ111" s="137"/>
      <c r="WVA111" s="137"/>
      <c r="WVB111" s="137"/>
      <c r="WVC111" s="137"/>
      <c r="WVD111" s="137"/>
      <c r="WVE111" s="137"/>
      <c r="WVF111" s="136"/>
      <c r="WVG111" s="137"/>
      <c r="WVH111" s="137"/>
      <c r="WVI111" s="137"/>
      <c r="WVJ111" s="137"/>
      <c r="WVK111" s="137"/>
      <c r="WVL111" s="137"/>
      <c r="WVM111" s="137"/>
      <c r="WVN111" s="137"/>
      <c r="WVO111" s="137"/>
      <c r="WVP111" s="137"/>
      <c r="WVQ111" s="137"/>
      <c r="WVR111" s="137"/>
      <c r="WVS111" s="137"/>
      <c r="WVT111" s="137"/>
      <c r="WVU111" s="137"/>
      <c r="WVV111" s="137"/>
      <c r="WVW111" s="137"/>
      <c r="WVX111" s="137"/>
      <c r="WVY111" s="137"/>
      <c r="WVZ111" s="137"/>
      <c r="WWA111" s="137"/>
      <c r="WWB111" s="136"/>
      <c r="WWC111" s="137"/>
      <c r="WWD111" s="137"/>
      <c r="WWE111" s="137"/>
      <c r="WWF111" s="137"/>
      <c r="WWG111" s="137"/>
      <c r="WWH111" s="137"/>
      <c r="WWI111" s="137"/>
      <c r="WWJ111" s="137"/>
      <c r="WWK111" s="137"/>
      <c r="WWL111" s="137"/>
      <c r="WWM111" s="137"/>
      <c r="WWN111" s="137"/>
      <c r="WWO111" s="137"/>
      <c r="WWP111" s="137"/>
      <c r="WWQ111" s="137"/>
      <c r="WWR111" s="137"/>
      <c r="WWS111" s="137"/>
      <c r="WWT111" s="137"/>
      <c r="WWU111" s="137"/>
      <c r="WWV111" s="137"/>
      <c r="WWW111" s="137"/>
      <c r="WWX111" s="136"/>
      <c r="WWY111" s="137"/>
      <c r="WWZ111" s="137"/>
      <c r="WXA111" s="137"/>
      <c r="WXB111" s="137"/>
      <c r="WXC111" s="137"/>
      <c r="WXD111" s="137"/>
      <c r="WXE111" s="137"/>
      <c r="WXF111" s="137"/>
      <c r="WXG111" s="137"/>
      <c r="WXH111" s="137"/>
      <c r="WXI111" s="137"/>
      <c r="WXJ111" s="137"/>
      <c r="WXK111" s="137"/>
      <c r="WXL111" s="137"/>
      <c r="WXM111" s="137"/>
      <c r="WXN111" s="137"/>
      <c r="WXO111" s="137"/>
      <c r="WXP111" s="137"/>
      <c r="WXQ111" s="137"/>
      <c r="WXR111" s="137"/>
      <c r="WXS111" s="137"/>
      <c r="WXT111" s="136"/>
      <c r="WXU111" s="137"/>
      <c r="WXV111" s="137"/>
      <c r="WXW111" s="137"/>
      <c r="WXX111" s="137"/>
      <c r="WXY111" s="137"/>
      <c r="WXZ111" s="137"/>
      <c r="WYA111" s="137"/>
      <c r="WYB111" s="137"/>
      <c r="WYC111" s="137"/>
      <c r="WYD111" s="137"/>
      <c r="WYE111" s="137"/>
      <c r="WYF111" s="137"/>
      <c r="WYG111" s="137"/>
      <c r="WYH111" s="137"/>
      <c r="WYI111" s="137"/>
      <c r="WYJ111" s="137"/>
      <c r="WYK111" s="137"/>
      <c r="WYL111" s="137"/>
      <c r="WYM111" s="137"/>
      <c r="WYN111" s="137"/>
      <c r="WYO111" s="137"/>
      <c r="WYP111" s="136"/>
      <c r="WYQ111" s="137"/>
      <c r="WYR111" s="137"/>
      <c r="WYS111" s="137"/>
      <c r="WYT111" s="137"/>
      <c r="WYU111" s="137"/>
      <c r="WYV111" s="137"/>
      <c r="WYW111" s="137"/>
      <c r="WYX111" s="137"/>
      <c r="WYY111" s="137"/>
      <c r="WYZ111" s="137"/>
      <c r="WZA111" s="137"/>
      <c r="WZB111" s="137"/>
      <c r="WZC111" s="137"/>
      <c r="WZD111" s="137"/>
      <c r="WZE111" s="137"/>
      <c r="WZF111" s="137"/>
      <c r="WZG111" s="137"/>
      <c r="WZH111" s="137"/>
      <c r="WZI111" s="137"/>
      <c r="WZJ111" s="137"/>
      <c r="WZK111" s="137"/>
      <c r="WZL111" s="136"/>
      <c r="WZM111" s="137"/>
      <c r="WZN111" s="137"/>
      <c r="WZO111" s="137"/>
      <c r="WZP111" s="137"/>
      <c r="WZQ111" s="137"/>
      <c r="WZR111" s="137"/>
      <c r="WZS111" s="137"/>
      <c r="WZT111" s="137"/>
      <c r="WZU111" s="137"/>
      <c r="WZV111" s="137"/>
      <c r="WZW111" s="137"/>
      <c r="WZX111" s="137"/>
      <c r="WZY111" s="137"/>
      <c r="WZZ111" s="137"/>
      <c r="XAA111" s="137"/>
      <c r="XAB111" s="137"/>
      <c r="XAC111" s="137"/>
      <c r="XAD111" s="137"/>
      <c r="XAE111" s="137"/>
      <c r="XAF111" s="137"/>
      <c r="XAG111" s="137"/>
      <c r="XAH111" s="136"/>
      <c r="XAI111" s="137"/>
      <c r="XAJ111" s="137"/>
      <c r="XAK111" s="137"/>
      <c r="XAL111" s="137"/>
      <c r="XAM111" s="137"/>
      <c r="XAN111" s="137"/>
      <c r="XAO111" s="137"/>
      <c r="XAP111" s="137"/>
      <c r="XAQ111" s="137"/>
      <c r="XAR111" s="137"/>
      <c r="XAS111" s="137"/>
      <c r="XAT111" s="137"/>
      <c r="XAU111" s="137"/>
      <c r="XAV111" s="137"/>
      <c r="XAW111" s="137"/>
      <c r="XAX111" s="137"/>
      <c r="XAY111" s="137"/>
      <c r="XAZ111" s="137"/>
      <c r="XBA111" s="137"/>
      <c r="XBB111" s="137"/>
      <c r="XBC111" s="137"/>
      <c r="XBD111" s="136"/>
      <c r="XBE111" s="137"/>
      <c r="XBF111" s="137"/>
      <c r="XBG111" s="137"/>
      <c r="XBH111" s="137"/>
      <c r="XBI111" s="137"/>
      <c r="XBJ111" s="137"/>
      <c r="XBK111" s="137"/>
      <c r="XBL111" s="137"/>
      <c r="XBM111" s="137"/>
      <c r="XBN111" s="137"/>
      <c r="XBO111" s="137"/>
      <c r="XBP111" s="137"/>
      <c r="XBQ111" s="137"/>
      <c r="XBR111" s="137"/>
      <c r="XBS111" s="137"/>
      <c r="XBT111" s="137"/>
      <c r="XBU111" s="137"/>
      <c r="XBV111" s="137"/>
      <c r="XBW111" s="137"/>
      <c r="XBX111" s="137"/>
      <c r="XBY111" s="137"/>
      <c r="XBZ111" s="136"/>
      <c r="XCA111" s="137"/>
      <c r="XCB111" s="137"/>
      <c r="XCC111" s="137"/>
      <c r="XCD111" s="137"/>
      <c r="XCE111" s="137"/>
      <c r="XCF111" s="137"/>
      <c r="XCG111" s="137"/>
      <c r="XCH111" s="137"/>
      <c r="XCI111" s="137"/>
      <c r="XCJ111" s="137"/>
      <c r="XCK111" s="137"/>
      <c r="XCL111" s="137"/>
      <c r="XCM111" s="137"/>
      <c r="XCN111" s="137"/>
      <c r="XCO111" s="137"/>
      <c r="XCP111" s="137"/>
      <c r="XCQ111" s="137"/>
      <c r="XCR111" s="137"/>
      <c r="XCS111" s="137"/>
      <c r="XCT111" s="137"/>
      <c r="XCU111" s="137"/>
      <c r="XCV111" s="136"/>
      <c r="XCW111" s="137"/>
      <c r="XCX111" s="137"/>
      <c r="XCY111" s="137"/>
      <c r="XCZ111" s="137"/>
      <c r="XDA111" s="137"/>
      <c r="XDB111" s="137"/>
      <c r="XDC111" s="137"/>
      <c r="XDD111" s="137"/>
      <c r="XDE111" s="137"/>
      <c r="XDF111" s="137"/>
      <c r="XDG111" s="137"/>
      <c r="XDH111" s="137"/>
      <c r="XDI111" s="137"/>
      <c r="XDJ111" s="137"/>
      <c r="XDK111" s="137"/>
      <c r="XDL111" s="137"/>
      <c r="XDM111" s="137"/>
      <c r="XDN111" s="137"/>
      <c r="XDO111" s="137"/>
      <c r="XDP111" s="137"/>
      <c r="XDQ111" s="137"/>
      <c r="XDR111" s="136"/>
      <c r="XDS111" s="137"/>
      <c r="XDT111" s="137"/>
      <c r="XDU111" s="137"/>
      <c r="XDV111" s="137"/>
      <c r="XDW111" s="137"/>
      <c r="XDX111" s="137"/>
      <c r="XDY111" s="137"/>
      <c r="XDZ111" s="137"/>
      <c r="XEA111" s="137"/>
      <c r="XEB111" s="137"/>
      <c r="XEC111" s="137"/>
      <c r="XED111" s="137"/>
      <c r="XEE111" s="137"/>
      <c r="XEF111" s="137"/>
      <c r="XEG111" s="137"/>
      <c r="XEH111" s="137"/>
      <c r="XEI111" s="137"/>
      <c r="XEJ111" s="137"/>
      <c r="XEK111" s="137"/>
      <c r="XEL111" s="137"/>
      <c r="XEM111" s="137"/>
      <c r="XEN111" s="136"/>
      <c r="XEO111" s="136"/>
      <c r="XEP111" s="136"/>
      <c r="XEQ111" s="136"/>
      <c r="XER111" s="136"/>
      <c r="XES111" s="136"/>
      <c r="XET111" s="136"/>
      <c r="XEU111" s="136"/>
      <c r="XEV111" s="136"/>
      <c r="XEW111" s="136"/>
      <c r="XEX111" s="136"/>
      <c r="XEY111" s="136"/>
      <c r="XEZ111" s="136"/>
      <c r="XFA111" s="136"/>
      <c r="XFB111" s="136"/>
      <c r="XFC111" s="136"/>
    </row>
    <row r="112" spans="1:16383" s="48" customFormat="1" ht="15.5" x14ac:dyDescent="0.35">
      <c r="A112" s="119" t="s">
        <v>173</v>
      </c>
      <c r="B112" s="132"/>
      <c r="C112" s="132"/>
      <c r="D112" s="132"/>
      <c r="E112" s="132"/>
      <c r="F112" s="132"/>
      <c r="G112" s="132"/>
      <c r="H112" s="132"/>
      <c r="I112" s="132"/>
      <c r="J112" s="132"/>
      <c r="K112" s="132"/>
      <c r="L112" s="132"/>
      <c r="M112" s="132"/>
      <c r="N112" s="132"/>
      <c r="O112" s="52"/>
      <c r="P112" s="52"/>
      <c r="Q112" s="52"/>
      <c r="R112" s="52"/>
      <c r="S112" s="52"/>
      <c r="T112" s="52"/>
      <c r="U112" s="52"/>
      <c r="V112" s="52"/>
      <c r="W112" s="43"/>
      <c r="X112" s="43"/>
      <c r="Y112" s="43"/>
      <c r="Z112" s="43"/>
      <c r="AA112" s="43"/>
      <c r="AB112" s="43"/>
      <c r="AC112" s="43"/>
      <c r="AD112" s="43"/>
      <c r="AE112" s="43"/>
      <c r="AF112" s="43"/>
      <c r="AG112" s="43"/>
      <c r="AH112" s="43"/>
      <c r="AI112" s="43"/>
      <c r="AJ112" s="43"/>
      <c r="AK112" s="43"/>
      <c r="AL112" s="43"/>
      <c r="AM112" s="43"/>
      <c r="AN112" s="43"/>
      <c r="AO112" s="43"/>
      <c r="AP112" s="43"/>
      <c r="AQ112" s="43"/>
      <c r="AR112" s="52"/>
      <c r="AS112" s="43"/>
      <c r="AT112" s="43"/>
      <c r="AU112" s="43"/>
      <c r="AV112" s="43"/>
      <c r="AW112" s="43"/>
      <c r="AX112" s="43"/>
      <c r="AY112" s="43"/>
      <c r="AZ112" s="43"/>
      <c r="BA112" s="43"/>
      <c r="BB112" s="43"/>
      <c r="BC112" s="43"/>
      <c r="BD112" s="43"/>
      <c r="BE112" s="43"/>
      <c r="BF112" s="43"/>
      <c r="BG112" s="43"/>
      <c r="BH112" s="43"/>
      <c r="BI112" s="43"/>
      <c r="BJ112" s="43"/>
      <c r="BK112" s="43"/>
      <c r="BL112" s="43"/>
      <c r="BM112" s="43"/>
      <c r="BN112" s="52"/>
      <c r="BO112" s="43"/>
      <c r="BP112" s="43"/>
      <c r="BQ112" s="43"/>
      <c r="BR112" s="43"/>
      <c r="BS112" s="43"/>
      <c r="BT112" s="43"/>
      <c r="BU112" s="43"/>
      <c r="BV112" s="43"/>
      <c r="BW112" s="43"/>
      <c r="BX112" s="43"/>
      <c r="BY112" s="43"/>
      <c r="BZ112" s="43"/>
      <c r="CA112" s="43"/>
      <c r="CB112" s="43"/>
      <c r="CC112" s="43"/>
      <c r="CD112" s="43"/>
      <c r="CE112" s="43"/>
      <c r="CF112" s="43"/>
      <c r="CG112" s="43"/>
      <c r="CH112" s="43"/>
      <c r="CI112" s="43"/>
      <c r="CJ112" s="52"/>
      <c r="CK112" s="43"/>
      <c r="CL112" s="43"/>
      <c r="CM112" s="43"/>
      <c r="CN112" s="43"/>
      <c r="CO112" s="43"/>
      <c r="CP112" s="43"/>
      <c r="CQ112" s="43"/>
      <c r="CR112" s="43"/>
      <c r="CS112" s="43"/>
      <c r="CT112" s="43"/>
      <c r="CU112" s="43"/>
      <c r="CV112" s="43"/>
      <c r="CW112" s="43"/>
      <c r="CX112" s="43"/>
      <c r="CY112" s="43"/>
      <c r="CZ112" s="43"/>
      <c r="DA112" s="43"/>
      <c r="DB112" s="43"/>
      <c r="DC112" s="43"/>
      <c r="DD112" s="43"/>
      <c r="DE112" s="43"/>
      <c r="DF112" s="52"/>
      <c r="DG112" s="43"/>
      <c r="DH112" s="43"/>
      <c r="DI112" s="43"/>
      <c r="DJ112" s="43"/>
      <c r="DK112" s="43"/>
      <c r="DL112" s="43"/>
      <c r="DM112" s="43"/>
      <c r="DN112" s="43"/>
      <c r="DO112" s="43"/>
      <c r="DP112" s="43"/>
      <c r="DQ112" s="43"/>
      <c r="DR112" s="43"/>
      <c r="DS112" s="43"/>
      <c r="DT112" s="43"/>
      <c r="DU112" s="43"/>
      <c r="DV112" s="43"/>
      <c r="DW112" s="43"/>
      <c r="DX112" s="43"/>
      <c r="DY112" s="43"/>
      <c r="DZ112" s="43"/>
      <c r="EA112" s="43"/>
      <c r="EB112" s="52"/>
      <c r="EC112" s="43"/>
      <c r="ED112" s="43"/>
      <c r="EE112" s="43"/>
      <c r="EF112" s="43"/>
      <c r="EG112" s="43"/>
      <c r="EH112" s="43"/>
      <c r="EI112" s="43"/>
      <c r="EJ112" s="43"/>
      <c r="EK112" s="43"/>
      <c r="EL112" s="43"/>
      <c r="EM112" s="43"/>
      <c r="EN112" s="43"/>
      <c r="EO112" s="43"/>
      <c r="EP112" s="43"/>
      <c r="EQ112" s="43"/>
      <c r="ER112" s="43"/>
      <c r="ES112" s="43"/>
      <c r="ET112" s="43"/>
      <c r="EU112" s="43"/>
      <c r="EV112" s="43"/>
      <c r="EW112" s="43"/>
      <c r="EX112" s="52"/>
      <c r="EY112" s="43"/>
      <c r="EZ112" s="43"/>
      <c r="FA112" s="43"/>
      <c r="FB112" s="43"/>
      <c r="FC112" s="43"/>
      <c r="FD112" s="43"/>
      <c r="FE112" s="43"/>
      <c r="FF112" s="43"/>
      <c r="FG112" s="43"/>
      <c r="FH112" s="43"/>
      <c r="FI112" s="43"/>
      <c r="FJ112" s="43"/>
      <c r="FK112" s="43"/>
      <c r="FL112" s="43"/>
      <c r="FM112" s="43"/>
      <c r="FN112" s="43"/>
      <c r="FO112" s="43"/>
      <c r="FP112" s="43"/>
      <c r="FQ112" s="43"/>
      <c r="FR112" s="43"/>
      <c r="FS112" s="43"/>
      <c r="FT112" s="52"/>
      <c r="FU112" s="43"/>
      <c r="FV112" s="43"/>
      <c r="FW112" s="43"/>
      <c r="FX112" s="43"/>
      <c r="FY112" s="43"/>
      <c r="FZ112" s="43"/>
      <c r="GA112" s="43"/>
      <c r="GB112" s="43"/>
      <c r="GC112" s="43"/>
      <c r="GD112" s="43"/>
      <c r="GE112" s="43"/>
      <c r="GF112" s="43"/>
      <c r="GG112" s="43"/>
      <c r="GH112" s="43"/>
      <c r="GI112" s="43"/>
      <c r="GJ112" s="43"/>
      <c r="GK112" s="43"/>
      <c r="GL112" s="43"/>
      <c r="GM112" s="43"/>
      <c r="GN112" s="43"/>
      <c r="GO112" s="43"/>
      <c r="GP112" s="52"/>
      <c r="GQ112" s="43"/>
      <c r="GR112" s="43"/>
      <c r="GS112" s="43"/>
      <c r="GT112" s="43"/>
      <c r="GU112" s="43"/>
      <c r="GV112" s="43"/>
      <c r="GW112" s="43"/>
      <c r="GX112" s="43"/>
      <c r="GY112" s="43"/>
      <c r="GZ112" s="43"/>
      <c r="HA112" s="43"/>
      <c r="HB112" s="43"/>
      <c r="HC112" s="43"/>
      <c r="HD112" s="43"/>
      <c r="HE112" s="43"/>
      <c r="HF112" s="43"/>
      <c r="HG112" s="43"/>
      <c r="HH112" s="43"/>
      <c r="HI112" s="43"/>
      <c r="HJ112" s="43"/>
      <c r="HK112" s="43"/>
      <c r="HL112" s="52"/>
      <c r="HM112" s="43"/>
      <c r="HN112" s="43"/>
      <c r="HO112" s="43"/>
      <c r="HP112" s="43"/>
      <c r="HQ112" s="43"/>
      <c r="HR112" s="43"/>
      <c r="HS112" s="43"/>
      <c r="HT112" s="43"/>
      <c r="HU112" s="43"/>
      <c r="HV112" s="43"/>
      <c r="HW112" s="43"/>
      <c r="HX112" s="43"/>
      <c r="HY112" s="43"/>
      <c r="HZ112" s="43"/>
      <c r="IA112" s="43"/>
      <c r="IB112" s="43"/>
      <c r="IC112" s="43"/>
      <c r="ID112" s="43"/>
      <c r="IE112" s="43"/>
      <c r="IF112" s="43"/>
      <c r="IG112" s="43"/>
      <c r="IH112" s="52"/>
      <c r="II112" s="43"/>
      <c r="IJ112" s="43"/>
      <c r="IK112" s="43"/>
      <c r="IL112" s="43"/>
      <c r="IM112" s="43"/>
      <c r="IN112" s="43"/>
      <c r="IO112" s="43"/>
      <c r="IP112" s="43"/>
      <c r="IQ112" s="43"/>
      <c r="IR112" s="43"/>
      <c r="IS112" s="43"/>
      <c r="IT112" s="43"/>
      <c r="IU112" s="43"/>
      <c r="IV112" s="43"/>
      <c r="IW112" s="43"/>
      <c r="IX112" s="43"/>
      <c r="IY112" s="43"/>
      <c r="IZ112" s="43"/>
      <c r="JA112" s="43"/>
      <c r="JB112" s="43"/>
      <c r="JC112" s="43"/>
      <c r="JD112" s="52"/>
      <c r="JE112" s="43"/>
      <c r="JF112" s="43"/>
      <c r="JG112" s="43"/>
      <c r="JH112" s="43"/>
      <c r="JI112" s="43"/>
      <c r="JJ112" s="43"/>
      <c r="JK112" s="43"/>
      <c r="JL112" s="43"/>
      <c r="JM112" s="43"/>
      <c r="JN112" s="43"/>
      <c r="JO112" s="43"/>
      <c r="JP112" s="43"/>
      <c r="JQ112" s="43"/>
      <c r="JR112" s="43"/>
      <c r="JS112" s="43"/>
      <c r="JT112" s="43"/>
      <c r="JU112" s="43"/>
      <c r="JV112" s="43"/>
      <c r="JW112" s="43"/>
      <c r="JX112" s="43"/>
      <c r="JY112" s="43"/>
      <c r="JZ112" s="52"/>
      <c r="KA112" s="43"/>
      <c r="KB112" s="43"/>
      <c r="KC112" s="43"/>
      <c r="KD112" s="43"/>
      <c r="KE112" s="43"/>
      <c r="KF112" s="43"/>
      <c r="KG112" s="43"/>
      <c r="KH112" s="43"/>
      <c r="KI112" s="43"/>
      <c r="KJ112" s="43"/>
      <c r="KK112" s="43"/>
      <c r="KL112" s="43"/>
      <c r="KM112" s="43"/>
      <c r="KN112" s="43"/>
      <c r="KO112" s="43"/>
      <c r="KP112" s="43"/>
      <c r="KQ112" s="43"/>
      <c r="KR112" s="43"/>
      <c r="KS112" s="43"/>
      <c r="KT112" s="43"/>
      <c r="KU112" s="43"/>
      <c r="KV112" s="52"/>
      <c r="KW112" s="43"/>
      <c r="KX112" s="43"/>
      <c r="KY112" s="43"/>
      <c r="KZ112" s="43"/>
      <c r="LA112" s="43"/>
      <c r="LB112" s="43"/>
      <c r="LC112" s="43"/>
      <c r="LD112" s="43"/>
      <c r="LE112" s="43"/>
      <c r="LF112" s="43"/>
      <c r="LG112" s="43"/>
      <c r="LH112" s="43"/>
      <c r="LI112" s="43"/>
      <c r="LJ112" s="43"/>
      <c r="LK112" s="43"/>
      <c r="LL112" s="43"/>
      <c r="LM112" s="43"/>
      <c r="LN112" s="43"/>
      <c r="LO112" s="43"/>
      <c r="LP112" s="43"/>
      <c r="LQ112" s="43"/>
      <c r="LR112" s="52"/>
      <c r="LS112" s="43"/>
      <c r="LT112" s="43"/>
      <c r="LU112" s="43"/>
      <c r="LV112" s="43"/>
      <c r="LW112" s="43"/>
      <c r="LX112" s="43"/>
      <c r="LY112" s="43"/>
      <c r="LZ112" s="43"/>
      <c r="MA112" s="43"/>
      <c r="MB112" s="43"/>
      <c r="MC112" s="43"/>
      <c r="MD112" s="43"/>
      <c r="ME112" s="43"/>
      <c r="MF112" s="43"/>
      <c r="MG112" s="43"/>
      <c r="MH112" s="43"/>
      <c r="MI112" s="43"/>
      <c r="MJ112" s="43"/>
      <c r="MK112" s="43"/>
      <c r="ML112" s="43"/>
      <c r="MM112" s="43"/>
      <c r="MN112" s="52"/>
      <c r="MO112" s="43"/>
      <c r="MP112" s="43"/>
      <c r="MQ112" s="43"/>
      <c r="MR112" s="43"/>
      <c r="MS112" s="43"/>
      <c r="MT112" s="43"/>
      <c r="MU112" s="43"/>
      <c r="MV112" s="43"/>
      <c r="MW112" s="43"/>
      <c r="MX112" s="43"/>
      <c r="MY112" s="43"/>
      <c r="MZ112" s="43"/>
      <c r="NA112" s="43"/>
      <c r="NB112" s="43"/>
      <c r="NC112" s="43"/>
      <c r="ND112" s="43"/>
      <c r="NE112" s="43"/>
      <c r="NF112" s="43"/>
      <c r="NG112" s="43"/>
      <c r="NH112" s="43"/>
      <c r="NI112" s="43"/>
      <c r="NJ112" s="52"/>
      <c r="NK112" s="43"/>
      <c r="NL112" s="43"/>
      <c r="NM112" s="43"/>
      <c r="NN112" s="43"/>
      <c r="NO112" s="43"/>
      <c r="NP112" s="43"/>
      <c r="NQ112" s="43"/>
      <c r="NR112" s="43"/>
      <c r="NS112" s="43"/>
      <c r="NT112" s="43"/>
      <c r="NU112" s="43"/>
      <c r="NV112" s="43"/>
      <c r="NW112" s="43"/>
      <c r="NX112" s="43"/>
      <c r="NY112" s="43"/>
      <c r="NZ112" s="43"/>
      <c r="OA112" s="43"/>
      <c r="OB112" s="43"/>
      <c r="OC112" s="43"/>
      <c r="OD112" s="43"/>
      <c r="OE112" s="43"/>
      <c r="OF112" s="52"/>
      <c r="OG112" s="43"/>
      <c r="OH112" s="43"/>
      <c r="OI112" s="43"/>
      <c r="OJ112" s="43"/>
      <c r="OK112" s="43"/>
      <c r="OL112" s="43"/>
      <c r="OM112" s="43"/>
      <c r="ON112" s="43"/>
      <c r="OO112" s="43"/>
      <c r="OP112" s="43"/>
      <c r="OQ112" s="43"/>
      <c r="OR112" s="43"/>
      <c r="OS112" s="43"/>
      <c r="OT112" s="43"/>
      <c r="OU112" s="43"/>
      <c r="OV112" s="43"/>
      <c r="OW112" s="43"/>
      <c r="OX112" s="43"/>
      <c r="OY112" s="43"/>
      <c r="OZ112" s="43"/>
      <c r="PA112" s="43"/>
      <c r="PB112" s="52"/>
      <c r="PC112" s="43"/>
      <c r="PD112" s="43"/>
      <c r="PE112" s="43"/>
      <c r="PF112" s="43"/>
      <c r="PG112" s="43"/>
      <c r="PH112" s="43"/>
      <c r="PI112" s="43"/>
      <c r="PJ112" s="43"/>
      <c r="PK112" s="43"/>
      <c r="PL112" s="43"/>
      <c r="PM112" s="43"/>
      <c r="PN112" s="43"/>
      <c r="PO112" s="43"/>
      <c r="PP112" s="43"/>
      <c r="PQ112" s="43"/>
      <c r="PR112" s="43"/>
      <c r="PS112" s="43"/>
      <c r="PT112" s="43"/>
      <c r="PU112" s="43"/>
      <c r="PV112" s="43"/>
      <c r="PW112" s="43"/>
      <c r="PX112" s="52"/>
      <c r="PY112" s="43"/>
      <c r="PZ112" s="43"/>
      <c r="QA112" s="43"/>
      <c r="QB112" s="43"/>
      <c r="QC112" s="43"/>
      <c r="QD112" s="43"/>
      <c r="QE112" s="43"/>
      <c r="QF112" s="43"/>
      <c r="QG112" s="43"/>
      <c r="QH112" s="43"/>
      <c r="QI112" s="43"/>
      <c r="QJ112" s="43"/>
      <c r="QK112" s="43"/>
      <c r="QL112" s="43"/>
      <c r="QM112" s="43"/>
      <c r="QN112" s="43"/>
      <c r="QO112" s="43"/>
      <c r="QP112" s="43"/>
      <c r="QQ112" s="43"/>
      <c r="QR112" s="43"/>
      <c r="QS112" s="43"/>
      <c r="QT112" s="52"/>
      <c r="QU112" s="43"/>
      <c r="QV112" s="43"/>
      <c r="QW112" s="43"/>
      <c r="QX112" s="43"/>
      <c r="QY112" s="43"/>
      <c r="QZ112" s="43"/>
      <c r="RA112" s="43"/>
      <c r="RB112" s="43"/>
      <c r="RC112" s="43"/>
      <c r="RD112" s="43"/>
      <c r="RE112" s="43"/>
      <c r="RF112" s="43"/>
      <c r="RG112" s="43"/>
      <c r="RH112" s="43"/>
      <c r="RI112" s="43"/>
      <c r="RJ112" s="43"/>
      <c r="RK112" s="43"/>
      <c r="RL112" s="43"/>
      <c r="RM112" s="43"/>
      <c r="RN112" s="43"/>
      <c r="RO112" s="43"/>
      <c r="RP112" s="52"/>
      <c r="RQ112" s="43"/>
      <c r="RR112" s="43"/>
      <c r="RS112" s="43"/>
      <c r="RT112" s="43"/>
      <c r="RU112" s="43"/>
      <c r="RV112" s="43"/>
      <c r="RW112" s="43"/>
      <c r="RX112" s="43"/>
      <c r="RY112" s="43"/>
      <c r="RZ112" s="43"/>
      <c r="SA112" s="43"/>
      <c r="SB112" s="43"/>
      <c r="SC112" s="43"/>
      <c r="SD112" s="43"/>
      <c r="SE112" s="43"/>
      <c r="SF112" s="43"/>
      <c r="SG112" s="43"/>
      <c r="SH112" s="43"/>
      <c r="SI112" s="43"/>
      <c r="SJ112" s="43"/>
      <c r="SK112" s="43"/>
      <c r="SL112" s="52"/>
      <c r="SM112" s="43"/>
      <c r="SN112" s="43"/>
      <c r="SO112" s="43"/>
      <c r="SP112" s="43"/>
      <c r="SQ112" s="43"/>
      <c r="SR112" s="43"/>
      <c r="SS112" s="43"/>
      <c r="ST112" s="43"/>
      <c r="SU112" s="43"/>
      <c r="SV112" s="43"/>
      <c r="SW112" s="43"/>
      <c r="SX112" s="43"/>
      <c r="SY112" s="43"/>
      <c r="SZ112" s="43"/>
      <c r="TA112" s="43"/>
      <c r="TB112" s="43"/>
      <c r="TC112" s="43"/>
      <c r="TD112" s="43"/>
      <c r="TE112" s="43"/>
      <c r="TF112" s="43"/>
      <c r="TG112" s="43"/>
      <c r="TH112" s="52"/>
      <c r="TI112" s="43"/>
      <c r="TJ112" s="43"/>
      <c r="TK112" s="43"/>
      <c r="TL112" s="43"/>
      <c r="TM112" s="43"/>
      <c r="TN112" s="43"/>
      <c r="TO112" s="43"/>
      <c r="TP112" s="43"/>
      <c r="TQ112" s="43"/>
      <c r="TR112" s="43"/>
      <c r="TS112" s="43"/>
      <c r="TT112" s="43"/>
      <c r="TU112" s="43"/>
      <c r="TV112" s="43"/>
      <c r="TW112" s="43"/>
      <c r="TX112" s="43"/>
      <c r="TY112" s="43"/>
      <c r="TZ112" s="43"/>
      <c r="UA112" s="43"/>
      <c r="UB112" s="43"/>
      <c r="UC112" s="43"/>
      <c r="UD112" s="52"/>
      <c r="UE112" s="43"/>
      <c r="UF112" s="43"/>
      <c r="UG112" s="43"/>
      <c r="UH112" s="43"/>
      <c r="UI112" s="43"/>
      <c r="UJ112" s="43"/>
      <c r="UK112" s="43"/>
      <c r="UL112" s="43"/>
      <c r="UM112" s="43"/>
      <c r="UN112" s="43"/>
      <c r="UO112" s="43"/>
      <c r="UP112" s="43"/>
      <c r="UQ112" s="43"/>
      <c r="UR112" s="43"/>
      <c r="US112" s="43"/>
      <c r="UT112" s="43"/>
      <c r="UU112" s="43"/>
      <c r="UV112" s="43"/>
      <c r="UW112" s="43"/>
      <c r="UX112" s="43"/>
      <c r="UY112" s="43"/>
      <c r="UZ112" s="52"/>
      <c r="VA112" s="43"/>
      <c r="VB112" s="43"/>
      <c r="VC112" s="43"/>
      <c r="VD112" s="43"/>
      <c r="VE112" s="43"/>
      <c r="VF112" s="43"/>
      <c r="VG112" s="43"/>
      <c r="VH112" s="43"/>
      <c r="VI112" s="43"/>
      <c r="VJ112" s="43"/>
      <c r="VK112" s="43"/>
      <c r="VL112" s="43"/>
      <c r="VM112" s="43"/>
      <c r="VN112" s="43"/>
      <c r="VO112" s="43"/>
      <c r="VP112" s="43"/>
      <c r="VQ112" s="43"/>
      <c r="VR112" s="43"/>
      <c r="VS112" s="43"/>
      <c r="VT112" s="43"/>
      <c r="VU112" s="43"/>
      <c r="VV112" s="52"/>
      <c r="VW112" s="43"/>
      <c r="VX112" s="43"/>
      <c r="VY112" s="43"/>
      <c r="VZ112" s="43"/>
      <c r="WA112" s="43"/>
      <c r="WB112" s="43"/>
      <c r="WC112" s="43"/>
      <c r="WD112" s="43"/>
      <c r="WE112" s="43"/>
      <c r="WF112" s="43"/>
      <c r="WG112" s="43"/>
      <c r="WH112" s="43"/>
      <c r="WI112" s="43"/>
      <c r="WJ112" s="43"/>
      <c r="WK112" s="43"/>
      <c r="WL112" s="43"/>
      <c r="WM112" s="43"/>
      <c r="WN112" s="43"/>
      <c r="WO112" s="43"/>
      <c r="WP112" s="43"/>
      <c r="WQ112" s="43"/>
      <c r="WR112" s="52"/>
      <c r="WS112" s="43"/>
      <c r="WT112" s="43"/>
      <c r="WU112" s="43"/>
      <c r="WV112" s="43"/>
      <c r="WW112" s="43"/>
      <c r="WX112" s="43"/>
      <c r="WY112" s="43"/>
      <c r="WZ112" s="43"/>
      <c r="XA112" s="43"/>
      <c r="XB112" s="43"/>
      <c r="XC112" s="43"/>
      <c r="XD112" s="43"/>
      <c r="XE112" s="43"/>
      <c r="XF112" s="43"/>
      <c r="XG112" s="43"/>
      <c r="XH112" s="43"/>
      <c r="XI112" s="43"/>
      <c r="XJ112" s="43"/>
      <c r="XK112" s="43"/>
      <c r="XL112" s="43"/>
      <c r="XM112" s="43"/>
      <c r="XN112" s="52"/>
      <c r="XO112" s="43"/>
      <c r="XP112" s="43"/>
      <c r="XQ112" s="43"/>
      <c r="XR112" s="43"/>
      <c r="XS112" s="43"/>
      <c r="XT112" s="43"/>
      <c r="XU112" s="43"/>
      <c r="XV112" s="43"/>
      <c r="XW112" s="43"/>
      <c r="XX112" s="43"/>
      <c r="XY112" s="43"/>
      <c r="XZ112" s="43"/>
      <c r="YA112" s="43"/>
      <c r="YB112" s="43"/>
      <c r="YC112" s="43"/>
      <c r="YD112" s="43"/>
      <c r="YE112" s="43"/>
      <c r="YF112" s="43"/>
      <c r="YG112" s="43"/>
      <c r="YH112" s="43"/>
      <c r="YI112" s="43"/>
      <c r="YJ112" s="52"/>
      <c r="YK112" s="43"/>
      <c r="YL112" s="43"/>
      <c r="YM112" s="43"/>
      <c r="YN112" s="43"/>
      <c r="YO112" s="43"/>
      <c r="YP112" s="43"/>
      <c r="YQ112" s="43"/>
      <c r="YR112" s="43"/>
      <c r="YS112" s="43"/>
      <c r="YT112" s="43"/>
      <c r="YU112" s="43"/>
      <c r="YV112" s="43"/>
      <c r="YW112" s="43"/>
      <c r="YX112" s="43"/>
      <c r="YY112" s="43"/>
      <c r="YZ112" s="43"/>
      <c r="ZA112" s="43"/>
      <c r="ZB112" s="43"/>
      <c r="ZC112" s="43"/>
      <c r="ZD112" s="43"/>
      <c r="ZE112" s="43"/>
      <c r="ZF112" s="52"/>
      <c r="ZG112" s="43"/>
      <c r="ZH112" s="43"/>
      <c r="ZI112" s="43"/>
      <c r="ZJ112" s="43"/>
      <c r="ZK112" s="43"/>
      <c r="ZL112" s="43"/>
      <c r="ZM112" s="43"/>
      <c r="ZN112" s="43"/>
      <c r="ZO112" s="43"/>
      <c r="ZP112" s="43"/>
      <c r="ZQ112" s="43"/>
      <c r="ZR112" s="43"/>
      <c r="ZS112" s="43"/>
      <c r="ZT112" s="43"/>
      <c r="ZU112" s="43"/>
      <c r="ZV112" s="43"/>
      <c r="ZW112" s="43"/>
      <c r="ZX112" s="43"/>
      <c r="ZY112" s="43"/>
      <c r="ZZ112" s="43"/>
      <c r="AAA112" s="43"/>
      <c r="AAB112" s="52"/>
      <c r="AAC112" s="43"/>
      <c r="AAD112" s="43"/>
      <c r="AAE112" s="43"/>
      <c r="AAF112" s="43"/>
      <c r="AAG112" s="43"/>
      <c r="AAH112" s="43"/>
      <c r="AAI112" s="43"/>
      <c r="AAJ112" s="43"/>
      <c r="AAK112" s="43"/>
      <c r="AAL112" s="43"/>
      <c r="AAM112" s="43"/>
      <c r="AAN112" s="43"/>
      <c r="AAO112" s="43"/>
      <c r="AAP112" s="43"/>
      <c r="AAQ112" s="43"/>
      <c r="AAR112" s="43"/>
      <c r="AAS112" s="43"/>
      <c r="AAT112" s="43"/>
      <c r="AAU112" s="43"/>
      <c r="AAV112" s="43"/>
      <c r="AAW112" s="43"/>
      <c r="AAX112" s="52"/>
      <c r="AAY112" s="43"/>
      <c r="AAZ112" s="43"/>
      <c r="ABA112" s="43"/>
      <c r="ABB112" s="43"/>
      <c r="ABC112" s="43"/>
      <c r="ABD112" s="43"/>
      <c r="ABE112" s="43"/>
      <c r="ABF112" s="43"/>
      <c r="ABG112" s="43"/>
      <c r="ABH112" s="43"/>
      <c r="ABI112" s="43"/>
      <c r="ABJ112" s="43"/>
      <c r="ABK112" s="43"/>
      <c r="ABL112" s="43"/>
      <c r="ABM112" s="43"/>
      <c r="ABN112" s="43"/>
      <c r="ABO112" s="43"/>
      <c r="ABP112" s="43"/>
      <c r="ABQ112" s="43"/>
      <c r="ABR112" s="43"/>
      <c r="ABS112" s="43"/>
      <c r="ABT112" s="52"/>
      <c r="ABU112" s="43"/>
      <c r="ABV112" s="43"/>
      <c r="ABW112" s="43"/>
      <c r="ABX112" s="43"/>
      <c r="ABY112" s="43"/>
      <c r="ABZ112" s="43"/>
      <c r="ACA112" s="43"/>
      <c r="ACB112" s="43"/>
      <c r="ACC112" s="43"/>
      <c r="ACD112" s="43"/>
      <c r="ACE112" s="43"/>
      <c r="ACF112" s="43"/>
      <c r="ACG112" s="43"/>
      <c r="ACH112" s="43"/>
      <c r="ACI112" s="43"/>
      <c r="ACJ112" s="43"/>
      <c r="ACK112" s="43"/>
      <c r="ACL112" s="43"/>
      <c r="ACM112" s="43"/>
      <c r="ACN112" s="43"/>
      <c r="ACO112" s="43"/>
      <c r="ACP112" s="52"/>
      <c r="ACQ112" s="43"/>
      <c r="ACR112" s="43"/>
      <c r="ACS112" s="43"/>
      <c r="ACT112" s="43"/>
      <c r="ACU112" s="43"/>
      <c r="ACV112" s="43"/>
      <c r="ACW112" s="43"/>
      <c r="ACX112" s="43"/>
      <c r="ACY112" s="43"/>
      <c r="ACZ112" s="43"/>
      <c r="ADA112" s="43"/>
      <c r="ADB112" s="43"/>
      <c r="ADC112" s="43"/>
      <c r="ADD112" s="43"/>
      <c r="ADE112" s="43"/>
      <c r="ADF112" s="43"/>
      <c r="ADG112" s="43"/>
      <c r="ADH112" s="43"/>
      <c r="ADI112" s="43"/>
      <c r="ADJ112" s="43"/>
      <c r="ADK112" s="43"/>
      <c r="ADL112" s="52"/>
      <c r="ADM112" s="43"/>
      <c r="ADN112" s="43"/>
      <c r="ADO112" s="43"/>
      <c r="ADP112" s="43"/>
      <c r="ADQ112" s="43"/>
      <c r="ADR112" s="43"/>
      <c r="ADS112" s="43"/>
      <c r="ADT112" s="43"/>
      <c r="ADU112" s="43"/>
      <c r="ADV112" s="43"/>
      <c r="ADW112" s="43"/>
      <c r="ADX112" s="43"/>
      <c r="ADY112" s="43"/>
      <c r="ADZ112" s="43"/>
      <c r="AEA112" s="43"/>
      <c r="AEB112" s="43"/>
      <c r="AEC112" s="43"/>
      <c r="AED112" s="43"/>
      <c r="AEE112" s="43"/>
      <c r="AEF112" s="43"/>
      <c r="AEG112" s="43"/>
      <c r="AEH112" s="52"/>
      <c r="AEI112" s="43"/>
      <c r="AEJ112" s="43"/>
      <c r="AEK112" s="43"/>
      <c r="AEL112" s="43"/>
      <c r="AEM112" s="43"/>
      <c r="AEN112" s="43"/>
      <c r="AEO112" s="43"/>
      <c r="AEP112" s="43"/>
      <c r="AEQ112" s="43"/>
      <c r="AER112" s="43"/>
      <c r="AES112" s="43"/>
      <c r="AET112" s="43"/>
      <c r="AEU112" s="43"/>
      <c r="AEV112" s="43"/>
      <c r="AEW112" s="43"/>
      <c r="AEX112" s="43"/>
      <c r="AEY112" s="43"/>
      <c r="AEZ112" s="43"/>
      <c r="AFA112" s="43"/>
      <c r="AFB112" s="43"/>
      <c r="AFC112" s="43"/>
      <c r="AFD112" s="52"/>
      <c r="AFE112" s="43"/>
      <c r="AFF112" s="43"/>
      <c r="AFG112" s="43"/>
      <c r="AFH112" s="43"/>
      <c r="AFI112" s="43"/>
      <c r="AFJ112" s="43"/>
      <c r="AFK112" s="43"/>
      <c r="AFL112" s="43"/>
      <c r="AFM112" s="43"/>
      <c r="AFN112" s="43"/>
      <c r="AFO112" s="43"/>
      <c r="AFP112" s="43"/>
      <c r="AFQ112" s="43"/>
      <c r="AFR112" s="43"/>
      <c r="AFS112" s="43"/>
      <c r="AFT112" s="43"/>
      <c r="AFU112" s="43"/>
      <c r="AFV112" s="43"/>
      <c r="AFW112" s="43"/>
      <c r="AFX112" s="43"/>
      <c r="AFY112" s="43"/>
      <c r="AFZ112" s="52"/>
      <c r="AGA112" s="43"/>
      <c r="AGB112" s="43"/>
      <c r="AGC112" s="43"/>
      <c r="AGD112" s="43"/>
      <c r="AGE112" s="43"/>
      <c r="AGF112" s="43"/>
      <c r="AGG112" s="43"/>
      <c r="AGH112" s="43"/>
      <c r="AGI112" s="43"/>
      <c r="AGJ112" s="43"/>
      <c r="AGK112" s="43"/>
      <c r="AGL112" s="43"/>
      <c r="AGM112" s="43"/>
      <c r="AGN112" s="43"/>
      <c r="AGO112" s="43"/>
      <c r="AGP112" s="43"/>
      <c r="AGQ112" s="43"/>
      <c r="AGR112" s="43"/>
      <c r="AGS112" s="43"/>
      <c r="AGT112" s="43"/>
      <c r="AGU112" s="43"/>
      <c r="AGV112" s="52"/>
      <c r="AGW112" s="43"/>
      <c r="AGX112" s="43"/>
      <c r="AGY112" s="43"/>
      <c r="AGZ112" s="43"/>
      <c r="AHA112" s="43"/>
      <c r="AHB112" s="43"/>
      <c r="AHC112" s="43"/>
      <c r="AHD112" s="43"/>
      <c r="AHE112" s="43"/>
      <c r="AHF112" s="43"/>
      <c r="AHG112" s="43"/>
      <c r="AHH112" s="43"/>
      <c r="AHI112" s="43"/>
      <c r="AHJ112" s="43"/>
      <c r="AHK112" s="43"/>
      <c r="AHL112" s="43"/>
      <c r="AHM112" s="43"/>
      <c r="AHN112" s="43"/>
      <c r="AHO112" s="43"/>
      <c r="AHP112" s="43"/>
      <c r="AHQ112" s="43"/>
      <c r="AHR112" s="52"/>
      <c r="AHS112" s="43"/>
      <c r="AHT112" s="43"/>
      <c r="AHU112" s="43"/>
      <c r="AHV112" s="43"/>
      <c r="AHW112" s="43"/>
      <c r="AHX112" s="43"/>
      <c r="AHY112" s="43"/>
      <c r="AHZ112" s="43"/>
      <c r="AIA112" s="43"/>
      <c r="AIB112" s="43"/>
      <c r="AIC112" s="43"/>
      <c r="AID112" s="43"/>
      <c r="AIE112" s="43"/>
      <c r="AIF112" s="43"/>
      <c r="AIG112" s="43"/>
      <c r="AIH112" s="43"/>
      <c r="AII112" s="43"/>
      <c r="AIJ112" s="43"/>
      <c r="AIK112" s="43"/>
      <c r="AIL112" s="43"/>
      <c r="AIM112" s="43"/>
      <c r="AIN112" s="52"/>
      <c r="AIO112" s="43"/>
      <c r="AIP112" s="43"/>
      <c r="AIQ112" s="43"/>
      <c r="AIR112" s="43"/>
      <c r="AIS112" s="43"/>
      <c r="AIT112" s="43"/>
      <c r="AIU112" s="43"/>
      <c r="AIV112" s="43"/>
      <c r="AIW112" s="43"/>
      <c r="AIX112" s="43"/>
      <c r="AIY112" s="43"/>
      <c r="AIZ112" s="43"/>
      <c r="AJA112" s="43"/>
      <c r="AJB112" s="43"/>
      <c r="AJC112" s="43"/>
      <c r="AJD112" s="43"/>
      <c r="AJE112" s="43"/>
      <c r="AJF112" s="43"/>
      <c r="AJG112" s="43"/>
      <c r="AJH112" s="43"/>
      <c r="AJI112" s="43"/>
      <c r="AJJ112" s="52"/>
      <c r="AJK112" s="43"/>
      <c r="AJL112" s="43"/>
      <c r="AJM112" s="43"/>
      <c r="AJN112" s="43"/>
      <c r="AJO112" s="43"/>
      <c r="AJP112" s="43"/>
      <c r="AJQ112" s="43"/>
      <c r="AJR112" s="43"/>
      <c r="AJS112" s="43"/>
      <c r="AJT112" s="43"/>
      <c r="AJU112" s="43"/>
      <c r="AJV112" s="43"/>
      <c r="AJW112" s="43"/>
      <c r="AJX112" s="43"/>
      <c r="AJY112" s="43"/>
      <c r="AJZ112" s="43"/>
      <c r="AKA112" s="43"/>
      <c r="AKB112" s="43"/>
      <c r="AKC112" s="43"/>
      <c r="AKD112" s="43"/>
      <c r="AKE112" s="43"/>
      <c r="AKF112" s="52"/>
      <c r="AKG112" s="43"/>
      <c r="AKH112" s="43"/>
      <c r="AKI112" s="43"/>
      <c r="AKJ112" s="43"/>
      <c r="AKK112" s="43"/>
      <c r="AKL112" s="43"/>
      <c r="AKM112" s="43"/>
      <c r="AKN112" s="43"/>
      <c r="AKO112" s="43"/>
      <c r="AKP112" s="43"/>
      <c r="AKQ112" s="43"/>
      <c r="AKR112" s="43"/>
      <c r="AKS112" s="43"/>
      <c r="AKT112" s="43"/>
      <c r="AKU112" s="43"/>
      <c r="AKV112" s="43"/>
      <c r="AKW112" s="43"/>
      <c r="AKX112" s="43"/>
      <c r="AKY112" s="43"/>
      <c r="AKZ112" s="43"/>
      <c r="ALA112" s="43"/>
      <c r="ALB112" s="52"/>
      <c r="ALC112" s="43"/>
      <c r="ALD112" s="43"/>
      <c r="ALE112" s="43"/>
      <c r="ALF112" s="43"/>
      <c r="ALG112" s="43"/>
      <c r="ALH112" s="43"/>
      <c r="ALI112" s="43"/>
      <c r="ALJ112" s="43"/>
      <c r="ALK112" s="43"/>
      <c r="ALL112" s="43"/>
      <c r="ALM112" s="43"/>
      <c r="ALN112" s="43"/>
      <c r="ALO112" s="43"/>
      <c r="ALP112" s="43"/>
      <c r="ALQ112" s="43"/>
      <c r="ALR112" s="43"/>
      <c r="ALS112" s="43"/>
      <c r="ALT112" s="43"/>
      <c r="ALU112" s="43"/>
      <c r="ALV112" s="43"/>
      <c r="ALW112" s="43"/>
      <c r="ALX112" s="52"/>
      <c r="ALY112" s="43"/>
      <c r="ALZ112" s="43"/>
      <c r="AMA112" s="43"/>
      <c r="AMB112" s="43"/>
      <c r="AMC112" s="43"/>
      <c r="AMD112" s="43"/>
      <c r="AME112" s="43"/>
      <c r="AMF112" s="43"/>
      <c r="AMG112" s="43"/>
      <c r="AMH112" s="43"/>
      <c r="AMI112" s="43"/>
      <c r="AMJ112" s="43"/>
      <c r="AMK112" s="43"/>
      <c r="AML112" s="43"/>
      <c r="AMM112" s="43"/>
      <c r="AMN112" s="43"/>
      <c r="AMO112" s="43"/>
      <c r="AMP112" s="43"/>
      <c r="AMQ112" s="43"/>
      <c r="AMR112" s="43"/>
      <c r="AMS112" s="43"/>
      <c r="AMT112" s="52"/>
      <c r="AMU112" s="43"/>
      <c r="AMV112" s="43"/>
      <c r="AMW112" s="43"/>
      <c r="AMX112" s="43"/>
      <c r="AMY112" s="43"/>
      <c r="AMZ112" s="43"/>
      <c r="ANA112" s="43"/>
      <c r="ANB112" s="43"/>
      <c r="ANC112" s="43"/>
      <c r="AND112" s="43"/>
      <c r="ANE112" s="43"/>
      <c r="ANF112" s="43"/>
      <c r="ANG112" s="43"/>
      <c r="ANH112" s="43"/>
      <c r="ANI112" s="43"/>
      <c r="ANJ112" s="43"/>
      <c r="ANK112" s="43"/>
      <c r="ANL112" s="43"/>
      <c r="ANM112" s="43"/>
      <c r="ANN112" s="43"/>
      <c r="ANO112" s="43"/>
      <c r="ANP112" s="52"/>
      <c r="ANQ112" s="43"/>
      <c r="ANR112" s="43"/>
      <c r="ANS112" s="43"/>
      <c r="ANT112" s="43"/>
      <c r="ANU112" s="43"/>
      <c r="ANV112" s="43"/>
      <c r="ANW112" s="43"/>
      <c r="ANX112" s="43"/>
      <c r="ANY112" s="43"/>
      <c r="ANZ112" s="43"/>
      <c r="AOA112" s="43"/>
      <c r="AOB112" s="43"/>
      <c r="AOC112" s="43"/>
      <c r="AOD112" s="43"/>
      <c r="AOE112" s="43"/>
      <c r="AOF112" s="43"/>
      <c r="AOG112" s="43"/>
      <c r="AOH112" s="43"/>
      <c r="AOI112" s="43"/>
      <c r="AOJ112" s="43"/>
      <c r="AOK112" s="43"/>
      <c r="AOL112" s="52"/>
      <c r="AOM112" s="43"/>
      <c r="AON112" s="43"/>
      <c r="AOO112" s="43"/>
      <c r="AOP112" s="43"/>
      <c r="AOQ112" s="43"/>
      <c r="AOR112" s="43"/>
      <c r="AOS112" s="43"/>
      <c r="AOT112" s="43"/>
      <c r="AOU112" s="43"/>
      <c r="AOV112" s="43"/>
      <c r="AOW112" s="43"/>
      <c r="AOX112" s="43"/>
      <c r="AOY112" s="43"/>
      <c r="AOZ112" s="43"/>
      <c r="APA112" s="43"/>
      <c r="APB112" s="43"/>
      <c r="APC112" s="43"/>
      <c r="APD112" s="43"/>
      <c r="APE112" s="43"/>
      <c r="APF112" s="43"/>
      <c r="APG112" s="43"/>
      <c r="APH112" s="52"/>
      <c r="API112" s="43"/>
      <c r="APJ112" s="43"/>
      <c r="APK112" s="43"/>
      <c r="APL112" s="43"/>
      <c r="APM112" s="43"/>
      <c r="APN112" s="43"/>
      <c r="APO112" s="43"/>
      <c r="APP112" s="43"/>
      <c r="APQ112" s="43"/>
      <c r="APR112" s="43"/>
      <c r="APS112" s="43"/>
      <c r="APT112" s="43"/>
      <c r="APU112" s="43"/>
      <c r="APV112" s="43"/>
      <c r="APW112" s="43"/>
      <c r="APX112" s="43"/>
      <c r="APY112" s="43"/>
      <c r="APZ112" s="43"/>
      <c r="AQA112" s="43"/>
      <c r="AQB112" s="43"/>
      <c r="AQC112" s="43"/>
      <c r="AQD112" s="52"/>
      <c r="AQE112" s="43"/>
      <c r="AQF112" s="43"/>
      <c r="AQG112" s="43"/>
      <c r="AQH112" s="43"/>
      <c r="AQI112" s="43"/>
      <c r="AQJ112" s="43"/>
      <c r="AQK112" s="43"/>
      <c r="AQL112" s="43"/>
      <c r="AQM112" s="43"/>
      <c r="AQN112" s="43"/>
      <c r="AQO112" s="43"/>
      <c r="AQP112" s="43"/>
      <c r="AQQ112" s="43"/>
      <c r="AQR112" s="43"/>
      <c r="AQS112" s="43"/>
      <c r="AQT112" s="43"/>
      <c r="AQU112" s="43"/>
      <c r="AQV112" s="43"/>
      <c r="AQW112" s="43"/>
      <c r="AQX112" s="43"/>
      <c r="AQY112" s="43"/>
      <c r="AQZ112" s="52"/>
      <c r="ARA112" s="43"/>
      <c r="ARB112" s="43"/>
      <c r="ARC112" s="43"/>
      <c r="ARD112" s="43"/>
      <c r="ARE112" s="43"/>
      <c r="ARF112" s="43"/>
      <c r="ARG112" s="43"/>
      <c r="ARH112" s="43"/>
      <c r="ARI112" s="43"/>
      <c r="ARJ112" s="43"/>
      <c r="ARK112" s="43"/>
      <c r="ARL112" s="43"/>
      <c r="ARM112" s="43"/>
      <c r="ARN112" s="43"/>
      <c r="ARO112" s="43"/>
      <c r="ARP112" s="43"/>
      <c r="ARQ112" s="43"/>
      <c r="ARR112" s="43"/>
      <c r="ARS112" s="43"/>
      <c r="ART112" s="43"/>
      <c r="ARU112" s="43"/>
      <c r="ARV112" s="52"/>
      <c r="ARW112" s="43"/>
      <c r="ARX112" s="43"/>
      <c r="ARY112" s="43"/>
      <c r="ARZ112" s="43"/>
      <c r="ASA112" s="43"/>
      <c r="ASB112" s="43"/>
      <c r="ASC112" s="43"/>
      <c r="ASD112" s="43"/>
      <c r="ASE112" s="43"/>
      <c r="ASF112" s="43"/>
      <c r="ASG112" s="43"/>
      <c r="ASH112" s="43"/>
      <c r="ASI112" s="43"/>
      <c r="ASJ112" s="43"/>
      <c r="ASK112" s="43"/>
      <c r="ASL112" s="43"/>
      <c r="ASM112" s="43"/>
      <c r="ASN112" s="43"/>
      <c r="ASO112" s="43"/>
      <c r="ASP112" s="43"/>
      <c r="ASQ112" s="43"/>
      <c r="ASR112" s="52"/>
      <c r="ASS112" s="43"/>
      <c r="AST112" s="43"/>
      <c r="ASU112" s="43"/>
      <c r="ASV112" s="43"/>
      <c r="ASW112" s="43"/>
      <c r="ASX112" s="43"/>
      <c r="ASY112" s="43"/>
      <c r="ASZ112" s="43"/>
      <c r="ATA112" s="43"/>
      <c r="ATB112" s="43"/>
      <c r="ATC112" s="43"/>
      <c r="ATD112" s="43"/>
      <c r="ATE112" s="43"/>
      <c r="ATF112" s="43"/>
      <c r="ATG112" s="43"/>
      <c r="ATH112" s="43"/>
      <c r="ATI112" s="43"/>
      <c r="ATJ112" s="43"/>
      <c r="ATK112" s="43"/>
      <c r="ATL112" s="43"/>
      <c r="ATM112" s="43"/>
      <c r="ATN112" s="52"/>
      <c r="ATO112" s="43"/>
      <c r="ATP112" s="43"/>
      <c r="ATQ112" s="43"/>
      <c r="ATR112" s="43"/>
      <c r="ATS112" s="43"/>
      <c r="ATT112" s="43"/>
      <c r="ATU112" s="43"/>
      <c r="ATV112" s="43"/>
      <c r="ATW112" s="43"/>
      <c r="ATX112" s="43"/>
      <c r="ATY112" s="43"/>
      <c r="ATZ112" s="43"/>
      <c r="AUA112" s="43"/>
      <c r="AUB112" s="43"/>
      <c r="AUC112" s="43"/>
      <c r="AUD112" s="43"/>
      <c r="AUE112" s="43"/>
      <c r="AUF112" s="43"/>
      <c r="AUG112" s="43"/>
      <c r="AUH112" s="43"/>
      <c r="AUI112" s="43"/>
      <c r="AUJ112" s="52"/>
      <c r="AUK112" s="43"/>
      <c r="AUL112" s="43"/>
      <c r="AUM112" s="43"/>
      <c r="AUN112" s="43"/>
      <c r="AUO112" s="43"/>
      <c r="AUP112" s="43"/>
      <c r="AUQ112" s="43"/>
      <c r="AUR112" s="43"/>
      <c r="AUS112" s="43"/>
      <c r="AUT112" s="43"/>
      <c r="AUU112" s="43"/>
      <c r="AUV112" s="43"/>
      <c r="AUW112" s="43"/>
      <c r="AUX112" s="43"/>
      <c r="AUY112" s="43"/>
      <c r="AUZ112" s="43"/>
      <c r="AVA112" s="43"/>
      <c r="AVB112" s="43"/>
      <c r="AVC112" s="43"/>
      <c r="AVD112" s="43"/>
      <c r="AVE112" s="43"/>
      <c r="AVF112" s="52"/>
      <c r="AVG112" s="43"/>
      <c r="AVH112" s="43"/>
      <c r="AVI112" s="43"/>
      <c r="AVJ112" s="43"/>
      <c r="AVK112" s="43"/>
      <c r="AVL112" s="43"/>
      <c r="AVM112" s="43"/>
      <c r="AVN112" s="43"/>
      <c r="AVO112" s="43"/>
      <c r="AVP112" s="43"/>
      <c r="AVQ112" s="43"/>
      <c r="AVR112" s="43"/>
      <c r="AVS112" s="43"/>
      <c r="AVT112" s="43"/>
      <c r="AVU112" s="43"/>
      <c r="AVV112" s="43"/>
      <c r="AVW112" s="43"/>
      <c r="AVX112" s="43"/>
      <c r="AVY112" s="43"/>
      <c r="AVZ112" s="43"/>
      <c r="AWA112" s="43"/>
      <c r="AWB112" s="52"/>
      <c r="AWC112" s="43"/>
      <c r="AWD112" s="43"/>
      <c r="AWE112" s="43"/>
      <c r="AWF112" s="43"/>
      <c r="AWG112" s="43"/>
      <c r="AWH112" s="43"/>
      <c r="AWI112" s="43"/>
      <c r="AWJ112" s="43"/>
      <c r="AWK112" s="43"/>
      <c r="AWL112" s="43"/>
      <c r="AWM112" s="43"/>
      <c r="AWN112" s="43"/>
      <c r="AWO112" s="43"/>
      <c r="AWP112" s="43"/>
      <c r="AWQ112" s="43"/>
      <c r="AWR112" s="43"/>
      <c r="AWS112" s="43"/>
      <c r="AWT112" s="43"/>
      <c r="AWU112" s="43"/>
      <c r="AWV112" s="43"/>
      <c r="AWW112" s="43"/>
      <c r="AWX112" s="52"/>
      <c r="AWY112" s="43"/>
      <c r="AWZ112" s="43"/>
      <c r="AXA112" s="43"/>
      <c r="AXB112" s="43"/>
      <c r="AXC112" s="43"/>
      <c r="AXD112" s="43"/>
      <c r="AXE112" s="43"/>
      <c r="AXF112" s="43"/>
      <c r="AXG112" s="43"/>
      <c r="AXH112" s="43"/>
      <c r="AXI112" s="43"/>
      <c r="AXJ112" s="43"/>
      <c r="AXK112" s="43"/>
      <c r="AXL112" s="43"/>
      <c r="AXM112" s="43"/>
      <c r="AXN112" s="43"/>
      <c r="AXO112" s="43"/>
      <c r="AXP112" s="43"/>
      <c r="AXQ112" s="43"/>
      <c r="AXR112" s="43"/>
      <c r="AXS112" s="43"/>
      <c r="AXT112" s="52"/>
      <c r="AXU112" s="43"/>
      <c r="AXV112" s="43"/>
      <c r="AXW112" s="43"/>
      <c r="AXX112" s="43"/>
      <c r="AXY112" s="43"/>
      <c r="AXZ112" s="43"/>
      <c r="AYA112" s="43"/>
      <c r="AYB112" s="43"/>
      <c r="AYC112" s="43"/>
      <c r="AYD112" s="43"/>
      <c r="AYE112" s="43"/>
      <c r="AYF112" s="43"/>
      <c r="AYG112" s="43"/>
      <c r="AYH112" s="43"/>
      <c r="AYI112" s="43"/>
      <c r="AYJ112" s="43"/>
      <c r="AYK112" s="43"/>
      <c r="AYL112" s="43"/>
      <c r="AYM112" s="43"/>
      <c r="AYN112" s="43"/>
      <c r="AYO112" s="43"/>
      <c r="AYP112" s="52"/>
      <c r="AYQ112" s="43"/>
      <c r="AYR112" s="43"/>
      <c r="AYS112" s="43"/>
      <c r="AYT112" s="43"/>
      <c r="AYU112" s="43"/>
      <c r="AYV112" s="43"/>
      <c r="AYW112" s="43"/>
      <c r="AYX112" s="43"/>
      <c r="AYY112" s="43"/>
      <c r="AYZ112" s="43"/>
      <c r="AZA112" s="43"/>
      <c r="AZB112" s="43"/>
      <c r="AZC112" s="43"/>
      <c r="AZD112" s="43"/>
      <c r="AZE112" s="43"/>
      <c r="AZF112" s="43"/>
      <c r="AZG112" s="43"/>
      <c r="AZH112" s="43"/>
      <c r="AZI112" s="43"/>
      <c r="AZJ112" s="43"/>
      <c r="AZK112" s="43"/>
      <c r="AZL112" s="52"/>
      <c r="AZM112" s="43"/>
      <c r="AZN112" s="43"/>
      <c r="AZO112" s="43"/>
      <c r="AZP112" s="43"/>
      <c r="AZQ112" s="43"/>
      <c r="AZR112" s="43"/>
      <c r="AZS112" s="43"/>
      <c r="AZT112" s="43"/>
      <c r="AZU112" s="43"/>
      <c r="AZV112" s="43"/>
      <c r="AZW112" s="43"/>
      <c r="AZX112" s="43"/>
      <c r="AZY112" s="43"/>
      <c r="AZZ112" s="43"/>
      <c r="BAA112" s="43"/>
      <c r="BAB112" s="43"/>
      <c r="BAC112" s="43"/>
      <c r="BAD112" s="43"/>
      <c r="BAE112" s="43"/>
      <c r="BAF112" s="43"/>
      <c r="BAG112" s="43"/>
      <c r="BAH112" s="52"/>
      <c r="BAI112" s="43"/>
      <c r="BAJ112" s="43"/>
      <c r="BAK112" s="43"/>
      <c r="BAL112" s="43"/>
      <c r="BAM112" s="43"/>
      <c r="BAN112" s="43"/>
      <c r="BAO112" s="43"/>
      <c r="BAP112" s="43"/>
      <c r="BAQ112" s="43"/>
      <c r="BAR112" s="43"/>
      <c r="BAS112" s="43"/>
      <c r="BAT112" s="43"/>
      <c r="BAU112" s="43"/>
      <c r="BAV112" s="43"/>
      <c r="BAW112" s="43"/>
      <c r="BAX112" s="43"/>
      <c r="BAY112" s="43"/>
      <c r="BAZ112" s="43"/>
      <c r="BBA112" s="43"/>
      <c r="BBB112" s="43"/>
      <c r="BBC112" s="43"/>
      <c r="BBD112" s="52"/>
      <c r="BBE112" s="43"/>
      <c r="BBF112" s="43"/>
      <c r="BBG112" s="43"/>
      <c r="BBH112" s="43"/>
      <c r="BBI112" s="43"/>
      <c r="BBJ112" s="43"/>
      <c r="BBK112" s="43"/>
      <c r="BBL112" s="43"/>
      <c r="BBM112" s="43"/>
      <c r="BBN112" s="43"/>
      <c r="BBO112" s="43"/>
      <c r="BBP112" s="43"/>
      <c r="BBQ112" s="43"/>
      <c r="BBR112" s="43"/>
      <c r="BBS112" s="43"/>
      <c r="BBT112" s="43"/>
      <c r="BBU112" s="43"/>
      <c r="BBV112" s="43"/>
      <c r="BBW112" s="43"/>
      <c r="BBX112" s="43"/>
      <c r="BBY112" s="43"/>
      <c r="BBZ112" s="52"/>
      <c r="BCA112" s="43"/>
      <c r="BCB112" s="43"/>
      <c r="BCC112" s="43"/>
      <c r="BCD112" s="43"/>
      <c r="BCE112" s="43"/>
      <c r="BCF112" s="43"/>
      <c r="BCG112" s="43"/>
      <c r="BCH112" s="43"/>
      <c r="BCI112" s="43"/>
      <c r="BCJ112" s="43"/>
      <c r="BCK112" s="43"/>
      <c r="BCL112" s="43"/>
      <c r="BCM112" s="43"/>
      <c r="BCN112" s="43"/>
      <c r="BCO112" s="43"/>
      <c r="BCP112" s="43"/>
      <c r="BCQ112" s="43"/>
      <c r="BCR112" s="43"/>
      <c r="BCS112" s="43"/>
      <c r="BCT112" s="43"/>
      <c r="BCU112" s="43"/>
      <c r="BCV112" s="52"/>
      <c r="BCW112" s="43"/>
      <c r="BCX112" s="43"/>
      <c r="BCY112" s="43"/>
      <c r="BCZ112" s="43"/>
      <c r="BDA112" s="43"/>
      <c r="BDB112" s="43"/>
      <c r="BDC112" s="43"/>
      <c r="BDD112" s="43"/>
      <c r="BDE112" s="43"/>
      <c r="BDF112" s="43"/>
      <c r="BDG112" s="43"/>
      <c r="BDH112" s="43"/>
      <c r="BDI112" s="43"/>
      <c r="BDJ112" s="43"/>
      <c r="BDK112" s="43"/>
      <c r="BDL112" s="43"/>
      <c r="BDM112" s="43"/>
      <c r="BDN112" s="43"/>
      <c r="BDO112" s="43"/>
      <c r="BDP112" s="43"/>
      <c r="BDQ112" s="43"/>
      <c r="BDR112" s="52"/>
      <c r="BDS112" s="43"/>
      <c r="BDT112" s="43"/>
      <c r="BDU112" s="43"/>
      <c r="BDV112" s="43"/>
      <c r="BDW112" s="43"/>
      <c r="BDX112" s="43"/>
      <c r="BDY112" s="43"/>
      <c r="BDZ112" s="43"/>
      <c r="BEA112" s="43"/>
      <c r="BEB112" s="43"/>
      <c r="BEC112" s="43"/>
      <c r="BED112" s="43"/>
      <c r="BEE112" s="43"/>
      <c r="BEF112" s="43"/>
      <c r="BEG112" s="43"/>
      <c r="BEH112" s="43"/>
      <c r="BEI112" s="43"/>
      <c r="BEJ112" s="43"/>
      <c r="BEK112" s="43"/>
      <c r="BEL112" s="43"/>
      <c r="BEM112" s="43"/>
      <c r="BEN112" s="52"/>
      <c r="BEO112" s="43"/>
      <c r="BEP112" s="43"/>
      <c r="BEQ112" s="43"/>
      <c r="BER112" s="43"/>
      <c r="BES112" s="43"/>
      <c r="BET112" s="43"/>
      <c r="BEU112" s="43"/>
      <c r="BEV112" s="43"/>
      <c r="BEW112" s="43"/>
      <c r="BEX112" s="43"/>
      <c r="BEY112" s="43"/>
      <c r="BEZ112" s="43"/>
      <c r="BFA112" s="43"/>
      <c r="BFB112" s="43"/>
      <c r="BFC112" s="43"/>
      <c r="BFD112" s="43"/>
      <c r="BFE112" s="43"/>
      <c r="BFF112" s="43"/>
      <c r="BFG112" s="43"/>
      <c r="BFH112" s="43"/>
      <c r="BFI112" s="43"/>
      <c r="BFJ112" s="52"/>
      <c r="BFK112" s="43"/>
      <c r="BFL112" s="43"/>
      <c r="BFM112" s="43"/>
      <c r="BFN112" s="43"/>
      <c r="BFO112" s="43"/>
      <c r="BFP112" s="43"/>
      <c r="BFQ112" s="43"/>
      <c r="BFR112" s="43"/>
      <c r="BFS112" s="43"/>
      <c r="BFT112" s="43"/>
      <c r="BFU112" s="43"/>
      <c r="BFV112" s="43"/>
      <c r="BFW112" s="43"/>
      <c r="BFX112" s="43"/>
      <c r="BFY112" s="43"/>
      <c r="BFZ112" s="43"/>
      <c r="BGA112" s="43"/>
      <c r="BGB112" s="43"/>
      <c r="BGC112" s="43"/>
      <c r="BGD112" s="43"/>
      <c r="BGE112" s="43"/>
      <c r="BGF112" s="52"/>
      <c r="BGG112" s="43"/>
      <c r="BGH112" s="43"/>
      <c r="BGI112" s="43"/>
      <c r="BGJ112" s="43"/>
      <c r="BGK112" s="43"/>
      <c r="BGL112" s="43"/>
      <c r="BGM112" s="43"/>
      <c r="BGN112" s="43"/>
      <c r="BGO112" s="43"/>
      <c r="BGP112" s="43"/>
      <c r="BGQ112" s="43"/>
      <c r="BGR112" s="43"/>
      <c r="BGS112" s="43"/>
      <c r="BGT112" s="43"/>
      <c r="BGU112" s="43"/>
      <c r="BGV112" s="43"/>
      <c r="BGW112" s="43"/>
      <c r="BGX112" s="43"/>
      <c r="BGY112" s="43"/>
      <c r="BGZ112" s="43"/>
      <c r="BHA112" s="43"/>
      <c r="BHB112" s="52"/>
      <c r="BHC112" s="43"/>
      <c r="BHD112" s="43"/>
      <c r="BHE112" s="43"/>
      <c r="BHF112" s="43"/>
      <c r="BHG112" s="43"/>
      <c r="BHH112" s="43"/>
      <c r="BHI112" s="43"/>
      <c r="BHJ112" s="43"/>
      <c r="BHK112" s="43"/>
      <c r="BHL112" s="43"/>
      <c r="BHM112" s="43"/>
      <c r="BHN112" s="43"/>
      <c r="BHO112" s="43"/>
      <c r="BHP112" s="43"/>
      <c r="BHQ112" s="43"/>
      <c r="BHR112" s="43"/>
      <c r="BHS112" s="43"/>
      <c r="BHT112" s="43"/>
      <c r="BHU112" s="43"/>
      <c r="BHV112" s="43"/>
      <c r="BHW112" s="43"/>
      <c r="BHX112" s="52"/>
      <c r="BHY112" s="43"/>
      <c r="BHZ112" s="43"/>
      <c r="BIA112" s="43"/>
      <c r="BIB112" s="43"/>
      <c r="BIC112" s="43"/>
      <c r="BID112" s="43"/>
      <c r="BIE112" s="43"/>
      <c r="BIF112" s="43"/>
      <c r="BIG112" s="43"/>
      <c r="BIH112" s="43"/>
      <c r="BII112" s="43"/>
      <c r="BIJ112" s="43"/>
      <c r="BIK112" s="43"/>
      <c r="BIL112" s="43"/>
      <c r="BIM112" s="43"/>
      <c r="BIN112" s="43"/>
      <c r="BIO112" s="43"/>
      <c r="BIP112" s="43"/>
      <c r="BIQ112" s="43"/>
      <c r="BIR112" s="43"/>
      <c r="BIS112" s="43"/>
      <c r="BIT112" s="52"/>
      <c r="BIU112" s="43"/>
      <c r="BIV112" s="43"/>
      <c r="BIW112" s="43"/>
      <c r="BIX112" s="43"/>
      <c r="BIY112" s="43"/>
      <c r="BIZ112" s="43"/>
      <c r="BJA112" s="43"/>
      <c r="BJB112" s="43"/>
      <c r="BJC112" s="43"/>
      <c r="BJD112" s="43"/>
      <c r="BJE112" s="43"/>
      <c r="BJF112" s="43"/>
      <c r="BJG112" s="43"/>
      <c r="BJH112" s="43"/>
      <c r="BJI112" s="43"/>
      <c r="BJJ112" s="43"/>
      <c r="BJK112" s="43"/>
      <c r="BJL112" s="43"/>
      <c r="BJM112" s="43"/>
      <c r="BJN112" s="43"/>
      <c r="BJO112" s="43"/>
      <c r="BJP112" s="52"/>
      <c r="BJQ112" s="43"/>
      <c r="BJR112" s="43"/>
      <c r="BJS112" s="43"/>
      <c r="BJT112" s="43"/>
      <c r="BJU112" s="43"/>
      <c r="BJV112" s="43"/>
      <c r="BJW112" s="43"/>
      <c r="BJX112" s="43"/>
      <c r="BJY112" s="43"/>
      <c r="BJZ112" s="43"/>
      <c r="BKA112" s="43"/>
      <c r="BKB112" s="43"/>
      <c r="BKC112" s="43"/>
      <c r="BKD112" s="43"/>
      <c r="BKE112" s="43"/>
      <c r="BKF112" s="43"/>
      <c r="BKG112" s="43"/>
      <c r="BKH112" s="43"/>
      <c r="BKI112" s="43"/>
      <c r="BKJ112" s="43"/>
      <c r="BKK112" s="43"/>
      <c r="BKL112" s="52"/>
      <c r="BKM112" s="43"/>
      <c r="BKN112" s="43"/>
      <c r="BKO112" s="43"/>
      <c r="BKP112" s="43"/>
      <c r="BKQ112" s="43"/>
      <c r="BKR112" s="43"/>
      <c r="BKS112" s="43"/>
      <c r="BKT112" s="43"/>
      <c r="BKU112" s="43"/>
      <c r="BKV112" s="43"/>
      <c r="BKW112" s="43"/>
      <c r="BKX112" s="43"/>
      <c r="BKY112" s="43"/>
      <c r="BKZ112" s="43"/>
      <c r="BLA112" s="43"/>
      <c r="BLB112" s="43"/>
      <c r="BLC112" s="43"/>
      <c r="BLD112" s="43"/>
      <c r="BLE112" s="43"/>
      <c r="BLF112" s="43"/>
      <c r="BLG112" s="43"/>
      <c r="BLH112" s="52"/>
      <c r="BLI112" s="43"/>
      <c r="BLJ112" s="43"/>
      <c r="BLK112" s="43"/>
      <c r="BLL112" s="43"/>
      <c r="BLM112" s="43"/>
      <c r="BLN112" s="43"/>
      <c r="BLO112" s="43"/>
      <c r="BLP112" s="43"/>
      <c r="BLQ112" s="43"/>
      <c r="BLR112" s="43"/>
      <c r="BLS112" s="43"/>
      <c r="BLT112" s="43"/>
      <c r="BLU112" s="43"/>
      <c r="BLV112" s="43"/>
      <c r="BLW112" s="43"/>
      <c r="BLX112" s="43"/>
      <c r="BLY112" s="43"/>
      <c r="BLZ112" s="43"/>
      <c r="BMA112" s="43"/>
      <c r="BMB112" s="43"/>
      <c r="BMC112" s="43"/>
      <c r="BMD112" s="52"/>
      <c r="BME112" s="43"/>
      <c r="BMF112" s="43"/>
      <c r="BMG112" s="43"/>
      <c r="BMH112" s="43"/>
      <c r="BMI112" s="43"/>
      <c r="BMJ112" s="43"/>
      <c r="BMK112" s="43"/>
      <c r="BML112" s="43"/>
      <c r="BMM112" s="43"/>
      <c r="BMN112" s="43"/>
      <c r="BMO112" s="43"/>
      <c r="BMP112" s="43"/>
      <c r="BMQ112" s="43"/>
      <c r="BMR112" s="43"/>
      <c r="BMS112" s="43"/>
      <c r="BMT112" s="43"/>
      <c r="BMU112" s="43"/>
      <c r="BMV112" s="43"/>
      <c r="BMW112" s="43"/>
      <c r="BMX112" s="43"/>
      <c r="BMY112" s="43"/>
      <c r="BMZ112" s="52"/>
      <c r="BNA112" s="43"/>
      <c r="BNB112" s="43"/>
      <c r="BNC112" s="43"/>
      <c r="BND112" s="43"/>
      <c r="BNE112" s="43"/>
      <c r="BNF112" s="43"/>
      <c r="BNG112" s="43"/>
      <c r="BNH112" s="43"/>
      <c r="BNI112" s="43"/>
      <c r="BNJ112" s="43"/>
      <c r="BNK112" s="43"/>
      <c r="BNL112" s="43"/>
      <c r="BNM112" s="43"/>
      <c r="BNN112" s="43"/>
      <c r="BNO112" s="43"/>
      <c r="BNP112" s="43"/>
      <c r="BNQ112" s="43"/>
      <c r="BNR112" s="43"/>
      <c r="BNS112" s="43"/>
      <c r="BNT112" s="43"/>
      <c r="BNU112" s="43"/>
      <c r="BNV112" s="52"/>
      <c r="BNW112" s="43"/>
      <c r="BNX112" s="43"/>
      <c r="BNY112" s="43"/>
      <c r="BNZ112" s="43"/>
      <c r="BOA112" s="43"/>
      <c r="BOB112" s="43"/>
      <c r="BOC112" s="43"/>
      <c r="BOD112" s="43"/>
      <c r="BOE112" s="43"/>
      <c r="BOF112" s="43"/>
      <c r="BOG112" s="43"/>
      <c r="BOH112" s="43"/>
      <c r="BOI112" s="43"/>
      <c r="BOJ112" s="43"/>
      <c r="BOK112" s="43"/>
      <c r="BOL112" s="43"/>
      <c r="BOM112" s="43"/>
      <c r="BON112" s="43"/>
      <c r="BOO112" s="43"/>
      <c r="BOP112" s="43"/>
      <c r="BOQ112" s="43"/>
      <c r="BOR112" s="52"/>
      <c r="BOS112" s="43"/>
      <c r="BOT112" s="43"/>
      <c r="BOU112" s="43"/>
      <c r="BOV112" s="43"/>
      <c r="BOW112" s="43"/>
      <c r="BOX112" s="43"/>
      <c r="BOY112" s="43"/>
      <c r="BOZ112" s="43"/>
      <c r="BPA112" s="43"/>
      <c r="BPB112" s="43"/>
      <c r="BPC112" s="43"/>
      <c r="BPD112" s="43"/>
      <c r="BPE112" s="43"/>
      <c r="BPF112" s="43"/>
      <c r="BPG112" s="43"/>
      <c r="BPH112" s="43"/>
      <c r="BPI112" s="43"/>
      <c r="BPJ112" s="43"/>
      <c r="BPK112" s="43"/>
      <c r="BPL112" s="43"/>
      <c r="BPM112" s="43"/>
      <c r="BPN112" s="52"/>
      <c r="BPO112" s="43"/>
      <c r="BPP112" s="43"/>
      <c r="BPQ112" s="43"/>
      <c r="BPR112" s="43"/>
      <c r="BPS112" s="43"/>
      <c r="BPT112" s="43"/>
      <c r="BPU112" s="43"/>
      <c r="BPV112" s="43"/>
      <c r="BPW112" s="43"/>
      <c r="BPX112" s="43"/>
      <c r="BPY112" s="43"/>
      <c r="BPZ112" s="43"/>
      <c r="BQA112" s="43"/>
      <c r="BQB112" s="43"/>
      <c r="BQC112" s="43"/>
      <c r="BQD112" s="43"/>
      <c r="BQE112" s="43"/>
      <c r="BQF112" s="43"/>
      <c r="BQG112" s="43"/>
      <c r="BQH112" s="43"/>
      <c r="BQI112" s="43"/>
      <c r="BQJ112" s="52"/>
      <c r="BQK112" s="43"/>
      <c r="BQL112" s="43"/>
      <c r="BQM112" s="43"/>
      <c r="BQN112" s="43"/>
      <c r="BQO112" s="43"/>
      <c r="BQP112" s="43"/>
      <c r="BQQ112" s="43"/>
      <c r="BQR112" s="43"/>
      <c r="BQS112" s="43"/>
      <c r="BQT112" s="43"/>
      <c r="BQU112" s="43"/>
      <c r="BQV112" s="43"/>
      <c r="BQW112" s="43"/>
      <c r="BQX112" s="43"/>
      <c r="BQY112" s="43"/>
      <c r="BQZ112" s="43"/>
      <c r="BRA112" s="43"/>
      <c r="BRB112" s="43"/>
      <c r="BRC112" s="43"/>
      <c r="BRD112" s="43"/>
      <c r="BRE112" s="43"/>
      <c r="BRF112" s="52"/>
      <c r="BRG112" s="43"/>
      <c r="BRH112" s="43"/>
      <c r="BRI112" s="43"/>
      <c r="BRJ112" s="43"/>
      <c r="BRK112" s="43"/>
      <c r="BRL112" s="43"/>
      <c r="BRM112" s="43"/>
      <c r="BRN112" s="43"/>
      <c r="BRO112" s="43"/>
      <c r="BRP112" s="43"/>
      <c r="BRQ112" s="43"/>
      <c r="BRR112" s="43"/>
      <c r="BRS112" s="43"/>
      <c r="BRT112" s="43"/>
      <c r="BRU112" s="43"/>
      <c r="BRV112" s="43"/>
      <c r="BRW112" s="43"/>
      <c r="BRX112" s="43"/>
      <c r="BRY112" s="43"/>
      <c r="BRZ112" s="43"/>
      <c r="BSA112" s="43"/>
      <c r="BSB112" s="52"/>
      <c r="BSC112" s="43"/>
      <c r="BSD112" s="43"/>
      <c r="BSE112" s="43"/>
      <c r="BSF112" s="43"/>
      <c r="BSG112" s="43"/>
      <c r="BSH112" s="43"/>
      <c r="BSI112" s="43"/>
      <c r="BSJ112" s="43"/>
      <c r="BSK112" s="43"/>
      <c r="BSL112" s="43"/>
      <c r="BSM112" s="43"/>
      <c r="BSN112" s="43"/>
      <c r="BSO112" s="43"/>
      <c r="BSP112" s="43"/>
      <c r="BSQ112" s="43"/>
      <c r="BSR112" s="43"/>
      <c r="BSS112" s="43"/>
      <c r="BST112" s="43"/>
      <c r="BSU112" s="43"/>
      <c r="BSV112" s="43"/>
      <c r="BSW112" s="43"/>
      <c r="BSX112" s="52"/>
      <c r="BSY112" s="43"/>
      <c r="BSZ112" s="43"/>
      <c r="BTA112" s="43"/>
      <c r="BTB112" s="43"/>
      <c r="BTC112" s="43"/>
      <c r="BTD112" s="43"/>
      <c r="BTE112" s="43"/>
      <c r="BTF112" s="43"/>
      <c r="BTG112" s="43"/>
      <c r="BTH112" s="43"/>
      <c r="BTI112" s="43"/>
      <c r="BTJ112" s="43"/>
      <c r="BTK112" s="43"/>
      <c r="BTL112" s="43"/>
      <c r="BTM112" s="43"/>
      <c r="BTN112" s="43"/>
      <c r="BTO112" s="43"/>
      <c r="BTP112" s="43"/>
      <c r="BTQ112" s="43"/>
      <c r="BTR112" s="43"/>
      <c r="BTS112" s="43"/>
      <c r="BTT112" s="52"/>
      <c r="BTU112" s="43"/>
      <c r="BTV112" s="43"/>
      <c r="BTW112" s="43"/>
      <c r="BTX112" s="43"/>
      <c r="BTY112" s="43"/>
      <c r="BTZ112" s="43"/>
      <c r="BUA112" s="43"/>
      <c r="BUB112" s="43"/>
      <c r="BUC112" s="43"/>
      <c r="BUD112" s="43"/>
      <c r="BUE112" s="43"/>
      <c r="BUF112" s="43"/>
      <c r="BUG112" s="43"/>
      <c r="BUH112" s="43"/>
      <c r="BUI112" s="43"/>
      <c r="BUJ112" s="43"/>
      <c r="BUK112" s="43"/>
      <c r="BUL112" s="43"/>
      <c r="BUM112" s="43"/>
      <c r="BUN112" s="43"/>
      <c r="BUO112" s="43"/>
      <c r="BUP112" s="52"/>
      <c r="BUQ112" s="43"/>
      <c r="BUR112" s="43"/>
      <c r="BUS112" s="43"/>
      <c r="BUT112" s="43"/>
      <c r="BUU112" s="43"/>
      <c r="BUV112" s="43"/>
      <c r="BUW112" s="43"/>
      <c r="BUX112" s="43"/>
      <c r="BUY112" s="43"/>
      <c r="BUZ112" s="43"/>
      <c r="BVA112" s="43"/>
      <c r="BVB112" s="43"/>
      <c r="BVC112" s="43"/>
      <c r="BVD112" s="43"/>
      <c r="BVE112" s="43"/>
      <c r="BVF112" s="43"/>
      <c r="BVG112" s="43"/>
      <c r="BVH112" s="43"/>
      <c r="BVI112" s="43"/>
      <c r="BVJ112" s="43"/>
      <c r="BVK112" s="43"/>
      <c r="BVL112" s="52"/>
      <c r="BVM112" s="43"/>
      <c r="BVN112" s="43"/>
      <c r="BVO112" s="43"/>
      <c r="BVP112" s="43"/>
      <c r="BVQ112" s="43"/>
      <c r="BVR112" s="43"/>
      <c r="BVS112" s="43"/>
      <c r="BVT112" s="43"/>
      <c r="BVU112" s="43"/>
      <c r="BVV112" s="43"/>
      <c r="BVW112" s="43"/>
      <c r="BVX112" s="43"/>
      <c r="BVY112" s="43"/>
      <c r="BVZ112" s="43"/>
      <c r="BWA112" s="43"/>
      <c r="BWB112" s="43"/>
      <c r="BWC112" s="43"/>
      <c r="BWD112" s="43"/>
      <c r="BWE112" s="43"/>
      <c r="BWF112" s="43"/>
      <c r="BWG112" s="43"/>
      <c r="BWH112" s="52"/>
      <c r="BWI112" s="43"/>
      <c r="BWJ112" s="43"/>
      <c r="BWK112" s="43"/>
      <c r="BWL112" s="43"/>
      <c r="BWM112" s="43"/>
      <c r="BWN112" s="43"/>
      <c r="BWO112" s="43"/>
      <c r="BWP112" s="43"/>
      <c r="BWQ112" s="43"/>
      <c r="BWR112" s="43"/>
      <c r="BWS112" s="43"/>
      <c r="BWT112" s="43"/>
      <c r="BWU112" s="43"/>
      <c r="BWV112" s="43"/>
      <c r="BWW112" s="43"/>
      <c r="BWX112" s="43"/>
      <c r="BWY112" s="43"/>
      <c r="BWZ112" s="43"/>
      <c r="BXA112" s="43"/>
      <c r="BXB112" s="43"/>
      <c r="BXC112" s="43"/>
      <c r="BXD112" s="52"/>
      <c r="BXE112" s="43"/>
      <c r="BXF112" s="43"/>
      <c r="BXG112" s="43"/>
      <c r="BXH112" s="43"/>
      <c r="BXI112" s="43"/>
      <c r="BXJ112" s="43"/>
      <c r="BXK112" s="43"/>
      <c r="BXL112" s="43"/>
      <c r="BXM112" s="43"/>
      <c r="BXN112" s="43"/>
      <c r="BXO112" s="43"/>
      <c r="BXP112" s="43"/>
      <c r="BXQ112" s="43"/>
      <c r="BXR112" s="43"/>
      <c r="BXS112" s="43"/>
      <c r="BXT112" s="43"/>
      <c r="BXU112" s="43"/>
      <c r="BXV112" s="43"/>
      <c r="BXW112" s="43"/>
      <c r="BXX112" s="43"/>
      <c r="BXY112" s="43"/>
      <c r="BXZ112" s="52"/>
      <c r="BYA112" s="43"/>
      <c r="BYB112" s="43"/>
      <c r="BYC112" s="43"/>
      <c r="BYD112" s="43"/>
      <c r="BYE112" s="43"/>
      <c r="BYF112" s="43"/>
      <c r="BYG112" s="43"/>
      <c r="BYH112" s="43"/>
      <c r="BYI112" s="43"/>
      <c r="BYJ112" s="43"/>
      <c r="BYK112" s="43"/>
      <c r="BYL112" s="43"/>
      <c r="BYM112" s="43"/>
      <c r="BYN112" s="43"/>
      <c r="BYO112" s="43"/>
      <c r="BYP112" s="43"/>
      <c r="BYQ112" s="43"/>
      <c r="BYR112" s="43"/>
      <c r="BYS112" s="43"/>
      <c r="BYT112" s="43"/>
      <c r="BYU112" s="43"/>
      <c r="BYV112" s="52"/>
      <c r="BYW112" s="43"/>
      <c r="BYX112" s="43"/>
      <c r="BYY112" s="43"/>
      <c r="BYZ112" s="43"/>
      <c r="BZA112" s="43"/>
      <c r="BZB112" s="43"/>
      <c r="BZC112" s="43"/>
      <c r="BZD112" s="43"/>
      <c r="BZE112" s="43"/>
      <c r="BZF112" s="43"/>
      <c r="BZG112" s="43"/>
      <c r="BZH112" s="43"/>
      <c r="BZI112" s="43"/>
      <c r="BZJ112" s="43"/>
      <c r="BZK112" s="43"/>
      <c r="BZL112" s="43"/>
      <c r="BZM112" s="43"/>
      <c r="BZN112" s="43"/>
      <c r="BZO112" s="43"/>
      <c r="BZP112" s="43"/>
      <c r="BZQ112" s="43"/>
      <c r="BZR112" s="52"/>
      <c r="BZS112" s="43"/>
      <c r="BZT112" s="43"/>
      <c r="BZU112" s="43"/>
      <c r="BZV112" s="43"/>
      <c r="BZW112" s="43"/>
      <c r="BZX112" s="43"/>
      <c r="BZY112" s="43"/>
      <c r="BZZ112" s="43"/>
      <c r="CAA112" s="43"/>
      <c r="CAB112" s="43"/>
      <c r="CAC112" s="43"/>
      <c r="CAD112" s="43"/>
      <c r="CAE112" s="43"/>
      <c r="CAF112" s="43"/>
      <c r="CAG112" s="43"/>
      <c r="CAH112" s="43"/>
      <c r="CAI112" s="43"/>
      <c r="CAJ112" s="43"/>
      <c r="CAK112" s="43"/>
      <c r="CAL112" s="43"/>
      <c r="CAM112" s="43"/>
      <c r="CAN112" s="52"/>
      <c r="CAO112" s="43"/>
      <c r="CAP112" s="43"/>
      <c r="CAQ112" s="43"/>
      <c r="CAR112" s="43"/>
      <c r="CAS112" s="43"/>
      <c r="CAT112" s="43"/>
      <c r="CAU112" s="43"/>
      <c r="CAV112" s="43"/>
      <c r="CAW112" s="43"/>
      <c r="CAX112" s="43"/>
      <c r="CAY112" s="43"/>
      <c r="CAZ112" s="43"/>
      <c r="CBA112" s="43"/>
      <c r="CBB112" s="43"/>
      <c r="CBC112" s="43"/>
      <c r="CBD112" s="43"/>
      <c r="CBE112" s="43"/>
      <c r="CBF112" s="43"/>
      <c r="CBG112" s="43"/>
      <c r="CBH112" s="43"/>
      <c r="CBI112" s="43"/>
      <c r="CBJ112" s="52"/>
      <c r="CBK112" s="43"/>
      <c r="CBL112" s="43"/>
      <c r="CBM112" s="43"/>
      <c r="CBN112" s="43"/>
      <c r="CBO112" s="43"/>
      <c r="CBP112" s="43"/>
      <c r="CBQ112" s="43"/>
      <c r="CBR112" s="43"/>
      <c r="CBS112" s="43"/>
      <c r="CBT112" s="43"/>
      <c r="CBU112" s="43"/>
      <c r="CBV112" s="43"/>
      <c r="CBW112" s="43"/>
      <c r="CBX112" s="43"/>
      <c r="CBY112" s="43"/>
      <c r="CBZ112" s="43"/>
      <c r="CCA112" s="43"/>
      <c r="CCB112" s="43"/>
      <c r="CCC112" s="43"/>
      <c r="CCD112" s="43"/>
      <c r="CCE112" s="43"/>
      <c r="CCF112" s="52"/>
      <c r="CCG112" s="43"/>
      <c r="CCH112" s="43"/>
      <c r="CCI112" s="43"/>
      <c r="CCJ112" s="43"/>
      <c r="CCK112" s="43"/>
      <c r="CCL112" s="43"/>
      <c r="CCM112" s="43"/>
      <c r="CCN112" s="43"/>
      <c r="CCO112" s="43"/>
      <c r="CCP112" s="43"/>
      <c r="CCQ112" s="43"/>
      <c r="CCR112" s="43"/>
      <c r="CCS112" s="43"/>
      <c r="CCT112" s="43"/>
      <c r="CCU112" s="43"/>
      <c r="CCV112" s="43"/>
      <c r="CCW112" s="43"/>
      <c r="CCX112" s="43"/>
      <c r="CCY112" s="43"/>
      <c r="CCZ112" s="43"/>
      <c r="CDA112" s="43"/>
      <c r="CDB112" s="52"/>
      <c r="CDC112" s="43"/>
      <c r="CDD112" s="43"/>
      <c r="CDE112" s="43"/>
      <c r="CDF112" s="43"/>
      <c r="CDG112" s="43"/>
      <c r="CDH112" s="43"/>
      <c r="CDI112" s="43"/>
      <c r="CDJ112" s="43"/>
      <c r="CDK112" s="43"/>
      <c r="CDL112" s="43"/>
      <c r="CDM112" s="43"/>
      <c r="CDN112" s="43"/>
      <c r="CDO112" s="43"/>
      <c r="CDP112" s="43"/>
      <c r="CDQ112" s="43"/>
      <c r="CDR112" s="43"/>
      <c r="CDS112" s="43"/>
      <c r="CDT112" s="43"/>
      <c r="CDU112" s="43"/>
      <c r="CDV112" s="43"/>
      <c r="CDW112" s="43"/>
      <c r="CDX112" s="52"/>
      <c r="CDY112" s="43"/>
      <c r="CDZ112" s="43"/>
      <c r="CEA112" s="43"/>
      <c r="CEB112" s="43"/>
      <c r="CEC112" s="43"/>
      <c r="CED112" s="43"/>
      <c r="CEE112" s="43"/>
      <c r="CEF112" s="43"/>
      <c r="CEG112" s="43"/>
      <c r="CEH112" s="43"/>
      <c r="CEI112" s="43"/>
      <c r="CEJ112" s="43"/>
      <c r="CEK112" s="43"/>
      <c r="CEL112" s="43"/>
      <c r="CEM112" s="43"/>
      <c r="CEN112" s="43"/>
      <c r="CEO112" s="43"/>
      <c r="CEP112" s="43"/>
      <c r="CEQ112" s="43"/>
      <c r="CER112" s="43"/>
      <c r="CES112" s="43"/>
      <c r="CET112" s="52"/>
      <c r="CEU112" s="43"/>
      <c r="CEV112" s="43"/>
      <c r="CEW112" s="43"/>
      <c r="CEX112" s="43"/>
      <c r="CEY112" s="43"/>
      <c r="CEZ112" s="43"/>
      <c r="CFA112" s="43"/>
      <c r="CFB112" s="43"/>
      <c r="CFC112" s="43"/>
      <c r="CFD112" s="43"/>
      <c r="CFE112" s="43"/>
      <c r="CFF112" s="43"/>
      <c r="CFG112" s="43"/>
      <c r="CFH112" s="43"/>
      <c r="CFI112" s="43"/>
      <c r="CFJ112" s="43"/>
      <c r="CFK112" s="43"/>
      <c r="CFL112" s="43"/>
      <c r="CFM112" s="43"/>
      <c r="CFN112" s="43"/>
      <c r="CFO112" s="43"/>
      <c r="CFP112" s="52"/>
      <c r="CFQ112" s="43"/>
      <c r="CFR112" s="43"/>
      <c r="CFS112" s="43"/>
      <c r="CFT112" s="43"/>
      <c r="CFU112" s="43"/>
      <c r="CFV112" s="43"/>
      <c r="CFW112" s="43"/>
      <c r="CFX112" s="43"/>
      <c r="CFY112" s="43"/>
      <c r="CFZ112" s="43"/>
      <c r="CGA112" s="43"/>
      <c r="CGB112" s="43"/>
      <c r="CGC112" s="43"/>
      <c r="CGD112" s="43"/>
      <c r="CGE112" s="43"/>
      <c r="CGF112" s="43"/>
      <c r="CGG112" s="43"/>
      <c r="CGH112" s="43"/>
      <c r="CGI112" s="43"/>
      <c r="CGJ112" s="43"/>
      <c r="CGK112" s="43"/>
      <c r="CGL112" s="52"/>
      <c r="CGM112" s="43"/>
      <c r="CGN112" s="43"/>
      <c r="CGO112" s="43"/>
      <c r="CGP112" s="43"/>
      <c r="CGQ112" s="43"/>
      <c r="CGR112" s="43"/>
      <c r="CGS112" s="43"/>
      <c r="CGT112" s="43"/>
      <c r="CGU112" s="43"/>
      <c r="CGV112" s="43"/>
      <c r="CGW112" s="43"/>
      <c r="CGX112" s="43"/>
      <c r="CGY112" s="43"/>
      <c r="CGZ112" s="43"/>
      <c r="CHA112" s="43"/>
      <c r="CHB112" s="43"/>
      <c r="CHC112" s="43"/>
      <c r="CHD112" s="43"/>
      <c r="CHE112" s="43"/>
      <c r="CHF112" s="43"/>
      <c r="CHG112" s="43"/>
      <c r="CHH112" s="52"/>
      <c r="CHI112" s="43"/>
      <c r="CHJ112" s="43"/>
      <c r="CHK112" s="43"/>
      <c r="CHL112" s="43"/>
      <c r="CHM112" s="43"/>
      <c r="CHN112" s="43"/>
      <c r="CHO112" s="43"/>
      <c r="CHP112" s="43"/>
      <c r="CHQ112" s="43"/>
      <c r="CHR112" s="43"/>
      <c r="CHS112" s="43"/>
      <c r="CHT112" s="43"/>
      <c r="CHU112" s="43"/>
      <c r="CHV112" s="43"/>
      <c r="CHW112" s="43"/>
      <c r="CHX112" s="43"/>
      <c r="CHY112" s="43"/>
      <c r="CHZ112" s="43"/>
      <c r="CIA112" s="43"/>
      <c r="CIB112" s="43"/>
      <c r="CIC112" s="43"/>
      <c r="CID112" s="52"/>
      <c r="CIE112" s="43"/>
      <c r="CIF112" s="43"/>
      <c r="CIG112" s="43"/>
      <c r="CIH112" s="43"/>
      <c r="CII112" s="43"/>
      <c r="CIJ112" s="43"/>
      <c r="CIK112" s="43"/>
      <c r="CIL112" s="43"/>
      <c r="CIM112" s="43"/>
      <c r="CIN112" s="43"/>
      <c r="CIO112" s="43"/>
      <c r="CIP112" s="43"/>
      <c r="CIQ112" s="43"/>
      <c r="CIR112" s="43"/>
      <c r="CIS112" s="43"/>
      <c r="CIT112" s="43"/>
      <c r="CIU112" s="43"/>
      <c r="CIV112" s="43"/>
      <c r="CIW112" s="43"/>
      <c r="CIX112" s="43"/>
      <c r="CIY112" s="43"/>
      <c r="CIZ112" s="52"/>
      <c r="CJA112" s="43"/>
      <c r="CJB112" s="43"/>
      <c r="CJC112" s="43"/>
      <c r="CJD112" s="43"/>
      <c r="CJE112" s="43"/>
      <c r="CJF112" s="43"/>
      <c r="CJG112" s="43"/>
      <c r="CJH112" s="43"/>
      <c r="CJI112" s="43"/>
      <c r="CJJ112" s="43"/>
      <c r="CJK112" s="43"/>
      <c r="CJL112" s="43"/>
      <c r="CJM112" s="43"/>
      <c r="CJN112" s="43"/>
      <c r="CJO112" s="43"/>
      <c r="CJP112" s="43"/>
      <c r="CJQ112" s="43"/>
      <c r="CJR112" s="43"/>
      <c r="CJS112" s="43"/>
      <c r="CJT112" s="43"/>
      <c r="CJU112" s="43"/>
      <c r="CJV112" s="52"/>
      <c r="CJW112" s="43"/>
      <c r="CJX112" s="43"/>
      <c r="CJY112" s="43"/>
      <c r="CJZ112" s="43"/>
      <c r="CKA112" s="43"/>
      <c r="CKB112" s="43"/>
      <c r="CKC112" s="43"/>
      <c r="CKD112" s="43"/>
      <c r="CKE112" s="43"/>
      <c r="CKF112" s="43"/>
      <c r="CKG112" s="43"/>
      <c r="CKH112" s="43"/>
      <c r="CKI112" s="43"/>
      <c r="CKJ112" s="43"/>
      <c r="CKK112" s="43"/>
      <c r="CKL112" s="43"/>
      <c r="CKM112" s="43"/>
      <c r="CKN112" s="43"/>
      <c r="CKO112" s="43"/>
      <c r="CKP112" s="43"/>
      <c r="CKQ112" s="43"/>
      <c r="CKR112" s="52"/>
      <c r="CKS112" s="43"/>
      <c r="CKT112" s="43"/>
      <c r="CKU112" s="43"/>
      <c r="CKV112" s="43"/>
      <c r="CKW112" s="43"/>
      <c r="CKX112" s="43"/>
      <c r="CKY112" s="43"/>
      <c r="CKZ112" s="43"/>
      <c r="CLA112" s="43"/>
      <c r="CLB112" s="43"/>
      <c r="CLC112" s="43"/>
      <c r="CLD112" s="43"/>
      <c r="CLE112" s="43"/>
      <c r="CLF112" s="43"/>
      <c r="CLG112" s="43"/>
      <c r="CLH112" s="43"/>
      <c r="CLI112" s="43"/>
      <c r="CLJ112" s="43"/>
      <c r="CLK112" s="43"/>
      <c r="CLL112" s="43"/>
      <c r="CLM112" s="43"/>
      <c r="CLN112" s="52"/>
      <c r="CLO112" s="43"/>
      <c r="CLP112" s="43"/>
      <c r="CLQ112" s="43"/>
      <c r="CLR112" s="43"/>
      <c r="CLS112" s="43"/>
      <c r="CLT112" s="43"/>
      <c r="CLU112" s="43"/>
      <c r="CLV112" s="43"/>
      <c r="CLW112" s="43"/>
      <c r="CLX112" s="43"/>
      <c r="CLY112" s="43"/>
      <c r="CLZ112" s="43"/>
      <c r="CMA112" s="43"/>
      <c r="CMB112" s="43"/>
      <c r="CMC112" s="43"/>
      <c r="CMD112" s="43"/>
      <c r="CME112" s="43"/>
      <c r="CMF112" s="43"/>
      <c r="CMG112" s="43"/>
      <c r="CMH112" s="43"/>
      <c r="CMI112" s="43"/>
      <c r="CMJ112" s="52"/>
      <c r="CMK112" s="43"/>
      <c r="CML112" s="43"/>
      <c r="CMM112" s="43"/>
      <c r="CMN112" s="43"/>
      <c r="CMO112" s="43"/>
      <c r="CMP112" s="43"/>
      <c r="CMQ112" s="43"/>
      <c r="CMR112" s="43"/>
      <c r="CMS112" s="43"/>
      <c r="CMT112" s="43"/>
      <c r="CMU112" s="43"/>
      <c r="CMV112" s="43"/>
      <c r="CMW112" s="43"/>
      <c r="CMX112" s="43"/>
      <c r="CMY112" s="43"/>
      <c r="CMZ112" s="43"/>
      <c r="CNA112" s="43"/>
      <c r="CNB112" s="43"/>
      <c r="CNC112" s="43"/>
      <c r="CND112" s="43"/>
      <c r="CNE112" s="43"/>
      <c r="CNF112" s="52"/>
      <c r="CNG112" s="43"/>
      <c r="CNH112" s="43"/>
      <c r="CNI112" s="43"/>
      <c r="CNJ112" s="43"/>
      <c r="CNK112" s="43"/>
      <c r="CNL112" s="43"/>
      <c r="CNM112" s="43"/>
      <c r="CNN112" s="43"/>
      <c r="CNO112" s="43"/>
      <c r="CNP112" s="43"/>
      <c r="CNQ112" s="43"/>
      <c r="CNR112" s="43"/>
      <c r="CNS112" s="43"/>
      <c r="CNT112" s="43"/>
      <c r="CNU112" s="43"/>
      <c r="CNV112" s="43"/>
      <c r="CNW112" s="43"/>
      <c r="CNX112" s="43"/>
      <c r="CNY112" s="43"/>
      <c r="CNZ112" s="43"/>
      <c r="COA112" s="43"/>
      <c r="COB112" s="52"/>
      <c r="COC112" s="43"/>
      <c r="COD112" s="43"/>
      <c r="COE112" s="43"/>
      <c r="COF112" s="43"/>
      <c r="COG112" s="43"/>
      <c r="COH112" s="43"/>
      <c r="COI112" s="43"/>
      <c r="COJ112" s="43"/>
      <c r="COK112" s="43"/>
      <c r="COL112" s="43"/>
      <c r="COM112" s="43"/>
      <c r="CON112" s="43"/>
      <c r="COO112" s="43"/>
      <c r="COP112" s="43"/>
      <c r="COQ112" s="43"/>
      <c r="COR112" s="43"/>
      <c r="COS112" s="43"/>
      <c r="COT112" s="43"/>
      <c r="COU112" s="43"/>
      <c r="COV112" s="43"/>
      <c r="COW112" s="43"/>
      <c r="COX112" s="52"/>
      <c r="COY112" s="43"/>
      <c r="COZ112" s="43"/>
      <c r="CPA112" s="43"/>
      <c r="CPB112" s="43"/>
      <c r="CPC112" s="43"/>
      <c r="CPD112" s="43"/>
      <c r="CPE112" s="43"/>
      <c r="CPF112" s="43"/>
      <c r="CPG112" s="43"/>
      <c r="CPH112" s="43"/>
      <c r="CPI112" s="43"/>
      <c r="CPJ112" s="43"/>
      <c r="CPK112" s="43"/>
      <c r="CPL112" s="43"/>
      <c r="CPM112" s="43"/>
      <c r="CPN112" s="43"/>
      <c r="CPO112" s="43"/>
      <c r="CPP112" s="43"/>
      <c r="CPQ112" s="43"/>
      <c r="CPR112" s="43"/>
      <c r="CPS112" s="43"/>
      <c r="CPT112" s="52"/>
      <c r="CPU112" s="43"/>
      <c r="CPV112" s="43"/>
      <c r="CPW112" s="43"/>
      <c r="CPX112" s="43"/>
      <c r="CPY112" s="43"/>
      <c r="CPZ112" s="43"/>
      <c r="CQA112" s="43"/>
      <c r="CQB112" s="43"/>
      <c r="CQC112" s="43"/>
      <c r="CQD112" s="43"/>
      <c r="CQE112" s="43"/>
      <c r="CQF112" s="43"/>
      <c r="CQG112" s="43"/>
      <c r="CQH112" s="43"/>
      <c r="CQI112" s="43"/>
      <c r="CQJ112" s="43"/>
      <c r="CQK112" s="43"/>
      <c r="CQL112" s="43"/>
      <c r="CQM112" s="43"/>
      <c r="CQN112" s="43"/>
      <c r="CQO112" s="43"/>
      <c r="CQP112" s="52"/>
      <c r="CQQ112" s="43"/>
      <c r="CQR112" s="43"/>
      <c r="CQS112" s="43"/>
      <c r="CQT112" s="43"/>
      <c r="CQU112" s="43"/>
      <c r="CQV112" s="43"/>
      <c r="CQW112" s="43"/>
      <c r="CQX112" s="43"/>
      <c r="CQY112" s="43"/>
      <c r="CQZ112" s="43"/>
      <c r="CRA112" s="43"/>
      <c r="CRB112" s="43"/>
      <c r="CRC112" s="43"/>
      <c r="CRD112" s="43"/>
      <c r="CRE112" s="43"/>
      <c r="CRF112" s="43"/>
      <c r="CRG112" s="43"/>
      <c r="CRH112" s="43"/>
      <c r="CRI112" s="43"/>
      <c r="CRJ112" s="43"/>
      <c r="CRK112" s="43"/>
      <c r="CRL112" s="52"/>
      <c r="CRM112" s="43"/>
      <c r="CRN112" s="43"/>
      <c r="CRO112" s="43"/>
      <c r="CRP112" s="43"/>
      <c r="CRQ112" s="43"/>
      <c r="CRR112" s="43"/>
      <c r="CRS112" s="43"/>
      <c r="CRT112" s="43"/>
      <c r="CRU112" s="43"/>
      <c r="CRV112" s="43"/>
      <c r="CRW112" s="43"/>
      <c r="CRX112" s="43"/>
      <c r="CRY112" s="43"/>
      <c r="CRZ112" s="43"/>
      <c r="CSA112" s="43"/>
      <c r="CSB112" s="43"/>
      <c r="CSC112" s="43"/>
      <c r="CSD112" s="43"/>
      <c r="CSE112" s="43"/>
      <c r="CSF112" s="43"/>
      <c r="CSG112" s="43"/>
      <c r="CSH112" s="52"/>
      <c r="CSI112" s="43"/>
      <c r="CSJ112" s="43"/>
      <c r="CSK112" s="43"/>
      <c r="CSL112" s="43"/>
      <c r="CSM112" s="43"/>
      <c r="CSN112" s="43"/>
      <c r="CSO112" s="43"/>
      <c r="CSP112" s="43"/>
      <c r="CSQ112" s="43"/>
      <c r="CSR112" s="43"/>
      <c r="CSS112" s="43"/>
      <c r="CST112" s="43"/>
      <c r="CSU112" s="43"/>
      <c r="CSV112" s="43"/>
      <c r="CSW112" s="43"/>
      <c r="CSX112" s="43"/>
      <c r="CSY112" s="43"/>
      <c r="CSZ112" s="43"/>
      <c r="CTA112" s="43"/>
      <c r="CTB112" s="43"/>
      <c r="CTC112" s="43"/>
      <c r="CTD112" s="52"/>
      <c r="CTE112" s="43"/>
      <c r="CTF112" s="43"/>
      <c r="CTG112" s="43"/>
      <c r="CTH112" s="43"/>
      <c r="CTI112" s="43"/>
      <c r="CTJ112" s="43"/>
      <c r="CTK112" s="43"/>
      <c r="CTL112" s="43"/>
      <c r="CTM112" s="43"/>
      <c r="CTN112" s="43"/>
      <c r="CTO112" s="43"/>
      <c r="CTP112" s="43"/>
      <c r="CTQ112" s="43"/>
      <c r="CTR112" s="43"/>
      <c r="CTS112" s="43"/>
      <c r="CTT112" s="43"/>
      <c r="CTU112" s="43"/>
      <c r="CTV112" s="43"/>
      <c r="CTW112" s="43"/>
      <c r="CTX112" s="43"/>
      <c r="CTY112" s="43"/>
      <c r="CTZ112" s="52"/>
      <c r="CUA112" s="43"/>
      <c r="CUB112" s="43"/>
      <c r="CUC112" s="43"/>
      <c r="CUD112" s="43"/>
      <c r="CUE112" s="43"/>
      <c r="CUF112" s="43"/>
      <c r="CUG112" s="43"/>
      <c r="CUH112" s="43"/>
      <c r="CUI112" s="43"/>
      <c r="CUJ112" s="43"/>
      <c r="CUK112" s="43"/>
      <c r="CUL112" s="43"/>
      <c r="CUM112" s="43"/>
      <c r="CUN112" s="43"/>
      <c r="CUO112" s="43"/>
      <c r="CUP112" s="43"/>
      <c r="CUQ112" s="43"/>
      <c r="CUR112" s="43"/>
      <c r="CUS112" s="43"/>
      <c r="CUT112" s="43"/>
      <c r="CUU112" s="43"/>
      <c r="CUV112" s="52"/>
      <c r="CUW112" s="43"/>
      <c r="CUX112" s="43"/>
      <c r="CUY112" s="43"/>
      <c r="CUZ112" s="43"/>
      <c r="CVA112" s="43"/>
      <c r="CVB112" s="43"/>
      <c r="CVC112" s="43"/>
      <c r="CVD112" s="43"/>
      <c r="CVE112" s="43"/>
      <c r="CVF112" s="43"/>
      <c r="CVG112" s="43"/>
      <c r="CVH112" s="43"/>
      <c r="CVI112" s="43"/>
      <c r="CVJ112" s="43"/>
      <c r="CVK112" s="43"/>
      <c r="CVL112" s="43"/>
      <c r="CVM112" s="43"/>
      <c r="CVN112" s="43"/>
      <c r="CVO112" s="43"/>
      <c r="CVP112" s="43"/>
      <c r="CVQ112" s="43"/>
      <c r="CVR112" s="52"/>
      <c r="CVS112" s="43"/>
      <c r="CVT112" s="43"/>
      <c r="CVU112" s="43"/>
      <c r="CVV112" s="43"/>
      <c r="CVW112" s="43"/>
      <c r="CVX112" s="43"/>
      <c r="CVY112" s="43"/>
      <c r="CVZ112" s="43"/>
      <c r="CWA112" s="43"/>
      <c r="CWB112" s="43"/>
      <c r="CWC112" s="43"/>
      <c r="CWD112" s="43"/>
      <c r="CWE112" s="43"/>
      <c r="CWF112" s="43"/>
      <c r="CWG112" s="43"/>
      <c r="CWH112" s="43"/>
      <c r="CWI112" s="43"/>
      <c r="CWJ112" s="43"/>
      <c r="CWK112" s="43"/>
      <c r="CWL112" s="43"/>
      <c r="CWM112" s="43"/>
      <c r="CWN112" s="52"/>
      <c r="CWO112" s="43"/>
      <c r="CWP112" s="43"/>
      <c r="CWQ112" s="43"/>
      <c r="CWR112" s="43"/>
      <c r="CWS112" s="43"/>
      <c r="CWT112" s="43"/>
      <c r="CWU112" s="43"/>
      <c r="CWV112" s="43"/>
      <c r="CWW112" s="43"/>
      <c r="CWX112" s="43"/>
      <c r="CWY112" s="43"/>
      <c r="CWZ112" s="43"/>
      <c r="CXA112" s="43"/>
      <c r="CXB112" s="43"/>
      <c r="CXC112" s="43"/>
      <c r="CXD112" s="43"/>
      <c r="CXE112" s="43"/>
      <c r="CXF112" s="43"/>
      <c r="CXG112" s="43"/>
      <c r="CXH112" s="43"/>
      <c r="CXI112" s="43"/>
      <c r="CXJ112" s="52"/>
      <c r="CXK112" s="43"/>
      <c r="CXL112" s="43"/>
      <c r="CXM112" s="43"/>
      <c r="CXN112" s="43"/>
      <c r="CXO112" s="43"/>
      <c r="CXP112" s="43"/>
      <c r="CXQ112" s="43"/>
      <c r="CXR112" s="43"/>
      <c r="CXS112" s="43"/>
      <c r="CXT112" s="43"/>
      <c r="CXU112" s="43"/>
      <c r="CXV112" s="43"/>
      <c r="CXW112" s="43"/>
      <c r="CXX112" s="43"/>
      <c r="CXY112" s="43"/>
      <c r="CXZ112" s="43"/>
      <c r="CYA112" s="43"/>
      <c r="CYB112" s="43"/>
      <c r="CYC112" s="43"/>
      <c r="CYD112" s="43"/>
      <c r="CYE112" s="43"/>
      <c r="CYF112" s="52"/>
      <c r="CYG112" s="43"/>
      <c r="CYH112" s="43"/>
      <c r="CYI112" s="43"/>
      <c r="CYJ112" s="43"/>
      <c r="CYK112" s="43"/>
      <c r="CYL112" s="43"/>
      <c r="CYM112" s="43"/>
      <c r="CYN112" s="43"/>
      <c r="CYO112" s="43"/>
      <c r="CYP112" s="43"/>
      <c r="CYQ112" s="43"/>
      <c r="CYR112" s="43"/>
      <c r="CYS112" s="43"/>
      <c r="CYT112" s="43"/>
      <c r="CYU112" s="43"/>
      <c r="CYV112" s="43"/>
      <c r="CYW112" s="43"/>
      <c r="CYX112" s="43"/>
      <c r="CYY112" s="43"/>
      <c r="CYZ112" s="43"/>
      <c r="CZA112" s="43"/>
      <c r="CZB112" s="52"/>
      <c r="CZC112" s="43"/>
      <c r="CZD112" s="43"/>
      <c r="CZE112" s="43"/>
      <c r="CZF112" s="43"/>
      <c r="CZG112" s="43"/>
      <c r="CZH112" s="43"/>
      <c r="CZI112" s="43"/>
      <c r="CZJ112" s="43"/>
      <c r="CZK112" s="43"/>
      <c r="CZL112" s="43"/>
      <c r="CZM112" s="43"/>
      <c r="CZN112" s="43"/>
      <c r="CZO112" s="43"/>
      <c r="CZP112" s="43"/>
      <c r="CZQ112" s="43"/>
      <c r="CZR112" s="43"/>
      <c r="CZS112" s="43"/>
      <c r="CZT112" s="43"/>
      <c r="CZU112" s="43"/>
      <c r="CZV112" s="43"/>
      <c r="CZW112" s="43"/>
      <c r="CZX112" s="52"/>
      <c r="CZY112" s="43"/>
      <c r="CZZ112" s="43"/>
      <c r="DAA112" s="43"/>
      <c r="DAB112" s="43"/>
      <c r="DAC112" s="43"/>
      <c r="DAD112" s="43"/>
      <c r="DAE112" s="43"/>
      <c r="DAF112" s="43"/>
      <c r="DAG112" s="43"/>
      <c r="DAH112" s="43"/>
      <c r="DAI112" s="43"/>
      <c r="DAJ112" s="43"/>
      <c r="DAK112" s="43"/>
      <c r="DAL112" s="43"/>
      <c r="DAM112" s="43"/>
      <c r="DAN112" s="43"/>
      <c r="DAO112" s="43"/>
      <c r="DAP112" s="43"/>
      <c r="DAQ112" s="43"/>
      <c r="DAR112" s="43"/>
      <c r="DAS112" s="43"/>
      <c r="DAT112" s="52"/>
      <c r="DAU112" s="43"/>
      <c r="DAV112" s="43"/>
      <c r="DAW112" s="43"/>
      <c r="DAX112" s="43"/>
      <c r="DAY112" s="43"/>
      <c r="DAZ112" s="43"/>
      <c r="DBA112" s="43"/>
      <c r="DBB112" s="43"/>
      <c r="DBC112" s="43"/>
      <c r="DBD112" s="43"/>
      <c r="DBE112" s="43"/>
      <c r="DBF112" s="43"/>
      <c r="DBG112" s="43"/>
      <c r="DBH112" s="43"/>
      <c r="DBI112" s="43"/>
      <c r="DBJ112" s="43"/>
      <c r="DBK112" s="43"/>
      <c r="DBL112" s="43"/>
      <c r="DBM112" s="43"/>
      <c r="DBN112" s="43"/>
      <c r="DBO112" s="43"/>
      <c r="DBP112" s="52"/>
      <c r="DBQ112" s="43"/>
      <c r="DBR112" s="43"/>
      <c r="DBS112" s="43"/>
      <c r="DBT112" s="43"/>
      <c r="DBU112" s="43"/>
      <c r="DBV112" s="43"/>
      <c r="DBW112" s="43"/>
      <c r="DBX112" s="43"/>
      <c r="DBY112" s="43"/>
      <c r="DBZ112" s="43"/>
      <c r="DCA112" s="43"/>
      <c r="DCB112" s="43"/>
      <c r="DCC112" s="43"/>
      <c r="DCD112" s="43"/>
      <c r="DCE112" s="43"/>
      <c r="DCF112" s="43"/>
      <c r="DCG112" s="43"/>
      <c r="DCH112" s="43"/>
      <c r="DCI112" s="43"/>
      <c r="DCJ112" s="43"/>
      <c r="DCK112" s="43"/>
      <c r="DCL112" s="52"/>
      <c r="DCM112" s="43"/>
      <c r="DCN112" s="43"/>
      <c r="DCO112" s="43"/>
      <c r="DCP112" s="43"/>
      <c r="DCQ112" s="43"/>
      <c r="DCR112" s="43"/>
      <c r="DCS112" s="43"/>
      <c r="DCT112" s="43"/>
      <c r="DCU112" s="43"/>
      <c r="DCV112" s="43"/>
      <c r="DCW112" s="43"/>
      <c r="DCX112" s="43"/>
      <c r="DCY112" s="43"/>
      <c r="DCZ112" s="43"/>
      <c r="DDA112" s="43"/>
      <c r="DDB112" s="43"/>
      <c r="DDC112" s="43"/>
      <c r="DDD112" s="43"/>
      <c r="DDE112" s="43"/>
      <c r="DDF112" s="43"/>
      <c r="DDG112" s="43"/>
      <c r="DDH112" s="52"/>
      <c r="DDI112" s="43"/>
      <c r="DDJ112" s="43"/>
      <c r="DDK112" s="43"/>
      <c r="DDL112" s="43"/>
      <c r="DDM112" s="43"/>
      <c r="DDN112" s="43"/>
      <c r="DDO112" s="43"/>
      <c r="DDP112" s="43"/>
      <c r="DDQ112" s="43"/>
      <c r="DDR112" s="43"/>
      <c r="DDS112" s="43"/>
      <c r="DDT112" s="43"/>
      <c r="DDU112" s="43"/>
      <c r="DDV112" s="43"/>
      <c r="DDW112" s="43"/>
      <c r="DDX112" s="43"/>
      <c r="DDY112" s="43"/>
      <c r="DDZ112" s="43"/>
      <c r="DEA112" s="43"/>
      <c r="DEB112" s="43"/>
      <c r="DEC112" s="43"/>
      <c r="DED112" s="52"/>
      <c r="DEE112" s="43"/>
      <c r="DEF112" s="43"/>
      <c r="DEG112" s="43"/>
      <c r="DEH112" s="43"/>
      <c r="DEI112" s="43"/>
      <c r="DEJ112" s="43"/>
      <c r="DEK112" s="43"/>
      <c r="DEL112" s="43"/>
      <c r="DEM112" s="43"/>
      <c r="DEN112" s="43"/>
      <c r="DEO112" s="43"/>
      <c r="DEP112" s="43"/>
      <c r="DEQ112" s="43"/>
      <c r="DER112" s="43"/>
      <c r="DES112" s="43"/>
      <c r="DET112" s="43"/>
      <c r="DEU112" s="43"/>
      <c r="DEV112" s="43"/>
      <c r="DEW112" s="43"/>
      <c r="DEX112" s="43"/>
      <c r="DEY112" s="43"/>
      <c r="DEZ112" s="52"/>
      <c r="DFA112" s="43"/>
      <c r="DFB112" s="43"/>
      <c r="DFC112" s="43"/>
      <c r="DFD112" s="43"/>
      <c r="DFE112" s="43"/>
      <c r="DFF112" s="43"/>
      <c r="DFG112" s="43"/>
      <c r="DFH112" s="43"/>
      <c r="DFI112" s="43"/>
      <c r="DFJ112" s="43"/>
      <c r="DFK112" s="43"/>
      <c r="DFL112" s="43"/>
      <c r="DFM112" s="43"/>
      <c r="DFN112" s="43"/>
      <c r="DFO112" s="43"/>
      <c r="DFP112" s="43"/>
      <c r="DFQ112" s="43"/>
      <c r="DFR112" s="43"/>
      <c r="DFS112" s="43"/>
      <c r="DFT112" s="43"/>
      <c r="DFU112" s="43"/>
      <c r="DFV112" s="52"/>
      <c r="DFW112" s="43"/>
      <c r="DFX112" s="43"/>
      <c r="DFY112" s="43"/>
      <c r="DFZ112" s="43"/>
      <c r="DGA112" s="43"/>
      <c r="DGB112" s="43"/>
      <c r="DGC112" s="43"/>
      <c r="DGD112" s="43"/>
      <c r="DGE112" s="43"/>
      <c r="DGF112" s="43"/>
      <c r="DGG112" s="43"/>
      <c r="DGH112" s="43"/>
      <c r="DGI112" s="43"/>
      <c r="DGJ112" s="43"/>
      <c r="DGK112" s="43"/>
      <c r="DGL112" s="43"/>
      <c r="DGM112" s="43"/>
      <c r="DGN112" s="43"/>
      <c r="DGO112" s="43"/>
      <c r="DGP112" s="43"/>
      <c r="DGQ112" s="43"/>
      <c r="DGR112" s="52"/>
      <c r="DGS112" s="43"/>
      <c r="DGT112" s="43"/>
      <c r="DGU112" s="43"/>
      <c r="DGV112" s="43"/>
      <c r="DGW112" s="43"/>
      <c r="DGX112" s="43"/>
      <c r="DGY112" s="43"/>
      <c r="DGZ112" s="43"/>
      <c r="DHA112" s="43"/>
      <c r="DHB112" s="43"/>
      <c r="DHC112" s="43"/>
      <c r="DHD112" s="43"/>
      <c r="DHE112" s="43"/>
      <c r="DHF112" s="43"/>
      <c r="DHG112" s="43"/>
      <c r="DHH112" s="43"/>
      <c r="DHI112" s="43"/>
      <c r="DHJ112" s="43"/>
      <c r="DHK112" s="43"/>
      <c r="DHL112" s="43"/>
      <c r="DHM112" s="43"/>
      <c r="DHN112" s="52"/>
      <c r="DHO112" s="43"/>
      <c r="DHP112" s="43"/>
      <c r="DHQ112" s="43"/>
      <c r="DHR112" s="43"/>
      <c r="DHS112" s="43"/>
      <c r="DHT112" s="43"/>
      <c r="DHU112" s="43"/>
      <c r="DHV112" s="43"/>
      <c r="DHW112" s="43"/>
      <c r="DHX112" s="43"/>
      <c r="DHY112" s="43"/>
      <c r="DHZ112" s="43"/>
      <c r="DIA112" s="43"/>
      <c r="DIB112" s="43"/>
      <c r="DIC112" s="43"/>
      <c r="DID112" s="43"/>
      <c r="DIE112" s="43"/>
      <c r="DIF112" s="43"/>
      <c r="DIG112" s="43"/>
      <c r="DIH112" s="43"/>
      <c r="DII112" s="43"/>
      <c r="DIJ112" s="52"/>
      <c r="DIK112" s="43"/>
      <c r="DIL112" s="43"/>
      <c r="DIM112" s="43"/>
      <c r="DIN112" s="43"/>
      <c r="DIO112" s="43"/>
      <c r="DIP112" s="43"/>
      <c r="DIQ112" s="43"/>
      <c r="DIR112" s="43"/>
      <c r="DIS112" s="43"/>
      <c r="DIT112" s="43"/>
      <c r="DIU112" s="43"/>
      <c r="DIV112" s="43"/>
      <c r="DIW112" s="43"/>
      <c r="DIX112" s="43"/>
      <c r="DIY112" s="43"/>
      <c r="DIZ112" s="43"/>
      <c r="DJA112" s="43"/>
      <c r="DJB112" s="43"/>
      <c r="DJC112" s="43"/>
      <c r="DJD112" s="43"/>
      <c r="DJE112" s="43"/>
      <c r="DJF112" s="52"/>
      <c r="DJG112" s="43"/>
      <c r="DJH112" s="43"/>
      <c r="DJI112" s="43"/>
      <c r="DJJ112" s="43"/>
      <c r="DJK112" s="43"/>
      <c r="DJL112" s="43"/>
      <c r="DJM112" s="43"/>
      <c r="DJN112" s="43"/>
      <c r="DJO112" s="43"/>
      <c r="DJP112" s="43"/>
      <c r="DJQ112" s="43"/>
      <c r="DJR112" s="43"/>
      <c r="DJS112" s="43"/>
      <c r="DJT112" s="43"/>
      <c r="DJU112" s="43"/>
      <c r="DJV112" s="43"/>
      <c r="DJW112" s="43"/>
      <c r="DJX112" s="43"/>
      <c r="DJY112" s="43"/>
      <c r="DJZ112" s="43"/>
      <c r="DKA112" s="43"/>
      <c r="DKB112" s="52"/>
      <c r="DKC112" s="43"/>
      <c r="DKD112" s="43"/>
      <c r="DKE112" s="43"/>
      <c r="DKF112" s="43"/>
      <c r="DKG112" s="43"/>
      <c r="DKH112" s="43"/>
      <c r="DKI112" s="43"/>
      <c r="DKJ112" s="43"/>
      <c r="DKK112" s="43"/>
      <c r="DKL112" s="43"/>
      <c r="DKM112" s="43"/>
      <c r="DKN112" s="43"/>
      <c r="DKO112" s="43"/>
      <c r="DKP112" s="43"/>
      <c r="DKQ112" s="43"/>
      <c r="DKR112" s="43"/>
      <c r="DKS112" s="43"/>
      <c r="DKT112" s="43"/>
      <c r="DKU112" s="43"/>
      <c r="DKV112" s="43"/>
      <c r="DKW112" s="43"/>
      <c r="DKX112" s="52"/>
      <c r="DKY112" s="43"/>
      <c r="DKZ112" s="43"/>
      <c r="DLA112" s="43"/>
      <c r="DLB112" s="43"/>
      <c r="DLC112" s="43"/>
      <c r="DLD112" s="43"/>
      <c r="DLE112" s="43"/>
      <c r="DLF112" s="43"/>
      <c r="DLG112" s="43"/>
      <c r="DLH112" s="43"/>
      <c r="DLI112" s="43"/>
      <c r="DLJ112" s="43"/>
      <c r="DLK112" s="43"/>
      <c r="DLL112" s="43"/>
      <c r="DLM112" s="43"/>
      <c r="DLN112" s="43"/>
      <c r="DLO112" s="43"/>
      <c r="DLP112" s="43"/>
      <c r="DLQ112" s="43"/>
      <c r="DLR112" s="43"/>
      <c r="DLS112" s="43"/>
      <c r="DLT112" s="52"/>
      <c r="DLU112" s="43"/>
      <c r="DLV112" s="43"/>
      <c r="DLW112" s="43"/>
      <c r="DLX112" s="43"/>
      <c r="DLY112" s="43"/>
      <c r="DLZ112" s="43"/>
      <c r="DMA112" s="43"/>
      <c r="DMB112" s="43"/>
      <c r="DMC112" s="43"/>
      <c r="DMD112" s="43"/>
      <c r="DME112" s="43"/>
      <c r="DMF112" s="43"/>
      <c r="DMG112" s="43"/>
      <c r="DMH112" s="43"/>
      <c r="DMI112" s="43"/>
      <c r="DMJ112" s="43"/>
      <c r="DMK112" s="43"/>
      <c r="DML112" s="43"/>
      <c r="DMM112" s="43"/>
      <c r="DMN112" s="43"/>
      <c r="DMO112" s="43"/>
      <c r="DMP112" s="52"/>
      <c r="DMQ112" s="43"/>
      <c r="DMR112" s="43"/>
      <c r="DMS112" s="43"/>
      <c r="DMT112" s="43"/>
      <c r="DMU112" s="43"/>
      <c r="DMV112" s="43"/>
      <c r="DMW112" s="43"/>
      <c r="DMX112" s="43"/>
      <c r="DMY112" s="43"/>
      <c r="DMZ112" s="43"/>
      <c r="DNA112" s="43"/>
      <c r="DNB112" s="43"/>
      <c r="DNC112" s="43"/>
      <c r="DND112" s="43"/>
      <c r="DNE112" s="43"/>
      <c r="DNF112" s="43"/>
      <c r="DNG112" s="43"/>
      <c r="DNH112" s="43"/>
      <c r="DNI112" s="43"/>
      <c r="DNJ112" s="43"/>
      <c r="DNK112" s="43"/>
      <c r="DNL112" s="52"/>
      <c r="DNM112" s="43"/>
      <c r="DNN112" s="43"/>
      <c r="DNO112" s="43"/>
      <c r="DNP112" s="43"/>
      <c r="DNQ112" s="43"/>
      <c r="DNR112" s="43"/>
      <c r="DNS112" s="43"/>
      <c r="DNT112" s="43"/>
      <c r="DNU112" s="43"/>
      <c r="DNV112" s="43"/>
      <c r="DNW112" s="43"/>
      <c r="DNX112" s="43"/>
      <c r="DNY112" s="43"/>
      <c r="DNZ112" s="43"/>
      <c r="DOA112" s="43"/>
      <c r="DOB112" s="43"/>
      <c r="DOC112" s="43"/>
      <c r="DOD112" s="43"/>
      <c r="DOE112" s="43"/>
      <c r="DOF112" s="43"/>
      <c r="DOG112" s="43"/>
      <c r="DOH112" s="52"/>
      <c r="DOI112" s="43"/>
      <c r="DOJ112" s="43"/>
      <c r="DOK112" s="43"/>
      <c r="DOL112" s="43"/>
      <c r="DOM112" s="43"/>
      <c r="DON112" s="43"/>
      <c r="DOO112" s="43"/>
      <c r="DOP112" s="43"/>
      <c r="DOQ112" s="43"/>
      <c r="DOR112" s="43"/>
      <c r="DOS112" s="43"/>
      <c r="DOT112" s="43"/>
      <c r="DOU112" s="43"/>
      <c r="DOV112" s="43"/>
      <c r="DOW112" s="43"/>
      <c r="DOX112" s="43"/>
      <c r="DOY112" s="43"/>
      <c r="DOZ112" s="43"/>
      <c r="DPA112" s="43"/>
      <c r="DPB112" s="43"/>
      <c r="DPC112" s="43"/>
      <c r="DPD112" s="52"/>
      <c r="DPE112" s="43"/>
      <c r="DPF112" s="43"/>
      <c r="DPG112" s="43"/>
      <c r="DPH112" s="43"/>
      <c r="DPI112" s="43"/>
      <c r="DPJ112" s="43"/>
      <c r="DPK112" s="43"/>
      <c r="DPL112" s="43"/>
      <c r="DPM112" s="43"/>
      <c r="DPN112" s="43"/>
      <c r="DPO112" s="43"/>
      <c r="DPP112" s="43"/>
      <c r="DPQ112" s="43"/>
      <c r="DPR112" s="43"/>
      <c r="DPS112" s="43"/>
      <c r="DPT112" s="43"/>
      <c r="DPU112" s="43"/>
      <c r="DPV112" s="43"/>
      <c r="DPW112" s="43"/>
      <c r="DPX112" s="43"/>
      <c r="DPY112" s="43"/>
      <c r="DPZ112" s="52"/>
      <c r="DQA112" s="43"/>
      <c r="DQB112" s="43"/>
      <c r="DQC112" s="43"/>
      <c r="DQD112" s="43"/>
      <c r="DQE112" s="43"/>
      <c r="DQF112" s="43"/>
      <c r="DQG112" s="43"/>
      <c r="DQH112" s="43"/>
      <c r="DQI112" s="43"/>
      <c r="DQJ112" s="43"/>
      <c r="DQK112" s="43"/>
      <c r="DQL112" s="43"/>
      <c r="DQM112" s="43"/>
      <c r="DQN112" s="43"/>
      <c r="DQO112" s="43"/>
      <c r="DQP112" s="43"/>
      <c r="DQQ112" s="43"/>
      <c r="DQR112" s="43"/>
      <c r="DQS112" s="43"/>
      <c r="DQT112" s="43"/>
      <c r="DQU112" s="43"/>
      <c r="DQV112" s="52"/>
      <c r="DQW112" s="43"/>
      <c r="DQX112" s="43"/>
      <c r="DQY112" s="43"/>
      <c r="DQZ112" s="43"/>
      <c r="DRA112" s="43"/>
      <c r="DRB112" s="43"/>
      <c r="DRC112" s="43"/>
      <c r="DRD112" s="43"/>
      <c r="DRE112" s="43"/>
      <c r="DRF112" s="43"/>
      <c r="DRG112" s="43"/>
      <c r="DRH112" s="43"/>
      <c r="DRI112" s="43"/>
      <c r="DRJ112" s="43"/>
      <c r="DRK112" s="43"/>
      <c r="DRL112" s="43"/>
      <c r="DRM112" s="43"/>
      <c r="DRN112" s="43"/>
      <c r="DRO112" s="43"/>
      <c r="DRP112" s="43"/>
      <c r="DRQ112" s="43"/>
      <c r="DRR112" s="52"/>
      <c r="DRS112" s="43"/>
      <c r="DRT112" s="43"/>
      <c r="DRU112" s="43"/>
      <c r="DRV112" s="43"/>
      <c r="DRW112" s="43"/>
      <c r="DRX112" s="43"/>
      <c r="DRY112" s="43"/>
      <c r="DRZ112" s="43"/>
      <c r="DSA112" s="43"/>
      <c r="DSB112" s="43"/>
      <c r="DSC112" s="43"/>
      <c r="DSD112" s="43"/>
      <c r="DSE112" s="43"/>
      <c r="DSF112" s="43"/>
      <c r="DSG112" s="43"/>
      <c r="DSH112" s="43"/>
      <c r="DSI112" s="43"/>
      <c r="DSJ112" s="43"/>
      <c r="DSK112" s="43"/>
      <c r="DSL112" s="43"/>
      <c r="DSM112" s="43"/>
      <c r="DSN112" s="52"/>
      <c r="DSO112" s="43"/>
      <c r="DSP112" s="43"/>
      <c r="DSQ112" s="43"/>
      <c r="DSR112" s="43"/>
      <c r="DSS112" s="43"/>
      <c r="DST112" s="43"/>
      <c r="DSU112" s="43"/>
      <c r="DSV112" s="43"/>
      <c r="DSW112" s="43"/>
      <c r="DSX112" s="43"/>
      <c r="DSY112" s="43"/>
      <c r="DSZ112" s="43"/>
      <c r="DTA112" s="43"/>
      <c r="DTB112" s="43"/>
      <c r="DTC112" s="43"/>
      <c r="DTD112" s="43"/>
      <c r="DTE112" s="43"/>
      <c r="DTF112" s="43"/>
      <c r="DTG112" s="43"/>
      <c r="DTH112" s="43"/>
      <c r="DTI112" s="43"/>
      <c r="DTJ112" s="52"/>
      <c r="DTK112" s="43"/>
      <c r="DTL112" s="43"/>
      <c r="DTM112" s="43"/>
      <c r="DTN112" s="43"/>
      <c r="DTO112" s="43"/>
      <c r="DTP112" s="43"/>
      <c r="DTQ112" s="43"/>
      <c r="DTR112" s="43"/>
      <c r="DTS112" s="43"/>
      <c r="DTT112" s="43"/>
      <c r="DTU112" s="43"/>
      <c r="DTV112" s="43"/>
      <c r="DTW112" s="43"/>
      <c r="DTX112" s="43"/>
      <c r="DTY112" s="43"/>
      <c r="DTZ112" s="43"/>
      <c r="DUA112" s="43"/>
      <c r="DUB112" s="43"/>
      <c r="DUC112" s="43"/>
      <c r="DUD112" s="43"/>
      <c r="DUE112" s="43"/>
      <c r="DUF112" s="52"/>
      <c r="DUG112" s="43"/>
      <c r="DUH112" s="43"/>
      <c r="DUI112" s="43"/>
      <c r="DUJ112" s="43"/>
      <c r="DUK112" s="43"/>
      <c r="DUL112" s="43"/>
      <c r="DUM112" s="43"/>
      <c r="DUN112" s="43"/>
      <c r="DUO112" s="43"/>
      <c r="DUP112" s="43"/>
      <c r="DUQ112" s="43"/>
      <c r="DUR112" s="43"/>
      <c r="DUS112" s="43"/>
      <c r="DUT112" s="43"/>
      <c r="DUU112" s="43"/>
      <c r="DUV112" s="43"/>
      <c r="DUW112" s="43"/>
      <c r="DUX112" s="43"/>
      <c r="DUY112" s="43"/>
      <c r="DUZ112" s="43"/>
      <c r="DVA112" s="43"/>
      <c r="DVB112" s="52"/>
      <c r="DVC112" s="43"/>
      <c r="DVD112" s="43"/>
      <c r="DVE112" s="43"/>
      <c r="DVF112" s="43"/>
      <c r="DVG112" s="43"/>
      <c r="DVH112" s="43"/>
      <c r="DVI112" s="43"/>
      <c r="DVJ112" s="43"/>
      <c r="DVK112" s="43"/>
      <c r="DVL112" s="43"/>
      <c r="DVM112" s="43"/>
      <c r="DVN112" s="43"/>
      <c r="DVO112" s="43"/>
      <c r="DVP112" s="43"/>
      <c r="DVQ112" s="43"/>
      <c r="DVR112" s="43"/>
      <c r="DVS112" s="43"/>
      <c r="DVT112" s="43"/>
      <c r="DVU112" s="43"/>
      <c r="DVV112" s="43"/>
      <c r="DVW112" s="43"/>
      <c r="DVX112" s="52"/>
      <c r="DVY112" s="43"/>
      <c r="DVZ112" s="43"/>
      <c r="DWA112" s="43"/>
      <c r="DWB112" s="43"/>
      <c r="DWC112" s="43"/>
      <c r="DWD112" s="43"/>
      <c r="DWE112" s="43"/>
      <c r="DWF112" s="43"/>
      <c r="DWG112" s="43"/>
      <c r="DWH112" s="43"/>
      <c r="DWI112" s="43"/>
      <c r="DWJ112" s="43"/>
      <c r="DWK112" s="43"/>
      <c r="DWL112" s="43"/>
      <c r="DWM112" s="43"/>
      <c r="DWN112" s="43"/>
      <c r="DWO112" s="43"/>
      <c r="DWP112" s="43"/>
      <c r="DWQ112" s="43"/>
      <c r="DWR112" s="43"/>
      <c r="DWS112" s="43"/>
      <c r="DWT112" s="52"/>
      <c r="DWU112" s="43"/>
      <c r="DWV112" s="43"/>
      <c r="DWW112" s="43"/>
      <c r="DWX112" s="43"/>
      <c r="DWY112" s="43"/>
      <c r="DWZ112" s="43"/>
      <c r="DXA112" s="43"/>
      <c r="DXB112" s="43"/>
      <c r="DXC112" s="43"/>
      <c r="DXD112" s="43"/>
      <c r="DXE112" s="43"/>
      <c r="DXF112" s="43"/>
      <c r="DXG112" s="43"/>
      <c r="DXH112" s="43"/>
      <c r="DXI112" s="43"/>
      <c r="DXJ112" s="43"/>
      <c r="DXK112" s="43"/>
      <c r="DXL112" s="43"/>
      <c r="DXM112" s="43"/>
      <c r="DXN112" s="43"/>
      <c r="DXO112" s="43"/>
      <c r="DXP112" s="52"/>
      <c r="DXQ112" s="43"/>
      <c r="DXR112" s="43"/>
      <c r="DXS112" s="43"/>
      <c r="DXT112" s="43"/>
      <c r="DXU112" s="43"/>
      <c r="DXV112" s="43"/>
      <c r="DXW112" s="43"/>
      <c r="DXX112" s="43"/>
      <c r="DXY112" s="43"/>
      <c r="DXZ112" s="43"/>
      <c r="DYA112" s="43"/>
      <c r="DYB112" s="43"/>
      <c r="DYC112" s="43"/>
      <c r="DYD112" s="43"/>
      <c r="DYE112" s="43"/>
      <c r="DYF112" s="43"/>
      <c r="DYG112" s="43"/>
      <c r="DYH112" s="43"/>
      <c r="DYI112" s="43"/>
      <c r="DYJ112" s="43"/>
      <c r="DYK112" s="43"/>
      <c r="DYL112" s="52"/>
      <c r="DYM112" s="43"/>
      <c r="DYN112" s="43"/>
      <c r="DYO112" s="43"/>
      <c r="DYP112" s="43"/>
      <c r="DYQ112" s="43"/>
      <c r="DYR112" s="43"/>
      <c r="DYS112" s="43"/>
      <c r="DYT112" s="43"/>
      <c r="DYU112" s="43"/>
      <c r="DYV112" s="43"/>
      <c r="DYW112" s="43"/>
      <c r="DYX112" s="43"/>
      <c r="DYY112" s="43"/>
      <c r="DYZ112" s="43"/>
      <c r="DZA112" s="43"/>
      <c r="DZB112" s="43"/>
      <c r="DZC112" s="43"/>
      <c r="DZD112" s="43"/>
      <c r="DZE112" s="43"/>
      <c r="DZF112" s="43"/>
      <c r="DZG112" s="43"/>
      <c r="DZH112" s="52"/>
      <c r="DZI112" s="43"/>
      <c r="DZJ112" s="43"/>
      <c r="DZK112" s="43"/>
      <c r="DZL112" s="43"/>
      <c r="DZM112" s="43"/>
      <c r="DZN112" s="43"/>
      <c r="DZO112" s="43"/>
      <c r="DZP112" s="43"/>
      <c r="DZQ112" s="43"/>
      <c r="DZR112" s="43"/>
      <c r="DZS112" s="43"/>
      <c r="DZT112" s="43"/>
      <c r="DZU112" s="43"/>
      <c r="DZV112" s="43"/>
      <c r="DZW112" s="43"/>
      <c r="DZX112" s="43"/>
      <c r="DZY112" s="43"/>
      <c r="DZZ112" s="43"/>
      <c r="EAA112" s="43"/>
      <c r="EAB112" s="43"/>
      <c r="EAC112" s="43"/>
      <c r="EAD112" s="52"/>
      <c r="EAE112" s="43"/>
      <c r="EAF112" s="43"/>
      <c r="EAG112" s="43"/>
      <c r="EAH112" s="43"/>
      <c r="EAI112" s="43"/>
      <c r="EAJ112" s="43"/>
      <c r="EAK112" s="43"/>
      <c r="EAL112" s="43"/>
      <c r="EAM112" s="43"/>
      <c r="EAN112" s="43"/>
      <c r="EAO112" s="43"/>
      <c r="EAP112" s="43"/>
      <c r="EAQ112" s="43"/>
      <c r="EAR112" s="43"/>
      <c r="EAS112" s="43"/>
      <c r="EAT112" s="43"/>
      <c r="EAU112" s="43"/>
      <c r="EAV112" s="43"/>
      <c r="EAW112" s="43"/>
      <c r="EAX112" s="43"/>
      <c r="EAY112" s="43"/>
      <c r="EAZ112" s="52"/>
      <c r="EBA112" s="43"/>
      <c r="EBB112" s="43"/>
      <c r="EBC112" s="43"/>
      <c r="EBD112" s="43"/>
      <c r="EBE112" s="43"/>
      <c r="EBF112" s="43"/>
      <c r="EBG112" s="43"/>
      <c r="EBH112" s="43"/>
      <c r="EBI112" s="43"/>
      <c r="EBJ112" s="43"/>
      <c r="EBK112" s="43"/>
      <c r="EBL112" s="43"/>
      <c r="EBM112" s="43"/>
      <c r="EBN112" s="43"/>
      <c r="EBO112" s="43"/>
      <c r="EBP112" s="43"/>
      <c r="EBQ112" s="43"/>
      <c r="EBR112" s="43"/>
      <c r="EBS112" s="43"/>
      <c r="EBT112" s="43"/>
      <c r="EBU112" s="43"/>
      <c r="EBV112" s="52"/>
      <c r="EBW112" s="43"/>
      <c r="EBX112" s="43"/>
      <c r="EBY112" s="43"/>
      <c r="EBZ112" s="43"/>
      <c r="ECA112" s="43"/>
      <c r="ECB112" s="43"/>
      <c r="ECC112" s="43"/>
      <c r="ECD112" s="43"/>
      <c r="ECE112" s="43"/>
      <c r="ECF112" s="43"/>
      <c r="ECG112" s="43"/>
      <c r="ECH112" s="43"/>
      <c r="ECI112" s="43"/>
      <c r="ECJ112" s="43"/>
      <c r="ECK112" s="43"/>
      <c r="ECL112" s="43"/>
      <c r="ECM112" s="43"/>
      <c r="ECN112" s="43"/>
      <c r="ECO112" s="43"/>
      <c r="ECP112" s="43"/>
      <c r="ECQ112" s="43"/>
      <c r="ECR112" s="52"/>
      <c r="ECS112" s="43"/>
      <c r="ECT112" s="43"/>
      <c r="ECU112" s="43"/>
      <c r="ECV112" s="43"/>
      <c r="ECW112" s="43"/>
      <c r="ECX112" s="43"/>
      <c r="ECY112" s="43"/>
      <c r="ECZ112" s="43"/>
      <c r="EDA112" s="43"/>
      <c r="EDB112" s="43"/>
      <c r="EDC112" s="43"/>
      <c r="EDD112" s="43"/>
      <c r="EDE112" s="43"/>
      <c r="EDF112" s="43"/>
      <c r="EDG112" s="43"/>
      <c r="EDH112" s="43"/>
      <c r="EDI112" s="43"/>
      <c r="EDJ112" s="43"/>
      <c r="EDK112" s="43"/>
      <c r="EDL112" s="43"/>
      <c r="EDM112" s="43"/>
      <c r="EDN112" s="52"/>
      <c r="EDO112" s="43"/>
      <c r="EDP112" s="43"/>
      <c r="EDQ112" s="43"/>
      <c r="EDR112" s="43"/>
      <c r="EDS112" s="43"/>
      <c r="EDT112" s="43"/>
      <c r="EDU112" s="43"/>
      <c r="EDV112" s="43"/>
      <c r="EDW112" s="43"/>
      <c r="EDX112" s="43"/>
      <c r="EDY112" s="43"/>
      <c r="EDZ112" s="43"/>
      <c r="EEA112" s="43"/>
      <c r="EEB112" s="43"/>
      <c r="EEC112" s="43"/>
      <c r="EED112" s="43"/>
      <c r="EEE112" s="43"/>
      <c r="EEF112" s="43"/>
      <c r="EEG112" s="43"/>
      <c r="EEH112" s="43"/>
      <c r="EEI112" s="43"/>
      <c r="EEJ112" s="52"/>
      <c r="EEK112" s="43"/>
      <c r="EEL112" s="43"/>
      <c r="EEM112" s="43"/>
      <c r="EEN112" s="43"/>
      <c r="EEO112" s="43"/>
      <c r="EEP112" s="43"/>
      <c r="EEQ112" s="43"/>
      <c r="EER112" s="43"/>
      <c r="EES112" s="43"/>
      <c r="EET112" s="43"/>
      <c r="EEU112" s="43"/>
      <c r="EEV112" s="43"/>
      <c r="EEW112" s="43"/>
      <c r="EEX112" s="43"/>
      <c r="EEY112" s="43"/>
      <c r="EEZ112" s="43"/>
      <c r="EFA112" s="43"/>
      <c r="EFB112" s="43"/>
      <c r="EFC112" s="43"/>
      <c r="EFD112" s="43"/>
      <c r="EFE112" s="43"/>
      <c r="EFF112" s="52"/>
      <c r="EFG112" s="43"/>
      <c r="EFH112" s="43"/>
      <c r="EFI112" s="43"/>
      <c r="EFJ112" s="43"/>
      <c r="EFK112" s="43"/>
      <c r="EFL112" s="43"/>
      <c r="EFM112" s="43"/>
      <c r="EFN112" s="43"/>
      <c r="EFO112" s="43"/>
      <c r="EFP112" s="43"/>
      <c r="EFQ112" s="43"/>
      <c r="EFR112" s="43"/>
      <c r="EFS112" s="43"/>
      <c r="EFT112" s="43"/>
      <c r="EFU112" s="43"/>
      <c r="EFV112" s="43"/>
      <c r="EFW112" s="43"/>
      <c r="EFX112" s="43"/>
      <c r="EFY112" s="43"/>
      <c r="EFZ112" s="43"/>
      <c r="EGA112" s="43"/>
      <c r="EGB112" s="52"/>
      <c r="EGC112" s="43"/>
      <c r="EGD112" s="43"/>
      <c r="EGE112" s="43"/>
      <c r="EGF112" s="43"/>
      <c r="EGG112" s="43"/>
      <c r="EGH112" s="43"/>
      <c r="EGI112" s="43"/>
      <c r="EGJ112" s="43"/>
      <c r="EGK112" s="43"/>
      <c r="EGL112" s="43"/>
      <c r="EGM112" s="43"/>
      <c r="EGN112" s="43"/>
      <c r="EGO112" s="43"/>
      <c r="EGP112" s="43"/>
      <c r="EGQ112" s="43"/>
      <c r="EGR112" s="43"/>
      <c r="EGS112" s="43"/>
      <c r="EGT112" s="43"/>
      <c r="EGU112" s="43"/>
      <c r="EGV112" s="43"/>
      <c r="EGW112" s="43"/>
      <c r="EGX112" s="52"/>
      <c r="EGY112" s="43"/>
      <c r="EGZ112" s="43"/>
      <c r="EHA112" s="43"/>
      <c r="EHB112" s="43"/>
      <c r="EHC112" s="43"/>
      <c r="EHD112" s="43"/>
      <c r="EHE112" s="43"/>
      <c r="EHF112" s="43"/>
      <c r="EHG112" s="43"/>
      <c r="EHH112" s="43"/>
      <c r="EHI112" s="43"/>
      <c r="EHJ112" s="43"/>
      <c r="EHK112" s="43"/>
      <c r="EHL112" s="43"/>
      <c r="EHM112" s="43"/>
      <c r="EHN112" s="43"/>
      <c r="EHO112" s="43"/>
      <c r="EHP112" s="43"/>
      <c r="EHQ112" s="43"/>
      <c r="EHR112" s="43"/>
      <c r="EHS112" s="43"/>
      <c r="EHT112" s="52"/>
      <c r="EHU112" s="43"/>
      <c r="EHV112" s="43"/>
      <c r="EHW112" s="43"/>
      <c r="EHX112" s="43"/>
      <c r="EHY112" s="43"/>
      <c r="EHZ112" s="43"/>
      <c r="EIA112" s="43"/>
      <c r="EIB112" s="43"/>
      <c r="EIC112" s="43"/>
      <c r="EID112" s="43"/>
      <c r="EIE112" s="43"/>
      <c r="EIF112" s="43"/>
      <c r="EIG112" s="43"/>
      <c r="EIH112" s="43"/>
      <c r="EII112" s="43"/>
      <c r="EIJ112" s="43"/>
      <c r="EIK112" s="43"/>
      <c r="EIL112" s="43"/>
      <c r="EIM112" s="43"/>
      <c r="EIN112" s="43"/>
      <c r="EIO112" s="43"/>
      <c r="EIP112" s="52"/>
      <c r="EIQ112" s="43"/>
      <c r="EIR112" s="43"/>
      <c r="EIS112" s="43"/>
      <c r="EIT112" s="43"/>
      <c r="EIU112" s="43"/>
      <c r="EIV112" s="43"/>
      <c r="EIW112" s="43"/>
      <c r="EIX112" s="43"/>
      <c r="EIY112" s="43"/>
      <c r="EIZ112" s="43"/>
      <c r="EJA112" s="43"/>
      <c r="EJB112" s="43"/>
      <c r="EJC112" s="43"/>
      <c r="EJD112" s="43"/>
      <c r="EJE112" s="43"/>
      <c r="EJF112" s="43"/>
      <c r="EJG112" s="43"/>
      <c r="EJH112" s="43"/>
      <c r="EJI112" s="43"/>
      <c r="EJJ112" s="43"/>
      <c r="EJK112" s="43"/>
      <c r="EJL112" s="52"/>
      <c r="EJM112" s="43"/>
      <c r="EJN112" s="43"/>
      <c r="EJO112" s="43"/>
      <c r="EJP112" s="43"/>
      <c r="EJQ112" s="43"/>
      <c r="EJR112" s="43"/>
      <c r="EJS112" s="43"/>
      <c r="EJT112" s="43"/>
      <c r="EJU112" s="43"/>
      <c r="EJV112" s="43"/>
      <c r="EJW112" s="43"/>
      <c r="EJX112" s="43"/>
      <c r="EJY112" s="43"/>
      <c r="EJZ112" s="43"/>
      <c r="EKA112" s="43"/>
      <c r="EKB112" s="43"/>
      <c r="EKC112" s="43"/>
      <c r="EKD112" s="43"/>
      <c r="EKE112" s="43"/>
      <c r="EKF112" s="43"/>
      <c r="EKG112" s="43"/>
      <c r="EKH112" s="52"/>
      <c r="EKI112" s="43"/>
      <c r="EKJ112" s="43"/>
      <c r="EKK112" s="43"/>
      <c r="EKL112" s="43"/>
      <c r="EKM112" s="43"/>
      <c r="EKN112" s="43"/>
      <c r="EKO112" s="43"/>
      <c r="EKP112" s="43"/>
      <c r="EKQ112" s="43"/>
      <c r="EKR112" s="43"/>
      <c r="EKS112" s="43"/>
      <c r="EKT112" s="43"/>
      <c r="EKU112" s="43"/>
      <c r="EKV112" s="43"/>
      <c r="EKW112" s="43"/>
      <c r="EKX112" s="43"/>
      <c r="EKY112" s="43"/>
      <c r="EKZ112" s="43"/>
      <c r="ELA112" s="43"/>
      <c r="ELB112" s="43"/>
      <c r="ELC112" s="43"/>
      <c r="ELD112" s="52"/>
      <c r="ELE112" s="43"/>
      <c r="ELF112" s="43"/>
      <c r="ELG112" s="43"/>
      <c r="ELH112" s="43"/>
      <c r="ELI112" s="43"/>
      <c r="ELJ112" s="43"/>
      <c r="ELK112" s="43"/>
      <c r="ELL112" s="43"/>
      <c r="ELM112" s="43"/>
      <c r="ELN112" s="43"/>
      <c r="ELO112" s="43"/>
      <c r="ELP112" s="43"/>
      <c r="ELQ112" s="43"/>
      <c r="ELR112" s="43"/>
      <c r="ELS112" s="43"/>
      <c r="ELT112" s="43"/>
      <c r="ELU112" s="43"/>
      <c r="ELV112" s="43"/>
      <c r="ELW112" s="43"/>
      <c r="ELX112" s="43"/>
      <c r="ELY112" s="43"/>
      <c r="ELZ112" s="52"/>
      <c r="EMA112" s="43"/>
      <c r="EMB112" s="43"/>
      <c r="EMC112" s="43"/>
      <c r="EMD112" s="43"/>
      <c r="EME112" s="43"/>
      <c r="EMF112" s="43"/>
      <c r="EMG112" s="43"/>
      <c r="EMH112" s="43"/>
      <c r="EMI112" s="43"/>
      <c r="EMJ112" s="43"/>
      <c r="EMK112" s="43"/>
      <c r="EML112" s="43"/>
      <c r="EMM112" s="43"/>
      <c r="EMN112" s="43"/>
      <c r="EMO112" s="43"/>
      <c r="EMP112" s="43"/>
      <c r="EMQ112" s="43"/>
      <c r="EMR112" s="43"/>
      <c r="EMS112" s="43"/>
      <c r="EMT112" s="43"/>
      <c r="EMU112" s="43"/>
      <c r="EMV112" s="52"/>
      <c r="EMW112" s="43"/>
      <c r="EMX112" s="43"/>
      <c r="EMY112" s="43"/>
      <c r="EMZ112" s="43"/>
      <c r="ENA112" s="43"/>
      <c r="ENB112" s="43"/>
      <c r="ENC112" s="43"/>
      <c r="END112" s="43"/>
      <c r="ENE112" s="43"/>
      <c r="ENF112" s="43"/>
      <c r="ENG112" s="43"/>
      <c r="ENH112" s="43"/>
      <c r="ENI112" s="43"/>
      <c r="ENJ112" s="43"/>
      <c r="ENK112" s="43"/>
      <c r="ENL112" s="43"/>
      <c r="ENM112" s="43"/>
      <c r="ENN112" s="43"/>
      <c r="ENO112" s="43"/>
      <c r="ENP112" s="43"/>
      <c r="ENQ112" s="43"/>
      <c r="ENR112" s="52"/>
      <c r="ENS112" s="43"/>
      <c r="ENT112" s="43"/>
      <c r="ENU112" s="43"/>
      <c r="ENV112" s="43"/>
      <c r="ENW112" s="43"/>
      <c r="ENX112" s="43"/>
      <c r="ENY112" s="43"/>
      <c r="ENZ112" s="43"/>
      <c r="EOA112" s="43"/>
      <c r="EOB112" s="43"/>
      <c r="EOC112" s="43"/>
      <c r="EOD112" s="43"/>
      <c r="EOE112" s="43"/>
      <c r="EOF112" s="43"/>
      <c r="EOG112" s="43"/>
      <c r="EOH112" s="43"/>
      <c r="EOI112" s="43"/>
      <c r="EOJ112" s="43"/>
      <c r="EOK112" s="43"/>
      <c r="EOL112" s="43"/>
      <c r="EOM112" s="43"/>
      <c r="EON112" s="52"/>
      <c r="EOO112" s="43"/>
      <c r="EOP112" s="43"/>
      <c r="EOQ112" s="43"/>
      <c r="EOR112" s="43"/>
      <c r="EOS112" s="43"/>
      <c r="EOT112" s="43"/>
      <c r="EOU112" s="43"/>
      <c r="EOV112" s="43"/>
      <c r="EOW112" s="43"/>
      <c r="EOX112" s="43"/>
      <c r="EOY112" s="43"/>
      <c r="EOZ112" s="43"/>
      <c r="EPA112" s="43"/>
      <c r="EPB112" s="43"/>
      <c r="EPC112" s="43"/>
      <c r="EPD112" s="43"/>
      <c r="EPE112" s="43"/>
      <c r="EPF112" s="43"/>
      <c r="EPG112" s="43"/>
      <c r="EPH112" s="43"/>
      <c r="EPI112" s="43"/>
      <c r="EPJ112" s="52"/>
      <c r="EPK112" s="43"/>
      <c r="EPL112" s="43"/>
      <c r="EPM112" s="43"/>
      <c r="EPN112" s="43"/>
      <c r="EPO112" s="43"/>
      <c r="EPP112" s="43"/>
      <c r="EPQ112" s="43"/>
      <c r="EPR112" s="43"/>
      <c r="EPS112" s="43"/>
      <c r="EPT112" s="43"/>
      <c r="EPU112" s="43"/>
      <c r="EPV112" s="43"/>
      <c r="EPW112" s="43"/>
      <c r="EPX112" s="43"/>
      <c r="EPY112" s="43"/>
      <c r="EPZ112" s="43"/>
      <c r="EQA112" s="43"/>
      <c r="EQB112" s="43"/>
      <c r="EQC112" s="43"/>
      <c r="EQD112" s="43"/>
      <c r="EQE112" s="43"/>
      <c r="EQF112" s="52"/>
      <c r="EQG112" s="43"/>
      <c r="EQH112" s="43"/>
      <c r="EQI112" s="43"/>
      <c r="EQJ112" s="43"/>
      <c r="EQK112" s="43"/>
      <c r="EQL112" s="43"/>
      <c r="EQM112" s="43"/>
      <c r="EQN112" s="43"/>
      <c r="EQO112" s="43"/>
      <c r="EQP112" s="43"/>
      <c r="EQQ112" s="43"/>
      <c r="EQR112" s="43"/>
      <c r="EQS112" s="43"/>
      <c r="EQT112" s="43"/>
      <c r="EQU112" s="43"/>
      <c r="EQV112" s="43"/>
      <c r="EQW112" s="43"/>
      <c r="EQX112" s="43"/>
      <c r="EQY112" s="43"/>
      <c r="EQZ112" s="43"/>
      <c r="ERA112" s="43"/>
      <c r="ERB112" s="52"/>
      <c r="ERC112" s="43"/>
      <c r="ERD112" s="43"/>
      <c r="ERE112" s="43"/>
      <c r="ERF112" s="43"/>
      <c r="ERG112" s="43"/>
      <c r="ERH112" s="43"/>
      <c r="ERI112" s="43"/>
      <c r="ERJ112" s="43"/>
      <c r="ERK112" s="43"/>
      <c r="ERL112" s="43"/>
      <c r="ERM112" s="43"/>
      <c r="ERN112" s="43"/>
      <c r="ERO112" s="43"/>
      <c r="ERP112" s="43"/>
      <c r="ERQ112" s="43"/>
      <c r="ERR112" s="43"/>
      <c r="ERS112" s="43"/>
      <c r="ERT112" s="43"/>
      <c r="ERU112" s="43"/>
      <c r="ERV112" s="43"/>
      <c r="ERW112" s="43"/>
      <c r="ERX112" s="52"/>
      <c r="ERY112" s="43"/>
      <c r="ERZ112" s="43"/>
      <c r="ESA112" s="43"/>
      <c r="ESB112" s="43"/>
      <c r="ESC112" s="43"/>
      <c r="ESD112" s="43"/>
      <c r="ESE112" s="43"/>
      <c r="ESF112" s="43"/>
      <c r="ESG112" s="43"/>
      <c r="ESH112" s="43"/>
      <c r="ESI112" s="43"/>
      <c r="ESJ112" s="43"/>
      <c r="ESK112" s="43"/>
      <c r="ESL112" s="43"/>
      <c r="ESM112" s="43"/>
      <c r="ESN112" s="43"/>
      <c r="ESO112" s="43"/>
      <c r="ESP112" s="43"/>
      <c r="ESQ112" s="43"/>
      <c r="ESR112" s="43"/>
      <c r="ESS112" s="43"/>
      <c r="EST112" s="52"/>
      <c r="ESU112" s="43"/>
      <c r="ESV112" s="43"/>
      <c r="ESW112" s="43"/>
      <c r="ESX112" s="43"/>
      <c r="ESY112" s="43"/>
      <c r="ESZ112" s="43"/>
      <c r="ETA112" s="43"/>
      <c r="ETB112" s="43"/>
      <c r="ETC112" s="43"/>
      <c r="ETD112" s="43"/>
      <c r="ETE112" s="43"/>
      <c r="ETF112" s="43"/>
      <c r="ETG112" s="43"/>
      <c r="ETH112" s="43"/>
      <c r="ETI112" s="43"/>
      <c r="ETJ112" s="43"/>
      <c r="ETK112" s="43"/>
      <c r="ETL112" s="43"/>
      <c r="ETM112" s="43"/>
      <c r="ETN112" s="43"/>
      <c r="ETO112" s="43"/>
      <c r="ETP112" s="52"/>
      <c r="ETQ112" s="43"/>
      <c r="ETR112" s="43"/>
      <c r="ETS112" s="43"/>
      <c r="ETT112" s="43"/>
      <c r="ETU112" s="43"/>
      <c r="ETV112" s="43"/>
      <c r="ETW112" s="43"/>
      <c r="ETX112" s="43"/>
      <c r="ETY112" s="43"/>
      <c r="ETZ112" s="43"/>
      <c r="EUA112" s="43"/>
      <c r="EUB112" s="43"/>
      <c r="EUC112" s="43"/>
      <c r="EUD112" s="43"/>
      <c r="EUE112" s="43"/>
      <c r="EUF112" s="43"/>
      <c r="EUG112" s="43"/>
      <c r="EUH112" s="43"/>
      <c r="EUI112" s="43"/>
      <c r="EUJ112" s="43"/>
      <c r="EUK112" s="43"/>
      <c r="EUL112" s="52"/>
      <c r="EUM112" s="43"/>
      <c r="EUN112" s="43"/>
      <c r="EUO112" s="43"/>
      <c r="EUP112" s="43"/>
      <c r="EUQ112" s="43"/>
      <c r="EUR112" s="43"/>
      <c r="EUS112" s="43"/>
      <c r="EUT112" s="43"/>
      <c r="EUU112" s="43"/>
      <c r="EUV112" s="43"/>
      <c r="EUW112" s="43"/>
      <c r="EUX112" s="43"/>
      <c r="EUY112" s="43"/>
      <c r="EUZ112" s="43"/>
      <c r="EVA112" s="43"/>
      <c r="EVB112" s="43"/>
      <c r="EVC112" s="43"/>
      <c r="EVD112" s="43"/>
      <c r="EVE112" s="43"/>
      <c r="EVF112" s="43"/>
      <c r="EVG112" s="43"/>
      <c r="EVH112" s="52"/>
      <c r="EVI112" s="43"/>
      <c r="EVJ112" s="43"/>
      <c r="EVK112" s="43"/>
      <c r="EVL112" s="43"/>
      <c r="EVM112" s="43"/>
      <c r="EVN112" s="43"/>
      <c r="EVO112" s="43"/>
      <c r="EVP112" s="43"/>
      <c r="EVQ112" s="43"/>
      <c r="EVR112" s="43"/>
      <c r="EVS112" s="43"/>
      <c r="EVT112" s="43"/>
      <c r="EVU112" s="43"/>
      <c r="EVV112" s="43"/>
      <c r="EVW112" s="43"/>
      <c r="EVX112" s="43"/>
      <c r="EVY112" s="43"/>
      <c r="EVZ112" s="43"/>
      <c r="EWA112" s="43"/>
      <c r="EWB112" s="43"/>
      <c r="EWC112" s="43"/>
      <c r="EWD112" s="52"/>
      <c r="EWE112" s="43"/>
      <c r="EWF112" s="43"/>
      <c r="EWG112" s="43"/>
      <c r="EWH112" s="43"/>
      <c r="EWI112" s="43"/>
      <c r="EWJ112" s="43"/>
      <c r="EWK112" s="43"/>
      <c r="EWL112" s="43"/>
      <c r="EWM112" s="43"/>
      <c r="EWN112" s="43"/>
      <c r="EWO112" s="43"/>
      <c r="EWP112" s="43"/>
      <c r="EWQ112" s="43"/>
      <c r="EWR112" s="43"/>
      <c r="EWS112" s="43"/>
      <c r="EWT112" s="43"/>
      <c r="EWU112" s="43"/>
      <c r="EWV112" s="43"/>
      <c r="EWW112" s="43"/>
      <c r="EWX112" s="43"/>
      <c r="EWY112" s="43"/>
      <c r="EWZ112" s="52"/>
      <c r="EXA112" s="43"/>
      <c r="EXB112" s="43"/>
      <c r="EXC112" s="43"/>
      <c r="EXD112" s="43"/>
      <c r="EXE112" s="43"/>
      <c r="EXF112" s="43"/>
      <c r="EXG112" s="43"/>
      <c r="EXH112" s="43"/>
      <c r="EXI112" s="43"/>
      <c r="EXJ112" s="43"/>
      <c r="EXK112" s="43"/>
      <c r="EXL112" s="43"/>
      <c r="EXM112" s="43"/>
      <c r="EXN112" s="43"/>
      <c r="EXO112" s="43"/>
      <c r="EXP112" s="43"/>
      <c r="EXQ112" s="43"/>
      <c r="EXR112" s="43"/>
      <c r="EXS112" s="43"/>
      <c r="EXT112" s="43"/>
      <c r="EXU112" s="43"/>
      <c r="EXV112" s="52"/>
      <c r="EXW112" s="43"/>
      <c r="EXX112" s="43"/>
      <c r="EXY112" s="43"/>
      <c r="EXZ112" s="43"/>
      <c r="EYA112" s="43"/>
      <c r="EYB112" s="43"/>
      <c r="EYC112" s="43"/>
      <c r="EYD112" s="43"/>
      <c r="EYE112" s="43"/>
      <c r="EYF112" s="43"/>
      <c r="EYG112" s="43"/>
      <c r="EYH112" s="43"/>
      <c r="EYI112" s="43"/>
      <c r="EYJ112" s="43"/>
      <c r="EYK112" s="43"/>
      <c r="EYL112" s="43"/>
      <c r="EYM112" s="43"/>
      <c r="EYN112" s="43"/>
      <c r="EYO112" s="43"/>
      <c r="EYP112" s="43"/>
      <c r="EYQ112" s="43"/>
      <c r="EYR112" s="52"/>
      <c r="EYS112" s="43"/>
      <c r="EYT112" s="43"/>
      <c r="EYU112" s="43"/>
      <c r="EYV112" s="43"/>
      <c r="EYW112" s="43"/>
      <c r="EYX112" s="43"/>
      <c r="EYY112" s="43"/>
      <c r="EYZ112" s="43"/>
      <c r="EZA112" s="43"/>
      <c r="EZB112" s="43"/>
      <c r="EZC112" s="43"/>
      <c r="EZD112" s="43"/>
      <c r="EZE112" s="43"/>
      <c r="EZF112" s="43"/>
      <c r="EZG112" s="43"/>
      <c r="EZH112" s="43"/>
      <c r="EZI112" s="43"/>
      <c r="EZJ112" s="43"/>
      <c r="EZK112" s="43"/>
      <c r="EZL112" s="43"/>
      <c r="EZM112" s="43"/>
      <c r="EZN112" s="52"/>
      <c r="EZO112" s="43"/>
      <c r="EZP112" s="43"/>
      <c r="EZQ112" s="43"/>
      <c r="EZR112" s="43"/>
      <c r="EZS112" s="43"/>
      <c r="EZT112" s="43"/>
      <c r="EZU112" s="43"/>
      <c r="EZV112" s="43"/>
      <c r="EZW112" s="43"/>
      <c r="EZX112" s="43"/>
      <c r="EZY112" s="43"/>
      <c r="EZZ112" s="43"/>
      <c r="FAA112" s="43"/>
      <c r="FAB112" s="43"/>
      <c r="FAC112" s="43"/>
      <c r="FAD112" s="43"/>
      <c r="FAE112" s="43"/>
      <c r="FAF112" s="43"/>
      <c r="FAG112" s="43"/>
      <c r="FAH112" s="43"/>
      <c r="FAI112" s="43"/>
      <c r="FAJ112" s="52"/>
      <c r="FAK112" s="43"/>
      <c r="FAL112" s="43"/>
      <c r="FAM112" s="43"/>
      <c r="FAN112" s="43"/>
      <c r="FAO112" s="43"/>
      <c r="FAP112" s="43"/>
      <c r="FAQ112" s="43"/>
      <c r="FAR112" s="43"/>
      <c r="FAS112" s="43"/>
      <c r="FAT112" s="43"/>
      <c r="FAU112" s="43"/>
      <c r="FAV112" s="43"/>
      <c r="FAW112" s="43"/>
      <c r="FAX112" s="43"/>
      <c r="FAY112" s="43"/>
      <c r="FAZ112" s="43"/>
      <c r="FBA112" s="43"/>
      <c r="FBB112" s="43"/>
      <c r="FBC112" s="43"/>
      <c r="FBD112" s="43"/>
      <c r="FBE112" s="43"/>
      <c r="FBF112" s="52"/>
      <c r="FBG112" s="43"/>
      <c r="FBH112" s="43"/>
      <c r="FBI112" s="43"/>
      <c r="FBJ112" s="43"/>
      <c r="FBK112" s="43"/>
      <c r="FBL112" s="43"/>
      <c r="FBM112" s="43"/>
      <c r="FBN112" s="43"/>
      <c r="FBO112" s="43"/>
      <c r="FBP112" s="43"/>
      <c r="FBQ112" s="43"/>
      <c r="FBR112" s="43"/>
      <c r="FBS112" s="43"/>
      <c r="FBT112" s="43"/>
      <c r="FBU112" s="43"/>
      <c r="FBV112" s="43"/>
      <c r="FBW112" s="43"/>
      <c r="FBX112" s="43"/>
      <c r="FBY112" s="43"/>
      <c r="FBZ112" s="43"/>
      <c r="FCA112" s="43"/>
      <c r="FCB112" s="52"/>
      <c r="FCC112" s="43"/>
      <c r="FCD112" s="43"/>
      <c r="FCE112" s="43"/>
      <c r="FCF112" s="43"/>
      <c r="FCG112" s="43"/>
      <c r="FCH112" s="43"/>
      <c r="FCI112" s="43"/>
      <c r="FCJ112" s="43"/>
      <c r="FCK112" s="43"/>
      <c r="FCL112" s="43"/>
      <c r="FCM112" s="43"/>
      <c r="FCN112" s="43"/>
      <c r="FCO112" s="43"/>
      <c r="FCP112" s="43"/>
      <c r="FCQ112" s="43"/>
      <c r="FCR112" s="43"/>
      <c r="FCS112" s="43"/>
      <c r="FCT112" s="43"/>
      <c r="FCU112" s="43"/>
      <c r="FCV112" s="43"/>
      <c r="FCW112" s="43"/>
      <c r="FCX112" s="52"/>
      <c r="FCY112" s="43"/>
      <c r="FCZ112" s="43"/>
      <c r="FDA112" s="43"/>
      <c r="FDB112" s="43"/>
      <c r="FDC112" s="43"/>
      <c r="FDD112" s="43"/>
      <c r="FDE112" s="43"/>
      <c r="FDF112" s="43"/>
      <c r="FDG112" s="43"/>
      <c r="FDH112" s="43"/>
      <c r="FDI112" s="43"/>
      <c r="FDJ112" s="43"/>
      <c r="FDK112" s="43"/>
      <c r="FDL112" s="43"/>
      <c r="FDM112" s="43"/>
      <c r="FDN112" s="43"/>
      <c r="FDO112" s="43"/>
      <c r="FDP112" s="43"/>
      <c r="FDQ112" s="43"/>
      <c r="FDR112" s="43"/>
      <c r="FDS112" s="43"/>
      <c r="FDT112" s="52"/>
      <c r="FDU112" s="43"/>
      <c r="FDV112" s="43"/>
      <c r="FDW112" s="43"/>
      <c r="FDX112" s="43"/>
      <c r="FDY112" s="43"/>
      <c r="FDZ112" s="43"/>
      <c r="FEA112" s="43"/>
      <c r="FEB112" s="43"/>
      <c r="FEC112" s="43"/>
      <c r="FED112" s="43"/>
      <c r="FEE112" s="43"/>
      <c r="FEF112" s="43"/>
      <c r="FEG112" s="43"/>
      <c r="FEH112" s="43"/>
      <c r="FEI112" s="43"/>
      <c r="FEJ112" s="43"/>
      <c r="FEK112" s="43"/>
      <c r="FEL112" s="43"/>
      <c r="FEM112" s="43"/>
      <c r="FEN112" s="43"/>
      <c r="FEO112" s="43"/>
      <c r="FEP112" s="52"/>
      <c r="FEQ112" s="43"/>
      <c r="FER112" s="43"/>
      <c r="FES112" s="43"/>
      <c r="FET112" s="43"/>
      <c r="FEU112" s="43"/>
      <c r="FEV112" s="43"/>
      <c r="FEW112" s="43"/>
      <c r="FEX112" s="43"/>
      <c r="FEY112" s="43"/>
      <c r="FEZ112" s="43"/>
      <c r="FFA112" s="43"/>
      <c r="FFB112" s="43"/>
      <c r="FFC112" s="43"/>
      <c r="FFD112" s="43"/>
      <c r="FFE112" s="43"/>
      <c r="FFF112" s="43"/>
      <c r="FFG112" s="43"/>
      <c r="FFH112" s="43"/>
      <c r="FFI112" s="43"/>
      <c r="FFJ112" s="43"/>
      <c r="FFK112" s="43"/>
      <c r="FFL112" s="52"/>
      <c r="FFM112" s="43"/>
      <c r="FFN112" s="43"/>
      <c r="FFO112" s="43"/>
      <c r="FFP112" s="43"/>
      <c r="FFQ112" s="43"/>
      <c r="FFR112" s="43"/>
      <c r="FFS112" s="43"/>
      <c r="FFT112" s="43"/>
      <c r="FFU112" s="43"/>
      <c r="FFV112" s="43"/>
      <c r="FFW112" s="43"/>
      <c r="FFX112" s="43"/>
      <c r="FFY112" s="43"/>
      <c r="FFZ112" s="43"/>
      <c r="FGA112" s="43"/>
      <c r="FGB112" s="43"/>
      <c r="FGC112" s="43"/>
      <c r="FGD112" s="43"/>
      <c r="FGE112" s="43"/>
      <c r="FGF112" s="43"/>
      <c r="FGG112" s="43"/>
      <c r="FGH112" s="52"/>
      <c r="FGI112" s="43"/>
      <c r="FGJ112" s="43"/>
      <c r="FGK112" s="43"/>
      <c r="FGL112" s="43"/>
      <c r="FGM112" s="43"/>
      <c r="FGN112" s="43"/>
      <c r="FGO112" s="43"/>
      <c r="FGP112" s="43"/>
      <c r="FGQ112" s="43"/>
      <c r="FGR112" s="43"/>
      <c r="FGS112" s="43"/>
      <c r="FGT112" s="43"/>
      <c r="FGU112" s="43"/>
      <c r="FGV112" s="43"/>
      <c r="FGW112" s="43"/>
      <c r="FGX112" s="43"/>
      <c r="FGY112" s="43"/>
      <c r="FGZ112" s="43"/>
      <c r="FHA112" s="43"/>
      <c r="FHB112" s="43"/>
      <c r="FHC112" s="43"/>
      <c r="FHD112" s="52"/>
      <c r="FHE112" s="43"/>
      <c r="FHF112" s="43"/>
      <c r="FHG112" s="43"/>
      <c r="FHH112" s="43"/>
      <c r="FHI112" s="43"/>
      <c r="FHJ112" s="43"/>
      <c r="FHK112" s="43"/>
      <c r="FHL112" s="43"/>
      <c r="FHM112" s="43"/>
      <c r="FHN112" s="43"/>
      <c r="FHO112" s="43"/>
      <c r="FHP112" s="43"/>
      <c r="FHQ112" s="43"/>
      <c r="FHR112" s="43"/>
      <c r="FHS112" s="43"/>
      <c r="FHT112" s="43"/>
      <c r="FHU112" s="43"/>
      <c r="FHV112" s="43"/>
      <c r="FHW112" s="43"/>
      <c r="FHX112" s="43"/>
      <c r="FHY112" s="43"/>
      <c r="FHZ112" s="52"/>
      <c r="FIA112" s="43"/>
      <c r="FIB112" s="43"/>
      <c r="FIC112" s="43"/>
      <c r="FID112" s="43"/>
      <c r="FIE112" s="43"/>
      <c r="FIF112" s="43"/>
      <c r="FIG112" s="43"/>
      <c r="FIH112" s="43"/>
      <c r="FII112" s="43"/>
      <c r="FIJ112" s="43"/>
      <c r="FIK112" s="43"/>
      <c r="FIL112" s="43"/>
      <c r="FIM112" s="43"/>
      <c r="FIN112" s="43"/>
      <c r="FIO112" s="43"/>
      <c r="FIP112" s="43"/>
      <c r="FIQ112" s="43"/>
      <c r="FIR112" s="43"/>
      <c r="FIS112" s="43"/>
      <c r="FIT112" s="43"/>
      <c r="FIU112" s="43"/>
      <c r="FIV112" s="52"/>
      <c r="FIW112" s="43"/>
      <c r="FIX112" s="43"/>
      <c r="FIY112" s="43"/>
      <c r="FIZ112" s="43"/>
      <c r="FJA112" s="43"/>
      <c r="FJB112" s="43"/>
      <c r="FJC112" s="43"/>
      <c r="FJD112" s="43"/>
      <c r="FJE112" s="43"/>
      <c r="FJF112" s="43"/>
      <c r="FJG112" s="43"/>
      <c r="FJH112" s="43"/>
      <c r="FJI112" s="43"/>
      <c r="FJJ112" s="43"/>
      <c r="FJK112" s="43"/>
      <c r="FJL112" s="43"/>
      <c r="FJM112" s="43"/>
      <c r="FJN112" s="43"/>
      <c r="FJO112" s="43"/>
      <c r="FJP112" s="43"/>
      <c r="FJQ112" s="43"/>
      <c r="FJR112" s="52"/>
      <c r="FJS112" s="43"/>
      <c r="FJT112" s="43"/>
      <c r="FJU112" s="43"/>
      <c r="FJV112" s="43"/>
      <c r="FJW112" s="43"/>
      <c r="FJX112" s="43"/>
      <c r="FJY112" s="43"/>
      <c r="FJZ112" s="43"/>
      <c r="FKA112" s="43"/>
      <c r="FKB112" s="43"/>
      <c r="FKC112" s="43"/>
      <c r="FKD112" s="43"/>
      <c r="FKE112" s="43"/>
      <c r="FKF112" s="43"/>
      <c r="FKG112" s="43"/>
      <c r="FKH112" s="43"/>
      <c r="FKI112" s="43"/>
      <c r="FKJ112" s="43"/>
      <c r="FKK112" s="43"/>
      <c r="FKL112" s="43"/>
      <c r="FKM112" s="43"/>
      <c r="FKN112" s="52"/>
      <c r="FKO112" s="43"/>
      <c r="FKP112" s="43"/>
      <c r="FKQ112" s="43"/>
      <c r="FKR112" s="43"/>
      <c r="FKS112" s="43"/>
      <c r="FKT112" s="43"/>
      <c r="FKU112" s="43"/>
      <c r="FKV112" s="43"/>
      <c r="FKW112" s="43"/>
      <c r="FKX112" s="43"/>
      <c r="FKY112" s="43"/>
      <c r="FKZ112" s="43"/>
      <c r="FLA112" s="43"/>
      <c r="FLB112" s="43"/>
      <c r="FLC112" s="43"/>
      <c r="FLD112" s="43"/>
      <c r="FLE112" s="43"/>
      <c r="FLF112" s="43"/>
      <c r="FLG112" s="43"/>
      <c r="FLH112" s="43"/>
      <c r="FLI112" s="43"/>
      <c r="FLJ112" s="52"/>
      <c r="FLK112" s="43"/>
      <c r="FLL112" s="43"/>
      <c r="FLM112" s="43"/>
      <c r="FLN112" s="43"/>
      <c r="FLO112" s="43"/>
      <c r="FLP112" s="43"/>
      <c r="FLQ112" s="43"/>
      <c r="FLR112" s="43"/>
      <c r="FLS112" s="43"/>
      <c r="FLT112" s="43"/>
      <c r="FLU112" s="43"/>
      <c r="FLV112" s="43"/>
      <c r="FLW112" s="43"/>
      <c r="FLX112" s="43"/>
      <c r="FLY112" s="43"/>
      <c r="FLZ112" s="43"/>
      <c r="FMA112" s="43"/>
      <c r="FMB112" s="43"/>
      <c r="FMC112" s="43"/>
      <c r="FMD112" s="43"/>
      <c r="FME112" s="43"/>
      <c r="FMF112" s="52"/>
      <c r="FMG112" s="43"/>
      <c r="FMH112" s="43"/>
      <c r="FMI112" s="43"/>
      <c r="FMJ112" s="43"/>
      <c r="FMK112" s="43"/>
      <c r="FML112" s="43"/>
      <c r="FMM112" s="43"/>
      <c r="FMN112" s="43"/>
      <c r="FMO112" s="43"/>
      <c r="FMP112" s="43"/>
      <c r="FMQ112" s="43"/>
      <c r="FMR112" s="43"/>
      <c r="FMS112" s="43"/>
      <c r="FMT112" s="43"/>
      <c r="FMU112" s="43"/>
      <c r="FMV112" s="43"/>
      <c r="FMW112" s="43"/>
      <c r="FMX112" s="43"/>
      <c r="FMY112" s="43"/>
      <c r="FMZ112" s="43"/>
      <c r="FNA112" s="43"/>
      <c r="FNB112" s="52"/>
      <c r="FNC112" s="43"/>
      <c r="FND112" s="43"/>
      <c r="FNE112" s="43"/>
      <c r="FNF112" s="43"/>
      <c r="FNG112" s="43"/>
      <c r="FNH112" s="43"/>
      <c r="FNI112" s="43"/>
      <c r="FNJ112" s="43"/>
      <c r="FNK112" s="43"/>
      <c r="FNL112" s="43"/>
      <c r="FNM112" s="43"/>
      <c r="FNN112" s="43"/>
      <c r="FNO112" s="43"/>
      <c r="FNP112" s="43"/>
      <c r="FNQ112" s="43"/>
      <c r="FNR112" s="43"/>
      <c r="FNS112" s="43"/>
      <c r="FNT112" s="43"/>
      <c r="FNU112" s="43"/>
      <c r="FNV112" s="43"/>
      <c r="FNW112" s="43"/>
      <c r="FNX112" s="52"/>
      <c r="FNY112" s="43"/>
      <c r="FNZ112" s="43"/>
      <c r="FOA112" s="43"/>
      <c r="FOB112" s="43"/>
      <c r="FOC112" s="43"/>
      <c r="FOD112" s="43"/>
      <c r="FOE112" s="43"/>
      <c r="FOF112" s="43"/>
      <c r="FOG112" s="43"/>
      <c r="FOH112" s="43"/>
      <c r="FOI112" s="43"/>
      <c r="FOJ112" s="43"/>
      <c r="FOK112" s="43"/>
      <c r="FOL112" s="43"/>
      <c r="FOM112" s="43"/>
      <c r="FON112" s="43"/>
      <c r="FOO112" s="43"/>
      <c r="FOP112" s="43"/>
      <c r="FOQ112" s="43"/>
      <c r="FOR112" s="43"/>
      <c r="FOS112" s="43"/>
      <c r="FOT112" s="52"/>
      <c r="FOU112" s="43"/>
      <c r="FOV112" s="43"/>
      <c r="FOW112" s="43"/>
      <c r="FOX112" s="43"/>
      <c r="FOY112" s="43"/>
      <c r="FOZ112" s="43"/>
      <c r="FPA112" s="43"/>
      <c r="FPB112" s="43"/>
      <c r="FPC112" s="43"/>
      <c r="FPD112" s="43"/>
      <c r="FPE112" s="43"/>
      <c r="FPF112" s="43"/>
      <c r="FPG112" s="43"/>
      <c r="FPH112" s="43"/>
      <c r="FPI112" s="43"/>
      <c r="FPJ112" s="43"/>
      <c r="FPK112" s="43"/>
      <c r="FPL112" s="43"/>
      <c r="FPM112" s="43"/>
      <c r="FPN112" s="43"/>
      <c r="FPO112" s="43"/>
      <c r="FPP112" s="52"/>
      <c r="FPQ112" s="43"/>
      <c r="FPR112" s="43"/>
      <c r="FPS112" s="43"/>
      <c r="FPT112" s="43"/>
      <c r="FPU112" s="43"/>
      <c r="FPV112" s="43"/>
      <c r="FPW112" s="43"/>
      <c r="FPX112" s="43"/>
      <c r="FPY112" s="43"/>
      <c r="FPZ112" s="43"/>
      <c r="FQA112" s="43"/>
      <c r="FQB112" s="43"/>
      <c r="FQC112" s="43"/>
      <c r="FQD112" s="43"/>
      <c r="FQE112" s="43"/>
      <c r="FQF112" s="43"/>
      <c r="FQG112" s="43"/>
      <c r="FQH112" s="43"/>
      <c r="FQI112" s="43"/>
      <c r="FQJ112" s="43"/>
      <c r="FQK112" s="43"/>
      <c r="FQL112" s="52"/>
      <c r="FQM112" s="43"/>
      <c r="FQN112" s="43"/>
      <c r="FQO112" s="43"/>
      <c r="FQP112" s="43"/>
      <c r="FQQ112" s="43"/>
      <c r="FQR112" s="43"/>
      <c r="FQS112" s="43"/>
      <c r="FQT112" s="43"/>
      <c r="FQU112" s="43"/>
      <c r="FQV112" s="43"/>
      <c r="FQW112" s="43"/>
      <c r="FQX112" s="43"/>
      <c r="FQY112" s="43"/>
      <c r="FQZ112" s="43"/>
      <c r="FRA112" s="43"/>
      <c r="FRB112" s="43"/>
      <c r="FRC112" s="43"/>
      <c r="FRD112" s="43"/>
      <c r="FRE112" s="43"/>
      <c r="FRF112" s="43"/>
      <c r="FRG112" s="43"/>
      <c r="FRH112" s="52"/>
      <c r="FRI112" s="43"/>
      <c r="FRJ112" s="43"/>
      <c r="FRK112" s="43"/>
      <c r="FRL112" s="43"/>
      <c r="FRM112" s="43"/>
      <c r="FRN112" s="43"/>
      <c r="FRO112" s="43"/>
      <c r="FRP112" s="43"/>
      <c r="FRQ112" s="43"/>
      <c r="FRR112" s="43"/>
      <c r="FRS112" s="43"/>
      <c r="FRT112" s="43"/>
      <c r="FRU112" s="43"/>
      <c r="FRV112" s="43"/>
      <c r="FRW112" s="43"/>
      <c r="FRX112" s="43"/>
      <c r="FRY112" s="43"/>
      <c r="FRZ112" s="43"/>
      <c r="FSA112" s="43"/>
      <c r="FSB112" s="43"/>
      <c r="FSC112" s="43"/>
      <c r="FSD112" s="52"/>
      <c r="FSE112" s="43"/>
      <c r="FSF112" s="43"/>
      <c r="FSG112" s="43"/>
      <c r="FSH112" s="43"/>
      <c r="FSI112" s="43"/>
      <c r="FSJ112" s="43"/>
      <c r="FSK112" s="43"/>
      <c r="FSL112" s="43"/>
      <c r="FSM112" s="43"/>
      <c r="FSN112" s="43"/>
      <c r="FSO112" s="43"/>
      <c r="FSP112" s="43"/>
      <c r="FSQ112" s="43"/>
      <c r="FSR112" s="43"/>
      <c r="FSS112" s="43"/>
      <c r="FST112" s="43"/>
      <c r="FSU112" s="43"/>
      <c r="FSV112" s="43"/>
      <c r="FSW112" s="43"/>
      <c r="FSX112" s="43"/>
      <c r="FSY112" s="43"/>
      <c r="FSZ112" s="52"/>
      <c r="FTA112" s="43"/>
      <c r="FTB112" s="43"/>
      <c r="FTC112" s="43"/>
      <c r="FTD112" s="43"/>
      <c r="FTE112" s="43"/>
      <c r="FTF112" s="43"/>
      <c r="FTG112" s="43"/>
      <c r="FTH112" s="43"/>
      <c r="FTI112" s="43"/>
      <c r="FTJ112" s="43"/>
      <c r="FTK112" s="43"/>
      <c r="FTL112" s="43"/>
      <c r="FTM112" s="43"/>
      <c r="FTN112" s="43"/>
      <c r="FTO112" s="43"/>
      <c r="FTP112" s="43"/>
      <c r="FTQ112" s="43"/>
      <c r="FTR112" s="43"/>
      <c r="FTS112" s="43"/>
      <c r="FTT112" s="43"/>
      <c r="FTU112" s="43"/>
      <c r="FTV112" s="52"/>
      <c r="FTW112" s="43"/>
      <c r="FTX112" s="43"/>
      <c r="FTY112" s="43"/>
      <c r="FTZ112" s="43"/>
      <c r="FUA112" s="43"/>
      <c r="FUB112" s="43"/>
      <c r="FUC112" s="43"/>
      <c r="FUD112" s="43"/>
      <c r="FUE112" s="43"/>
      <c r="FUF112" s="43"/>
      <c r="FUG112" s="43"/>
      <c r="FUH112" s="43"/>
      <c r="FUI112" s="43"/>
      <c r="FUJ112" s="43"/>
      <c r="FUK112" s="43"/>
      <c r="FUL112" s="43"/>
      <c r="FUM112" s="43"/>
      <c r="FUN112" s="43"/>
      <c r="FUO112" s="43"/>
      <c r="FUP112" s="43"/>
      <c r="FUQ112" s="43"/>
      <c r="FUR112" s="52"/>
      <c r="FUS112" s="43"/>
      <c r="FUT112" s="43"/>
      <c r="FUU112" s="43"/>
      <c r="FUV112" s="43"/>
      <c r="FUW112" s="43"/>
      <c r="FUX112" s="43"/>
      <c r="FUY112" s="43"/>
      <c r="FUZ112" s="43"/>
      <c r="FVA112" s="43"/>
      <c r="FVB112" s="43"/>
      <c r="FVC112" s="43"/>
      <c r="FVD112" s="43"/>
      <c r="FVE112" s="43"/>
      <c r="FVF112" s="43"/>
      <c r="FVG112" s="43"/>
      <c r="FVH112" s="43"/>
      <c r="FVI112" s="43"/>
      <c r="FVJ112" s="43"/>
      <c r="FVK112" s="43"/>
      <c r="FVL112" s="43"/>
      <c r="FVM112" s="43"/>
      <c r="FVN112" s="52"/>
      <c r="FVO112" s="43"/>
      <c r="FVP112" s="43"/>
      <c r="FVQ112" s="43"/>
      <c r="FVR112" s="43"/>
      <c r="FVS112" s="43"/>
      <c r="FVT112" s="43"/>
      <c r="FVU112" s="43"/>
      <c r="FVV112" s="43"/>
      <c r="FVW112" s="43"/>
      <c r="FVX112" s="43"/>
      <c r="FVY112" s="43"/>
      <c r="FVZ112" s="43"/>
      <c r="FWA112" s="43"/>
      <c r="FWB112" s="43"/>
      <c r="FWC112" s="43"/>
      <c r="FWD112" s="43"/>
      <c r="FWE112" s="43"/>
      <c r="FWF112" s="43"/>
      <c r="FWG112" s="43"/>
      <c r="FWH112" s="43"/>
      <c r="FWI112" s="43"/>
      <c r="FWJ112" s="52"/>
      <c r="FWK112" s="43"/>
      <c r="FWL112" s="43"/>
      <c r="FWM112" s="43"/>
      <c r="FWN112" s="43"/>
      <c r="FWO112" s="43"/>
      <c r="FWP112" s="43"/>
      <c r="FWQ112" s="43"/>
      <c r="FWR112" s="43"/>
      <c r="FWS112" s="43"/>
      <c r="FWT112" s="43"/>
      <c r="FWU112" s="43"/>
      <c r="FWV112" s="43"/>
      <c r="FWW112" s="43"/>
      <c r="FWX112" s="43"/>
      <c r="FWY112" s="43"/>
      <c r="FWZ112" s="43"/>
      <c r="FXA112" s="43"/>
      <c r="FXB112" s="43"/>
      <c r="FXC112" s="43"/>
      <c r="FXD112" s="43"/>
      <c r="FXE112" s="43"/>
      <c r="FXF112" s="52"/>
      <c r="FXG112" s="43"/>
      <c r="FXH112" s="43"/>
      <c r="FXI112" s="43"/>
      <c r="FXJ112" s="43"/>
      <c r="FXK112" s="43"/>
      <c r="FXL112" s="43"/>
      <c r="FXM112" s="43"/>
      <c r="FXN112" s="43"/>
      <c r="FXO112" s="43"/>
      <c r="FXP112" s="43"/>
      <c r="FXQ112" s="43"/>
      <c r="FXR112" s="43"/>
      <c r="FXS112" s="43"/>
      <c r="FXT112" s="43"/>
      <c r="FXU112" s="43"/>
      <c r="FXV112" s="43"/>
      <c r="FXW112" s="43"/>
      <c r="FXX112" s="43"/>
      <c r="FXY112" s="43"/>
      <c r="FXZ112" s="43"/>
      <c r="FYA112" s="43"/>
      <c r="FYB112" s="52"/>
      <c r="FYC112" s="43"/>
      <c r="FYD112" s="43"/>
      <c r="FYE112" s="43"/>
      <c r="FYF112" s="43"/>
      <c r="FYG112" s="43"/>
      <c r="FYH112" s="43"/>
      <c r="FYI112" s="43"/>
      <c r="FYJ112" s="43"/>
      <c r="FYK112" s="43"/>
      <c r="FYL112" s="43"/>
      <c r="FYM112" s="43"/>
      <c r="FYN112" s="43"/>
      <c r="FYO112" s="43"/>
      <c r="FYP112" s="43"/>
      <c r="FYQ112" s="43"/>
      <c r="FYR112" s="43"/>
      <c r="FYS112" s="43"/>
      <c r="FYT112" s="43"/>
      <c r="FYU112" s="43"/>
      <c r="FYV112" s="43"/>
      <c r="FYW112" s="43"/>
      <c r="FYX112" s="52"/>
      <c r="FYY112" s="43"/>
      <c r="FYZ112" s="43"/>
      <c r="FZA112" s="43"/>
      <c r="FZB112" s="43"/>
      <c r="FZC112" s="43"/>
      <c r="FZD112" s="43"/>
      <c r="FZE112" s="43"/>
      <c r="FZF112" s="43"/>
      <c r="FZG112" s="43"/>
      <c r="FZH112" s="43"/>
      <c r="FZI112" s="43"/>
      <c r="FZJ112" s="43"/>
      <c r="FZK112" s="43"/>
      <c r="FZL112" s="43"/>
      <c r="FZM112" s="43"/>
      <c r="FZN112" s="43"/>
      <c r="FZO112" s="43"/>
      <c r="FZP112" s="43"/>
      <c r="FZQ112" s="43"/>
      <c r="FZR112" s="43"/>
      <c r="FZS112" s="43"/>
      <c r="FZT112" s="52"/>
      <c r="FZU112" s="43"/>
      <c r="FZV112" s="43"/>
      <c r="FZW112" s="43"/>
      <c r="FZX112" s="43"/>
      <c r="FZY112" s="43"/>
      <c r="FZZ112" s="43"/>
      <c r="GAA112" s="43"/>
      <c r="GAB112" s="43"/>
      <c r="GAC112" s="43"/>
      <c r="GAD112" s="43"/>
      <c r="GAE112" s="43"/>
      <c r="GAF112" s="43"/>
      <c r="GAG112" s="43"/>
      <c r="GAH112" s="43"/>
      <c r="GAI112" s="43"/>
      <c r="GAJ112" s="43"/>
      <c r="GAK112" s="43"/>
      <c r="GAL112" s="43"/>
      <c r="GAM112" s="43"/>
      <c r="GAN112" s="43"/>
      <c r="GAO112" s="43"/>
      <c r="GAP112" s="52"/>
      <c r="GAQ112" s="43"/>
      <c r="GAR112" s="43"/>
      <c r="GAS112" s="43"/>
      <c r="GAT112" s="43"/>
      <c r="GAU112" s="43"/>
      <c r="GAV112" s="43"/>
      <c r="GAW112" s="43"/>
      <c r="GAX112" s="43"/>
      <c r="GAY112" s="43"/>
      <c r="GAZ112" s="43"/>
      <c r="GBA112" s="43"/>
      <c r="GBB112" s="43"/>
      <c r="GBC112" s="43"/>
      <c r="GBD112" s="43"/>
      <c r="GBE112" s="43"/>
      <c r="GBF112" s="43"/>
      <c r="GBG112" s="43"/>
      <c r="GBH112" s="43"/>
      <c r="GBI112" s="43"/>
      <c r="GBJ112" s="43"/>
      <c r="GBK112" s="43"/>
      <c r="GBL112" s="52"/>
      <c r="GBM112" s="43"/>
      <c r="GBN112" s="43"/>
      <c r="GBO112" s="43"/>
      <c r="GBP112" s="43"/>
      <c r="GBQ112" s="43"/>
      <c r="GBR112" s="43"/>
      <c r="GBS112" s="43"/>
      <c r="GBT112" s="43"/>
      <c r="GBU112" s="43"/>
      <c r="GBV112" s="43"/>
      <c r="GBW112" s="43"/>
      <c r="GBX112" s="43"/>
      <c r="GBY112" s="43"/>
      <c r="GBZ112" s="43"/>
      <c r="GCA112" s="43"/>
      <c r="GCB112" s="43"/>
      <c r="GCC112" s="43"/>
      <c r="GCD112" s="43"/>
      <c r="GCE112" s="43"/>
      <c r="GCF112" s="43"/>
      <c r="GCG112" s="43"/>
      <c r="GCH112" s="52"/>
      <c r="GCI112" s="43"/>
      <c r="GCJ112" s="43"/>
      <c r="GCK112" s="43"/>
      <c r="GCL112" s="43"/>
      <c r="GCM112" s="43"/>
      <c r="GCN112" s="43"/>
      <c r="GCO112" s="43"/>
      <c r="GCP112" s="43"/>
      <c r="GCQ112" s="43"/>
      <c r="GCR112" s="43"/>
      <c r="GCS112" s="43"/>
      <c r="GCT112" s="43"/>
      <c r="GCU112" s="43"/>
      <c r="GCV112" s="43"/>
      <c r="GCW112" s="43"/>
      <c r="GCX112" s="43"/>
      <c r="GCY112" s="43"/>
      <c r="GCZ112" s="43"/>
      <c r="GDA112" s="43"/>
      <c r="GDB112" s="43"/>
      <c r="GDC112" s="43"/>
      <c r="GDD112" s="52"/>
      <c r="GDE112" s="43"/>
      <c r="GDF112" s="43"/>
      <c r="GDG112" s="43"/>
      <c r="GDH112" s="43"/>
      <c r="GDI112" s="43"/>
      <c r="GDJ112" s="43"/>
      <c r="GDK112" s="43"/>
      <c r="GDL112" s="43"/>
      <c r="GDM112" s="43"/>
      <c r="GDN112" s="43"/>
      <c r="GDO112" s="43"/>
      <c r="GDP112" s="43"/>
      <c r="GDQ112" s="43"/>
      <c r="GDR112" s="43"/>
      <c r="GDS112" s="43"/>
      <c r="GDT112" s="43"/>
      <c r="GDU112" s="43"/>
      <c r="GDV112" s="43"/>
      <c r="GDW112" s="43"/>
      <c r="GDX112" s="43"/>
      <c r="GDY112" s="43"/>
      <c r="GDZ112" s="52"/>
      <c r="GEA112" s="43"/>
      <c r="GEB112" s="43"/>
      <c r="GEC112" s="43"/>
      <c r="GED112" s="43"/>
      <c r="GEE112" s="43"/>
      <c r="GEF112" s="43"/>
      <c r="GEG112" s="43"/>
      <c r="GEH112" s="43"/>
      <c r="GEI112" s="43"/>
      <c r="GEJ112" s="43"/>
      <c r="GEK112" s="43"/>
      <c r="GEL112" s="43"/>
      <c r="GEM112" s="43"/>
      <c r="GEN112" s="43"/>
      <c r="GEO112" s="43"/>
      <c r="GEP112" s="43"/>
      <c r="GEQ112" s="43"/>
      <c r="GER112" s="43"/>
      <c r="GES112" s="43"/>
      <c r="GET112" s="43"/>
      <c r="GEU112" s="43"/>
      <c r="GEV112" s="52"/>
      <c r="GEW112" s="43"/>
      <c r="GEX112" s="43"/>
      <c r="GEY112" s="43"/>
      <c r="GEZ112" s="43"/>
      <c r="GFA112" s="43"/>
      <c r="GFB112" s="43"/>
      <c r="GFC112" s="43"/>
      <c r="GFD112" s="43"/>
      <c r="GFE112" s="43"/>
      <c r="GFF112" s="43"/>
      <c r="GFG112" s="43"/>
      <c r="GFH112" s="43"/>
      <c r="GFI112" s="43"/>
      <c r="GFJ112" s="43"/>
      <c r="GFK112" s="43"/>
      <c r="GFL112" s="43"/>
      <c r="GFM112" s="43"/>
      <c r="GFN112" s="43"/>
      <c r="GFO112" s="43"/>
      <c r="GFP112" s="43"/>
      <c r="GFQ112" s="43"/>
      <c r="GFR112" s="52"/>
      <c r="GFS112" s="43"/>
      <c r="GFT112" s="43"/>
      <c r="GFU112" s="43"/>
      <c r="GFV112" s="43"/>
      <c r="GFW112" s="43"/>
      <c r="GFX112" s="43"/>
      <c r="GFY112" s="43"/>
      <c r="GFZ112" s="43"/>
      <c r="GGA112" s="43"/>
      <c r="GGB112" s="43"/>
      <c r="GGC112" s="43"/>
      <c r="GGD112" s="43"/>
      <c r="GGE112" s="43"/>
      <c r="GGF112" s="43"/>
      <c r="GGG112" s="43"/>
      <c r="GGH112" s="43"/>
      <c r="GGI112" s="43"/>
      <c r="GGJ112" s="43"/>
      <c r="GGK112" s="43"/>
      <c r="GGL112" s="43"/>
      <c r="GGM112" s="43"/>
      <c r="GGN112" s="52"/>
      <c r="GGO112" s="43"/>
      <c r="GGP112" s="43"/>
      <c r="GGQ112" s="43"/>
      <c r="GGR112" s="43"/>
      <c r="GGS112" s="43"/>
      <c r="GGT112" s="43"/>
      <c r="GGU112" s="43"/>
      <c r="GGV112" s="43"/>
      <c r="GGW112" s="43"/>
      <c r="GGX112" s="43"/>
      <c r="GGY112" s="43"/>
      <c r="GGZ112" s="43"/>
      <c r="GHA112" s="43"/>
      <c r="GHB112" s="43"/>
      <c r="GHC112" s="43"/>
      <c r="GHD112" s="43"/>
      <c r="GHE112" s="43"/>
      <c r="GHF112" s="43"/>
      <c r="GHG112" s="43"/>
      <c r="GHH112" s="43"/>
      <c r="GHI112" s="43"/>
      <c r="GHJ112" s="52"/>
      <c r="GHK112" s="43"/>
      <c r="GHL112" s="43"/>
      <c r="GHM112" s="43"/>
      <c r="GHN112" s="43"/>
      <c r="GHO112" s="43"/>
      <c r="GHP112" s="43"/>
      <c r="GHQ112" s="43"/>
      <c r="GHR112" s="43"/>
      <c r="GHS112" s="43"/>
      <c r="GHT112" s="43"/>
      <c r="GHU112" s="43"/>
      <c r="GHV112" s="43"/>
      <c r="GHW112" s="43"/>
      <c r="GHX112" s="43"/>
      <c r="GHY112" s="43"/>
      <c r="GHZ112" s="43"/>
      <c r="GIA112" s="43"/>
      <c r="GIB112" s="43"/>
      <c r="GIC112" s="43"/>
      <c r="GID112" s="43"/>
      <c r="GIE112" s="43"/>
      <c r="GIF112" s="52"/>
      <c r="GIG112" s="43"/>
      <c r="GIH112" s="43"/>
      <c r="GII112" s="43"/>
      <c r="GIJ112" s="43"/>
      <c r="GIK112" s="43"/>
      <c r="GIL112" s="43"/>
      <c r="GIM112" s="43"/>
      <c r="GIN112" s="43"/>
      <c r="GIO112" s="43"/>
      <c r="GIP112" s="43"/>
      <c r="GIQ112" s="43"/>
      <c r="GIR112" s="43"/>
      <c r="GIS112" s="43"/>
      <c r="GIT112" s="43"/>
      <c r="GIU112" s="43"/>
      <c r="GIV112" s="43"/>
      <c r="GIW112" s="43"/>
      <c r="GIX112" s="43"/>
      <c r="GIY112" s="43"/>
      <c r="GIZ112" s="43"/>
      <c r="GJA112" s="43"/>
      <c r="GJB112" s="52"/>
      <c r="GJC112" s="43"/>
      <c r="GJD112" s="43"/>
      <c r="GJE112" s="43"/>
      <c r="GJF112" s="43"/>
      <c r="GJG112" s="43"/>
      <c r="GJH112" s="43"/>
      <c r="GJI112" s="43"/>
      <c r="GJJ112" s="43"/>
      <c r="GJK112" s="43"/>
      <c r="GJL112" s="43"/>
      <c r="GJM112" s="43"/>
      <c r="GJN112" s="43"/>
      <c r="GJO112" s="43"/>
      <c r="GJP112" s="43"/>
      <c r="GJQ112" s="43"/>
      <c r="GJR112" s="43"/>
      <c r="GJS112" s="43"/>
      <c r="GJT112" s="43"/>
      <c r="GJU112" s="43"/>
      <c r="GJV112" s="43"/>
      <c r="GJW112" s="43"/>
      <c r="GJX112" s="52"/>
      <c r="GJY112" s="43"/>
      <c r="GJZ112" s="43"/>
      <c r="GKA112" s="43"/>
      <c r="GKB112" s="43"/>
      <c r="GKC112" s="43"/>
      <c r="GKD112" s="43"/>
      <c r="GKE112" s="43"/>
      <c r="GKF112" s="43"/>
      <c r="GKG112" s="43"/>
      <c r="GKH112" s="43"/>
      <c r="GKI112" s="43"/>
      <c r="GKJ112" s="43"/>
      <c r="GKK112" s="43"/>
      <c r="GKL112" s="43"/>
      <c r="GKM112" s="43"/>
      <c r="GKN112" s="43"/>
      <c r="GKO112" s="43"/>
      <c r="GKP112" s="43"/>
      <c r="GKQ112" s="43"/>
      <c r="GKR112" s="43"/>
      <c r="GKS112" s="43"/>
      <c r="GKT112" s="52"/>
      <c r="GKU112" s="43"/>
      <c r="GKV112" s="43"/>
      <c r="GKW112" s="43"/>
      <c r="GKX112" s="43"/>
      <c r="GKY112" s="43"/>
      <c r="GKZ112" s="43"/>
      <c r="GLA112" s="43"/>
      <c r="GLB112" s="43"/>
      <c r="GLC112" s="43"/>
      <c r="GLD112" s="43"/>
      <c r="GLE112" s="43"/>
      <c r="GLF112" s="43"/>
      <c r="GLG112" s="43"/>
      <c r="GLH112" s="43"/>
      <c r="GLI112" s="43"/>
      <c r="GLJ112" s="43"/>
      <c r="GLK112" s="43"/>
      <c r="GLL112" s="43"/>
      <c r="GLM112" s="43"/>
      <c r="GLN112" s="43"/>
      <c r="GLO112" s="43"/>
      <c r="GLP112" s="52"/>
      <c r="GLQ112" s="43"/>
      <c r="GLR112" s="43"/>
      <c r="GLS112" s="43"/>
      <c r="GLT112" s="43"/>
      <c r="GLU112" s="43"/>
      <c r="GLV112" s="43"/>
      <c r="GLW112" s="43"/>
      <c r="GLX112" s="43"/>
      <c r="GLY112" s="43"/>
      <c r="GLZ112" s="43"/>
      <c r="GMA112" s="43"/>
      <c r="GMB112" s="43"/>
      <c r="GMC112" s="43"/>
      <c r="GMD112" s="43"/>
      <c r="GME112" s="43"/>
      <c r="GMF112" s="43"/>
      <c r="GMG112" s="43"/>
      <c r="GMH112" s="43"/>
      <c r="GMI112" s="43"/>
      <c r="GMJ112" s="43"/>
      <c r="GMK112" s="43"/>
      <c r="GML112" s="52"/>
      <c r="GMM112" s="43"/>
      <c r="GMN112" s="43"/>
      <c r="GMO112" s="43"/>
      <c r="GMP112" s="43"/>
      <c r="GMQ112" s="43"/>
      <c r="GMR112" s="43"/>
      <c r="GMS112" s="43"/>
      <c r="GMT112" s="43"/>
      <c r="GMU112" s="43"/>
      <c r="GMV112" s="43"/>
      <c r="GMW112" s="43"/>
      <c r="GMX112" s="43"/>
      <c r="GMY112" s="43"/>
      <c r="GMZ112" s="43"/>
      <c r="GNA112" s="43"/>
      <c r="GNB112" s="43"/>
      <c r="GNC112" s="43"/>
      <c r="GND112" s="43"/>
      <c r="GNE112" s="43"/>
      <c r="GNF112" s="43"/>
      <c r="GNG112" s="43"/>
      <c r="GNH112" s="52"/>
      <c r="GNI112" s="43"/>
      <c r="GNJ112" s="43"/>
      <c r="GNK112" s="43"/>
      <c r="GNL112" s="43"/>
      <c r="GNM112" s="43"/>
      <c r="GNN112" s="43"/>
      <c r="GNO112" s="43"/>
      <c r="GNP112" s="43"/>
      <c r="GNQ112" s="43"/>
      <c r="GNR112" s="43"/>
      <c r="GNS112" s="43"/>
      <c r="GNT112" s="43"/>
      <c r="GNU112" s="43"/>
      <c r="GNV112" s="43"/>
      <c r="GNW112" s="43"/>
      <c r="GNX112" s="43"/>
      <c r="GNY112" s="43"/>
      <c r="GNZ112" s="43"/>
      <c r="GOA112" s="43"/>
      <c r="GOB112" s="43"/>
      <c r="GOC112" s="43"/>
      <c r="GOD112" s="52"/>
      <c r="GOE112" s="43"/>
      <c r="GOF112" s="43"/>
      <c r="GOG112" s="43"/>
      <c r="GOH112" s="43"/>
      <c r="GOI112" s="43"/>
      <c r="GOJ112" s="43"/>
      <c r="GOK112" s="43"/>
      <c r="GOL112" s="43"/>
      <c r="GOM112" s="43"/>
      <c r="GON112" s="43"/>
      <c r="GOO112" s="43"/>
      <c r="GOP112" s="43"/>
      <c r="GOQ112" s="43"/>
      <c r="GOR112" s="43"/>
      <c r="GOS112" s="43"/>
      <c r="GOT112" s="43"/>
      <c r="GOU112" s="43"/>
      <c r="GOV112" s="43"/>
      <c r="GOW112" s="43"/>
      <c r="GOX112" s="43"/>
      <c r="GOY112" s="43"/>
      <c r="GOZ112" s="52"/>
      <c r="GPA112" s="43"/>
      <c r="GPB112" s="43"/>
      <c r="GPC112" s="43"/>
      <c r="GPD112" s="43"/>
      <c r="GPE112" s="43"/>
      <c r="GPF112" s="43"/>
      <c r="GPG112" s="43"/>
      <c r="GPH112" s="43"/>
      <c r="GPI112" s="43"/>
      <c r="GPJ112" s="43"/>
      <c r="GPK112" s="43"/>
      <c r="GPL112" s="43"/>
      <c r="GPM112" s="43"/>
      <c r="GPN112" s="43"/>
      <c r="GPO112" s="43"/>
      <c r="GPP112" s="43"/>
      <c r="GPQ112" s="43"/>
      <c r="GPR112" s="43"/>
      <c r="GPS112" s="43"/>
      <c r="GPT112" s="43"/>
      <c r="GPU112" s="43"/>
      <c r="GPV112" s="52"/>
      <c r="GPW112" s="43"/>
      <c r="GPX112" s="43"/>
      <c r="GPY112" s="43"/>
      <c r="GPZ112" s="43"/>
      <c r="GQA112" s="43"/>
      <c r="GQB112" s="43"/>
      <c r="GQC112" s="43"/>
      <c r="GQD112" s="43"/>
      <c r="GQE112" s="43"/>
      <c r="GQF112" s="43"/>
      <c r="GQG112" s="43"/>
      <c r="GQH112" s="43"/>
      <c r="GQI112" s="43"/>
      <c r="GQJ112" s="43"/>
      <c r="GQK112" s="43"/>
      <c r="GQL112" s="43"/>
      <c r="GQM112" s="43"/>
      <c r="GQN112" s="43"/>
      <c r="GQO112" s="43"/>
      <c r="GQP112" s="43"/>
      <c r="GQQ112" s="43"/>
      <c r="GQR112" s="52"/>
      <c r="GQS112" s="43"/>
      <c r="GQT112" s="43"/>
      <c r="GQU112" s="43"/>
      <c r="GQV112" s="43"/>
      <c r="GQW112" s="43"/>
      <c r="GQX112" s="43"/>
      <c r="GQY112" s="43"/>
      <c r="GQZ112" s="43"/>
      <c r="GRA112" s="43"/>
      <c r="GRB112" s="43"/>
      <c r="GRC112" s="43"/>
      <c r="GRD112" s="43"/>
      <c r="GRE112" s="43"/>
      <c r="GRF112" s="43"/>
      <c r="GRG112" s="43"/>
      <c r="GRH112" s="43"/>
      <c r="GRI112" s="43"/>
      <c r="GRJ112" s="43"/>
      <c r="GRK112" s="43"/>
      <c r="GRL112" s="43"/>
      <c r="GRM112" s="43"/>
      <c r="GRN112" s="52"/>
      <c r="GRO112" s="43"/>
      <c r="GRP112" s="43"/>
      <c r="GRQ112" s="43"/>
      <c r="GRR112" s="43"/>
      <c r="GRS112" s="43"/>
      <c r="GRT112" s="43"/>
      <c r="GRU112" s="43"/>
      <c r="GRV112" s="43"/>
      <c r="GRW112" s="43"/>
      <c r="GRX112" s="43"/>
      <c r="GRY112" s="43"/>
      <c r="GRZ112" s="43"/>
      <c r="GSA112" s="43"/>
      <c r="GSB112" s="43"/>
      <c r="GSC112" s="43"/>
      <c r="GSD112" s="43"/>
      <c r="GSE112" s="43"/>
      <c r="GSF112" s="43"/>
      <c r="GSG112" s="43"/>
      <c r="GSH112" s="43"/>
      <c r="GSI112" s="43"/>
      <c r="GSJ112" s="52"/>
      <c r="GSK112" s="43"/>
      <c r="GSL112" s="43"/>
      <c r="GSM112" s="43"/>
      <c r="GSN112" s="43"/>
      <c r="GSO112" s="43"/>
      <c r="GSP112" s="43"/>
      <c r="GSQ112" s="43"/>
      <c r="GSR112" s="43"/>
      <c r="GSS112" s="43"/>
      <c r="GST112" s="43"/>
      <c r="GSU112" s="43"/>
      <c r="GSV112" s="43"/>
      <c r="GSW112" s="43"/>
      <c r="GSX112" s="43"/>
      <c r="GSY112" s="43"/>
      <c r="GSZ112" s="43"/>
      <c r="GTA112" s="43"/>
      <c r="GTB112" s="43"/>
      <c r="GTC112" s="43"/>
      <c r="GTD112" s="43"/>
      <c r="GTE112" s="43"/>
      <c r="GTF112" s="52"/>
      <c r="GTG112" s="43"/>
      <c r="GTH112" s="43"/>
      <c r="GTI112" s="43"/>
      <c r="GTJ112" s="43"/>
      <c r="GTK112" s="43"/>
      <c r="GTL112" s="43"/>
      <c r="GTM112" s="43"/>
      <c r="GTN112" s="43"/>
      <c r="GTO112" s="43"/>
      <c r="GTP112" s="43"/>
      <c r="GTQ112" s="43"/>
      <c r="GTR112" s="43"/>
      <c r="GTS112" s="43"/>
      <c r="GTT112" s="43"/>
      <c r="GTU112" s="43"/>
      <c r="GTV112" s="43"/>
      <c r="GTW112" s="43"/>
      <c r="GTX112" s="43"/>
      <c r="GTY112" s="43"/>
      <c r="GTZ112" s="43"/>
      <c r="GUA112" s="43"/>
      <c r="GUB112" s="52"/>
      <c r="GUC112" s="43"/>
      <c r="GUD112" s="43"/>
      <c r="GUE112" s="43"/>
      <c r="GUF112" s="43"/>
      <c r="GUG112" s="43"/>
      <c r="GUH112" s="43"/>
      <c r="GUI112" s="43"/>
      <c r="GUJ112" s="43"/>
      <c r="GUK112" s="43"/>
      <c r="GUL112" s="43"/>
      <c r="GUM112" s="43"/>
      <c r="GUN112" s="43"/>
      <c r="GUO112" s="43"/>
      <c r="GUP112" s="43"/>
      <c r="GUQ112" s="43"/>
      <c r="GUR112" s="43"/>
      <c r="GUS112" s="43"/>
      <c r="GUT112" s="43"/>
      <c r="GUU112" s="43"/>
      <c r="GUV112" s="43"/>
      <c r="GUW112" s="43"/>
      <c r="GUX112" s="52"/>
      <c r="GUY112" s="43"/>
      <c r="GUZ112" s="43"/>
      <c r="GVA112" s="43"/>
      <c r="GVB112" s="43"/>
      <c r="GVC112" s="43"/>
      <c r="GVD112" s="43"/>
      <c r="GVE112" s="43"/>
      <c r="GVF112" s="43"/>
      <c r="GVG112" s="43"/>
      <c r="GVH112" s="43"/>
      <c r="GVI112" s="43"/>
      <c r="GVJ112" s="43"/>
      <c r="GVK112" s="43"/>
      <c r="GVL112" s="43"/>
      <c r="GVM112" s="43"/>
      <c r="GVN112" s="43"/>
      <c r="GVO112" s="43"/>
      <c r="GVP112" s="43"/>
      <c r="GVQ112" s="43"/>
      <c r="GVR112" s="43"/>
      <c r="GVS112" s="43"/>
      <c r="GVT112" s="52"/>
      <c r="GVU112" s="43"/>
      <c r="GVV112" s="43"/>
      <c r="GVW112" s="43"/>
      <c r="GVX112" s="43"/>
      <c r="GVY112" s="43"/>
      <c r="GVZ112" s="43"/>
      <c r="GWA112" s="43"/>
      <c r="GWB112" s="43"/>
      <c r="GWC112" s="43"/>
      <c r="GWD112" s="43"/>
      <c r="GWE112" s="43"/>
      <c r="GWF112" s="43"/>
      <c r="GWG112" s="43"/>
      <c r="GWH112" s="43"/>
      <c r="GWI112" s="43"/>
      <c r="GWJ112" s="43"/>
      <c r="GWK112" s="43"/>
      <c r="GWL112" s="43"/>
      <c r="GWM112" s="43"/>
      <c r="GWN112" s="43"/>
      <c r="GWO112" s="43"/>
      <c r="GWP112" s="52"/>
      <c r="GWQ112" s="43"/>
      <c r="GWR112" s="43"/>
      <c r="GWS112" s="43"/>
      <c r="GWT112" s="43"/>
      <c r="GWU112" s="43"/>
      <c r="GWV112" s="43"/>
      <c r="GWW112" s="43"/>
      <c r="GWX112" s="43"/>
      <c r="GWY112" s="43"/>
      <c r="GWZ112" s="43"/>
      <c r="GXA112" s="43"/>
      <c r="GXB112" s="43"/>
      <c r="GXC112" s="43"/>
      <c r="GXD112" s="43"/>
      <c r="GXE112" s="43"/>
      <c r="GXF112" s="43"/>
      <c r="GXG112" s="43"/>
      <c r="GXH112" s="43"/>
      <c r="GXI112" s="43"/>
      <c r="GXJ112" s="43"/>
      <c r="GXK112" s="43"/>
      <c r="GXL112" s="52"/>
      <c r="GXM112" s="43"/>
      <c r="GXN112" s="43"/>
      <c r="GXO112" s="43"/>
      <c r="GXP112" s="43"/>
      <c r="GXQ112" s="43"/>
      <c r="GXR112" s="43"/>
      <c r="GXS112" s="43"/>
      <c r="GXT112" s="43"/>
      <c r="GXU112" s="43"/>
      <c r="GXV112" s="43"/>
      <c r="GXW112" s="43"/>
      <c r="GXX112" s="43"/>
      <c r="GXY112" s="43"/>
      <c r="GXZ112" s="43"/>
      <c r="GYA112" s="43"/>
      <c r="GYB112" s="43"/>
      <c r="GYC112" s="43"/>
      <c r="GYD112" s="43"/>
      <c r="GYE112" s="43"/>
      <c r="GYF112" s="43"/>
      <c r="GYG112" s="43"/>
      <c r="GYH112" s="52"/>
      <c r="GYI112" s="43"/>
      <c r="GYJ112" s="43"/>
      <c r="GYK112" s="43"/>
      <c r="GYL112" s="43"/>
      <c r="GYM112" s="43"/>
      <c r="GYN112" s="43"/>
      <c r="GYO112" s="43"/>
      <c r="GYP112" s="43"/>
      <c r="GYQ112" s="43"/>
      <c r="GYR112" s="43"/>
      <c r="GYS112" s="43"/>
      <c r="GYT112" s="43"/>
      <c r="GYU112" s="43"/>
      <c r="GYV112" s="43"/>
      <c r="GYW112" s="43"/>
      <c r="GYX112" s="43"/>
      <c r="GYY112" s="43"/>
      <c r="GYZ112" s="43"/>
      <c r="GZA112" s="43"/>
      <c r="GZB112" s="43"/>
      <c r="GZC112" s="43"/>
      <c r="GZD112" s="52"/>
      <c r="GZE112" s="43"/>
      <c r="GZF112" s="43"/>
      <c r="GZG112" s="43"/>
      <c r="GZH112" s="43"/>
      <c r="GZI112" s="43"/>
      <c r="GZJ112" s="43"/>
      <c r="GZK112" s="43"/>
      <c r="GZL112" s="43"/>
      <c r="GZM112" s="43"/>
      <c r="GZN112" s="43"/>
      <c r="GZO112" s="43"/>
      <c r="GZP112" s="43"/>
      <c r="GZQ112" s="43"/>
      <c r="GZR112" s="43"/>
      <c r="GZS112" s="43"/>
      <c r="GZT112" s="43"/>
      <c r="GZU112" s="43"/>
      <c r="GZV112" s="43"/>
      <c r="GZW112" s="43"/>
      <c r="GZX112" s="43"/>
      <c r="GZY112" s="43"/>
      <c r="GZZ112" s="52"/>
      <c r="HAA112" s="43"/>
      <c r="HAB112" s="43"/>
      <c r="HAC112" s="43"/>
      <c r="HAD112" s="43"/>
      <c r="HAE112" s="43"/>
      <c r="HAF112" s="43"/>
      <c r="HAG112" s="43"/>
      <c r="HAH112" s="43"/>
      <c r="HAI112" s="43"/>
      <c r="HAJ112" s="43"/>
      <c r="HAK112" s="43"/>
      <c r="HAL112" s="43"/>
      <c r="HAM112" s="43"/>
      <c r="HAN112" s="43"/>
      <c r="HAO112" s="43"/>
      <c r="HAP112" s="43"/>
      <c r="HAQ112" s="43"/>
      <c r="HAR112" s="43"/>
      <c r="HAS112" s="43"/>
      <c r="HAT112" s="43"/>
      <c r="HAU112" s="43"/>
      <c r="HAV112" s="52"/>
      <c r="HAW112" s="43"/>
      <c r="HAX112" s="43"/>
      <c r="HAY112" s="43"/>
      <c r="HAZ112" s="43"/>
      <c r="HBA112" s="43"/>
      <c r="HBB112" s="43"/>
      <c r="HBC112" s="43"/>
      <c r="HBD112" s="43"/>
      <c r="HBE112" s="43"/>
      <c r="HBF112" s="43"/>
      <c r="HBG112" s="43"/>
      <c r="HBH112" s="43"/>
      <c r="HBI112" s="43"/>
      <c r="HBJ112" s="43"/>
      <c r="HBK112" s="43"/>
      <c r="HBL112" s="43"/>
      <c r="HBM112" s="43"/>
      <c r="HBN112" s="43"/>
      <c r="HBO112" s="43"/>
      <c r="HBP112" s="43"/>
      <c r="HBQ112" s="43"/>
      <c r="HBR112" s="52"/>
      <c r="HBS112" s="43"/>
      <c r="HBT112" s="43"/>
      <c r="HBU112" s="43"/>
      <c r="HBV112" s="43"/>
      <c r="HBW112" s="43"/>
      <c r="HBX112" s="43"/>
      <c r="HBY112" s="43"/>
      <c r="HBZ112" s="43"/>
      <c r="HCA112" s="43"/>
      <c r="HCB112" s="43"/>
      <c r="HCC112" s="43"/>
      <c r="HCD112" s="43"/>
      <c r="HCE112" s="43"/>
      <c r="HCF112" s="43"/>
      <c r="HCG112" s="43"/>
      <c r="HCH112" s="43"/>
      <c r="HCI112" s="43"/>
      <c r="HCJ112" s="43"/>
      <c r="HCK112" s="43"/>
      <c r="HCL112" s="43"/>
      <c r="HCM112" s="43"/>
      <c r="HCN112" s="52"/>
      <c r="HCO112" s="43"/>
      <c r="HCP112" s="43"/>
      <c r="HCQ112" s="43"/>
      <c r="HCR112" s="43"/>
      <c r="HCS112" s="43"/>
      <c r="HCT112" s="43"/>
      <c r="HCU112" s="43"/>
      <c r="HCV112" s="43"/>
      <c r="HCW112" s="43"/>
      <c r="HCX112" s="43"/>
      <c r="HCY112" s="43"/>
      <c r="HCZ112" s="43"/>
      <c r="HDA112" s="43"/>
      <c r="HDB112" s="43"/>
      <c r="HDC112" s="43"/>
      <c r="HDD112" s="43"/>
      <c r="HDE112" s="43"/>
      <c r="HDF112" s="43"/>
      <c r="HDG112" s="43"/>
      <c r="HDH112" s="43"/>
      <c r="HDI112" s="43"/>
      <c r="HDJ112" s="52"/>
      <c r="HDK112" s="43"/>
      <c r="HDL112" s="43"/>
      <c r="HDM112" s="43"/>
      <c r="HDN112" s="43"/>
      <c r="HDO112" s="43"/>
      <c r="HDP112" s="43"/>
      <c r="HDQ112" s="43"/>
      <c r="HDR112" s="43"/>
      <c r="HDS112" s="43"/>
      <c r="HDT112" s="43"/>
      <c r="HDU112" s="43"/>
      <c r="HDV112" s="43"/>
      <c r="HDW112" s="43"/>
      <c r="HDX112" s="43"/>
      <c r="HDY112" s="43"/>
      <c r="HDZ112" s="43"/>
      <c r="HEA112" s="43"/>
      <c r="HEB112" s="43"/>
      <c r="HEC112" s="43"/>
      <c r="HED112" s="43"/>
      <c r="HEE112" s="43"/>
      <c r="HEF112" s="52"/>
      <c r="HEG112" s="43"/>
      <c r="HEH112" s="43"/>
      <c r="HEI112" s="43"/>
      <c r="HEJ112" s="43"/>
      <c r="HEK112" s="43"/>
      <c r="HEL112" s="43"/>
      <c r="HEM112" s="43"/>
      <c r="HEN112" s="43"/>
      <c r="HEO112" s="43"/>
      <c r="HEP112" s="43"/>
      <c r="HEQ112" s="43"/>
      <c r="HER112" s="43"/>
      <c r="HES112" s="43"/>
      <c r="HET112" s="43"/>
      <c r="HEU112" s="43"/>
      <c r="HEV112" s="43"/>
      <c r="HEW112" s="43"/>
      <c r="HEX112" s="43"/>
      <c r="HEY112" s="43"/>
      <c r="HEZ112" s="43"/>
      <c r="HFA112" s="43"/>
      <c r="HFB112" s="52"/>
      <c r="HFC112" s="43"/>
      <c r="HFD112" s="43"/>
      <c r="HFE112" s="43"/>
      <c r="HFF112" s="43"/>
      <c r="HFG112" s="43"/>
      <c r="HFH112" s="43"/>
      <c r="HFI112" s="43"/>
      <c r="HFJ112" s="43"/>
      <c r="HFK112" s="43"/>
      <c r="HFL112" s="43"/>
      <c r="HFM112" s="43"/>
      <c r="HFN112" s="43"/>
      <c r="HFO112" s="43"/>
      <c r="HFP112" s="43"/>
      <c r="HFQ112" s="43"/>
      <c r="HFR112" s="43"/>
      <c r="HFS112" s="43"/>
      <c r="HFT112" s="43"/>
      <c r="HFU112" s="43"/>
      <c r="HFV112" s="43"/>
      <c r="HFW112" s="43"/>
      <c r="HFX112" s="52"/>
      <c r="HFY112" s="43"/>
      <c r="HFZ112" s="43"/>
      <c r="HGA112" s="43"/>
      <c r="HGB112" s="43"/>
      <c r="HGC112" s="43"/>
      <c r="HGD112" s="43"/>
      <c r="HGE112" s="43"/>
      <c r="HGF112" s="43"/>
      <c r="HGG112" s="43"/>
      <c r="HGH112" s="43"/>
      <c r="HGI112" s="43"/>
      <c r="HGJ112" s="43"/>
      <c r="HGK112" s="43"/>
      <c r="HGL112" s="43"/>
      <c r="HGM112" s="43"/>
      <c r="HGN112" s="43"/>
      <c r="HGO112" s="43"/>
      <c r="HGP112" s="43"/>
      <c r="HGQ112" s="43"/>
      <c r="HGR112" s="43"/>
      <c r="HGS112" s="43"/>
      <c r="HGT112" s="52"/>
      <c r="HGU112" s="43"/>
      <c r="HGV112" s="43"/>
      <c r="HGW112" s="43"/>
      <c r="HGX112" s="43"/>
      <c r="HGY112" s="43"/>
      <c r="HGZ112" s="43"/>
      <c r="HHA112" s="43"/>
      <c r="HHB112" s="43"/>
      <c r="HHC112" s="43"/>
      <c r="HHD112" s="43"/>
      <c r="HHE112" s="43"/>
      <c r="HHF112" s="43"/>
      <c r="HHG112" s="43"/>
      <c r="HHH112" s="43"/>
      <c r="HHI112" s="43"/>
      <c r="HHJ112" s="43"/>
      <c r="HHK112" s="43"/>
      <c r="HHL112" s="43"/>
      <c r="HHM112" s="43"/>
      <c r="HHN112" s="43"/>
      <c r="HHO112" s="43"/>
      <c r="HHP112" s="52"/>
      <c r="HHQ112" s="43"/>
      <c r="HHR112" s="43"/>
      <c r="HHS112" s="43"/>
      <c r="HHT112" s="43"/>
      <c r="HHU112" s="43"/>
      <c r="HHV112" s="43"/>
      <c r="HHW112" s="43"/>
      <c r="HHX112" s="43"/>
      <c r="HHY112" s="43"/>
      <c r="HHZ112" s="43"/>
      <c r="HIA112" s="43"/>
      <c r="HIB112" s="43"/>
      <c r="HIC112" s="43"/>
      <c r="HID112" s="43"/>
      <c r="HIE112" s="43"/>
      <c r="HIF112" s="43"/>
      <c r="HIG112" s="43"/>
      <c r="HIH112" s="43"/>
      <c r="HII112" s="43"/>
      <c r="HIJ112" s="43"/>
      <c r="HIK112" s="43"/>
      <c r="HIL112" s="52"/>
      <c r="HIM112" s="43"/>
      <c r="HIN112" s="43"/>
      <c r="HIO112" s="43"/>
      <c r="HIP112" s="43"/>
      <c r="HIQ112" s="43"/>
      <c r="HIR112" s="43"/>
      <c r="HIS112" s="43"/>
      <c r="HIT112" s="43"/>
      <c r="HIU112" s="43"/>
      <c r="HIV112" s="43"/>
      <c r="HIW112" s="43"/>
      <c r="HIX112" s="43"/>
      <c r="HIY112" s="43"/>
      <c r="HIZ112" s="43"/>
      <c r="HJA112" s="43"/>
      <c r="HJB112" s="43"/>
      <c r="HJC112" s="43"/>
      <c r="HJD112" s="43"/>
      <c r="HJE112" s="43"/>
      <c r="HJF112" s="43"/>
      <c r="HJG112" s="43"/>
      <c r="HJH112" s="52"/>
      <c r="HJI112" s="43"/>
      <c r="HJJ112" s="43"/>
      <c r="HJK112" s="43"/>
      <c r="HJL112" s="43"/>
      <c r="HJM112" s="43"/>
      <c r="HJN112" s="43"/>
      <c r="HJO112" s="43"/>
      <c r="HJP112" s="43"/>
      <c r="HJQ112" s="43"/>
      <c r="HJR112" s="43"/>
      <c r="HJS112" s="43"/>
      <c r="HJT112" s="43"/>
      <c r="HJU112" s="43"/>
      <c r="HJV112" s="43"/>
      <c r="HJW112" s="43"/>
      <c r="HJX112" s="43"/>
      <c r="HJY112" s="43"/>
      <c r="HJZ112" s="43"/>
      <c r="HKA112" s="43"/>
      <c r="HKB112" s="43"/>
      <c r="HKC112" s="43"/>
      <c r="HKD112" s="52"/>
      <c r="HKE112" s="43"/>
      <c r="HKF112" s="43"/>
      <c r="HKG112" s="43"/>
      <c r="HKH112" s="43"/>
      <c r="HKI112" s="43"/>
      <c r="HKJ112" s="43"/>
      <c r="HKK112" s="43"/>
      <c r="HKL112" s="43"/>
      <c r="HKM112" s="43"/>
      <c r="HKN112" s="43"/>
      <c r="HKO112" s="43"/>
      <c r="HKP112" s="43"/>
      <c r="HKQ112" s="43"/>
      <c r="HKR112" s="43"/>
      <c r="HKS112" s="43"/>
      <c r="HKT112" s="43"/>
      <c r="HKU112" s="43"/>
      <c r="HKV112" s="43"/>
      <c r="HKW112" s="43"/>
      <c r="HKX112" s="43"/>
      <c r="HKY112" s="43"/>
      <c r="HKZ112" s="52"/>
      <c r="HLA112" s="43"/>
      <c r="HLB112" s="43"/>
      <c r="HLC112" s="43"/>
      <c r="HLD112" s="43"/>
      <c r="HLE112" s="43"/>
      <c r="HLF112" s="43"/>
      <c r="HLG112" s="43"/>
      <c r="HLH112" s="43"/>
      <c r="HLI112" s="43"/>
      <c r="HLJ112" s="43"/>
      <c r="HLK112" s="43"/>
      <c r="HLL112" s="43"/>
      <c r="HLM112" s="43"/>
      <c r="HLN112" s="43"/>
      <c r="HLO112" s="43"/>
      <c r="HLP112" s="43"/>
      <c r="HLQ112" s="43"/>
      <c r="HLR112" s="43"/>
      <c r="HLS112" s="43"/>
      <c r="HLT112" s="43"/>
      <c r="HLU112" s="43"/>
      <c r="HLV112" s="52"/>
      <c r="HLW112" s="43"/>
      <c r="HLX112" s="43"/>
      <c r="HLY112" s="43"/>
      <c r="HLZ112" s="43"/>
      <c r="HMA112" s="43"/>
      <c r="HMB112" s="43"/>
      <c r="HMC112" s="43"/>
      <c r="HMD112" s="43"/>
      <c r="HME112" s="43"/>
      <c r="HMF112" s="43"/>
      <c r="HMG112" s="43"/>
      <c r="HMH112" s="43"/>
      <c r="HMI112" s="43"/>
      <c r="HMJ112" s="43"/>
      <c r="HMK112" s="43"/>
      <c r="HML112" s="43"/>
      <c r="HMM112" s="43"/>
      <c r="HMN112" s="43"/>
      <c r="HMO112" s="43"/>
      <c r="HMP112" s="43"/>
      <c r="HMQ112" s="43"/>
      <c r="HMR112" s="52"/>
      <c r="HMS112" s="43"/>
      <c r="HMT112" s="43"/>
      <c r="HMU112" s="43"/>
      <c r="HMV112" s="43"/>
      <c r="HMW112" s="43"/>
      <c r="HMX112" s="43"/>
      <c r="HMY112" s="43"/>
      <c r="HMZ112" s="43"/>
      <c r="HNA112" s="43"/>
      <c r="HNB112" s="43"/>
      <c r="HNC112" s="43"/>
      <c r="HND112" s="43"/>
      <c r="HNE112" s="43"/>
      <c r="HNF112" s="43"/>
      <c r="HNG112" s="43"/>
      <c r="HNH112" s="43"/>
      <c r="HNI112" s="43"/>
      <c r="HNJ112" s="43"/>
      <c r="HNK112" s="43"/>
      <c r="HNL112" s="43"/>
      <c r="HNM112" s="43"/>
      <c r="HNN112" s="52"/>
      <c r="HNO112" s="43"/>
      <c r="HNP112" s="43"/>
      <c r="HNQ112" s="43"/>
      <c r="HNR112" s="43"/>
      <c r="HNS112" s="43"/>
      <c r="HNT112" s="43"/>
      <c r="HNU112" s="43"/>
      <c r="HNV112" s="43"/>
      <c r="HNW112" s="43"/>
      <c r="HNX112" s="43"/>
      <c r="HNY112" s="43"/>
      <c r="HNZ112" s="43"/>
      <c r="HOA112" s="43"/>
      <c r="HOB112" s="43"/>
      <c r="HOC112" s="43"/>
      <c r="HOD112" s="43"/>
      <c r="HOE112" s="43"/>
      <c r="HOF112" s="43"/>
      <c r="HOG112" s="43"/>
      <c r="HOH112" s="43"/>
      <c r="HOI112" s="43"/>
      <c r="HOJ112" s="52"/>
      <c r="HOK112" s="43"/>
      <c r="HOL112" s="43"/>
      <c r="HOM112" s="43"/>
      <c r="HON112" s="43"/>
      <c r="HOO112" s="43"/>
      <c r="HOP112" s="43"/>
      <c r="HOQ112" s="43"/>
      <c r="HOR112" s="43"/>
      <c r="HOS112" s="43"/>
      <c r="HOT112" s="43"/>
      <c r="HOU112" s="43"/>
      <c r="HOV112" s="43"/>
      <c r="HOW112" s="43"/>
      <c r="HOX112" s="43"/>
      <c r="HOY112" s="43"/>
      <c r="HOZ112" s="43"/>
      <c r="HPA112" s="43"/>
      <c r="HPB112" s="43"/>
      <c r="HPC112" s="43"/>
      <c r="HPD112" s="43"/>
      <c r="HPE112" s="43"/>
      <c r="HPF112" s="52"/>
      <c r="HPG112" s="43"/>
      <c r="HPH112" s="43"/>
      <c r="HPI112" s="43"/>
      <c r="HPJ112" s="43"/>
      <c r="HPK112" s="43"/>
      <c r="HPL112" s="43"/>
      <c r="HPM112" s="43"/>
      <c r="HPN112" s="43"/>
      <c r="HPO112" s="43"/>
      <c r="HPP112" s="43"/>
      <c r="HPQ112" s="43"/>
      <c r="HPR112" s="43"/>
      <c r="HPS112" s="43"/>
      <c r="HPT112" s="43"/>
      <c r="HPU112" s="43"/>
      <c r="HPV112" s="43"/>
      <c r="HPW112" s="43"/>
      <c r="HPX112" s="43"/>
      <c r="HPY112" s="43"/>
      <c r="HPZ112" s="43"/>
      <c r="HQA112" s="43"/>
      <c r="HQB112" s="52"/>
      <c r="HQC112" s="43"/>
      <c r="HQD112" s="43"/>
      <c r="HQE112" s="43"/>
      <c r="HQF112" s="43"/>
      <c r="HQG112" s="43"/>
      <c r="HQH112" s="43"/>
      <c r="HQI112" s="43"/>
      <c r="HQJ112" s="43"/>
      <c r="HQK112" s="43"/>
      <c r="HQL112" s="43"/>
      <c r="HQM112" s="43"/>
      <c r="HQN112" s="43"/>
      <c r="HQO112" s="43"/>
      <c r="HQP112" s="43"/>
      <c r="HQQ112" s="43"/>
      <c r="HQR112" s="43"/>
      <c r="HQS112" s="43"/>
      <c r="HQT112" s="43"/>
      <c r="HQU112" s="43"/>
      <c r="HQV112" s="43"/>
      <c r="HQW112" s="43"/>
      <c r="HQX112" s="52"/>
      <c r="HQY112" s="43"/>
      <c r="HQZ112" s="43"/>
      <c r="HRA112" s="43"/>
      <c r="HRB112" s="43"/>
      <c r="HRC112" s="43"/>
      <c r="HRD112" s="43"/>
      <c r="HRE112" s="43"/>
      <c r="HRF112" s="43"/>
      <c r="HRG112" s="43"/>
      <c r="HRH112" s="43"/>
      <c r="HRI112" s="43"/>
      <c r="HRJ112" s="43"/>
      <c r="HRK112" s="43"/>
      <c r="HRL112" s="43"/>
      <c r="HRM112" s="43"/>
      <c r="HRN112" s="43"/>
      <c r="HRO112" s="43"/>
      <c r="HRP112" s="43"/>
      <c r="HRQ112" s="43"/>
      <c r="HRR112" s="43"/>
      <c r="HRS112" s="43"/>
      <c r="HRT112" s="52"/>
      <c r="HRU112" s="43"/>
      <c r="HRV112" s="43"/>
      <c r="HRW112" s="43"/>
      <c r="HRX112" s="43"/>
      <c r="HRY112" s="43"/>
      <c r="HRZ112" s="43"/>
      <c r="HSA112" s="43"/>
      <c r="HSB112" s="43"/>
      <c r="HSC112" s="43"/>
      <c r="HSD112" s="43"/>
      <c r="HSE112" s="43"/>
      <c r="HSF112" s="43"/>
      <c r="HSG112" s="43"/>
      <c r="HSH112" s="43"/>
      <c r="HSI112" s="43"/>
      <c r="HSJ112" s="43"/>
      <c r="HSK112" s="43"/>
      <c r="HSL112" s="43"/>
      <c r="HSM112" s="43"/>
      <c r="HSN112" s="43"/>
      <c r="HSO112" s="43"/>
      <c r="HSP112" s="52"/>
      <c r="HSQ112" s="43"/>
      <c r="HSR112" s="43"/>
      <c r="HSS112" s="43"/>
      <c r="HST112" s="43"/>
      <c r="HSU112" s="43"/>
      <c r="HSV112" s="43"/>
      <c r="HSW112" s="43"/>
      <c r="HSX112" s="43"/>
      <c r="HSY112" s="43"/>
      <c r="HSZ112" s="43"/>
      <c r="HTA112" s="43"/>
      <c r="HTB112" s="43"/>
      <c r="HTC112" s="43"/>
      <c r="HTD112" s="43"/>
      <c r="HTE112" s="43"/>
      <c r="HTF112" s="43"/>
      <c r="HTG112" s="43"/>
      <c r="HTH112" s="43"/>
      <c r="HTI112" s="43"/>
      <c r="HTJ112" s="43"/>
      <c r="HTK112" s="43"/>
      <c r="HTL112" s="52"/>
      <c r="HTM112" s="43"/>
      <c r="HTN112" s="43"/>
      <c r="HTO112" s="43"/>
      <c r="HTP112" s="43"/>
      <c r="HTQ112" s="43"/>
      <c r="HTR112" s="43"/>
      <c r="HTS112" s="43"/>
      <c r="HTT112" s="43"/>
      <c r="HTU112" s="43"/>
      <c r="HTV112" s="43"/>
      <c r="HTW112" s="43"/>
      <c r="HTX112" s="43"/>
      <c r="HTY112" s="43"/>
      <c r="HTZ112" s="43"/>
      <c r="HUA112" s="43"/>
      <c r="HUB112" s="43"/>
      <c r="HUC112" s="43"/>
      <c r="HUD112" s="43"/>
      <c r="HUE112" s="43"/>
      <c r="HUF112" s="43"/>
      <c r="HUG112" s="43"/>
      <c r="HUH112" s="52"/>
      <c r="HUI112" s="43"/>
      <c r="HUJ112" s="43"/>
      <c r="HUK112" s="43"/>
      <c r="HUL112" s="43"/>
      <c r="HUM112" s="43"/>
      <c r="HUN112" s="43"/>
      <c r="HUO112" s="43"/>
      <c r="HUP112" s="43"/>
      <c r="HUQ112" s="43"/>
      <c r="HUR112" s="43"/>
      <c r="HUS112" s="43"/>
      <c r="HUT112" s="43"/>
      <c r="HUU112" s="43"/>
      <c r="HUV112" s="43"/>
      <c r="HUW112" s="43"/>
      <c r="HUX112" s="43"/>
      <c r="HUY112" s="43"/>
      <c r="HUZ112" s="43"/>
      <c r="HVA112" s="43"/>
      <c r="HVB112" s="43"/>
      <c r="HVC112" s="43"/>
      <c r="HVD112" s="52"/>
      <c r="HVE112" s="43"/>
      <c r="HVF112" s="43"/>
      <c r="HVG112" s="43"/>
      <c r="HVH112" s="43"/>
      <c r="HVI112" s="43"/>
      <c r="HVJ112" s="43"/>
      <c r="HVK112" s="43"/>
      <c r="HVL112" s="43"/>
      <c r="HVM112" s="43"/>
      <c r="HVN112" s="43"/>
      <c r="HVO112" s="43"/>
      <c r="HVP112" s="43"/>
      <c r="HVQ112" s="43"/>
      <c r="HVR112" s="43"/>
      <c r="HVS112" s="43"/>
      <c r="HVT112" s="43"/>
      <c r="HVU112" s="43"/>
      <c r="HVV112" s="43"/>
      <c r="HVW112" s="43"/>
      <c r="HVX112" s="43"/>
      <c r="HVY112" s="43"/>
      <c r="HVZ112" s="52"/>
      <c r="HWA112" s="43"/>
      <c r="HWB112" s="43"/>
      <c r="HWC112" s="43"/>
      <c r="HWD112" s="43"/>
      <c r="HWE112" s="43"/>
      <c r="HWF112" s="43"/>
      <c r="HWG112" s="43"/>
      <c r="HWH112" s="43"/>
      <c r="HWI112" s="43"/>
      <c r="HWJ112" s="43"/>
      <c r="HWK112" s="43"/>
      <c r="HWL112" s="43"/>
      <c r="HWM112" s="43"/>
      <c r="HWN112" s="43"/>
      <c r="HWO112" s="43"/>
      <c r="HWP112" s="43"/>
      <c r="HWQ112" s="43"/>
      <c r="HWR112" s="43"/>
      <c r="HWS112" s="43"/>
      <c r="HWT112" s="43"/>
      <c r="HWU112" s="43"/>
      <c r="HWV112" s="52"/>
      <c r="HWW112" s="43"/>
      <c r="HWX112" s="43"/>
      <c r="HWY112" s="43"/>
      <c r="HWZ112" s="43"/>
      <c r="HXA112" s="43"/>
      <c r="HXB112" s="43"/>
      <c r="HXC112" s="43"/>
      <c r="HXD112" s="43"/>
      <c r="HXE112" s="43"/>
      <c r="HXF112" s="43"/>
      <c r="HXG112" s="43"/>
      <c r="HXH112" s="43"/>
      <c r="HXI112" s="43"/>
      <c r="HXJ112" s="43"/>
      <c r="HXK112" s="43"/>
      <c r="HXL112" s="43"/>
      <c r="HXM112" s="43"/>
      <c r="HXN112" s="43"/>
      <c r="HXO112" s="43"/>
      <c r="HXP112" s="43"/>
      <c r="HXQ112" s="43"/>
      <c r="HXR112" s="52"/>
      <c r="HXS112" s="43"/>
      <c r="HXT112" s="43"/>
      <c r="HXU112" s="43"/>
      <c r="HXV112" s="43"/>
      <c r="HXW112" s="43"/>
      <c r="HXX112" s="43"/>
      <c r="HXY112" s="43"/>
      <c r="HXZ112" s="43"/>
      <c r="HYA112" s="43"/>
      <c r="HYB112" s="43"/>
      <c r="HYC112" s="43"/>
      <c r="HYD112" s="43"/>
      <c r="HYE112" s="43"/>
      <c r="HYF112" s="43"/>
      <c r="HYG112" s="43"/>
      <c r="HYH112" s="43"/>
      <c r="HYI112" s="43"/>
      <c r="HYJ112" s="43"/>
      <c r="HYK112" s="43"/>
      <c r="HYL112" s="43"/>
      <c r="HYM112" s="43"/>
      <c r="HYN112" s="52"/>
      <c r="HYO112" s="43"/>
      <c r="HYP112" s="43"/>
      <c r="HYQ112" s="43"/>
      <c r="HYR112" s="43"/>
      <c r="HYS112" s="43"/>
      <c r="HYT112" s="43"/>
      <c r="HYU112" s="43"/>
      <c r="HYV112" s="43"/>
      <c r="HYW112" s="43"/>
      <c r="HYX112" s="43"/>
      <c r="HYY112" s="43"/>
      <c r="HYZ112" s="43"/>
      <c r="HZA112" s="43"/>
      <c r="HZB112" s="43"/>
      <c r="HZC112" s="43"/>
      <c r="HZD112" s="43"/>
      <c r="HZE112" s="43"/>
      <c r="HZF112" s="43"/>
      <c r="HZG112" s="43"/>
      <c r="HZH112" s="43"/>
      <c r="HZI112" s="43"/>
      <c r="HZJ112" s="52"/>
      <c r="HZK112" s="43"/>
      <c r="HZL112" s="43"/>
      <c r="HZM112" s="43"/>
      <c r="HZN112" s="43"/>
      <c r="HZO112" s="43"/>
      <c r="HZP112" s="43"/>
      <c r="HZQ112" s="43"/>
      <c r="HZR112" s="43"/>
      <c r="HZS112" s="43"/>
      <c r="HZT112" s="43"/>
      <c r="HZU112" s="43"/>
      <c r="HZV112" s="43"/>
      <c r="HZW112" s="43"/>
      <c r="HZX112" s="43"/>
      <c r="HZY112" s="43"/>
      <c r="HZZ112" s="43"/>
      <c r="IAA112" s="43"/>
      <c r="IAB112" s="43"/>
      <c r="IAC112" s="43"/>
      <c r="IAD112" s="43"/>
      <c r="IAE112" s="43"/>
      <c r="IAF112" s="52"/>
      <c r="IAG112" s="43"/>
      <c r="IAH112" s="43"/>
      <c r="IAI112" s="43"/>
      <c r="IAJ112" s="43"/>
      <c r="IAK112" s="43"/>
      <c r="IAL112" s="43"/>
      <c r="IAM112" s="43"/>
      <c r="IAN112" s="43"/>
      <c r="IAO112" s="43"/>
      <c r="IAP112" s="43"/>
      <c r="IAQ112" s="43"/>
      <c r="IAR112" s="43"/>
      <c r="IAS112" s="43"/>
      <c r="IAT112" s="43"/>
      <c r="IAU112" s="43"/>
      <c r="IAV112" s="43"/>
      <c r="IAW112" s="43"/>
      <c r="IAX112" s="43"/>
      <c r="IAY112" s="43"/>
      <c r="IAZ112" s="43"/>
      <c r="IBA112" s="43"/>
      <c r="IBB112" s="52"/>
      <c r="IBC112" s="43"/>
      <c r="IBD112" s="43"/>
      <c r="IBE112" s="43"/>
      <c r="IBF112" s="43"/>
      <c r="IBG112" s="43"/>
      <c r="IBH112" s="43"/>
      <c r="IBI112" s="43"/>
      <c r="IBJ112" s="43"/>
      <c r="IBK112" s="43"/>
      <c r="IBL112" s="43"/>
      <c r="IBM112" s="43"/>
      <c r="IBN112" s="43"/>
      <c r="IBO112" s="43"/>
      <c r="IBP112" s="43"/>
      <c r="IBQ112" s="43"/>
      <c r="IBR112" s="43"/>
      <c r="IBS112" s="43"/>
      <c r="IBT112" s="43"/>
      <c r="IBU112" s="43"/>
      <c r="IBV112" s="43"/>
      <c r="IBW112" s="43"/>
      <c r="IBX112" s="52"/>
      <c r="IBY112" s="43"/>
      <c r="IBZ112" s="43"/>
      <c r="ICA112" s="43"/>
      <c r="ICB112" s="43"/>
      <c r="ICC112" s="43"/>
      <c r="ICD112" s="43"/>
      <c r="ICE112" s="43"/>
      <c r="ICF112" s="43"/>
      <c r="ICG112" s="43"/>
      <c r="ICH112" s="43"/>
      <c r="ICI112" s="43"/>
      <c r="ICJ112" s="43"/>
      <c r="ICK112" s="43"/>
      <c r="ICL112" s="43"/>
      <c r="ICM112" s="43"/>
      <c r="ICN112" s="43"/>
      <c r="ICO112" s="43"/>
      <c r="ICP112" s="43"/>
      <c r="ICQ112" s="43"/>
      <c r="ICR112" s="43"/>
      <c r="ICS112" s="43"/>
      <c r="ICT112" s="52"/>
      <c r="ICU112" s="43"/>
      <c r="ICV112" s="43"/>
      <c r="ICW112" s="43"/>
      <c r="ICX112" s="43"/>
      <c r="ICY112" s="43"/>
      <c r="ICZ112" s="43"/>
      <c r="IDA112" s="43"/>
      <c r="IDB112" s="43"/>
      <c r="IDC112" s="43"/>
      <c r="IDD112" s="43"/>
      <c r="IDE112" s="43"/>
      <c r="IDF112" s="43"/>
      <c r="IDG112" s="43"/>
      <c r="IDH112" s="43"/>
      <c r="IDI112" s="43"/>
      <c r="IDJ112" s="43"/>
      <c r="IDK112" s="43"/>
      <c r="IDL112" s="43"/>
      <c r="IDM112" s="43"/>
      <c r="IDN112" s="43"/>
      <c r="IDO112" s="43"/>
      <c r="IDP112" s="52"/>
      <c r="IDQ112" s="43"/>
      <c r="IDR112" s="43"/>
      <c r="IDS112" s="43"/>
      <c r="IDT112" s="43"/>
      <c r="IDU112" s="43"/>
      <c r="IDV112" s="43"/>
      <c r="IDW112" s="43"/>
      <c r="IDX112" s="43"/>
      <c r="IDY112" s="43"/>
      <c r="IDZ112" s="43"/>
      <c r="IEA112" s="43"/>
      <c r="IEB112" s="43"/>
      <c r="IEC112" s="43"/>
      <c r="IED112" s="43"/>
      <c r="IEE112" s="43"/>
      <c r="IEF112" s="43"/>
      <c r="IEG112" s="43"/>
      <c r="IEH112" s="43"/>
      <c r="IEI112" s="43"/>
      <c r="IEJ112" s="43"/>
      <c r="IEK112" s="43"/>
      <c r="IEL112" s="52"/>
      <c r="IEM112" s="43"/>
      <c r="IEN112" s="43"/>
      <c r="IEO112" s="43"/>
      <c r="IEP112" s="43"/>
      <c r="IEQ112" s="43"/>
      <c r="IER112" s="43"/>
      <c r="IES112" s="43"/>
      <c r="IET112" s="43"/>
      <c r="IEU112" s="43"/>
      <c r="IEV112" s="43"/>
      <c r="IEW112" s="43"/>
      <c r="IEX112" s="43"/>
      <c r="IEY112" s="43"/>
      <c r="IEZ112" s="43"/>
      <c r="IFA112" s="43"/>
      <c r="IFB112" s="43"/>
      <c r="IFC112" s="43"/>
      <c r="IFD112" s="43"/>
      <c r="IFE112" s="43"/>
      <c r="IFF112" s="43"/>
      <c r="IFG112" s="43"/>
      <c r="IFH112" s="52"/>
      <c r="IFI112" s="43"/>
      <c r="IFJ112" s="43"/>
      <c r="IFK112" s="43"/>
      <c r="IFL112" s="43"/>
      <c r="IFM112" s="43"/>
      <c r="IFN112" s="43"/>
      <c r="IFO112" s="43"/>
      <c r="IFP112" s="43"/>
      <c r="IFQ112" s="43"/>
      <c r="IFR112" s="43"/>
      <c r="IFS112" s="43"/>
      <c r="IFT112" s="43"/>
      <c r="IFU112" s="43"/>
      <c r="IFV112" s="43"/>
      <c r="IFW112" s="43"/>
      <c r="IFX112" s="43"/>
      <c r="IFY112" s="43"/>
      <c r="IFZ112" s="43"/>
      <c r="IGA112" s="43"/>
      <c r="IGB112" s="43"/>
      <c r="IGC112" s="43"/>
      <c r="IGD112" s="52"/>
      <c r="IGE112" s="43"/>
      <c r="IGF112" s="43"/>
      <c r="IGG112" s="43"/>
      <c r="IGH112" s="43"/>
      <c r="IGI112" s="43"/>
      <c r="IGJ112" s="43"/>
      <c r="IGK112" s="43"/>
      <c r="IGL112" s="43"/>
      <c r="IGM112" s="43"/>
      <c r="IGN112" s="43"/>
      <c r="IGO112" s="43"/>
      <c r="IGP112" s="43"/>
      <c r="IGQ112" s="43"/>
      <c r="IGR112" s="43"/>
      <c r="IGS112" s="43"/>
      <c r="IGT112" s="43"/>
      <c r="IGU112" s="43"/>
      <c r="IGV112" s="43"/>
      <c r="IGW112" s="43"/>
      <c r="IGX112" s="43"/>
      <c r="IGY112" s="43"/>
      <c r="IGZ112" s="52"/>
      <c r="IHA112" s="43"/>
      <c r="IHB112" s="43"/>
      <c r="IHC112" s="43"/>
      <c r="IHD112" s="43"/>
      <c r="IHE112" s="43"/>
      <c r="IHF112" s="43"/>
      <c r="IHG112" s="43"/>
      <c r="IHH112" s="43"/>
      <c r="IHI112" s="43"/>
      <c r="IHJ112" s="43"/>
      <c r="IHK112" s="43"/>
      <c r="IHL112" s="43"/>
      <c r="IHM112" s="43"/>
      <c r="IHN112" s="43"/>
      <c r="IHO112" s="43"/>
      <c r="IHP112" s="43"/>
      <c r="IHQ112" s="43"/>
      <c r="IHR112" s="43"/>
      <c r="IHS112" s="43"/>
      <c r="IHT112" s="43"/>
      <c r="IHU112" s="43"/>
      <c r="IHV112" s="52"/>
      <c r="IHW112" s="43"/>
      <c r="IHX112" s="43"/>
      <c r="IHY112" s="43"/>
      <c r="IHZ112" s="43"/>
      <c r="IIA112" s="43"/>
      <c r="IIB112" s="43"/>
      <c r="IIC112" s="43"/>
      <c r="IID112" s="43"/>
      <c r="IIE112" s="43"/>
      <c r="IIF112" s="43"/>
      <c r="IIG112" s="43"/>
      <c r="IIH112" s="43"/>
      <c r="III112" s="43"/>
      <c r="IIJ112" s="43"/>
      <c r="IIK112" s="43"/>
      <c r="IIL112" s="43"/>
      <c r="IIM112" s="43"/>
      <c r="IIN112" s="43"/>
      <c r="IIO112" s="43"/>
      <c r="IIP112" s="43"/>
      <c r="IIQ112" s="43"/>
      <c r="IIR112" s="52"/>
      <c r="IIS112" s="43"/>
      <c r="IIT112" s="43"/>
      <c r="IIU112" s="43"/>
      <c r="IIV112" s="43"/>
      <c r="IIW112" s="43"/>
      <c r="IIX112" s="43"/>
      <c r="IIY112" s="43"/>
      <c r="IIZ112" s="43"/>
      <c r="IJA112" s="43"/>
      <c r="IJB112" s="43"/>
      <c r="IJC112" s="43"/>
      <c r="IJD112" s="43"/>
      <c r="IJE112" s="43"/>
      <c r="IJF112" s="43"/>
      <c r="IJG112" s="43"/>
      <c r="IJH112" s="43"/>
      <c r="IJI112" s="43"/>
      <c r="IJJ112" s="43"/>
      <c r="IJK112" s="43"/>
      <c r="IJL112" s="43"/>
      <c r="IJM112" s="43"/>
      <c r="IJN112" s="52"/>
      <c r="IJO112" s="43"/>
      <c r="IJP112" s="43"/>
      <c r="IJQ112" s="43"/>
      <c r="IJR112" s="43"/>
      <c r="IJS112" s="43"/>
      <c r="IJT112" s="43"/>
      <c r="IJU112" s="43"/>
      <c r="IJV112" s="43"/>
      <c r="IJW112" s="43"/>
      <c r="IJX112" s="43"/>
      <c r="IJY112" s="43"/>
      <c r="IJZ112" s="43"/>
      <c r="IKA112" s="43"/>
      <c r="IKB112" s="43"/>
      <c r="IKC112" s="43"/>
      <c r="IKD112" s="43"/>
      <c r="IKE112" s="43"/>
      <c r="IKF112" s="43"/>
      <c r="IKG112" s="43"/>
      <c r="IKH112" s="43"/>
      <c r="IKI112" s="43"/>
      <c r="IKJ112" s="52"/>
      <c r="IKK112" s="43"/>
      <c r="IKL112" s="43"/>
      <c r="IKM112" s="43"/>
      <c r="IKN112" s="43"/>
      <c r="IKO112" s="43"/>
      <c r="IKP112" s="43"/>
      <c r="IKQ112" s="43"/>
      <c r="IKR112" s="43"/>
      <c r="IKS112" s="43"/>
      <c r="IKT112" s="43"/>
      <c r="IKU112" s="43"/>
      <c r="IKV112" s="43"/>
      <c r="IKW112" s="43"/>
      <c r="IKX112" s="43"/>
      <c r="IKY112" s="43"/>
      <c r="IKZ112" s="43"/>
      <c r="ILA112" s="43"/>
      <c r="ILB112" s="43"/>
      <c r="ILC112" s="43"/>
      <c r="ILD112" s="43"/>
      <c r="ILE112" s="43"/>
      <c r="ILF112" s="52"/>
      <c r="ILG112" s="43"/>
      <c r="ILH112" s="43"/>
      <c r="ILI112" s="43"/>
      <c r="ILJ112" s="43"/>
      <c r="ILK112" s="43"/>
      <c r="ILL112" s="43"/>
      <c r="ILM112" s="43"/>
      <c r="ILN112" s="43"/>
      <c r="ILO112" s="43"/>
      <c r="ILP112" s="43"/>
      <c r="ILQ112" s="43"/>
      <c r="ILR112" s="43"/>
      <c r="ILS112" s="43"/>
      <c r="ILT112" s="43"/>
      <c r="ILU112" s="43"/>
      <c r="ILV112" s="43"/>
      <c r="ILW112" s="43"/>
      <c r="ILX112" s="43"/>
      <c r="ILY112" s="43"/>
      <c r="ILZ112" s="43"/>
      <c r="IMA112" s="43"/>
      <c r="IMB112" s="52"/>
      <c r="IMC112" s="43"/>
      <c r="IMD112" s="43"/>
      <c r="IME112" s="43"/>
      <c r="IMF112" s="43"/>
      <c r="IMG112" s="43"/>
      <c r="IMH112" s="43"/>
      <c r="IMI112" s="43"/>
      <c r="IMJ112" s="43"/>
      <c r="IMK112" s="43"/>
      <c r="IML112" s="43"/>
      <c r="IMM112" s="43"/>
      <c r="IMN112" s="43"/>
      <c r="IMO112" s="43"/>
      <c r="IMP112" s="43"/>
      <c r="IMQ112" s="43"/>
      <c r="IMR112" s="43"/>
      <c r="IMS112" s="43"/>
      <c r="IMT112" s="43"/>
      <c r="IMU112" s="43"/>
      <c r="IMV112" s="43"/>
      <c r="IMW112" s="43"/>
      <c r="IMX112" s="52"/>
      <c r="IMY112" s="43"/>
      <c r="IMZ112" s="43"/>
      <c r="INA112" s="43"/>
      <c r="INB112" s="43"/>
      <c r="INC112" s="43"/>
      <c r="IND112" s="43"/>
      <c r="INE112" s="43"/>
      <c r="INF112" s="43"/>
      <c r="ING112" s="43"/>
      <c r="INH112" s="43"/>
      <c r="INI112" s="43"/>
      <c r="INJ112" s="43"/>
      <c r="INK112" s="43"/>
      <c r="INL112" s="43"/>
      <c r="INM112" s="43"/>
      <c r="INN112" s="43"/>
      <c r="INO112" s="43"/>
      <c r="INP112" s="43"/>
      <c r="INQ112" s="43"/>
      <c r="INR112" s="43"/>
      <c r="INS112" s="43"/>
      <c r="INT112" s="52"/>
      <c r="INU112" s="43"/>
      <c r="INV112" s="43"/>
      <c r="INW112" s="43"/>
      <c r="INX112" s="43"/>
      <c r="INY112" s="43"/>
      <c r="INZ112" s="43"/>
      <c r="IOA112" s="43"/>
      <c r="IOB112" s="43"/>
      <c r="IOC112" s="43"/>
      <c r="IOD112" s="43"/>
      <c r="IOE112" s="43"/>
      <c r="IOF112" s="43"/>
      <c r="IOG112" s="43"/>
      <c r="IOH112" s="43"/>
      <c r="IOI112" s="43"/>
      <c r="IOJ112" s="43"/>
      <c r="IOK112" s="43"/>
      <c r="IOL112" s="43"/>
      <c r="IOM112" s="43"/>
      <c r="ION112" s="43"/>
      <c r="IOO112" s="43"/>
      <c r="IOP112" s="52"/>
      <c r="IOQ112" s="43"/>
      <c r="IOR112" s="43"/>
      <c r="IOS112" s="43"/>
      <c r="IOT112" s="43"/>
      <c r="IOU112" s="43"/>
      <c r="IOV112" s="43"/>
      <c r="IOW112" s="43"/>
      <c r="IOX112" s="43"/>
      <c r="IOY112" s="43"/>
      <c r="IOZ112" s="43"/>
      <c r="IPA112" s="43"/>
      <c r="IPB112" s="43"/>
      <c r="IPC112" s="43"/>
      <c r="IPD112" s="43"/>
      <c r="IPE112" s="43"/>
      <c r="IPF112" s="43"/>
      <c r="IPG112" s="43"/>
      <c r="IPH112" s="43"/>
      <c r="IPI112" s="43"/>
      <c r="IPJ112" s="43"/>
      <c r="IPK112" s="43"/>
      <c r="IPL112" s="52"/>
      <c r="IPM112" s="43"/>
      <c r="IPN112" s="43"/>
      <c r="IPO112" s="43"/>
      <c r="IPP112" s="43"/>
      <c r="IPQ112" s="43"/>
      <c r="IPR112" s="43"/>
      <c r="IPS112" s="43"/>
      <c r="IPT112" s="43"/>
      <c r="IPU112" s="43"/>
      <c r="IPV112" s="43"/>
      <c r="IPW112" s="43"/>
      <c r="IPX112" s="43"/>
      <c r="IPY112" s="43"/>
      <c r="IPZ112" s="43"/>
      <c r="IQA112" s="43"/>
      <c r="IQB112" s="43"/>
      <c r="IQC112" s="43"/>
      <c r="IQD112" s="43"/>
      <c r="IQE112" s="43"/>
      <c r="IQF112" s="43"/>
      <c r="IQG112" s="43"/>
      <c r="IQH112" s="52"/>
      <c r="IQI112" s="43"/>
      <c r="IQJ112" s="43"/>
      <c r="IQK112" s="43"/>
      <c r="IQL112" s="43"/>
      <c r="IQM112" s="43"/>
      <c r="IQN112" s="43"/>
      <c r="IQO112" s="43"/>
      <c r="IQP112" s="43"/>
      <c r="IQQ112" s="43"/>
      <c r="IQR112" s="43"/>
      <c r="IQS112" s="43"/>
      <c r="IQT112" s="43"/>
      <c r="IQU112" s="43"/>
      <c r="IQV112" s="43"/>
      <c r="IQW112" s="43"/>
      <c r="IQX112" s="43"/>
      <c r="IQY112" s="43"/>
      <c r="IQZ112" s="43"/>
      <c r="IRA112" s="43"/>
      <c r="IRB112" s="43"/>
      <c r="IRC112" s="43"/>
      <c r="IRD112" s="52"/>
      <c r="IRE112" s="43"/>
      <c r="IRF112" s="43"/>
      <c r="IRG112" s="43"/>
      <c r="IRH112" s="43"/>
      <c r="IRI112" s="43"/>
      <c r="IRJ112" s="43"/>
      <c r="IRK112" s="43"/>
      <c r="IRL112" s="43"/>
      <c r="IRM112" s="43"/>
      <c r="IRN112" s="43"/>
      <c r="IRO112" s="43"/>
      <c r="IRP112" s="43"/>
      <c r="IRQ112" s="43"/>
      <c r="IRR112" s="43"/>
      <c r="IRS112" s="43"/>
      <c r="IRT112" s="43"/>
      <c r="IRU112" s="43"/>
      <c r="IRV112" s="43"/>
      <c r="IRW112" s="43"/>
      <c r="IRX112" s="43"/>
      <c r="IRY112" s="43"/>
      <c r="IRZ112" s="52"/>
      <c r="ISA112" s="43"/>
      <c r="ISB112" s="43"/>
      <c r="ISC112" s="43"/>
      <c r="ISD112" s="43"/>
      <c r="ISE112" s="43"/>
      <c r="ISF112" s="43"/>
      <c r="ISG112" s="43"/>
      <c r="ISH112" s="43"/>
      <c r="ISI112" s="43"/>
      <c r="ISJ112" s="43"/>
      <c r="ISK112" s="43"/>
      <c r="ISL112" s="43"/>
      <c r="ISM112" s="43"/>
      <c r="ISN112" s="43"/>
      <c r="ISO112" s="43"/>
      <c r="ISP112" s="43"/>
      <c r="ISQ112" s="43"/>
      <c r="ISR112" s="43"/>
      <c r="ISS112" s="43"/>
      <c r="IST112" s="43"/>
      <c r="ISU112" s="43"/>
      <c r="ISV112" s="52"/>
      <c r="ISW112" s="43"/>
      <c r="ISX112" s="43"/>
      <c r="ISY112" s="43"/>
      <c r="ISZ112" s="43"/>
      <c r="ITA112" s="43"/>
      <c r="ITB112" s="43"/>
      <c r="ITC112" s="43"/>
      <c r="ITD112" s="43"/>
      <c r="ITE112" s="43"/>
      <c r="ITF112" s="43"/>
      <c r="ITG112" s="43"/>
      <c r="ITH112" s="43"/>
      <c r="ITI112" s="43"/>
      <c r="ITJ112" s="43"/>
      <c r="ITK112" s="43"/>
      <c r="ITL112" s="43"/>
      <c r="ITM112" s="43"/>
      <c r="ITN112" s="43"/>
      <c r="ITO112" s="43"/>
      <c r="ITP112" s="43"/>
      <c r="ITQ112" s="43"/>
      <c r="ITR112" s="52"/>
      <c r="ITS112" s="43"/>
      <c r="ITT112" s="43"/>
      <c r="ITU112" s="43"/>
      <c r="ITV112" s="43"/>
      <c r="ITW112" s="43"/>
      <c r="ITX112" s="43"/>
      <c r="ITY112" s="43"/>
      <c r="ITZ112" s="43"/>
      <c r="IUA112" s="43"/>
      <c r="IUB112" s="43"/>
      <c r="IUC112" s="43"/>
      <c r="IUD112" s="43"/>
      <c r="IUE112" s="43"/>
      <c r="IUF112" s="43"/>
      <c r="IUG112" s="43"/>
      <c r="IUH112" s="43"/>
      <c r="IUI112" s="43"/>
      <c r="IUJ112" s="43"/>
      <c r="IUK112" s="43"/>
      <c r="IUL112" s="43"/>
      <c r="IUM112" s="43"/>
      <c r="IUN112" s="52"/>
      <c r="IUO112" s="43"/>
      <c r="IUP112" s="43"/>
      <c r="IUQ112" s="43"/>
      <c r="IUR112" s="43"/>
      <c r="IUS112" s="43"/>
      <c r="IUT112" s="43"/>
      <c r="IUU112" s="43"/>
      <c r="IUV112" s="43"/>
      <c r="IUW112" s="43"/>
      <c r="IUX112" s="43"/>
      <c r="IUY112" s="43"/>
      <c r="IUZ112" s="43"/>
      <c r="IVA112" s="43"/>
      <c r="IVB112" s="43"/>
      <c r="IVC112" s="43"/>
      <c r="IVD112" s="43"/>
      <c r="IVE112" s="43"/>
      <c r="IVF112" s="43"/>
      <c r="IVG112" s="43"/>
      <c r="IVH112" s="43"/>
      <c r="IVI112" s="43"/>
      <c r="IVJ112" s="52"/>
      <c r="IVK112" s="43"/>
      <c r="IVL112" s="43"/>
      <c r="IVM112" s="43"/>
      <c r="IVN112" s="43"/>
      <c r="IVO112" s="43"/>
      <c r="IVP112" s="43"/>
      <c r="IVQ112" s="43"/>
      <c r="IVR112" s="43"/>
      <c r="IVS112" s="43"/>
      <c r="IVT112" s="43"/>
      <c r="IVU112" s="43"/>
      <c r="IVV112" s="43"/>
      <c r="IVW112" s="43"/>
      <c r="IVX112" s="43"/>
      <c r="IVY112" s="43"/>
      <c r="IVZ112" s="43"/>
      <c r="IWA112" s="43"/>
      <c r="IWB112" s="43"/>
      <c r="IWC112" s="43"/>
      <c r="IWD112" s="43"/>
      <c r="IWE112" s="43"/>
      <c r="IWF112" s="52"/>
      <c r="IWG112" s="43"/>
      <c r="IWH112" s="43"/>
      <c r="IWI112" s="43"/>
      <c r="IWJ112" s="43"/>
      <c r="IWK112" s="43"/>
      <c r="IWL112" s="43"/>
      <c r="IWM112" s="43"/>
      <c r="IWN112" s="43"/>
      <c r="IWO112" s="43"/>
      <c r="IWP112" s="43"/>
      <c r="IWQ112" s="43"/>
      <c r="IWR112" s="43"/>
      <c r="IWS112" s="43"/>
      <c r="IWT112" s="43"/>
      <c r="IWU112" s="43"/>
      <c r="IWV112" s="43"/>
      <c r="IWW112" s="43"/>
      <c r="IWX112" s="43"/>
      <c r="IWY112" s="43"/>
      <c r="IWZ112" s="43"/>
      <c r="IXA112" s="43"/>
      <c r="IXB112" s="52"/>
      <c r="IXC112" s="43"/>
      <c r="IXD112" s="43"/>
      <c r="IXE112" s="43"/>
      <c r="IXF112" s="43"/>
      <c r="IXG112" s="43"/>
      <c r="IXH112" s="43"/>
      <c r="IXI112" s="43"/>
      <c r="IXJ112" s="43"/>
      <c r="IXK112" s="43"/>
      <c r="IXL112" s="43"/>
      <c r="IXM112" s="43"/>
      <c r="IXN112" s="43"/>
      <c r="IXO112" s="43"/>
      <c r="IXP112" s="43"/>
      <c r="IXQ112" s="43"/>
      <c r="IXR112" s="43"/>
      <c r="IXS112" s="43"/>
      <c r="IXT112" s="43"/>
      <c r="IXU112" s="43"/>
      <c r="IXV112" s="43"/>
      <c r="IXW112" s="43"/>
      <c r="IXX112" s="52"/>
      <c r="IXY112" s="43"/>
      <c r="IXZ112" s="43"/>
      <c r="IYA112" s="43"/>
      <c r="IYB112" s="43"/>
      <c r="IYC112" s="43"/>
      <c r="IYD112" s="43"/>
      <c r="IYE112" s="43"/>
      <c r="IYF112" s="43"/>
      <c r="IYG112" s="43"/>
      <c r="IYH112" s="43"/>
      <c r="IYI112" s="43"/>
      <c r="IYJ112" s="43"/>
      <c r="IYK112" s="43"/>
      <c r="IYL112" s="43"/>
      <c r="IYM112" s="43"/>
      <c r="IYN112" s="43"/>
      <c r="IYO112" s="43"/>
      <c r="IYP112" s="43"/>
      <c r="IYQ112" s="43"/>
      <c r="IYR112" s="43"/>
      <c r="IYS112" s="43"/>
      <c r="IYT112" s="52"/>
      <c r="IYU112" s="43"/>
      <c r="IYV112" s="43"/>
      <c r="IYW112" s="43"/>
      <c r="IYX112" s="43"/>
      <c r="IYY112" s="43"/>
      <c r="IYZ112" s="43"/>
      <c r="IZA112" s="43"/>
      <c r="IZB112" s="43"/>
      <c r="IZC112" s="43"/>
      <c r="IZD112" s="43"/>
      <c r="IZE112" s="43"/>
      <c r="IZF112" s="43"/>
      <c r="IZG112" s="43"/>
      <c r="IZH112" s="43"/>
      <c r="IZI112" s="43"/>
      <c r="IZJ112" s="43"/>
      <c r="IZK112" s="43"/>
      <c r="IZL112" s="43"/>
      <c r="IZM112" s="43"/>
      <c r="IZN112" s="43"/>
      <c r="IZO112" s="43"/>
      <c r="IZP112" s="52"/>
      <c r="IZQ112" s="43"/>
      <c r="IZR112" s="43"/>
      <c r="IZS112" s="43"/>
      <c r="IZT112" s="43"/>
      <c r="IZU112" s="43"/>
      <c r="IZV112" s="43"/>
      <c r="IZW112" s="43"/>
      <c r="IZX112" s="43"/>
      <c r="IZY112" s="43"/>
      <c r="IZZ112" s="43"/>
      <c r="JAA112" s="43"/>
      <c r="JAB112" s="43"/>
      <c r="JAC112" s="43"/>
      <c r="JAD112" s="43"/>
      <c r="JAE112" s="43"/>
      <c r="JAF112" s="43"/>
      <c r="JAG112" s="43"/>
      <c r="JAH112" s="43"/>
      <c r="JAI112" s="43"/>
      <c r="JAJ112" s="43"/>
      <c r="JAK112" s="43"/>
      <c r="JAL112" s="52"/>
      <c r="JAM112" s="43"/>
      <c r="JAN112" s="43"/>
      <c r="JAO112" s="43"/>
      <c r="JAP112" s="43"/>
      <c r="JAQ112" s="43"/>
      <c r="JAR112" s="43"/>
      <c r="JAS112" s="43"/>
      <c r="JAT112" s="43"/>
      <c r="JAU112" s="43"/>
      <c r="JAV112" s="43"/>
      <c r="JAW112" s="43"/>
      <c r="JAX112" s="43"/>
      <c r="JAY112" s="43"/>
      <c r="JAZ112" s="43"/>
      <c r="JBA112" s="43"/>
      <c r="JBB112" s="43"/>
      <c r="JBC112" s="43"/>
      <c r="JBD112" s="43"/>
      <c r="JBE112" s="43"/>
      <c r="JBF112" s="43"/>
      <c r="JBG112" s="43"/>
      <c r="JBH112" s="52"/>
      <c r="JBI112" s="43"/>
      <c r="JBJ112" s="43"/>
      <c r="JBK112" s="43"/>
      <c r="JBL112" s="43"/>
      <c r="JBM112" s="43"/>
      <c r="JBN112" s="43"/>
      <c r="JBO112" s="43"/>
      <c r="JBP112" s="43"/>
      <c r="JBQ112" s="43"/>
      <c r="JBR112" s="43"/>
      <c r="JBS112" s="43"/>
      <c r="JBT112" s="43"/>
      <c r="JBU112" s="43"/>
      <c r="JBV112" s="43"/>
      <c r="JBW112" s="43"/>
      <c r="JBX112" s="43"/>
      <c r="JBY112" s="43"/>
      <c r="JBZ112" s="43"/>
      <c r="JCA112" s="43"/>
      <c r="JCB112" s="43"/>
      <c r="JCC112" s="43"/>
      <c r="JCD112" s="52"/>
      <c r="JCE112" s="43"/>
      <c r="JCF112" s="43"/>
      <c r="JCG112" s="43"/>
      <c r="JCH112" s="43"/>
      <c r="JCI112" s="43"/>
      <c r="JCJ112" s="43"/>
      <c r="JCK112" s="43"/>
      <c r="JCL112" s="43"/>
      <c r="JCM112" s="43"/>
      <c r="JCN112" s="43"/>
      <c r="JCO112" s="43"/>
      <c r="JCP112" s="43"/>
      <c r="JCQ112" s="43"/>
      <c r="JCR112" s="43"/>
      <c r="JCS112" s="43"/>
      <c r="JCT112" s="43"/>
      <c r="JCU112" s="43"/>
      <c r="JCV112" s="43"/>
      <c r="JCW112" s="43"/>
      <c r="JCX112" s="43"/>
      <c r="JCY112" s="43"/>
      <c r="JCZ112" s="52"/>
      <c r="JDA112" s="43"/>
      <c r="JDB112" s="43"/>
      <c r="JDC112" s="43"/>
      <c r="JDD112" s="43"/>
      <c r="JDE112" s="43"/>
      <c r="JDF112" s="43"/>
      <c r="JDG112" s="43"/>
      <c r="JDH112" s="43"/>
      <c r="JDI112" s="43"/>
      <c r="JDJ112" s="43"/>
      <c r="JDK112" s="43"/>
      <c r="JDL112" s="43"/>
      <c r="JDM112" s="43"/>
      <c r="JDN112" s="43"/>
      <c r="JDO112" s="43"/>
      <c r="JDP112" s="43"/>
      <c r="JDQ112" s="43"/>
      <c r="JDR112" s="43"/>
      <c r="JDS112" s="43"/>
      <c r="JDT112" s="43"/>
      <c r="JDU112" s="43"/>
      <c r="JDV112" s="52"/>
      <c r="JDW112" s="43"/>
      <c r="JDX112" s="43"/>
      <c r="JDY112" s="43"/>
      <c r="JDZ112" s="43"/>
      <c r="JEA112" s="43"/>
      <c r="JEB112" s="43"/>
      <c r="JEC112" s="43"/>
      <c r="JED112" s="43"/>
      <c r="JEE112" s="43"/>
      <c r="JEF112" s="43"/>
      <c r="JEG112" s="43"/>
      <c r="JEH112" s="43"/>
      <c r="JEI112" s="43"/>
      <c r="JEJ112" s="43"/>
      <c r="JEK112" s="43"/>
      <c r="JEL112" s="43"/>
      <c r="JEM112" s="43"/>
      <c r="JEN112" s="43"/>
      <c r="JEO112" s="43"/>
      <c r="JEP112" s="43"/>
      <c r="JEQ112" s="43"/>
      <c r="JER112" s="52"/>
      <c r="JES112" s="43"/>
      <c r="JET112" s="43"/>
      <c r="JEU112" s="43"/>
      <c r="JEV112" s="43"/>
      <c r="JEW112" s="43"/>
      <c r="JEX112" s="43"/>
      <c r="JEY112" s="43"/>
      <c r="JEZ112" s="43"/>
      <c r="JFA112" s="43"/>
      <c r="JFB112" s="43"/>
      <c r="JFC112" s="43"/>
      <c r="JFD112" s="43"/>
      <c r="JFE112" s="43"/>
      <c r="JFF112" s="43"/>
      <c r="JFG112" s="43"/>
      <c r="JFH112" s="43"/>
      <c r="JFI112" s="43"/>
      <c r="JFJ112" s="43"/>
      <c r="JFK112" s="43"/>
      <c r="JFL112" s="43"/>
      <c r="JFM112" s="43"/>
      <c r="JFN112" s="52"/>
      <c r="JFO112" s="43"/>
      <c r="JFP112" s="43"/>
      <c r="JFQ112" s="43"/>
      <c r="JFR112" s="43"/>
      <c r="JFS112" s="43"/>
      <c r="JFT112" s="43"/>
      <c r="JFU112" s="43"/>
      <c r="JFV112" s="43"/>
      <c r="JFW112" s="43"/>
      <c r="JFX112" s="43"/>
      <c r="JFY112" s="43"/>
      <c r="JFZ112" s="43"/>
      <c r="JGA112" s="43"/>
      <c r="JGB112" s="43"/>
      <c r="JGC112" s="43"/>
      <c r="JGD112" s="43"/>
      <c r="JGE112" s="43"/>
      <c r="JGF112" s="43"/>
      <c r="JGG112" s="43"/>
      <c r="JGH112" s="43"/>
      <c r="JGI112" s="43"/>
      <c r="JGJ112" s="52"/>
      <c r="JGK112" s="43"/>
      <c r="JGL112" s="43"/>
      <c r="JGM112" s="43"/>
      <c r="JGN112" s="43"/>
      <c r="JGO112" s="43"/>
      <c r="JGP112" s="43"/>
      <c r="JGQ112" s="43"/>
      <c r="JGR112" s="43"/>
      <c r="JGS112" s="43"/>
      <c r="JGT112" s="43"/>
      <c r="JGU112" s="43"/>
      <c r="JGV112" s="43"/>
      <c r="JGW112" s="43"/>
      <c r="JGX112" s="43"/>
      <c r="JGY112" s="43"/>
      <c r="JGZ112" s="43"/>
      <c r="JHA112" s="43"/>
      <c r="JHB112" s="43"/>
      <c r="JHC112" s="43"/>
      <c r="JHD112" s="43"/>
      <c r="JHE112" s="43"/>
      <c r="JHF112" s="52"/>
      <c r="JHG112" s="43"/>
      <c r="JHH112" s="43"/>
      <c r="JHI112" s="43"/>
      <c r="JHJ112" s="43"/>
      <c r="JHK112" s="43"/>
      <c r="JHL112" s="43"/>
      <c r="JHM112" s="43"/>
      <c r="JHN112" s="43"/>
      <c r="JHO112" s="43"/>
      <c r="JHP112" s="43"/>
      <c r="JHQ112" s="43"/>
      <c r="JHR112" s="43"/>
      <c r="JHS112" s="43"/>
      <c r="JHT112" s="43"/>
      <c r="JHU112" s="43"/>
      <c r="JHV112" s="43"/>
      <c r="JHW112" s="43"/>
      <c r="JHX112" s="43"/>
      <c r="JHY112" s="43"/>
      <c r="JHZ112" s="43"/>
      <c r="JIA112" s="43"/>
      <c r="JIB112" s="52"/>
      <c r="JIC112" s="43"/>
      <c r="JID112" s="43"/>
      <c r="JIE112" s="43"/>
      <c r="JIF112" s="43"/>
      <c r="JIG112" s="43"/>
      <c r="JIH112" s="43"/>
      <c r="JII112" s="43"/>
      <c r="JIJ112" s="43"/>
      <c r="JIK112" s="43"/>
      <c r="JIL112" s="43"/>
      <c r="JIM112" s="43"/>
      <c r="JIN112" s="43"/>
      <c r="JIO112" s="43"/>
      <c r="JIP112" s="43"/>
      <c r="JIQ112" s="43"/>
      <c r="JIR112" s="43"/>
      <c r="JIS112" s="43"/>
      <c r="JIT112" s="43"/>
      <c r="JIU112" s="43"/>
      <c r="JIV112" s="43"/>
      <c r="JIW112" s="43"/>
      <c r="JIX112" s="52"/>
      <c r="JIY112" s="43"/>
      <c r="JIZ112" s="43"/>
      <c r="JJA112" s="43"/>
      <c r="JJB112" s="43"/>
      <c r="JJC112" s="43"/>
      <c r="JJD112" s="43"/>
      <c r="JJE112" s="43"/>
      <c r="JJF112" s="43"/>
      <c r="JJG112" s="43"/>
      <c r="JJH112" s="43"/>
      <c r="JJI112" s="43"/>
      <c r="JJJ112" s="43"/>
      <c r="JJK112" s="43"/>
      <c r="JJL112" s="43"/>
      <c r="JJM112" s="43"/>
      <c r="JJN112" s="43"/>
      <c r="JJO112" s="43"/>
      <c r="JJP112" s="43"/>
      <c r="JJQ112" s="43"/>
      <c r="JJR112" s="43"/>
      <c r="JJS112" s="43"/>
      <c r="JJT112" s="52"/>
      <c r="JJU112" s="43"/>
      <c r="JJV112" s="43"/>
      <c r="JJW112" s="43"/>
      <c r="JJX112" s="43"/>
      <c r="JJY112" s="43"/>
      <c r="JJZ112" s="43"/>
      <c r="JKA112" s="43"/>
      <c r="JKB112" s="43"/>
      <c r="JKC112" s="43"/>
      <c r="JKD112" s="43"/>
      <c r="JKE112" s="43"/>
      <c r="JKF112" s="43"/>
      <c r="JKG112" s="43"/>
      <c r="JKH112" s="43"/>
      <c r="JKI112" s="43"/>
      <c r="JKJ112" s="43"/>
      <c r="JKK112" s="43"/>
      <c r="JKL112" s="43"/>
      <c r="JKM112" s="43"/>
      <c r="JKN112" s="43"/>
      <c r="JKO112" s="43"/>
      <c r="JKP112" s="52"/>
      <c r="JKQ112" s="43"/>
      <c r="JKR112" s="43"/>
      <c r="JKS112" s="43"/>
      <c r="JKT112" s="43"/>
      <c r="JKU112" s="43"/>
      <c r="JKV112" s="43"/>
      <c r="JKW112" s="43"/>
      <c r="JKX112" s="43"/>
      <c r="JKY112" s="43"/>
      <c r="JKZ112" s="43"/>
      <c r="JLA112" s="43"/>
      <c r="JLB112" s="43"/>
      <c r="JLC112" s="43"/>
      <c r="JLD112" s="43"/>
      <c r="JLE112" s="43"/>
      <c r="JLF112" s="43"/>
      <c r="JLG112" s="43"/>
      <c r="JLH112" s="43"/>
      <c r="JLI112" s="43"/>
      <c r="JLJ112" s="43"/>
      <c r="JLK112" s="43"/>
      <c r="JLL112" s="52"/>
      <c r="JLM112" s="43"/>
      <c r="JLN112" s="43"/>
      <c r="JLO112" s="43"/>
      <c r="JLP112" s="43"/>
      <c r="JLQ112" s="43"/>
      <c r="JLR112" s="43"/>
      <c r="JLS112" s="43"/>
      <c r="JLT112" s="43"/>
      <c r="JLU112" s="43"/>
      <c r="JLV112" s="43"/>
      <c r="JLW112" s="43"/>
      <c r="JLX112" s="43"/>
      <c r="JLY112" s="43"/>
      <c r="JLZ112" s="43"/>
      <c r="JMA112" s="43"/>
      <c r="JMB112" s="43"/>
      <c r="JMC112" s="43"/>
      <c r="JMD112" s="43"/>
      <c r="JME112" s="43"/>
      <c r="JMF112" s="43"/>
      <c r="JMG112" s="43"/>
      <c r="JMH112" s="52"/>
      <c r="JMI112" s="43"/>
      <c r="JMJ112" s="43"/>
      <c r="JMK112" s="43"/>
      <c r="JML112" s="43"/>
      <c r="JMM112" s="43"/>
      <c r="JMN112" s="43"/>
      <c r="JMO112" s="43"/>
      <c r="JMP112" s="43"/>
      <c r="JMQ112" s="43"/>
      <c r="JMR112" s="43"/>
      <c r="JMS112" s="43"/>
      <c r="JMT112" s="43"/>
      <c r="JMU112" s="43"/>
      <c r="JMV112" s="43"/>
      <c r="JMW112" s="43"/>
      <c r="JMX112" s="43"/>
      <c r="JMY112" s="43"/>
      <c r="JMZ112" s="43"/>
      <c r="JNA112" s="43"/>
      <c r="JNB112" s="43"/>
      <c r="JNC112" s="43"/>
      <c r="JND112" s="52"/>
      <c r="JNE112" s="43"/>
      <c r="JNF112" s="43"/>
      <c r="JNG112" s="43"/>
      <c r="JNH112" s="43"/>
      <c r="JNI112" s="43"/>
      <c r="JNJ112" s="43"/>
      <c r="JNK112" s="43"/>
      <c r="JNL112" s="43"/>
      <c r="JNM112" s="43"/>
      <c r="JNN112" s="43"/>
      <c r="JNO112" s="43"/>
      <c r="JNP112" s="43"/>
      <c r="JNQ112" s="43"/>
      <c r="JNR112" s="43"/>
      <c r="JNS112" s="43"/>
      <c r="JNT112" s="43"/>
      <c r="JNU112" s="43"/>
      <c r="JNV112" s="43"/>
      <c r="JNW112" s="43"/>
      <c r="JNX112" s="43"/>
      <c r="JNY112" s="43"/>
      <c r="JNZ112" s="52"/>
      <c r="JOA112" s="43"/>
      <c r="JOB112" s="43"/>
      <c r="JOC112" s="43"/>
      <c r="JOD112" s="43"/>
      <c r="JOE112" s="43"/>
      <c r="JOF112" s="43"/>
      <c r="JOG112" s="43"/>
      <c r="JOH112" s="43"/>
      <c r="JOI112" s="43"/>
      <c r="JOJ112" s="43"/>
      <c r="JOK112" s="43"/>
      <c r="JOL112" s="43"/>
      <c r="JOM112" s="43"/>
      <c r="JON112" s="43"/>
      <c r="JOO112" s="43"/>
      <c r="JOP112" s="43"/>
      <c r="JOQ112" s="43"/>
      <c r="JOR112" s="43"/>
      <c r="JOS112" s="43"/>
      <c r="JOT112" s="43"/>
      <c r="JOU112" s="43"/>
      <c r="JOV112" s="52"/>
      <c r="JOW112" s="43"/>
      <c r="JOX112" s="43"/>
      <c r="JOY112" s="43"/>
      <c r="JOZ112" s="43"/>
      <c r="JPA112" s="43"/>
      <c r="JPB112" s="43"/>
      <c r="JPC112" s="43"/>
      <c r="JPD112" s="43"/>
      <c r="JPE112" s="43"/>
      <c r="JPF112" s="43"/>
      <c r="JPG112" s="43"/>
      <c r="JPH112" s="43"/>
      <c r="JPI112" s="43"/>
      <c r="JPJ112" s="43"/>
      <c r="JPK112" s="43"/>
      <c r="JPL112" s="43"/>
      <c r="JPM112" s="43"/>
      <c r="JPN112" s="43"/>
      <c r="JPO112" s="43"/>
      <c r="JPP112" s="43"/>
      <c r="JPQ112" s="43"/>
      <c r="JPR112" s="52"/>
      <c r="JPS112" s="43"/>
      <c r="JPT112" s="43"/>
      <c r="JPU112" s="43"/>
      <c r="JPV112" s="43"/>
      <c r="JPW112" s="43"/>
      <c r="JPX112" s="43"/>
      <c r="JPY112" s="43"/>
      <c r="JPZ112" s="43"/>
      <c r="JQA112" s="43"/>
      <c r="JQB112" s="43"/>
      <c r="JQC112" s="43"/>
      <c r="JQD112" s="43"/>
      <c r="JQE112" s="43"/>
      <c r="JQF112" s="43"/>
      <c r="JQG112" s="43"/>
      <c r="JQH112" s="43"/>
      <c r="JQI112" s="43"/>
      <c r="JQJ112" s="43"/>
      <c r="JQK112" s="43"/>
      <c r="JQL112" s="43"/>
      <c r="JQM112" s="43"/>
      <c r="JQN112" s="52"/>
      <c r="JQO112" s="43"/>
      <c r="JQP112" s="43"/>
      <c r="JQQ112" s="43"/>
      <c r="JQR112" s="43"/>
      <c r="JQS112" s="43"/>
      <c r="JQT112" s="43"/>
      <c r="JQU112" s="43"/>
      <c r="JQV112" s="43"/>
      <c r="JQW112" s="43"/>
      <c r="JQX112" s="43"/>
      <c r="JQY112" s="43"/>
      <c r="JQZ112" s="43"/>
      <c r="JRA112" s="43"/>
      <c r="JRB112" s="43"/>
      <c r="JRC112" s="43"/>
      <c r="JRD112" s="43"/>
      <c r="JRE112" s="43"/>
      <c r="JRF112" s="43"/>
      <c r="JRG112" s="43"/>
      <c r="JRH112" s="43"/>
      <c r="JRI112" s="43"/>
      <c r="JRJ112" s="52"/>
      <c r="JRK112" s="43"/>
      <c r="JRL112" s="43"/>
      <c r="JRM112" s="43"/>
      <c r="JRN112" s="43"/>
      <c r="JRO112" s="43"/>
      <c r="JRP112" s="43"/>
      <c r="JRQ112" s="43"/>
      <c r="JRR112" s="43"/>
      <c r="JRS112" s="43"/>
      <c r="JRT112" s="43"/>
      <c r="JRU112" s="43"/>
      <c r="JRV112" s="43"/>
      <c r="JRW112" s="43"/>
      <c r="JRX112" s="43"/>
      <c r="JRY112" s="43"/>
      <c r="JRZ112" s="43"/>
      <c r="JSA112" s="43"/>
      <c r="JSB112" s="43"/>
      <c r="JSC112" s="43"/>
      <c r="JSD112" s="43"/>
      <c r="JSE112" s="43"/>
      <c r="JSF112" s="52"/>
      <c r="JSG112" s="43"/>
      <c r="JSH112" s="43"/>
      <c r="JSI112" s="43"/>
      <c r="JSJ112" s="43"/>
      <c r="JSK112" s="43"/>
      <c r="JSL112" s="43"/>
      <c r="JSM112" s="43"/>
      <c r="JSN112" s="43"/>
      <c r="JSO112" s="43"/>
      <c r="JSP112" s="43"/>
      <c r="JSQ112" s="43"/>
      <c r="JSR112" s="43"/>
      <c r="JSS112" s="43"/>
      <c r="JST112" s="43"/>
      <c r="JSU112" s="43"/>
      <c r="JSV112" s="43"/>
      <c r="JSW112" s="43"/>
      <c r="JSX112" s="43"/>
      <c r="JSY112" s="43"/>
      <c r="JSZ112" s="43"/>
      <c r="JTA112" s="43"/>
      <c r="JTB112" s="52"/>
      <c r="JTC112" s="43"/>
      <c r="JTD112" s="43"/>
      <c r="JTE112" s="43"/>
      <c r="JTF112" s="43"/>
      <c r="JTG112" s="43"/>
      <c r="JTH112" s="43"/>
      <c r="JTI112" s="43"/>
      <c r="JTJ112" s="43"/>
      <c r="JTK112" s="43"/>
      <c r="JTL112" s="43"/>
      <c r="JTM112" s="43"/>
      <c r="JTN112" s="43"/>
      <c r="JTO112" s="43"/>
      <c r="JTP112" s="43"/>
      <c r="JTQ112" s="43"/>
      <c r="JTR112" s="43"/>
      <c r="JTS112" s="43"/>
      <c r="JTT112" s="43"/>
      <c r="JTU112" s="43"/>
      <c r="JTV112" s="43"/>
      <c r="JTW112" s="43"/>
      <c r="JTX112" s="52"/>
      <c r="JTY112" s="43"/>
      <c r="JTZ112" s="43"/>
      <c r="JUA112" s="43"/>
      <c r="JUB112" s="43"/>
      <c r="JUC112" s="43"/>
      <c r="JUD112" s="43"/>
      <c r="JUE112" s="43"/>
      <c r="JUF112" s="43"/>
      <c r="JUG112" s="43"/>
      <c r="JUH112" s="43"/>
      <c r="JUI112" s="43"/>
      <c r="JUJ112" s="43"/>
      <c r="JUK112" s="43"/>
      <c r="JUL112" s="43"/>
      <c r="JUM112" s="43"/>
      <c r="JUN112" s="43"/>
      <c r="JUO112" s="43"/>
      <c r="JUP112" s="43"/>
      <c r="JUQ112" s="43"/>
      <c r="JUR112" s="43"/>
      <c r="JUS112" s="43"/>
      <c r="JUT112" s="52"/>
      <c r="JUU112" s="43"/>
      <c r="JUV112" s="43"/>
      <c r="JUW112" s="43"/>
      <c r="JUX112" s="43"/>
      <c r="JUY112" s="43"/>
      <c r="JUZ112" s="43"/>
      <c r="JVA112" s="43"/>
      <c r="JVB112" s="43"/>
      <c r="JVC112" s="43"/>
      <c r="JVD112" s="43"/>
      <c r="JVE112" s="43"/>
      <c r="JVF112" s="43"/>
      <c r="JVG112" s="43"/>
      <c r="JVH112" s="43"/>
      <c r="JVI112" s="43"/>
      <c r="JVJ112" s="43"/>
      <c r="JVK112" s="43"/>
      <c r="JVL112" s="43"/>
      <c r="JVM112" s="43"/>
      <c r="JVN112" s="43"/>
      <c r="JVO112" s="43"/>
      <c r="JVP112" s="52"/>
      <c r="JVQ112" s="43"/>
      <c r="JVR112" s="43"/>
      <c r="JVS112" s="43"/>
      <c r="JVT112" s="43"/>
      <c r="JVU112" s="43"/>
      <c r="JVV112" s="43"/>
      <c r="JVW112" s="43"/>
      <c r="JVX112" s="43"/>
      <c r="JVY112" s="43"/>
      <c r="JVZ112" s="43"/>
      <c r="JWA112" s="43"/>
      <c r="JWB112" s="43"/>
      <c r="JWC112" s="43"/>
      <c r="JWD112" s="43"/>
      <c r="JWE112" s="43"/>
      <c r="JWF112" s="43"/>
      <c r="JWG112" s="43"/>
      <c r="JWH112" s="43"/>
      <c r="JWI112" s="43"/>
      <c r="JWJ112" s="43"/>
      <c r="JWK112" s="43"/>
      <c r="JWL112" s="52"/>
      <c r="JWM112" s="43"/>
      <c r="JWN112" s="43"/>
      <c r="JWO112" s="43"/>
      <c r="JWP112" s="43"/>
      <c r="JWQ112" s="43"/>
      <c r="JWR112" s="43"/>
      <c r="JWS112" s="43"/>
      <c r="JWT112" s="43"/>
      <c r="JWU112" s="43"/>
      <c r="JWV112" s="43"/>
      <c r="JWW112" s="43"/>
      <c r="JWX112" s="43"/>
      <c r="JWY112" s="43"/>
      <c r="JWZ112" s="43"/>
      <c r="JXA112" s="43"/>
      <c r="JXB112" s="43"/>
      <c r="JXC112" s="43"/>
      <c r="JXD112" s="43"/>
      <c r="JXE112" s="43"/>
      <c r="JXF112" s="43"/>
      <c r="JXG112" s="43"/>
      <c r="JXH112" s="52"/>
      <c r="JXI112" s="43"/>
      <c r="JXJ112" s="43"/>
      <c r="JXK112" s="43"/>
      <c r="JXL112" s="43"/>
      <c r="JXM112" s="43"/>
      <c r="JXN112" s="43"/>
      <c r="JXO112" s="43"/>
      <c r="JXP112" s="43"/>
      <c r="JXQ112" s="43"/>
      <c r="JXR112" s="43"/>
      <c r="JXS112" s="43"/>
      <c r="JXT112" s="43"/>
      <c r="JXU112" s="43"/>
      <c r="JXV112" s="43"/>
      <c r="JXW112" s="43"/>
      <c r="JXX112" s="43"/>
      <c r="JXY112" s="43"/>
      <c r="JXZ112" s="43"/>
      <c r="JYA112" s="43"/>
      <c r="JYB112" s="43"/>
      <c r="JYC112" s="43"/>
      <c r="JYD112" s="52"/>
      <c r="JYE112" s="43"/>
      <c r="JYF112" s="43"/>
      <c r="JYG112" s="43"/>
      <c r="JYH112" s="43"/>
      <c r="JYI112" s="43"/>
      <c r="JYJ112" s="43"/>
      <c r="JYK112" s="43"/>
      <c r="JYL112" s="43"/>
      <c r="JYM112" s="43"/>
      <c r="JYN112" s="43"/>
      <c r="JYO112" s="43"/>
      <c r="JYP112" s="43"/>
      <c r="JYQ112" s="43"/>
      <c r="JYR112" s="43"/>
      <c r="JYS112" s="43"/>
      <c r="JYT112" s="43"/>
      <c r="JYU112" s="43"/>
      <c r="JYV112" s="43"/>
      <c r="JYW112" s="43"/>
      <c r="JYX112" s="43"/>
      <c r="JYY112" s="43"/>
      <c r="JYZ112" s="52"/>
      <c r="JZA112" s="43"/>
      <c r="JZB112" s="43"/>
      <c r="JZC112" s="43"/>
      <c r="JZD112" s="43"/>
      <c r="JZE112" s="43"/>
      <c r="JZF112" s="43"/>
      <c r="JZG112" s="43"/>
      <c r="JZH112" s="43"/>
      <c r="JZI112" s="43"/>
      <c r="JZJ112" s="43"/>
      <c r="JZK112" s="43"/>
      <c r="JZL112" s="43"/>
      <c r="JZM112" s="43"/>
      <c r="JZN112" s="43"/>
      <c r="JZO112" s="43"/>
      <c r="JZP112" s="43"/>
      <c r="JZQ112" s="43"/>
      <c r="JZR112" s="43"/>
      <c r="JZS112" s="43"/>
      <c r="JZT112" s="43"/>
      <c r="JZU112" s="43"/>
      <c r="JZV112" s="52"/>
      <c r="JZW112" s="43"/>
      <c r="JZX112" s="43"/>
      <c r="JZY112" s="43"/>
      <c r="JZZ112" s="43"/>
      <c r="KAA112" s="43"/>
      <c r="KAB112" s="43"/>
      <c r="KAC112" s="43"/>
      <c r="KAD112" s="43"/>
      <c r="KAE112" s="43"/>
      <c r="KAF112" s="43"/>
      <c r="KAG112" s="43"/>
      <c r="KAH112" s="43"/>
      <c r="KAI112" s="43"/>
      <c r="KAJ112" s="43"/>
      <c r="KAK112" s="43"/>
      <c r="KAL112" s="43"/>
      <c r="KAM112" s="43"/>
      <c r="KAN112" s="43"/>
      <c r="KAO112" s="43"/>
      <c r="KAP112" s="43"/>
      <c r="KAQ112" s="43"/>
      <c r="KAR112" s="52"/>
      <c r="KAS112" s="43"/>
      <c r="KAT112" s="43"/>
      <c r="KAU112" s="43"/>
      <c r="KAV112" s="43"/>
      <c r="KAW112" s="43"/>
      <c r="KAX112" s="43"/>
      <c r="KAY112" s="43"/>
      <c r="KAZ112" s="43"/>
      <c r="KBA112" s="43"/>
      <c r="KBB112" s="43"/>
      <c r="KBC112" s="43"/>
      <c r="KBD112" s="43"/>
      <c r="KBE112" s="43"/>
      <c r="KBF112" s="43"/>
      <c r="KBG112" s="43"/>
      <c r="KBH112" s="43"/>
      <c r="KBI112" s="43"/>
      <c r="KBJ112" s="43"/>
      <c r="KBK112" s="43"/>
      <c r="KBL112" s="43"/>
      <c r="KBM112" s="43"/>
      <c r="KBN112" s="52"/>
      <c r="KBO112" s="43"/>
      <c r="KBP112" s="43"/>
      <c r="KBQ112" s="43"/>
      <c r="KBR112" s="43"/>
      <c r="KBS112" s="43"/>
      <c r="KBT112" s="43"/>
      <c r="KBU112" s="43"/>
      <c r="KBV112" s="43"/>
      <c r="KBW112" s="43"/>
      <c r="KBX112" s="43"/>
      <c r="KBY112" s="43"/>
      <c r="KBZ112" s="43"/>
      <c r="KCA112" s="43"/>
      <c r="KCB112" s="43"/>
      <c r="KCC112" s="43"/>
      <c r="KCD112" s="43"/>
      <c r="KCE112" s="43"/>
      <c r="KCF112" s="43"/>
      <c r="KCG112" s="43"/>
      <c r="KCH112" s="43"/>
      <c r="KCI112" s="43"/>
      <c r="KCJ112" s="52"/>
      <c r="KCK112" s="43"/>
      <c r="KCL112" s="43"/>
      <c r="KCM112" s="43"/>
      <c r="KCN112" s="43"/>
      <c r="KCO112" s="43"/>
      <c r="KCP112" s="43"/>
      <c r="KCQ112" s="43"/>
      <c r="KCR112" s="43"/>
      <c r="KCS112" s="43"/>
      <c r="KCT112" s="43"/>
      <c r="KCU112" s="43"/>
      <c r="KCV112" s="43"/>
      <c r="KCW112" s="43"/>
      <c r="KCX112" s="43"/>
      <c r="KCY112" s="43"/>
      <c r="KCZ112" s="43"/>
      <c r="KDA112" s="43"/>
      <c r="KDB112" s="43"/>
      <c r="KDC112" s="43"/>
      <c r="KDD112" s="43"/>
      <c r="KDE112" s="43"/>
      <c r="KDF112" s="52"/>
      <c r="KDG112" s="43"/>
      <c r="KDH112" s="43"/>
      <c r="KDI112" s="43"/>
      <c r="KDJ112" s="43"/>
      <c r="KDK112" s="43"/>
      <c r="KDL112" s="43"/>
      <c r="KDM112" s="43"/>
      <c r="KDN112" s="43"/>
      <c r="KDO112" s="43"/>
      <c r="KDP112" s="43"/>
      <c r="KDQ112" s="43"/>
      <c r="KDR112" s="43"/>
      <c r="KDS112" s="43"/>
      <c r="KDT112" s="43"/>
      <c r="KDU112" s="43"/>
      <c r="KDV112" s="43"/>
      <c r="KDW112" s="43"/>
      <c r="KDX112" s="43"/>
      <c r="KDY112" s="43"/>
      <c r="KDZ112" s="43"/>
      <c r="KEA112" s="43"/>
      <c r="KEB112" s="52"/>
      <c r="KEC112" s="43"/>
      <c r="KED112" s="43"/>
      <c r="KEE112" s="43"/>
      <c r="KEF112" s="43"/>
      <c r="KEG112" s="43"/>
      <c r="KEH112" s="43"/>
      <c r="KEI112" s="43"/>
      <c r="KEJ112" s="43"/>
      <c r="KEK112" s="43"/>
      <c r="KEL112" s="43"/>
      <c r="KEM112" s="43"/>
      <c r="KEN112" s="43"/>
      <c r="KEO112" s="43"/>
      <c r="KEP112" s="43"/>
      <c r="KEQ112" s="43"/>
      <c r="KER112" s="43"/>
      <c r="KES112" s="43"/>
      <c r="KET112" s="43"/>
      <c r="KEU112" s="43"/>
      <c r="KEV112" s="43"/>
      <c r="KEW112" s="43"/>
      <c r="KEX112" s="52"/>
      <c r="KEY112" s="43"/>
      <c r="KEZ112" s="43"/>
      <c r="KFA112" s="43"/>
      <c r="KFB112" s="43"/>
      <c r="KFC112" s="43"/>
      <c r="KFD112" s="43"/>
      <c r="KFE112" s="43"/>
      <c r="KFF112" s="43"/>
      <c r="KFG112" s="43"/>
      <c r="KFH112" s="43"/>
      <c r="KFI112" s="43"/>
      <c r="KFJ112" s="43"/>
      <c r="KFK112" s="43"/>
      <c r="KFL112" s="43"/>
      <c r="KFM112" s="43"/>
      <c r="KFN112" s="43"/>
      <c r="KFO112" s="43"/>
      <c r="KFP112" s="43"/>
      <c r="KFQ112" s="43"/>
      <c r="KFR112" s="43"/>
      <c r="KFS112" s="43"/>
      <c r="KFT112" s="52"/>
      <c r="KFU112" s="43"/>
      <c r="KFV112" s="43"/>
      <c r="KFW112" s="43"/>
      <c r="KFX112" s="43"/>
      <c r="KFY112" s="43"/>
      <c r="KFZ112" s="43"/>
      <c r="KGA112" s="43"/>
      <c r="KGB112" s="43"/>
      <c r="KGC112" s="43"/>
      <c r="KGD112" s="43"/>
      <c r="KGE112" s="43"/>
      <c r="KGF112" s="43"/>
      <c r="KGG112" s="43"/>
      <c r="KGH112" s="43"/>
      <c r="KGI112" s="43"/>
      <c r="KGJ112" s="43"/>
      <c r="KGK112" s="43"/>
      <c r="KGL112" s="43"/>
      <c r="KGM112" s="43"/>
      <c r="KGN112" s="43"/>
      <c r="KGO112" s="43"/>
      <c r="KGP112" s="52"/>
      <c r="KGQ112" s="43"/>
      <c r="KGR112" s="43"/>
      <c r="KGS112" s="43"/>
      <c r="KGT112" s="43"/>
      <c r="KGU112" s="43"/>
      <c r="KGV112" s="43"/>
      <c r="KGW112" s="43"/>
      <c r="KGX112" s="43"/>
      <c r="KGY112" s="43"/>
      <c r="KGZ112" s="43"/>
      <c r="KHA112" s="43"/>
      <c r="KHB112" s="43"/>
      <c r="KHC112" s="43"/>
      <c r="KHD112" s="43"/>
      <c r="KHE112" s="43"/>
      <c r="KHF112" s="43"/>
      <c r="KHG112" s="43"/>
      <c r="KHH112" s="43"/>
      <c r="KHI112" s="43"/>
      <c r="KHJ112" s="43"/>
      <c r="KHK112" s="43"/>
      <c r="KHL112" s="52"/>
      <c r="KHM112" s="43"/>
      <c r="KHN112" s="43"/>
      <c r="KHO112" s="43"/>
      <c r="KHP112" s="43"/>
      <c r="KHQ112" s="43"/>
      <c r="KHR112" s="43"/>
      <c r="KHS112" s="43"/>
      <c r="KHT112" s="43"/>
      <c r="KHU112" s="43"/>
      <c r="KHV112" s="43"/>
      <c r="KHW112" s="43"/>
      <c r="KHX112" s="43"/>
      <c r="KHY112" s="43"/>
      <c r="KHZ112" s="43"/>
      <c r="KIA112" s="43"/>
      <c r="KIB112" s="43"/>
      <c r="KIC112" s="43"/>
      <c r="KID112" s="43"/>
      <c r="KIE112" s="43"/>
      <c r="KIF112" s="43"/>
      <c r="KIG112" s="43"/>
      <c r="KIH112" s="52"/>
      <c r="KII112" s="43"/>
      <c r="KIJ112" s="43"/>
      <c r="KIK112" s="43"/>
      <c r="KIL112" s="43"/>
      <c r="KIM112" s="43"/>
      <c r="KIN112" s="43"/>
      <c r="KIO112" s="43"/>
      <c r="KIP112" s="43"/>
      <c r="KIQ112" s="43"/>
      <c r="KIR112" s="43"/>
      <c r="KIS112" s="43"/>
      <c r="KIT112" s="43"/>
      <c r="KIU112" s="43"/>
      <c r="KIV112" s="43"/>
      <c r="KIW112" s="43"/>
      <c r="KIX112" s="43"/>
      <c r="KIY112" s="43"/>
      <c r="KIZ112" s="43"/>
      <c r="KJA112" s="43"/>
      <c r="KJB112" s="43"/>
      <c r="KJC112" s="43"/>
      <c r="KJD112" s="52"/>
      <c r="KJE112" s="43"/>
      <c r="KJF112" s="43"/>
      <c r="KJG112" s="43"/>
      <c r="KJH112" s="43"/>
      <c r="KJI112" s="43"/>
      <c r="KJJ112" s="43"/>
      <c r="KJK112" s="43"/>
      <c r="KJL112" s="43"/>
      <c r="KJM112" s="43"/>
      <c r="KJN112" s="43"/>
      <c r="KJO112" s="43"/>
      <c r="KJP112" s="43"/>
      <c r="KJQ112" s="43"/>
      <c r="KJR112" s="43"/>
      <c r="KJS112" s="43"/>
      <c r="KJT112" s="43"/>
      <c r="KJU112" s="43"/>
      <c r="KJV112" s="43"/>
      <c r="KJW112" s="43"/>
      <c r="KJX112" s="43"/>
      <c r="KJY112" s="43"/>
      <c r="KJZ112" s="52"/>
      <c r="KKA112" s="43"/>
      <c r="KKB112" s="43"/>
      <c r="KKC112" s="43"/>
      <c r="KKD112" s="43"/>
      <c r="KKE112" s="43"/>
      <c r="KKF112" s="43"/>
      <c r="KKG112" s="43"/>
      <c r="KKH112" s="43"/>
      <c r="KKI112" s="43"/>
      <c r="KKJ112" s="43"/>
      <c r="KKK112" s="43"/>
      <c r="KKL112" s="43"/>
      <c r="KKM112" s="43"/>
      <c r="KKN112" s="43"/>
      <c r="KKO112" s="43"/>
      <c r="KKP112" s="43"/>
      <c r="KKQ112" s="43"/>
      <c r="KKR112" s="43"/>
      <c r="KKS112" s="43"/>
      <c r="KKT112" s="43"/>
      <c r="KKU112" s="43"/>
      <c r="KKV112" s="52"/>
      <c r="KKW112" s="43"/>
      <c r="KKX112" s="43"/>
      <c r="KKY112" s="43"/>
      <c r="KKZ112" s="43"/>
      <c r="KLA112" s="43"/>
      <c r="KLB112" s="43"/>
      <c r="KLC112" s="43"/>
      <c r="KLD112" s="43"/>
      <c r="KLE112" s="43"/>
      <c r="KLF112" s="43"/>
      <c r="KLG112" s="43"/>
      <c r="KLH112" s="43"/>
      <c r="KLI112" s="43"/>
      <c r="KLJ112" s="43"/>
      <c r="KLK112" s="43"/>
      <c r="KLL112" s="43"/>
      <c r="KLM112" s="43"/>
      <c r="KLN112" s="43"/>
      <c r="KLO112" s="43"/>
      <c r="KLP112" s="43"/>
      <c r="KLQ112" s="43"/>
      <c r="KLR112" s="52"/>
      <c r="KLS112" s="43"/>
      <c r="KLT112" s="43"/>
      <c r="KLU112" s="43"/>
      <c r="KLV112" s="43"/>
      <c r="KLW112" s="43"/>
      <c r="KLX112" s="43"/>
      <c r="KLY112" s="43"/>
      <c r="KLZ112" s="43"/>
      <c r="KMA112" s="43"/>
      <c r="KMB112" s="43"/>
      <c r="KMC112" s="43"/>
      <c r="KMD112" s="43"/>
      <c r="KME112" s="43"/>
      <c r="KMF112" s="43"/>
      <c r="KMG112" s="43"/>
      <c r="KMH112" s="43"/>
      <c r="KMI112" s="43"/>
      <c r="KMJ112" s="43"/>
      <c r="KMK112" s="43"/>
      <c r="KML112" s="43"/>
      <c r="KMM112" s="43"/>
      <c r="KMN112" s="52"/>
      <c r="KMO112" s="43"/>
      <c r="KMP112" s="43"/>
      <c r="KMQ112" s="43"/>
      <c r="KMR112" s="43"/>
      <c r="KMS112" s="43"/>
      <c r="KMT112" s="43"/>
      <c r="KMU112" s="43"/>
      <c r="KMV112" s="43"/>
      <c r="KMW112" s="43"/>
      <c r="KMX112" s="43"/>
      <c r="KMY112" s="43"/>
      <c r="KMZ112" s="43"/>
      <c r="KNA112" s="43"/>
      <c r="KNB112" s="43"/>
      <c r="KNC112" s="43"/>
      <c r="KND112" s="43"/>
      <c r="KNE112" s="43"/>
      <c r="KNF112" s="43"/>
      <c r="KNG112" s="43"/>
      <c r="KNH112" s="43"/>
      <c r="KNI112" s="43"/>
      <c r="KNJ112" s="52"/>
      <c r="KNK112" s="43"/>
      <c r="KNL112" s="43"/>
      <c r="KNM112" s="43"/>
      <c r="KNN112" s="43"/>
      <c r="KNO112" s="43"/>
      <c r="KNP112" s="43"/>
      <c r="KNQ112" s="43"/>
      <c r="KNR112" s="43"/>
      <c r="KNS112" s="43"/>
      <c r="KNT112" s="43"/>
      <c r="KNU112" s="43"/>
      <c r="KNV112" s="43"/>
      <c r="KNW112" s="43"/>
      <c r="KNX112" s="43"/>
      <c r="KNY112" s="43"/>
      <c r="KNZ112" s="43"/>
      <c r="KOA112" s="43"/>
      <c r="KOB112" s="43"/>
      <c r="KOC112" s="43"/>
      <c r="KOD112" s="43"/>
      <c r="KOE112" s="43"/>
      <c r="KOF112" s="52"/>
      <c r="KOG112" s="43"/>
      <c r="KOH112" s="43"/>
      <c r="KOI112" s="43"/>
      <c r="KOJ112" s="43"/>
      <c r="KOK112" s="43"/>
      <c r="KOL112" s="43"/>
      <c r="KOM112" s="43"/>
      <c r="KON112" s="43"/>
      <c r="KOO112" s="43"/>
      <c r="KOP112" s="43"/>
      <c r="KOQ112" s="43"/>
      <c r="KOR112" s="43"/>
      <c r="KOS112" s="43"/>
      <c r="KOT112" s="43"/>
      <c r="KOU112" s="43"/>
      <c r="KOV112" s="43"/>
      <c r="KOW112" s="43"/>
      <c r="KOX112" s="43"/>
      <c r="KOY112" s="43"/>
      <c r="KOZ112" s="43"/>
      <c r="KPA112" s="43"/>
      <c r="KPB112" s="52"/>
      <c r="KPC112" s="43"/>
      <c r="KPD112" s="43"/>
      <c r="KPE112" s="43"/>
      <c r="KPF112" s="43"/>
      <c r="KPG112" s="43"/>
      <c r="KPH112" s="43"/>
      <c r="KPI112" s="43"/>
      <c r="KPJ112" s="43"/>
      <c r="KPK112" s="43"/>
      <c r="KPL112" s="43"/>
      <c r="KPM112" s="43"/>
      <c r="KPN112" s="43"/>
      <c r="KPO112" s="43"/>
      <c r="KPP112" s="43"/>
      <c r="KPQ112" s="43"/>
      <c r="KPR112" s="43"/>
      <c r="KPS112" s="43"/>
      <c r="KPT112" s="43"/>
      <c r="KPU112" s="43"/>
      <c r="KPV112" s="43"/>
      <c r="KPW112" s="43"/>
      <c r="KPX112" s="52"/>
      <c r="KPY112" s="43"/>
      <c r="KPZ112" s="43"/>
      <c r="KQA112" s="43"/>
      <c r="KQB112" s="43"/>
      <c r="KQC112" s="43"/>
      <c r="KQD112" s="43"/>
      <c r="KQE112" s="43"/>
      <c r="KQF112" s="43"/>
      <c r="KQG112" s="43"/>
      <c r="KQH112" s="43"/>
      <c r="KQI112" s="43"/>
      <c r="KQJ112" s="43"/>
      <c r="KQK112" s="43"/>
      <c r="KQL112" s="43"/>
      <c r="KQM112" s="43"/>
      <c r="KQN112" s="43"/>
      <c r="KQO112" s="43"/>
      <c r="KQP112" s="43"/>
      <c r="KQQ112" s="43"/>
      <c r="KQR112" s="43"/>
      <c r="KQS112" s="43"/>
      <c r="KQT112" s="52"/>
      <c r="KQU112" s="43"/>
      <c r="KQV112" s="43"/>
      <c r="KQW112" s="43"/>
      <c r="KQX112" s="43"/>
      <c r="KQY112" s="43"/>
      <c r="KQZ112" s="43"/>
      <c r="KRA112" s="43"/>
      <c r="KRB112" s="43"/>
      <c r="KRC112" s="43"/>
      <c r="KRD112" s="43"/>
      <c r="KRE112" s="43"/>
      <c r="KRF112" s="43"/>
      <c r="KRG112" s="43"/>
      <c r="KRH112" s="43"/>
      <c r="KRI112" s="43"/>
      <c r="KRJ112" s="43"/>
      <c r="KRK112" s="43"/>
      <c r="KRL112" s="43"/>
      <c r="KRM112" s="43"/>
      <c r="KRN112" s="43"/>
      <c r="KRO112" s="43"/>
      <c r="KRP112" s="52"/>
      <c r="KRQ112" s="43"/>
      <c r="KRR112" s="43"/>
      <c r="KRS112" s="43"/>
      <c r="KRT112" s="43"/>
      <c r="KRU112" s="43"/>
      <c r="KRV112" s="43"/>
      <c r="KRW112" s="43"/>
      <c r="KRX112" s="43"/>
      <c r="KRY112" s="43"/>
      <c r="KRZ112" s="43"/>
      <c r="KSA112" s="43"/>
      <c r="KSB112" s="43"/>
      <c r="KSC112" s="43"/>
      <c r="KSD112" s="43"/>
      <c r="KSE112" s="43"/>
      <c r="KSF112" s="43"/>
      <c r="KSG112" s="43"/>
      <c r="KSH112" s="43"/>
      <c r="KSI112" s="43"/>
      <c r="KSJ112" s="43"/>
      <c r="KSK112" s="43"/>
      <c r="KSL112" s="52"/>
      <c r="KSM112" s="43"/>
      <c r="KSN112" s="43"/>
      <c r="KSO112" s="43"/>
      <c r="KSP112" s="43"/>
      <c r="KSQ112" s="43"/>
      <c r="KSR112" s="43"/>
      <c r="KSS112" s="43"/>
      <c r="KST112" s="43"/>
      <c r="KSU112" s="43"/>
      <c r="KSV112" s="43"/>
      <c r="KSW112" s="43"/>
      <c r="KSX112" s="43"/>
      <c r="KSY112" s="43"/>
      <c r="KSZ112" s="43"/>
      <c r="KTA112" s="43"/>
      <c r="KTB112" s="43"/>
      <c r="KTC112" s="43"/>
      <c r="KTD112" s="43"/>
      <c r="KTE112" s="43"/>
      <c r="KTF112" s="43"/>
      <c r="KTG112" s="43"/>
      <c r="KTH112" s="52"/>
      <c r="KTI112" s="43"/>
      <c r="KTJ112" s="43"/>
      <c r="KTK112" s="43"/>
      <c r="KTL112" s="43"/>
      <c r="KTM112" s="43"/>
      <c r="KTN112" s="43"/>
      <c r="KTO112" s="43"/>
      <c r="KTP112" s="43"/>
      <c r="KTQ112" s="43"/>
      <c r="KTR112" s="43"/>
      <c r="KTS112" s="43"/>
      <c r="KTT112" s="43"/>
      <c r="KTU112" s="43"/>
      <c r="KTV112" s="43"/>
      <c r="KTW112" s="43"/>
      <c r="KTX112" s="43"/>
      <c r="KTY112" s="43"/>
      <c r="KTZ112" s="43"/>
      <c r="KUA112" s="43"/>
      <c r="KUB112" s="43"/>
      <c r="KUC112" s="43"/>
      <c r="KUD112" s="52"/>
      <c r="KUE112" s="43"/>
      <c r="KUF112" s="43"/>
      <c r="KUG112" s="43"/>
      <c r="KUH112" s="43"/>
      <c r="KUI112" s="43"/>
      <c r="KUJ112" s="43"/>
      <c r="KUK112" s="43"/>
      <c r="KUL112" s="43"/>
      <c r="KUM112" s="43"/>
      <c r="KUN112" s="43"/>
      <c r="KUO112" s="43"/>
      <c r="KUP112" s="43"/>
      <c r="KUQ112" s="43"/>
      <c r="KUR112" s="43"/>
      <c r="KUS112" s="43"/>
      <c r="KUT112" s="43"/>
      <c r="KUU112" s="43"/>
      <c r="KUV112" s="43"/>
      <c r="KUW112" s="43"/>
      <c r="KUX112" s="43"/>
      <c r="KUY112" s="43"/>
      <c r="KUZ112" s="52"/>
      <c r="KVA112" s="43"/>
      <c r="KVB112" s="43"/>
      <c r="KVC112" s="43"/>
      <c r="KVD112" s="43"/>
      <c r="KVE112" s="43"/>
      <c r="KVF112" s="43"/>
      <c r="KVG112" s="43"/>
      <c r="KVH112" s="43"/>
      <c r="KVI112" s="43"/>
      <c r="KVJ112" s="43"/>
      <c r="KVK112" s="43"/>
      <c r="KVL112" s="43"/>
      <c r="KVM112" s="43"/>
      <c r="KVN112" s="43"/>
      <c r="KVO112" s="43"/>
      <c r="KVP112" s="43"/>
      <c r="KVQ112" s="43"/>
      <c r="KVR112" s="43"/>
      <c r="KVS112" s="43"/>
      <c r="KVT112" s="43"/>
      <c r="KVU112" s="43"/>
      <c r="KVV112" s="52"/>
      <c r="KVW112" s="43"/>
      <c r="KVX112" s="43"/>
      <c r="KVY112" s="43"/>
      <c r="KVZ112" s="43"/>
      <c r="KWA112" s="43"/>
      <c r="KWB112" s="43"/>
      <c r="KWC112" s="43"/>
      <c r="KWD112" s="43"/>
      <c r="KWE112" s="43"/>
      <c r="KWF112" s="43"/>
      <c r="KWG112" s="43"/>
      <c r="KWH112" s="43"/>
      <c r="KWI112" s="43"/>
      <c r="KWJ112" s="43"/>
      <c r="KWK112" s="43"/>
      <c r="KWL112" s="43"/>
      <c r="KWM112" s="43"/>
      <c r="KWN112" s="43"/>
      <c r="KWO112" s="43"/>
      <c r="KWP112" s="43"/>
      <c r="KWQ112" s="43"/>
      <c r="KWR112" s="52"/>
      <c r="KWS112" s="43"/>
      <c r="KWT112" s="43"/>
      <c r="KWU112" s="43"/>
      <c r="KWV112" s="43"/>
      <c r="KWW112" s="43"/>
      <c r="KWX112" s="43"/>
      <c r="KWY112" s="43"/>
      <c r="KWZ112" s="43"/>
      <c r="KXA112" s="43"/>
      <c r="KXB112" s="43"/>
      <c r="KXC112" s="43"/>
      <c r="KXD112" s="43"/>
      <c r="KXE112" s="43"/>
      <c r="KXF112" s="43"/>
      <c r="KXG112" s="43"/>
      <c r="KXH112" s="43"/>
      <c r="KXI112" s="43"/>
      <c r="KXJ112" s="43"/>
      <c r="KXK112" s="43"/>
      <c r="KXL112" s="43"/>
      <c r="KXM112" s="43"/>
      <c r="KXN112" s="52"/>
      <c r="KXO112" s="43"/>
      <c r="KXP112" s="43"/>
      <c r="KXQ112" s="43"/>
      <c r="KXR112" s="43"/>
      <c r="KXS112" s="43"/>
      <c r="KXT112" s="43"/>
      <c r="KXU112" s="43"/>
      <c r="KXV112" s="43"/>
      <c r="KXW112" s="43"/>
      <c r="KXX112" s="43"/>
      <c r="KXY112" s="43"/>
      <c r="KXZ112" s="43"/>
      <c r="KYA112" s="43"/>
      <c r="KYB112" s="43"/>
      <c r="KYC112" s="43"/>
      <c r="KYD112" s="43"/>
      <c r="KYE112" s="43"/>
      <c r="KYF112" s="43"/>
      <c r="KYG112" s="43"/>
      <c r="KYH112" s="43"/>
      <c r="KYI112" s="43"/>
      <c r="KYJ112" s="52"/>
      <c r="KYK112" s="43"/>
      <c r="KYL112" s="43"/>
      <c r="KYM112" s="43"/>
      <c r="KYN112" s="43"/>
      <c r="KYO112" s="43"/>
      <c r="KYP112" s="43"/>
      <c r="KYQ112" s="43"/>
      <c r="KYR112" s="43"/>
      <c r="KYS112" s="43"/>
      <c r="KYT112" s="43"/>
      <c r="KYU112" s="43"/>
      <c r="KYV112" s="43"/>
      <c r="KYW112" s="43"/>
      <c r="KYX112" s="43"/>
      <c r="KYY112" s="43"/>
      <c r="KYZ112" s="43"/>
      <c r="KZA112" s="43"/>
      <c r="KZB112" s="43"/>
      <c r="KZC112" s="43"/>
      <c r="KZD112" s="43"/>
      <c r="KZE112" s="43"/>
      <c r="KZF112" s="52"/>
      <c r="KZG112" s="43"/>
      <c r="KZH112" s="43"/>
      <c r="KZI112" s="43"/>
      <c r="KZJ112" s="43"/>
      <c r="KZK112" s="43"/>
      <c r="KZL112" s="43"/>
      <c r="KZM112" s="43"/>
      <c r="KZN112" s="43"/>
      <c r="KZO112" s="43"/>
      <c r="KZP112" s="43"/>
      <c r="KZQ112" s="43"/>
      <c r="KZR112" s="43"/>
      <c r="KZS112" s="43"/>
      <c r="KZT112" s="43"/>
      <c r="KZU112" s="43"/>
      <c r="KZV112" s="43"/>
      <c r="KZW112" s="43"/>
      <c r="KZX112" s="43"/>
      <c r="KZY112" s="43"/>
      <c r="KZZ112" s="43"/>
      <c r="LAA112" s="43"/>
      <c r="LAB112" s="52"/>
      <c r="LAC112" s="43"/>
      <c r="LAD112" s="43"/>
      <c r="LAE112" s="43"/>
      <c r="LAF112" s="43"/>
      <c r="LAG112" s="43"/>
      <c r="LAH112" s="43"/>
      <c r="LAI112" s="43"/>
      <c r="LAJ112" s="43"/>
      <c r="LAK112" s="43"/>
      <c r="LAL112" s="43"/>
      <c r="LAM112" s="43"/>
      <c r="LAN112" s="43"/>
      <c r="LAO112" s="43"/>
      <c r="LAP112" s="43"/>
      <c r="LAQ112" s="43"/>
      <c r="LAR112" s="43"/>
      <c r="LAS112" s="43"/>
      <c r="LAT112" s="43"/>
      <c r="LAU112" s="43"/>
      <c r="LAV112" s="43"/>
      <c r="LAW112" s="43"/>
      <c r="LAX112" s="52"/>
      <c r="LAY112" s="43"/>
      <c r="LAZ112" s="43"/>
      <c r="LBA112" s="43"/>
      <c r="LBB112" s="43"/>
      <c r="LBC112" s="43"/>
      <c r="LBD112" s="43"/>
      <c r="LBE112" s="43"/>
      <c r="LBF112" s="43"/>
      <c r="LBG112" s="43"/>
      <c r="LBH112" s="43"/>
      <c r="LBI112" s="43"/>
      <c r="LBJ112" s="43"/>
      <c r="LBK112" s="43"/>
      <c r="LBL112" s="43"/>
      <c r="LBM112" s="43"/>
      <c r="LBN112" s="43"/>
      <c r="LBO112" s="43"/>
      <c r="LBP112" s="43"/>
      <c r="LBQ112" s="43"/>
      <c r="LBR112" s="43"/>
      <c r="LBS112" s="43"/>
      <c r="LBT112" s="52"/>
      <c r="LBU112" s="43"/>
      <c r="LBV112" s="43"/>
      <c r="LBW112" s="43"/>
      <c r="LBX112" s="43"/>
      <c r="LBY112" s="43"/>
      <c r="LBZ112" s="43"/>
      <c r="LCA112" s="43"/>
      <c r="LCB112" s="43"/>
      <c r="LCC112" s="43"/>
      <c r="LCD112" s="43"/>
      <c r="LCE112" s="43"/>
      <c r="LCF112" s="43"/>
      <c r="LCG112" s="43"/>
      <c r="LCH112" s="43"/>
      <c r="LCI112" s="43"/>
      <c r="LCJ112" s="43"/>
      <c r="LCK112" s="43"/>
      <c r="LCL112" s="43"/>
      <c r="LCM112" s="43"/>
      <c r="LCN112" s="43"/>
      <c r="LCO112" s="43"/>
      <c r="LCP112" s="52"/>
      <c r="LCQ112" s="43"/>
      <c r="LCR112" s="43"/>
      <c r="LCS112" s="43"/>
      <c r="LCT112" s="43"/>
      <c r="LCU112" s="43"/>
      <c r="LCV112" s="43"/>
      <c r="LCW112" s="43"/>
      <c r="LCX112" s="43"/>
      <c r="LCY112" s="43"/>
      <c r="LCZ112" s="43"/>
      <c r="LDA112" s="43"/>
      <c r="LDB112" s="43"/>
      <c r="LDC112" s="43"/>
      <c r="LDD112" s="43"/>
      <c r="LDE112" s="43"/>
      <c r="LDF112" s="43"/>
      <c r="LDG112" s="43"/>
      <c r="LDH112" s="43"/>
      <c r="LDI112" s="43"/>
      <c r="LDJ112" s="43"/>
      <c r="LDK112" s="43"/>
      <c r="LDL112" s="52"/>
      <c r="LDM112" s="43"/>
      <c r="LDN112" s="43"/>
      <c r="LDO112" s="43"/>
      <c r="LDP112" s="43"/>
      <c r="LDQ112" s="43"/>
      <c r="LDR112" s="43"/>
      <c r="LDS112" s="43"/>
      <c r="LDT112" s="43"/>
      <c r="LDU112" s="43"/>
      <c r="LDV112" s="43"/>
      <c r="LDW112" s="43"/>
      <c r="LDX112" s="43"/>
      <c r="LDY112" s="43"/>
      <c r="LDZ112" s="43"/>
      <c r="LEA112" s="43"/>
      <c r="LEB112" s="43"/>
      <c r="LEC112" s="43"/>
      <c r="LED112" s="43"/>
      <c r="LEE112" s="43"/>
      <c r="LEF112" s="43"/>
      <c r="LEG112" s="43"/>
      <c r="LEH112" s="52"/>
      <c r="LEI112" s="43"/>
      <c r="LEJ112" s="43"/>
      <c r="LEK112" s="43"/>
      <c r="LEL112" s="43"/>
      <c r="LEM112" s="43"/>
      <c r="LEN112" s="43"/>
      <c r="LEO112" s="43"/>
      <c r="LEP112" s="43"/>
      <c r="LEQ112" s="43"/>
      <c r="LER112" s="43"/>
      <c r="LES112" s="43"/>
      <c r="LET112" s="43"/>
      <c r="LEU112" s="43"/>
      <c r="LEV112" s="43"/>
      <c r="LEW112" s="43"/>
      <c r="LEX112" s="43"/>
      <c r="LEY112" s="43"/>
      <c r="LEZ112" s="43"/>
      <c r="LFA112" s="43"/>
      <c r="LFB112" s="43"/>
      <c r="LFC112" s="43"/>
      <c r="LFD112" s="52"/>
      <c r="LFE112" s="43"/>
      <c r="LFF112" s="43"/>
      <c r="LFG112" s="43"/>
      <c r="LFH112" s="43"/>
      <c r="LFI112" s="43"/>
      <c r="LFJ112" s="43"/>
      <c r="LFK112" s="43"/>
      <c r="LFL112" s="43"/>
      <c r="LFM112" s="43"/>
      <c r="LFN112" s="43"/>
      <c r="LFO112" s="43"/>
      <c r="LFP112" s="43"/>
      <c r="LFQ112" s="43"/>
      <c r="LFR112" s="43"/>
      <c r="LFS112" s="43"/>
      <c r="LFT112" s="43"/>
      <c r="LFU112" s="43"/>
      <c r="LFV112" s="43"/>
      <c r="LFW112" s="43"/>
      <c r="LFX112" s="43"/>
      <c r="LFY112" s="43"/>
      <c r="LFZ112" s="52"/>
      <c r="LGA112" s="43"/>
      <c r="LGB112" s="43"/>
      <c r="LGC112" s="43"/>
      <c r="LGD112" s="43"/>
      <c r="LGE112" s="43"/>
      <c r="LGF112" s="43"/>
      <c r="LGG112" s="43"/>
      <c r="LGH112" s="43"/>
      <c r="LGI112" s="43"/>
      <c r="LGJ112" s="43"/>
      <c r="LGK112" s="43"/>
      <c r="LGL112" s="43"/>
      <c r="LGM112" s="43"/>
      <c r="LGN112" s="43"/>
      <c r="LGO112" s="43"/>
      <c r="LGP112" s="43"/>
      <c r="LGQ112" s="43"/>
      <c r="LGR112" s="43"/>
      <c r="LGS112" s="43"/>
      <c r="LGT112" s="43"/>
      <c r="LGU112" s="43"/>
      <c r="LGV112" s="52"/>
      <c r="LGW112" s="43"/>
      <c r="LGX112" s="43"/>
      <c r="LGY112" s="43"/>
      <c r="LGZ112" s="43"/>
      <c r="LHA112" s="43"/>
      <c r="LHB112" s="43"/>
      <c r="LHC112" s="43"/>
      <c r="LHD112" s="43"/>
      <c r="LHE112" s="43"/>
      <c r="LHF112" s="43"/>
      <c r="LHG112" s="43"/>
      <c r="LHH112" s="43"/>
      <c r="LHI112" s="43"/>
      <c r="LHJ112" s="43"/>
      <c r="LHK112" s="43"/>
      <c r="LHL112" s="43"/>
      <c r="LHM112" s="43"/>
      <c r="LHN112" s="43"/>
      <c r="LHO112" s="43"/>
      <c r="LHP112" s="43"/>
      <c r="LHQ112" s="43"/>
      <c r="LHR112" s="52"/>
      <c r="LHS112" s="43"/>
      <c r="LHT112" s="43"/>
      <c r="LHU112" s="43"/>
      <c r="LHV112" s="43"/>
      <c r="LHW112" s="43"/>
      <c r="LHX112" s="43"/>
      <c r="LHY112" s="43"/>
      <c r="LHZ112" s="43"/>
      <c r="LIA112" s="43"/>
      <c r="LIB112" s="43"/>
      <c r="LIC112" s="43"/>
      <c r="LID112" s="43"/>
      <c r="LIE112" s="43"/>
      <c r="LIF112" s="43"/>
      <c r="LIG112" s="43"/>
      <c r="LIH112" s="43"/>
      <c r="LII112" s="43"/>
      <c r="LIJ112" s="43"/>
      <c r="LIK112" s="43"/>
      <c r="LIL112" s="43"/>
      <c r="LIM112" s="43"/>
      <c r="LIN112" s="52"/>
      <c r="LIO112" s="43"/>
      <c r="LIP112" s="43"/>
      <c r="LIQ112" s="43"/>
      <c r="LIR112" s="43"/>
      <c r="LIS112" s="43"/>
      <c r="LIT112" s="43"/>
      <c r="LIU112" s="43"/>
      <c r="LIV112" s="43"/>
      <c r="LIW112" s="43"/>
      <c r="LIX112" s="43"/>
      <c r="LIY112" s="43"/>
      <c r="LIZ112" s="43"/>
      <c r="LJA112" s="43"/>
      <c r="LJB112" s="43"/>
      <c r="LJC112" s="43"/>
      <c r="LJD112" s="43"/>
      <c r="LJE112" s="43"/>
      <c r="LJF112" s="43"/>
      <c r="LJG112" s="43"/>
      <c r="LJH112" s="43"/>
      <c r="LJI112" s="43"/>
      <c r="LJJ112" s="52"/>
      <c r="LJK112" s="43"/>
      <c r="LJL112" s="43"/>
      <c r="LJM112" s="43"/>
      <c r="LJN112" s="43"/>
      <c r="LJO112" s="43"/>
      <c r="LJP112" s="43"/>
      <c r="LJQ112" s="43"/>
      <c r="LJR112" s="43"/>
      <c r="LJS112" s="43"/>
      <c r="LJT112" s="43"/>
      <c r="LJU112" s="43"/>
      <c r="LJV112" s="43"/>
      <c r="LJW112" s="43"/>
      <c r="LJX112" s="43"/>
      <c r="LJY112" s="43"/>
      <c r="LJZ112" s="43"/>
      <c r="LKA112" s="43"/>
      <c r="LKB112" s="43"/>
      <c r="LKC112" s="43"/>
      <c r="LKD112" s="43"/>
      <c r="LKE112" s="43"/>
      <c r="LKF112" s="52"/>
      <c r="LKG112" s="43"/>
      <c r="LKH112" s="43"/>
      <c r="LKI112" s="43"/>
      <c r="LKJ112" s="43"/>
      <c r="LKK112" s="43"/>
      <c r="LKL112" s="43"/>
      <c r="LKM112" s="43"/>
      <c r="LKN112" s="43"/>
      <c r="LKO112" s="43"/>
      <c r="LKP112" s="43"/>
      <c r="LKQ112" s="43"/>
      <c r="LKR112" s="43"/>
      <c r="LKS112" s="43"/>
      <c r="LKT112" s="43"/>
      <c r="LKU112" s="43"/>
      <c r="LKV112" s="43"/>
      <c r="LKW112" s="43"/>
      <c r="LKX112" s="43"/>
      <c r="LKY112" s="43"/>
      <c r="LKZ112" s="43"/>
      <c r="LLA112" s="43"/>
      <c r="LLB112" s="52"/>
      <c r="LLC112" s="43"/>
      <c r="LLD112" s="43"/>
      <c r="LLE112" s="43"/>
      <c r="LLF112" s="43"/>
      <c r="LLG112" s="43"/>
      <c r="LLH112" s="43"/>
      <c r="LLI112" s="43"/>
      <c r="LLJ112" s="43"/>
      <c r="LLK112" s="43"/>
      <c r="LLL112" s="43"/>
      <c r="LLM112" s="43"/>
      <c r="LLN112" s="43"/>
      <c r="LLO112" s="43"/>
      <c r="LLP112" s="43"/>
      <c r="LLQ112" s="43"/>
      <c r="LLR112" s="43"/>
      <c r="LLS112" s="43"/>
      <c r="LLT112" s="43"/>
      <c r="LLU112" s="43"/>
      <c r="LLV112" s="43"/>
      <c r="LLW112" s="43"/>
      <c r="LLX112" s="52"/>
      <c r="LLY112" s="43"/>
      <c r="LLZ112" s="43"/>
      <c r="LMA112" s="43"/>
      <c r="LMB112" s="43"/>
      <c r="LMC112" s="43"/>
      <c r="LMD112" s="43"/>
      <c r="LME112" s="43"/>
      <c r="LMF112" s="43"/>
      <c r="LMG112" s="43"/>
      <c r="LMH112" s="43"/>
      <c r="LMI112" s="43"/>
      <c r="LMJ112" s="43"/>
      <c r="LMK112" s="43"/>
      <c r="LML112" s="43"/>
      <c r="LMM112" s="43"/>
      <c r="LMN112" s="43"/>
      <c r="LMO112" s="43"/>
      <c r="LMP112" s="43"/>
      <c r="LMQ112" s="43"/>
      <c r="LMR112" s="43"/>
      <c r="LMS112" s="43"/>
      <c r="LMT112" s="52"/>
      <c r="LMU112" s="43"/>
      <c r="LMV112" s="43"/>
      <c r="LMW112" s="43"/>
      <c r="LMX112" s="43"/>
      <c r="LMY112" s="43"/>
      <c r="LMZ112" s="43"/>
      <c r="LNA112" s="43"/>
      <c r="LNB112" s="43"/>
      <c r="LNC112" s="43"/>
      <c r="LND112" s="43"/>
      <c r="LNE112" s="43"/>
      <c r="LNF112" s="43"/>
      <c r="LNG112" s="43"/>
      <c r="LNH112" s="43"/>
      <c r="LNI112" s="43"/>
      <c r="LNJ112" s="43"/>
      <c r="LNK112" s="43"/>
      <c r="LNL112" s="43"/>
      <c r="LNM112" s="43"/>
      <c r="LNN112" s="43"/>
      <c r="LNO112" s="43"/>
      <c r="LNP112" s="52"/>
      <c r="LNQ112" s="43"/>
      <c r="LNR112" s="43"/>
      <c r="LNS112" s="43"/>
      <c r="LNT112" s="43"/>
      <c r="LNU112" s="43"/>
      <c r="LNV112" s="43"/>
      <c r="LNW112" s="43"/>
      <c r="LNX112" s="43"/>
      <c r="LNY112" s="43"/>
      <c r="LNZ112" s="43"/>
      <c r="LOA112" s="43"/>
      <c r="LOB112" s="43"/>
      <c r="LOC112" s="43"/>
      <c r="LOD112" s="43"/>
      <c r="LOE112" s="43"/>
      <c r="LOF112" s="43"/>
      <c r="LOG112" s="43"/>
      <c r="LOH112" s="43"/>
      <c r="LOI112" s="43"/>
      <c r="LOJ112" s="43"/>
      <c r="LOK112" s="43"/>
      <c r="LOL112" s="52"/>
      <c r="LOM112" s="43"/>
      <c r="LON112" s="43"/>
      <c r="LOO112" s="43"/>
      <c r="LOP112" s="43"/>
      <c r="LOQ112" s="43"/>
      <c r="LOR112" s="43"/>
      <c r="LOS112" s="43"/>
      <c r="LOT112" s="43"/>
      <c r="LOU112" s="43"/>
      <c r="LOV112" s="43"/>
      <c r="LOW112" s="43"/>
      <c r="LOX112" s="43"/>
      <c r="LOY112" s="43"/>
      <c r="LOZ112" s="43"/>
      <c r="LPA112" s="43"/>
      <c r="LPB112" s="43"/>
      <c r="LPC112" s="43"/>
      <c r="LPD112" s="43"/>
      <c r="LPE112" s="43"/>
      <c r="LPF112" s="43"/>
      <c r="LPG112" s="43"/>
      <c r="LPH112" s="52"/>
      <c r="LPI112" s="43"/>
      <c r="LPJ112" s="43"/>
      <c r="LPK112" s="43"/>
      <c r="LPL112" s="43"/>
      <c r="LPM112" s="43"/>
      <c r="LPN112" s="43"/>
      <c r="LPO112" s="43"/>
      <c r="LPP112" s="43"/>
      <c r="LPQ112" s="43"/>
      <c r="LPR112" s="43"/>
      <c r="LPS112" s="43"/>
      <c r="LPT112" s="43"/>
      <c r="LPU112" s="43"/>
      <c r="LPV112" s="43"/>
      <c r="LPW112" s="43"/>
      <c r="LPX112" s="43"/>
      <c r="LPY112" s="43"/>
      <c r="LPZ112" s="43"/>
      <c r="LQA112" s="43"/>
      <c r="LQB112" s="43"/>
      <c r="LQC112" s="43"/>
      <c r="LQD112" s="52"/>
      <c r="LQE112" s="43"/>
      <c r="LQF112" s="43"/>
      <c r="LQG112" s="43"/>
      <c r="LQH112" s="43"/>
      <c r="LQI112" s="43"/>
      <c r="LQJ112" s="43"/>
      <c r="LQK112" s="43"/>
      <c r="LQL112" s="43"/>
      <c r="LQM112" s="43"/>
      <c r="LQN112" s="43"/>
      <c r="LQO112" s="43"/>
      <c r="LQP112" s="43"/>
      <c r="LQQ112" s="43"/>
      <c r="LQR112" s="43"/>
      <c r="LQS112" s="43"/>
      <c r="LQT112" s="43"/>
      <c r="LQU112" s="43"/>
      <c r="LQV112" s="43"/>
      <c r="LQW112" s="43"/>
      <c r="LQX112" s="43"/>
      <c r="LQY112" s="43"/>
      <c r="LQZ112" s="52"/>
      <c r="LRA112" s="43"/>
      <c r="LRB112" s="43"/>
      <c r="LRC112" s="43"/>
      <c r="LRD112" s="43"/>
      <c r="LRE112" s="43"/>
      <c r="LRF112" s="43"/>
      <c r="LRG112" s="43"/>
      <c r="LRH112" s="43"/>
      <c r="LRI112" s="43"/>
      <c r="LRJ112" s="43"/>
      <c r="LRK112" s="43"/>
      <c r="LRL112" s="43"/>
      <c r="LRM112" s="43"/>
      <c r="LRN112" s="43"/>
      <c r="LRO112" s="43"/>
      <c r="LRP112" s="43"/>
      <c r="LRQ112" s="43"/>
      <c r="LRR112" s="43"/>
      <c r="LRS112" s="43"/>
      <c r="LRT112" s="43"/>
      <c r="LRU112" s="43"/>
      <c r="LRV112" s="52"/>
      <c r="LRW112" s="43"/>
      <c r="LRX112" s="43"/>
      <c r="LRY112" s="43"/>
      <c r="LRZ112" s="43"/>
      <c r="LSA112" s="43"/>
      <c r="LSB112" s="43"/>
      <c r="LSC112" s="43"/>
      <c r="LSD112" s="43"/>
      <c r="LSE112" s="43"/>
      <c r="LSF112" s="43"/>
      <c r="LSG112" s="43"/>
      <c r="LSH112" s="43"/>
      <c r="LSI112" s="43"/>
      <c r="LSJ112" s="43"/>
      <c r="LSK112" s="43"/>
      <c r="LSL112" s="43"/>
      <c r="LSM112" s="43"/>
      <c r="LSN112" s="43"/>
      <c r="LSO112" s="43"/>
      <c r="LSP112" s="43"/>
      <c r="LSQ112" s="43"/>
      <c r="LSR112" s="52"/>
      <c r="LSS112" s="43"/>
      <c r="LST112" s="43"/>
      <c r="LSU112" s="43"/>
      <c r="LSV112" s="43"/>
      <c r="LSW112" s="43"/>
      <c r="LSX112" s="43"/>
      <c r="LSY112" s="43"/>
      <c r="LSZ112" s="43"/>
      <c r="LTA112" s="43"/>
      <c r="LTB112" s="43"/>
      <c r="LTC112" s="43"/>
      <c r="LTD112" s="43"/>
      <c r="LTE112" s="43"/>
      <c r="LTF112" s="43"/>
      <c r="LTG112" s="43"/>
      <c r="LTH112" s="43"/>
      <c r="LTI112" s="43"/>
      <c r="LTJ112" s="43"/>
      <c r="LTK112" s="43"/>
      <c r="LTL112" s="43"/>
      <c r="LTM112" s="43"/>
      <c r="LTN112" s="52"/>
      <c r="LTO112" s="43"/>
      <c r="LTP112" s="43"/>
      <c r="LTQ112" s="43"/>
      <c r="LTR112" s="43"/>
      <c r="LTS112" s="43"/>
      <c r="LTT112" s="43"/>
      <c r="LTU112" s="43"/>
      <c r="LTV112" s="43"/>
      <c r="LTW112" s="43"/>
      <c r="LTX112" s="43"/>
      <c r="LTY112" s="43"/>
      <c r="LTZ112" s="43"/>
      <c r="LUA112" s="43"/>
      <c r="LUB112" s="43"/>
      <c r="LUC112" s="43"/>
      <c r="LUD112" s="43"/>
      <c r="LUE112" s="43"/>
      <c r="LUF112" s="43"/>
      <c r="LUG112" s="43"/>
      <c r="LUH112" s="43"/>
      <c r="LUI112" s="43"/>
      <c r="LUJ112" s="52"/>
      <c r="LUK112" s="43"/>
      <c r="LUL112" s="43"/>
      <c r="LUM112" s="43"/>
      <c r="LUN112" s="43"/>
      <c r="LUO112" s="43"/>
      <c r="LUP112" s="43"/>
      <c r="LUQ112" s="43"/>
      <c r="LUR112" s="43"/>
      <c r="LUS112" s="43"/>
      <c r="LUT112" s="43"/>
      <c r="LUU112" s="43"/>
      <c r="LUV112" s="43"/>
      <c r="LUW112" s="43"/>
      <c r="LUX112" s="43"/>
      <c r="LUY112" s="43"/>
      <c r="LUZ112" s="43"/>
      <c r="LVA112" s="43"/>
      <c r="LVB112" s="43"/>
      <c r="LVC112" s="43"/>
      <c r="LVD112" s="43"/>
      <c r="LVE112" s="43"/>
      <c r="LVF112" s="52"/>
      <c r="LVG112" s="43"/>
      <c r="LVH112" s="43"/>
      <c r="LVI112" s="43"/>
      <c r="LVJ112" s="43"/>
      <c r="LVK112" s="43"/>
      <c r="LVL112" s="43"/>
      <c r="LVM112" s="43"/>
      <c r="LVN112" s="43"/>
      <c r="LVO112" s="43"/>
      <c r="LVP112" s="43"/>
      <c r="LVQ112" s="43"/>
      <c r="LVR112" s="43"/>
      <c r="LVS112" s="43"/>
      <c r="LVT112" s="43"/>
      <c r="LVU112" s="43"/>
      <c r="LVV112" s="43"/>
      <c r="LVW112" s="43"/>
      <c r="LVX112" s="43"/>
      <c r="LVY112" s="43"/>
      <c r="LVZ112" s="43"/>
      <c r="LWA112" s="43"/>
      <c r="LWB112" s="52"/>
      <c r="LWC112" s="43"/>
      <c r="LWD112" s="43"/>
      <c r="LWE112" s="43"/>
      <c r="LWF112" s="43"/>
      <c r="LWG112" s="43"/>
      <c r="LWH112" s="43"/>
      <c r="LWI112" s="43"/>
      <c r="LWJ112" s="43"/>
      <c r="LWK112" s="43"/>
      <c r="LWL112" s="43"/>
      <c r="LWM112" s="43"/>
      <c r="LWN112" s="43"/>
      <c r="LWO112" s="43"/>
      <c r="LWP112" s="43"/>
      <c r="LWQ112" s="43"/>
      <c r="LWR112" s="43"/>
      <c r="LWS112" s="43"/>
      <c r="LWT112" s="43"/>
      <c r="LWU112" s="43"/>
      <c r="LWV112" s="43"/>
      <c r="LWW112" s="43"/>
      <c r="LWX112" s="52"/>
      <c r="LWY112" s="43"/>
      <c r="LWZ112" s="43"/>
      <c r="LXA112" s="43"/>
      <c r="LXB112" s="43"/>
      <c r="LXC112" s="43"/>
      <c r="LXD112" s="43"/>
      <c r="LXE112" s="43"/>
      <c r="LXF112" s="43"/>
      <c r="LXG112" s="43"/>
      <c r="LXH112" s="43"/>
      <c r="LXI112" s="43"/>
      <c r="LXJ112" s="43"/>
      <c r="LXK112" s="43"/>
      <c r="LXL112" s="43"/>
      <c r="LXM112" s="43"/>
      <c r="LXN112" s="43"/>
      <c r="LXO112" s="43"/>
      <c r="LXP112" s="43"/>
      <c r="LXQ112" s="43"/>
      <c r="LXR112" s="43"/>
      <c r="LXS112" s="43"/>
      <c r="LXT112" s="52"/>
      <c r="LXU112" s="43"/>
      <c r="LXV112" s="43"/>
      <c r="LXW112" s="43"/>
      <c r="LXX112" s="43"/>
      <c r="LXY112" s="43"/>
      <c r="LXZ112" s="43"/>
      <c r="LYA112" s="43"/>
      <c r="LYB112" s="43"/>
      <c r="LYC112" s="43"/>
      <c r="LYD112" s="43"/>
      <c r="LYE112" s="43"/>
      <c r="LYF112" s="43"/>
      <c r="LYG112" s="43"/>
      <c r="LYH112" s="43"/>
      <c r="LYI112" s="43"/>
      <c r="LYJ112" s="43"/>
      <c r="LYK112" s="43"/>
      <c r="LYL112" s="43"/>
      <c r="LYM112" s="43"/>
      <c r="LYN112" s="43"/>
      <c r="LYO112" s="43"/>
      <c r="LYP112" s="52"/>
      <c r="LYQ112" s="43"/>
      <c r="LYR112" s="43"/>
      <c r="LYS112" s="43"/>
      <c r="LYT112" s="43"/>
      <c r="LYU112" s="43"/>
      <c r="LYV112" s="43"/>
      <c r="LYW112" s="43"/>
      <c r="LYX112" s="43"/>
      <c r="LYY112" s="43"/>
      <c r="LYZ112" s="43"/>
      <c r="LZA112" s="43"/>
      <c r="LZB112" s="43"/>
      <c r="LZC112" s="43"/>
      <c r="LZD112" s="43"/>
      <c r="LZE112" s="43"/>
      <c r="LZF112" s="43"/>
      <c r="LZG112" s="43"/>
      <c r="LZH112" s="43"/>
      <c r="LZI112" s="43"/>
      <c r="LZJ112" s="43"/>
      <c r="LZK112" s="43"/>
      <c r="LZL112" s="52"/>
      <c r="LZM112" s="43"/>
      <c r="LZN112" s="43"/>
      <c r="LZO112" s="43"/>
      <c r="LZP112" s="43"/>
      <c r="LZQ112" s="43"/>
      <c r="LZR112" s="43"/>
      <c r="LZS112" s="43"/>
      <c r="LZT112" s="43"/>
      <c r="LZU112" s="43"/>
      <c r="LZV112" s="43"/>
      <c r="LZW112" s="43"/>
      <c r="LZX112" s="43"/>
      <c r="LZY112" s="43"/>
      <c r="LZZ112" s="43"/>
      <c r="MAA112" s="43"/>
      <c r="MAB112" s="43"/>
      <c r="MAC112" s="43"/>
      <c r="MAD112" s="43"/>
      <c r="MAE112" s="43"/>
      <c r="MAF112" s="43"/>
      <c r="MAG112" s="43"/>
      <c r="MAH112" s="52"/>
      <c r="MAI112" s="43"/>
      <c r="MAJ112" s="43"/>
      <c r="MAK112" s="43"/>
      <c r="MAL112" s="43"/>
      <c r="MAM112" s="43"/>
      <c r="MAN112" s="43"/>
      <c r="MAO112" s="43"/>
      <c r="MAP112" s="43"/>
      <c r="MAQ112" s="43"/>
      <c r="MAR112" s="43"/>
      <c r="MAS112" s="43"/>
      <c r="MAT112" s="43"/>
      <c r="MAU112" s="43"/>
      <c r="MAV112" s="43"/>
      <c r="MAW112" s="43"/>
      <c r="MAX112" s="43"/>
      <c r="MAY112" s="43"/>
      <c r="MAZ112" s="43"/>
      <c r="MBA112" s="43"/>
      <c r="MBB112" s="43"/>
      <c r="MBC112" s="43"/>
      <c r="MBD112" s="52"/>
      <c r="MBE112" s="43"/>
      <c r="MBF112" s="43"/>
      <c r="MBG112" s="43"/>
      <c r="MBH112" s="43"/>
      <c r="MBI112" s="43"/>
      <c r="MBJ112" s="43"/>
      <c r="MBK112" s="43"/>
      <c r="MBL112" s="43"/>
      <c r="MBM112" s="43"/>
      <c r="MBN112" s="43"/>
      <c r="MBO112" s="43"/>
      <c r="MBP112" s="43"/>
      <c r="MBQ112" s="43"/>
      <c r="MBR112" s="43"/>
      <c r="MBS112" s="43"/>
      <c r="MBT112" s="43"/>
      <c r="MBU112" s="43"/>
      <c r="MBV112" s="43"/>
      <c r="MBW112" s="43"/>
      <c r="MBX112" s="43"/>
      <c r="MBY112" s="43"/>
      <c r="MBZ112" s="52"/>
      <c r="MCA112" s="43"/>
      <c r="MCB112" s="43"/>
      <c r="MCC112" s="43"/>
      <c r="MCD112" s="43"/>
      <c r="MCE112" s="43"/>
      <c r="MCF112" s="43"/>
      <c r="MCG112" s="43"/>
      <c r="MCH112" s="43"/>
      <c r="MCI112" s="43"/>
      <c r="MCJ112" s="43"/>
      <c r="MCK112" s="43"/>
      <c r="MCL112" s="43"/>
      <c r="MCM112" s="43"/>
      <c r="MCN112" s="43"/>
      <c r="MCO112" s="43"/>
      <c r="MCP112" s="43"/>
      <c r="MCQ112" s="43"/>
      <c r="MCR112" s="43"/>
      <c r="MCS112" s="43"/>
      <c r="MCT112" s="43"/>
      <c r="MCU112" s="43"/>
      <c r="MCV112" s="52"/>
      <c r="MCW112" s="43"/>
      <c r="MCX112" s="43"/>
      <c r="MCY112" s="43"/>
      <c r="MCZ112" s="43"/>
      <c r="MDA112" s="43"/>
      <c r="MDB112" s="43"/>
      <c r="MDC112" s="43"/>
      <c r="MDD112" s="43"/>
      <c r="MDE112" s="43"/>
      <c r="MDF112" s="43"/>
      <c r="MDG112" s="43"/>
      <c r="MDH112" s="43"/>
      <c r="MDI112" s="43"/>
      <c r="MDJ112" s="43"/>
      <c r="MDK112" s="43"/>
      <c r="MDL112" s="43"/>
      <c r="MDM112" s="43"/>
      <c r="MDN112" s="43"/>
      <c r="MDO112" s="43"/>
      <c r="MDP112" s="43"/>
      <c r="MDQ112" s="43"/>
      <c r="MDR112" s="52"/>
      <c r="MDS112" s="43"/>
      <c r="MDT112" s="43"/>
      <c r="MDU112" s="43"/>
      <c r="MDV112" s="43"/>
      <c r="MDW112" s="43"/>
      <c r="MDX112" s="43"/>
      <c r="MDY112" s="43"/>
      <c r="MDZ112" s="43"/>
      <c r="MEA112" s="43"/>
      <c r="MEB112" s="43"/>
      <c r="MEC112" s="43"/>
      <c r="MED112" s="43"/>
      <c r="MEE112" s="43"/>
      <c r="MEF112" s="43"/>
      <c r="MEG112" s="43"/>
      <c r="MEH112" s="43"/>
      <c r="MEI112" s="43"/>
      <c r="MEJ112" s="43"/>
      <c r="MEK112" s="43"/>
      <c r="MEL112" s="43"/>
      <c r="MEM112" s="43"/>
      <c r="MEN112" s="52"/>
      <c r="MEO112" s="43"/>
      <c r="MEP112" s="43"/>
      <c r="MEQ112" s="43"/>
      <c r="MER112" s="43"/>
      <c r="MES112" s="43"/>
      <c r="MET112" s="43"/>
      <c r="MEU112" s="43"/>
      <c r="MEV112" s="43"/>
      <c r="MEW112" s="43"/>
      <c r="MEX112" s="43"/>
      <c r="MEY112" s="43"/>
      <c r="MEZ112" s="43"/>
      <c r="MFA112" s="43"/>
      <c r="MFB112" s="43"/>
      <c r="MFC112" s="43"/>
      <c r="MFD112" s="43"/>
      <c r="MFE112" s="43"/>
      <c r="MFF112" s="43"/>
      <c r="MFG112" s="43"/>
      <c r="MFH112" s="43"/>
      <c r="MFI112" s="43"/>
      <c r="MFJ112" s="52"/>
      <c r="MFK112" s="43"/>
      <c r="MFL112" s="43"/>
      <c r="MFM112" s="43"/>
      <c r="MFN112" s="43"/>
      <c r="MFO112" s="43"/>
      <c r="MFP112" s="43"/>
      <c r="MFQ112" s="43"/>
      <c r="MFR112" s="43"/>
      <c r="MFS112" s="43"/>
      <c r="MFT112" s="43"/>
      <c r="MFU112" s="43"/>
      <c r="MFV112" s="43"/>
      <c r="MFW112" s="43"/>
      <c r="MFX112" s="43"/>
      <c r="MFY112" s="43"/>
      <c r="MFZ112" s="43"/>
      <c r="MGA112" s="43"/>
      <c r="MGB112" s="43"/>
      <c r="MGC112" s="43"/>
      <c r="MGD112" s="43"/>
      <c r="MGE112" s="43"/>
      <c r="MGF112" s="52"/>
      <c r="MGG112" s="43"/>
      <c r="MGH112" s="43"/>
      <c r="MGI112" s="43"/>
      <c r="MGJ112" s="43"/>
      <c r="MGK112" s="43"/>
      <c r="MGL112" s="43"/>
      <c r="MGM112" s="43"/>
      <c r="MGN112" s="43"/>
      <c r="MGO112" s="43"/>
      <c r="MGP112" s="43"/>
      <c r="MGQ112" s="43"/>
      <c r="MGR112" s="43"/>
      <c r="MGS112" s="43"/>
      <c r="MGT112" s="43"/>
      <c r="MGU112" s="43"/>
      <c r="MGV112" s="43"/>
      <c r="MGW112" s="43"/>
      <c r="MGX112" s="43"/>
      <c r="MGY112" s="43"/>
      <c r="MGZ112" s="43"/>
      <c r="MHA112" s="43"/>
      <c r="MHB112" s="52"/>
      <c r="MHC112" s="43"/>
      <c r="MHD112" s="43"/>
      <c r="MHE112" s="43"/>
      <c r="MHF112" s="43"/>
      <c r="MHG112" s="43"/>
      <c r="MHH112" s="43"/>
      <c r="MHI112" s="43"/>
      <c r="MHJ112" s="43"/>
      <c r="MHK112" s="43"/>
      <c r="MHL112" s="43"/>
      <c r="MHM112" s="43"/>
      <c r="MHN112" s="43"/>
      <c r="MHO112" s="43"/>
      <c r="MHP112" s="43"/>
      <c r="MHQ112" s="43"/>
      <c r="MHR112" s="43"/>
      <c r="MHS112" s="43"/>
      <c r="MHT112" s="43"/>
      <c r="MHU112" s="43"/>
      <c r="MHV112" s="43"/>
      <c r="MHW112" s="43"/>
      <c r="MHX112" s="52"/>
      <c r="MHY112" s="43"/>
      <c r="MHZ112" s="43"/>
      <c r="MIA112" s="43"/>
      <c r="MIB112" s="43"/>
      <c r="MIC112" s="43"/>
      <c r="MID112" s="43"/>
      <c r="MIE112" s="43"/>
      <c r="MIF112" s="43"/>
      <c r="MIG112" s="43"/>
      <c r="MIH112" s="43"/>
      <c r="MII112" s="43"/>
      <c r="MIJ112" s="43"/>
      <c r="MIK112" s="43"/>
      <c r="MIL112" s="43"/>
      <c r="MIM112" s="43"/>
      <c r="MIN112" s="43"/>
      <c r="MIO112" s="43"/>
      <c r="MIP112" s="43"/>
      <c r="MIQ112" s="43"/>
      <c r="MIR112" s="43"/>
      <c r="MIS112" s="43"/>
      <c r="MIT112" s="52"/>
      <c r="MIU112" s="43"/>
      <c r="MIV112" s="43"/>
      <c r="MIW112" s="43"/>
      <c r="MIX112" s="43"/>
      <c r="MIY112" s="43"/>
      <c r="MIZ112" s="43"/>
      <c r="MJA112" s="43"/>
      <c r="MJB112" s="43"/>
      <c r="MJC112" s="43"/>
      <c r="MJD112" s="43"/>
      <c r="MJE112" s="43"/>
      <c r="MJF112" s="43"/>
      <c r="MJG112" s="43"/>
      <c r="MJH112" s="43"/>
      <c r="MJI112" s="43"/>
      <c r="MJJ112" s="43"/>
      <c r="MJK112" s="43"/>
      <c r="MJL112" s="43"/>
      <c r="MJM112" s="43"/>
      <c r="MJN112" s="43"/>
      <c r="MJO112" s="43"/>
      <c r="MJP112" s="52"/>
      <c r="MJQ112" s="43"/>
      <c r="MJR112" s="43"/>
      <c r="MJS112" s="43"/>
      <c r="MJT112" s="43"/>
      <c r="MJU112" s="43"/>
      <c r="MJV112" s="43"/>
      <c r="MJW112" s="43"/>
      <c r="MJX112" s="43"/>
      <c r="MJY112" s="43"/>
      <c r="MJZ112" s="43"/>
      <c r="MKA112" s="43"/>
      <c r="MKB112" s="43"/>
      <c r="MKC112" s="43"/>
      <c r="MKD112" s="43"/>
      <c r="MKE112" s="43"/>
      <c r="MKF112" s="43"/>
      <c r="MKG112" s="43"/>
      <c r="MKH112" s="43"/>
      <c r="MKI112" s="43"/>
      <c r="MKJ112" s="43"/>
      <c r="MKK112" s="43"/>
      <c r="MKL112" s="52"/>
      <c r="MKM112" s="43"/>
      <c r="MKN112" s="43"/>
      <c r="MKO112" s="43"/>
      <c r="MKP112" s="43"/>
      <c r="MKQ112" s="43"/>
      <c r="MKR112" s="43"/>
      <c r="MKS112" s="43"/>
      <c r="MKT112" s="43"/>
      <c r="MKU112" s="43"/>
      <c r="MKV112" s="43"/>
      <c r="MKW112" s="43"/>
      <c r="MKX112" s="43"/>
      <c r="MKY112" s="43"/>
      <c r="MKZ112" s="43"/>
      <c r="MLA112" s="43"/>
      <c r="MLB112" s="43"/>
      <c r="MLC112" s="43"/>
      <c r="MLD112" s="43"/>
      <c r="MLE112" s="43"/>
      <c r="MLF112" s="43"/>
      <c r="MLG112" s="43"/>
      <c r="MLH112" s="52"/>
      <c r="MLI112" s="43"/>
      <c r="MLJ112" s="43"/>
      <c r="MLK112" s="43"/>
      <c r="MLL112" s="43"/>
      <c r="MLM112" s="43"/>
      <c r="MLN112" s="43"/>
      <c r="MLO112" s="43"/>
      <c r="MLP112" s="43"/>
      <c r="MLQ112" s="43"/>
      <c r="MLR112" s="43"/>
      <c r="MLS112" s="43"/>
      <c r="MLT112" s="43"/>
      <c r="MLU112" s="43"/>
      <c r="MLV112" s="43"/>
      <c r="MLW112" s="43"/>
      <c r="MLX112" s="43"/>
      <c r="MLY112" s="43"/>
      <c r="MLZ112" s="43"/>
      <c r="MMA112" s="43"/>
      <c r="MMB112" s="43"/>
      <c r="MMC112" s="43"/>
      <c r="MMD112" s="52"/>
      <c r="MME112" s="43"/>
      <c r="MMF112" s="43"/>
      <c r="MMG112" s="43"/>
      <c r="MMH112" s="43"/>
      <c r="MMI112" s="43"/>
      <c r="MMJ112" s="43"/>
      <c r="MMK112" s="43"/>
      <c r="MML112" s="43"/>
      <c r="MMM112" s="43"/>
      <c r="MMN112" s="43"/>
      <c r="MMO112" s="43"/>
      <c r="MMP112" s="43"/>
      <c r="MMQ112" s="43"/>
      <c r="MMR112" s="43"/>
      <c r="MMS112" s="43"/>
      <c r="MMT112" s="43"/>
      <c r="MMU112" s="43"/>
      <c r="MMV112" s="43"/>
      <c r="MMW112" s="43"/>
      <c r="MMX112" s="43"/>
      <c r="MMY112" s="43"/>
      <c r="MMZ112" s="52"/>
      <c r="MNA112" s="43"/>
      <c r="MNB112" s="43"/>
      <c r="MNC112" s="43"/>
      <c r="MND112" s="43"/>
      <c r="MNE112" s="43"/>
      <c r="MNF112" s="43"/>
      <c r="MNG112" s="43"/>
      <c r="MNH112" s="43"/>
      <c r="MNI112" s="43"/>
      <c r="MNJ112" s="43"/>
      <c r="MNK112" s="43"/>
      <c r="MNL112" s="43"/>
      <c r="MNM112" s="43"/>
      <c r="MNN112" s="43"/>
      <c r="MNO112" s="43"/>
      <c r="MNP112" s="43"/>
      <c r="MNQ112" s="43"/>
      <c r="MNR112" s="43"/>
      <c r="MNS112" s="43"/>
      <c r="MNT112" s="43"/>
      <c r="MNU112" s="43"/>
      <c r="MNV112" s="52"/>
      <c r="MNW112" s="43"/>
      <c r="MNX112" s="43"/>
      <c r="MNY112" s="43"/>
      <c r="MNZ112" s="43"/>
      <c r="MOA112" s="43"/>
      <c r="MOB112" s="43"/>
      <c r="MOC112" s="43"/>
      <c r="MOD112" s="43"/>
      <c r="MOE112" s="43"/>
      <c r="MOF112" s="43"/>
      <c r="MOG112" s="43"/>
      <c r="MOH112" s="43"/>
      <c r="MOI112" s="43"/>
      <c r="MOJ112" s="43"/>
      <c r="MOK112" s="43"/>
      <c r="MOL112" s="43"/>
      <c r="MOM112" s="43"/>
      <c r="MON112" s="43"/>
      <c r="MOO112" s="43"/>
      <c r="MOP112" s="43"/>
      <c r="MOQ112" s="43"/>
      <c r="MOR112" s="52"/>
      <c r="MOS112" s="43"/>
      <c r="MOT112" s="43"/>
      <c r="MOU112" s="43"/>
      <c r="MOV112" s="43"/>
      <c r="MOW112" s="43"/>
      <c r="MOX112" s="43"/>
      <c r="MOY112" s="43"/>
      <c r="MOZ112" s="43"/>
      <c r="MPA112" s="43"/>
      <c r="MPB112" s="43"/>
      <c r="MPC112" s="43"/>
      <c r="MPD112" s="43"/>
      <c r="MPE112" s="43"/>
      <c r="MPF112" s="43"/>
      <c r="MPG112" s="43"/>
      <c r="MPH112" s="43"/>
      <c r="MPI112" s="43"/>
      <c r="MPJ112" s="43"/>
      <c r="MPK112" s="43"/>
      <c r="MPL112" s="43"/>
      <c r="MPM112" s="43"/>
      <c r="MPN112" s="52"/>
      <c r="MPO112" s="43"/>
      <c r="MPP112" s="43"/>
      <c r="MPQ112" s="43"/>
      <c r="MPR112" s="43"/>
      <c r="MPS112" s="43"/>
      <c r="MPT112" s="43"/>
      <c r="MPU112" s="43"/>
      <c r="MPV112" s="43"/>
      <c r="MPW112" s="43"/>
      <c r="MPX112" s="43"/>
      <c r="MPY112" s="43"/>
      <c r="MPZ112" s="43"/>
      <c r="MQA112" s="43"/>
      <c r="MQB112" s="43"/>
      <c r="MQC112" s="43"/>
      <c r="MQD112" s="43"/>
      <c r="MQE112" s="43"/>
      <c r="MQF112" s="43"/>
      <c r="MQG112" s="43"/>
      <c r="MQH112" s="43"/>
      <c r="MQI112" s="43"/>
      <c r="MQJ112" s="52"/>
      <c r="MQK112" s="43"/>
      <c r="MQL112" s="43"/>
      <c r="MQM112" s="43"/>
      <c r="MQN112" s="43"/>
      <c r="MQO112" s="43"/>
      <c r="MQP112" s="43"/>
      <c r="MQQ112" s="43"/>
      <c r="MQR112" s="43"/>
      <c r="MQS112" s="43"/>
      <c r="MQT112" s="43"/>
      <c r="MQU112" s="43"/>
      <c r="MQV112" s="43"/>
      <c r="MQW112" s="43"/>
      <c r="MQX112" s="43"/>
      <c r="MQY112" s="43"/>
      <c r="MQZ112" s="43"/>
      <c r="MRA112" s="43"/>
      <c r="MRB112" s="43"/>
      <c r="MRC112" s="43"/>
      <c r="MRD112" s="43"/>
      <c r="MRE112" s="43"/>
      <c r="MRF112" s="52"/>
      <c r="MRG112" s="43"/>
      <c r="MRH112" s="43"/>
      <c r="MRI112" s="43"/>
      <c r="MRJ112" s="43"/>
      <c r="MRK112" s="43"/>
      <c r="MRL112" s="43"/>
      <c r="MRM112" s="43"/>
      <c r="MRN112" s="43"/>
      <c r="MRO112" s="43"/>
      <c r="MRP112" s="43"/>
      <c r="MRQ112" s="43"/>
      <c r="MRR112" s="43"/>
      <c r="MRS112" s="43"/>
      <c r="MRT112" s="43"/>
      <c r="MRU112" s="43"/>
      <c r="MRV112" s="43"/>
      <c r="MRW112" s="43"/>
      <c r="MRX112" s="43"/>
      <c r="MRY112" s="43"/>
      <c r="MRZ112" s="43"/>
      <c r="MSA112" s="43"/>
      <c r="MSB112" s="52"/>
      <c r="MSC112" s="43"/>
      <c r="MSD112" s="43"/>
      <c r="MSE112" s="43"/>
      <c r="MSF112" s="43"/>
      <c r="MSG112" s="43"/>
      <c r="MSH112" s="43"/>
      <c r="MSI112" s="43"/>
      <c r="MSJ112" s="43"/>
      <c r="MSK112" s="43"/>
      <c r="MSL112" s="43"/>
      <c r="MSM112" s="43"/>
      <c r="MSN112" s="43"/>
      <c r="MSO112" s="43"/>
      <c r="MSP112" s="43"/>
      <c r="MSQ112" s="43"/>
      <c r="MSR112" s="43"/>
      <c r="MSS112" s="43"/>
      <c r="MST112" s="43"/>
      <c r="MSU112" s="43"/>
      <c r="MSV112" s="43"/>
      <c r="MSW112" s="43"/>
      <c r="MSX112" s="52"/>
      <c r="MSY112" s="43"/>
      <c r="MSZ112" s="43"/>
      <c r="MTA112" s="43"/>
      <c r="MTB112" s="43"/>
      <c r="MTC112" s="43"/>
      <c r="MTD112" s="43"/>
      <c r="MTE112" s="43"/>
      <c r="MTF112" s="43"/>
      <c r="MTG112" s="43"/>
      <c r="MTH112" s="43"/>
      <c r="MTI112" s="43"/>
      <c r="MTJ112" s="43"/>
      <c r="MTK112" s="43"/>
      <c r="MTL112" s="43"/>
      <c r="MTM112" s="43"/>
      <c r="MTN112" s="43"/>
      <c r="MTO112" s="43"/>
      <c r="MTP112" s="43"/>
      <c r="MTQ112" s="43"/>
      <c r="MTR112" s="43"/>
      <c r="MTS112" s="43"/>
      <c r="MTT112" s="52"/>
      <c r="MTU112" s="43"/>
      <c r="MTV112" s="43"/>
      <c r="MTW112" s="43"/>
      <c r="MTX112" s="43"/>
      <c r="MTY112" s="43"/>
      <c r="MTZ112" s="43"/>
      <c r="MUA112" s="43"/>
      <c r="MUB112" s="43"/>
      <c r="MUC112" s="43"/>
      <c r="MUD112" s="43"/>
      <c r="MUE112" s="43"/>
      <c r="MUF112" s="43"/>
      <c r="MUG112" s="43"/>
      <c r="MUH112" s="43"/>
      <c r="MUI112" s="43"/>
      <c r="MUJ112" s="43"/>
      <c r="MUK112" s="43"/>
      <c r="MUL112" s="43"/>
      <c r="MUM112" s="43"/>
      <c r="MUN112" s="43"/>
      <c r="MUO112" s="43"/>
      <c r="MUP112" s="52"/>
      <c r="MUQ112" s="43"/>
      <c r="MUR112" s="43"/>
      <c r="MUS112" s="43"/>
      <c r="MUT112" s="43"/>
      <c r="MUU112" s="43"/>
      <c r="MUV112" s="43"/>
      <c r="MUW112" s="43"/>
      <c r="MUX112" s="43"/>
      <c r="MUY112" s="43"/>
      <c r="MUZ112" s="43"/>
      <c r="MVA112" s="43"/>
      <c r="MVB112" s="43"/>
      <c r="MVC112" s="43"/>
      <c r="MVD112" s="43"/>
      <c r="MVE112" s="43"/>
      <c r="MVF112" s="43"/>
      <c r="MVG112" s="43"/>
      <c r="MVH112" s="43"/>
      <c r="MVI112" s="43"/>
      <c r="MVJ112" s="43"/>
      <c r="MVK112" s="43"/>
      <c r="MVL112" s="52"/>
      <c r="MVM112" s="43"/>
      <c r="MVN112" s="43"/>
      <c r="MVO112" s="43"/>
      <c r="MVP112" s="43"/>
      <c r="MVQ112" s="43"/>
      <c r="MVR112" s="43"/>
      <c r="MVS112" s="43"/>
      <c r="MVT112" s="43"/>
      <c r="MVU112" s="43"/>
      <c r="MVV112" s="43"/>
      <c r="MVW112" s="43"/>
      <c r="MVX112" s="43"/>
      <c r="MVY112" s="43"/>
      <c r="MVZ112" s="43"/>
      <c r="MWA112" s="43"/>
      <c r="MWB112" s="43"/>
      <c r="MWC112" s="43"/>
      <c r="MWD112" s="43"/>
      <c r="MWE112" s="43"/>
      <c r="MWF112" s="43"/>
      <c r="MWG112" s="43"/>
      <c r="MWH112" s="52"/>
      <c r="MWI112" s="43"/>
      <c r="MWJ112" s="43"/>
      <c r="MWK112" s="43"/>
      <c r="MWL112" s="43"/>
      <c r="MWM112" s="43"/>
      <c r="MWN112" s="43"/>
      <c r="MWO112" s="43"/>
      <c r="MWP112" s="43"/>
      <c r="MWQ112" s="43"/>
      <c r="MWR112" s="43"/>
      <c r="MWS112" s="43"/>
      <c r="MWT112" s="43"/>
      <c r="MWU112" s="43"/>
      <c r="MWV112" s="43"/>
      <c r="MWW112" s="43"/>
      <c r="MWX112" s="43"/>
      <c r="MWY112" s="43"/>
      <c r="MWZ112" s="43"/>
      <c r="MXA112" s="43"/>
      <c r="MXB112" s="43"/>
      <c r="MXC112" s="43"/>
      <c r="MXD112" s="52"/>
      <c r="MXE112" s="43"/>
      <c r="MXF112" s="43"/>
      <c r="MXG112" s="43"/>
      <c r="MXH112" s="43"/>
      <c r="MXI112" s="43"/>
      <c r="MXJ112" s="43"/>
      <c r="MXK112" s="43"/>
      <c r="MXL112" s="43"/>
      <c r="MXM112" s="43"/>
      <c r="MXN112" s="43"/>
      <c r="MXO112" s="43"/>
      <c r="MXP112" s="43"/>
      <c r="MXQ112" s="43"/>
      <c r="MXR112" s="43"/>
      <c r="MXS112" s="43"/>
      <c r="MXT112" s="43"/>
      <c r="MXU112" s="43"/>
      <c r="MXV112" s="43"/>
      <c r="MXW112" s="43"/>
      <c r="MXX112" s="43"/>
      <c r="MXY112" s="43"/>
      <c r="MXZ112" s="52"/>
      <c r="MYA112" s="43"/>
      <c r="MYB112" s="43"/>
      <c r="MYC112" s="43"/>
      <c r="MYD112" s="43"/>
      <c r="MYE112" s="43"/>
      <c r="MYF112" s="43"/>
      <c r="MYG112" s="43"/>
      <c r="MYH112" s="43"/>
      <c r="MYI112" s="43"/>
      <c r="MYJ112" s="43"/>
      <c r="MYK112" s="43"/>
      <c r="MYL112" s="43"/>
      <c r="MYM112" s="43"/>
      <c r="MYN112" s="43"/>
      <c r="MYO112" s="43"/>
      <c r="MYP112" s="43"/>
      <c r="MYQ112" s="43"/>
      <c r="MYR112" s="43"/>
      <c r="MYS112" s="43"/>
      <c r="MYT112" s="43"/>
      <c r="MYU112" s="43"/>
      <c r="MYV112" s="52"/>
      <c r="MYW112" s="43"/>
      <c r="MYX112" s="43"/>
      <c r="MYY112" s="43"/>
      <c r="MYZ112" s="43"/>
      <c r="MZA112" s="43"/>
      <c r="MZB112" s="43"/>
      <c r="MZC112" s="43"/>
      <c r="MZD112" s="43"/>
      <c r="MZE112" s="43"/>
      <c r="MZF112" s="43"/>
      <c r="MZG112" s="43"/>
      <c r="MZH112" s="43"/>
      <c r="MZI112" s="43"/>
      <c r="MZJ112" s="43"/>
      <c r="MZK112" s="43"/>
      <c r="MZL112" s="43"/>
      <c r="MZM112" s="43"/>
      <c r="MZN112" s="43"/>
      <c r="MZO112" s="43"/>
      <c r="MZP112" s="43"/>
      <c r="MZQ112" s="43"/>
      <c r="MZR112" s="52"/>
      <c r="MZS112" s="43"/>
      <c r="MZT112" s="43"/>
      <c r="MZU112" s="43"/>
      <c r="MZV112" s="43"/>
      <c r="MZW112" s="43"/>
      <c r="MZX112" s="43"/>
      <c r="MZY112" s="43"/>
      <c r="MZZ112" s="43"/>
      <c r="NAA112" s="43"/>
      <c r="NAB112" s="43"/>
      <c r="NAC112" s="43"/>
      <c r="NAD112" s="43"/>
      <c r="NAE112" s="43"/>
      <c r="NAF112" s="43"/>
      <c r="NAG112" s="43"/>
      <c r="NAH112" s="43"/>
      <c r="NAI112" s="43"/>
      <c r="NAJ112" s="43"/>
      <c r="NAK112" s="43"/>
      <c r="NAL112" s="43"/>
      <c r="NAM112" s="43"/>
      <c r="NAN112" s="52"/>
      <c r="NAO112" s="43"/>
      <c r="NAP112" s="43"/>
      <c r="NAQ112" s="43"/>
      <c r="NAR112" s="43"/>
      <c r="NAS112" s="43"/>
      <c r="NAT112" s="43"/>
      <c r="NAU112" s="43"/>
      <c r="NAV112" s="43"/>
      <c r="NAW112" s="43"/>
      <c r="NAX112" s="43"/>
      <c r="NAY112" s="43"/>
      <c r="NAZ112" s="43"/>
      <c r="NBA112" s="43"/>
      <c r="NBB112" s="43"/>
      <c r="NBC112" s="43"/>
      <c r="NBD112" s="43"/>
      <c r="NBE112" s="43"/>
      <c r="NBF112" s="43"/>
      <c r="NBG112" s="43"/>
      <c r="NBH112" s="43"/>
      <c r="NBI112" s="43"/>
      <c r="NBJ112" s="52"/>
      <c r="NBK112" s="43"/>
      <c r="NBL112" s="43"/>
      <c r="NBM112" s="43"/>
      <c r="NBN112" s="43"/>
      <c r="NBO112" s="43"/>
      <c r="NBP112" s="43"/>
      <c r="NBQ112" s="43"/>
      <c r="NBR112" s="43"/>
      <c r="NBS112" s="43"/>
      <c r="NBT112" s="43"/>
      <c r="NBU112" s="43"/>
      <c r="NBV112" s="43"/>
      <c r="NBW112" s="43"/>
      <c r="NBX112" s="43"/>
      <c r="NBY112" s="43"/>
      <c r="NBZ112" s="43"/>
      <c r="NCA112" s="43"/>
      <c r="NCB112" s="43"/>
      <c r="NCC112" s="43"/>
      <c r="NCD112" s="43"/>
      <c r="NCE112" s="43"/>
      <c r="NCF112" s="52"/>
      <c r="NCG112" s="43"/>
      <c r="NCH112" s="43"/>
      <c r="NCI112" s="43"/>
      <c r="NCJ112" s="43"/>
      <c r="NCK112" s="43"/>
      <c r="NCL112" s="43"/>
      <c r="NCM112" s="43"/>
      <c r="NCN112" s="43"/>
      <c r="NCO112" s="43"/>
      <c r="NCP112" s="43"/>
      <c r="NCQ112" s="43"/>
      <c r="NCR112" s="43"/>
      <c r="NCS112" s="43"/>
      <c r="NCT112" s="43"/>
      <c r="NCU112" s="43"/>
      <c r="NCV112" s="43"/>
      <c r="NCW112" s="43"/>
      <c r="NCX112" s="43"/>
      <c r="NCY112" s="43"/>
      <c r="NCZ112" s="43"/>
      <c r="NDA112" s="43"/>
      <c r="NDB112" s="52"/>
      <c r="NDC112" s="43"/>
      <c r="NDD112" s="43"/>
      <c r="NDE112" s="43"/>
      <c r="NDF112" s="43"/>
      <c r="NDG112" s="43"/>
      <c r="NDH112" s="43"/>
      <c r="NDI112" s="43"/>
      <c r="NDJ112" s="43"/>
      <c r="NDK112" s="43"/>
      <c r="NDL112" s="43"/>
      <c r="NDM112" s="43"/>
      <c r="NDN112" s="43"/>
      <c r="NDO112" s="43"/>
      <c r="NDP112" s="43"/>
      <c r="NDQ112" s="43"/>
      <c r="NDR112" s="43"/>
      <c r="NDS112" s="43"/>
      <c r="NDT112" s="43"/>
      <c r="NDU112" s="43"/>
      <c r="NDV112" s="43"/>
      <c r="NDW112" s="43"/>
      <c r="NDX112" s="52"/>
      <c r="NDY112" s="43"/>
      <c r="NDZ112" s="43"/>
      <c r="NEA112" s="43"/>
      <c r="NEB112" s="43"/>
      <c r="NEC112" s="43"/>
      <c r="NED112" s="43"/>
      <c r="NEE112" s="43"/>
      <c r="NEF112" s="43"/>
      <c r="NEG112" s="43"/>
      <c r="NEH112" s="43"/>
      <c r="NEI112" s="43"/>
      <c r="NEJ112" s="43"/>
      <c r="NEK112" s="43"/>
      <c r="NEL112" s="43"/>
      <c r="NEM112" s="43"/>
      <c r="NEN112" s="43"/>
      <c r="NEO112" s="43"/>
      <c r="NEP112" s="43"/>
      <c r="NEQ112" s="43"/>
      <c r="NER112" s="43"/>
      <c r="NES112" s="43"/>
      <c r="NET112" s="52"/>
      <c r="NEU112" s="43"/>
      <c r="NEV112" s="43"/>
      <c r="NEW112" s="43"/>
      <c r="NEX112" s="43"/>
      <c r="NEY112" s="43"/>
      <c r="NEZ112" s="43"/>
      <c r="NFA112" s="43"/>
      <c r="NFB112" s="43"/>
      <c r="NFC112" s="43"/>
      <c r="NFD112" s="43"/>
      <c r="NFE112" s="43"/>
      <c r="NFF112" s="43"/>
      <c r="NFG112" s="43"/>
      <c r="NFH112" s="43"/>
      <c r="NFI112" s="43"/>
      <c r="NFJ112" s="43"/>
      <c r="NFK112" s="43"/>
      <c r="NFL112" s="43"/>
      <c r="NFM112" s="43"/>
      <c r="NFN112" s="43"/>
      <c r="NFO112" s="43"/>
      <c r="NFP112" s="52"/>
      <c r="NFQ112" s="43"/>
      <c r="NFR112" s="43"/>
      <c r="NFS112" s="43"/>
      <c r="NFT112" s="43"/>
      <c r="NFU112" s="43"/>
      <c r="NFV112" s="43"/>
      <c r="NFW112" s="43"/>
      <c r="NFX112" s="43"/>
      <c r="NFY112" s="43"/>
      <c r="NFZ112" s="43"/>
      <c r="NGA112" s="43"/>
      <c r="NGB112" s="43"/>
      <c r="NGC112" s="43"/>
      <c r="NGD112" s="43"/>
      <c r="NGE112" s="43"/>
      <c r="NGF112" s="43"/>
      <c r="NGG112" s="43"/>
      <c r="NGH112" s="43"/>
      <c r="NGI112" s="43"/>
      <c r="NGJ112" s="43"/>
      <c r="NGK112" s="43"/>
      <c r="NGL112" s="52"/>
      <c r="NGM112" s="43"/>
      <c r="NGN112" s="43"/>
      <c r="NGO112" s="43"/>
      <c r="NGP112" s="43"/>
      <c r="NGQ112" s="43"/>
      <c r="NGR112" s="43"/>
      <c r="NGS112" s="43"/>
      <c r="NGT112" s="43"/>
      <c r="NGU112" s="43"/>
      <c r="NGV112" s="43"/>
      <c r="NGW112" s="43"/>
      <c r="NGX112" s="43"/>
      <c r="NGY112" s="43"/>
      <c r="NGZ112" s="43"/>
      <c r="NHA112" s="43"/>
      <c r="NHB112" s="43"/>
      <c r="NHC112" s="43"/>
      <c r="NHD112" s="43"/>
      <c r="NHE112" s="43"/>
      <c r="NHF112" s="43"/>
      <c r="NHG112" s="43"/>
      <c r="NHH112" s="52"/>
      <c r="NHI112" s="43"/>
      <c r="NHJ112" s="43"/>
      <c r="NHK112" s="43"/>
      <c r="NHL112" s="43"/>
      <c r="NHM112" s="43"/>
      <c r="NHN112" s="43"/>
      <c r="NHO112" s="43"/>
      <c r="NHP112" s="43"/>
      <c r="NHQ112" s="43"/>
      <c r="NHR112" s="43"/>
      <c r="NHS112" s="43"/>
      <c r="NHT112" s="43"/>
      <c r="NHU112" s="43"/>
      <c r="NHV112" s="43"/>
      <c r="NHW112" s="43"/>
      <c r="NHX112" s="43"/>
      <c r="NHY112" s="43"/>
      <c r="NHZ112" s="43"/>
      <c r="NIA112" s="43"/>
      <c r="NIB112" s="43"/>
      <c r="NIC112" s="43"/>
      <c r="NID112" s="52"/>
      <c r="NIE112" s="43"/>
      <c r="NIF112" s="43"/>
      <c r="NIG112" s="43"/>
      <c r="NIH112" s="43"/>
      <c r="NII112" s="43"/>
      <c r="NIJ112" s="43"/>
      <c r="NIK112" s="43"/>
      <c r="NIL112" s="43"/>
      <c r="NIM112" s="43"/>
      <c r="NIN112" s="43"/>
      <c r="NIO112" s="43"/>
      <c r="NIP112" s="43"/>
      <c r="NIQ112" s="43"/>
      <c r="NIR112" s="43"/>
      <c r="NIS112" s="43"/>
      <c r="NIT112" s="43"/>
      <c r="NIU112" s="43"/>
      <c r="NIV112" s="43"/>
      <c r="NIW112" s="43"/>
      <c r="NIX112" s="43"/>
      <c r="NIY112" s="43"/>
      <c r="NIZ112" s="52"/>
      <c r="NJA112" s="43"/>
      <c r="NJB112" s="43"/>
      <c r="NJC112" s="43"/>
      <c r="NJD112" s="43"/>
      <c r="NJE112" s="43"/>
      <c r="NJF112" s="43"/>
      <c r="NJG112" s="43"/>
      <c r="NJH112" s="43"/>
      <c r="NJI112" s="43"/>
      <c r="NJJ112" s="43"/>
      <c r="NJK112" s="43"/>
      <c r="NJL112" s="43"/>
      <c r="NJM112" s="43"/>
      <c r="NJN112" s="43"/>
      <c r="NJO112" s="43"/>
      <c r="NJP112" s="43"/>
      <c r="NJQ112" s="43"/>
      <c r="NJR112" s="43"/>
      <c r="NJS112" s="43"/>
      <c r="NJT112" s="43"/>
      <c r="NJU112" s="43"/>
      <c r="NJV112" s="52"/>
      <c r="NJW112" s="43"/>
      <c r="NJX112" s="43"/>
      <c r="NJY112" s="43"/>
      <c r="NJZ112" s="43"/>
      <c r="NKA112" s="43"/>
      <c r="NKB112" s="43"/>
      <c r="NKC112" s="43"/>
      <c r="NKD112" s="43"/>
      <c r="NKE112" s="43"/>
      <c r="NKF112" s="43"/>
      <c r="NKG112" s="43"/>
      <c r="NKH112" s="43"/>
      <c r="NKI112" s="43"/>
      <c r="NKJ112" s="43"/>
      <c r="NKK112" s="43"/>
      <c r="NKL112" s="43"/>
      <c r="NKM112" s="43"/>
      <c r="NKN112" s="43"/>
      <c r="NKO112" s="43"/>
      <c r="NKP112" s="43"/>
      <c r="NKQ112" s="43"/>
      <c r="NKR112" s="52"/>
      <c r="NKS112" s="43"/>
      <c r="NKT112" s="43"/>
      <c r="NKU112" s="43"/>
      <c r="NKV112" s="43"/>
      <c r="NKW112" s="43"/>
      <c r="NKX112" s="43"/>
      <c r="NKY112" s="43"/>
      <c r="NKZ112" s="43"/>
      <c r="NLA112" s="43"/>
      <c r="NLB112" s="43"/>
      <c r="NLC112" s="43"/>
      <c r="NLD112" s="43"/>
      <c r="NLE112" s="43"/>
      <c r="NLF112" s="43"/>
      <c r="NLG112" s="43"/>
      <c r="NLH112" s="43"/>
      <c r="NLI112" s="43"/>
      <c r="NLJ112" s="43"/>
      <c r="NLK112" s="43"/>
      <c r="NLL112" s="43"/>
      <c r="NLM112" s="43"/>
      <c r="NLN112" s="52"/>
      <c r="NLO112" s="43"/>
      <c r="NLP112" s="43"/>
      <c r="NLQ112" s="43"/>
      <c r="NLR112" s="43"/>
      <c r="NLS112" s="43"/>
      <c r="NLT112" s="43"/>
      <c r="NLU112" s="43"/>
      <c r="NLV112" s="43"/>
      <c r="NLW112" s="43"/>
      <c r="NLX112" s="43"/>
      <c r="NLY112" s="43"/>
      <c r="NLZ112" s="43"/>
      <c r="NMA112" s="43"/>
      <c r="NMB112" s="43"/>
      <c r="NMC112" s="43"/>
      <c r="NMD112" s="43"/>
      <c r="NME112" s="43"/>
      <c r="NMF112" s="43"/>
      <c r="NMG112" s="43"/>
      <c r="NMH112" s="43"/>
      <c r="NMI112" s="43"/>
      <c r="NMJ112" s="52"/>
      <c r="NMK112" s="43"/>
      <c r="NML112" s="43"/>
      <c r="NMM112" s="43"/>
      <c r="NMN112" s="43"/>
      <c r="NMO112" s="43"/>
      <c r="NMP112" s="43"/>
      <c r="NMQ112" s="43"/>
      <c r="NMR112" s="43"/>
      <c r="NMS112" s="43"/>
      <c r="NMT112" s="43"/>
      <c r="NMU112" s="43"/>
      <c r="NMV112" s="43"/>
      <c r="NMW112" s="43"/>
      <c r="NMX112" s="43"/>
      <c r="NMY112" s="43"/>
      <c r="NMZ112" s="43"/>
      <c r="NNA112" s="43"/>
      <c r="NNB112" s="43"/>
      <c r="NNC112" s="43"/>
      <c r="NND112" s="43"/>
      <c r="NNE112" s="43"/>
      <c r="NNF112" s="52"/>
      <c r="NNG112" s="43"/>
      <c r="NNH112" s="43"/>
      <c r="NNI112" s="43"/>
      <c r="NNJ112" s="43"/>
      <c r="NNK112" s="43"/>
      <c r="NNL112" s="43"/>
      <c r="NNM112" s="43"/>
      <c r="NNN112" s="43"/>
      <c r="NNO112" s="43"/>
      <c r="NNP112" s="43"/>
      <c r="NNQ112" s="43"/>
      <c r="NNR112" s="43"/>
      <c r="NNS112" s="43"/>
      <c r="NNT112" s="43"/>
      <c r="NNU112" s="43"/>
      <c r="NNV112" s="43"/>
      <c r="NNW112" s="43"/>
      <c r="NNX112" s="43"/>
      <c r="NNY112" s="43"/>
      <c r="NNZ112" s="43"/>
      <c r="NOA112" s="43"/>
      <c r="NOB112" s="52"/>
      <c r="NOC112" s="43"/>
      <c r="NOD112" s="43"/>
      <c r="NOE112" s="43"/>
      <c r="NOF112" s="43"/>
      <c r="NOG112" s="43"/>
      <c r="NOH112" s="43"/>
      <c r="NOI112" s="43"/>
      <c r="NOJ112" s="43"/>
      <c r="NOK112" s="43"/>
      <c r="NOL112" s="43"/>
      <c r="NOM112" s="43"/>
      <c r="NON112" s="43"/>
      <c r="NOO112" s="43"/>
      <c r="NOP112" s="43"/>
      <c r="NOQ112" s="43"/>
      <c r="NOR112" s="43"/>
      <c r="NOS112" s="43"/>
      <c r="NOT112" s="43"/>
      <c r="NOU112" s="43"/>
      <c r="NOV112" s="43"/>
      <c r="NOW112" s="43"/>
      <c r="NOX112" s="52"/>
      <c r="NOY112" s="43"/>
      <c r="NOZ112" s="43"/>
      <c r="NPA112" s="43"/>
      <c r="NPB112" s="43"/>
      <c r="NPC112" s="43"/>
      <c r="NPD112" s="43"/>
      <c r="NPE112" s="43"/>
      <c r="NPF112" s="43"/>
      <c r="NPG112" s="43"/>
      <c r="NPH112" s="43"/>
      <c r="NPI112" s="43"/>
      <c r="NPJ112" s="43"/>
      <c r="NPK112" s="43"/>
      <c r="NPL112" s="43"/>
      <c r="NPM112" s="43"/>
      <c r="NPN112" s="43"/>
      <c r="NPO112" s="43"/>
      <c r="NPP112" s="43"/>
      <c r="NPQ112" s="43"/>
      <c r="NPR112" s="43"/>
      <c r="NPS112" s="43"/>
      <c r="NPT112" s="52"/>
      <c r="NPU112" s="43"/>
      <c r="NPV112" s="43"/>
      <c r="NPW112" s="43"/>
      <c r="NPX112" s="43"/>
      <c r="NPY112" s="43"/>
      <c r="NPZ112" s="43"/>
      <c r="NQA112" s="43"/>
      <c r="NQB112" s="43"/>
      <c r="NQC112" s="43"/>
      <c r="NQD112" s="43"/>
      <c r="NQE112" s="43"/>
      <c r="NQF112" s="43"/>
      <c r="NQG112" s="43"/>
      <c r="NQH112" s="43"/>
      <c r="NQI112" s="43"/>
      <c r="NQJ112" s="43"/>
      <c r="NQK112" s="43"/>
      <c r="NQL112" s="43"/>
      <c r="NQM112" s="43"/>
      <c r="NQN112" s="43"/>
      <c r="NQO112" s="43"/>
      <c r="NQP112" s="52"/>
      <c r="NQQ112" s="43"/>
      <c r="NQR112" s="43"/>
      <c r="NQS112" s="43"/>
      <c r="NQT112" s="43"/>
      <c r="NQU112" s="43"/>
      <c r="NQV112" s="43"/>
      <c r="NQW112" s="43"/>
      <c r="NQX112" s="43"/>
      <c r="NQY112" s="43"/>
      <c r="NQZ112" s="43"/>
      <c r="NRA112" s="43"/>
      <c r="NRB112" s="43"/>
      <c r="NRC112" s="43"/>
      <c r="NRD112" s="43"/>
      <c r="NRE112" s="43"/>
      <c r="NRF112" s="43"/>
      <c r="NRG112" s="43"/>
      <c r="NRH112" s="43"/>
      <c r="NRI112" s="43"/>
      <c r="NRJ112" s="43"/>
      <c r="NRK112" s="43"/>
      <c r="NRL112" s="52"/>
      <c r="NRM112" s="43"/>
      <c r="NRN112" s="43"/>
      <c r="NRO112" s="43"/>
      <c r="NRP112" s="43"/>
      <c r="NRQ112" s="43"/>
      <c r="NRR112" s="43"/>
      <c r="NRS112" s="43"/>
      <c r="NRT112" s="43"/>
      <c r="NRU112" s="43"/>
      <c r="NRV112" s="43"/>
      <c r="NRW112" s="43"/>
      <c r="NRX112" s="43"/>
      <c r="NRY112" s="43"/>
      <c r="NRZ112" s="43"/>
      <c r="NSA112" s="43"/>
      <c r="NSB112" s="43"/>
      <c r="NSC112" s="43"/>
      <c r="NSD112" s="43"/>
      <c r="NSE112" s="43"/>
      <c r="NSF112" s="43"/>
      <c r="NSG112" s="43"/>
      <c r="NSH112" s="52"/>
      <c r="NSI112" s="43"/>
      <c r="NSJ112" s="43"/>
      <c r="NSK112" s="43"/>
      <c r="NSL112" s="43"/>
      <c r="NSM112" s="43"/>
      <c r="NSN112" s="43"/>
      <c r="NSO112" s="43"/>
      <c r="NSP112" s="43"/>
      <c r="NSQ112" s="43"/>
      <c r="NSR112" s="43"/>
      <c r="NSS112" s="43"/>
      <c r="NST112" s="43"/>
      <c r="NSU112" s="43"/>
      <c r="NSV112" s="43"/>
      <c r="NSW112" s="43"/>
      <c r="NSX112" s="43"/>
      <c r="NSY112" s="43"/>
      <c r="NSZ112" s="43"/>
      <c r="NTA112" s="43"/>
      <c r="NTB112" s="43"/>
      <c r="NTC112" s="43"/>
      <c r="NTD112" s="52"/>
      <c r="NTE112" s="43"/>
      <c r="NTF112" s="43"/>
      <c r="NTG112" s="43"/>
      <c r="NTH112" s="43"/>
      <c r="NTI112" s="43"/>
      <c r="NTJ112" s="43"/>
      <c r="NTK112" s="43"/>
      <c r="NTL112" s="43"/>
      <c r="NTM112" s="43"/>
      <c r="NTN112" s="43"/>
      <c r="NTO112" s="43"/>
      <c r="NTP112" s="43"/>
      <c r="NTQ112" s="43"/>
      <c r="NTR112" s="43"/>
      <c r="NTS112" s="43"/>
      <c r="NTT112" s="43"/>
      <c r="NTU112" s="43"/>
      <c r="NTV112" s="43"/>
      <c r="NTW112" s="43"/>
      <c r="NTX112" s="43"/>
      <c r="NTY112" s="43"/>
      <c r="NTZ112" s="52"/>
      <c r="NUA112" s="43"/>
      <c r="NUB112" s="43"/>
      <c r="NUC112" s="43"/>
      <c r="NUD112" s="43"/>
      <c r="NUE112" s="43"/>
      <c r="NUF112" s="43"/>
      <c r="NUG112" s="43"/>
      <c r="NUH112" s="43"/>
      <c r="NUI112" s="43"/>
      <c r="NUJ112" s="43"/>
      <c r="NUK112" s="43"/>
      <c r="NUL112" s="43"/>
      <c r="NUM112" s="43"/>
      <c r="NUN112" s="43"/>
      <c r="NUO112" s="43"/>
      <c r="NUP112" s="43"/>
      <c r="NUQ112" s="43"/>
      <c r="NUR112" s="43"/>
      <c r="NUS112" s="43"/>
      <c r="NUT112" s="43"/>
      <c r="NUU112" s="43"/>
      <c r="NUV112" s="52"/>
      <c r="NUW112" s="43"/>
      <c r="NUX112" s="43"/>
      <c r="NUY112" s="43"/>
      <c r="NUZ112" s="43"/>
      <c r="NVA112" s="43"/>
      <c r="NVB112" s="43"/>
      <c r="NVC112" s="43"/>
      <c r="NVD112" s="43"/>
      <c r="NVE112" s="43"/>
      <c r="NVF112" s="43"/>
      <c r="NVG112" s="43"/>
      <c r="NVH112" s="43"/>
      <c r="NVI112" s="43"/>
      <c r="NVJ112" s="43"/>
      <c r="NVK112" s="43"/>
      <c r="NVL112" s="43"/>
      <c r="NVM112" s="43"/>
      <c r="NVN112" s="43"/>
      <c r="NVO112" s="43"/>
      <c r="NVP112" s="43"/>
      <c r="NVQ112" s="43"/>
      <c r="NVR112" s="52"/>
      <c r="NVS112" s="43"/>
      <c r="NVT112" s="43"/>
      <c r="NVU112" s="43"/>
      <c r="NVV112" s="43"/>
      <c r="NVW112" s="43"/>
      <c r="NVX112" s="43"/>
      <c r="NVY112" s="43"/>
      <c r="NVZ112" s="43"/>
      <c r="NWA112" s="43"/>
      <c r="NWB112" s="43"/>
      <c r="NWC112" s="43"/>
      <c r="NWD112" s="43"/>
      <c r="NWE112" s="43"/>
      <c r="NWF112" s="43"/>
      <c r="NWG112" s="43"/>
      <c r="NWH112" s="43"/>
      <c r="NWI112" s="43"/>
      <c r="NWJ112" s="43"/>
      <c r="NWK112" s="43"/>
      <c r="NWL112" s="43"/>
      <c r="NWM112" s="43"/>
      <c r="NWN112" s="52"/>
      <c r="NWO112" s="43"/>
      <c r="NWP112" s="43"/>
      <c r="NWQ112" s="43"/>
      <c r="NWR112" s="43"/>
      <c r="NWS112" s="43"/>
      <c r="NWT112" s="43"/>
      <c r="NWU112" s="43"/>
      <c r="NWV112" s="43"/>
      <c r="NWW112" s="43"/>
      <c r="NWX112" s="43"/>
      <c r="NWY112" s="43"/>
      <c r="NWZ112" s="43"/>
      <c r="NXA112" s="43"/>
      <c r="NXB112" s="43"/>
      <c r="NXC112" s="43"/>
      <c r="NXD112" s="43"/>
      <c r="NXE112" s="43"/>
      <c r="NXF112" s="43"/>
      <c r="NXG112" s="43"/>
      <c r="NXH112" s="43"/>
      <c r="NXI112" s="43"/>
      <c r="NXJ112" s="52"/>
      <c r="NXK112" s="43"/>
      <c r="NXL112" s="43"/>
      <c r="NXM112" s="43"/>
      <c r="NXN112" s="43"/>
      <c r="NXO112" s="43"/>
      <c r="NXP112" s="43"/>
      <c r="NXQ112" s="43"/>
      <c r="NXR112" s="43"/>
      <c r="NXS112" s="43"/>
      <c r="NXT112" s="43"/>
      <c r="NXU112" s="43"/>
      <c r="NXV112" s="43"/>
      <c r="NXW112" s="43"/>
      <c r="NXX112" s="43"/>
      <c r="NXY112" s="43"/>
      <c r="NXZ112" s="43"/>
      <c r="NYA112" s="43"/>
      <c r="NYB112" s="43"/>
      <c r="NYC112" s="43"/>
      <c r="NYD112" s="43"/>
      <c r="NYE112" s="43"/>
      <c r="NYF112" s="52"/>
      <c r="NYG112" s="43"/>
      <c r="NYH112" s="43"/>
      <c r="NYI112" s="43"/>
      <c r="NYJ112" s="43"/>
      <c r="NYK112" s="43"/>
      <c r="NYL112" s="43"/>
      <c r="NYM112" s="43"/>
      <c r="NYN112" s="43"/>
      <c r="NYO112" s="43"/>
      <c r="NYP112" s="43"/>
      <c r="NYQ112" s="43"/>
      <c r="NYR112" s="43"/>
      <c r="NYS112" s="43"/>
      <c r="NYT112" s="43"/>
      <c r="NYU112" s="43"/>
      <c r="NYV112" s="43"/>
      <c r="NYW112" s="43"/>
      <c r="NYX112" s="43"/>
      <c r="NYY112" s="43"/>
      <c r="NYZ112" s="43"/>
      <c r="NZA112" s="43"/>
      <c r="NZB112" s="52"/>
      <c r="NZC112" s="43"/>
      <c r="NZD112" s="43"/>
      <c r="NZE112" s="43"/>
      <c r="NZF112" s="43"/>
      <c r="NZG112" s="43"/>
      <c r="NZH112" s="43"/>
      <c r="NZI112" s="43"/>
      <c r="NZJ112" s="43"/>
      <c r="NZK112" s="43"/>
      <c r="NZL112" s="43"/>
      <c r="NZM112" s="43"/>
      <c r="NZN112" s="43"/>
      <c r="NZO112" s="43"/>
      <c r="NZP112" s="43"/>
      <c r="NZQ112" s="43"/>
      <c r="NZR112" s="43"/>
      <c r="NZS112" s="43"/>
      <c r="NZT112" s="43"/>
      <c r="NZU112" s="43"/>
      <c r="NZV112" s="43"/>
      <c r="NZW112" s="43"/>
      <c r="NZX112" s="52"/>
      <c r="NZY112" s="43"/>
      <c r="NZZ112" s="43"/>
      <c r="OAA112" s="43"/>
      <c r="OAB112" s="43"/>
      <c r="OAC112" s="43"/>
      <c r="OAD112" s="43"/>
      <c r="OAE112" s="43"/>
      <c r="OAF112" s="43"/>
      <c r="OAG112" s="43"/>
      <c r="OAH112" s="43"/>
      <c r="OAI112" s="43"/>
      <c r="OAJ112" s="43"/>
      <c r="OAK112" s="43"/>
      <c r="OAL112" s="43"/>
      <c r="OAM112" s="43"/>
      <c r="OAN112" s="43"/>
      <c r="OAO112" s="43"/>
      <c r="OAP112" s="43"/>
      <c r="OAQ112" s="43"/>
      <c r="OAR112" s="43"/>
      <c r="OAS112" s="43"/>
      <c r="OAT112" s="52"/>
      <c r="OAU112" s="43"/>
      <c r="OAV112" s="43"/>
      <c r="OAW112" s="43"/>
      <c r="OAX112" s="43"/>
      <c r="OAY112" s="43"/>
      <c r="OAZ112" s="43"/>
      <c r="OBA112" s="43"/>
      <c r="OBB112" s="43"/>
      <c r="OBC112" s="43"/>
      <c r="OBD112" s="43"/>
      <c r="OBE112" s="43"/>
      <c r="OBF112" s="43"/>
      <c r="OBG112" s="43"/>
      <c r="OBH112" s="43"/>
      <c r="OBI112" s="43"/>
      <c r="OBJ112" s="43"/>
      <c r="OBK112" s="43"/>
      <c r="OBL112" s="43"/>
      <c r="OBM112" s="43"/>
      <c r="OBN112" s="43"/>
      <c r="OBO112" s="43"/>
      <c r="OBP112" s="52"/>
      <c r="OBQ112" s="43"/>
      <c r="OBR112" s="43"/>
      <c r="OBS112" s="43"/>
      <c r="OBT112" s="43"/>
      <c r="OBU112" s="43"/>
      <c r="OBV112" s="43"/>
      <c r="OBW112" s="43"/>
      <c r="OBX112" s="43"/>
      <c r="OBY112" s="43"/>
      <c r="OBZ112" s="43"/>
      <c r="OCA112" s="43"/>
      <c r="OCB112" s="43"/>
      <c r="OCC112" s="43"/>
      <c r="OCD112" s="43"/>
      <c r="OCE112" s="43"/>
      <c r="OCF112" s="43"/>
      <c r="OCG112" s="43"/>
      <c r="OCH112" s="43"/>
      <c r="OCI112" s="43"/>
      <c r="OCJ112" s="43"/>
      <c r="OCK112" s="43"/>
      <c r="OCL112" s="52"/>
      <c r="OCM112" s="43"/>
      <c r="OCN112" s="43"/>
      <c r="OCO112" s="43"/>
      <c r="OCP112" s="43"/>
      <c r="OCQ112" s="43"/>
      <c r="OCR112" s="43"/>
      <c r="OCS112" s="43"/>
      <c r="OCT112" s="43"/>
      <c r="OCU112" s="43"/>
      <c r="OCV112" s="43"/>
      <c r="OCW112" s="43"/>
      <c r="OCX112" s="43"/>
      <c r="OCY112" s="43"/>
      <c r="OCZ112" s="43"/>
      <c r="ODA112" s="43"/>
      <c r="ODB112" s="43"/>
      <c r="ODC112" s="43"/>
      <c r="ODD112" s="43"/>
      <c r="ODE112" s="43"/>
      <c r="ODF112" s="43"/>
      <c r="ODG112" s="43"/>
      <c r="ODH112" s="52"/>
      <c r="ODI112" s="43"/>
      <c r="ODJ112" s="43"/>
      <c r="ODK112" s="43"/>
      <c r="ODL112" s="43"/>
      <c r="ODM112" s="43"/>
      <c r="ODN112" s="43"/>
      <c r="ODO112" s="43"/>
      <c r="ODP112" s="43"/>
      <c r="ODQ112" s="43"/>
      <c r="ODR112" s="43"/>
      <c r="ODS112" s="43"/>
      <c r="ODT112" s="43"/>
      <c r="ODU112" s="43"/>
      <c r="ODV112" s="43"/>
      <c r="ODW112" s="43"/>
      <c r="ODX112" s="43"/>
      <c r="ODY112" s="43"/>
      <c r="ODZ112" s="43"/>
      <c r="OEA112" s="43"/>
      <c r="OEB112" s="43"/>
      <c r="OEC112" s="43"/>
      <c r="OED112" s="52"/>
      <c r="OEE112" s="43"/>
      <c r="OEF112" s="43"/>
      <c r="OEG112" s="43"/>
      <c r="OEH112" s="43"/>
      <c r="OEI112" s="43"/>
      <c r="OEJ112" s="43"/>
      <c r="OEK112" s="43"/>
      <c r="OEL112" s="43"/>
      <c r="OEM112" s="43"/>
      <c r="OEN112" s="43"/>
      <c r="OEO112" s="43"/>
      <c r="OEP112" s="43"/>
      <c r="OEQ112" s="43"/>
      <c r="OER112" s="43"/>
      <c r="OES112" s="43"/>
      <c r="OET112" s="43"/>
      <c r="OEU112" s="43"/>
      <c r="OEV112" s="43"/>
      <c r="OEW112" s="43"/>
      <c r="OEX112" s="43"/>
      <c r="OEY112" s="43"/>
      <c r="OEZ112" s="52"/>
      <c r="OFA112" s="43"/>
      <c r="OFB112" s="43"/>
      <c r="OFC112" s="43"/>
      <c r="OFD112" s="43"/>
      <c r="OFE112" s="43"/>
      <c r="OFF112" s="43"/>
      <c r="OFG112" s="43"/>
      <c r="OFH112" s="43"/>
      <c r="OFI112" s="43"/>
      <c r="OFJ112" s="43"/>
      <c r="OFK112" s="43"/>
      <c r="OFL112" s="43"/>
      <c r="OFM112" s="43"/>
      <c r="OFN112" s="43"/>
      <c r="OFO112" s="43"/>
      <c r="OFP112" s="43"/>
      <c r="OFQ112" s="43"/>
      <c r="OFR112" s="43"/>
      <c r="OFS112" s="43"/>
      <c r="OFT112" s="43"/>
      <c r="OFU112" s="43"/>
      <c r="OFV112" s="52"/>
      <c r="OFW112" s="43"/>
      <c r="OFX112" s="43"/>
      <c r="OFY112" s="43"/>
      <c r="OFZ112" s="43"/>
      <c r="OGA112" s="43"/>
      <c r="OGB112" s="43"/>
      <c r="OGC112" s="43"/>
      <c r="OGD112" s="43"/>
      <c r="OGE112" s="43"/>
      <c r="OGF112" s="43"/>
      <c r="OGG112" s="43"/>
      <c r="OGH112" s="43"/>
      <c r="OGI112" s="43"/>
      <c r="OGJ112" s="43"/>
      <c r="OGK112" s="43"/>
      <c r="OGL112" s="43"/>
      <c r="OGM112" s="43"/>
      <c r="OGN112" s="43"/>
      <c r="OGO112" s="43"/>
      <c r="OGP112" s="43"/>
      <c r="OGQ112" s="43"/>
      <c r="OGR112" s="52"/>
      <c r="OGS112" s="43"/>
      <c r="OGT112" s="43"/>
      <c r="OGU112" s="43"/>
      <c r="OGV112" s="43"/>
      <c r="OGW112" s="43"/>
      <c r="OGX112" s="43"/>
      <c r="OGY112" s="43"/>
      <c r="OGZ112" s="43"/>
      <c r="OHA112" s="43"/>
      <c r="OHB112" s="43"/>
      <c r="OHC112" s="43"/>
      <c r="OHD112" s="43"/>
      <c r="OHE112" s="43"/>
      <c r="OHF112" s="43"/>
      <c r="OHG112" s="43"/>
      <c r="OHH112" s="43"/>
      <c r="OHI112" s="43"/>
      <c r="OHJ112" s="43"/>
      <c r="OHK112" s="43"/>
      <c r="OHL112" s="43"/>
      <c r="OHM112" s="43"/>
      <c r="OHN112" s="52"/>
      <c r="OHO112" s="43"/>
      <c r="OHP112" s="43"/>
      <c r="OHQ112" s="43"/>
      <c r="OHR112" s="43"/>
      <c r="OHS112" s="43"/>
      <c r="OHT112" s="43"/>
      <c r="OHU112" s="43"/>
      <c r="OHV112" s="43"/>
      <c r="OHW112" s="43"/>
      <c r="OHX112" s="43"/>
      <c r="OHY112" s="43"/>
      <c r="OHZ112" s="43"/>
      <c r="OIA112" s="43"/>
      <c r="OIB112" s="43"/>
      <c r="OIC112" s="43"/>
      <c r="OID112" s="43"/>
      <c r="OIE112" s="43"/>
      <c r="OIF112" s="43"/>
      <c r="OIG112" s="43"/>
      <c r="OIH112" s="43"/>
      <c r="OII112" s="43"/>
      <c r="OIJ112" s="52"/>
      <c r="OIK112" s="43"/>
      <c r="OIL112" s="43"/>
      <c r="OIM112" s="43"/>
      <c r="OIN112" s="43"/>
      <c r="OIO112" s="43"/>
      <c r="OIP112" s="43"/>
      <c r="OIQ112" s="43"/>
      <c r="OIR112" s="43"/>
      <c r="OIS112" s="43"/>
      <c r="OIT112" s="43"/>
      <c r="OIU112" s="43"/>
      <c r="OIV112" s="43"/>
      <c r="OIW112" s="43"/>
      <c r="OIX112" s="43"/>
      <c r="OIY112" s="43"/>
      <c r="OIZ112" s="43"/>
      <c r="OJA112" s="43"/>
      <c r="OJB112" s="43"/>
      <c r="OJC112" s="43"/>
      <c r="OJD112" s="43"/>
      <c r="OJE112" s="43"/>
      <c r="OJF112" s="52"/>
      <c r="OJG112" s="43"/>
      <c r="OJH112" s="43"/>
      <c r="OJI112" s="43"/>
      <c r="OJJ112" s="43"/>
      <c r="OJK112" s="43"/>
      <c r="OJL112" s="43"/>
      <c r="OJM112" s="43"/>
      <c r="OJN112" s="43"/>
      <c r="OJO112" s="43"/>
      <c r="OJP112" s="43"/>
      <c r="OJQ112" s="43"/>
      <c r="OJR112" s="43"/>
      <c r="OJS112" s="43"/>
      <c r="OJT112" s="43"/>
      <c r="OJU112" s="43"/>
      <c r="OJV112" s="43"/>
      <c r="OJW112" s="43"/>
      <c r="OJX112" s="43"/>
      <c r="OJY112" s="43"/>
      <c r="OJZ112" s="43"/>
      <c r="OKA112" s="43"/>
      <c r="OKB112" s="52"/>
      <c r="OKC112" s="43"/>
      <c r="OKD112" s="43"/>
      <c r="OKE112" s="43"/>
      <c r="OKF112" s="43"/>
      <c r="OKG112" s="43"/>
      <c r="OKH112" s="43"/>
      <c r="OKI112" s="43"/>
      <c r="OKJ112" s="43"/>
      <c r="OKK112" s="43"/>
      <c r="OKL112" s="43"/>
      <c r="OKM112" s="43"/>
      <c r="OKN112" s="43"/>
      <c r="OKO112" s="43"/>
      <c r="OKP112" s="43"/>
      <c r="OKQ112" s="43"/>
      <c r="OKR112" s="43"/>
      <c r="OKS112" s="43"/>
      <c r="OKT112" s="43"/>
      <c r="OKU112" s="43"/>
      <c r="OKV112" s="43"/>
      <c r="OKW112" s="43"/>
      <c r="OKX112" s="52"/>
      <c r="OKY112" s="43"/>
      <c r="OKZ112" s="43"/>
      <c r="OLA112" s="43"/>
      <c r="OLB112" s="43"/>
      <c r="OLC112" s="43"/>
      <c r="OLD112" s="43"/>
      <c r="OLE112" s="43"/>
      <c r="OLF112" s="43"/>
      <c r="OLG112" s="43"/>
      <c r="OLH112" s="43"/>
      <c r="OLI112" s="43"/>
      <c r="OLJ112" s="43"/>
      <c r="OLK112" s="43"/>
      <c r="OLL112" s="43"/>
      <c r="OLM112" s="43"/>
      <c r="OLN112" s="43"/>
      <c r="OLO112" s="43"/>
      <c r="OLP112" s="43"/>
      <c r="OLQ112" s="43"/>
      <c r="OLR112" s="43"/>
      <c r="OLS112" s="43"/>
      <c r="OLT112" s="52"/>
      <c r="OLU112" s="43"/>
      <c r="OLV112" s="43"/>
      <c r="OLW112" s="43"/>
      <c r="OLX112" s="43"/>
      <c r="OLY112" s="43"/>
      <c r="OLZ112" s="43"/>
      <c r="OMA112" s="43"/>
      <c r="OMB112" s="43"/>
      <c r="OMC112" s="43"/>
      <c r="OMD112" s="43"/>
      <c r="OME112" s="43"/>
      <c r="OMF112" s="43"/>
      <c r="OMG112" s="43"/>
      <c r="OMH112" s="43"/>
      <c r="OMI112" s="43"/>
      <c r="OMJ112" s="43"/>
      <c r="OMK112" s="43"/>
      <c r="OML112" s="43"/>
      <c r="OMM112" s="43"/>
      <c r="OMN112" s="43"/>
      <c r="OMO112" s="43"/>
      <c r="OMP112" s="52"/>
      <c r="OMQ112" s="43"/>
      <c r="OMR112" s="43"/>
      <c r="OMS112" s="43"/>
      <c r="OMT112" s="43"/>
      <c r="OMU112" s="43"/>
      <c r="OMV112" s="43"/>
      <c r="OMW112" s="43"/>
      <c r="OMX112" s="43"/>
      <c r="OMY112" s="43"/>
      <c r="OMZ112" s="43"/>
      <c r="ONA112" s="43"/>
      <c r="ONB112" s="43"/>
      <c r="ONC112" s="43"/>
      <c r="OND112" s="43"/>
      <c r="ONE112" s="43"/>
      <c r="ONF112" s="43"/>
      <c r="ONG112" s="43"/>
      <c r="ONH112" s="43"/>
      <c r="ONI112" s="43"/>
      <c r="ONJ112" s="43"/>
      <c r="ONK112" s="43"/>
      <c r="ONL112" s="52"/>
      <c r="ONM112" s="43"/>
      <c r="ONN112" s="43"/>
      <c r="ONO112" s="43"/>
      <c r="ONP112" s="43"/>
      <c r="ONQ112" s="43"/>
      <c r="ONR112" s="43"/>
      <c r="ONS112" s="43"/>
      <c r="ONT112" s="43"/>
      <c r="ONU112" s="43"/>
      <c r="ONV112" s="43"/>
      <c r="ONW112" s="43"/>
      <c r="ONX112" s="43"/>
      <c r="ONY112" s="43"/>
      <c r="ONZ112" s="43"/>
      <c r="OOA112" s="43"/>
      <c r="OOB112" s="43"/>
      <c r="OOC112" s="43"/>
      <c r="OOD112" s="43"/>
      <c r="OOE112" s="43"/>
      <c r="OOF112" s="43"/>
      <c r="OOG112" s="43"/>
      <c r="OOH112" s="52"/>
      <c r="OOI112" s="43"/>
      <c r="OOJ112" s="43"/>
      <c r="OOK112" s="43"/>
      <c r="OOL112" s="43"/>
      <c r="OOM112" s="43"/>
      <c r="OON112" s="43"/>
      <c r="OOO112" s="43"/>
      <c r="OOP112" s="43"/>
      <c r="OOQ112" s="43"/>
      <c r="OOR112" s="43"/>
      <c r="OOS112" s="43"/>
      <c r="OOT112" s="43"/>
      <c r="OOU112" s="43"/>
      <c r="OOV112" s="43"/>
      <c r="OOW112" s="43"/>
      <c r="OOX112" s="43"/>
      <c r="OOY112" s="43"/>
      <c r="OOZ112" s="43"/>
      <c r="OPA112" s="43"/>
      <c r="OPB112" s="43"/>
      <c r="OPC112" s="43"/>
      <c r="OPD112" s="52"/>
      <c r="OPE112" s="43"/>
      <c r="OPF112" s="43"/>
      <c r="OPG112" s="43"/>
      <c r="OPH112" s="43"/>
      <c r="OPI112" s="43"/>
      <c r="OPJ112" s="43"/>
      <c r="OPK112" s="43"/>
      <c r="OPL112" s="43"/>
      <c r="OPM112" s="43"/>
      <c r="OPN112" s="43"/>
      <c r="OPO112" s="43"/>
      <c r="OPP112" s="43"/>
      <c r="OPQ112" s="43"/>
      <c r="OPR112" s="43"/>
      <c r="OPS112" s="43"/>
      <c r="OPT112" s="43"/>
      <c r="OPU112" s="43"/>
      <c r="OPV112" s="43"/>
      <c r="OPW112" s="43"/>
      <c r="OPX112" s="43"/>
      <c r="OPY112" s="43"/>
      <c r="OPZ112" s="52"/>
      <c r="OQA112" s="43"/>
      <c r="OQB112" s="43"/>
      <c r="OQC112" s="43"/>
      <c r="OQD112" s="43"/>
      <c r="OQE112" s="43"/>
      <c r="OQF112" s="43"/>
      <c r="OQG112" s="43"/>
      <c r="OQH112" s="43"/>
      <c r="OQI112" s="43"/>
      <c r="OQJ112" s="43"/>
      <c r="OQK112" s="43"/>
      <c r="OQL112" s="43"/>
      <c r="OQM112" s="43"/>
      <c r="OQN112" s="43"/>
      <c r="OQO112" s="43"/>
      <c r="OQP112" s="43"/>
      <c r="OQQ112" s="43"/>
      <c r="OQR112" s="43"/>
      <c r="OQS112" s="43"/>
      <c r="OQT112" s="43"/>
      <c r="OQU112" s="43"/>
      <c r="OQV112" s="52"/>
      <c r="OQW112" s="43"/>
      <c r="OQX112" s="43"/>
      <c r="OQY112" s="43"/>
      <c r="OQZ112" s="43"/>
      <c r="ORA112" s="43"/>
      <c r="ORB112" s="43"/>
      <c r="ORC112" s="43"/>
      <c r="ORD112" s="43"/>
      <c r="ORE112" s="43"/>
      <c r="ORF112" s="43"/>
      <c r="ORG112" s="43"/>
      <c r="ORH112" s="43"/>
      <c r="ORI112" s="43"/>
      <c r="ORJ112" s="43"/>
      <c r="ORK112" s="43"/>
      <c r="ORL112" s="43"/>
      <c r="ORM112" s="43"/>
      <c r="ORN112" s="43"/>
      <c r="ORO112" s="43"/>
      <c r="ORP112" s="43"/>
      <c r="ORQ112" s="43"/>
      <c r="ORR112" s="52"/>
      <c r="ORS112" s="43"/>
      <c r="ORT112" s="43"/>
      <c r="ORU112" s="43"/>
      <c r="ORV112" s="43"/>
      <c r="ORW112" s="43"/>
      <c r="ORX112" s="43"/>
      <c r="ORY112" s="43"/>
      <c r="ORZ112" s="43"/>
      <c r="OSA112" s="43"/>
      <c r="OSB112" s="43"/>
      <c r="OSC112" s="43"/>
      <c r="OSD112" s="43"/>
      <c r="OSE112" s="43"/>
      <c r="OSF112" s="43"/>
      <c r="OSG112" s="43"/>
      <c r="OSH112" s="43"/>
      <c r="OSI112" s="43"/>
      <c r="OSJ112" s="43"/>
      <c r="OSK112" s="43"/>
      <c r="OSL112" s="43"/>
      <c r="OSM112" s="43"/>
      <c r="OSN112" s="52"/>
      <c r="OSO112" s="43"/>
      <c r="OSP112" s="43"/>
      <c r="OSQ112" s="43"/>
      <c r="OSR112" s="43"/>
      <c r="OSS112" s="43"/>
      <c r="OST112" s="43"/>
      <c r="OSU112" s="43"/>
      <c r="OSV112" s="43"/>
      <c r="OSW112" s="43"/>
      <c r="OSX112" s="43"/>
      <c r="OSY112" s="43"/>
      <c r="OSZ112" s="43"/>
      <c r="OTA112" s="43"/>
      <c r="OTB112" s="43"/>
      <c r="OTC112" s="43"/>
      <c r="OTD112" s="43"/>
      <c r="OTE112" s="43"/>
      <c r="OTF112" s="43"/>
      <c r="OTG112" s="43"/>
      <c r="OTH112" s="43"/>
      <c r="OTI112" s="43"/>
      <c r="OTJ112" s="52"/>
      <c r="OTK112" s="43"/>
      <c r="OTL112" s="43"/>
      <c r="OTM112" s="43"/>
      <c r="OTN112" s="43"/>
      <c r="OTO112" s="43"/>
      <c r="OTP112" s="43"/>
      <c r="OTQ112" s="43"/>
      <c r="OTR112" s="43"/>
      <c r="OTS112" s="43"/>
      <c r="OTT112" s="43"/>
      <c r="OTU112" s="43"/>
      <c r="OTV112" s="43"/>
      <c r="OTW112" s="43"/>
      <c r="OTX112" s="43"/>
      <c r="OTY112" s="43"/>
      <c r="OTZ112" s="43"/>
      <c r="OUA112" s="43"/>
      <c r="OUB112" s="43"/>
      <c r="OUC112" s="43"/>
      <c r="OUD112" s="43"/>
      <c r="OUE112" s="43"/>
      <c r="OUF112" s="52"/>
      <c r="OUG112" s="43"/>
      <c r="OUH112" s="43"/>
      <c r="OUI112" s="43"/>
      <c r="OUJ112" s="43"/>
      <c r="OUK112" s="43"/>
      <c r="OUL112" s="43"/>
      <c r="OUM112" s="43"/>
      <c r="OUN112" s="43"/>
      <c r="OUO112" s="43"/>
      <c r="OUP112" s="43"/>
      <c r="OUQ112" s="43"/>
      <c r="OUR112" s="43"/>
      <c r="OUS112" s="43"/>
      <c r="OUT112" s="43"/>
      <c r="OUU112" s="43"/>
      <c r="OUV112" s="43"/>
      <c r="OUW112" s="43"/>
      <c r="OUX112" s="43"/>
      <c r="OUY112" s="43"/>
      <c r="OUZ112" s="43"/>
      <c r="OVA112" s="43"/>
      <c r="OVB112" s="52"/>
      <c r="OVC112" s="43"/>
      <c r="OVD112" s="43"/>
      <c r="OVE112" s="43"/>
      <c r="OVF112" s="43"/>
      <c r="OVG112" s="43"/>
      <c r="OVH112" s="43"/>
      <c r="OVI112" s="43"/>
      <c r="OVJ112" s="43"/>
      <c r="OVK112" s="43"/>
      <c r="OVL112" s="43"/>
      <c r="OVM112" s="43"/>
      <c r="OVN112" s="43"/>
      <c r="OVO112" s="43"/>
      <c r="OVP112" s="43"/>
      <c r="OVQ112" s="43"/>
      <c r="OVR112" s="43"/>
      <c r="OVS112" s="43"/>
      <c r="OVT112" s="43"/>
      <c r="OVU112" s="43"/>
      <c r="OVV112" s="43"/>
      <c r="OVW112" s="43"/>
      <c r="OVX112" s="52"/>
      <c r="OVY112" s="43"/>
      <c r="OVZ112" s="43"/>
      <c r="OWA112" s="43"/>
      <c r="OWB112" s="43"/>
      <c r="OWC112" s="43"/>
      <c r="OWD112" s="43"/>
      <c r="OWE112" s="43"/>
      <c r="OWF112" s="43"/>
      <c r="OWG112" s="43"/>
      <c r="OWH112" s="43"/>
      <c r="OWI112" s="43"/>
      <c r="OWJ112" s="43"/>
      <c r="OWK112" s="43"/>
      <c r="OWL112" s="43"/>
      <c r="OWM112" s="43"/>
      <c r="OWN112" s="43"/>
      <c r="OWO112" s="43"/>
      <c r="OWP112" s="43"/>
      <c r="OWQ112" s="43"/>
      <c r="OWR112" s="43"/>
      <c r="OWS112" s="43"/>
      <c r="OWT112" s="52"/>
      <c r="OWU112" s="43"/>
      <c r="OWV112" s="43"/>
      <c r="OWW112" s="43"/>
      <c r="OWX112" s="43"/>
      <c r="OWY112" s="43"/>
      <c r="OWZ112" s="43"/>
      <c r="OXA112" s="43"/>
      <c r="OXB112" s="43"/>
      <c r="OXC112" s="43"/>
      <c r="OXD112" s="43"/>
      <c r="OXE112" s="43"/>
      <c r="OXF112" s="43"/>
      <c r="OXG112" s="43"/>
      <c r="OXH112" s="43"/>
      <c r="OXI112" s="43"/>
      <c r="OXJ112" s="43"/>
      <c r="OXK112" s="43"/>
      <c r="OXL112" s="43"/>
      <c r="OXM112" s="43"/>
      <c r="OXN112" s="43"/>
      <c r="OXO112" s="43"/>
      <c r="OXP112" s="52"/>
      <c r="OXQ112" s="43"/>
      <c r="OXR112" s="43"/>
      <c r="OXS112" s="43"/>
      <c r="OXT112" s="43"/>
      <c r="OXU112" s="43"/>
      <c r="OXV112" s="43"/>
      <c r="OXW112" s="43"/>
      <c r="OXX112" s="43"/>
      <c r="OXY112" s="43"/>
      <c r="OXZ112" s="43"/>
      <c r="OYA112" s="43"/>
      <c r="OYB112" s="43"/>
      <c r="OYC112" s="43"/>
      <c r="OYD112" s="43"/>
      <c r="OYE112" s="43"/>
      <c r="OYF112" s="43"/>
      <c r="OYG112" s="43"/>
      <c r="OYH112" s="43"/>
      <c r="OYI112" s="43"/>
      <c r="OYJ112" s="43"/>
      <c r="OYK112" s="43"/>
      <c r="OYL112" s="52"/>
      <c r="OYM112" s="43"/>
      <c r="OYN112" s="43"/>
      <c r="OYO112" s="43"/>
      <c r="OYP112" s="43"/>
      <c r="OYQ112" s="43"/>
      <c r="OYR112" s="43"/>
      <c r="OYS112" s="43"/>
      <c r="OYT112" s="43"/>
      <c r="OYU112" s="43"/>
      <c r="OYV112" s="43"/>
      <c r="OYW112" s="43"/>
      <c r="OYX112" s="43"/>
      <c r="OYY112" s="43"/>
      <c r="OYZ112" s="43"/>
      <c r="OZA112" s="43"/>
      <c r="OZB112" s="43"/>
      <c r="OZC112" s="43"/>
      <c r="OZD112" s="43"/>
      <c r="OZE112" s="43"/>
      <c r="OZF112" s="43"/>
      <c r="OZG112" s="43"/>
      <c r="OZH112" s="52"/>
      <c r="OZI112" s="43"/>
      <c r="OZJ112" s="43"/>
      <c r="OZK112" s="43"/>
      <c r="OZL112" s="43"/>
      <c r="OZM112" s="43"/>
      <c r="OZN112" s="43"/>
      <c r="OZO112" s="43"/>
      <c r="OZP112" s="43"/>
      <c r="OZQ112" s="43"/>
      <c r="OZR112" s="43"/>
      <c r="OZS112" s="43"/>
      <c r="OZT112" s="43"/>
      <c r="OZU112" s="43"/>
      <c r="OZV112" s="43"/>
      <c r="OZW112" s="43"/>
      <c r="OZX112" s="43"/>
      <c r="OZY112" s="43"/>
      <c r="OZZ112" s="43"/>
      <c r="PAA112" s="43"/>
      <c r="PAB112" s="43"/>
      <c r="PAC112" s="43"/>
      <c r="PAD112" s="52"/>
      <c r="PAE112" s="43"/>
      <c r="PAF112" s="43"/>
      <c r="PAG112" s="43"/>
      <c r="PAH112" s="43"/>
      <c r="PAI112" s="43"/>
      <c r="PAJ112" s="43"/>
      <c r="PAK112" s="43"/>
      <c r="PAL112" s="43"/>
      <c r="PAM112" s="43"/>
      <c r="PAN112" s="43"/>
      <c r="PAO112" s="43"/>
      <c r="PAP112" s="43"/>
      <c r="PAQ112" s="43"/>
      <c r="PAR112" s="43"/>
      <c r="PAS112" s="43"/>
      <c r="PAT112" s="43"/>
      <c r="PAU112" s="43"/>
      <c r="PAV112" s="43"/>
      <c r="PAW112" s="43"/>
      <c r="PAX112" s="43"/>
      <c r="PAY112" s="43"/>
      <c r="PAZ112" s="52"/>
      <c r="PBA112" s="43"/>
      <c r="PBB112" s="43"/>
      <c r="PBC112" s="43"/>
      <c r="PBD112" s="43"/>
      <c r="PBE112" s="43"/>
      <c r="PBF112" s="43"/>
      <c r="PBG112" s="43"/>
      <c r="PBH112" s="43"/>
      <c r="PBI112" s="43"/>
      <c r="PBJ112" s="43"/>
      <c r="PBK112" s="43"/>
      <c r="PBL112" s="43"/>
      <c r="PBM112" s="43"/>
      <c r="PBN112" s="43"/>
      <c r="PBO112" s="43"/>
      <c r="PBP112" s="43"/>
      <c r="PBQ112" s="43"/>
      <c r="PBR112" s="43"/>
      <c r="PBS112" s="43"/>
      <c r="PBT112" s="43"/>
      <c r="PBU112" s="43"/>
      <c r="PBV112" s="52"/>
      <c r="PBW112" s="43"/>
      <c r="PBX112" s="43"/>
      <c r="PBY112" s="43"/>
      <c r="PBZ112" s="43"/>
      <c r="PCA112" s="43"/>
      <c r="PCB112" s="43"/>
      <c r="PCC112" s="43"/>
      <c r="PCD112" s="43"/>
      <c r="PCE112" s="43"/>
      <c r="PCF112" s="43"/>
      <c r="PCG112" s="43"/>
      <c r="PCH112" s="43"/>
      <c r="PCI112" s="43"/>
      <c r="PCJ112" s="43"/>
      <c r="PCK112" s="43"/>
      <c r="PCL112" s="43"/>
      <c r="PCM112" s="43"/>
      <c r="PCN112" s="43"/>
      <c r="PCO112" s="43"/>
      <c r="PCP112" s="43"/>
      <c r="PCQ112" s="43"/>
      <c r="PCR112" s="52"/>
      <c r="PCS112" s="43"/>
      <c r="PCT112" s="43"/>
      <c r="PCU112" s="43"/>
      <c r="PCV112" s="43"/>
      <c r="PCW112" s="43"/>
      <c r="PCX112" s="43"/>
      <c r="PCY112" s="43"/>
      <c r="PCZ112" s="43"/>
      <c r="PDA112" s="43"/>
      <c r="PDB112" s="43"/>
      <c r="PDC112" s="43"/>
      <c r="PDD112" s="43"/>
      <c r="PDE112" s="43"/>
      <c r="PDF112" s="43"/>
      <c r="PDG112" s="43"/>
      <c r="PDH112" s="43"/>
      <c r="PDI112" s="43"/>
      <c r="PDJ112" s="43"/>
      <c r="PDK112" s="43"/>
      <c r="PDL112" s="43"/>
      <c r="PDM112" s="43"/>
      <c r="PDN112" s="52"/>
      <c r="PDO112" s="43"/>
      <c r="PDP112" s="43"/>
      <c r="PDQ112" s="43"/>
      <c r="PDR112" s="43"/>
      <c r="PDS112" s="43"/>
      <c r="PDT112" s="43"/>
      <c r="PDU112" s="43"/>
      <c r="PDV112" s="43"/>
      <c r="PDW112" s="43"/>
      <c r="PDX112" s="43"/>
      <c r="PDY112" s="43"/>
      <c r="PDZ112" s="43"/>
      <c r="PEA112" s="43"/>
      <c r="PEB112" s="43"/>
      <c r="PEC112" s="43"/>
      <c r="PED112" s="43"/>
      <c r="PEE112" s="43"/>
      <c r="PEF112" s="43"/>
      <c r="PEG112" s="43"/>
      <c r="PEH112" s="43"/>
      <c r="PEI112" s="43"/>
      <c r="PEJ112" s="52"/>
      <c r="PEK112" s="43"/>
      <c r="PEL112" s="43"/>
      <c r="PEM112" s="43"/>
      <c r="PEN112" s="43"/>
      <c r="PEO112" s="43"/>
      <c r="PEP112" s="43"/>
      <c r="PEQ112" s="43"/>
      <c r="PER112" s="43"/>
      <c r="PES112" s="43"/>
      <c r="PET112" s="43"/>
      <c r="PEU112" s="43"/>
      <c r="PEV112" s="43"/>
      <c r="PEW112" s="43"/>
      <c r="PEX112" s="43"/>
      <c r="PEY112" s="43"/>
      <c r="PEZ112" s="43"/>
      <c r="PFA112" s="43"/>
      <c r="PFB112" s="43"/>
      <c r="PFC112" s="43"/>
      <c r="PFD112" s="43"/>
      <c r="PFE112" s="43"/>
      <c r="PFF112" s="52"/>
      <c r="PFG112" s="43"/>
      <c r="PFH112" s="43"/>
      <c r="PFI112" s="43"/>
      <c r="PFJ112" s="43"/>
      <c r="PFK112" s="43"/>
      <c r="PFL112" s="43"/>
      <c r="PFM112" s="43"/>
      <c r="PFN112" s="43"/>
      <c r="PFO112" s="43"/>
      <c r="PFP112" s="43"/>
      <c r="PFQ112" s="43"/>
      <c r="PFR112" s="43"/>
      <c r="PFS112" s="43"/>
      <c r="PFT112" s="43"/>
      <c r="PFU112" s="43"/>
      <c r="PFV112" s="43"/>
      <c r="PFW112" s="43"/>
      <c r="PFX112" s="43"/>
      <c r="PFY112" s="43"/>
      <c r="PFZ112" s="43"/>
      <c r="PGA112" s="43"/>
      <c r="PGB112" s="52"/>
      <c r="PGC112" s="43"/>
      <c r="PGD112" s="43"/>
      <c r="PGE112" s="43"/>
      <c r="PGF112" s="43"/>
      <c r="PGG112" s="43"/>
      <c r="PGH112" s="43"/>
      <c r="PGI112" s="43"/>
      <c r="PGJ112" s="43"/>
      <c r="PGK112" s="43"/>
      <c r="PGL112" s="43"/>
      <c r="PGM112" s="43"/>
      <c r="PGN112" s="43"/>
      <c r="PGO112" s="43"/>
      <c r="PGP112" s="43"/>
      <c r="PGQ112" s="43"/>
      <c r="PGR112" s="43"/>
      <c r="PGS112" s="43"/>
      <c r="PGT112" s="43"/>
      <c r="PGU112" s="43"/>
      <c r="PGV112" s="43"/>
      <c r="PGW112" s="43"/>
      <c r="PGX112" s="52"/>
      <c r="PGY112" s="43"/>
      <c r="PGZ112" s="43"/>
      <c r="PHA112" s="43"/>
      <c r="PHB112" s="43"/>
      <c r="PHC112" s="43"/>
      <c r="PHD112" s="43"/>
      <c r="PHE112" s="43"/>
      <c r="PHF112" s="43"/>
      <c r="PHG112" s="43"/>
      <c r="PHH112" s="43"/>
      <c r="PHI112" s="43"/>
      <c r="PHJ112" s="43"/>
      <c r="PHK112" s="43"/>
      <c r="PHL112" s="43"/>
      <c r="PHM112" s="43"/>
      <c r="PHN112" s="43"/>
      <c r="PHO112" s="43"/>
      <c r="PHP112" s="43"/>
      <c r="PHQ112" s="43"/>
      <c r="PHR112" s="43"/>
      <c r="PHS112" s="43"/>
      <c r="PHT112" s="52"/>
      <c r="PHU112" s="43"/>
      <c r="PHV112" s="43"/>
      <c r="PHW112" s="43"/>
      <c r="PHX112" s="43"/>
      <c r="PHY112" s="43"/>
      <c r="PHZ112" s="43"/>
      <c r="PIA112" s="43"/>
      <c r="PIB112" s="43"/>
      <c r="PIC112" s="43"/>
      <c r="PID112" s="43"/>
      <c r="PIE112" s="43"/>
      <c r="PIF112" s="43"/>
      <c r="PIG112" s="43"/>
      <c r="PIH112" s="43"/>
      <c r="PII112" s="43"/>
      <c r="PIJ112" s="43"/>
      <c r="PIK112" s="43"/>
      <c r="PIL112" s="43"/>
      <c r="PIM112" s="43"/>
      <c r="PIN112" s="43"/>
      <c r="PIO112" s="43"/>
      <c r="PIP112" s="52"/>
      <c r="PIQ112" s="43"/>
      <c r="PIR112" s="43"/>
      <c r="PIS112" s="43"/>
      <c r="PIT112" s="43"/>
      <c r="PIU112" s="43"/>
      <c r="PIV112" s="43"/>
      <c r="PIW112" s="43"/>
      <c r="PIX112" s="43"/>
      <c r="PIY112" s="43"/>
      <c r="PIZ112" s="43"/>
      <c r="PJA112" s="43"/>
      <c r="PJB112" s="43"/>
      <c r="PJC112" s="43"/>
      <c r="PJD112" s="43"/>
      <c r="PJE112" s="43"/>
      <c r="PJF112" s="43"/>
      <c r="PJG112" s="43"/>
      <c r="PJH112" s="43"/>
      <c r="PJI112" s="43"/>
      <c r="PJJ112" s="43"/>
      <c r="PJK112" s="43"/>
      <c r="PJL112" s="52"/>
      <c r="PJM112" s="43"/>
      <c r="PJN112" s="43"/>
      <c r="PJO112" s="43"/>
      <c r="PJP112" s="43"/>
      <c r="PJQ112" s="43"/>
      <c r="PJR112" s="43"/>
      <c r="PJS112" s="43"/>
      <c r="PJT112" s="43"/>
      <c r="PJU112" s="43"/>
      <c r="PJV112" s="43"/>
      <c r="PJW112" s="43"/>
      <c r="PJX112" s="43"/>
      <c r="PJY112" s="43"/>
      <c r="PJZ112" s="43"/>
      <c r="PKA112" s="43"/>
      <c r="PKB112" s="43"/>
      <c r="PKC112" s="43"/>
      <c r="PKD112" s="43"/>
      <c r="PKE112" s="43"/>
      <c r="PKF112" s="43"/>
      <c r="PKG112" s="43"/>
      <c r="PKH112" s="52"/>
      <c r="PKI112" s="43"/>
      <c r="PKJ112" s="43"/>
      <c r="PKK112" s="43"/>
      <c r="PKL112" s="43"/>
      <c r="PKM112" s="43"/>
      <c r="PKN112" s="43"/>
      <c r="PKO112" s="43"/>
      <c r="PKP112" s="43"/>
      <c r="PKQ112" s="43"/>
      <c r="PKR112" s="43"/>
      <c r="PKS112" s="43"/>
      <c r="PKT112" s="43"/>
      <c r="PKU112" s="43"/>
      <c r="PKV112" s="43"/>
      <c r="PKW112" s="43"/>
      <c r="PKX112" s="43"/>
      <c r="PKY112" s="43"/>
      <c r="PKZ112" s="43"/>
      <c r="PLA112" s="43"/>
      <c r="PLB112" s="43"/>
      <c r="PLC112" s="43"/>
      <c r="PLD112" s="52"/>
      <c r="PLE112" s="43"/>
      <c r="PLF112" s="43"/>
      <c r="PLG112" s="43"/>
      <c r="PLH112" s="43"/>
      <c r="PLI112" s="43"/>
      <c r="PLJ112" s="43"/>
      <c r="PLK112" s="43"/>
      <c r="PLL112" s="43"/>
      <c r="PLM112" s="43"/>
      <c r="PLN112" s="43"/>
      <c r="PLO112" s="43"/>
      <c r="PLP112" s="43"/>
      <c r="PLQ112" s="43"/>
      <c r="PLR112" s="43"/>
      <c r="PLS112" s="43"/>
      <c r="PLT112" s="43"/>
      <c r="PLU112" s="43"/>
      <c r="PLV112" s="43"/>
      <c r="PLW112" s="43"/>
      <c r="PLX112" s="43"/>
      <c r="PLY112" s="43"/>
      <c r="PLZ112" s="52"/>
      <c r="PMA112" s="43"/>
      <c r="PMB112" s="43"/>
      <c r="PMC112" s="43"/>
      <c r="PMD112" s="43"/>
      <c r="PME112" s="43"/>
      <c r="PMF112" s="43"/>
      <c r="PMG112" s="43"/>
      <c r="PMH112" s="43"/>
      <c r="PMI112" s="43"/>
      <c r="PMJ112" s="43"/>
      <c r="PMK112" s="43"/>
      <c r="PML112" s="43"/>
      <c r="PMM112" s="43"/>
      <c r="PMN112" s="43"/>
      <c r="PMO112" s="43"/>
      <c r="PMP112" s="43"/>
      <c r="PMQ112" s="43"/>
      <c r="PMR112" s="43"/>
      <c r="PMS112" s="43"/>
      <c r="PMT112" s="43"/>
      <c r="PMU112" s="43"/>
      <c r="PMV112" s="52"/>
      <c r="PMW112" s="43"/>
      <c r="PMX112" s="43"/>
      <c r="PMY112" s="43"/>
      <c r="PMZ112" s="43"/>
      <c r="PNA112" s="43"/>
      <c r="PNB112" s="43"/>
      <c r="PNC112" s="43"/>
      <c r="PND112" s="43"/>
      <c r="PNE112" s="43"/>
      <c r="PNF112" s="43"/>
      <c r="PNG112" s="43"/>
      <c r="PNH112" s="43"/>
      <c r="PNI112" s="43"/>
      <c r="PNJ112" s="43"/>
      <c r="PNK112" s="43"/>
      <c r="PNL112" s="43"/>
      <c r="PNM112" s="43"/>
      <c r="PNN112" s="43"/>
      <c r="PNO112" s="43"/>
      <c r="PNP112" s="43"/>
      <c r="PNQ112" s="43"/>
      <c r="PNR112" s="52"/>
      <c r="PNS112" s="43"/>
      <c r="PNT112" s="43"/>
      <c r="PNU112" s="43"/>
      <c r="PNV112" s="43"/>
      <c r="PNW112" s="43"/>
      <c r="PNX112" s="43"/>
      <c r="PNY112" s="43"/>
      <c r="PNZ112" s="43"/>
      <c r="POA112" s="43"/>
      <c r="POB112" s="43"/>
      <c r="POC112" s="43"/>
      <c r="POD112" s="43"/>
      <c r="POE112" s="43"/>
      <c r="POF112" s="43"/>
      <c r="POG112" s="43"/>
      <c r="POH112" s="43"/>
      <c r="POI112" s="43"/>
      <c r="POJ112" s="43"/>
      <c r="POK112" s="43"/>
      <c r="POL112" s="43"/>
      <c r="POM112" s="43"/>
      <c r="PON112" s="52"/>
      <c r="POO112" s="43"/>
      <c r="POP112" s="43"/>
      <c r="POQ112" s="43"/>
      <c r="POR112" s="43"/>
      <c r="POS112" s="43"/>
      <c r="POT112" s="43"/>
      <c r="POU112" s="43"/>
      <c r="POV112" s="43"/>
      <c r="POW112" s="43"/>
      <c r="POX112" s="43"/>
      <c r="POY112" s="43"/>
      <c r="POZ112" s="43"/>
      <c r="PPA112" s="43"/>
      <c r="PPB112" s="43"/>
      <c r="PPC112" s="43"/>
      <c r="PPD112" s="43"/>
      <c r="PPE112" s="43"/>
      <c r="PPF112" s="43"/>
      <c r="PPG112" s="43"/>
      <c r="PPH112" s="43"/>
      <c r="PPI112" s="43"/>
      <c r="PPJ112" s="52"/>
      <c r="PPK112" s="43"/>
      <c r="PPL112" s="43"/>
      <c r="PPM112" s="43"/>
      <c r="PPN112" s="43"/>
      <c r="PPO112" s="43"/>
      <c r="PPP112" s="43"/>
      <c r="PPQ112" s="43"/>
      <c r="PPR112" s="43"/>
      <c r="PPS112" s="43"/>
      <c r="PPT112" s="43"/>
      <c r="PPU112" s="43"/>
      <c r="PPV112" s="43"/>
      <c r="PPW112" s="43"/>
      <c r="PPX112" s="43"/>
      <c r="PPY112" s="43"/>
      <c r="PPZ112" s="43"/>
      <c r="PQA112" s="43"/>
      <c r="PQB112" s="43"/>
      <c r="PQC112" s="43"/>
      <c r="PQD112" s="43"/>
      <c r="PQE112" s="43"/>
      <c r="PQF112" s="52"/>
      <c r="PQG112" s="43"/>
      <c r="PQH112" s="43"/>
      <c r="PQI112" s="43"/>
      <c r="PQJ112" s="43"/>
      <c r="PQK112" s="43"/>
      <c r="PQL112" s="43"/>
      <c r="PQM112" s="43"/>
      <c r="PQN112" s="43"/>
      <c r="PQO112" s="43"/>
      <c r="PQP112" s="43"/>
      <c r="PQQ112" s="43"/>
      <c r="PQR112" s="43"/>
      <c r="PQS112" s="43"/>
      <c r="PQT112" s="43"/>
      <c r="PQU112" s="43"/>
      <c r="PQV112" s="43"/>
      <c r="PQW112" s="43"/>
      <c r="PQX112" s="43"/>
      <c r="PQY112" s="43"/>
      <c r="PQZ112" s="43"/>
      <c r="PRA112" s="43"/>
      <c r="PRB112" s="52"/>
      <c r="PRC112" s="43"/>
      <c r="PRD112" s="43"/>
      <c r="PRE112" s="43"/>
      <c r="PRF112" s="43"/>
      <c r="PRG112" s="43"/>
      <c r="PRH112" s="43"/>
      <c r="PRI112" s="43"/>
      <c r="PRJ112" s="43"/>
      <c r="PRK112" s="43"/>
      <c r="PRL112" s="43"/>
      <c r="PRM112" s="43"/>
      <c r="PRN112" s="43"/>
      <c r="PRO112" s="43"/>
      <c r="PRP112" s="43"/>
      <c r="PRQ112" s="43"/>
      <c r="PRR112" s="43"/>
      <c r="PRS112" s="43"/>
      <c r="PRT112" s="43"/>
      <c r="PRU112" s="43"/>
      <c r="PRV112" s="43"/>
      <c r="PRW112" s="43"/>
      <c r="PRX112" s="52"/>
      <c r="PRY112" s="43"/>
      <c r="PRZ112" s="43"/>
      <c r="PSA112" s="43"/>
      <c r="PSB112" s="43"/>
      <c r="PSC112" s="43"/>
      <c r="PSD112" s="43"/>
      <c r="PSE112" s="43"/>
      <c r="PSF112" s="43"/>
      <c r="PSG112" s="43"/>
      <c r="PSH112" s="43"/>
      <c r="PSI112" s="43"/>
      <c r="PSJ112" s="43"/>
      <c r="PSK112" s="43"/>
      <c r="PSL112" s="43"/>
      <c r="PSM112" s="43"/>
      <c r="PSN112" s="43"/>
      <c r="PSO112" s="43"/>
      <c r="PSP112" s="43"/>
      <c r="PSQ112" s="43"/>
      <c r="PSR112" s="43"/>
      <c r="PSS112" s="43"/>
      <c r="PST112" s="52"/>
      <c r="PSU112" s="43"/>
      <c r="PSV112" s="43"/>
      <c r="PSW112" s="43"/>
      <c r="PSX112" s="43"/>
      <c r="PSY112" s="43"/>
      <c r="PSZ112" s="43"/>
      <c r="PTA112" s="43"/>
      <c r="PTB112" s="43"/>
      <c r="PTC112" s="43"/>
      <c r="PTD112" s="43"/>
      <c r="PTE112" s="43"/>
      <c r="PTF112" s="43"/>
      <c r="PTG112" s="43"/>
      <c r="PTH112" s="43"/>
      <c r="PTI112" s="43"/>
      <c r="PTJ112" s="43"/>
      <c r="PTK112" s="43"/>
      <c r="PTL112" s="43"/>
      <c r="PTM112" s="43"/>
      <c r="PTN112" s="43"/>
      <c r="PTO112" s="43"/>
      <c r="PTP112" s="52"/>
      <c r="PTQ112" s="43"/>
      <c r="PTR112" s="43"/>
      <c r="PTS112" s="43"/>
      <c r="PTT112" s="43"/>
      <c r="PTU112" s="43"/>
      <c r="PTV112" s="43"/>
      <c r="PTW112" s="43"/>
      <c r="PTX112" s="43"/>
      <c r="PTY112" s="43"/>
      <c r="PTZ112" s="43"/>
      <c r="PUA112" s="43"/>
      <c r="PUB112" s="43"/>
      <c r="PUC112" s="43"/>
      <c r="PUD112" s="43"/>
      <c r="PUE112" s="43"/>
      <c r="PUF112" s="43"/>
      <c r="PUG112" s="43"/>
      <c r="PUH112" s="43"/>
      <c r="PUI112" s="43"/>
      <c r="PUJ112" s="43"/>
      <c r="PUK112" s="43"/>
      <c r="PUL112" s="52"/>
      <c r="PUM112" s="43"/>
      <c r="PUN112" s="43"/>
      <c r="PUO112" s="43"/>
      <c r="PUP112" s="43"/>
      <c r="PUQ112" s="43"/>
      <c r="PUR112" s="43"/>
      <c r="PUS112" s="43"/>
      <c r="PUT112" s="43"/>
      <c r="PUU112" s="43"/>
      <c r="PUV112" s="43"/>
      <c r="PUW112" s="43"/>
      <c r="PUX112" s="43"/>
      <c r="PUY112" s="43"/>
      <c r="PUZ112" s="43"/>
      <c r="PVA112" s="43"/>
      <c r="PVB112" s="43"/>
      <c r="PVC112" s="43"/>
      <c r="PVD112" s="43"/>
      <c r="PVE112" s="43"/>
      <c r="PVF112" s="43"/>
      <c r="PVG112" s="43"/>
      <c r="PVH112" s="52"/>
      <c r="PVI112" s="43"/>
      <c r="PVJ112" s="43"/>
      <c r="PVK112" s="43"/>
      <c r="PVL112" s="43"/>
      <c r="PVM112" s="43"/>
      <c r="PVN112" s="43"/>
      <c r="PVO112" s="43"/>
      <c r="PVP112" s="43"/>
      <c r="PVQ112" s="43"/>
      <c r="PVR112" s="43"/>
      <c r="PVS112" s="43"/>
      <c r="PVT112" s="43"/>
      <c r="PVU112" s="43"/>
      <c r="PVV112" s="43"/>
      <c r="PVW112" s="43"/>
      <c r="PVX112" s="43"/>
      <c r="PVY112" s="43"/>
      <c r="PVZ112" s="43"/>
      <c r="PWA112" s="43"/>
      <c r="PWB112" s="43"/>
      <c r="PWC112" s="43"/>
      <c r="PWD112" s="52"/>
      <c r="PWE112" s="43"/>
      <c r="PWF112" s="43"/>
      <c r="PWG112" s="43"/>
      <c r="PWH112" s="43"/>
      <c r="PWI112" s="43"/>
      <c r="PWJ112" s="43"/>
      <c r="PWK112" s="43"/>
      <c r="PWL112" s="43"/>
      <c r="PWM112" s="43"/>
      <c r="PWN112" s="43"/>
      <c r="PWO112" s="43"/>
      <c r="PWP112" s="43"/>
      <c r="PWQ112" s="43"/>
      <c r="PWR112" s="43"/>
      <c r="PWS112" s="43"/>
      <c r="PWT112" s="43"/>
      <c r="PWU112" s="43"/>
      <c r="PWV112" s="43"/>
      <c r="PWW112" s="43"/>
      <c r="PWX112" s="43"/>
      <c r="PWY112" s="43"/>
      <c r="PWZ112" s="52"/>
      <c r="PXA112" s="43"/>
      <c r="PXB112" s="43"/>
      <c r="PXC112" s="43"/>
      <c r="PXD112" s="43"/>
      <c r="PXE112" s="43"/>
      <c r="PXF112" s="43"/>
      <c r="PXG112" s="43"/>
      <c r="PXH112" s="43"/>
      <c r="PXI112" s="43"/>
      <c r="PXJ112" s="43"/>
      <c r="PXK112" s="43"/>
      <c r="PXL112" s="43"/>
      <c r="PXM112" s="43"/>
      <c r="PXN112" s="43"/>
      <c r="PXO112" s="43"/>
      <c r="PXP112" s="43"/>
      <c r="PXQ112" s="43"/>
      <c r="PXR112" s="43"/>
      <c r="PXS112" s="43"/>
      <c r="PXT112" s="43"/>
      <c r="PXU112" s="43"/>
      <c r="PXV112" s="52"/>
      <c r="PXW112" s="43"/>
      <c r="PXX112" s="43"/>
      <c r="PXY112" s="43"/>
      <c r="PXZ112" s="43"/>
      <c r="PYA112" s="43"/>
      <c r="PYB112" s="43"/>
      <c r="PYC112" s="43"/>
      <c r="PYD112" s="43"/>
      <c r="PYE112" s="43"/>
      <c r="PYF112" s="43"/>
      <c r="PYG112" s="43"/>
      <c r="PYH112" s="43"/>
      <c r="PYI112" s="43"/>
      <c r="PYJ112" s="43"/>
      <c r="PYK112" s="43"/>
      <c r="PYL112" s="43"/>
      <c r="PYM112" s="43"/>
      <c r="PYN112" s="43"/>
      <c r="PYO112" s="43"/>
      <c r="PYP112" s="43"/>
      <c r="PYQ112" s="43"/>
      <c r="PYR112" s="52"/>
      <c r="PYS112" s="43"/>
      <c r="PYT112" s="43"/>
      <c r="PYU112" s="43"/>
      <c r="PYV112" s="43"/>
      <c r="PYW112" s="43"/>
      <c r="PYX112" s="43"/>
      <c r="PYY112" s="43"/>
      <c r="PYZ112" s="43"/>
      <c r="PZA112" s="43"/>
      <c r="PZB112" s="43"/>
      <c r="PZC112" s="43"/>
      <c r="PZD112" s="43"/>
      <c r="PZE112" s="43"/>
      <c r="PZF112" s="43"/>
      <c r="PZG112" s="43"/>
      <c r="PZH112" s="43"/>
      <c r="PZI112" s="43"/>
      <c r="PZJ112" s="43"/>
      <c r="PZK112" s="43"/>
      <c r="PZL112" s="43"/>
      <c r="PZM112" s="43"/>
      <c r="PZN112" s="52"/>
      <c r="PZO112" s="43"/>
      <c r="PZP112" s="43"/>
      <c r="PZQ112" s="43"/>
      <c r="PZR112" s="43"/>
      <c r="PZS112" s="43"/>
      <c r="PZT112" s="43"/>
      <c r="PZU112" s="43"/>
      <c r="PZV112" s="43"/>
      <c r="PZW112" s="43"/>
      <c r="PZX112" s="43"/>
      <c r="PZY112" s="43"/>
      <c r="PZZ112" s="43"/>
      <c r="QAA112" s="43"/>
      <c r="QAB112" s="43"/>
      <c r="QAC112" s="43"/>
      <c r="QAD112" s="43"/>
      <c r="QAE112" s="43"/>
      <c r="QAF112" s="43"/>
      <c r="QAG112" s="43"/>
      <c r="QAH112" s="43"/>
      <c r="QAI112" s="43"/>
      <c r="QAJ112" s="52"/>
      <c r="QAK112" s="43"/>
      <c r="QAL112" s="43"/>
      <c r="QAM112" s="43"/>
      <c r="QAN112" s="43"/>
      <c r="QAO112" s="43"/>
      <c r="QAP112" s="43"/>
      <c r="QAQ112" s="43"/>
      <c r="QAR112" s="43"/>
      <c r="QAS112" s="43"/>
      <c r="QAT112" s="43"/>
      <c r="QAU112" s="43"/>
      <c r="QAV112" s="43"/>
      <c r="QAW112" s="43"/>
      <c r="QAX112" s="43"/>
      <c r="QAY112" s="43"/>
      <c r="QAZ112" s="43"/>
      <c r="QBA112" s="43"/>
      <c r="QBB112" s="43"/>
      <c r="QBC112" s="43"/>
      <c r="QBD112" s="43"/>
      <c r="QBE112" s="43"/>
      <c r="QBF112" s="52"/>
      <c r="QBG112" s="43"/>
      <c r="QBH112" s="43"/>
      <c r="QBI112" s="43"/>
      <c r="QBJ112" s="43"/>
      <c r="QBK112" s="43"/>
      <c r="QBL112" s="43"/>
      <c r="QBM112" s="43"/>
      <c r="QBN112" s="43"/>
      <c r="QBO112" s="43"/>
      <c r="QBP112" s="43"/>
      <c r="QBQ112" s="43"/>
      <c r="QBR112" s="43"/>
      <c r="QBS112" s="43"/>
      <c r="QBT112" s="43"/>
      <c r="QBU112" s="43"/>
      <c r="QBV112" s="43"/>
      <c r="QBW112" s="43"/>
      <c r="QBX112" s="43"/>
      <c r="QBY112" s="43"/>
      <c r="QBZ112" s="43"/>
      <c r="QCA112" s="43"/>
      <c r="QCB112" s="52"/>
      <c r="QCC112" s="43"/>
      <c r="QCD112" s="43"/>
      <c r="QCE112" s="43"/>
      <c r="QCF112" s="43"/>
      <c r="QCG112" s="43"/>
      <c r="QCH112" s="43"/>
      <c r="QCI112" s="43"/>
      <c r="QCJ112" s="43"/>
      <c r="QCK112" s="43"/>
      <c r="QCL112" s="43"/>
      <c r="QCM112" s="43"/>
      <c r="QCN112" s="43"/>
      <c r="QCO112" s="43"/>
      <c r="QCP112" s="43"/>
      <c r="QCQ112" s="43"/>
      <c r="QCR112" s="43"/>
      <c r="QCS112" s="43"/>
      <c r="QCT112" s="43"/>
      <c r="QCU112" s="43"/>
      <c r="QCV112" s="43"/>
      <c r="QCW112" s="43"/>
      <c r="QCX112" s="52"/>
      <c r="QCY112" s="43"/>
      <c r="QCZ112" s="43"/>
      <c r="QDA112" s="43"/>
      <c r="QDB112" s="43"/>
      <c r="QDC112" s="43"/>
      <c r="QDD112" s="43"/>
      <c r="QDE112" s="43"/>
      <c r="QDF112" s="43"/>
      <c r="QDG112" s="43"/>
      <c r="QDH112" s="43"/>
      <c r="QDI112" s="43"/>
      <c r="QDJ112" s="43"/>
      <c r="QDK112" s="43"/>
      <c r="QDL112" s="43"/>
      <c r="QDM112" s="43"/>
      <c r="QDN112" s="43"/>
      <c r="QDO112" s="43"/>
      <c r="QDP112" s="43"/>
      <c r="QDQ112" s="43"/>
      <c r="QDR112" s="43"/>
      <c r="QDS112" s="43"/>
      <c r="QDT112" s="52"/>
      <c r="QDU112" s="43"/>
      <c r="QDV112" s="43"/>
      <c r="QDW112" s="43"/>
      <c r="QDX112" s="43"/>
      <c r="QDY112" s="43"/>
      <c r="QDZ112" s="43"/>
      <c r="QEA112" s="43"/>
      <c r="QEB112" s="43"/>
      <c r="QEC112" s="43"/>
      <c r="QED112" s="43"/>
      <c r="QEE112" s="43"/>
      <c r="QEF112" s="43"/>
      <c r="QEG112" s="43"/>
      <c r="QEH112" s="43"/>
      <c r="QEI112" s="43"/>
      <c r="QEJ112" s="43"/>
      <c r="QEK112" s="43"/>
      <c r="QEL112" s="43"/>
      <c r="QEM112" s="43"/>
      <c r="QEN112" s="43"/>
      <c r="QEO112" s="43"/>
      <c r="QEP112" s="52"/>
      <c r="QEQ112" s="43"/>
      <c r="QER112" s="43"/>
      <c r="QES112" s="43"/>
      <c r="QET112" s="43"/>
      <c r="QEU112" s="43"/>
      <c r="QEV112" s="43"/>
      <c r="QEW112" s="43"/>
      <c r="QEX112" s="43"/>
      <c r="QEY112" s="43"/>
      <c r="QEZ112" s="43"/>
      <c r="QFA112" s="43"/>
      <c r="QFB112" s="43"/>
      <c r="QFC112" s="43"/>
      <c r="QFD112" s="43"/>
      <c r="QFE112" s="43"/>
      <c r="QFF112" s="43"/>
      <c r="QFG112" s="43"/>
      <c r="QFH112" s="43"/>
      <c r="QFI112" s="43"/>
      <c r="QFJ112" s="43"/>
      <c r="QFK112" s="43"/>
      <c r="QFL112" s="52"/>
      <c r="QFM112" s="43"/>
      <c r="QFN112" s="43"/>
      <c r="QFO112" s="43"/>
      <c r="QFP112" s="43"/>
      <c r="QFQ112" s="43"/>
      <c r="QFR112" s="43"/>
      <c r="QFS112" s="43"/>
      <c r="QFT112" s="43"/>
      <c r="QFU112" s="43"/>
      <c r="QFV112" s="43"/>
      <c r="QFW112" s="43"/>
      <c r="QFX112" s="43"/>
      <c r="QFY112" s="43"/>
      <c r="QFZ112" s="43"/>
      <c r="QGA112" s="43"/>
      <c r="QGB112" s="43"/>
      <c r="QGC112" s="43"/>
      <c r="QGD112" s="43"/>
      <c r="QGE112" s="43"/>
      <c r="QGF112" s="43"/>
      <c r="QGG112" s="43"/>
      <c r="QGH112" s="52"/>
      <c r="QGI112" s="43"/>
      <c r="QGJ112" s="43"/>
      <c r="QGK112" s="43"/>
      <c r="QGL112" s="43"/>
      <c r="QGM112" s="43"/>
      <c r="QGN112" s="43"/>
      <c r="QGO112" s="43"/>
      <c r="QGP112" s="43"/>
      <c r="QGQ112" s="43"/>
      <c r="QGR112" s="43"/>
      <c r="QGS112" s="43"/>
      <c r="QGT112" s="43"/>
      <c r="QGU112" s="43"/>
      <c r="QGV112" s="43"/>
      <c r="QGW112" s="43"/>
      <c r="QGX112" s="43"/>
      <c r="QGY112" s="43"/>
      <c r="QGZ112" s="43"/>
      <c r="QHA112" s="43"/>
      <c r="QHB112" s="43"/>
      <c r="QHC112" s="43"/>
      <c r="QHD112" s="52"/>
      <c r="QHE112" s="43"/>
      <c r="QHF112" s="43"/>
      <c r="QHG112" s="43"/>
      <c r="QHH112" s="43"/>
      <c r="QHI112" s="43"/>
      <c r="QHJ112" s="43"/>
      <c r="QHK112" s="43"/>
      <c r="QHL112" s="43"/>
      <c r="QHM112" s="43"/>
      <c r="QHN112" s="43"/>
      <c r="QHO112" s="43"/>
      <c r="QHP112" s="43"/>
      <c r="QHQ112" s="43"/>
      <c r="QHR112" s="43"/>
      <c r="QHS112" s="43"/>
      <c r="QHT112" s="43"/>
      <c r="QHU112" s="43"/>
      <c r="QHV112" s="43"/>
      <c r="QHW112" s="43"/>
      <c r="QHX112" s="43"/>
      <c r="QHY112" s="43"/>
      <c r="QHZ112" s="52"/>
      <c r="QIA112" s="43"/>
      <c r="QIB112" s="43"/>
      <c r="QIC112" s="43"/>
      <c r="QID112" s="43"/>
      <c r="QIE112" s="43"/>
      <c r="QIF112" s="43"/>
      <c r="QIG112" s="43"/>
      <c r="QIH112" s="43"/>
      <c r="QII112" s="43"/>
      <c r="QIJ112" s="43"/>
      <c r="QIK112" s="43"/>
      <c r="QIL112" s="43"/>
      <c r="QIM112" s="43"/>
      <c r="QIN112" s="43"/>
      <c r="QIO112" s="43"/>
      <c r="QIP112" s="43"/>
      <c r="QIQ112" s="43"/>
      <c r="QIR112" s="43"/>
      <c r="QIS112" s="43"/>
      <c r="QIT112" s="43"/>
      <c r="QIU112" s="43"/>
      <c r="QIV112" s="52"/>
      <c r="QIW112" s="43"/>
      <c r="QIX112" s="43"/>
      <c r="QIY112" s="43"/>
      <c r="QIZ112" s="43"/>
      <c r="QJA112" s="43"/>
      <c r="QJB112" s="43"/>
      <c r="QJC112" s="43"/>
      <c r="QJD112" s="43"/>
      <c r="QJE112" s="43"/>
      <c r="QJF112" s="43"/>
      <c r="QJG112" s="43"/>
      <c r="QJH112" s="43"/>
      <c r="QJI112" s="43"/>
      <c r="QJJ112" s="43"/>
      <c r="QJK112" s="43"/>
      <c r="QJL112" s="43"/>
      <c r="QJM112" s="43"/>
      <c r="QJN112" s="43"/>
      <c r="QJO112" s="43"/>
      <c r="QJP112" s="43"/>
      <c r="QJQ112" s="43"/>
      <c r="QJR112" s="52"/>
      <c r="QJS112" s="43"/>
      <c r="QJT112" s="43"/>
      <c r="QJU112" s="43"/>
      <c r="QJV112" s="43"/>
      <c r="QJW112" s="43"/>
      <c r="QJX112" s="43"/>
      <c r="QJY112" s="43"/>
      <c r="QJZ112" s="43"/>
      <c r="QKA112" s="43"/>
      <c r="QKB112" s="43"/>
      <c r="QKC112" s="43"/>
      <c r="QKD112" s="43"/>
      <c r="QKE112" s="43"/>
      <c r="QKF112" s="43"/>
      <c r="QKG112" s="43"/>
      <c r="QKH112" s="43"/>
      <c r="QKI112" s="43"/>
      <c r="QKJ112" s="43"/>
      <c r="QKK112" s="43"/>
      <c r="QKL112" s="43"/>
      <c r="QKM112" s="43"/>
      <c r="QKN112" s="52"/>
      <c r="QKO112" s="43"/>
      <c r="QKP112" s="43"/>
      <c r="QKQ112" s="43"/>
      <c r="QKR112" s="43"/>
      <c r="QKS112" s="43"/>
      <c r="QKT112" s="43"/>
      <c r="QKU112" s="43"/>
      <c r="QKV112" s="43"/>
      <c r="QKW112" s="43"/>
      <c r="QKX112" s="43"/>
      <c r="QKY112" s="43"/>
      <c r="QKZ112" s="43"/>
      <c r="QLA112" s="43"/>
      <c r="QLB112" s="43"/>
      <c r="QLC112" s="43"/>
      <c r="QLD112" s="43"/>
      <c r="QLE112" s="43"/>
      <c r="QLF112" s="43"/>
      <c r="QLG112" s="43"/>
      <c r="QLH112" s="43"/>
      <c r="QLI112" s="43"/>
      <c r="QLJ112" s="52"/>
      <c r="QLK112" s="43"/>
      <c r="QLL112" s="43"/>
      <c r="QLM112" s="43"/>
      <c r="QLN112" s="43"/>
      <c r="QLO112" s="43"/>
      <c r="QLP112" s="43"/>
      <c r="QLQ112" s="43"/>
      <c r="QLR112" s="43"/>
      <c r="QLS112" s="43"/>
      <c r="QLT112" s="43"/>
      <c r="QLU112" s="43"/>
      <c r="QLV112" s="43"/>
      <c r="QLW112" s="43"/>
      <c r="QLX112" s="43"/>
      <c r="QLY112" s="43"/>
      <c r="QLZ112" s="43"/>
      <c r="QMA112" s="43"/>
      <c r="QMB112" s="43"/>
      <c r="QMC112" s="43"/>
      <c r="QMD112" s="43"/>
      <c r="QME112" s="43"/>
      <c r="QMF112" s="52"/>
      <c r="QMG112" s="43"/>
      <c r="QMH112" s="43"/>
      <c r="QMI112" s="43"/>
      <c r="QMJ112" s="43"/>
      <c r="QMK112" s="43"/>
      <c r="QML112" s="43"/>
      <c r="QMM112" s="43"/>
      <c r="QMN112" s="43"/>
      <c r="QMO112" s="43"/>
      <c r="QMP112" s="43"/>
      <c r="QMQ112" s="43"/>
      <c r="QMR112" s="43"/>
      <c r="QMS112" s="43"/>
      <c r="QMT112" s="43"/>
      <c r="QMU112" s="43"/>
      <c r="QMV112" s="43"/>
      <c r="QMW112" s="43"/>
      <c r="QMX112" s="43"/>
      <c r="QMY112" s="43"/>
      <c r="QMZ112" s="43"/>
      <c r="QNA112" s="43"/>
      <c r="QNB112" s="52"/>
      <c r="QNC112" s="43"/>
      <c r="QND112" s="43"/>
      <c r="QNE112" s="43"/>
      <c r="QNF112" s="43"/>
      <c r="QNG112" s="43"/>
      <c r="QNH112" s="43"/>
      <c r="QNI112" s="43"/>
      <c r="QNJ112" s="43"/>
      <c r="QNK112" s="43"/>
      <c r="QNL112" s="43"/>
      <c r="QNM112" s="43"/>
      <c r="QNN112" s="43"/>
      <c r="QNO112" s="43"/>
      <c r="QNP112" s="43"/>
      <c r="QNQ112" s="43"/>
      <c r="QNR112" s="43"/>
      <c r="QNS112" s="43"/>
      <c r="QNT112" s="43"/>
      <c r="QNU112" s="43"/>
      <c r="QNV112" s="43"/>
      <c r="QNW112" s="43"/>
      <c r="QNX112" s="52"/>
      <c r="QNY112" s="43"/>
      <c r="QNZ112" s="43"/>
      <c r="QOA112" s="43"/>
      <c r="QOB112" s="43"/>
      <c r="QOC112" s="43"/>
      <c r="QOD112" s="43"/>
      <c r="QOE112" s="43"/>
      <c r="QOF112" s="43"/>
      <c r="QOG112" s="43"/>
      <c r="QOH112" s="43"/>
      <c r="QOI112" s="43"/>
      <c r="QOJ112" s="43"/>
      <c r="QOK112" s="43"/>
      <c r="QOL112" s="43"/>
      <c r="QOM112" s="43"/>
      <c r="QON112" s="43"/>
      <c r="QOO112" s="43"/>
      <c r="QOP112" s="43"/>
      <c r="QOQ112" s="43"/>
      <c r="QOR112" s="43"/>
      <c r="QOS112" s="43"/>
      <c r="QOT112" s="52"/>
      <c r="QOU112" s="43"/>
      <c r="QOV112" s="43"/>
      <c r="QOW112" s="43"/>
      <c r="QOX112" s="43"/>
      <c r="QOY112" s="43"/>
      <c r="QOZ112" s="43"/>
      <c r="QPA112" s="43"/>
      <c r="QPB112" s="43"/>
      <c r="QPC112" s="43"/>
      <c r="QPD112" s="43"/>
      <c r="QPE112" s="43"/>
      <c r="QPF112" s="43"/>
      <c r="QPG112" s="43"/>
      <c r="QPH112" s="43"/>
      <c r="QPI112" s="43"/>
      <c r="QPJ112" s="43"/>
      <c r="QPK112" s="43"/>
      <c r="QPL112" s="43"/>
      <c r="QPM112" s="43"/>
      <c r="QPN112" s="43"/>
      <c r="QPO112" s="43"/>
      <c r="QPP112" s="52"/>
      <c r="QPQ112" s="43"/>
      <c r="QPR112" s="43"/>
      <c r="QPS112" s="43"/>
      <c r="QPT112" s="43"/>
      <c r="QPU112" s="43"/>
      <c r="QPV112" s="43"/>
      <c r="QPW112" s="43"/>
      <c r="QPX112" s="43"/>
      <c r="QPY112" s="43"/>
      <c r="QPZ112" s="43"/>
      <c r="QQA112" s="43"/>
      <c r="QQB112" s="43"/>
      <c r="QQC112" s="43"/>
      <c r="QQD112" s="43"/>
      <c r="QQE112" s="43"/>
      <c r="QQF112" s="43"/>
      <c r="QQG112" s="43"/>
      <c r="QQH112" s="43"/>
      <c r="QQI112" s="43"/>
      <c r="QQJ112" s="43"/>
      <c r="QQK112" s="43"/>
      <c r="QQL112" s="52"/>
      <c r="QQM112" s="43"/>
      <c r="QQN112" s="43"/>
      <c r="QQO112" s="43"/>
      <c r="QQP112" s="43"/>
      <c r="QQQ112" s="43"/>
      <c r="QQR112" s="43"/>
      <c r="QQS112" s="43"/>
      <c r="QQT112" s="43"/>
      <c r="QQU112" s="43"/>
      <c r="QQV112" s="43"/>
      <c r="QQW112" s="43"/>
      <c r="QQX112" s="43"/>
      <c r="QQY112" s="43"/>
      <c r="QQZ112" s="43"/>
      <c r="QRA112" s="43"/>
      <c r="QRB112" s="43"/>
      <c r="QRC112" s="43"/>
      <c r="QRD112" s="43"/>
      <c r="QRE112" s="43"/>
      <c r="QRF112" s="43"/>
      <c r="QRG112" s="43"/>
      <c r="QRH112" s="52"/>
      <c r="QRI112" s="43"/>
      <c r="QRJ112" s="43"/>
      <c r="QRK112" s="43"/>
      <c r="QRL112" s="43"/>
      <c r="QRM112" s="43"/>
      <c r="QRN112" s="43"/>
      <c r="QRO112" s="43"/>
      <c r="QRP112" s="43"/>
      <c r="QRQ112" s="43"/>
      <c r="QRR112" s="43"/>
      <c r="QRS112" s="43"/>
      <c r="QRT112" s="43"/>
      <c r="QRU112" s="43"/>
      <c r="QRV112" s="43"/>
      <c r="QRW112" s="43"/>
      <c r="QRX112" s="43"/>
      <c r="QRY112" s="43"/>
      <c r="QRZ112" s="43"/>
      <c r="QSA112" s="43"/>
      <c r="QSB112" s="43"/>
      <c r="QSC112" s="43"/>
      <c r="QSD112" s="52"/>
      <c r="QSE112" s="43"/>
      <c r="QSF112" s="43"/>
      <c r="QSG112" s="43"/>
      <c r="QSH112" s="43"/>
      <c r="QSI112" s="43"/>
      <c r="QSJ112" s="43"/>
      <c r="QSK112" s="43"/>
      <c r="QSL112" s="43"/>
      <c r="QSM112" s="43"/>
      <c r="QSN112" s="43"/>
      <c r="QSO112" s="43"/>
      <c r="QSP112" s="43"/>
      <c r="QSQ112" s="43"/>
      <c r="QSR112" s="43"/>
      <c r="QSS112" s="43"/>
      <c r="QST112" s="43"/>
      <c r="QSU112" s="43"/>
      <c r="QSV112" s="43"/>
      <c r="QSW112" s="43"/>
      <c r="QSX112" s="43"/>
      <c r="QSY112" s="43"/>
      <c r="QSZ112" s="52"/>
      <c r="QTA112" s="43"/>
      <c r="QTB112" s="43"/>
      <c r="QTC112" s="43"/>
      <c r="QTD112" s="43"/>
      <c r="QTE112" s="43"/>
      <c r="QTF112" s="43"/>
      <c r="QTG112" s="43"/>
      <c r="QTH112" s="43"/>
      <c r="QTI112" s="43"/>
      <c r="QTJ112" s="43"/>
      <c r="QTK112" s="43"/>
      <c r="QTL112" s="43"/>
      <c r="QTM112" s="43"/>
      <c r="QTN112" s="43"/>
      <c r="QTO112" s="43"/>
      <c r="QTP112" s="43"/>
      <c r="QTQ112" s="43"/>
      <c r="QTR112" s="43"/>
      <c r="QTS112" s="43"/>
      <c r="QTT112" s="43"/>
      <c r="QTU112" s="43"/>
      <c r="QTV112" s="52"/>
      <c r="QTW112" s="43"/>
      <c r="QTX112" s="43"/>
      <c r="QTY112" s="43"/>
      <c r="QTZ112" s="43"/>
      <c r="QUA112" s="43"/>
      <c r="QUB112" s="43"/>
      <c r="QUC112" s="43"/>
      <c r="QUD112" s="43"/>
      <c r="QUE112" s="43"/>
      <c r="QUF112" s="43"/>
      <c r="QUG112" s="43"/>
      <c r="QUH112" s="43"/>
      <c r="QUI112" s="43"/>
      <c r="QUJ112" s="43"/>
      <c r="QUK112" s="43"/>
      <c r="QUL112" s="43"/>
      <c r="QUM112" s="43"/>
      <c r="QUN112" s="43"/>
      <c r="QUO112" s="43"/>
      <c r="QUP112" s="43"/>
      <c r="QUQ112" s="43"/>
      <c r="QUR112" s="52"/>
      <c r="QUS112" s="43"/>
      <c r="QUT112" s="43"/>
      <c r="QUU112" s="43"/>
      <c r="QUV112" s="43"/>
      <c r="QUW112" s="43"/>
      <c r="QUX112" s="43"/>
      <c r="QUY112" s="43"/>
      <c r="QUZ112" s="43"/>
      <c r="QVA112" s="43"/>
      <c r="QVB112" s="43"/>
      <c r="QVC112" s="43"/>
      <c r="QVD112" s="43"/>
      <c r="QVE112" s="43"/>
      <c r="QVF112" s="43"/>
      <c r="QVG112" s="43"/>
      <c r="QVH112" s="43"/>
      <c r="QVI112" s="43"/>
      <c r="QVJ112" s="43"/>
      <c r="QVK112" s="43"/>
      <c r="QVL112" s="43"/>
      <c r="QVM112" s="43"/>
      <c r="QVN112" s="52"/>
      <c r="QVO112" s="43"/>
      <c r="QVP112" s="43"/>
      <c r="QVQ112" s="43"/>
      <c r="QVR112" s="43"/>
      <c r="QVS112" s="43"/>
      <c r="QVT112" s="43"/>
      <c r="QVU112" s="43"/>
      <c r="QVV112" s="43"/>
      <c r="QVW112" s="43"/>
      <c r="QVX112" s="43"/>
      <c r="QVY112" s="43"/>
      <c r="QVZ112" s="43"/>
      <c r="QWA112" s="43"/>
      <c r="QWB112" s="43"/>
      <c r="QWC112" s="43"/>
      <c r="QWD112" s="43"/>
      <c r="QWE112" s="43"/>
      <c r="QWF112" s="43"/>
      <c r="QWG112" s="43"/>
      <c r="QWH112" s="43"/>
      <c r="QWI112" s="43"/>
      <c r="QWJ112" s="52"/>
      <c r="QWK112" s="43"/>
      <c r="QWL112" s="43"/>
      <c r="QWM112" s="43"/>
      <c r="QWN112" s="43"/>
      <c r="QWO112" s="43"/>
      <c r="QWP112" s="43"/>
      <c r="QWQ112" s="43"/>
      <c r="QWR112" s="43"/>
      <c r="QWS112" s="43"/>
      <c r="QWT112" s="43"/>
      <c r="QWU112" s="43"/>
      <c r="QWV112" s="43"/>
      <c r="QWW112" s="43"/>
      <c r="QWX112" s="43"/>
      <c r="QWY112" s="43"/>
      <c r="QWZ112" s="43"/>
      <c r="QXA112" s="43"/>
      <c r="QXB112" s="43"/>
      <c r="QXC112" s="43"/>
      <c r="QXD112" s="43"/>
      <c r="QXE112" s="43"/>
      <c r="QXF112" s="52"/>
      <c r="QXG112" s="43"/>
      <c r="QXH112" s="43"/>
      <c r="QXI112" s="43"/>
      <c r="QXJ112" s="43"/>
      <c r="QXK112" s="43"/>
      <c r="QXL112" s="43"/>
      <c r="QXM112" s="43"/>
      <c r="QXN112" s="43"/>
      <c r="QXO112" s="43"/>
      <c r="QXP112" s="43"/>
      <c r="QXQ112" s="43"/>
      <c r="QXR112" s="43"/>
      <c r="QXS112" s="43"/>
      <c r="QXT112" s="43"/>
      <c r="QXU112" s="43"/>
      <c r="QXV112" s="43"/>
      <c r="QXW112" s="43"/>
      <c r="QXX112" s="43"/>
      <c r="QXY112" s="43"/>
      <c r="QXZ112" s="43"/>
      <c r="QYA112" s="43"/>
      <c r="QYB112" s="52"/>
      <c r="QYC112" s="43"/>
      <c r="QYD112" s="43"/>
      <c r="QYE112" s="43"/>
      <c r="QYF112" s="43"/>
      <c r="QYG112" s="43"/>
      <c r="QYH112" s="43"/>
      <c r="QYI112" s="43"/>
      <c r="QYJ112" s="43"/>
      <c r="QYK112" s="43"/>
      <c r="QYL112" s="43"/>
      <c r="QYM112" s="43"/>
      <c r="QYN112" s="43"/>
      <c r="QYO112" s="43"/>
      <c r="QYP112" s="43"/>
      <c r="QYQ112" s="43"/>
      <c r="QYR112" s="43"/>
      <c r="QYS112" s="43"/>
      <c r="QYT112" s="43"/>
      <c r="QYU112" s="43"/>
      <c r="QYV112" s="43"/>
      <c r="QYW112" s="43"/>
      <c r="QYX112" s="52"/>
      <c r="QYY112" s="43"/>
      <c r="QYZ112" s="43"/>
      <c r="QZA112" s="43"/>
      <c r="QZB112" s="43"/>
      <c r="QZC112" s="43"/>
      <c r="QZD112" s="43"/>
      <c r="QZE112" s="43"/>
      <c r="QZF112" s="43"/>
      <c r="QZG112" s="43"/>
      <c r="QZH112" s="43"/>
      <c r="QZI112" s="43"/>
      <c r="QZJ112" s="43"/>
      <c r="QZK112" s="43"/>
      <c r="QZL112" s="43"/>
      <c r="QZM112" s="43"/>
      <c r="QZN112" s="43"/>
      <c r="QZO112" s="43"/>
      <c r="QZP112" s="43"/>
      <c r="QZQ112" s="43"/>
      <c r="QZR112" s="43"/>
      <c r="QZS112" s="43"/>
      <c r="QZT112" s="52"/>
      <c r="QZU112" s="43"/>
      <c r="QZV112" s="43"/>
      <c r="QZW112" s="43"/>
      <c r="QZX112" s="43"/>
      <c r="QZY112" s="43"/>
      <c r="QZZ112" s="43"/>
      <c r="RAA112" s="43"/>
      <c r="RAB112" s="43"/>
      <c r="RAC112" s="43"/>
      <c r="RAD112" s="43"/>
      <c r="RAE112" s="43"/>
      <c r="RAF112" s="43"/>
      <c r="RAG112" s="43"/>
      <c r="RAH112" s="43"/>
      <c r="RAI112" s="43"/>
      <c r="RAJ112" s="43"/>
      <c r="RAK112" s="43"/>
      <c r="RAL112" s="43"/>
      <c r="RAM112" s="43"/>
      <c r="RAN112" s="43"/>
      <c r="RAO112" s="43"/>
      <c r="RAP112" s="52"/>
      <c r="RAQ112" s="43"/>
      <c r="RAR112" s="43"/>
      <c r="RAS112" s="43"/>
      <c r="RAT112" s="43"/>
      <c r="RAU112" s="43"/>
      <c r="RAV112" s="43"/>
      <c r="RAW112" s="43"/>
      <c r="RAX112" s="43"/>
      <c r="RAY112" s="43"/>
      <c r="RAZ112" s="43"/>
      <c r="RBA112" s="43"/>
      <c r="RBB112" s="43"/>
      <c r="RBC112" s="43"/>
      <c r="RBD112" s="43"/>
      <c r="RBE112" s="43"/>
      <c r="RBF112" s="43"/>
      <c r="RBG112" s="43"/>
      <c r="RBH112" s="43"/>
      <c r="RBI112" s="43"/>
      <c r="RBJ112" s="43"/>
      <c r="RBK112" s="43"/>
      <c r="RBL112" s="52"/>
      <c r="RBM112" s="43"/>
      <c r="RBN112" s="43"/>
      <c r="RBO112" s="43"/>
      <c r="RBP112" s="43"/>
      <c r="RBQ112" s="43"/>
      <c r="RBR112" s="43"/>
      <c r="RBS112" s="43"/>
      <c r="RBT112" s="43"/>
      <c r="RBU112" s="43"/>
      <c r="RBV112" s="43"/>
      <c r="RBW112" s="43"/>
      <c r="RBX112" s="43"/>
      <c r="RBY112" s="43"/>
      <c r="RBZ112" s="43"/>
      <c r="RCA112" s="43"/>
      <c r="RCB112" s="43"/>
      <c r="RCC112" s="43"/>
      <c r="RCD112" s="43"/>
      <c r="RCE112" s="43"/>
      <c r="RCF112" s="43"/>
      <c r="RCG112" s="43"/>
      <c r="RCH112" s="52"/>
      <c r="RCI112" s="43"/>
      <c r="RCJ112" s="43"/>
      <c r="RCK112" s="43"/>
      <c r="RCL112" s="43"/>
      <c r="RCM112" s="43"/>
      <c r="RCN112" s="43"/>
      <c r="RCO112" s="43"/>
      <c r="RCP112" s="43"/>
      <c r="RCQ112" s="43"/>
      <c r="RCR112" s="43"/>
      <c r="RCS112" s="43"/>
      <c r="RCT112" s="43"/>
      <c r="RCU112" s="43"/>
      <c r="RCV112" s="43"/>
      <c r="RCW112" s="43"/>
      <c r="RCX112" s="43"/>
      <c r="RCY112" s="43"/>
      <c r="RCZ112" s="43"/>
      <c r="RDA112" s="43"/>
      <c r="RDB112" s="43"/>
      <c r="RDC112" s="43"/>
      <c r="RDD112" s="52"/>
      <c r="RDE112" s="43"/>
      <c r="RDF112" s="43"/>
      <c r="RDG112" s="43"/>
      <c r="RDH112" s="43"/>
      <c r="RDI112" s="43"/>
      <c r="RDJ112" s="43"/>
      <c r="RDK112" s="43"/>
      <c r="RDL112" s="43"/>
      <c r="RDM112" s="43"/>
      <c r="RDN112" s="43"/>
      <c r="RDO112" s="43"/>
      <c r="RDP112" s="43"/>
      <c r="RDQ112" s="43"/>
      <c r="RDR112" s="43"/>
      <c r="RDS112" s="43"/>
      <c r="RDT112" s="43"/>
      <c r="RDU112" s="43"/>
      <c r="RDV112" s="43"/>
      <c r="RDW112" s="43"/>
      <c r="RDX112" s="43"/>
      <c r="RDY112" s="43"/>
      <c r="RDZ112" s="52"/>
      <c r="REA112" s="43"/>
      <c r="REB112" s="43"/>
      <c r="REC112" s="43"/>
      <c r="RED112" s="43"/>
      <c r="REE112" s="43"/>
      <c r="REF112" s="43"/>
      <c r="REG112" s="43"/>
      <c r="REH112" s="43"/>
      <c r="REI112" s="43"/>
      <c r="REJ112" s="43"/>
      <c r="REK112" s="43"/>
      <c r="REL112" s="43"/>
      <c r="REM112" s="43"/>
      <c r="REN112" s="43"/>
      <c r="REO112" s="43"/>
      <c r="REP112" s="43"/>
      <c r="REQ112" s="43"/>
      <c r="RER112" s="43"/>
      <c r="RES112" s="43"/>
      <c r="RET112" s="43"/>
      <c r="REU112" s="43"/>
      <c r="REV112" s="52"/>
      <c r="REW112" s="43"/>
      <c r="REX112" s="43"/>
      <c r="REY112" s="43"/>
      <c r="REZ112" s="43"/>
      <c r="RFA112" s="43"/>
      <c r="RFB112" s="43"/>
      <c r="RFC112" s="43"/>
      <c r="RFD112" s="43"/>
      <c r="RFE112" s="43"/>
      <c r="RFF112" s="43"/>
      <c r="RFG112" s="43"/>
      <c r="RFH112" s="43"/>
      <c r="RFI112" s="43"/>
      <c r="RFJ112" s="43"/>
      <c r="RFK112" s="43"/>
      <c r="RFL112" s="43"/>
      <c r="RFM112" s="43"/>
      <c r="RFN112" s="43"/>
      <c r="RFO112" s="43"/>
      <c r="RFP112" s="43"/>
      <c r="RFQ112" s="43"/>
      <c r="RFR112" s="52"/>
      <c r="RFS112" s="43"/>
      <c r="RFT112" s="43"/>
      <c r="RFU112" s="43"/>
      <c r="RFV112" s="43"/>
      <c r="RFW112" s="43"/>
      <c r="RFX112" s="43"/>
      <c r="RFY112" s="43"/>
      <c r="RFZ112" s="43"/>
      <c r="RGA112" s="43"/>
      <c r="RGB112" s="43"/>
      <c r="RGC112" s="43"/>
      <c r="RGD112" s="43"/>
      <c r="RGE112" s="43"/>
      <c r="RGF112" s="43"/>
      <c r="RGG112" s="43"/>
      <c r="RGH112" s="43"/>
      <c r="RGI112" s="43"/>
      <c r="RGJ112" s="43"/>
      <c r="RGK112" s="43"/>
      <c r="RGL112" s="43"/>
      <c r="RGM112" s="43"/>
      <c r="RGN112" s="52"/>
      <c r="RGO112" s="43"/>
      <c r="RGP112" s="43"/>
      <c r="RGQ112" s="43"/>
      <c r="RGR112" s="43"/>
      <c r="RGS112" s="43"/>
      <c r="RGT112" s="43"/>
      <c r="RGU112" s="43"/>
      <c r="RGV112" s="43"/>
      <c r="RGW112" s="43"/>
      <c r="RGX112" s="43"/>
      <c r="RGY112" s="43"/>
      <c r="RGZ112" s="43"/>
      <c r="RHA112" s="43"/>
      <c r="RHB112" s="43"/>
      <c r="RHC112" s="43"/>
      <c r="RHD112" s="43"/>
      <c r="RHE112" s="43"/>
      <c r="RHF112" s="43"/>
      <c r="RHG112" s="43"/>
      <c r="RHH112" s="43"/>
      <c r="RHI112" s="43"/>
      <c r="RHJ112" s="52"/>
      <c r="RHK112" s="43"/>
      <c r="RHL112" s="43"/>
      <c r="RHM112" s="43"/>
      <c r="RHN112" s="43"/>
      <c r="RHO112" s="43"/>
      <c r="RHP112" s="43"/>
      <c r="RHQ112" s="43"/>
      <c r="RHR112" s="43"/>
      <c r="RHS112" s="43"/>
      <c r="RHT112" s="43"/>
      <c r="RHU112" s="43"/>
      <c r="RHV112" s="43"/>
      <c r="RHW112" s="43"/>
      <c r="RHX112" s="43"/>
      <c r="RHY112" s="43"/>
      <c r="RHZ112" s="43"/>
      <c r="RIA112" s="43"/>
      <c r="RIB112" s="43"/>
      <c r="RIC112" s="43"/>
      <c r="RID112" s="43"/>
      <c r="RIE112" s="43"/>
      <c r="RIF112" s="52"/>
      <c r="RIG112" s="43"/>
      <c r="RIH112" s="43"/>
      <c r="RII112" s="43"/>
      <c r="RIJ112" s="43"/>
      <c r="RIK112" s="43"/>
      <c r="RIL112" s="43"/>
      <c r="RIM112" s="43"/>
      <c r="RIN112" s="43"/>
      <c r="RIO112" s="43"/>
      <c r="RIP112" s="43"/>
      <c r="RIQ112" s="43"/>
      <c r="RIR112" s="43"/>
      <c r="RIS112" s="43"/>
      <c r="RIT112" s="43"/>
      <c r="RIU112" s="43"/>
      <c r="RIV112" s="43"/>
      <c r="RIW112" s="43"/>
      <c r="RIX112" s="43"/>
      <c r="RIY112" s="43"/>
      <c r="RIZ112" s="43"/>
      <c r="RJA112" s="43"/>
      <c r="RJB112" s="52"/>
      <c r="RJC112" s="43"/>
      <c r="RJD112" s="43"/>
      <c r="RJE112" s="43"/>
      <c r="RJF112" s="43"/>
      <c r="RJG112" s="43"/>
      <c r="RJH112" s="43"/>
      <c r="RJI112" s="43"/>
      <c r="RJJ112" s="43"/>
      <c r="RJK112" s="43"/>
      <c r="RJL112" s="43"/>
      <c r="RJM112" s="43"/>
      <c r="RJN112" s="43"/>
      <c r="RJO112" s="43"/>
      <c r="RJP112" s="43"/>
      <c r="RJQ112" s="43"/>
      <c r="RJR112" s="43"/>
      <c r="RJS112" s="43"/>
      <c r="RJT112" s="43"/>
      <c r="RJU112" s="43"/>
      <c r="RJV112" s="43"/>
      <c r="RJW112" s="43"/>
      <c r="RJX112" s="52"/>
      <c r="RJY112" s="43"/>
      <c r="RJZ112" s="43"/>
      <c r="RKA112" s="43"/>
      <c r="RKB112" s="43"/>
      <c r="RKC112" s="43"/>
      <c r="RKD112" s="43"/>
      <c r="RKE112" s="43"/>
      <c r="RKF112" s="43"/>
      <c r="RKG112" s="43"/>
      <c r="RKH112" s="43"/>
      <c r="RKI112" s="43"/>
      <c r="RKJ112" s="43"/>
      <c r="RKK112" s="43"/>
      <c r="RKL112" s="43"/>
      <c r="RKM112" s="43"/>
      <c r="RKN112" s="43"/>
      <c r="RKO112" s="43"/>
      <c r="RKP112" s="43"/>
      <c r="RKQ112" s="43"/>
      <c r="RKR112" s="43"/>
      <c r="RKS112" s="43"/>
      <c r="RKT112" s="52"/>
      <c r="RKU112" s="43"/>
      <c r="RKV112" s="43"/>
      <c r="RKW112" s="43"/>
      <c r="RKX112" s="43"/>
      <c r="RKY112" s="43"/>
      <c r="RKZ112" s="43"/>
      <c r="RLA112" s="43"/>
      <c r="RLB112" s="43"/>
      <c r="RLC112" s="43"/>
      <c r="RLD112" s="43"/>
      <c r="RLE112" s="43"/>
      <c r="RLF112" s="43"/>
      <c r="RLG112" s="43"/>
      <c r="RLH112" s="43"/>
      <c r="RLI112" s="43"/>
      <c r="RLJ112" s="43"/>
      <c r="RLK112" s="43"/>
      <c r="RLL112" s="43"/>
      <c r="RLM112" s="43"/>
      <c r="RLN112" s="43"/>
      <c r="RLO112" s="43"/>
      <c r="RLP112" s="52"/>
      <c r="RLQ112" s="43"/>
      <c r="RLR112" s="43"/>
      <c r="RLS112" s="43"/>
      <c r="RLT112" s="43"/>
      <c r="RLU112" s="43"/>
      <c r="RLV112" s="43"/>
      <c r="RLW112" s="43"/>
      <c r="RLX112" s="43"/>
      <c r="RLY112" s="43"/>
      <c r="RLZ112" s="43"/>
      <c r="RMA112" s="43"/>
      <c r="RMB112" s="43"/>
      <c r="RMC112" s="43"/>
      <c r="RMD112" s="43"/>
      <c r="RME112" s="43"/>
      <c r="RMF112" s="43"/>
      <c r="RMG112" s="43"/>
      <c r="RMH112" s="43"/>
      <c r="RMI112" s="43"/>
      <c r="RMJ112" s="43"/>
      <c r="RMK112" s="43"/>
      <c r="RML112" s="52"/>
      <c r="RMM112" s="43"/>
      <c r="RMN112" s="43"/>
      <c r="RMO112" s="43"/>
      <c r="RMP112" s="43"/>
      <c r="RMQ112" s="43"/>
      <c r="RMR112" s="43"/>
      <c r="RMS112" s="43"/>
      <c r="RMT112" s="43"/>
      <c r="RMU112" s="43"/>
      <c r="RMV112" s="43"/>
      <c r="RMW112" s="43"/>
      <c r="RMX112" s="43"/>
      <c r="RMY112" s="43"/>
      <c r="RMZ112" s="43"/>
      <c r="RNA112" s="43"/>
      <c r="RNB112" s="43"/>
      <c r="RNC112" s="43"/>
      <c r="RND112" s="43"/>
      <c r="RNE112" s="43"/>
      <c r="RNF112" s="43"/>
      <c r="RNG112" s="43"/>
      <c r="RNH112" s="52"/>
      <c r="RNI112" s="43"/>
      <c r="RNJ112" s="43"/>
      <c r="RNK112" s="43"/>
      <c r="RNL112" s="43"/>
      <c r="RNM112" s="43"/>
      <c r="RNN112" s="43"/>
      <c r="RNO112" s="43"/>
      <c r="RNP112" s="43"/>
      <c r="RNQ112" s="43"/>
      <c r="RNR112" s="43"/>
      <c r="RNS112" s="43"/>
      <c r="RNT112" s="43"/>
      <c r="RNU112" s="43"/>
      <c r="RNV112" s="43"/>
      <c r="RNW112" s="43"/>
      <c r="RNX112" s="43"/>
      <c r="RNY112" s="43"/>
      <c r="RNZ112" s="43"/>
      <c r="ROA112" s="43"/>
      <c r="ROB112" s="43"/>
      <c r="ROC112" s="43"/>
      <c r="ROD112" s="52"/>
      <c r="ROE112" s="43"/>
      <c r="ROF112" s="43"/>
      <c r="ROG112" s="43"/>
      <c r="ROH112" s="43"/>
      <c r="ROI112" s="43"/>
      <c r="ROJ112" s="43"/>
      <c r="ROK112" s="43"/>
      <c r="ROL112" s="43"/>
      <c r="ROM112" s="43"/>
      <c r="RON112" s="43"/>
      <c r="ROO112" s="43"/>
      <c r="ROP112" s="43"/>
      <c r="ROQ112" s="43"/>
      <c r="ROR112" s="43"/>
      <c r="ROS112" s="43"/>
      <c r="ROT112" s="43"/>
      <c r="ROU112" s="43"/>
      <c r="ROV112" s="43"/>
      <c r="ROW112" s="43"/>
      <c r="ROX112" s="43"/>
      <c r="ROY112" s="43"/>
      <c r="ROZ112" s="52"/>
      <c r="RPA112" s="43"/>
      <c r="RPB112" s="43"/>
      <c r="RPC112" s="43"/>
      <c r="RPD112" s="43"/>
      <c r="RPE112" s="43"/>
      <c r="RPF112" s="43"/>
      <c r="RPG112" s="43"/>
      <c r="RPH112" s="43"/>
      <c r="RPI112" s="43"/>
      <c r="RPJ112" s="43"/>
      <c r="RPK112" s="43"/>
      <c r="RPL112" s="43"/>
      <c r="RPM112" s="43"/>
      <c r="RPN112" s="43"/>
      <c r="RPO112" s="43"/>
      <c r="RPP112" s="43"/>
      <c r="RPQ112" s="43"/>
      <c r="RPR112" s="43"/>
      <c r="RPS112" s="43"/>
      <c r="RPT112" s="43"/>
      <c r="RPU112" s="43"/>
      <c r="RPV112" s="52"/>
      <c r="RPW112" s="43"/>
      <c r="RPX112" s="43"/>
      <c r="RPY112" s="43"/>
      <c r="RPZ112" s="43"/>
      <c r="RQA112" s="43"/>
      <c r="RQB112" s="43"/>
      <c r="RQC112" s="43"/>
      <c r="RQD112" s="43"/>
      <c r="RQE112" s="43"/>
      <c r="RQF112" s="43"/>
      <c r="RQG112" s="43"/>
      <c r="RQH112" s="43"/>
      <c r="RQI112" s="43"/>
      <c r="RQJ112" s="43"/>
      <c r="RQK112" s="43"/>
      <c r="RQL112" s="43"/>
      <c r="RQM112" s="43"/>
      <c r="RQN112" s="43"/>
      <c r="RQO112" s="43"/>
      <c r="RQP112" s="43"/>
      <c r="RQQ112" s="43"/>
      <c r="RQR112" s="52"/>
      <c r="RQS112" s="43"/>
      <c r="RQT112" s="43"/>
      <c r="RQU112" s="43"/>
      <c r="RQV112" s="43"/>
      <c r="RQW112" s="43"/>
      <c r="RQX112" s="43"/>
      <c r="RQY112" s="43"/>
      <c r="RQZ112" s="43"/>
      <c r="RRA112" s="43"/>
      <c r="RRB112" s="43"/>
      <c r="RRC112" s="43"/>
      <c r="RRD112" s="43"/>
      <c r="RRE112" s="43"/>
      <c r="RRF112" s="43"/>
      <c r="RRG112" s="43"/>
      <c r="RRH112" s="43"/>
      <c r="RRI112" s="43"/>
      <c r="RRJ112" s="43"/>
      <c r="RRK112" s="43"/>
      <c r="RRL112" s="43"/>
      <c r="RRM112" s="43"/>
      <c r="RRN112" s="52"/>
      <c r="RRO112" s="43"/>
      <c r="RRP112" s="43"/>
      <c r="RRQ112" s="43"/>
      <c r="RRR112" s="43"/>
      <c r="RRS112" s="43"/>
      <c r="RRT112" s="43"/>
      <c r="RRU112" s="43"/>
      <c r="RRV112" s="43"/>
      <c r="RRW112" s="43"/>
      <c r="RRX112" s="43"/>
      <c r="RRY112" s="43"/>
      <c r="RRZ112" s="43"/>
      <c r="RSA112" s="43"/>
      <c r="RSB112" s="43"/>
      <c r="RSC112" s="43"/>
      <c r="RSD112" s="43"/>
      <c r="RSE112" s="43"/>
      <c r="RSF112" s="43"/>
      <c r="RSG112" s="43"/>
      <c r="RSH112" s="43"/>
      <c r="RSI112" s="43"/>
      <c r="RSJ112" s="52"/>
      <c r="RSK112" s="43"/>
      <c r="RSL112" s="43"/>
      <c r="RSM112" s="43"/>
      <c r="RSN112" s="43"/>
      <c r="RSO112" s="43"/>
      <c r="RSP112" s="43"/>
      <c r="RSQ112" s="43"/>
      <c r="RSR112" s="43"/>
      <c r="RSS112" s="43"/>
      <c r="RST112" s="43"/>
      <c r="RSU112" s="43"/>
      <c r="RSV112" s="43"/>
      <c r="RSW112" s="43"/>
      <c r="RSX112" s="43"/>
      <c r="RSY112" s="43"/>
      <c r="RSZ112" s="43"/>
      <c r="RTA112" s="43"/>
      <c r="RTB112" s="43"/>
      <c r="RTC112" s="43"/>
      <c r="RTD112" s="43"/>
      <c r="RTE112" s="43"/>
      <c r="RTF112" s="52"/>
      <c r="RTG112" s="43"/>
      <c r="RTH112" s="43"/>
      <c r="RTI112" s="43"/>
      <c r="RTJ112" s="43"/>
      <c r="RTK112" s="43"/>
      <c r="RTL112" s="43"/>
      <c r="RTM112" s="43"/>
      <c r="RTN112" s="43"/>
      <c r="RTO112" s="43"/>
      <c r="RTP112" s="43"/>
      <c r="RTQ112" s="43"/>
      <c r="RTR112" s="43"/>
      <c r="RTS112" s="43"/>
      <c r="RTT112" s="43"/>
      <c r="RTU112" s="43"/>
      <c r="RTV112" s="43"/>
      <c r="RTW112" s="43"/>
      <c r="RTX112" s="43"/>
      <c r="RTY112" s="43"/>
      <c r="RTZ112" s="43"/>
      <c r="RUA112" s="43"/>
      <c r="RUB112" s="52"/>
      <c r="RUC112" s="43"/>
      <c r="RUD112" s="43"/>
      <c r="RUE112" s="43"/>
      <c r="RUF112" s="43"/>
      <c r="RUG112" s="43"/>
      <c r="RUH112" s="43"/>
      <c r="RUI112" s="43"/>
      <c r="RUJ112" s="43"/>
      <c r="RUK112" s="43"/>
      <c r="RUL112" s="43"/>
      <c r="RUM112" s="43"/>
      <c r="RUN112" s="43"/>
      <c r="RUO112" s="43"/>
      <c r="RUP112" s="43"/>
      <c r="RUQ112" s="43"/>
      <c r="RUR112" s="43"/>
      <c r="RUS112" s="43"/>
      <c r="RUT112" s="43"/>
      <c r="RUU112" s="43"/>
      <c r="RUV112" s="43"/>
      <c r="RUW112" s="43"/>
      <c r="RUX112" s="52"/>
      <c r="RUY112" s="43"/>
      <c r="RUZ112" s="43"/>
      <c r="RVA112" s="43"/>
      <c r="RVB112" s="43"/>
      <c r="RVC112" s="43"/>
      <c r="RVD112" s="43"/>
      <c r="RVE112" s="43"/>
      <c r="RVF112" s="43"/>
      <c r="RVG112" s="43"/>
      <c r="RVH112" s="43"/>
      <c r="RVI112" s="43"/>
      <c r="RVJ112" s="43"/>
      <c r="RVK112" s="43"/>
      <c r="RVL112" s="43"/>
      <c r="RVM112" s="43"/>
      <c r="RVN112" s="43"/>
      <c r="RVO112" s="43"/>
      <c r="RVP112" s="43"/>
      <c r="RVQ112" s="43"/>
      <c r="RVR112" s="43"/>
      <c r="RVS112" s="43"/>
      <c r="RVT112" s="52"/>
      <c r="RVU112" s="43"/>
      <c r="RVV112" s="43"/>
      <c r="RVW112" s="43"/>
      <c r="RVX112" s="43"/>
      <c r="RVY112" s="43"/>
      <c r="RVZ112" s="43"/>
      <c r="RWA112" s="43"/>
      <c r="RWB112" s="43"/>
      <c r="RWC112" s="43"/>
      <c r="RWD112" s="43"/>
      <c r="RWE112" s="43"/>
      <c r="RWF112" s="43"/>
      <c r="RWG112" s="43"/>
      <c r="RWH112" s="43"/>
      <c r="RWI112" s="43"/>
      <c r="RWJ112" s="43"/>
      <c r="RWK112" s="43"/>
      <c r="RWL112" s="43"/>
      <c r="RWM112" s="43"/>
      <c r="RWN112" s="43"/>
      <c r="RWO112" s="43"/>
      <c r="RWP112" s="52"/>
      <c r="RWQ112" s="43"/>
      <c r="RWR112" s="43"/>
      <c r="RWS112" s="43"/>
      <c r="RWT112" s="43"/>
      <c r="RWU112" s="43"/>
      <c r="RWV112" s="43"/>
      <c r="RWW112" s="43"/>
      <c r="RWX112" s="43"/>
      <c r="RWY112" s="43"/>
      <c r="RWZ112" s="43"/>
      <c r="RXA112" s="43"/>
      <c r="RXB112" s="43"/>
      <c r="RXC112" s="43"/>
      <c r="RXD112" s="43"/>
      <c r="RXE112" s="43"/>
      <c r="RXF112" s="43"/>
      <c r="RXG112" s="43"/>
      <c r="RXH112" s="43"/>
      <c r="RXI112" s="43"/>
      <c r="RXJ112" s="43"/>
      <c r="RXK112" s="43"/>
      <c r="RXL112" s="52"/>
      <c r="RXM112" s="43"/>
      <c r="RXN112" s="43"/>
      <c r="RXO112" s="43"/>
      <c r="RXP112" s="43"/>
      <c r="RXQ112" s="43"/>
      <c r="RXR112" s="43"/>
      <c r="RXS112" s="43"/>
      <c r="RXT112" s="43"/>
      <c r="RXU112" s="43"/>
      <c r="RXV112" s="43"/>
      <c r="RXW112" s="43"/>
      <c r="RXX112" s="43"/>
      <c r="RXY112" s="43"/>
      <c r="RXZ112" s="43"/>
      <c r="RYA112" s="43"/>
      <c r="RYB112" s="43"/>
      <c r="RYC112" s="43"/>
      <c r="RYD112" s="43"/>
      <c r="RYE112" s="43"/>
      <c r="RYF112" s="43"/>
      <c r="RYG112" s="43"/>
      <c r="RYH112" s="52"/>
      <c r="RYI112" s="43"/>
      <c r="RYJ112" s="43"/>
      <c r="RYK112" s="43"/>
      <c r="RYL112" s="43"/>
      <c r="RYM112" s="43"/>
      <c r="RYN112" s="43"/>
      <c r="RYO112" s="43"/>
      <c r="RYP112" s="43"/>
      <c r="RYQ112" s="43"/>
      <c r="RYR112" s="43"/>
      <c r="RYS112" s="43"/>
      <c r="RYT112" s="43"/>
      <c r="RYU112" s="43"/>
      <c r="RYV112" s="43"/>
      <c r="RYW112" s="43"/>
      <c r="RYX112" s="43"/>
      <c r="RYY112" s="43"/>
      <c r="RYZ112" s="43"/>
      <c r="RZA112" s="43"/>
      <c r="RZB112" s="43"/>
      <c r="RZC112" s="43"/>
      <c r="RZD112" s="52"/>
      <c r="RZE112" s="43"/>
      <c r="RZF112" s="43"/>
      <c r="RZG112" s="43"/>
      <c r="RZH112" s="43"/>
      <c r="RZI112" s="43"/>
      <c r="RZJ112" s="43"/>
      <c r="RZK112" s="43"/>
      <c r="RZL112" s="43"/>
      <c r="RZM112" s="43"/>
      <c r="RZN112" s="43"/>
      <c r="RZO112" s="43"/>
      <c r="RZP112" s="43"/>
      <c r="RZQ112" s="43"/>
      <c r="RZR112" s="43"/>
      <c r="RZS112" s="43"/>
      <c r="RZT112" s="43"/>
      <c r="RZU112" s="43"/>
      <c r="RZV112" s="43"/>
      <c r="RZW112" s="43"/>
      <c r="RZX112" s="43"/>
      <c r="RZY112" s="43"/>
      <c r="RZZ112" s="52"/>
      <c r="SAA112" s="43"/>
      <c r="SAB112" s="43"/>
      <c r="SAC112" s="43"/>
      <c r="SAD112" s="43"/>
      <c r="SAE112" s="43"/>
      <c r="SAF112" s="43"/>
      <c r="SAG112" s="43"/>
      <c r="SAH112" s="43"/>
      <c r="SAI112" s="43"/>
      <c r="SAJ112" s="43"/>
      <c r="SAK112" s="43"/>
      <c r="SAL112" s="43"/>
      <c r="SAM112" s="43"/>
      <c r="SAN112" s="43"/>
      <c r="SAO112" s="43"/>
      <c r="SAP112" s="43"/>
      <c r="SAQ112" s="43"/>
      <c r="SAR112" s="43"/>
      <c r="SAS112" s="43"/>
      <c r="SAT112" s="43"/>
      <c r="SAU112" s="43"/>
      <c r="SAV112" s="52"/>
      <c r="SAW112" s="43"/>
      <c r="SAX112" s="43"/>
      <c r="SAY112" s="43"/>
      <c r="SAZ112" s="43"/>
      <c r="SBA112" s="43"/>
      <c r="SBB112" s="43"/>
      <c r="SBC112" s="43"/>
      <c r="SBD112" s="43"/>
      <c r="SBE112" s="43"/>
      <c r="SBF112" s="43"/>
      <c r="SBG112" s="43"/>
      <c r="SBH112" s="43"/>
      <c r="SBI112" s="43"/>
      <c r="SBJ112" s="43"/>
      <c r="SBK112" s="43"/>
      <c r="SBL112" s="43"/>
      <c r="SBM112" s="43"/>
      <c r="SBN112" s="43"/>
      <c r="SBO112" s="43"/>
      <c r="SBP112" s="43"/>
      <c r="SBQ112" s="43"/>
      <c r="SBR112" s="52"/>
      <c r="SBS112" s="43"/>
      <c r="SBT112" s="43"/>
      <c r="SBU112" s="43"/>
      <c r="SBV112" s="43"/>
      <c r="SBW112" s="43"/>
      <c r="SBX112" s="43"/>
      <c r="SBY112" s="43"/>
      <c r="SBZ112" s="43"/>
      <c r="SCA112" s="43"/>
      <c r="SCB112" s="43"/>
      <c r="SCC112" s="43"/>
      <c r="SCD112" s="43"/>
      <c r="SCE112" s="43"/>
      <c r="SCF112" s="43"/>
      <c r="SCG112" s="43"/>
      <c r="SCH112" s="43"/>
      <c r="SCI112" s="43"/>
      <c r="SCJ112" s="43"/>
      <c r="SCK112" s="43"/>
      <c r="SCL112" s="43"/>
      <c r="SCM112" s="43"/>
      <c r="SCN112" s="52"/>
      <c r="SCO112" s="43"/>
      <c r="SCP112" s="43"/>
      <c r="SCQ112" s="43"/>
      <c r="SCR112" s="43"/>
      <c r="SCS112" s="43"/>
      <c r="SCT112" s="43"/>
      <c r="SCU112" s="43"/>
      <c r="SCV112" s="43"/>
      <c r="SCW112" s="43"/>
      <c r="SCX112" s="43"/>
      <c r="SCY112" s="43"/>
      <c r="SCZ112" s="43"/>
      <c r="SDA112" s="43"/>
      <c r="SDB112" s="43"/>
      <c r="SDC112" s="43"/>
      <c r="SDD112" s="43"/>
      <c r="SDE112" s="43"/>
      <c r="SDF112" s="43"/>
      <c r="SDG112" s="43"/>
      <c r="SDH112" s="43"/>
      <c r="SDI112" s="43"/>
      <c r="SDJ112" s="52"/>
      <c r="SDK112" s="43"/>
      <c r="SDL112" s="43"/>
      <c r="SDM112" s="43"/>
      <c r="SDN112" s="43"/>
      <c r="SDO112" s="43"/>
      <c r="SDP112" s="43"/>
      <c r="SDQ112" s="43"/>
      <c r="SDR112" s="43"/>
      <c r="SDS112" s="43"/>
      <c r="SDT112" s="43"/>
      <c r="SDU112" s="43"/>
      <c r="SDV112" s="43"/>
      <c r="SDW112" s="43"/>
      <c r="SDX112" s="43"/>
      <c r="SDY112" s="43"/>
      <c r="SDZ112" s="43"/>
      <c r="SEA112" s="43"/>
      <c r="SEB112" s="43"/>
      <c r="SEC112" s="43"/>
      <c r="SED112" s="43"/>
      <c r="SEE112" s="43"/>
      <c r="SEF112" s="52"/>
      <c r="SEG112" s="43"/>
      <c r="SEH112" s="43"/>
      <c r="SEI112" s="43"/>
      <c r="SEJ112" s="43"/>
      <c r="SEK112" s="43"/>
      <c r="SEL112" s="43"/>
      <c r="SEM112" s="43"/>
      <c r="SEN112" s="43"/>
      <c r="SEO112" s="43"/>
      <c r="SEP112" s="43"/>
      <c r="SEQ112" s="43"/>
      <c r="SER112" s="43"/>
      <c r="SES112" s="43"/>
      <c r="SET112" s="43"/>
      <c r="SEU112" s="43"/>
      <c r="SEV112" s="43"/>
      <c r="SEW112" s="43"/>
      <c r="SEX112" s="43"/>
      <c r="SEY112" s="43"/>
      <c r="SEZ112" s="43"/>
      <c r="SFA112" s="43"/>
      <c r="SFB112" s="52"/>
      <c r="SFC112" s="43"/>
      <c r="SFD112" s="43"/>
      <c r="SFE112" s="43"/>
      <c r="SFF112" s="43"/>
      <c r="SFG112" s="43"/>
      <c r="SFH112" s="43"/>
      <c r="SFI112" s="43"/>
      <c r="SFJ112" s="43"/>
      <c r="SFK112" s="43"/>
      <c r="SFL112" s="43"/>
      <c r="SFM112" s="43"/>
      <c r="SFN112" s="43"/>
      <c r="SFO112" s="43"/>
      <c r="SFP112" s="43"/>
      <c r="SFQ112" s="43"/>
      <c r="SFR112" s="43"/>
      <c r="SFS112" s="43"/>
      <c r="SFT112" s="43"/>
      <c r="SFU112" s="43"/>
      <c r="SFV112" s="43"/>
      <c r="SFW112" s="43"/>
      <c r="SFX112" s="52"/>
      <c r="SFY112" s="43"/>
      <c r="SFZ112" s="43"/>
      <c r="SGA112" s="43"/>
      <c r="SGB112" s="43"/>
      <c r="SGC112" s="43"/>
      <c r="SGD112" s="43"/>
      <c r="SGE112" s="43"/>
      <c r="SGF112" s="43"/>
      <c r="SGG112" s="43"/>
      <c r="SGH112" s="43"/>
      <c r="SGI112" s="43"/>
      <c r="SGJ112" s="43"/>
      <c r="SGK112" s="43"/>
      <c r="SGL112" s="43"/>
      <c r="SGM112" s="43"/>
      <c r="SGN112" s="43"/>
      <c r="SGO112" s="43"/>
      <c r="SGP112" s="43"/>
      <c r="SGQ112" s="43"/>
      <c r="SGR112" s="43"/>
      <c r="SGS112" s="43"/>
      <c r="SGT112" s="52"/>
      <c r="SGU112" s="43"/>
      <c r="SGV112" s="43"/>
      <c r="SGW112" s="43"/>
      <c r="SGX112" s="43"/>
      <c r="SGY112" s="43"/>
      <c r="SGZ112" s="43"/>
      <c r="SHA112" s="43"/>
      <c r="SHB112" s="43"/>
      <c r="SHC112" s="43"/>
      <c r="SHD112" s="43"/>
      <c r="SHE112" s="43"/>
      <c r="SHF112" s="43"/>
      <c r="SHG112" s="43"/>
      <c r="SHH112" s="43"/>
      <c r="SHI112" s="43"/>
      <c r="SHJ112" s="43"/>
      <c r="SHK112" s="43"/>
      <c r="SHL112" s="43"/>
      <c r="SHM112" s="43"/>
      <c r="SHN112" s="43"/>
      <c r="SHO112" s="43"/>
      <c r="SHP112" s="52"/>
      <c r="SHQ112" s="43"/>
      <c r="SHR112" s="43"/>
      <c r="SHS112" s="43"/>
      <c r="SHT112" s="43"/>
      <c r="SHU112" s="43"/>
      <c r="SHV112" s="43"/>
      <c r="SHW112" s="43"/>
      <c r="SHX112" s="43"/>
      <c r="SHY112" s="43"/>
      <c r="SHZ112" s="43"/>
      <c r="SIA112" s="43"/>
      <c r="SIB112" s="43"/>
      <c r="SIC112" s="43"/>
      <c r="SID112" s="43"/>
      <c r="SIE112" s="43"/>
      <c r="SIF112" s="43"/>
      <c r="SIG112" s="43"/>
      <c r="SIH112" s="43"/>
      <c r="SII112" s="43"/>
      <c r="SIJ112" s="43"/>
      <c r="SIK112" s="43"/>
      <c r="SIL112" s="52"/>
      <c r="SIM112" s="43"/>
      <c r="SIN112" s="43"/>
      <c r="SIO112" s="43"/>
      <c r="SIP112" s="43"/>
      <c r="SIQ112" s="43"/>
      <c r="SIR112" s="43"/>
      <c r="SIS112" s="43"/>
      <c r="SIT112" s="43"/>
      <c r="SIU112" s="43"/>
      <c r="SIV112" s="43"/>
      <c r="SIW112" s="43"/>
      <c r="SIX112" s="43"/>
      <c r="SIY112" s="43"/>
      <c r="SIZ112" s="43"/>
      <c r="SJA112" s="43"/>
      <c r="SJB112" s="43"/>
      <c r="SJC112" s="43"/>
      <c r="SJD112" s="43"/>
      <c r="SJE112" s="43"/>
      <c r="SJF112" s="43"/>
      <c r="SJG112" s="43"/>
      <c r="SJH112" s="52"/>
      <c r="SJI112" s="43"/>
      <c r="SJJ112" s="43"/>
      <c r="SJK112" s="43"/>
      <c r="SJL112" s="43"/>
      <c r="SJM112" s="43"/>
      <c r="SJN112" s="43"/>
      <c r="SJO112" s="43"/>
      <c r="SJP112" s="43"/>
      <c r="SJQ112" s="43"/>
      <c r="SJR112" s="43"/>
      <c r="SJS112" s="43"/>
      <c r="SJT112" s="43"/>
      <c r="SJU112" s="43"/>
      <c r="SJV112" s="43"/>
      <c r="SJW112" s="43"/>
      <c r="SJX112" s="43"/>
      <c r="SJY112" s="43"/>
      <c r="SJZ112" s="43"/>
      <c r="SKA112" s="43"/>
      <c r="SKB112" s="43"/>
      <c r="SKC112" s="43"/>
      <c r="SKD112" s="52"/>
      <c r="SKE112" s="43"/>
      <c r="SKF112" s="43"/>
      <c r="SKG112" s="43"/>
      <c r="SKH112" s="43"/>
      <c r="SKI112" s="43"/>
      <c r="SKJ112" s="43"/>
      <c r="SKK112" s="43"/>
      <c r="SKL112" s="43"/>
      <c r="SKM112" s="43"/>
      <c r="SKN112" s="43"/>
      <c r="SKO112" s="43"/>
      <c r="SKP112" s="43"/>
      <c r="SKQ112" s="43"/>
      <c r="SKR112" s="43"/>
      <c r="SKS112" s="43"/>
      <c r="SKT112" s="43"/>
      <c r="SKU112" s="43"/>
      <c r="SKV112" s="43"/>
      <c r="SKW112" s="43"/>
      <c r="SKX112" s="43"/>
      <c r="SKY112" s="43"/>
      <c r="SKZ112" s="52"/>
      <c r="SLA112" s="43"/>
      <c r="SLB112" s="43"/>
      <c r="SLC112" s="43"/>
      <c r="SLD112" s="43"/>
      <c r="SLE112" s="43"/>
      <c r="SLF112" s="43"/>
      <c r="SLG112" s="43"/>
      <c r="SLH112" s="43"/>
      <c r="SLI112" s="43"/>
      <c r="SLJ112" s="43"/>
      <c r="SLK112" s="43"/>
      <c r="SLL112" s="43"/>
      <c r="SLM112" s="43"/>
      <c r="SLN112" s="43"/>
      <c r="SLO112" s="43"/>
      <c r="SLP112" s="43"/>
      <c r="SLQ112" s="43"/>
      <c r="SLR112" s="43"/>
      <c r="SLS112" s="43"/>
      <c r="SLT112" s="43"/>
      <c r="SLU112" s="43"/>
      <c r="SLV112" s="52"/>
      <c r="SLW112" s="43"/>
      <c r="SLX112" s="43"/>
      <c r="SLY112" s="43"/>
      <c r="SLZ112" s="43"/>
      <c r="SMA112" s="43"/>
      <c r="SMB112" s="43"/>
      <c r="SMC112" s="43"/>
      <c r="SMD112" s="43"/>
      <c r="SME112" s="43"/>
      <c r="SMF112" s="43"/>
      <c r="SMG112" s="43"/>
      <c r="SMH112" s="43"/>
      <c r="SMI112" s="43"/>
      <c r="SMJ112" s="43"/>
      <c r="SMK112" s="43"/>
      <c r="SML112" s="43"/>
      <c r="SMM112" s="43"/>
      <c r="SMN112" s="43"/>
      <c r="SMO112" s="43"/>
      <c r="SMP112" s="43"/>
      <c r="SMQ112" s="43"/>
      <c r="SMR112" s="52"/>
      <c r="SMS112" s="43"/>
      <c r="SMT112" s="43"/>
      <c r="SMU112" s="43"/>
      <c r="SMV112" s="43"/>
      <c r="SMW112" s="43"/>
      <c r="SMX112" s="43"/>
      <c r="SMY112" s="43"/>
      <c r="SMZ112" s="43"/>
      <c r="SNA112" s="43"/>
      <c r="SNB112" s="43"/>
      <c r="SNC112" s="43"/>
      <c r="SND112" s="43"/>
      <c r="SNE112" s="43"/>
      <c r="SNF112" s="43"/>
      <c r="SNG112" s="43"/>
      <c r="SNH112" s="43"/>
      <c r="SNI112" s="43"/>
      <c r="SNJ112" s="43"/>
      <c r="SNK112" s="43"/>
      <c r="SNL112" s="43"/>
      <c r="SNM112" s="43"/>
      <c r="SNN112" s="52"/>
      <c r="SNO112" s="43"/>
      <c r="SNP112" s="43"/>
      <c r="SNQ112" s="43"/>
      <c r="SNR112" s="43"/>
      <c r="SNS112" s="43"/>
      <c r="SNT112" s="43"/>
      <c r="SNU112" s="43"/>
      <c r="SNV112" s="43"/>
      <c r="SNW112" s="43"/>
      <c r="SNX112" s="43"/>
      <c r="SNY112" s="43"/>
      <c r="SNZ112" s="43"/>
      <c r="SOA112" s="43"/>
      <c r="SOB112" s="43"/>
      <c r="SOC112" s="43"/>
      <c r="SOD112" s="43"/>
      <c r="SOE112" s="43"/>
      <c r="SOF112" s="43"/>
      <c r="SOG112" s="43"/>
      <c r="SOH112" s="43"/>
      <c r="SOI112" s="43"/>
      <c r="SOJ112" s="52"/>
      <c r="SOK112" s="43"/>
      <c r="SOL112" s="43"/>
      <c r="SOM112" s="43"/>
      <c r="SON112" s="43"/>
      <c r="SOO112" s="43"/>
      <c r="SOP112" s="43"/>
      <c r="SOQ112" s="43"/>
      <c r="SOR112" s="43"/>
      <c r="SOS112" s="43"/>
      <c r="SOT112" s="43"/>
      <c r="SOU112" s="43"/>
      <c r="SOV112" s="43"/>
      <c r="SOW112" s="43"/>
      <c r="SOX112" s="43"/>
      <c r="SOY112" s="43"/>
      <c r="SOZ112" s="43"/>
      <c r="SPA112" s="43"/>
      <c r="SPB112" s="43"/>
      <c r="SPC112" s="43"/>
      <c r="SPD112" s="43"/>
      <c r="SPE112" s="43"/>
      <c r="SPF112" s="52"/>
      <c r="SPG112" s="43"/>
      <c r="SPH112" s="43"/>
      <c r="SPI112" s="43"/>
      <c r="SPJ112" s="43"/>
      <c r="SPK112" s="43"/>
      <c r="SPL112" s="43"/>
      <c r="SPM112" s="43"/>
      <c r="SPN112" s="43"/>
      <c r="SPO112" s="43"/>
      <c r="SPP112" s="43"/>
      <c r="SPQ112" s="43"/>
      <c r="SPR112" s="43"/>
      <c r="SPS112" s="43"/>
      <c r="SPT112" s="43"/>
      <c r="SPU112" s="43"/>
      <c r="SPV112" s="43"/>
      <c r="SPW112" s="43"/>
      <c r="SPX112" s="43"/>
      <c r="SPY112" s="43"/>
      <c r="SPZ112" s="43"/>
      <c r="SQA112" s="43"/>
      <c r="SQB112" s="52"/>
      <c r="SQC112" s="43"/>
      <c r="SQD112" s="43"/>
      <c r="SQE112" s="43"/>
      <c r="SQF112" s="43"/>
      <c r="SQG112" s="43"/>
      <c r="SQH112" s="43"/>
      <c r="SQI112" s="43"/>
      <c r="SQJ112" s="43"/>
      <c r="SQK112" s="43"/>
      <c r="SQL112" s="43"/>
      <c r="SQM112" s="43"/>
      <c r="SQN112" s="43"/>
      <c r="SQO112" s="43"/>
      <c r="SQP112" s="43"/>
      <c r="SQQ112" s="43"/>
      <c r="SQR112" s="43"/>
      <c r="SQS112" s="43"/>
      <c r="SQT112" s="43"/>
      <c r="SQU112" s="43"/>
      <c r="SQV112" s="43"/>
      <c r="SQW112" s="43"/>
      <c r="SQX112" s="52"/>
      <c r="SQY112" s="43"/>
      <c r="SQZ112" s="43"/>
      <c r="SRA112" s="43"/>
      <c r="SRB112" s="43"/>
      <c r="SRC112" s="43"/>
      <c r="SRD112" s="43"/>
      <c r="SRE112" s="43"/>
      <c r="SRF112" s="43"/>
      <c r="SRG112" s="43"/>
      <c r="SRH112" s="43"/>
      <c r="SRI112" s="43"/>
      <c r="SRJ112" s="43"/>
      <c r="SRK112" s="43"/>
      <c r="SRL112" s="43"/>
      <c r="SRM112" s="43"/>
      <c r="SRN112" s="43"/>
      <c r="SRO112" s="43"/>
      <c r="SRP112" s="43"/>
      <c r="SRQ112" s="43"/>
      <c r="SRR112" s="43"/>
      <c r="SRS112" s="43"/>
      <c r="SRT112" s="52"/>
      <c r="SRU112" s="43"/>
      <c r="SRV112" s="43"/>
      <c r="SRW112" s="43"/>
      <c r="SRX112" s="43"/>
      <c r="SRY112" s="43"/>
      <c r="SRZ112" s="43"/>
      <c r="SSA112" s="43"/>
      <c r="SSB112" s="43"/>
      <c r="SSC112" s="43"/>
      <c r="SSD112" s="43"/>
      <c r="SSE112" s="43"/>
      <c r="SSF112" s="43"/>
      <c r="SSG112" s="43"/>
      <c r="SSH112" s="43"/>
      <c r="SSI112" s="43"/>
      <c r="SSJ112" s="43"/>
      <c r="SSK112" s="43"/>
      <c r="SSL112" s="43"/>
      <c r="SSM112" s="43"/>
      <c r="SSN112" s="43"/>
      <c r="SSO112" s="43"/>
      <c r="SSP112" s="52"/>
      <c r="SSQ112" s="43"/>
      <c r="SSR112" s="43"/>
      <c r="SSS112" s="43"/>
      <c r="SST112" s="43"/>
      <c r="SSU112" s="43"/>
      <c r="SSV112" s="43"/>
      <c r="SSW112" s="43"/>
      <c r="SSX112" s="43"/>
      <c r="SSY112" s="43"/>
      <c r="SSZ112" s="43"/>
      <c r="STA112" s="43"/>
      <c r="STB112" s="43"/>
      <c r="STC112" s="43"/>
      <c r="STD112" s="43"/>
      <c r="STE112" s="43"/>
      <c r="STF112" s="43"/>
      <c r="STG112" s="43"/>
      <c r="STH112" s="43"/>
      <c r="STI112" s="43"/>
      <c r="STJ112" s="43"/>
      <c r="STK112" s="43"/>
      <c r="STL112" s="52"/>
      <c r="STM112" s="43"/>
      <c r="STN112" s="43"/>
      <c r="STO112" s="43"/>
      <c r="STP112" s="43"/>
      <c r="STQ112" s="43"/>
      <c r="STR112" s="43"/>
      <c r="STS112" s="43"/>
      <c r="STT112" s="43"/>
      <c r="STU112" s="43"/>
      <c r="STV112" s="43"/>
      <c r="STW112" s="43"/>
      <c r="STX112" s="43"/>
      <c r="STY112" s="43"/>
      <c r="STZ112" s="43"/>
      <c r="SUA112" s="43"/>
      <c r="SUB112" s="43"/>
      <c r="SUC112" s="43"/>
      <c r="SUD112" s="43"/>
      <c r="SUE112" s="43"/>
      <c r="SUF112" s="43"/>
      <c r="SUG112" s="43"/>
      <c r="SUH112" s="52"/>
      <c r="SUI112" s="43"/>
      <c r="SUJ112" s="43"/>
      <c r="SUK112" s="43"/>
      <c r="SUL112" s="43"/>
      <c r="SUM112" s="43"/>
      <c r="SUN112" s="43"/>
      <c r="SUO112" s="43"/>
      <c r="SUP112" s="43"/>
      <c r="SUQ112" s="43"/>
      <c r="SUR112" s="43"/>
      <c r="SUS112" s="43"/>
      <c r="SUT112" s="43"/>
      <c r="SUU112" s="43"/>
      <c r="SUV112" s="43"/>
      <c r="SUW112" s="43"/>
      <c r="SUX112" s="43"/>
      <c r="SUY112" s="43"/>
      <c r="SUZ112" s="43"/>
      <c r="SVA112" s="43"/>
      <c r="SVB112" s="43"/>
      <c r="SVC112" s="43"/>
      <c r="SVD112" s="52"/>
      <c r="SVE112" s="43"/>
      <c r="SVF112" s="43"/>
      <c r="SVG112" s="43"/>
      <c r="SVH112" s="43"/>
      <c r="SVI112" s="43"/>
      <c r="SVJ112" s="43"/>
      <c r="SVK112" s="43"/>
      <c r="SVL112" s="43"/>
      <c r="SVM112" s="43"/>
      <c r="SVN112" s="43"/>
      <c r="SVO112" s="43"/>
      <c r="SVP112" s="43"/>
      <c r="SVQ112" s="43"/>
      <c r="SVR112" s="43"/>
      <c r="SVS112" s="43"/>
      <c r="SVT112" s="43"/>
      <c r="SVU112" s="43"/>
      <c r="SVV112" s="43"/>
      <c r="SVW112" s="43"/>
      <c r="SVX112" s="43"/>
      <c r="SVY112" s="43"/>
      <c r="SVZ112" s="52"/>
      <c r="SWA112" s="43"/>
      <c r="SWB112" s="43"/>
      <c r="SWC112" s="43"/>
      <c r="SWD112" s="43"/>
      <c r="SWE112" s="43"/>
      <c r="SWF112" s="43"/>
      <c r="SWG112" s="43"/>
      <c r="SWH112" s="43"/>
      <c r="SWI112" s="43"/>
      <c r="SWJ112" s="43"/>
      <c r="SWK112" s="43"/>
      <c r="SWL112" s="43"/>
      <c r="SWM112" s="43"/>
      <c r="SWN112" s="43"/>
      <c r="SWO112" s="43"/>
      <c r="SWP112" s="43"/>
      <c r="SWQ112" s="43"/>
      <c r="SWR112" s="43"/>
      <c r="SWS112" s="43"/>
      <c r="SWT112" s="43"/>
      <c r="SWU112" s="43"/>
      <c r="SWV112" s="52"/>
      <c r="SWW112" s="43"/>
      <c r="SWX112" s="43"/>
      <c r="SWY112" s="43"/>
      <c r="SWZ112" s="43"/>
      <c r="SXA112" s="43"/>
      <c r="SXB112" s="43"/>
      <c r="SXC112" s="43"/>
      <c r="SXD112" s="43"/>
      <c r="SXE112" s="43"/>
      <c r="SXF112" s="43"/>
      <c r="SXG112" s="43"/>
      <c r="SXH112" s="43"/>
      <c r="SXI112" s="43"/>
      <c r="SXJ112" s="43"/>
      <c r="SXK112" s="43"/>
      <c r="SXL112" s="43"/>
      <c r="SXM112" s="43"/>
      <c r="SXN112" s="43"/>
      <c r="SXO112" s="43"/>
      <c r="SXP112" s="43"/>
      <c r="SXQ112" s="43"/>
      <c r="SXR112" s="52"/>
      <c r="SXS112" s="43"/>
      <c r="SXT112" s="43"/>
      <c r="SXU112" s="43"/>
      <c r="SXV112" s="43"/>
      <c r="SXW112" s="43"/>
      <c r="SXX112" s="43"/>
      <c r="SXY112" s="43"/>
      <c r="SXZ112" s="43"/>
      <c r="SYA112" s="43"/>
      <c r="SYB112" s="43"/>
      <c r="SYC112" s="43"/>
      <c r="SYD112" s="43"/>
      <c r="SYE112" s="43"/>
      <c r="SYF112" s="43"/>
      <c r="SYG112" s="43"/>
      <c r="SYH112" s="43"/>
      <c r="SYI112" s="43"/>
      <c r="SYJ112" s="43"/>
      <c r="SYK112" s="43"/>
      <c r="SYL112" s="43"/>
      <c r="SYM112" s="43"/>
      <c r="SYN112" s="52"/>
      <c r="SYO112" s="43"/>
      <c r="SYP112" s="43"/>
      <c r="SYQ112" s="43"/>
      <c r="SYR112" s="43"/>
      <c r="SYS112" s="43"/>
      <c r="SYT112" s="43"/>
      <c r="SYU112" s="43"/>
      <c r="SYV112" s="43"/>
      <c r="SYW112" s="43"/>
      <c r="SYX112" s="43"/>
      <c r="SYY112" s="43"/>
      <c r="SYZ112" s="43"/>
      <c r="SZA112" s="43"/>
      <c r="SZB112" s="43"/>
      <c r="SZC112" s="43"/>
      <c r="SZD112" s="43"/>
      <c r="SZE112" s="43"/>
      <c r="SZF112" s="43"/>
      <c r="SZG112" s="43"/>
      <c r="SZH112" s="43"/>
      <c r="SZI112" s="43"/>
      <c r="SZJ112" s="52"/>
      <c r="SZK112" s="43"/>
      <c r="SZL112" s="43"/>
      <c r="SZM112" s="43"/>
      <c r="SZN112" s="43"/>
      <c r="SZO112" s="43"/>
      <c r="SZP112" s="43"/>
      <c r="SZQ112" s="43"/>
      <c r="SZR112" s="43"/>
      <c r="SZS112" s="43"/>
      <c r="SZT112" s="43"/>
      <c r="SZU112" s="43"/>
      <c r="SZV112" s="43"/>
      <c r="SZW112" s="43"/>
      <c r="SZX112" s="43"/>
      <c r="SZY112" s="43"/>
      <c r="SZZ112" s="43"/>
      <c r="TAA112" s="43"/>
      <c r="TAB112" s="43"/>
      <c r="TAC112" s="43"/>
      <c r="TAD112" s="43"/>
      <c r="TAE112" s="43"/>
      <c r="TAF112" s="52"/>
      <c r="TAG112" s="43"/>
      <c r="TAH112" s="43"/>
      <c r="TAI112" s="43"/>
      <c r="TAJ112" s="43"/>
      <c r="TAK112" s="43"/>
      <c r="TAL112" s="43"/>
      <c r="TAM112" s="43"/>
      <c r="TAN112" s="43"/>
      <c r="TAO112" s="43"/>
      <c r="TAP112" s="43"/>
      <c r="TAQ112" s="43"/>
      <c r="TAR112" s="43"/>
      <c r="TAS112" s="43"/>
      <c r="TAT112" s="43"/>
      <c r="TAU112" s="43"/>
      <c r="TAV112" s="43"/>
      <c r="TAW112" s="43"/>
      <c r="TAX112" s="43"/>
      <c r="TAY112" s="43"/>
      <c r="TAZ112" s="43"/>
      <c r="TBA112" s="43"/>
      <c r="TBB112" s="52"/>
      <c r="TBC112" s="43"/>
      <c r="TBD112" s="43"/>
      <c r="TBE112" s="43"/>
      <c r="TBF112" s="43"/>
      <c r="TBG112" s="43"/>
      <c r="TBH112" s="43"/>
      <c r="TBI112" s="43"/>
      <c r="TBJ112" s="43"/>
      <c r="TBK112" s="43"/>
      <c r="TBL112" s="43"/>
      <c r="TBM112" s="43"/>
      <c r="TBN112" s="43"/>
      <c r="TBO112" s="43"/>
      <c r="TBP112" s="43"/>
      <c r="TBQ112" s="43"/>
      <c r="TBR112" s="43"/>
      <c r="TBS112" s="43"/>
      <c r="TBT112" s="43"/>
      <c r="TBU112" s="43"/>
      <c r="TBV112" s="43"/>
      <c r="TBW112" s="43"/>
      <c r="TBX112" s="52"/>
      <c r="TBY112" s="43"/>
      <c r="TBZ112" s="43"/>
      <c r="TCA112" s="43"/>
      <c r="TCB112" s="43"/>
      <c r="TCC112" s="43"/>
      <c r="TCD112" s="43"/>
      <c r="TCE112" s="43"/>
      <c r="TCF112" s="43"/>
      <c r="TCG112" s="43"/>
      <c r="TCH112" s="43"/>
      <c r="TCI112" s="43"/>
      <c r="TCJ112" s="43"/>
      <c r="TCK112" s="43"/>
      <c r="TCL112" s="43"/>
      <c r="TCM112" s="43"/>
      <c r="TCN112" s="43"/>
      <c r="TCO112" s="43"/>
      <c r="TCP112" s="43"/>
      <c r="TCQ112" s="43"/>
      <c r="TCR112" s="43"/>
      <c r="TCS112" s="43"/>
      <c r="TCT112" s="52"/>
      <c r="TCU112" s="43"/>
      <c r="TCV112" s="43"/>
      <c r="TCW112" s="43"/>
      <c r="TCX112" s="43"/>
      <c r="TCY112" s="43"/>
      <c r="TCZ112" s="43"/>
      <c r="TDA112" s="43"/>
      <c r="TDB112" s="43"/>
      <c r="TDC112" s="43"/>
      <c r="TDD112" s="43"/>
      <c r="TDE112" s="43"/>
      <c r="TDF112" s="43"/>
      <c r="TDG112" s="43"/>
      <c r="TDH112" s="43"/>
      <c r="TDI112" s="43"/>
      <c r="TDJ112" s="43"/>
      <c r="TDK112" s="43"/>
      <c r="TDL112" s="43"/>
      <c r="TDM112" s="43"/>
      <c r="TDN112" s="43"/>
      <c r="TDO112" s="43"/>
      <c r="TDP112" s="52"/>
      <c r="TDQ112" s="43"/>
      <c r="TDR112" s="43"/>
      <c r="TDS112" s="43"/>
      <c r="TDT112" s="43"/>
      <c r="TDU112" s="43"/>
      <c r="TDV112" s="43"/>
      <c r="TDW112" s="43"/>
      <c r="TDX112" s="43"/>
      <c r="TDY112" s="43"/>
      <c r="TDZ112" s="43"/>
      <c r="TEA112" s="43"/>
      <c r="TEB112" s="43"/>
      <c r="TEC112" s="43"/>
      <c r="TED112" s="43"/>
      <c r="TEE112" s="43"/>
      <c r="TEF112" s="43"/>
      <c r="TEG112" s="43"/>
      <c r="TEH112" s="43"/>
      <c r="TEI112" s="43"/>
      <c r="TEJ112" s="43"/>
      <c r="TEK112" s="43"/>
      <c r="TEL112" s="52"/>
      <c r="TEM112" s="43"/>
      <c r="TEN112" s="43"/>
      <c r="TEO112" s="43"/>
      <c r="TEP112" s="43"/>
      <c r="TEQ112" s="43"/>
      <c r="TER112" s="43"/>
      <c r="TES112" s="43"/>
      <c r="TET112" s="43"/>
      <c r="TEU112" s="43"/>
      <c r="TEV112" s="43"/>
      <c r="TEW112" s="43"/>
      <c r="TEX112" s="43"/>
      <c r="TEY112" s="43"/>
      <c r="TEZ112" s="43"/>
      <c r="TFA112" s="43"/>
      <c r="TFB112" s="43"/>
      <c r="TFC112" s="43"/>
      <c r="TFD112" s="43"/>
      <c r="TFE112" s="43"/>
      <c r="TFF112" s="43"/>
      <c r="TFG112" s="43"/>
      <c r="TFH112" s="52"/>
      <c r="TFI112" s="43"/>
      <c r="TFJ112" s="43"/>
      <c r="TFK112" s="43"/>
      <c r="TFL112" s="43"/>
      <c r="TFM112" s="43"/>
      <c r="TFN112" s="43"/>
      <c r="TFO112" s="43"/>
      <c r="TFP112" s="43"/>
      <c r="TFQ112" s="43"/>
      <c r="TFR112" s="43"/>
      <c r="TFS112" s="43"/>
      <c r="TFT112" s="43"/>
      <c r="TFU112" s="43"/>
      <c r="TFV112" s="43"/>
      <c r="TFW112" s="43"/>
      <c r="TFX112" s="43"/>
      <c r="TFY112" s="43"/>
      <c r="TFZ112" s="43"/>
      <c r="TGA112" s="43"/>
      <c r="TGB112" s="43"/>
      <c r="TGC112" s="43"/>
      <c r="TGD112" s="52"/>
      <c r="TGE112" s="43"/>
      <c r="TGF112" s="43"/>
      <c r="TGG112" s="43"/>
      <c r="TGH112" s="43"/>
      <c r="TGI112" s="43"/>
      <c r="TGJ112" s="43"/>
      <c r="TGK112" s="43"/>
      <c r="TGL112" s="43"/>
      <c r="TGM112" s="43"/>
      <c r="TGN112" s="43"/>
      <c r="TGO112" s="43"/>
      <c r="TGP112" s="43"/>
      <c r="TGQ112" s="43"/>
      <c r="TGR112" s="43"/>
      <c r="TGS112" s="43"/>
      <c r="TGT112" s="43"/>
      <c r="TGU112" s="43"/>
      <c r="TGV112" s="43"/>
      <c r="TGW112" s="43"/>
      <c r="TGX112" s="43"/>
      <c r="TGY112" s="43"/>
      <c r="TGZ112" s="52"/>
      <c r="THA112" s="43"/>
      <c r="THB112" s="43"/>
      <c r="THC112" s="43"/>
      <c r="THD112" s="43"/>
      <c r="THE112" s="43"/>
      <c r="THF112" s="43"/>
      <c r="THG112" s="43"/>
      <c r="THH112" s="43"/>
      <c r="THI112" s="43"/>
      <c r="THJ112" s="43"/>
      <c r="THK112" s="43"/>
      <c r="THL112" s="43"/>
      <c r="THM112" s="43"/>
      <c r="THN112" s="43"/>
      <c r="THO112" s="43"/>
      <c r="THP112" s="43"/>
      <c r="THQ112" s="43"/>
      <c r="THR112" s="43"/>
      <c r="THS112" s="43"/>
      <c r="THT112" s="43"/>
      <c r="THU112" s="43"/>
      <c r="THV112" s="52"/>
      <c r="THW112" s="43"/>
      <c r="THX112" s="43"/>
      <c r="THY112" s="43"/>
      <c r="THZ112" s="43"/>
      <c r="TIA112" s="43"/>
      <c r="TIB112" s="43"/>
      <c r="TIC112" s="43"/>
      <c r="TID112" s="43"/>
      <c r="TIE112" s="43"/>
      <c r="TIF112" s="43"/>
      <c r="TIG112" s="43"/>
      <c r="TIH112" s="43"/>
      <c r="TII112" s="43"/>
      <c r="TIJ112" s="43"/>
      <c r="TIK112" s="43"/>
      <c r="TIL112" s="43"/>
      <c r="TIM112" s="43"/>
      <c r="TIN112" s="43"/>
      <c r="TIO112" s="43"/>
      <c r="TIP112" s="43"/>
      <c r="TIQ112" s="43"/>
      <c r="TIR112" s="52"/>
      <c r="TIS112" s="43"/>
      <c r="TIT112" s="43"/>
      <c r="TIU112" s="43"/>
      <c r="TIV112" s="43"/>
      <c r="TIW112" s="43"/>
      <c r="TIX112" s="43"/>
      <c r="TIY112" s="43"/>
      <c r="TIZ112" s="43"/>
      <c r="TJA112" s="43"/>
      <c r="TJB112" s="43"/>
      <c r="TJC112" s="43"/>
      <c r="TJD112" s="43"/>
      <c r="TJE112" s="43"/>
      <c r="TJF112" s="43"/>
      <c r="TJG112" s="43"/>
      <c r="TJH112" s="43"/>
      <c r="TJI112" s="43"/>
      <c r="TJJ112" s="43"/>
      <c r="TJK112" s="43"/>
      <c r="TJL112" s="43"/>
      <c r="TJM112" s="43"/>
      <c r="TJN112" s="52"/>
      <c r="TJO112" s="43"/>
      <c r="TJP112" s="43"/>
      <c r="TJQ112" s="43"/>
      <c r="TJR112" s="43"/>
      <c r="TJS112" s="43"/>
      <c r="TJT112" s="43"/>
      <c r="TJU112" s="43"/>
      <c r="TJV112" s="43"/>
      <c r="TJW112" s="43"/>
      <c r="TJX112" s="43"/>
      <c r="TJY112" s="43"/>
      <c r="TJZ112" s="43"/>
      <c r="TKA112" s="43"/>
      <c r="TKB112" s="43"/>
      <c r="TKC112" s="43"/>
      <c r="TKD112" s="43"/>
      <c r="TKE112" s="43"/>
      <c r="TKF112" s="43"/>
      <c r="TKG112" s="43"/>
      <c r="TKH112" s="43"/>
      <c r="TKI112" s="43"/>
      <c r="TKJ112" s="52"/>
      <c r="TKK112" s="43"/>
      <c r="TKL112" s="43"/>
      <c r="TKM112" s="43"/>
      <c r="TKN112" s="43"/>
      <c r="TKO112" s="43"/>
      <c r="TKP112" s="43"/>
      <c r="TKQ112" s="43"/>
      <c r="TKR112" s="43"/>
      <c r="TKS112" s="43"/>
      <c r="TKT112" s="43"/>
      <c r="TKU112" s="43"/>
      <c r="TKV112" s="43"/>
      <c r="TKW112" s="43"/>
      <c r="TKX112" s="43"/>
      <c r="TKY112" s="43"/>
      <c r="TKZ112" s="43"/>
      <c r="TLA112" s="43"/>
      <c r="TLB112" s="43"/>
      <c r="TLC112" s="43"/>
      <c r="TLD112" s="43"/>
      <c r="TLE112" s="43"/>
      <c r="TLF112" s="52"/>
      <c r="TLG112" s="43"/>
      <c r="TLH112" s="43"/>
      <c r="TLI112" s="43"/>
      <c r="TLJ112" s="43"/>
      <c r="TLK112" s="43"/>
      <c r="TLL112" s="43"/>
      <c r="TLM112" s="43"/>
      <c r="TLN112" s="43"/>
      <c r="TLO112" s="43"/>
      <c r="TLP112" s="43"/>
      <c r="TLQ112" s="43"/>
      <c r="TLR112" s="43"/>
      <c r="TLS112" s="43"/>
      <c r="TLT112" s="43"/>
      <c r="TLU112" s="43"/>
      <c r="TLV112" s="43"/>
      <c r="TLW112" s="43"/>
      <c r="TLX112" s="43"/>
      <c r="TLY112" s="43"/>
      <c r="TLZ112" s="43"/>
      <c r="TMA112" s="43"/>
      <c r="TMB112" s="52"/>
      <c r="TMC112" s="43"/>
      <c r="TMD112" s="43"/>
      <c r="TME112" s="43"/>
      <c r="TMF112" s="43"/>
      <c r="TMG112" s="43"/>
      <c r="TMH112" s="43"/>
      <c r="TMI112" s="43"/>
      <c r="TMJ112" s="43"/>
      <c r="TMK112" s="43"/>
      <c r="TML112" s="43"/>
      <c r="TMM112" s="43"/>
      <c r="TMN112" s="43"/>
      <c r="TMO112" s="43"/>
      <c r="TMP112" s="43"/>
      <c r="TMQ112" s="43"/>
      <c r="TMR112" s="43"/>
      <c r="TMS112" s="43"/>
      <c r="TMT112" s="43"/>
      <c r="TMU112" s="43"/>
      <c r="TMV112" s="43"/>
      <c r="TMW112" s="43"/>
      <c r="TMX112" s="52"/>
      <c r="TMY112" s="43"/>
      <c r="TMZ112" s="43"/>
      <c r="TNA112" s="43"/>
      <c r="TNB112" s="43"/>
      <c r="TNC112" s="43"/>
      <c r="TND112" s="43"/>
      <c r="TNE112" s="43"/>
      <c r="TNF112" s="43"/>
      <c r="TNG112" s="43"/>
      <c r="TNH112" s="43"/>
      <c r="TNI112" s="43"/>
      <c r="TNJ112" s="43"/>
      <c r="TNK112" s="43"/>
      <c r="TNL112" s="43"/>
      <c r="TNM112" s="43"/>
      <c r="TNN112" s="43"/>
      <c r="TNO112" s="43"/>
      <c r="TNP112" s="43"/>
      <c r="TNQ112" s="43"/>
      <c r="TNR112" s="43"/>
      <c r="TNS112" s="43"/>
      <c r="TNT112" s="52"/>
      <c r="TNU112" s="43"/>
      <c r="TNV112" s="43"/>
      <c r="TNW112" s="43"/>
      <c r="TNX112" s="43"/>
      <c r="TNY112" s="43"/>
      <c r="TNZ112" s="43"/>
      <c r="TOA112" s="43"/>
      <c r="TOB112" s="43"/>
      <c r="TOC112" s="43"/>
      <c r="TOD112" s="43"/>
      <c r="TOE112" s="43"/>
      <c r="TOF112" s="43"/>
      <c r="TOG112" s="43"/>
      <c r="TOH112" s="43"/>
      <c r="TOI112" s="43"/>
      <c r="TOJ112" s="43"/>
      <c r="TOK112" s="43"/>
      <c r="TOL112" s="43"/>
      <c r="TOM112" s="43"/>
      <c r="TON112" s="43"/>
      <c r="TOO112" s="43"/>
      <c r="TOP112" s="52"/>
      <c r="TOQ112" s="43"/>
      <c r="TOR112" s="43"/>
      <c r="TOS112" s="43"/>
      <c r="TOT112" s="43"/>
      <c r="TOU112" s="43"/>
      <c r="TOV112" s="43"/>
      <c r="TOW112" s="43"/>
      <c r="TOX112" s="43"/>
      <c r="TOY112" s="43"/>
      <c r="TOZ112" s="43"/>
      <c r="TPA112" s="43"/>
      <c r="TPB112" s="43"/>
      <c r="TPC112" s="43"/>
      <c r="TPD112" s="43"/>
      <c r="TPE112" s="43"/>
      <c r="TPF112" s="43"/>
      <c r="TPG112" s="43"/>
      <c r="TPH112" s="43"/>
      <c r="TPI112" s="43"/>
      <c r="TPJ112" s="43"/>
      <c r="TPK112" s="43"/>
      <c r="TPL112" s="52"/>
      <c r="TPM112" s="43"/>
      <c r="TPN112" s="43"/>
      <c r="TPO112" s="43"/>
      <c r="TPP112" s="43"/>
      <c r="TPQ112" s="43"/>
      <c r="TPR112" s="43"/>
      <c r="TPS112" s="43"/>
      <c r="TPT112" s="43"/>
      <c r="TPU112" s="43"/>
      <c r="TPV112" s="43"/>
      <c r="TPW112" s="43"/>
      <c r="TPX112" s="43"/>
      <c r="TPY112" s="43"/>
      <c r="TPZ112" s="43"/>
      <c r="TQA112" s="43"/>
      <c r="TQB112" s="43"/>
      <c r="TQC112" s="43"/>
      <c r="TQD112" s="43"/>
      <c r="TQE112" s="43"/>
      <c r="TQF112" s="43"/>
      <c r="TQG112" s="43"/>
      <c r="TQH112" s="52"/>
      <c r="TQI112" s="43"/>
      <c r="TQJ112" s="43"/>
      <c r="TQK112" s="43"/>
      <c r="TQL112" s="43"/>
      <c r="TQM112" s="43"/>
      <c r="TQN112" s="43"/>
      <c r="TQO112" s="43"/>
      <c r="TQP112" s="43"/>
      <c r="TQQ112" s="43"/>
      <c r="TQR112" s="43"/>
      <c r="TQS112" s="43"/>
      <c r="TQT112" s="43"/>
      <c r="TQU112" s="43"/>
      <c r="TQV112" s="43"/>
      <c r="TQW112" s="43"/>
      <c r="TQX112" s="43"/>
      <c r="TQY112" s="43"/>
      <c r="TQZ112" s="43"/>
      <c r="TRA112" s="43"/>
      <c r="TRB112" s="43"/>
      <c r="TRC112" s="43"/>
      <c r="TRD112" s="52"/>
      <c r="TRE112" s="43"/>
      <c r="TRF112" s="43"/>
      <c r="TRG112" s="43"/>
      <c r="TRH112" s="43"/>
      <c r="TRI112" s="43"/>
      <c r="TRJ112" s="43"/>
      <c r="TRK112" s="43"/>
      <c r="TRL112" s="43"/>
      <c r="TRM112" s="43"/>
      <c r="TRN112" s="43"/>
      <c r="TRO112" s="43"/>
      <c r="TRP112" s="43"/>
      <c r="TRQ112" s="43"/>
      <c r="TRR112" s="43"/>
      <c r="TRS112" s="43"/>
      <c r="TRT112" s="43"/>
      <c r="TRU112" s="43"/>
      <c r="TRV112" s="43"/>
      <c r="TRW112" s="43"/>
      <c r="TRX112" s="43"/>
      <c r="TRY112" s="43"/>
      <c r="TRZ112" s="52"/>
      <c r="TSA112" s="43"/>
      <c r="TSB112" s="43"/>
      <c r="TSC112" s="43"/>
      <c r="TSD112" s="43"/>
      <c r="TSE112" s="43"/>
      <c r="TSF112" s="43"/>
      <c r="TSG112" s="43"/>
      <c r="TSH112" s="43"/>
      <c r="TSI112" s="43"/>
      <c r="TSJ112" s="43"/>
      <c r="TSK112" s="43"/>
      <c r="TSL112" s="43"/>
      <c r="TSM112" s="43"/>
      <c r="TSN112" s="43"/>
      <c r="TSO112" s="43"/>
      <c r="TSP112" s="43"/>
      <c r="TSQ112" s="43"/>
      <c r="TSR112" s="43"/>
      <c r="TSS112" s="43"/>
      <c r="TST112" s="43"/>
      <c r="TSU112" s="43"/>
      <c r="TSV112" s="52"/>
      <c r="TSW112" s="43"/>
      <c r="TSX112" s="43"/>
      <c r="TSY112" s="43"/>
      <c r="TSZ112" s="43"/>
      <c r="TTA112" s="43"/>
      <c r="TTB112" s="43"/>
      <c r="TTC112" s="43"/>
      <c r="TTD112" s="43"/>
      <c r="TTE112" s="43"/>
      <c r="TTF112" s="43"/>
      <c r="TTG112" s="43"/>
      <c r="TTH112" s="43"/>
      <c r="TTI112" s="43"/>
      <c r="TTJ112" s="43"/>
      <c r="TTK112" s="43"/>
      <c r="TTL112" s="43"/>
      <c r="TTM112" s="43"/>
      <c r="TTN112" s="43"/>
      <c r="TTO112" s="43"/>
      <c r="TTP112" s="43"/>
      <c r="TTQ112" s="43"/>
      <c r="TTR112" s="52"/>
      <c r="TTS112" s="43"/>
      <c r="TTT112" s="43"/>
      <c r="TTU112" s="43"/>
      <c r="TTV112" s="43"/>
      <c r="TTW112" s="43"/>
      <c r="TTX112" s="43"/>
      <c r="TTY112" s="43"/>
      <c r="TTZ112" s="43"/>
      <c r="TUA112" s="43"/>
      <c r="TUB112" s="43"/>
      <c r="TUC112" s="43"/>
      <c r="TUD112" s="43"/>
      <c r="TUE112" s="43"/>
      <c r="TUF112" s="43"/>
      <c r="TUG112" s="43"/>
      <c r="TUH112" s="43"/>
      <c r="TUI112" s="43"/>
      <c r="TUJ112" s="43"/>
      <c r="TUK112" s="43"/>
      <c r="TUL112" s="43"/>
      <c r="TUM112" s="43"/>
      <c r="TUN112" s="52"/>
      <c r="TUO112" s="43"/>
      <c r="TUP112" s="43"/>
      <c r="TUQ112" s="43"/>
      <c r="TUR112" s="43"/>
      <c r="TUS112" s="43"/>
      <c r="TUT112" s="43"/>
      <c r="TUU112" s="43"/>
      <c r="TUV112" s="43"/>
      <c r="TUW112" s="43"/>
      <c r="TUX112" s="43"/>
      <c r="TUY112" s="43"/>
      <c r="TUZ112" s="43"/>
      <c r="TVA112" s="43"/>
      <c r="TVB112" s="43"/>
      <c r="TVC112" s="43"/>
      <c r="TVD112" s="43"/>
      <c r="TVE112" s="43"/>
      <c r="TVF112" s="43"/>
      <c r="TVG112" s="43"/>
      <c r="TVH112" s="43"/>
      <c r="TVI112" s="43"/>
      <c r="TVJ112" s="52"/>
      <c r="TVK112" s="43"/>
      <c r="TVL112" s="43"/>
      <c r="TVM112" s="43"/>
      <c r="TVN112" s="43"/>
      <c r="TVO112" s="43"/>
      <c r="TVP112" s="43"/>
      <c r="TVQ112" s="43"/>
      <c r="TVR112" s="43"/>
      <c r="TVS112" s="43"/>
      <c r="TVT112" s="43"/>
      <c r="TVU112" s="43"/>
      <c r="TVV112" s="43"/>
      <c r="TVW112" s="43"/>
      <c r="TVX112" s="43"/>
      <c r="TVY112" s="43"/>
      <c r="TVZ112" s="43"/>
      <c r="TWA112" s="43"/>
      <c r="TWB112" s="43"/>
      <c r="TWC112" s="43"/>
      <c r="TWD112" s="43"/>
      <c r="TWE112" s="43"/>
      <c r="TWF112" s="52"/>
      <c r="TWG112" s="43"/>
      <c r="TWH112" s="43"/>
      <c r="TWI112" s="43"/>
      <c r="TWJ112" s="43"/>
      <c r="TWK112" s="43"/>
      <c r="TWL112" s="43"/>
      <c r="TWM112" s="43"/>
      <c r="TWN112" s="43"/>
      <c r="TWO112" s="43"/>
      <c r="TWP112" s="43"/>
      <c r="TWQ112" s="43"/>
      <c r="TWR112" s="43"/>
      <c r="TWS112" s="43"/>
      <c r="TWT112" s="43"/>
      <c r="TWU112" s="43"/>
      <c r="TWV112" s="43"/>
      <c r="TWW112" s="43"/>
      <c r="TWX112" s="43"/>
      <c r="TWY112" s="43"/>
      <c r="TWZ112" s="43"/>
      <c r="TXA112" s="43"/>
      <c r="TXB112" s="52"/>
      <c r="TXC112" s="43"/>
      <c r="TXD112" s="43"/>
      <c r="TXE112" s="43"/>
      <c r="TXF112" s="43"/>
      <c r="TXG112" s="43"/>
      <c r="TXH112" s="43"/>
      <c r="TXI112" s="43"/>
      <c r="TXJ112" s="43"/>
      <c r="TXK112" s="43"/>
      <c r="TXL112" s="43"/>
      <c r="TXM112" s="43"/>
      <c r="TXN112" s="43"/>
      <c r="TXO112" s="43"/>
      <c r="TXP112" s="43"/>
      <c r="TXQ112" s="43"/>
      <c r="TXR112" s="43"/>
      <c r="TXS112" s="43"/>
      <c r="TXT112" s="43"/>
      <c r="TXU112" s="43"/>
      <c r="TXV112" s="43"/>
      <c r="TXW112" s="43"/>
      <c r="TXX112" s="52"/>
      <c r="TXY112" s="43"/>
      <c r="TXZ112" s="43"/>
      <c r="TYA112" s="43"/>
      <c r="TYB112" s="43"/>
      <c r="TYC112" s="43"/>
      <c r="TYD112" s="43"/>
      <c r="TYE112" s="43"/>
      <c r="TYF112" s="43"/>
      <c r="TYG112" s="43"/>
      <c r="TYH112" s="43"/>
      <c r="TYI112" s="43"/>
      <c r="TYJ112" s="43"/>
      <c r="TYK112" s="43"/>
      <c r="TYL112" s="43"/>
      <c r="TYM112" s="43"/>
      <c r="TYN112" s="43"/>
      <c r="TYO112" s="43"/>
      <c r="TYP112" s="43"/>
      <c r="TYQ112" s="43"/>
      <c r="TYR112" s="43"/>
      <c r="TYS112" s="43"/>
      <c r="TYT112" s="52"/>
      <c r="TYU112" s="43"/>
      <c r="TYV112" s="43"/>
      <c r="TYW112" s="43"/>
      <c r="TYX112" s="43"/>
      <c r="TYY112" s="43"/>
      <c r="TYZ112" s="43"/>
      <c r="TZA112" s="43"/>
      <c r="TZB112" s="43"/>
      <c r="TZC112" s="43"/>
      <c r="TZD112" s="43"/>
      <c r="TZE112" s="43"/>
      <c r="TZF112" s="43"/>
      <c r="TZG112" s="43"/>
      <c r="TZH112" s="43"/>
      <c r="TZI112" s="43"/>
      <c r="TZJ112" s="43"/>
      <c r="TZK112" s="43"/>
      <c r="TZL112" s="43"/>
      <c r="TZM112" s="43"/>
      <c r="TZN112" s="43"/>
      <c r="TZO112" s="43"/>
      <c r="TZP112" s="52"/>
      <c r="TZQ112" s="43"/>
      <c r="TZR112" s="43"/>
      <c r="TZS112" s="43"/>
      <c r="TZT112" s="43"/>
      <c r="TZU112" s="43"/>
      <c r="TZV112" s="43"/>
      <c r="TZW112" s="43"/>
      <c r="TZX112" s="43"/>
      <c r="TZY112" s="43"/>
      <c r="TZZ112" s="43"/>
      <c r="UAA112" s="43"/>
      <c r="UAB112" s="43"/>
      <c r="UAC112" s="43"/>
      <c r="UAD112" s="43"/>
      <c r="UAE112" s="43"/>
      <c r="UAF112" s="43"/>
      <c r="UAG112" s="43"/>
      <c r="UAH112" s="43"/>
      <c r="UAI112" s="43"/>
      <c r="UAJ112" s="43"/>
      <c r="UAK112" s="43"/>
      <c r="UAL112" s="52"/>
      <c r="UAM112" s="43"/>
      <c r="UAN112" s="43"/>
      <c r="UAO112" s="43"/>
      <c r="UAP112" s="43"/>
      <c r="UAQ112" s="43"/>
      <c r="UAR112" s="43"/>
      <c r="UAS112" s="43"/>
      <c r="UAT112" s="43"/>
      <c r="UAU112" s="43"/>
      <c r="UAV112" s="43"/>
      <c r="UAW112" s="43"/>
      <c r="UAX112" s="43"/>
      <c r="UAY112" s="43"/>
      <c r="UAZ112" s="43"/>
      <c r="UBA112" s="43"/>
      <c r="UBB112" s="43"/>
      <c r="UBC112" s="43"/>
      <c r="UBD112" s="43"/>
      <c r="UBE112" s="43"/>
      <c r="UBF112" s="43"/>
      <c r="UBG112" s="43"/>
      <c r="UBH112" s="52"/>
      <c r="UBI112" s="43"/>
      <c r="UBJ112" s="43"/>
      <c r="UBK112" s="43"/>
      <c r="UBL112" s="43"/>
      <c r="UBM112" s="43"/>
      <c r="UBN112" s="43"/>
      <c r="UBO112" s="43"/>
      <c r="UBP112" s="43"/>
      <c r="UBQ112" s="43"/>
      <c r="UBR112" s="43"/>
      <c r="UBS112" s="43"/>
      <c r="UBT112" s="43"/>
      <c r="UBU112" s="43"/>
      <c r="UBV112" s="43"/>
      <c r="UBW112" s="43"/>
      <c r="UBX112" s="43"/>
      <c r="UBY112" s="43"/>
      <c r="UBZ112" s="43"/>
      <c r="UCA112" s="43"/>
      <c r="UCB112" s="43"/>
      <c r="UCC112" s="43"/>
      <c r="UCD112" s="52"/>
      <c r="UCE112" s="43"/>
      <c r="UCF112" s="43"/>
      <c r="UCG112" s="43"/>
      <c r="UCH112" s="43"/>
      <c r="UCI112" s="43"/>
      <c r="UCJ112" s="43"/>
      <c r="UCK112" s="43"/>
      <c r="UCL112" s="43"/>
      <c r="UCM112" s="43"/>
      <c r="UCN112" s="43"/>
      <c r="UCO112" s="43"/>
      <c r="UCP112" s="43"/>
      <c r="UCQ112" s="43"/>
      <c r="UCR112" s="43"/>
      <c r="UCS112" s="43"/>
      <c r="UCT112" s="43"/>
      <c r="UCU112" s="43"/>
      <c r="UCV112" s="43"/>
      <c r="UCW112" s="43"/>
      <c r="UCX112" s="43"/>
      <c r="UCY112" s="43"/>
      <c r="UCZ112" s="52"/>
      <c r="UDA112" s="43"/>
      <c r="UDB112" s="43"/>
      <c r="UDC112" s="43"/>
      <c r="UDD112" s="43"/>
      <c r="UDE112" s="43"/>
      <c r="UDF112" s="43"/>
      <c r="UDG112" s="43"/>
      <c r="UDH112" s="43"/>
      <c r="UDI112" s="43"/>
      <c r="UDJ112" s="43"/>
      <c r="UDK112" s="43"/>
      <c r="UDL112" s="43"/>
      <c r="UDM112" s="43"/>
      <c r="UDN112" s="43"/>
      <c r="UDO112" s="43"/>
      <c r="UDP112" s="43"/>
      <c r="UDQ112" s="43"/>
      <c r="UDR112" s="43"/>
      <c r="UDS112" s="43"/>
      <c r="UDT112" s="43"/>
      <c r="UDU112" s="43"/>
      <c r="UDV112" s="52"/>
      <c r="UDW112" s="43"/>
      <c r="UDX112" s="43"/>
      <c r="UDY112" s="43"/>
      <c r="UDZ112" s="43"/>
      <c r="UEA112" s="43"/>
      <c r="UEB112" s="43"/>
      <c r="UEC112" s="43"/>
      <c r="UED112" s="43"/>
      <c r="UEE112" s="43"/>
      <c r="UEF112" s="43"/>
      <c r="UEG112" s="43"/>
      <c r="UEH112" s="43"/>
      <c r="UEI112" s="43"/>
      <c r="UEJ112" s="43"/>
      <c r="UEK112" s="43"/>
      <c r="UEL112" s="43"/>
      <c r="UEM112" s="43"/>
      <c r="UEN112" s="43"/>
      <c r="UEO112" s="43"/>
      <c r="UEP112" s="43"/>
      <c r="UEQ112" s="43"/>
      <c r="UER112" s="52"/>
      <c r="UES112" s="43"/>
      <c r="UET112" s="43"/>
      <c r="UEU112" s="43"/>
      <c r="UEV112" s="43"/>
      <c r="UEW112" s="43"/>
      <c r="UEX112" s="43"/>
      <c r="UEY112" s="43"/>
      <c r="UEZ112" s="43"/>
      <c r="UFA112" s="43"/>
      <c r="UFB112" s="43"/>
      <c r="UFC112" s="43"/>
      <c r="UFD112" s="43"/>
      <c r="UFE112" s="43"/>
      <c r="UFF112" s="43"/>
      <c r="UFG112" s="43"/>
      <c r="UFH112" s="43"/>
      <c r="UFI112" s="43"/>
      <c r="UFJ112" s="43"/>
      <c r="UFK112" s="43"/>
      <c r="UFL112" s="43"/>
      <c r="UFM112" s="43"/>
      <c r="UFN112" s="52"/>
      <c r="UFO112" s="43"/>
      <c r="UFP112" s="43"/>
      <c r="UFQ112" s="43"/>
      <c r="UFR112" s="43"/>
      <c r="UFS112" s="43"/>
      <c r="UFT112" s="43"/>
      <c r="UFU112" s="43"/>
      <c r="UFV112" s="43"/>
      <c r="UFW112" s="43"/>
      <c r="UFX112" s="43"/>
      <c r="UFY112" s="43"/>
      <c r="UFZ112" s="43"/>
      <c r="UGA112" s="43"/>
      <c r="UGB112" s="43"/>
      <c r="UGC112" s="43"/>
      <c r="UGD112" s="43"/>
      <c r="UGE112" s="43"/>
      <c r="UGF112" s="43"/>
      <c r="UGG112" s="43"/>
      <c r="UGH112" s="43"/>
      <c r="UGI112" s="43"/>
      <c r="UGJ112" s="52"/>
      <c r="UGK112" s="43"/>
      <c r="UGL112" s="43"/>
      <c r="UGM112" s="43"/>
      <c r="UGN112" s="43"/>
      <c r="UGO112" s="43"/>
      <c r="UGP112" s="43"/>
      <c r="UGQ112" s="43"/>
      <c r="UGR112" s="43"/>
      <c r="UGS112" s="43"/>
      <c r="UGT112" s="43"/>
      <c r="UGU112" s="43"/>
      <c r="UGV112" s="43"/>
      <c r="UGW112" s="43"/>
      <c r="UGX112" s="43"/>
      <c r="UGY112" s="43"/>
      <c r="UGZ112" s="43"/>
      <c r="UHA112" s="43"/>
      <c r="UHB112" s="43"/>
      <c r="UHC112" s="43"/>
      <c r="UHD112" s="43"/>
      <c r="UHE112" s="43"/>
      <c r="UHF112" s="52"/>
      <c r="UHG112" s="43"/>
      <c r="UHH112" s="43"/>
      <c r="UHI112" s="43"/>
      <c r="UHJ112" s="43"/>
      <c r="UHK112" s="43"/>
      <c r="UHL112" s="43"/>
      <c r="UHM112" s="43"/>
      <c r="UHN112" s="43"/>
      <c r="UHO112" s="43"/>
      <c r="UHP112" s="43"/>
      <c r="UHQ112" s="43"/>
      <c r="UHR112" s="43"/>
      <c r="UHS112" s="43"/>
      <c r="UHT112" s="43"/>
      <c r="UHU112" s="43"/>
      <c r="UHV112" s="43"/>
      <c r="UHW112" s="43"/>
      <c r="UHX112" s="43"/>
      <c r="UHY112" s="43"/>
      <c r="UHZ112" s="43"/>
      <c r="UIA112" s="43"/>
      <c r="UIB112" s="52"/>
      <c r="UIC112" s="43"/>
      <c r="UID112" s="43"/>
      <c r="UIE112" s="43"/>
      <c r="UIF112" s="43"/>
      <c r="UIG112" s="43"/>
      <c r="UIH112" s="43"/>
      <c r="UII112" s="43"/>
      <c r="UIJ112" s="43"/>
      <c r="UIK112" s="43"/>
      <c r="UIL112" s="43"/>
      <c r="UIM112" s="43"/>
      <c r="UIN112" s="43"/>
      <c r="UIO112" s="43"/>
      <c r="UIP112" s="43"/>
      <c r="UIQ112" s="43"/>
      <c r="UIR112" s="43"/>
      <c r="UIS112" s="43"/>
      <c r="UIT112" s="43"/>
      <c r="UIU112" s="43"/>
      <c r="UIV112" s="43"/>
      <c r="UIW112" s="43"/>
      <c r="UIX112" s="52"/>
      <c r="UIY112" s="43"/>
      <c r="UIZ112" s="43"/>
      <c r="UJA112" s="43"/>
      <c r="UJB112" s="43"/>
      <c r="UJC112" s="43"/>
      <c r="UJD112" s="43"/>
      <c r="UJE112" s="43"/>
      <c r="UJF112" s="43"/>
      <c r="UJG112" s="43"/>
      <c r="UJH112" s="43"/>
      <c r="UJI112" s="43"/>
      <c r="UJJ112" s="43"/>
      <c r="UJK112" s="43"/>
      <c r="UJL112" s="43"/>
      <c r="UJM112" s="43"/>
      <c r="UJN112" s="43"/>
      <c r="UJO112" s="43"/>
      <c r="UJP112" s="43"/>
      <c r="UJQ112" s="43"/>
      <c r="UJR112" s="43"/>
      <c r="UJS112" s="43"/>
      <c r="UJT112" s="52"/>
      <c r="UJU112" s="43"/>
      <c r="UJV112" s="43"/>
      <c r="UJW112" s="43"/>
      <c r="UJX112" s="43"/>
      <c r="UJY112" s="43"/>
      <c r="UJZ112" s="43"/>
      <c r="UKA112" s="43"/>
      <c r="UKB112" s="43"/>
      <c r="UKC112" s="43"/>
      <c r="UKD112" s="43"/>
      <c r="UKE112" s="43"/>
      <c r="UKF112" s="43"/>
      <c r="UKG112" s="43"/>
      <c r="UKH112" s="43"/>
      <c r="UKI112" s="43"/>
      <c r="UKJ112" s="43"/>
      <c r="UKK112" s="43"/>
      <c r="UKL112" s="43"/>
      <c r="UKM112" s="43"/>
      <c r="UKN112" s="43"/>
      <c r="UKO112" s="43"/>
      <c r="UKP112" s="52"/>
      <c r="UKQ112" s="43"/>
      <c r="UKR112" s="43"/>
      <c r="UKS112" s="43"/>
      <c r="UKT112" s="43"/>
      <c r="UKU112" s="43"/>
      <c r="UKV112" s="43"/>
      <c r="UKW112" s="43"/>
      <c r="UKX112" s="43"/>
      <c r="UKY112" s="43"/>
      <c r="UKZ112" s="43"/>
      <c r="ULA112" s="43"/>
      <c r="ULB112" s="43"/>
      <c r="ULC112" s="43"/>
      <c r="ULD112" s="43"/>
      <c r="ULE112" s="43"/>
      <c r="ULF112" s="43"/>
      <c r="ULG112" s="43"/>
      <c r="ULH112" s="43"/>
      <c r="ULI112" s="43"/>
      <c r="ULJ112" s="43"/>
      <c r="ULK112" s="43"/>
      <c r="ULL112" s="52"/>
      <c r="ULM112" s="43"/>
      <c r="ULN112" s="43"/>
      <c r="ULO112" s="43"/>
      <c r="ULP112" s="43"/>
      <c r="ULQ112" s="43"/>
      <c r="ULR112" s="43"/>
      <c r="ULS112" s="43"/>
      <c r="ULT112" s="43"/>
      <c r="ULU112" s="43"/>
      <c r="ULV112" s="43"/>
      <c r="ULW112" s="43"/>
      <c r="ULX112" s="43"/>
      <c r="ULY112" s="43"/>
      <c r="ULZ112" s="43"/>
      <c r="UMA112" s="43"/>
      <c r="UMB112" s="43"/>
      <c r="UMC112" s="43"/>
      <c r="UMD112" s="43"/>
      <c r="UME112" s="43"/>
      <c r="UMF112" s="43"/>
      <c r="UMG112" s="43"/>
      <c r="UMH112" s="52"/>
      <c r="UMI112" s="43"/>
      <c r="UMJ112" s="43"/>
      <c r="UMK112" s="43"/>
      <c r="UML112" s="43"/>
      <c r="UMM112" s="43"/>
      <c r="UMN112" s="43"/>
      <c r="UMO112" s="43"/>
      <c r="UMP112" s="43"/>
      <c r="UMQ112" s="43"/>
      <c r="UMR112" s="43"/>
      <c r="UMS112" s="43"/>
      <c r="UMT112" s="43"/>
      <c r="UMU112" s="43"/>
      <c r="UMV112" s="43"/>
      <c r="UMW112" s="43"/>
      <c r="UMX112" s="43"/>
      <c r="UMY112" s="43"/>
      <c r="UMZ112" s="43"/>
      <c r="UNA112" s="43"/>
      <c r="UNB112" s="43"/>
      <c r="UNC112" s="43"/>
      <c r="UND112" s="52"/>
      <c r="UNE112" s="43"/>
      <c r="UNF112" s="43"/>
      <c r="UNG112" s="43"/>
      <c r="UNH112" s="43"/>
      <c r="UNI112" s="43"/>
      <c r="UNJ112" s="43"/>
      <c r="UNK112" s="43"/>
      <c r="UNL112" s="43"/>
      <c r="UNM112" s="43"/>
      <c r="UNN112" s="43"/>
      <c r="UNO112" s="43"/>
      <c r="UNP112" s="43"/>
      <c r="UNQ112" s="43"/>
      <c r="UNR112" s="43"/>
      <c r="UNS112" s="43"/>
      <c r="UNT112" s="43"/>
      <c r="UNU112" s="43"/>
      <c r="UNV112" s="43"/>
      <c r="UNW112" s="43"/>
      <c r="UNX112" s="43"/>
      <c r="UNY112" s="43"/>
      <c r="UNZ112" s="52"/>
      <c r="UOA112" s="43"/>
      <c r="UOB112" s="43"/>
      <c r="UOC112" s="43"/>
      <c r="UOD112" s="43"/>
      <c r="UOE112" s="43"/>
      <c r="UOF112" s="43"/>
      <c r="UOG112" s="43"/>
      <c r="UOH112" s="43"/>
      <c r="UOI112" s="43"/>
      <c r="UOJ112" s="43"/>
      <c r="UOK112" s="43"/>
      <c r="UOL112" s="43"/>
      <c r="UOM112" s="43"/>
      <c r="UON112" s="43"/>
      <c r="UOO112" s="43"/>
      <c r="UOP112" s="43"/>
      <c r="UOQ112" s="43"/>
      <c r="UOR112" s="43"/>
      <c r="UOS112" s="43"/>
      <c r="UOT112" s="43"/>
      <c r="UOU112" s="43"/>
      <c r="UOV112" s="52"/>
      <c r="UOW112" s="43"/>
      <c r="UOX112" s="43"/>
      <c r="UOY112" s="43"/>
      <c r="UOZ112" s="43"/>
      <c r="UPA112" s="43"/>
      <c r="UPB112" s="43"/>
      <c r="UPC112" s="43"/>
      <c r="UPD112" s="43"/>
      <c r="UPE112" s="43"/>
      <c r="UPF112" s="43"/>
      <c r="UPG112" s="43"/>
      <c r="UPH112" s="43"/>
      <c r="UPI112" s="43"/>
      <c r="UPJ112" s="43"/>
      <c r="UPK112" s="43"/>
      <c r="UPL112" s="43"/>
      <c r="UPM112" s="43"/>
      <c r="UPN112" s="43"/>
      <c r="UPO112" s="43"/>
      <c r="UPP112" s="43"/>
      <c r="UPQ112" s="43"/>
      <c r="UPR112" s="52"/>
      <c r="UPS112" s="43"/>
      <c r="UPT112" s="43"/>
      <c r="UPU112" s="43"/>
      <c r="UPV112" s="43"/>
      <c r="UPW112" s="43"/>
      <c r="UPX112" s="43"/>
      <c r="UPY112" s="43"/>
      <c r="UPZ112" s="43"/>
      <c r="UQA112" s="43"/>
      <c r="UQB112" s="43"/>
      <c r="UQC112" s="43"/>
      <c r="UQD112" s="43"/>
      <c r="UQE112" s="43"/>
      <c r="UQF112" s="43"/>
      <c r="UQG112" s="43"/>
      <c r="UQH112" s="43"/>
      <c r="UQI112" s="43"/>
      <c r="UQJ112" s="43"/>
      <c r="UQK112" s="43"/>
      <c r="UQL112" s="43"/>
      <c r="UQM112" s="43"/>
      <c r="UQN112" s="52"/>
      <c r="UQO112" s="43"/>
      <c r="UQP112" s="43"/>
      <c r="UQQ112" s="43"/>
      <c r="UQR112" s="43"/>
      <c r="UQS112" s="43"/>
      <c r="UQT112" s="43"/>
      <c r="UQU112" s="43"/>
      <c r="UQV112" s="43"/>
      <c r="UQW112" s="43"/>
      <c r="UQX112" s="43"/>
      <c r="UQY112" s="43"/>
      <c r="UQZ112" s="43"/>
      <c r="URA112" s="43"/>
      <c r="URB112" s="43"/>
      <c r="URC112" s="43"/>
      <c r="URD112" s="43"/>
      <c r="URE112" s="43"/>
      <c r="URF112" s="43"/>
      <c r="URG112" s="43"/>
      <c r="URH112" s="43"/>
      <c r="URI112" s="43"/>
      <c r="URJ112" s="52"/>
      <c r="URK112" s="43"/>
      <c r="URL112" s="43"/>
      <c r="URM112" s="43"/>
      <c r="URN112" s="43"/>
      <c r="URO112" s="43"/>
      <c r="URP112" s="43"/>
      <c r="URQ112" s="43"/>
      <c r="URR112" s="43"/>
      <c r="URS112" s="43"/>
      <c r="URT112" s="43"/>
      <c r="URU112" s="43"/>
      <c r="URV112" s="43"/>
      <c r="URW112" s="43"/>
      <c r="URX112" s="43"/>
      <c r="URY112" s="43"/>
      <c r="URZ112" s="43"/>
      <c r="USA112" s="43"/>
      <c r="USB112" s="43"/>
      <c r="USC112" s="43"/>
      <c r="USD112" s="43"/>
      <c r="USE112" s="43"/>
      <c r="USF112" s="52"/>
      <c r="USG112" s="43"/>
      <c r="USH112" s="43"/>
      <c r="USI112" s="43"/>
      <c r="USJ112" s="43"/>
      <c r="USK112" s="43"/>
      <c r="USL112" s="43"/>
      <c r="USM112" s="43"/>
      <c r="USN112" s="43"/>
      <c r="USO112" s="43"/>
      <c r="USP112" s="43"/>
      <c r="USQ112" s="43"/>
      <c r="USR112" s="43"/>
      <c r="USS112" s="43"/>
      <c r="UST112" s="43"/>
      <c r="USU112" s="43"/>
      <c r="USV112" s="43"/>
      <c r="USW112" s="43"/>
      <c r="USX112" s="43"/>
      <c r="USY112" s="43"/>
      <c r="USZ112" s="43"/>
      <c r="UTA112" s="43"/>
      <c r="UTB112" s="52"/>
      <c r="UTC112" s="43"/>
      <c r="UTD112" s="43"/>
      <c r="UTE112" s="43"/>
      <c r="UTF112" s="43"/>
      <c r="UTG112" s="43"/>
      <c r="UTH112" s="43"/>
      <c r="UTI112" s="43"/>
      <c r="UTJ112" s="43"/>
      <c r="UTK112" s="43"/>
      <c r="UTL112" s="43"/>
      <c r="UTM112" s="43"/>
      <c r="UTN112" s="43"/>
      <c r="UTO112" s="43"/>
      <c r="UTP112" s="43"/>
      <c r="UTQ112" s="43"/>
      <c r="UTR112" s="43"/>
      <c r="UTS112" s="43"/>
      <c r="UTT112" s="43"/>
      <c r="UTU112" s="43"/>
      <c r="UTV112" s="43"/>
      <c r="UTW112" s="43"/>
      <c r="UTX112" s="52"/>
      <c r="UTY112" s="43"/>
      <c r="UTZ112" s="43"/>
      <c r="UUA112" s="43"/>
      <c r="UUB112" s="43"/>
      <c r="UUC112" s="43"/>
      <c r="UUD112" s="43"/>
      <c r="UUE112" s="43"/>
      <c r="UUF112" s="43"/>
      <c r="UUG112" s="43"/>
      <c r="UUH112" s="43"/>
      <c r="UUI112" s="43"/>
      <c r="UUJ112" s="43"/>
      <c r="UUK112" s="43"/>
      <c r="UUL112" s="43"/>
      <c r="UUM112" s="43"/>
      <c r="UUN112" s="43"/>
      <c r="UUO112" s="43"/>
      <c r="UUP112" s="43"/>
      <c r="UUQ112" s="43"/>
      <c r="UUR112" s="43"/>
      <c r="UUS112" s="43"/>
      <c r="UUT112" s="52"/>
      <c r="UUU112" s="43"/>
      <c r="UUV112" s="43"/>
      <c r="UUW112" s="43"/>
      <c r="UUX112" s="43"/>
      <c r="UUY112" s="43"/>
      <c r="UUZ112" s="43"/>
      <c r="UVA112" s="43"/>
      <c r="UVB112" s="43"/>
      <c r="UVC112" s="43"/>
      <c r="UVD112" s="43"/>
      <c r="UVE112" s="43"/>
      <c r="UVF112" s="43"/>
      <c r="UVG112" s="43"/>
      <c r="UVH112" s="43"/>
      <c r="UVI112" s="43"/>
      <c r="UVJ112" s="43"/>
      <c r="UVK112" s="43"/>
      <c r="UVL112" s="43"/>
      <c r="UVM112" s="43"/>
      <c r="UVN112" s="43"/>
      <c r="UVO112" s="43"/>
      <c r="UVP112" s="52"/>
      <c r="UVQ112" s="43"/>
      <c r="UVR112" s="43"/>
      <c r="UVS112" s="43"/>
      <c r="UVT112" s="43"/>
      <c r="UVU112" s="43"/>
      <c r="UVV112" s="43"/>
      <c r="UVW112" s="43"/>
      <c r="UVX112" s="43"/>
      <c r="UVY112" s="43"/>
      <c r="UVZ112" s="43"/>
      <c r="UWA112" s="43"/>
      <c r="UWB112" s="43"/>
      <c r="UWC112" s="43"/>
      <c r="UWD112" s="43"/>
      <c r="UWE112" s="43"/>
      <c r="UWF112" s="43"/>
      <c r="UWG112" s="43"/>
      <c r="UWH112" s="43"/>
      <c r="UWI112" s="43"/>
      <c r="UWJ112" s="43"/>
      <c r="UWK112" s="43"/>
      <c r="UWL112" s="52"/>
      <c r="UWM112" s="43"/>
      <c r="UWN112" s="43"/>
      <c r="UWO112" s="43"/>
      <c r="UWP112" s="43"/>
      <c r="UWQ112" s="43"/>
      <c r="UWR112" s="43"/>
      <c r="UWS112" s="43"/>
      <c r="UWT112" s="43"/>
      <c r="UWU112" s="43"/>
      <c r="UWV112" s="43"/>
      <c r="UWW112" s="43"/>
      <c r="UWX112" s="43"/>
      <c r="UWY112" s="43"/>
      <c r="UWZ112" s="43"/>
      <c r="UXA112" s="43"/>
      <c r="UXB112" s="43"/>
      <c r="UXC112" s="43"/>
      <c r="UXD112" s="43"/>
      <c r="UXE112" s="43"/>
      <c r="UXF112" s="43"/>
      <c r="UXG112" s="43"/>
      <c r="UXH112" s="52"/>
      <c r="UXI112" s="43"/>
      <c r="UXJ112" s="43"/>
      <c r="UXK112" s="43"/>
      <c r="UXL112" s="43"/>
      <c r="UXM112" s="43"/>
      <c r="UXN112" s="43"/>
      <c r="UXO112" s="43"/>
      <c r="UXP112" s="43"/>
      <c r="UXQ112" s="43"/>
      <c r="UXR112" s="43"/>
      <c r="UXS112" s="43"/>
      <c r="UXT112" s="43"/>
      <c r="UXU112" s="43"/>
      <c r="UXV112" s="43"/>
      <c r="UXW112" s="43"/>
      <c r="UXX112" s="43"/>
      <c r="UXY112" s="43"/>
      <c r="UXZ112" s="43"/>
      <c r="UYA112" s="43"/>
      <c r="UYB112" s="43"/>
      <c r="UYC112" s="43"/>
      <c r="UYD112" s="52"/>
      <c r="UYE112" s="43"/>
      <c r="UYF112" s="43"/>
      <c r="UYG112" s="43"/>
      <c r="UYH112" s="43"/>
      <c r="UYI112" s="43"/>
      <c r="UYJ112" s="43"/>
      <c r="UYK112" s="43"/>
      <c r="UYL112" s="43"/>
      <c r="UYM112" s="43"/>
      <c r="UYN112" s="43"/>
      <c r="UYO112" s="43"/>
      <c r="UYP112" s="43"/>
      <c r="UYQ112" s="43"/>
      <c r="UYR112" s="43"/>
      <c r="UYS112" s="43"/>
      <c r="UYT112" s="43"/>
      <c r="UYU112" s="43"/>
      <c r="UYV112" s="43"/>
      <c r="UYW112" s="43"/>
      <c r="UYX112" s="43"/>
      <c r="UYY112" s="43"/>
      <c r="UYZ112" s="52"/>
      <c r="UZA112" s="43"/>
      <c r="UZB112" s="43"/>
      <c r="UZC112" s="43"/>
      <c r="UZD112" s="43"/>
      <c r="UZE112" s="43"/>
      <c r="UZF112" s="43"/>
      <c r="UZG112" s="43"/>
      <c r="UZH112" s="43"/>
      <c r="UZI112" s="43"/>
      <c r="UZJ112" s="43"/>
      <c r="UZK112" s="43"/>
      <c r="UZL112" s="43"/>
      <c r="UZM112" s="43"/>
      <c r="UZN112" s="43"/>
      <c r="UZO112" s="43"/>
      <c r="UZP112" s="43"/>
      <c r="UZQ112" s="43"/>
      <c r="UZR112" s="43"/>
      <c r="UZS112" s="43"/>
      <c r="UZT112" s="43"/>
      <c r="UZU112" s="43"/>
      <c r="UZV112" s="52"/>
      <c r="UZW112" s="43"/>
      <c r="UZX112" s="43"/>
      <c r="UZY112" s="43"/>
      <c r="UZZ112" s="43"/>
      <c r="VAA112" s="43"/>
      <c r="VAB112" s="43"/>
      <c r="VAC112" s="43"/>
      <c r="VAD112" s="43"/>
      <c r="VAE112" s="43"/>
      <c r="VAF112" s="43"/>
      <c r="VAG112" s="43"/>
      <c r="VAH112" s="43"/>
      <c r="VAI112" s="43"/>
      <c r="VAJ112" s="43"/>
      <c r="VAK112" s="43"/>
      <c r="VAL112" s="43"/>
      <c r="VAM112" s="43"/>
      <c r="VAN112" s="43"/>
      <c r="VAO112" s="43"/>
      <c r="VAP112" s="43"/>
      <c r="VAQ112" s="43"/>
      <c r="VAR112" s="52"/>
      <c r="VAS112" s="43"/>
      <c r="VAT112" s="43"/>
      <c r="VAU112" s="43"/>
      <c r="VAV112" s="43"/>
      <c r="VAW112" s="43"/>
      <c r="VAX112" s="43"/>
      <c r="VAY112" s="43"/>
      <c r="VAZ112" s="43"/>
      <c r="VBA112" s="43"/>
      <c r="VBB112" s="43"/>
      <c r="VBC112" s="43"/>
      <c r="VBD112" s="43"/>
      <c r="VBE112" s="43"/>
      <c r="VBF112" s="43"/>
      <c r="VBG112" s="43"/>
      <c r="VBH112" s="43"/>
      <c r="VBI112" s="43"/>
      <c r="VBJ112" s="43"/>
      <c r="VBK112" s="43"/>
      <c r="VBL112" s="43"/>
      <c r="VBM112" s="43"/>
      <c r="VBN112" s="52"/>
      <c r="VBO112" s="43"/>
      <c r="VBP112" s="43"/>
      <c r="VBQ112" s="43"/>
      <c r="VBR112" s="43"/>
      <c r="VBS112" s="43"/>
      <c r="VBT112" s="43"/>
      <c r="VBU112" s="43"/>
      <c r="VBV112" s="43"/>
      <c r="VBW112" s="43"/>
      <c r="VBX112" s="43"/>
      <c r="VBY112" s="43"/>
      <c r="VBZ112" s="43"/>
      <c r="VCA112" s="43"/>
      <c r="VCB112" s="43"/>
      <c r="VCC112" s="43"/>
      <c r="VCD112" s="43"/>
      <c r="VCE112" s="43"/>
      <c r="VCF112" s="43"/>
      <c r="VCG112" s="43"/>
      <c r="VCH112" s="43"/>
      <c r="VCI112" s="43"/>
      <c r="VCJ112" s="52"/>
      <c r="VCK112" s="43"/>
      <c r="VCL112" s="43"/>
      <c r="VCM112" s="43"/>
      <c r="VCN112" s="43"/>
      <c r="VCO112" s="43"/>
      <c r="VCP112" s="43"/>
      <c r="VCQ112" s="43"/>
      <c r="VCR112" s="43"/>
      <c r="VCS112" s="43"/>
      <c r="VCT112" s="43"/>
      <c r="VCU112" s="43"/>
      <c r="VCV112" s="43"/>
      <c r="VCW112" s="43"/>
      <c r="VCX112" s="43"/>
      <c r="VCY112" s="43"/>
      <c r="VCZ112" s="43"/>
      <c r="VDA112" s="43"/>
      <c r="VDB112" s="43"/>
      <c r="VDC112" s="43"/>
      <c r="VDD112" s="43"/>
      <c r="VDE112" s="43"/>
      <c r="VDF112" s="52"/>
      <c r="VDG112" s="43"/>
      <c r="VDH112" s="43"/>
      <c r="VDI112" s="43"/>
      <c r="VDJ112" s="43"/>
      <c r="VDK112" s="43"/>
      <c r="VDL112" s="43"/>
      <c r="VDM112" s="43"/>
      <c r="VDN112" s="43"/>
      <c r="VDO112" s="43"/>
      <c r="VDP112" s="43"/>
      <c r="VDQ112" s="43"/>
      <c r="VDR112" s="43"/>
      <c r="VDS112" s="43"/>
      <c r="VDT112" s="43"/>
      <c r="VDU112" s="43"/>
      <c r="VDV112" s="43"/>
      <c r="VDW112" s="43"/>
      <c r="VDX112" s="43"/>
      <c r="VDY112" s="43"/>
      <c r="VDZ112" s="43"/>
      <c r="VEA112" s="43"/>
      <c r="VEB112" s="52"/>
      <c r="VEC112" s="43"/>
      <c r="VED112" s="43"/>
      <c r="VEE112" s="43"/>
      <c r="VEF112" s="43"/>
      <c r="VEG112" s="43"/>
      <c r="VEH112" s="43"/>
      <c r="VEI112" s="43"/>
      <c r="VEJ112" s="43"/>
      <c r="VEK112" s="43"/>
      <c r="VEL112" s="43"/>
      <c r="VEM112" s="43"/>
      <c r="VEN112" s="43"/>
      <c r="VEO112" s="43"/>
      <c r="VEP112" s="43"/>
      <c r="VEQ112" s="43"/>
      <c r="VER112" s="43"/>
      <c r="VES112" s="43"/>
      <c r="VET112" s="43"/>
      <c r="VEU112" s="43"/>
      <c r="VEV112" s="43"/>
      <c r="VEW112" s="43"/>
      <c r="VEX112" s="52"/>
      <c r="VEY112" s="43"/>
      <c r="VEZ112" s="43"/>
      <c r="VFA112" s="43"/>
      <c r="VFB112" s="43"/>
      <c r="VFC112" s="43"/>
      <c r="VFD112" s="43"/>
      <c r="VFE112" s="43"/>
      <c r="VFF112" s="43"/>
      <c r="VFG112" s="43"/>
      <c r="VFH112" s="43"/>
      <c r="VFI112" s="43"/>
      <c r="VFJ112" s="43"/>
      <c r="VFK112" s="43"/>
      <c r="VFL112" s="43"/>
      <c r="VFM112" s="43"/>
      <c r="VFN112" s="43"/>
      <c r="VFO112" s="43"/>
      <c r="VFP112" s="43"/>
      <c r="VFQ112" s="43"/>
      <c r="VFR112" s="43"/>
      <c r="VFS112" s="43"/>
      <c r="VFT112" s="52"/>
      <c r="VFU112" s="43"/>
      <c r="VFV112" s="43"/>
      <c r="VFW112" s="43"/>
      <c r="VFX112" s="43"/>
      <c r="VFY112" s="43"/>
      <c r="VFZ112" s="43"/>
      <c r="VGA112" s="43"/>
      <c r="VGB112" s="43"/>
      <c r="VGC112" s="43"/>
      <c r="VGD112" s="43"/>
      <c r="VGE112" s="43"/>
      <c r="VGF112" s="43"/>
      <c r="VGG112" s="43"/>
      <c r="VGH112" s="43"/>
      <c r="VGI112" s="43"/>
      <c r="VGJ112" s="43"/>
      <c r="VGK112" s="43"/>
      <c r="VGL112" s="43"/>
      <c r="VGM112" s="43"/>
      <c r="VGN112" s="43"/>
      <c r="VGO112" s="43"/>
      <c r="VGP112" s="52"/>
      <c r="VGQ112" s="43"/>
      <c r="VGR112" s="43"/>
      <c r="VGS112" s="43"/>
      <c r="VGT112" s="43"/>
      <c r="VGU112" s="43"/>
      <c r="VGV112" s="43"/>
      <c r="VGW112" s="43"/>
      <c r="VGX112" s="43"/>
      <c r="VGY112" s="43"/>
      <c r="VGZ112" s="43"/>
      <c r="VHA112" s="43"/>
      <c r="VHB112" s="43"/>
      <c r="VHC112" s="43"/>
      <c r="VHD112" s="43"/>
      <c r="VHE112" s="43"/>
      <c r="VHF112" s="43"/>
      <c r="VHG112" s="43"/>
      <c r="VHH112" s="43"/>
      <c r="VHI112" s="43"/>
      <c r="VHJ112" s="43"/>
      <c r="VHK112" s="43"/>
      <c r="VHL112" s="52"/>
      <c r="VHM112" s="43"/>
      <c r="VHN112" s="43"/>
      <c r="VHO112" s="43"/>
      <c r="VHP112" s="43"/>
      <c r="VHQ112" s="43"/>
      <c r="VHR112" s="43"/>
      <c r="VHS112" s="43"/>
      <c r="VHT112" s="43"/>
      <c r="VHU112" s="43"/>
      <c r="VHV112" s="43"/>
      <c r="VHW112" s="43"/>
      <c r="VHX112" s="43"/>
      <c r="VHY112" s="43"/>
      <c r="VHZ112" s="43"/>
      <c r="VIA112" s="43"/>
      <c r="VIB112" s="43"/>
      <c r="VIC112" s="43"/>
      <c r="VID112" s="43"/>
      <c r="VIE112" s="43"/>
      <c r="VIF112" s="43"/>
      <c r="VIG112" s="43"/>
      <c r="VIH112" s="52"/>
      <c r="VII112" s="43"/>
      <c r="VIJ112" s="43"/>
      <c r="VIK112" s="43"/>
      <c r="VIL112" s="43"/>
      <c r="VIM112" s="43"/>
      <c r="VIN112" s="43"/>
      <c r="VIO112" s="43"/>
      <c r="VIP112" s="43"/>
      <c r="VIQ112" s="43"/>
      <c r="VIR112" s="43"/>
      <c r="VIS112" s="43"/>
      <c r="VIT112" s="43"/>
      <c r="VIU112" s="43"/>
      <c r="VIV112" s="43"/>
      <c r="VIW112" s="43"/>
      <c r="VIX112" s="43"/>
      <c r="VIY112" s="43"/>
      <c r="VIZ112" s="43"/>
      <c r="VJA112" s="43"/>
      <c r="VJB112" s="43"/>
      <c r="VJC112" s="43"/>
      <c r="VJD112" s="52"/>
      <c r="VJE112" s="43"/>
      <c r="VJF112" s="43"/>
      <c r="VJG112" s="43"/>
      <c r="VJH112" s="43"/>
      <c r="VJI112" s="43"/>
      <c r="VJJ112" s="43"/>
      <c r="VJK112" s="43"/>
      <c r="VJL112" s="43"/>
      <c r="VJM112" s="43"/>
      <c r="VJN112" s="43"/>
      <c r="VJO112" s="43"/>
      <c r="VJP112" s="43"/>
      <c r="VJQ112" s="43"/>
      <c r="VJR112" s="43"/>
      <c r="VJS112" s="43"/>
      <c r="VJT112" s="43"/>
      <c r="VJU112" s="43"/>
      <c r="VJV112" s="43"/>
      <c r="VJW112" s="43"/>
      <c r="VJX112" s="43"/>
      <c r="VJY112" s="43"/>
      <c r="VJZ112" s="52"/>
      <c r="VKA112" s="43"/>
      <c r="VKB112" s="43"/>
      <c r="VKC112" s="43"/>
      <c r="VKD112" s="43"/>
      <c r="VKE112" s="43"/>
      <c r="VKF112" s="43"/>
      <c r="VKG112" s="43"/>
      <c r="VKH112" s="43"/>
      <c r="VKI112" s="43"/>
      <c r="VKJ112" s="43"/>
      <c r="VKK112" s="43"/>
      <c r="VKL112" s="43"/>
      <c r="VKM112" s="43"/>
      <c r="VKN112" s="43"/>
      <c r="VKO112" s="43"/>
      <c r="VKP112" s="43"/>
      <c r="VKQ112" s="43"/>
      <c r="VKR112" s="43"/>
      <c r="VKS112" s="43"/>
      <c r="VKT112" s="43"/>
      <c r="VKU112" s="43"/>
      <c r="VKV112" s="52"/>
      <c r="VKW112" s="43"/>
      <c r="VKX112" s="43"/>
      <c r="VKY112" s="43"/>
      <c r="VKZ112" s="43"/>
      <c r="VLA112" s="43"/>
      <c r="VLB112" s="43"/>
      <c r="VLC112" s="43"/>
      <c r="VLD112" s="43"/>
      <c r="VLE112" s="43"/>
      <c r="VLF112" s="43"/>
      <c r="VLG112" s="43"/>
      <c r="VLH112" s="43"/>
      <c r="VLI112" s="43"/>
      <c r="VLJ112" s="43"/>
      <c r="VLK112" s="43"/>
      <c r="VLL112" s="43"/>
      <c r="VLM112" s="43"/>
      <c r="VLN112" s="43"/>
      <c r="VLO112" s="43"/>
      <c r="VLP112" s="43"/>
      <c r="VLQ112" s="43"/>
      <c r="VLR112" s="52"/>
      <c r="VLS112" s="43"/>
      <c r="VLT112" s="43"/>
      <c r="VLU112" s="43"/>
      <c r="VLV112" s="43"/>
      <c r="VLW112" s="43"/>
      <c r="VLX112" s="43"/>
      <c r="VLY112" s="43"/>
      <c r="VLZ112" s="43"/>
      <c r="VMA112" s="43"/>
      <c r="VMB112" s="43"/>
      <c r="VMC112" s="43"/>
      <c r="VMD112" s="43"/>
      <c r="VME112" s="43"/>
      <c r="VMF112" s="43"/>
      <c r="VMG112" s="43"/>
      <c r="VMH112" s="43"/>
      <c r="VMI112" s="43"/>
      <c r="VMJ112" s="43"/>
      <c r="VMK112" s="43"/>
      <c r="VML112" s="43"/>
      <c r="VMM112" s="43"/>
      <c r="VMN112" s="52"/>
      <c r="VMO112" s="43"/>
      <c r="VMP112" s="43"/>
      <c r="VMQ112" s="43"/>
      <c r="VMR112" s="43"/>
      <c r="VMS112" s="43"/>
      <c r="VMT112" s="43"/>
      <c r="VMU112" s="43"/>
      <c r="VMV112" s="43"/>
      <c r="VMW112" s="43"/>
      <c r="VMX112" s="43"/>
      <c r="VMY112" s="43"/>
      <c r="VMZ112" s="43"/>
      <c r="VNA112" s="43"/>
      <c r="VNB112" s="43"/>
      <c r="VNC112" s="43"/>
      <c r="VND112" s="43"/>
      <c r="VNE112" s="43"/>
      <c r="VNF112" s="43"/>
      <c r="VNG112" s="43"/>
      <c r="VNH112" s="43"/>
      <c r="VNI112" s="43"/>
      <c r="VNJ112" s="52"/>
      <c r="VNK112" s="43"/>
      <c r="VNL112" s="43"/>
      <c r="VNM112" s="43"/>
      <c r="VNN112" s="43"/>
      <c r="VNO112" s="43"/>
      <c r="VNP112" s="43"/>
      <c r="VNQ112" s="43"/>
      <c r="VNR112" s="43"/>
      <c r="VNS112" s="43"/>
      <c r="VNT112" s="43"/>
      <c r="VNU112" s="43"/>
      <c r="VNV112" s="43"/>
      <c r="VNW112" s="43"/>
      <c r="VNX112" s="43"/>
      <c r="VNY112" s="43"/>
      <c r="VNZ112" s="43"/>
      <c r="VOA112" s="43"/>
      <c r="VOB112" s="43"/>
      <c r="VOC112" s="43"/>
      <c r="VOD112" s="43"/>
      <c r="VOE112" s="43"/>
      <c r="VOF112" s="52"/>
      <c r="VOG112" s="43"/>
      <c r="VOH112" s="43"/>
      <c r="VOI112" s="43"/>
      <c r="VOJ112" s="43"/>
      <c r="VOK112" s="43"/>
      <c r="VOL112" s="43"/>
      <c r="VOM112" s="43"/>
      <c r="VON112" s="43"/>
      <c r="VOO112" s="43"/>
      <c r="VOP112" s="43"/>
      <c r="VOQ112" s="43"/>
      <c r="VOR112" s="43"/>
      <c r="VOS112" s="43"/>
      <c r="VOT112" s="43"/>
      <c r="VOU112" s="43"/>
      <c r="VOV112" s="43"/>
      <c r="VOW112" s="43"/>
      <c r="VOX112" s="43"/>
      <c r="VOY112" s="43"/>
      <c r="VOZ112" s="43"/>
      <c r="VPA112" s="43"/>
      <c r="VPB112" s="52"/>
      <c r="VPC112" s="43"/>
      <c r="VPD112" s="43"/>
      <c r="VPE112" s="43"/>
      <c r="VPF112" s="43"/>
      <c r="VPG112" s="43"/>
      <c r="VPH112" s="43"/>
      <c r="VPI112" s="43"/>
      <c r="VPJ112" s="43"/>
      <c r="VPK112" s="43"/>
      <c r="VPL112" s="43"/>
      <c r="VPM112" s="43"/>
      <c r="VPN112" s="43"/>
      <c r="VPO112" s="43"/>
      <c r="VPP112" s="43"/>
      <c r="VPQ112" s="43"/>
      <c r="VPR112" s="43"/>
      <c r="VPS112" s="43"/>
      <c r="VPT112" s="43"/>
      <c r="VPU112" s="43"/>
      <c r="VPV112" s="43"/>
      <c r="VPW112" s="43"/>
      <c r="VPX112" s="52"/>
      <c r="VPY112" s="43"/>
      <c r="VPZ112" s="43"/>
      <c r="VQA112" s="43"/>
      <c r="VQB112" s="43"/>
      <c r="VQC112" s="43"/>
      <c r="VQD112" s="43"/>
      <c r="VQE112" s="43"/>
      <c r="VQF112" s="43"/>
      <c r="VQG112" s="43"/>
      <c r="VQH112" s="43"/>
      <c r="VQI112" s="43"/>
      <c r="VQJ112" s="43"/>
      <c r="VQK112" s="43"/>
      <c r="VQL112" s="43"/>
      <c r="VQM112" s="43"/>
      <c r="VQN112" s="43"/>
      <c r="VQO112" s="43"/>
      <c r="VQP112" s="43"/>
      <c r="VQQ112" s="43"/>
      <c r="VQR112" s="43"/>
      <c r="VQS112" s="43"/>
      <c r="VQT112" s="52"/>
      <c r="VQU112" s="43"/>
      <c r="VQV112" s="43"/>
      <c r="VQW112" s="43"/>
      <c r="VQX112" s="43"/>
      <c r="VQY112" s="43"/>
      <c r="VQZ112" s="43"/>
      <c r="VRA112" s="43"/>
      <c r="VRB112" s="43"/>
      <c r="VRC112" s="43"/>
      <c r="VRD112" s="43"/>
      <c r="VRE112" s="43"/>
      <c r="VRF112" s="43"/>
      <c r="VRG112" s="43"/>
      <c r="VRH112" s="43"/>
      <c r="VRI112" s="43"/>
      <c r="VRJ112" s="43"/>
      <c r="VRK112" s="43"/>
      <c r="VRL112" s="43"/>
      <c r="VRM112" s="43"/>
      <c r="VRN112" s="43"/>
      <c r="VRO112" s="43"/>
      <c r="VRP112" s="52"/>
      <c r="VRQ112" s="43"/>
      <c r="VRR112" s="43"/>
      <c r="VRS112" s="43"/>
      <c r="VRT112" s="43"/>
      <c r="VRU112" s="43"/>
      <c r="VRV112" s="43"/>
      <c r="VRW112" s="43"/>
      <c r="VRX112" s="43"/>
      <c r="VRY112" s="43"/>
      <c r="VRZ112" s="43"/>
      <c r="VSA112" s="43"/>
      <c r="VSB112" s="43"/>
      <c r="VSC112" s="43"/>
      <c r="VSD112" s="43"/>
      <c r="VSE112" s="43"/>
      <c r="VSF112" s="43"/>
      <c r="VSG112" s="43"/>
      <c r="VSH112" s="43"/>
      <c r="VSI112" s="43"/>
      <c r="VSJ112" s="43"/>
      <c r="VSK112" s="43"/>
      <c r="VSL112" s="52"/>
      <c r="VSM112" s="43"/>
      <c r="VSN112" s="43"/>
      <c r="VSO112" s="43"/>
      <c r="VSP112" s="43"/>
      <c r="VSQ112" s="43"/>
      <c r="VSR112" s="43"/>
      <c r="VSS112" s="43"/>
      <c r="VST112" s="43"/>
      <c r="VSU112" s="43"/>
      <c r="VSV112" s="43"/>
      <c r="VSW112" s="43"/>
      <c r="VSX112" s="43"/>
      <c r="VSY112" s="43"/>
      <c r="VSZ112" s="43"/>
      <c r="VTA112" s="43"/>
      <c r="VTB112" s="43"/>
      <c r="VTC112" s="43"/>
      <c r="VTD112" s="43"/>
      <c r="VTE112" s="43"/>
      <c r="VTF112" s="43"/>
      <c r="VTG112" s="43"/>
      <c r="VTH112" s="52"/>
      <c r="VTI112" s="43"/>
      <c r="VTJ112" s="43"/>
      <c r="VTK112" s="43"/>
      <c r="VTL112" s="43"/>
      <c r="VTM112" s="43"/>
      <c r="VTN112" s="43"/>
      <c r="VTO112" s="43"/>
      <c r="VTP112" s="43"/>
      <c r="VTQ112" s="43"/>
      <c r="VTR112" s="43"/>
      <c r="VTS112" s="43"/>
      <c r="VTT112" s="43"/>
      <c r="VTU112" s="43"/>
      <c r="VTV112" s="43"/>
      <c r="VTW112" s="43"/>
      <c r="VTX112" s="43"/>
      <c r="VTY112" s="43"/>
      <c r="VTZ112" s="43"/>
      <c r="VUA112" s="43"/>
      <c r="VUB112" s="43"/>
      <c r="VUC112" s="43"/>
      <c r="VUD112" s="52"/>
      <c r="VUE112" s="43"/>
      <c r="VUF112" s="43"/>
      <c r="VUG112" s="43"/>
      <c r="VUH112" s="43"/>
      <c r="VUI112" s="43"/>
      <c r="VUJ112" s="43"/>
      <c r="VUK112" s="43"/>
      <c r="VUL112" s="43"/>
      <c r="VUM112" s="43"/>
      <c r="VUN112" s="43"/>
      <c r="VUO112" s="43"/>
      <c r="VUP112" s="43"/>
      <c r="VUQ112" s="43"/>
      <c r="VUR112" s="43"/>
      <c r="VUS112" s="43"/>
      <c r="VUT112" s="43"/>
      <c r="VUU112" s="43"/>
      <c r="VUV112" s="43"/>
      <c r="VUW112" s="43"/>
      <c r="VUX112" s="43"/>
      <c r="VUY112" s="43"/>
      <c r="VUZ112" s="52"/>
      <c r="VVA112" s="43"/>
      <c r="VVB112" s="43"/>
      <c r="VVC112" s="43"/>
      <c r="VVD112" s="43"/>
      <c r="VVE112" s="43"/>
      <c r="VVF112" s="43"/>
      <c r="VVG112" s="43"/>
      <c r="VVH112" s="43"/>
      <c r="VVI112" s="43"/>
      <c r="VVJ112" s="43"/>
      <c r="VVK112" s="43"/>
      <c r="VVL112" s="43"/>
      <c r="VVM112" s="43"/>
      <c r="VVN112" s="43"/>
      <c r="VVO112" s="43"/>
      <c r="VVP112" s="43"/>
      <c r="VVQ112" s="43"/>
      <c r="VVR112" s="43"/>
      <c r="VVS112" s="43"/>
      <c r="VVT112" s="43"/>
      <c r="VVU112" s="43"/>
      <c r="VVV112" s="52"/>
      <c r="VVW112" s="43"/>
      <c r="VVX112" s="43"/>
      <c r="VVY112" s="43"/>
      <c r="VVZ112" s="43"/>
      <c r="VWA112" s="43"/>
      <c r="VWB112" s="43"/>
      <c r="VWC112" s="43"/>
      <c r="VWD112" s="43"/>
      <c r="VWE112" s="43"/>
      <c r="VWF112" s="43"/>
      <c r="VWG112" s="43"/>
      <c r="VWH112" s="43"/>
      <c r="VWI112" s="43"/>
      <c r="VWJ112" s="43"/>
      <c r="VWK112" s="43"/>
      <c r="VWL112" s="43"/>
      <c r="VWM112" s="43"/>
      <c r="VWN112" s="43"/>
      <c r="VWO112" s="43"/>
      <c r="VWP112" s="43"/>
      <c r="VWQ112" s="43"/>
      <c r="VWR112" s="52"/>
      <c r="VWS112" s="43"/>
      <c r="VWT112" s="43"/>
      <c r="VWU112" s="43"/>
      <c r="VWV112" s="43"/>
      <c r="VWW112" s="43"/>
      <c r="VWX112" s="43"/>
      <c r="VWY112" s="43"/>
      <c r="VWZ112" s="43"/>
      <c r="VXA112" s="43"/>
      <c r="VXB112" s="43"/>
      <c r="VXC112" s="43"/>
      <c r="VXD112" s="43"/>
      <c r="VXE112" s="43"/>
      <c r="VXF112" s="43"/>
      <c r="VXG112" s="43"/>
      <c r="VXH112" s="43"/>
      <c r="VXI112" s="43"/>
      <c r="VXJ112" s="43"/>
      <c r="VXK112" s="43"/>
      <c r="VXL112" s="43"/>
      <c r="VXM112" s="43"/>
      <c r="VXN112" s="52"/>
      <c r="VXO112" s="43"/>
      <c r="VXP112" s="43"/>
      <c r="VXQ112" s="43"/>
      <c r="VXR112" s="43"/>
      <c r="VXS112" s="43"/>
      <c r="VXT112" s="43"/>
      <c r="VXU112" s="43"/>
      <c r="VXV112" s="43"/>
      <c r="VXW112" s="43"/>
      <c r="VXX112" s="43"/>
      <c r="VXY112" s="43"/>
      <c r="VXZ112" s="43"/>
      <c r="VYA112" s="43"/>
      <c r="VYB112" s="43"/>
      <c r="VYC112" s="43"/>
      <c r="VYD112" s="43"/>
      <c r="VYE112" s="43"/>
      <c r="VYF112" s="43"/>
      <c r="VYG112" s="43"/>
      <c r="VYH112" s="43"/>
      <c r="VYI112" s="43"/>
      <c r="VYJ112" s="52"/>
      <c r="VYK112" s="43"/>
      <c r="VYL112" s="43"/>
      <c r="VYM112" s="43"/>
      <c r="VYN112" s="43"/>
      <c r="VYO112" s="43"/>
      <c r="VYP112" s="43"/>
      <c r="VYQ112" s="43"/>
      <c r="VYR112" s="43"/>
      <c r="VYS112" s="43"/>
      <c r="VYT112" s="43"/>
      <c r="VYU112" s="43"/>
      <c r="VYV112" s="43"/>
      <c r="VYW112" s="43"/>
      <c r="VYX112" s="43"/>
      <c r="VYY112" s="43"/>
      <c r="VYZ112" s="43"/>
      <c r="VZA112" s="43"/>
      <c r="VZB112" s="43"/>
      <c r="VZC112" s="43"/>
      <c r="VZD112" s="43"/>
      <c r="VZE112" s="43"/>
      <c r="VZF112" s="52"/>
      <c r="VZG112" s="43"/>
      <c r="VZH112" s="43"/>
      <c r="VZI112" s="43"/>
      <c r="VZJ112" s="43"/>
      <c r="VZK112" s="43"/>
      <c r="VZL112" s="43"/>
      <c r="VZM112" s="43"/>
      <c r="VZN112" s="43"/>
      <c r="VZO112" s="43"/>
      <c r="VZP112" s="43"/>
      <c r="VZQ112" s="43"/>
      <c r="VZR112" s="43"/>
      <c r="VZS112" s="43"/>
      <c r="VZT112" s="43"/>
      <c r="VZU112" s="43"/>
      <c r="VZV112" s="43"/>
      <c r="VZW112" s="43"/>
      <c r="VZX112" s="43"/>
      <c r="VZY112" s="43"/>
      <c r="VZZ112" s="43"/>
      <c r="WAA112" s="43"/>
      <c r="WAB112" s="52"/>
      <c r="WAC112" s="43"/>
      <c r="WAD112" s="43"/>
      <c r="WAE112" s="43"/>
      <c r="WAF112" s="43"/>
      <c r="WAG112" s="43"/>
      <c r="WAH112" s="43"/>
      <c r="WAI112" s="43"/>
      <c r="WAJ112" s="43"/>
      <c r="WAK112" s="43"/>
      <c r="WAL112" s="43"/>
      <c r="WAM112" s="43"/>
      <c r="WAN112" s="43"/>
      <c r="WAO112" s="43"/>
      <c r="WAP112" s="43"/>
      <c r="WAQ112" s="43"/>
      <c r="WAR112" s="43"/>
      <c r="WAS112" s="43"/>
      <c r="WAT112" s="43"/>
      <c r="WAU112" s="43"/>
      <c r="WAV112" s="43"/>
      <c r="WAW112" s="43"/>
      <c r="WAX112" s="52"/>
      <c r="WAY112" s="43"/>
      <c r="WAZ112" s="43"/>
      <c r="WBA112" s="43"/>
      <c r="WBB112" s="43"/>
      <c r="WBC112" s="43"/>
      <c r="WBD112" s="43"/>
      <c r="WBE112" s="43"/>
      <c r="WBF112" s="43"/>
      <c r="WBG112" s="43"/>
      <c r="WBH112" s="43"/>
      <c r="WBI112" s="43"/>
      <c r="WBJ112" s="43"/>
      <c r="WBK112" s="43"/>
      <c r="WBL112" s="43"/>
      <c r="WBM112" s="43"/>
      <c r="WBN112" s="43"/>
      <c r="WBO112" s="43"/>
      <c r="WBP112" s="43"/>
      <c r="WBQ112" s="43"/>
      <c r="WBR112" s="43"/>
      <c r="WBS112" s="43"/>
      <c r="WBT112" s="52"/>
      <c r="WBU112" s="43"/>
      <c r="WBV112" s="43"/>
      <c r="WBW112" s="43"/>
      <c r="WBX112" s="43"/>
      <c r="WBY112" s="43"/>
      <c r="WBZ112" s="43"/>
      <c r="WCA112" s="43"/>
      <c r="WCB112" s="43"/>
      <c r="WCC112" s="43"/>
      <c r="WCD112" s="43"/>
      <c r="WCE112" s="43"/>
      <c r="WCF112" s="43"/>
      <c r="WCG112" s="43"/>
      <c r="WCH112" s="43"/>
      <c r="WCI112" s="43"/>
      <c r="WCJ112" s="43"/>
      <c r="WCK112" s="43"/>
      <c r="WCL112" s="43"/>
      <c r="WCM112" s="43"/>
      <c r="WCN112" s="43"/>
      <c r="WCO112" s="43"/>
      <c r="WCP112" s="52"/>
      <c r="WCQ112" s="43"/>
      <c r="WCR112" s="43"/>
      <c r="WCS112" s="43"/>
      <c r="WCT112" s="43"/>
      <c r="WCU112" s="43"/>
      <c r="WCV112" s="43"/>
      <c r="WCW112" s="43"/>
      <c r="WCX112" s="43"/>
      <c r="WCY112" s="43"/>
      <c r="WCZ112" s="43"/>
      <c r="WDA112" s="43"/>
      <c r="WDB112" s="43"/>
      <c r="WDC112" s="43"/>
      <c r="WDD112" s="43"/>
      <c r="WDE112" s="43"/>
      <c r="WDF112" s="43"/>
      <c r="WDG112" s="43"/>
      <c r="WDH112" s="43"/>
      <c r="WDI112" s="43"/>
      <c r="WDJ112" s="43"/>
      <c r="WDK112" s="43"/>
      <c r="WDL112" s="52"/>
      <c r="WDM112" s="43"/>
      <c r="WDN112" s="43"/>
      <c r="WDO112" s="43"/>
      <c r="WDP112" s="43"/>
      <c r="WDQ112" s="43"/>
      <c r="WDR112" s="43"/>
      <c r="WDS112" s="43"/>
      <c r="WDT112" s="43"/>
      <c r="WDU112" s="43"/>
      <c r="WDV112" s="43"/>
      <c r="WDW112" s="43"/>
      <c r="WDX112" s="43"/>
      <c r="WDY112" s="43"/>
      <c r="WDZ112" s="43"/>
      <c r="WEA112" s="43"/>
      <c r="WEB112" s="43"/>
      <c r="WEC112" s="43"/>
      <c r="WED112" s="43"/>
      <c r="WEE112" s="43"/>
      <c r="WEF112" s="43"/>
      <c r="WEG112" s="43"/>
      <c r="WEH112" s="52"/>
      <c r="WEI112" s="43"/>
      <c r="WEJ112" s="43"/>
      <c r="WEK112" s="43"/>
      <c r="WEL112" s="43"/>
      <c r="WEM112" s="43"/>
      <c r="WEN112" s="43"/>
      <c r="WEO112" s="43"/>
      <c r="WEP112" s="43"/>
      <c r="WEQ112" s="43"/>
      <c r="WER112" s="43"/>
      <c r="WES112" s="43"/>
      <c r="WET112" s="43"/>
      <c r="WEU112" s="43"/>
      <c r="WEV112" s="43"/>
      <c r="WEW112" s="43"/>
      <c r="WEX112" s="43"/>
      <c r="WEY112" s="43"/>
      <c r="WEZ112" s="43"/>
      <c r="WFA112" s="43"/>
      <c r="WFB112" s="43"/>
      <c r="WFC112" s="43"/>
      <c r="WFD112" s="52"/>
      <c r="WFE112" s="43"/>
      <c r="WFF112" s="43"/>
      <c r="WFG112" s="43"/>
      <c r="WFH112" s="43"/>
      <c r="WFI112" s="43"/>
      <c r="WFJ112" s="43"/>
      <c r="WFK112" s="43"/>
      <c r="WFL112" s="43"/>
      <c r="WFM112" s="43"/>
      <c r="WFN112" s="43"/>
      <c r="WFO112" s="43"/>
      <c r="WFP112" s="43"/>
      <c r="WFQ112" s="43"/>
      <c r="WFR112" s="43"/>
      <c r="WFS112" s="43"/>
      <c r="WFT112" s="43"/>
      <c r="WFU112" s="43"/>
      <c r="WFV112" s="43"/>
      <c r="WFW112" s="43"/>
      <c r="WFX112" s="43"/>
      <c r="WFY112" s="43"/>
      <c r="WFZ112" s="52"/>
      <c r="WGA112" s="43"/>
      <c r="WGB112" s="43"/>
      <c r="WGC112" s="43"/>
      <c r="WGD112" s="43"/>
      <c r="WGE112" s="43"/>
      <c r="WGF112" s="43"/>
      <c r="WGG112" s="43"/>
      <c r="WGH112" s="43"/>
      <c r="WGI112" s="43"/>
      <c r="WGJ112" s="43"/>
      <c r="WGK112" s="43"/>
      <c r="WGL112" s="43"/>
      <c r="WGM112" s="43"/>
      <c r="WGN112" s="43"/>
      <c r="WGO112" s="43"/>
      <c r="WGP112" s="43"/>
      <c r="WGQ112" s="43"/>
      <c r="WGR112" s="43"/>
      <c r="WGS112" s="43"/>
      <c r="WGT112" s="43"/>
      <c r="WGU112" s="43"/>
      <c r="WGV112" s="52"/>
      <c r="WGW112" s="43"/>
      <c r="WGX112" s="43"/>
      <c r="WGY112" s="43"/>
      <c r="WGZ112" s="43"/>
      <c r="WHA112" s="43"/>
      <c r="WHB112" s="43"/>
      <c r="WHC112" s="43"/>
      <c r="WHD112" s="43"/>
      <c r="WHE112" s="43"/>
      <c r="WHF112" s="43"/>
      <c r="WHG112" s="43"/>
      <c r="WHH112" s="43"/>
      <c r="WHI112" s="43"/>
      <c r="WHJ112" s="43"/>
      <c r="WHK112" s="43"/>
      <c r="WHL112" s="43"/>
      <c r="WHM112" s="43"/>
      <c r="WHN112" s="43"/>
      <c r="WHO112" s="43"/>
      <c r="WHP112" s="43"/>
      <c r="WHQ112" s="43"/>
      <c r="WHR112" s="52"/>
      <c r="WHS112" s="43"/>
      <c r="WHT112" s="43"/>
      <c r="WHU112" s="43"/>
      <c r="WHV112" s="43"/>
      <c r="WHW112" s="43"/>
      <c r="WHX112" s="43"/>
      <c r="WHY112" s="43"/>
      <c r="WHZ112" s="43"/>
      <c r="WIA112" s="43"/>
      <c r="WIB112" s="43"/>
      <c r="WIC112" s="43"/>
      <c r="WID112" s="43"/>
      <c r="WIE112" s="43"/>
      <c r="WIF112" s="43"/>
      <c r="WIG112" s="43"/>
      <c r="WIH112" s="43"/>
      <c r="WII112" s="43"/>
      <c r="WIJ112" s="43"/>
      <c r="WIK112" s="43"/>
      <c r="WIL112" s="43"/>
      <c r="WIM112" s="43"/>
      <c r="WIN112" s="52"/>
      <c r="WIO112" s="43"/>
      <c r="WIP112" s="43"/>
      <c r="WIQ112" s="43"/>
      <c r="WIR112" s="43"/>
      <c r="WIS112" s="43"/>
      <c r="WIT112" s="43"/>
      <c r="WIU112" s="43"/>
      <c r="WIV112" s="43"/>
      <c r="WIW112" s="43"/>
      <c r="WIX112" s="43"/>
      <c r="WIY112" s="43"/>
      <c r="WIZ112" s="43"/>
      <c r="WJA112" s="43"/>
      <c r="WJB112" s="43"/>
      <c r="WJC112" s="43"/>
      <c r="WJD112" s="43"/>
      <c r="WJE112" s="43"/>
      <c r="WJF112" s="43"/>
      <c r="WJG112" s="43"/>
      <c r="WJH112" s="43"/>
      <c r="WJI112" s="43"/>
      <c r="WJJ112" s="52"/>
      <c r="WJK112" s="43"/>
      <c r="WJL112" s="43"/>
      <c r="WJM112" s="43"/>
      <c r="WJN112" s="43"/>
      <c r="WJO112" s="43"/>
      <c r="WJP112" s="43"/>
      <c r="WJQ112" s="43"/>
      <c r="WJR112" s="43"/>
      <c r="WJS112" s="43"/>
      <c r="WJT112" s="43"/>
      <c r="WJU112" s="43"/>
      <c r="WJV112" s="43"/>
      <c r="WJW112" s="43"/>
      <c r="WJX112" s="43"/>
      <c r="WJY112" s="43"/>
      <c r="WJZ112" s="43"/>
      <c r="WKA112" s="43"/>
      <c r="WKB112" s="43"/>
      <c r="WKC112" s="43"/>
      <c r="WKD112" s="43"/>
      <c r="WKE112" s="43"/>
      <c r="WKF112" s="52"/>
      <c r="WKG112" s="43"/>
      <c r="WKH112" s="43"/>
      <c r="WKI112" s="43"/>
      <c r="WKJ112" s="43"/>
      <c r="WKK112" s="43"/>
      <c r="WKL112" s="43"/>
      <c r="WKM112" s="43"/>
      <c r="WKN112" s="43"/>
      <c r="WKO112" s="43"/>
      <c r="WKP112" s="43"/>
      <c r="WKQ112" s="43"/>
      <c r="WKR112" s="43"/>
      <c r="WKS112" s="43"/>
      <c r="WKT112" s="43"/>
      <c r="WKU112" s="43"/>
      <c r="WKV112" s="43"/>
      <c r="WKW112" s="43"/>
      <c r="WKX112" s="43"/>
      <c r="WKY112" s="43"/>
      <c r="WKZ112" s="43"/>
      <c r="WLA112" s="43"/>
      <c r="WLB112" s="52"/>
      <c r="WLC112" s="43"/>
      <c r="WLD112" s="43"/>
      <c r="WLE112" s="43"/>
      <c r="WLF112" s="43"/>
      <c r="WLG112" s="43"/>
      <c r="WLH112" s="43"/>
      <c r="WLI112" s="43"/>
      <c r="WLJ112" s="43"/>
      <c r="WLK112" s="43"/>
      <c r="WLL112" s="43"/>
      <c r="WLM112" s="43"/>
      <c r="WLN112" s="43"/>
      <c r="WLO112" s="43"/>
      <c r="WLP112" s="43"/>
      <c r="WLQ112" s="43"/>
      <c r="WLR112" s="43"/>
      <c r="WLS112" s="43"/>
      <c r="WLT112" s="43"/>
      <c r="WLU112" s="43"/>
      <c r="WLV112" s="43"/>
      <c r="WLW112" s="43"/>
      <c r="WLX112" s="52"/>
      <c r="WLY112" s="43"/>
      <c r="WLZ112" s="43"/>
      <c r="WMA112" s="43"/>
      <c r="WMB112" s="43"/>
      <c r="WMC112" s="43"/>
      <c r="WMD112" s="43"/>
      <c r="WME112" s="43"/>
      <c r="WMF112" s="43"/>
      <c r="WMG112" s="43"/>
      <c r="WMH112" s="43"/>
      <c r="WMI112" s="43"/>
      <c r="WMJ112" s="43"/>
      <c r="WMK112" s="43"/>
      <c r="WML112" s="43"/>
      <c r="WMM112" s="43"/>
      <c r="WMN112" s="43"/>
      <c r="WMO112" s="43"/>
      <c r="WMP112" s="43"/>
      <c r="WMQ112" s="43"/>
      <c r="WMR112" s="43"/>
      <c r="WMS112" s="43"/>
      <c r="WMT112" s="52"/>
      <c r="WMU112" s="43"/>
      <c r="WMV112" s="43"/>
      <c r="WMW112" s="43"/>
      <c r="WMX112" s="43"/>
      <c r="WMY112" s="43"/>
      <c r="WMZ112" s="43"/>
      <c r="WNA112" s="43"/>
      <c r="WNB112" s="43"/>
      <c r="WNC112" s="43"/>
      <c r="WND112" s="43"/>
      <c r="WNE112" s="43"/>
      <c r="WNF112" s="43"/>
      <c r="WNG112" s="43"/>
      <c r="WNH112" s="43"/>
      <c r="WNI112" s="43"/>
      <c r="WNJ112" s="43"/>
      <c r="WNK112" s="43"/>
      <c r="WNL112" s="43"/>
      <c r="WNM112" s="43"/>
      <c r="WNN112" s="43"/>
      <c r="WNO112" s="43"/>
      <c r="WNP112" s="52"/>
      <c r="WNQ112" s="43"/>
      <c r="WNR112" s="43"/>
      <c r="WNS112" s="43"/>
      <c r="WNT112" s="43"/>
      <c r="WNU112" s="43"/>
      <c r="WNV112" s="43"/>
      <c r="WNW112" s="43"/>
      <c r="WNX112" s="43"/>
      <c r="WNY112" s="43"/>
      <c r="WNZ112" s="43"/>
      <c r="WOA112" s="43"/>
      <c r="WOB112" s="43"/>
      <c r="WOC112" s="43"/>
      <c r="WOD112" s="43"/>
      <c r="WOE112" s="43"/>
      <c r="WOF112" s="43"/>
      <c r="WOG112" s="43"/>
      <c r="WOH112" s="43"/>
      <c r="WOI112" s="43"/>
      <c r="WOJ112" s="43"/>
      <c r="WOK112" s="43"/>
      <c r="WOL112" s="52"/>
      <c r="WOM112" s="43"/>
      <c r="WON112" s="43"/>
      <c r="WOO112" s="43"/>
      <c r="WOP112" s="43"/>
      <c r="WOQ112" s="43"/>
      <c r="WOR112" s="43"/>
      <c r="WOS112" s="43"/>
      <c r="WOT112" s="43"/>
      <c r="WOU112" s="43"/>
      <c r="WOV112" s="43"/>
      <c r="WOW112" s="43"/>
      <c r="WOX112" s="43"/>
      <c r="WOY112" s="43"/>
      <c r="WOZ112" s="43"/>
      <c r="WPA112" s="43"/>
      <c r="WPB112" s="43"/>
      <c r="WPC112" s="43"/>
      <c r="WPD112" s="43"/>
      <c r="WPE112" s="43"/>
      <c r="WPF112" s="43"/>
      <c r="WPG112" s="43"/>
      <c r="WPH112" s="52"/>
      <c r="WPI112" s="43"/>
      <c r="WPJ112" s="43"/>
      <c r="WPK112" s="43"/>
      <c r="WPL112" s="43"/>
      <c r="WPM112" s="43"/>
      <c r="WPN112" s="43"/>
      <c r="WPO112" s="43"/>
      <c r="WPP112" s="43"/>
      <c r="WPQ112" s="43"/>
      <c r="WPR112" s="43"/>
      <c r="WPS112" s="43"/>
      <c r="WPT112" s="43"/>
      <c r="WPU112" s="43"/>
      <c r="WPV112" s="43"/>
      <c r="WPW112" s="43"/>
      <c r="WPX112" s="43"/>
      <c r="WPY112" s="43"/>
      <c r="WPZ112" s="43"/>
      <c r="WQA112" s="43"/>
      <c r="WQB112" s="43"/>
      <c r="WQC112" s="43"/>
      <c r="WQD112" s="52"/>
      <c r="WQE112" s="43"/>
      <c r="WQF112" s="43"/>
      <c r="WQG112" s="43"/>
      <c r="WQH112" s="43"/>
      <c r="WQI112" s="43"/>
      <c r="WQJ112" s="43"/>
      <c r="WQK112" s="43"/>
      <c r="WQL112" s="43"/>
      <c r="WQM112" s="43"/>
      <c r="WQN112" s="43"/>
      <c r="WQO112" s="43"/>
      <c r="WQP112" s="43"/>
      <c r="WQQ112" s="43"/>
      <c r="WQR112" s="43"/>
      <c r="WQS112" s="43"/>
      <c r="WQT112" s="43"/>
      <c r="WQU112" s="43"/>
      <c r="WQV112" s="43"/>
      <c r="WQW112" s="43"/>
      <c r="WQX112" s="43"/>
      <c r="WQY112" s="43"/>
      <c r="WQZ112" s="52"/>
      <c r="WRA112" s="43"/>
      <c r="WRB112" s="43"/>
      <c r="WRC112" s="43"/>
      <c r="WRD112" s="43"/>
      <c r="WRE112" s="43"/>
      <c r="WRF112" s="43"/>
      <c r="WRG112" s="43"/>
      <c r="WRH112" s="43"/>
      <c r="WRI112" s="43"/>
      <c r="WRJ112" s="43"/>
      <c r="WRK112" s="43"/>
      <c r="WRL112" s="43"/>
      <c r="WRM112" s="43"/>
      <c r="WRN112" s="43"/>
      <c r="WRO112" s="43"/>
      <c r="WRP112" s="43"/>
      <c r="WRQ112" s="43"/>
      <c r="WRR112" s="43"/>
      <c r="WRS112" s="43"/>
      <c r="WRT112" s="43"/>
      <c r="WRU112" s="43"/>
      <c r="WRV112" s="52"/>
      <c r="WRW112" s="43"/>
      <c r="WRX112" s="43"/>
      <c r="WRY112" s="43"/>
      <c r="WRZ112" s="43"/>
      <c r="WSA112" s="43"/>
      <c r="WSB112" s="43"/>
      <c r="WSC112" s="43"/>
      <c r="WSD112" s="43"/>
      <c r="WSE112" s="43"/>
      <c r="WSF112" s="43"/>
      <c r="WSG112" s="43"/>
      <c r="WSH112" s="43"/>
      <c r="WSI112" s="43"/>
      <c r="WSJ112" s="43"/>
      <c r="WSK112" s="43"/>
      <c r="WSL112" s="43"/>
      <c r="WSM112" s="43"/>
      <c r="WSN112" s="43"/>
      <c r="WSO112" s="43"/>
      <c r="WSP112" s="43"/>
      <c r="WSQ112" s="43"/>
      <c r="WSR112" s="52"/>
      <c r="WSS112" s="43"/>
      <c r="WST112" s="43"/>
      <c r="WSU112" s="43"/>
      <c r="WSV112" s="43"/>
      <c r="WSW112" s="43"/>
      <c r="WSX112" s="43"/>
      <c r="WSY112" s="43"/>
      <c r="WSZ112" s="43"/>
      <c r="WTA112" s="43"/>
      <c r="WTB112" s="43"/>
      <c r="WTC112" s="43"/>
      <c r="WTD112" s="43"/>
      <c r="WTE112" s="43"/>
      <c r="WTF112" s="43"/>
      <c r="WTG112" s="43"/>
      <c r="WTH112" s="43"/>
      <c r="WTI112" s="43"/>
      <c r="WTJ112" s="43"/>
      <c r="WTK112" s="43"/>
      <c r="WTL112" s="43"/>
      <c r="WTM112" s="43"/>
      <c r="WTN112" s="52"/>
      <c r="WTO112" s="43"/>
      <c r="WTP112" s="43"/>
      <c r="WTQ112" s="43"/>
      <c r="WTR112" s="43"/>
      <c r="WTS112" s="43"/>
      <c r="WTT112" s="43"/>
      <c r="WTU112" s="43"/>
      <c r="WTV112" s="43"/>
      <c r="WTW112" s="43"/>
      <c r="WTX112" s="43"/>
      <c r="WTY112" s="43"/>
      <c r="WTZ112" s="43"/>
      <c r="WUA112" s="43"/>
      <c r="WUB112" s="43"/>
      <c r="WUC112" s="43"/>
      <c r="WUD112" s="43"/>
      <c r="WUE112" s="43"/>
      <c r="WUF112" s="43"/>
      <c r="WUG112" s="43"/>
      <c r="WUH112" s="43"/>
      <c r="WUI112" s="43"/>
      <c r="WUJ112" s="52"/>
      <c r="WUK112" s="43"/>
      <c r="WUL112" s="43"/>
      <c r="WUM112" s="43"/>
      <c r="WUN112" s="43"/>
      <c r="WUO112" s="43"/>
      <c r="WUP112" s="43"/>
      <c r="WUQ112" s="43"/>
      <c r="WUR112" s="43"/>
      <c r="WUS112" s="43"/>
      <c r="WUT112" s="43"/>
      <c r="WUU112" s="43"/>
      <c r="WUV112" s="43"/>
      <c r="WUW112" s="43"/>
      <c r="WUX112" s="43"/>
      <c r="WUY112" s="43"/>
      <c r="WUZ112" s="43"/>
      <c r="WVA112" s="43"/>
      <c r="WVB112" s="43"/>
      <c r="WVC112" s="43"/>
      <c r="WVD112" s="43"/>
      <c r="WVE112" s="43"/>
      <c r="WVF112" s="52"/>
      <c r="WVG112" s="43"/>
      <c r="WVH112" s="43"/>
      <c r="WVI112" s="43"/>
      <c r="WVJ112" s="43"/>
      <c r="WVK112" s="43"/>
      <c r="WVL112" s="43"/>
      <c r="WVM112" s="43"/>
      <c r="WVN112" s="43"/>
      <c r="WVO112" s="43"/>
      <c r="WVP112" s="43"/>
      <c r="WVQ112" s="43"/>
      <c r="WVR112" s="43"/>
      <c r="WVS112" s="43"/>
      <c r="WVT112" s="43"/>
      <c r="WVU112" s="43"/>
      <c r="WVV112" s="43"/>
      <c r="WVW112" s="43"/>
      <c r="WVX112" s="43"/>
      <c r="WVY112" s="43"/>
      <c r="WVZ112" s="43"/>
      <c r="WWA112" s="43"/>
      <c r="WWB112" s="52"/>
      <c r="WWC112" s="43"/>
      <c r="WWD112" s="43"/>
      <c r="WWE112" s="43"/>
      <c r="WWF112" s="43"/>
      <c r="WWG112" s="43"/>
      <c r="WWH112" s="43"/>
      <c r="WWI112" s="43"/>
      <c r="WWJ112" s="43"/>
      <c r="WWK112" s="43"/>
      <c r="WWL112" s="43"/>
      <c r="WWM112" s="43"/>
      <c r="WWN112" s="43"/>
      <c r="WWO112" s="43"/>
      <c r="WWP112" s="43"/>
      <c r="WWQ112" s="43"/>
      <c r="WWR112" s="43"/>
      <c r="WWS112" s="43"/>
      <c r="WWT112" s="43"/>
      <c r="WWU112" s="43"/>
      <c r="WWV112" s="43"/>
      <c r="WWW112" s="43"/>
      <c r="WWX112" s="52"/>
      <c r="WWY112" s="43"/>
      <c r="WWZ112" s="43"/>
      <c r="WXA112" s="43"/>
      <c r="WXB112" s="43"/>
      <c r="WXC112" s="43"/>
      <c r="WXD112" s="43"/>
      <c r="WXE112" s="43"/>
      <c r="WXF112" s="43"/>
      <c r="WXG112" s="43"/>
      <c r="WXH112" s="43"/>
      <c r="WXI112" s="43"/>
      <c r="WXJ112" s="43"/>
      <c r="WXK112" s="43"/>
      <c r="WXL112" s="43"/>
      <c r="WXM112" s="43"/>
      <c r="WXN112" s="43"/>
      <c r="WXO112" s="43"/>
      <c r="WXP112" s="43"/>
      <c r="WXQ112" s="43"/>
      <c r="WXR112" s="43"/>
      <c r="WXS112" s="43"/>
      <c r="WXT112" s="52"/>
      <c r="WXU112" s="43"/>
      <c r="WXV112" s="43"/>
      <c r="WXW112" s="43"/>
      <c r="WXX112" s="43"/>
      <c r="WXY112" s="43"/>
      <c r="WXZ112" s="43"/>
      <c r="WYA112" s="43"/>
      <c r="WYB112" s="43"/>
      <c r="WYC112" s="43"/>
      <c r="WYD112" s="43"/>
      <c r="WYE112" s="43"/>
      <c r="WYF112" s="43"/>
      <c r="WYG112" s="43"/>
      <c r="WYH112" s="43"/>
      <c r="WYI112" s="43"/>
      <c r="WYJ112" s="43"/>
      <c r="WYK112" s="43"/>
      <c r="WYL112" s="43"/>
      <c r="WYM112" s="43"/>
      <c r="WYN112" s="43"/>
      <c r="WYO112" s="43"/>
      <c r="WYP112" s="52"/>
      <c r="WYQ112" s="43"/>
      <c r="WYR112" s="43"/>
      <c r="WYS112" s="43"/>
      <c r="WYT112" s="43"/>
      <c r="WYU112" s="43"/>
      <c r="WYV112" s="43"/>
      <c r="WYW112" s="43"/>
      <c r="WYX112" s="43"/>
      <c r="WYY112" s="43"/>
      <c r="WYZ112" s="43"/>
      <c r="WZA112" s="43"/>
      <c r="WZB112" s="43"/>
      <c r="WZC112" s="43"/>
      <c r="WZD112" s="43"/>
      <c r="WZE112" s="43"/>
      <c r="WZF112" s="43"/>
      <c r="WZG112" s="43"/>
      <c r="WZH112" s="43"/>
      <c r="WZI112" s="43"/>
      <c r="WZJ112" s="43"/>
      <c r="WZK112" s="43"/>
      <c r="WZL112" s="52"/>
      <c r="WZM112" s="43"/>
      <c r="WZN112" s="43"/>
      <c r="WZO112" s="43"/>
      <c r="WZP112" s="43"/>
      <c r="WZQ112" s="43"/>
      <c r="WZR112" s="43"/>
      <c r="WZS112" s="43"/>
      <c r="WZT112" s="43"/>
      <c r="WZU112" s="43"/>
      <c r="WZV112" s="43"/>
      <c r="WZW112" s="43"/>
      <c r="WZX112" s="43"/>
      <c r="WZY112" s="43"/>
      <c r="WZZ112" s="43"/>
      <c r="XAA112" s="43"/>
      <c r="XAB112" s="43"/>
      <c r="XAC112" s="43"/>
      <c r="XAD112" s="43"/>
      <c r="XAE112" s="43"/>
      <c r="XAF112" s="43"/>
      <c r="XAG112" s="43"/>
      <c r="XAH112" s="52"/>
      <c r="XAI112" s="43"/>
      <c r="XAJ112" s="43"/>
      <c r="XAK112" s="43"/>
      <c r="XAL112" s="43"/>
      <c r="XAM112" s="43"/>
      <c r="XAN112" s="43"/>
      <c r="XAO112" s="43"/>
      <c r="XAP112" s="43"/>
      <c r="XAQ112" s="43"/>
      <c r="XAR112" s="43"/>
      <c r="XAS112" s="43"/>
      <c r="XAT112" s="43"/>
      <c r="XAU112" s="43"/>
      <c r="XAV112" s="43"/>
      <c r="XAW112" s="43"/>
      <c r="XAX112" s="43"/>
      <c r="XAY112" s="43"/>
      <c r="XAZ112" s="43"/>
      <c r="XBA112" s="43"/>
      <c r="XBB112" s="43"/>
      <c r="XBC112" s="43"/>
      <c r="XBD112" s="52"/>
      <c r="XBE112" s="43"/>
      <c r="XBF112" s="43"/>
      <c r="XBG112" s="43"/>
      <c r="XBH112" s="43"/>
      <c r="XBI112" s="43"/>
      <c r="XBJ112" s="43"/>
      <c r="XBK112" s="43"/>
      <c r="XBL112" s="43"/>
      <c r="XBM112" s="43"/>
      <c r="XBN112" s="43"/>
      <c r="XBO112" s="43"/>
      <c r="XBP112" s="43"/>
      <c r="XBQ112" s="43"/>
      <c r="XBR112" s="43"/>
      <c r="XBS112" s="43"/>
      <c r="XBT112" s="43"/>
      <c r="XBU112" s="43"/>
      <c r="XBV112" s="43"/>
      <c r="XBW112" s="43"/>
      <c r="XBX112" s="43"/>
      <c r="XBY112" s="43"/>
      <c r="XBZ112" s="52"/>
      <c r="XCA112" s="43"/>
      <c r="XCB112" s="43"/>
      <c r="XCC112" s="43"/>
      <c r="XCD112" s="43"/>
      <c r="XCE112" s="43"/>
      <c r="XCF112" s="43"/>
      <c r="XCG112" s="43"/>
      <c r="XCH112" s="43"/>
      <c r="XCI112" s="43"/>
      <c r="XCJ112" s="43"/>
      <c r="XCK112" s="43"/>
      <c r="XCL112" s="43"/>
      <c r="XCM112" s="43"/>
      <c r="XCN112" s="43"/>
      <c r="XCO112" s="43"/>
      <c r="XCP112" s="43"/>
      <c r="XCQ112" s="43"/>
      <c r="XCR112" s="43"/>
      <c r="XCS112" s="43"/>
      <c r="XCT112" s="43"/>
      <c r="XCU112" s="43"/>
      <c r="XCV112" s="52"/>
      <c r="XCW112" s="43"/>
      <c r="XCX112" s="43"/>
      <c r="XCY112" s="43"/>
      <c r="XCZ112" s="43"/>
      <c r="XDA112" s="43"/>
      <c r="XDB112" s="43"/>
      <c r="XDC112" s="43"/>
      <c r="XDD112" s="43"/>
      <c r="XDE112" s="43"/>
      <c r="XDF112" s="43"/>
      <c r="XDG112" s="43"/>
      <c r="XDH112" s="43"/>
      <c r="XDI112" s="43"/>
      <c r="XDJ112" s="43"/>
      <c r="XDK112" s="43"/>
      <c r="XDL112" s="43"/>
      <c r="XDM112" s="43"/>
      <c r="XDN112" s="43"/>
      <c r="XDO112" s="43"/>
      <c r="XDP112" s="43"/>
      <c r="XDQ112" s="43"/>
      <c r="XDR112" s="52"/>
      <c r="XDS112" s="43"/>
      <c r="XDT112" s="43"/>
      <c r="XDU112" s="43"/>
      <c r="XDV112" s="43"/>
      <c r="XDW112" s="43"/>
      <c r="XDX112" s="43"/>
      <c r="XDY112" s="43"/>
      <c r="XDZ112" s="43"/>
      <c r="XEA112" s="43"/>
      <c r="XEB112" s="43"/>
      <c r="XEC112" s="43"/>
      <c r="XED112" s="43"/>
      <c r="XEE112" s="43"/>
      <c r="XEF112" s="43"/>
      <c r="XEG112" s="43"/>
      <c r="XEH112" s="43"/>
      <c r="XEI112" s="43"/>
      <c r="XEJ112" s="43"/>
      <c r="XEK112" s="43"/>
      <c r="XEL112" s="43"/>
      <c r="XEM112" s="43"/>
      <c r="XEN112" s="52"/>
      <c r="XEO112" s="52"/>
      <c r="XEP112" s="52"/>
      <c r="XEQ112" s="52"/>
      <c r="XER112" s="52"/>
      <c r="XES112" s="52"/>
      <c r="XET112" s="52"/>
      <c r="XEU112" s="52"/>
      <c r="XEV112" s="52"/>
      <c r="XEW112" s="52"/>
      <c r="XEX112" s="52"/>
      <c r="XEY112" s="52"/>
      <c r="XEZ112" s="52"/>
      <c r="XFA112" s="52"/>
      <c r="XFB112" s="52"/>
      <c r="XFC112" s="52"/>
    </row>
    <row r="113" spans="1:16383" s="48" customFormat="1" ht="15.5" x14ac:dyDescent="0.35">
      <c r="A113" s="53" t="s">
        <v>84</v>
      </c>
      <c r="C113" s="40"/>
      <c r="D113" s="40"/>
      <c r="E113" s="40"/>
      <c r="F113" s="40"/>
      <c r="G113" s="40"/>
    </row>
    <row r="114" spans="1:16383" s="21" customFormat="1" ht="16" thickBot="1" x14ac:dyDescent="0.4">
      <c r="A114" s="22"/>
      <c r="B114" s="22"/>
      <c r="C114" s="22"/>
      <c r="D114" s="22"/>
      <c r="E114" s="22"/>
      <c r="F114" s="22"/>
      <c r="G114" s="22"/>
      <c r="H114" s="22"/>
      <c r="I114" s="22"/>
      <c r="J114" s="22"/>
      <c r="K114" s="22"/>
      <c r="L114" s="22"/>
      <c r="M114" s="22"/>
      <c r="N114" s="22"/>
      <c r="O114" s="22"/>
      <c r="P114" s="22"/>
      <c r="Q114" s="22"/>
      <c r="R114" s="22"/>
      <c r="S114" s="22"/>
      <c r="T114" s="22"/>
      <c r="U114" s="22"/>
      <c r="V114" s="22"/>
      <c r="W114" s="23"/>
      <c r="X114" s="23"/>
      <c r="Y114" s="23"/>
      <c r="Z114" s="23"/>
      <c r="AA114" s="23"/>
      <c r="AB114" s="23"/>
      <c r="AC114" s="23"/>
      <c r="AD114" s="23"/>
      <c r="AE114" s="23"/>
      <c r="AF114" s="23"/>
      <c r="AG114" s="23"/>
      <c r="AH114" s="23"/>
      <c r="AI114" s="23"/>
      <c r="AJ114" s="23"/>
      <c r="AK114" s="23"/>
      <c r="AL114" s="23"/>
      <c r="AM114" s="23"/>
      <c r="AN114" s="23"/>
      <c r="AO114" s="23"/>
      <c r="AP114" s="23"/>
      <c r="AQ114" s="23"/>
      <c r="AR114" s="22"/>
      <c r="AS114" s="23"/>
      <c r="AT114" s="23"/>
      <c r="AU114" s="23"/>
      <c r="AV114" s="23"/>
      <c r="AW114" s="23"/>
      <c r="AX114" s="23"/>
      <c r="AY114" s="23"/>
      <c r="AZ114" s="23"/>
      <c r="BA114" s="23"/>
      <c r="BB114" s="23"/>
      <c r="BC114" s="23"/>
      <c r="BD114" s="23"/>
      <c r="BE114" s="23"/>
      <c r="BF114" s="23"/>
      <c r="BG114" s="23"/>
      <c r="BH114" s="23"/>
      <c r="BI114" s="23"/>
      <c r="BJ114" s="23"/>
      <c r="BK114" s="23"/>
      <c r="BL114" s="23"/>
      <c r="BM114" s="23"/>
      <c r="BN114" s="22"/>
      <c r="BO114" s="23"/>
      <c r="BP114" s="23"/>
      <c r="BQ114" s="23"/>
      <c r="BR114" s="23"/>
      <c r="BS114" s="23"/>
      <c r="BT114" s="23"/>
      <c r="BU114" s="23"/>
      <c r="BV114" s="23"/>
      <c r="BW114" s="23"/>
      <c r="BX114" s="23"/>
      <c r="BY114" s="23"/>
      <c r="BZ114" s="23"/>
      <c r="CA114" s="23"/>
      <c r="CB114" s="23"/>
      <c r="CC114" s="23"/>
      <c r="CD114" s="23"/>
      <c r="CE114" s="23"/>
      <c r="CF114" s="23"/>
      <c r="CG114" s="23"/>
      <c r="CH114" s="23"/>
      <c r="CI114" s="23"/>
      <c r="CJ114" s="22"/>
      <c r="CK114" s="23"/>
      <c r="CL114" s="23"/>
      <c r="CM114" s="23"/>
      <c r="CN114" s="23"/>
      <c r="CO114" s="23"/>
      <c r="CP114" s="23"/>
      <c r="CQ114" s="23"/>
      <c r="CR114" s="23"/>
      <c r="CS114" s="23"/>
      <c r="CT114" s="23"/>
      <c r="CU114" s="23"/>
      <c r="CV114" s="23"/>
      <c r="CW114" s="23"/>
      <c r="CX114" s="23"/>
      <c r="CY114" s="23"/>
      <c r="CZ114" s="23"/>
      <c r="DA114" s="23"/>
      <c r="DB114" s="23"/>
      <c r="DC114" s="23"/>
      <c r="DD114" s="23"/>
      <c r="DE114" s="23"/>
      <c r="DF114" s="22"/>
      <c r="DG114" s="23"/>
      <c r="DH114" s="23"/>
      <c r="DI114" s="23"/>
      <c r="DJ114" s="23"/>
      <c r="DK114" s="23"/>
      <c r="DL114" s="23"/>
      <c r="DM114" s="23"/>
      <c r="DN114" s="23"/>
      <c r="DO114" s="23"/>
      <c r="DP114" s="23"/>
      <c r="DQ114" s="23"/>
      <c r="DR114" s="23"/>
      <c r="DS114" s="23"/>
      <c r="DT114" s="23"/>
      <c r="DU114" s="23"/>
      <c r="DV114" s="23"/>
      <c r="DW114" s="23"/>
      <c r="DX114" s="23"/>
      <c r="DY114" s="23"/>
      <c r="DZ114" s="23"/>
      <c r="EA114" s="23"/>
      <c r="EB114" s="22"/>
      <c r="EC114" s="23"/>
      <c r="ED114" s="23"/>
      <c r="EE114" s="23"/>
      <c r="EF114" s="23"/>
      <c r="EG114" s="23"/>
      <c r="EH114" s="23"/>
      <c r="EI114" s="23"/>
      <c r="EJ114" s="23"/>
      <c r="EK114" s="23"/>
      <c r="EL114" s="23"/>
      <c r="EM114" s="23"/>
      <c r="EN114" s="23"/>
      <c r="EO114" s="23"/>
      <c r="EP114" s="23"/>
      <c r="EQ114" s="23"/>
      <c r="ER114" s="23"/>
      <c r="ES114" s="23"/>
      <c r="ET114" s="23"/>
      <c r="EU114" s="23"/>
      <c r="EV114" s="23"/>
      <c r="EW114" s="23"/>
      <c r="EX114" s="22"/>
      <c r="EY114" s="23"/>
      <c r="EZ114" s="23"/>
      <c r="FA114" s="23"/>
      <c r="FB114" s="23"/>
      <c r="FC114" s="23"/>
      <c r="FD114" s="23"/>
      <c r="FE114" s="23"/>
      <c r="FF114" s="23"/>
      <c r="FG114" s="23"/>
      <c r="FH114" s="23"/>
      <c r="FI114" s="23"/>
      <c r="FJ114" s="23"/>
      <c r="FK114" s="23"/>
      <c r="FL114" s="23"/>
      <c r="FM114" s="23"/>
      <c r="FN114" s="23"/>
      <c r="FO114" s="23"/>
      <c r="FP114" s="23"/>
      <c r="FQ114" s="23"/>
      <c r="FR114" s="23"/>
      <c r="FS114" s="23"/>
      <c r="FT114" s="22"/>
      <c r="FU114" s="23"/>
      <c r="FV114" s="23"/>
      <c r="FW114" s="23"/>
      <c r="FX114" s="23"/>
      <c r="FY114" s="23"/>
      <c r="FZ114" s="23"/>
      <c r="GA114" s="23"/>
      <c r="GB114" s="23"/>
      <c r="GC114" s="23"/>
      <c r="GD114" s="23"/>
      <c r="GE114" s="23"/>
      <c r="GF114" s="23"/>
      <c r="GG114" s="23"/>
      <c r="GH114" s="23"/>
      <c r="GI114" s="23"/>
      <c r="GJ114" s="23"/>
      <c r="GK114" s="23"/>
      <c r="GL114" s="23"/>
      <c r="GM114" s="23"/>
      <c r="GN114" s="23"/>
      <c r="GO114" s="23"/>
      <c r="GP114" s="22"/>
      <c r="GQ114" s="23"/>
      <c r="GR114" s="23"/>
      <c r="GS114" s="23"/>
      <c r="GT114" s="23"/>
      <c r="GU114" s="23"/>
      <c r="GV114" s="23"/>
      <c r="GW114" s="23"/>
      <c r="GX114" s="23"/>
      <c r="GY114" s="23"/>
      <c r="GZ114" s="23"/>
      <c r="HA114" s="23"/>
      <c r="HB114" s="23"/>
      <c r="HC114" s="23"/>
      <c r="HD114" s="23"/>
      <c r="HE114" s="23"/>
      <c r="HF114" s="23"/>
      <c r="HG114" s="23"/>
      <c r="HH114" s="23"/>
      <c r="HI114" s="23"/>
      <c r="HJ114" s="23"/>
      <c r="HK114" s="23"/>
      <c r="HL114" s="22"/>
      <c r="HM114" s="23"/>
      <c r="HN114" s="23"/>
      <c r="HO114" s="23"/>
      <c r="HP114" s="23"/>
      <c r="HQ114" s="23"/>
      <c r="HR114" s="23"/>
      <c r="HS114" s="23"/>
      <c r="HT114" s="23"/>
      <c r="HU114" s="23"/>
      <c r="HV114" s="23"/>
      <c r="HW114" s="23"/>
      <c r="HX114" s="23"/>
      <c r="HY114" s="23"/>
      <c r="HZ114" s="23"/>
      <c r="IA114" s="23"/>
      <c r="IB114" s="23"/>
      <c r="IC114" s="23"/>
      <c r="ID114" s="23"/>
      <c r="IE114" s="23"/>
      <c r="IF114" s="23"/>
      <c r="IG114" s="23"/>
      <c r="IH114" s="22"/>
      <c r="II114" s="23"/>
      <c r="IJ114" s="23"/>
      <c r="IK114" s="23"/>
      <c r="IL114" s="23"/>
      <c r="IM114" s="23"/>
      <c r="IN114" s="23"/>
      <c r="IO114" s="23"/>
      <c r="IP114" s="23"/>
      <c r="IQ114" s="23"/>
      <c r="IR114" s="23"/>
      <c r="IS114" s="23"/>
      <c r="IT114" s="23"/>
      <c r="IU114" s="23"/>
      <c r="IV114" s="23"/>
      <c r="IW114" s="23"/>
      <c r="IX114" s="23"/>
      <c r="IY114" s="23"/>
      <c r="IZ114" s="23"/>
      <c r="JA114" s="23"/>
      <c r="JB114" s="23"/>
      <c r="JC114" s="23"/>
      <c r="JD114" s="22"/>
      <c r="JE114" s="23"/>
      <c r="JF114" s="23"/>
      <c r="JG114" s="23"/>
      <c r="JH114" s="23"/>
      <c r="JI114" s="23"/>
      <c r="JJ114" s="23"/>
      <c r="JK114" s="23"/>
      <c r="JL114" s="23"/>
      <c r="JM114" s="23"/>
      <c r="JN114" s="23"/>
      <c r="JO114" s="23"/>
      <c r="JP114" s="23"/>
      <c r="JQ114" s="23"/>
      <c r="JR114" s="23"/>
      <c r="JS114" s="23"/>
      <c r="JT114" s="23"/>
      <c r="JU114" s="23"/>
      <c r="JV114" s="23"/>
      <c r="JW114" s="23"/>
      <c r="JX114" s="23"/>
      <c r="JY114" s="23"/>
      <c r="JZ114" s="22"/>
      <c r="KA114" s="23"/>
      <c r="KB114" s="23"/>
      <c r="KC114" s="23"/>
      <c r="KD114" s="23"/>
      <c r="KE114" s="23"/>
      <c r="KF114" s="23"/>
      <c r="KG114" s="23"/>
      <c r="KH114" s="23"/>
      <c r="KI114" s="23"/>
      <c r="KJ114" s="23"/>
      <c r="KK114" s="23"/>
      <c r="KL114" s="23"/>
      <c r="KM114" s="23"/>
      <c r="KN114" s="23"/>
      <c r="KO114" s="23"/>
      <c r="KP114" s="23"/>
      <c r="KQ114" s="23"/>
      <c r="KR114" s="23"/>
      <c r="KS114" s="23"/>
      <c r="KT114" s="23"/>
      <c r="KU114" s="23"/>
      <c r="KV114" s="22"/>
      <c r="KW114" s="23"/>
      <c r="KX114" s="23"/>
      <c r="KY114" s="23"/>
      <c r="KZ114" s="23"/>
      <c r="LA114" s="23"/>
      <c r="LB114" s="23"/>
      <c r="LC114" s="23"/>
      <c r="LD114" s="23"/>
      <c r="LE114" s="23"/>
      <c r="LF114" s="23"/>
      <c r="LG114" s="23"/>
      <c r="LH114" s="23"/>
      <c r="LI114" s="23"/>
      <c r="LJ114" s="23"/>
      <c r="LK114" s="23"/>
      <c r="LL114" s="23"/>
      <c r="LM114" s="23"/>
      <c r="LN114" s="23"/>
      <c r="LO114" s="23"/>
      <c r="LP114" s="23"/>
      <c r="LQ114" s="23"/>
      <c r="LR114" s="22"/>
      <c r="LS114" s="23"/>
      <c r="LT114" s="23"/>
      <c r="LU114" s="23"/>
      <c r="LV114" s="23"/>
      <c r="LW114" s="23"/>
      <c r="LX114" s="23"/>
      <c r="LY114" s="23"/>
      <c r="LZ114" s="23"/>
      <c r="MA114" s="23"/>
      <c r="MB114" s="23"/>
      <c r="MC114" s="23"/>
      <c r="MD114" s="23"/>
      <c r="ME114" s="23"/>
      <c r="MF114" s="23"/>
      <c r="MG114" s="23"/>
      <c r="MH114" s="23"/>
      <c r="MI114" s="23"/>
      <c r="MJ114" s="23"/>
      <c r="MK114" s="23"/>
      <c r="ML114" s="23"/>
      <c r="MM114" s="23"/>
      <c r="MN114" s="22"/>
      <c r="MO114" s="23"/>
      <c r="MP114" s="23"/>
      <c r="MQ114" s="23"/>
      <c r="MR114" s="23"/>
      <c r="MS114" s="23"/>
      <c r="MT114" s="23"/>
      <c r="MU114" s="23"/>
      <c r="MV114" s="23"/>
      <c r="MW114" s="23"/>
      <c r="MX114" s="23"/>
      <c r="MY114" s="23"/>
      <c r="MZ114" s="23"/>
      <c r="NA114" s="23"/>
      <c r="NB114" s="23"/>
      <c r="NC114" s="23"/>
      <c r="ND114" s="23"/>
      <c r="NE114" s="23"/>
      <c r="NF114" s="23"/>
      <c r="NG114" s="23"/>
      <c r="NH114" s="23"/>
      <c r="NI114" s="23"/>
      <c r="NJ114" s="22"/>
      <c r="NK114" s="23"/>
      <c r="NL114" s="23"/>
      <c r="NM114" s="23"/>
      <c r="NN114" s="23"/>
      <c r="NO114" s="23"/>
      <c r="NP114" s="23"/>
      <c r="NQ114" s="23"/>
      <c r="NR114" s="23"/>
      <c r="NS114" s="23"/>
      <c r="NT114" s="23"/>
      <c r="NU114" s="23"/>
      <c r="NV114" s="23"/>
      <c r="NW114" s="23"/>
      <c r="NX114" s="23"/>
      <c r="NY114" s="23"/>
      <c r="NZ114" s="23"/>
      <c r="OA114" s="23"/>
      <c r="OB114" s="23"/>
      <c r="OC114" s="23"/>
      <c r="OD114" s="23"/>
      <c r="OE114" s="23"/>
      <c r="OF114" s="22"/>
      <c r="OG114" s="23"/>
      <c r="OH114" s="23"/>
      <c r="OI114" s="23"/>
      <c r="OJ114" s="23"/>
      <c r="OK114" s="23"/>
      <c r="OL114" s="23"/>
      <c r="OM114" s="23"/>
      <c r="ON114" s="23"/>
      <c r="OO114" s="23"/>
      <c r="OP114" s="23"/>
      <c r="OQ114" s="23"/>
      <c r="OR114" s="23"/>
      <c r="OS114" s="23"/>
      <c r="OT114" s="23"/>
      <c r="OU114" s="23"/>
      <c r="OV114" s="23"/>
      <c r="OW114" s="23"/>
      <c r="OX114" s="23"/>
      <c r="OY114" s="23"/>
      <c r="OZ114" s="23"/>
      <c r="PA114" s="23"/>
      <c r="PB114" s="22"/>
      <c r="PC114" s="23"/>
      <c r="PD114" s="23"/>
      <c r="PE114" s="23"/>
      <c r="PF114" s="23"/>
      <c r="PG114" s="23"/>
      <c r="PH114" s="23"/>
      <c r="PI114" s="23"/>
      <c r="PJ114" s="23"/>
      <c r="PK114" s="23"/>
      <c r="PL114" s="23"/>
      <c r="PM114" s="23"/>
      <c r="PN114" s="23"/>
      <c r="PO114" s="23"/>
      <c r="PP114" s="23"/>
      <c r="PQ114" s="23"/>
      <c r="PR114" s="23"/>
      <c r="PS114" s="23"/>
      <c r="PT114" s="23"/>
      <c r="PU114" s="23"/>
      <c r="PV114" s="23"/>
      <c r="PW114" s="23"/>
      <c r="PX114" s="22"/>
      <c r="PY114" s="23"/>
      <c r="PZ114" s="23"/>
      <c r="QA114" s="23"/>
      <c r="QB114" s="23"/>
      <c r="QC114" s="23"/>
      <c r="QD114" s="23"/>
      <c r="QE114" s="23"/>
      <c r="QF114" s="23"/>
      <c r="QG114" s="23"/>
      <c r="QH114" s="23"/>
      <c r="QI114" s="23"/>
      <c r="QJ114" s="23"/>
      <c r="QK114" s="23"/>
      <c r="QL114" s="23"/>
      <c r="QM114" s="23"/>
      <c r="QN114" s="23"/>
      <c r="QO114" s="23"/>
      <c r="QP114" s="23"/>
      <c r="QQ114" s="23"/>
      <c r="QR114" s="23"/>
      <c r="QS114" s="23"/>
      <c r="QT114" s="22"/>
      <c r="QU114" s="23"/>
      <c r="QV114" s="23"/>
      <c r="QW114" s="23"/>
      <c r="QX114" s="23"/>
      <c r="QY114" s="23"/>
      <c r="QZ114" s="23"/>
      <c r="RA114" s="23"/>
      <c r="RB114" s="23"/>
      <c r="RC114" s="23"/>
      <c r="RD114" s="23"/>
      <c r="RE114" s="23"/>
      <c r="RF114" s="23"/>
      <c r="RG114" s="23"/>
      <c r="RH114" s="23"/>
      <c r="RI114" s="23"/>
      <c r="RJ114" s="23"/>
      <c r="RK114" s="23"/>
      <c r="RL114" s="23"/>
      <c r="RM114" s="23"/>
      <c r="RN114" s="23"/>
      <c r="RO114" s="23"/>
      <c r="RP114" s="22"/>
      <c r="RQ114" s="23"/>
      <c r="RR114" s="23"/>
      <c r="RS114" s="23"/>
      <c r="RT114" s="23"/>
      <c r="RU114" s="23"/>
      <c r="RV114" s="23"/>
      <c r="RW114" s="23"/>
      <c r="RX114" s="23"/>
      <c r="RY114" s="23"/>
      <c r="RZ114" s="23"/>
      <c r="SA114" s="23"/>
      <c r="SB114" s="23"/>
      <c r="SC114" s="23"/>
      <c r="SD114" s="23"/>
      <c r="SE114" s="23"/>
      <c r="SF114" s="23"/>
      <c r="SG114" s="23"/>
      <c r="SH114" s="23"/>
      <c r="SI114" s="23"/>
      <c r="SJ114" s="23"/>
      <c r="SK114" s="23"/>
      <c r="SL114" s="22"/>
      <c r="SM114" s="23"/>
      <c r="SN114" s="23"/>
      <c r="SO114" s="23"/>
      <c r="SP114" s="23"/>
      <c r="SQ114" s="23"/>
      <c r="SR114" s="23"/>
      <c r="SS114" s="23"/>
      <c r="ST114" s="23"/>
      <c r="SU114" s="23"/>
      <c r="SV114" s="23"/>
      <c r="SW114" s="23"/>
      <c r="SX114" s="23"/>
      <c r="SY114" s="23"/>
      <c r="SZ114" s="23"/>
      <c r="TA114" s="23"/>
      <c r="TB114" s="23"/>
      <c r="TC114" s="23"/>
      <c r="TD114" s="23"/>
      <c r="TE114" s="23"/>
      <c r="TF114" s="23"/>
      <c r="TG114" s="23"/>
      <c r="TH114" s="22"/>
      <c r="TI114" s="23"/>
      <c r="TJ114" s="23"/>
      <c r="TK114" s="23"/>
      <c r="TL114" s="23"/>
      <c r="TM114" s="23"/>
      <c r="TN114" s="23"/>
      <c r="TO114" s="23"/>
      <c r="TP114" s="23"/>
      <c r="TQ114" s="23"/>
      <c r="TR114" s="23"/>
      <c r="TS114" s="23"/>
      <c r="TT114" s="23"/>
      <c r="TU114" s="23"/>
      <c r="TV114" s="23"/>
      <c r="TW114" s="23"/>
      <c r="TX114" s="23"/>
      <c r="TY114" s="23"/>
      <c r="TZ114" s="23"/>
      <c r="UA114" s="23"/>
      <c r="UB114" s="23"/>
      <c r="UC114" s="23"/>
      <c r="UD114" s="22"/>
      <c r="UE114" s="23"/>
      <c r="UF114" s="23"/>
      <c r="UG114" s="23"/>
      <c r="UH114" s="23"/>
      <c r="UI114" s="23"/>
      <c r="UJ114" s="23"/>
      <c r="UK114" s="23"/>
      <c r="UL114" s="23"/>
      <c r="UM114" s="23"/>
      <c r="UN114" s="23"/>
      <c r="UO114" s="23"/>
      <c r="UP114" s="23"/>
      <c r="UQ114" s="23"/>
      <c r="UR114" s="23"/>
      <c r="US114" s="23"/>
      <c r="UT114" s="23"/>
      <c r="UU114" s="23"/>
      <c r="UV114" s="23"/>
      <c r="UW114" s="23"/>
      <c r="UX114" s="23"/>
      <c r="UY114" s="23"/>
      <c r="UZ114" s="22"/>
      <c r="VA114" s="23"/>
      <c r="VB114" s="23"/>
      <c r="VC114" s="23"/>
      <c r="VD114" s="23"/>
      <c r="VE114" s="23"/>
      <c r="VF114" s="23"/>
      <c r="VG114" s="23"/>
      <c r="VH114" s="23"/>
      <c r="VI114" s="23"/>
      <c r="VJ114" s="23"/>
      <c r="VK114" s="23"/>
      <c r="VL114" s="23"/>
      <c r="VM114" s="23"/>
      <c r="VN114" s="23"/>
      <c r="VO114" s="23"/>
      <c r="VP114" s="23"/>
      <c r="VQ114" s="23"/>
      <c r="VR114" s="23"/>
      <c r="VS114" s="23"/>
      <c r="VT114" s="23"/>
      <c r="VU114" s="23"/>
      <c r="VV114" s="22"/>
      <c r="VW114" s="23"/>
      <c r="VX114" s="23"/>
      <c r="VY114" s="23"/>
      <c r="VZ114" s="23"/>
      <c r="WA114" s="23"/>
      <c r="WB114" s="23"/>
      <c r="WC114" s="23"/>
      <c r="WD114" s="23"/>
      <c r="WE114" s="23"/>
      <c r="WF114" s="23"/>
      <c r="WG114" s="23"/>
      <c r="WH114" s="23"/>
      <c r="WI114" s="23"/>
      <c r="WJ114" s="23"/>
      <c r="WK114" s="23"/>
      <c r="WL114" s="23"/>
      <c r="WM114" s="23"/>
      <c r="WN114" s="23"/>
      <c r="WO114" s="23"/>
      <c r="WP114" s="23"/>
      <c r="WQ114" s="23"/>
      <c r="WR114" s="22"/>
      <c r="WS114" s="23"/>
      <c r="WT114" s="23"/>
      <c r="WU114" s="23"/>
      <c r="WV114" s="23"/>
      <c r="WW114" s="23"/>
      <c r="WX114" s="23"/>
      <c r="WY114" s="23"/>
      <c r="WZ114" s="23"/>
      <c r="XA114" s="23"/>
      <c r="XB114" s="23"/>
      <c r="XC114" s="23"/>
      <c r="XD114" s="23"/>
      <c r="XE114" s="23"/>
      <c r="XF114" s="23"/>
      <c r="XG114" s="23"/>
      <c r="XH114" s="23"/>
      <c r="XI114" s="23"/>
      <c r="XJ114" s="23"/>
      <c r="XK114" s="23"/>
      <c r="XL114" s="23"/>
      <c r="XM114" s="23"/>
      <c r="XN114" s="22"/>
      <c r="XO114" s="23"/>
      <c r="XP114" s="23"/>
      <c r="XQ114" s="23"/>
      <c r="XR114" s="23"/>
      <c r="XS114" s="23"/>
      <c r="XT114" s="23"/>
      <c r="XU114" s="23"/>
      <c r="XV114" s="23"/>
      <c r="XW114" s="23"/>
      <c r="XX114" s="23"/>
      <c r="XY114" s="23"/>
      <c r="XZ114" s="23"/>
      <c r="YA114" s="23"/>
      <c r="YB114" s="23"/>
      <c r="YC114" s="23"/>
      <c r="YD114" s="23"/>
      <c r="YE114" s="23"/>
      <c r="YF114" s="23"/>
      <c r="YG114" s="23"/>
      <c r="YH114" s="23"/>
      <c r="YI114" s="23"/>
      <c r="YJ114" s="22"/>
      <c r="YK114" s="23"/>
      <c r="YL114" s="23"/>
      <c r="YM114" s="23"/>
      <c r="YN114" s="23"/>
      <c r="YO114" s="23"/>
      <c r="YP114" s="23"/>
      <c r="YQ114" s="23"/>
      <c r="YR114" s="23"/>
      <c r="YS114" s="23"/>
      <c r="YT114" s="23"/>
      <c r="YU114" s="23"/>
      <c r="YV114" s="23"/>
      <c r="YW114" s="23"/>
      <c r="YX114" s="23"/>
      <c r="YY114" s="23"/>
      <c r="YZ114" s="23"/>
      <c r="ZA114" s="23"/>
      <c r="ZB114" s="23"/>
      <c r="ZC114" s="23"/>
      <c r="ZD114" s="23"/>
      <c r="ZE114" s="23"/>
      <c r="ZF114" s="22"/>
      <c r="ZG114" s="23"/>
      <c r="ZH114" s="23"/>
      <c r="ZI114" s="23"/>
      <c r="ZJ114" s="23"/>
      <c r="ZK114" s="23"/>
      <c r="ZL114" s="23"/>
      <c r="ZM114" s="23"/>
      <c r="ZN114" s="23"/>
      <c r="ZO114" s="23"/>
      <c r="ZP114" s="23"/>
      <c r="ZQ114" s="23"/>
      <c r="ZR114" s="23"/>
      <c r="ZS114" s="23"/>
      <c r="ZT114" s="23"/>
      <c r="ZU114" s="23"/>
      <c r="ZV114" s="23"/>
      <c r="ZW114" s="23"/>
      <c r="ZX114" s="23"/>
      <c r="ZY114" s="23"/>
      <c r="ZZ114" s="23"/>
      <c r="AAA114" s="23"/>
      <c r="AAB114" s="22"/>
      <c r="AAC114" s="23"/>
      <c r="AAD114" s="23"/>
      <c r="AAE114" s="23"/>
      <c r="AAF114" s="23"/>
      <c r="AAG114" s="23"/>
      <c r="AAH114" s="23"/>
      <c r="AAI114" s="23"/>
      <c r="AAJ114" s="23"/>
      <c r="AAK114" s="23"/>
      <c r="AAL114" s="23"/>
      <c r="AAM114" s="23"/>
      <c r="AAN114" s="23"/>
      <c r="AAO114" s="23"/>
      <c r="AAP114" s="23"/>
      <c r="AAQ114" s="23"/>
      <c r="AAR114" s="23"/>
      <c r="AAS114" s="23"/>
      <c r="AAT114" s="23"/>
      <c r="AAU114" s="23"/>
      <c r="AAV114" s="23"/>
      <c r="AAW114" s="23"/>
      <c r="AAX114" s="22"/>
      <c r="AAY114" s="23"/>
      <c r="AAZ114" s="23"/>
      <c r="ABA114" s="23"/>
      <c r="ABB114" s="23"/>
      <c r="ABC114" s="23"/>
      <c r="ABD114" s="23"/>
      <c r="ABE114" s="23"/>
      <c r="ABF114" s="23"/>
      <c r="ABG114" s="23"/>
      <c r="ABH114" s="23"/>
      <c r="ABI114" s="23"/>
      <c r="ABJ114" s="23"/>
      <c r="ABK114" s="23"/>
      <c r="ABL114" s="23"/>
      <c r="ABM114" s="23"/>
      <c r="ABN114" s="23"/>
      <c r="ABO114" s="23"/>
      <c r="ABP114" s="23"/>
      <c r="ABQ114" s="23"/>
      <c r="ABR114" s="23"/>
      <c r="ABS114" s="23"/>
      <c r="ABT114" s="22"/>
      <c r="ABU114" s="23"/>
      <c r="ABV114" s="23"/>
      <c r="ABW114" s="23"/>
      <c r="ABX114" s="23"/>
      <c r="ABY114" s="23"/>
      <c r="ABZ114" s="23"/>
      <c r="ACA114" s="23"/>
      <c r="ACB114" s="23"/>
      <c r="ACC114" s="23"/>
      <c r="ACD114" s="23"/>
      <c r="ACE114" s="23"/>
      <c r="ACF114" s="23"/>
      <c r="ACG114" s="23"/>
      <c r="ACH114" s="23"/>
      <c r="ACI114" s="23"/>
      <c r="ACJ114" s="23"/>
      <c r="ACK114" s="23"/>
      <c r="ACL114" s="23"/>
      <c r="ACM114" s="23"/>
      <c r="ACN114" s="23"/>
      <c r="ACO114" s="23"/>
      <c r="ACP114" s="22"/>
      <c r="ACQ114" s="23"/>
      <c r="ACR114" s="23"/>
      <c r="ACS114" s="23"/>
      <c r="ACT114" s="23"/>
      <c r="ACU114" s="23"/>
      <c r="ACV114" s="23"/>
      <c r="ACW114" s="23"/>
      <c r="ACX114" s="23"/>
      <c r="ACY114" s="23"/>
      <c r="ACZ114" s="23"/>
      <c r="ADA114" s="23"/>
      <c r="ADB114" s="23"/>
      <c r="ADC114" s="23"/>
      <c r="ADD114" s="23"/>
      <c r="ADE114" s="23"/>
      <c r="ADF114" s="23"/>
      <c r="ADG114" s="23"/>
      <c r="ADH114" s="23"/>
      <c r="ADI114" s="23"/>
      <c r="ADJ114" s="23"/>
      <c r="ADK114" s="23"/>
      <c r="ADL114" s="22"/>
      <c r="ADM114" s="23"/>
      <c r="ADN114" s="23"/>
      <c r="ADO114" s="23"/>
      <c r="ADP114" s="23"/>
      <c r="ADQ114" s="23"/>
      <c r="ADR114" s="23"/>
      <c r="ADS114" s="23"/>
      <c r="ADT114" s="23"/>
      <c r="ADU114" s="23"/>
      <c r="ADV114" s="23"/>
      <c r="ADW114" s="23"/>
      <c r="ADX114" s="23"/>
      <c r="ADY114" s="23"/>
      <c r="ADZ114" s="23"/>
      <c r="AEA114" s="23"/>
      <c r="AEB114" s="23"/>
      <c r="AEC114" s="23"/>
      <c r="AED114" s="23"/>
      <c r="AEE114" s="23"/>
      <c r="AEF114" s="23"/>
      <c r="AEG114" s="23"/>
      <c r="AEH114" s="22"/>
      <c r="AEI114" s="23"/>
      <c r="AEJ114" s="23"/>
      <c r="AEK114" s="23"/>
      <c r="AEL114" s="23"/>
      <c r="AEM114" s="23"/>
      <c r="AEN114" s="23"/>
      <c r="AEO114" s="23"/>
      <c r="AEP114" s="23"/>
      <c r="AEQ114" s="23"/>
      <c r="AER114" s="23"/>
      <c r="AES114" s="23"/>
      <c r="AET114" s="23"/>
      <c r="AEU114" s="23"/>
      <c r="AEV114" s="23"/>
      <c r="AEW114" s="23"/>
      <c r="AEX114" s="23"/>
      <c r="AEY114" s="23"/>
      <c r="AEZ114" s="23"/>
      <c r="AFA114" s="23"/>
      <c r="AFB114" s="23"/>
      <c r="AFC114" s="23"/>
      <c r="AFD114" s="22"/>
      <c r="AFE114" s="23"/>
      <c r="AFF114" s="23"/>
      <c r="AFG114" s="23"/>
      <c r="AFH114" s="23"/>
      <c r="AFI114" s="23"/>
      <c r="AFJ114" s="23"/>
      <c r="AFK114" s="23"/>
      <c r="AFL114" s="23"/>
      <c r="AFM114" s="23"/>
      <c r="AFN114" s="23"/>
      <c r="AFO114" s="23"/>
      <c r="AFP114" s="23"/>
      <c r="AFQ114" s="23"/>
      <c r="AFR114" s="23"/>
      <c r="AFS114" s="23"/>
      <c r="AFT114" s="23"/>
      <c r="AFU114" s="23"/>
      <c r="AFV114" s="23"/>
      <c r="AFW114" s="23"/>
      <c r="AFX114" s="23"/>
      <c r="AFY114" s="23"/>
      <c r="AFZ114" s="22"/>
      <c r="AGA114" s="23"/>
      <c r="AGB114" s="23"/>
      <c r="AGC114" s="23"/>
      <c r="AGD114" s="23"/>
      <c r="AGE114" s="23"/>
      <c r="AGF114" s="23"/>
      <c r="AGG114" s="23"/>
      <c r="AGH114" s="23"/>
      <c r="AGI114" s="23"/>
      <c r="AGJ114" s="23"/>
      <c r="AGK114" s="23"/>
      <c r="AGL114" s="23"/>
      <c r="AGM114" s="23"/>
      <c r="AGN114" s="23"/>
      <c r="AGO114" s="23"/>
      <c r="AGP114" s="23"/>
      <c r="AGQ114" s="23"/>
      <c r="AGR114" s="23"/>
      <c r="AGS114" s="23"/>
      <c r="AGT114" s="23"/>
      <c r="AGU114" s="23"/>
      <c r="AGV114" s="22"/>
      <c r="AGW114" s="23"/>
      <c r="AGX114" s="23"/>
      <c r="AGY114" s="23"/>
      <c r="AGZ114" s="23"/>
      <c r="AHA114" s="23"/>
      <c r="AHB114" s="23"/>
      <c r="AHC114" s="23"/>
      <c r="AHD114" s="23"/>
      <c r="AHE114" s="23"/>
      <c r="AHF114" s="23"/>
      <c r="AHG114" s="23"/>
      <c r="AHH114" s="23"/>
      <c r="AHI114" s="23"/>
      <c r="AHJ114" s="23"/>
      <c r="AHK114" s="23"/>
      <c r="AHL114" s="23"/>
      <c r="AHM114" s="23"/>
      <c r="AHN114" s="23"/>
      <c r="AHO114" s="23"/>
      <c r="AHP114" s="23"/>
      <c r="AHQ114" s="23"/>
      <c r="AHR114" s="22"/>
      <c r="AHS114" s="23"/>
      <c r="AHT114" s="23"/>
      <c r="AHU114" s="23"/>
      <c r="AHV114" s="23"/>
      <c r="AHW114" s="23"/>
      <c r="AHX114" s="23"/>
      <c r="AHY114" s="23"/>
      <c r="AHZ114" s="23"/>
      <c r="AIA114" s="23"/>
      <c r="AIB114" s="23"/>
      <c r="AIC114" s="23"/>
      <c r="AID114" s="23"/>
      <c r="AIE114" s="23"/>
      <c r="AIF114" s="23"/>
      <c r="AIG114" s="23"/>
      <c r="AIH114" s="23"/>
      <c r="AII114" s="23"/>
      <c r="AIJ114" s="23"/>
      <c r="AIK114" s="23"/>
      <c r="AIL114" s="23"/>
      <c r="AIM114" s="23"/>
      <c r="AIN114" s="22"/>
      <c r="AIO114" s="23"/>
      <c r="AIP114" s="23"/>
      <c r="AIQ114" s="23"/>
      <c r="AIR114" s="23"/>
      <c r="AIS114" s="23"/>
      <c r="AIT114" s="23"/>
      <c r="AIU114" s="23"/>
      <c r="AIV114" s="23"/>
      <c r="AIW114" s="23"/>
      <c r="AIX114" s="23"/>
      <c r="AIY114" s="23"/>
      <c r="AIZ114" s="23"/>
      <c r="AJA114" s="23"/>
      <c r="AJB114" s="23"/>
      <c r="AJC114" s="23"/>
      <c r="AJD114" s="23"/>
      <c r="AJE114" s="23"/>
      <c r="AJF114" s="23"/>
      <c r="AJG114" s="23"/>
      <c r="AJH114" s="23"/>
      <c r="AJI114" s="23"/>
      <c r="AJJ114" s="22"/>
      <c r="AJK114" s="23"/>
      <c r="AJL114" s="23"/>
      <c r="AJM114" s="23"/>
      <c r="AJN114" s="23"/>
      <c r="AJO114" s="23"/>
      <c r="AJP114" s="23"/>
      <c r="AJQ114" s="23"/>
      <c r="AJR114" s="23"/>
      <c r="AJS114" s="23"/>
      <c r="AJT114" s="23"/>
      <c r="AJU114" s="23"/>
      <c r="AJV114" s="23"/>
      <c r="AJW114" s="23"/>
      <c r="AJX114" s="23"/>
      <c r="AJY114" s="23"/>
      <c r="AJZ114" s="23"/>
      <c r="AKA114" s="23"/>
      <c r="AKB114" s="23"/>
      <c r="AKC114" s="23"/>
      <c r="AKD114" s="23"/>
      <c r="AKE114" s="23"/>
      <c r="AKF114" s="22"/>
      <c r="AKG114" s="23"/>
      <c r="AKH114" s="23"/>
      <c r="AKI114" s="23"/>
      <c r="AKJ114" s="23"/>
      <c r="AKK114" s="23"/>
      <c r="AKL114" s="23"/>
      <c r="AKM114" s="23"/>
      <c r="AKN114" s="23"/>
      <c r="AKO114" s="23"/>
      <c r="AKP114" s="23"/>
      <c r="AKQ114" s="23"/>
      <c r="AKR114" s="23"/>
      <c r="AKS114" s="23"/>
      <c r="AKT114" s="23"/>
      <c r="AKU114" s="23"/>
      <c r="AKV114" s="23"/>
      <c r="AKW114" s="23"/>
      <c r="AKX114" s="23"/>
      <c r="AKY114" s="23"/>
      <c r="AKZ114" s="23"/>
      <c r="ALA114" s="23"/>
      <c r="ALB114" s="22"/>
      <c r="ALC114" s="23"/>
      <c r="ALD114" s="23"/>
      <c r="ALE114" s="23"/>
      <c r="ALF114" s="23"/>
      <c r="ALG114" s="23"/>
      <c r="ALH114" s="23"/>
      <c r="ALI114" s="23"/>
      <c r="ALJ114" s="23"/>
      <c r="ALK114" s="23"/>
      <c r="ALL114" s="23"/>
      <c r="ALM114" s="23"/>
      <c r="ALN114" s="23"/>
      <c r="ALO114" s="23"/>
      <c r="ALP114" s="23"/>
      <c r="ALQ114" s="23"/>
      <c r="ALR114" s="23"/>
      <c r="ALS114" s="23"/>
      <c r="ALT114" s="23"/>
      <c r="ALU114" s="23"/>
      <c r="ALV114" s="23"/>
      <c r="ALW114" s="23"/>
      <c r="ALX114" s="22"/>
      <c r="ALY114" s="23"/>
      <c r="ALZ114" s="23"/>
      <c r="AMA114" s="23"/>
      <c r="AMB114" s="23"/>
      <c r="AMC114" s="23"/>
      <c r="AMD114" s="23"/>
      <c r="AME114" s="23"/>
      <c r="AMF114" s="23"/>
      <c r="AMG114" s="23"/>
      <c r="AMH114" s="23"/>
      <c r="AMI114" s="23"/>
      <c r="AMJ114" s="23"/>
      <c r="AMK114" s="23"/>
      <c r="AML114" s="23"/>
      <c r="AMM114" s="23"/>
      <c r="AMN114" s="23"/>
      <c r="AMO114" s="23"/>
      <c r="AMP114" s="23"/>
      <c r="AMQ114" s="23"/>
      <c r="AMR114" s="23"/>
      <c r="AMS114" s="23"/>
      <c r="AMT114" s="22"/>
      <c r="AMU114" s="23"/>
      <c r="AMV114" s="23"/>
      <c r="AMW114" s="23"/>
      <c r="AMX114" s="23"/>
      <c r="AMY114" s="23"/>
      <c r="AMZ114" s="23"/>
      <c r="ANA114" s="23"/>
      <c r="ANB114" s="23"/>
      <c r="ANC114" s="23"/>
      <c r="AND114" s="23"/>
      <c r="ANE114" s="23"/>
      <c r="ANF114" s="23"/>
      <c r="ANG114" s="23"/>
      <c r="ANH114" s="23"/>
      <c r="ANI114" s="23"/>
      <c r="ANJ114" s="23"/>
      <c r="ANK114" s="23"/>
      <c r="ANL114" s="23"/>
      <c r="ANM114" s="23"/>
      <c r="ANN114" s="23"/>
      <c r="ANO114" s="23"/>
      <c r="ANP114" s="22"/>
      <c r="ANQ114" s="23"/>
      <c r="ANR114" s="23"/>
      <c r="ANS114" s="23"/>
      <c r="ANT114" s="23"/>
      <c r="ANU114" s="23"/>
      <c r="ANV114" s="23"/>
      <c r="ANW114" s="23"/>
      <c r="ANX114" s="23"/>
      <c r="ANY114" s="23"/>
      <c r="ANZ114" s="23"/>
      <c r="AOA114" s="23"/>
      <c r="AOB114" s="23"/>
      <c r="AOC114" s="23"/>
      <c r="AOD114" s="23"/>
      <c r="AOE114" s="23"/>
      <c r="AOF114" s="23"/>
      <c r="AOG114" s="23"/>
      <c r="AOH114" s="23"/>
      <c r="AOI114" s="23"/>
      <c r="AOJ114" s="23"/>
      <c r="AOK114" s="23"/>
      <c r="AOL114" s="22"/>
      <c r="AOM114" s="23"/>
      <c r="AON114" s="23"/>
      <c r="AOO114" s="23"/>
      <c r="AOP114" s="23"/>
      <c r="AOQ114" s="23"/>
      <c r="AOR114" s="23"/>
      <c r="AOS114" s="23"/>
      <c r="AOT114" s="23"/>
      <c r="AOU114" s="23"/>
      <c r="AOV114" s="23"/>
      <c r="AOW114" s="23"/>
      <c r="AOX114" s="23"/>
      <c r="AOY114" s="23"/>
      <c r="AOZ114" s="23"/>
      <c r="APA114" s="23"/>
      <c r="APB114" s="23"/>
      <c r="APC114" s="23"/>
      <c r="APD114" s="23"/>
      <c r="APE114" s="23"/>
      <c r="APF114" s="23"/>
      <c r="APG114" s="23"/>
      <c r="APH114" s="22"/>
      <c r="API114" s="23"/>
      <c r="APJ114" s="23"/>
      <c r="APK114" s="23"/>
      <c r="APL114" s="23"/>
      <c r="APM114" s="23"/>
      <c r="APN114" s="23"/>
      <c r="APO114" s="23"/>
      <c r="APP114" s="23"/>
      <c r="APQ114" s="23"/>
      <c r="APR114" s="23"/>
      <c r="APS114" s="23"/>
      <c r="APT114" s="23"/>
      <c r="APU114" s="23"/>
      <c r="APV114" s="23"/>
      <c r="APW114" s="23"/>
      <c r="APX114" s="23"/>
      <c r="APY114" s="23"/>
      <c r="APZ114" s="23"/>
      <c r="AQA114" s="23"/>
      <c r="AQB114" s="23"/>
      <c r="AQC114" s="23"/>
      <c r="AQD114" s="22"/>
      <c r="AQE114" s="23"/>
      <c r="AQF114" s="23"/>
      <c r="AQG114" s="23"/>
      <c r="AQH114" s="23"/>
      <c r="AQI114" s="23"/>
      <c r="AQJ114" s="23"/>
      <c r="AQK114" s="23"/>
      <c r="AQL114" s="23"/>
      <c r="AQM114" s="23"/>
      <c r="AQN114" s="23"/>
      <c r="AQO114" s="23"/>
      <c r="AQP114" s="23"/>
      <c r="AQQ114" s="23"/>
      <c r="AQR114" s="23"/>
      <c r="AQS114" s="23"/>
      <c r="AQT114" s="23"/>
      <c r="AQU114" s="23"/>
      <c r="AQV114" s="23"/>
      <c r="AQW114" s="23"/>
      <c r="AQX114" s="23"/>
      <c r="AQY114" s="23"/>
      <c r="AQZ114" s="22"/>
      <c r="ARA114" s="23"/>
      <c r="ARB114" s="23"/>
      <c r="ARC114" s="23"/>
      <c r="ARD114" s="23"/>
      <c r="ARE114" s="23"/>
      <c r="ARF114" s="23"/>
      <c r="ARG114" s="23"/>
      <c r="ARH114" s="23"/>
      <c r="ARI114" s="23"/>
      <c r="ARJ114" s="23"/>
      <c r="ARK114" s="23"/>
      <c r="ARL114" s="23"/>
      <c r="ARM114" s="23"/>
      <c r="ARN114" s="23"/>
      <c r="ARO114" s="23"/>
      <c r="ARP114" s="23"/>
      <c r="ARQ114" s="23"/>
      <c r="ARR114" s="23"/>
      <c r="ARS114" s="23"/>
      <c r="ART114" s="23"/>
      <c r="ARU114" s="23"/>
      <c r="ARV114" s="22"/>
      <c r="ARW114" s="23"/>
      <c r="ARX114" s="23"/>
      <c r="ARY114" s="23"/>
      <c r="ARZ114" s="23"/>
      <c r="ASA114" s="23"/>
      <c r="ASB114" s="23"/>
      <c r="ASC114" s="23"/>
      <c r="ASD114" s="23"/>
      <c r="ASE114" s="23"/>
      <c r="ASF114" s="23"/>
      <c r="ASG114" s="23"/>
      <c r="ASH114" s="23"/>
      <c r="ASI114" s="23"/>
      <c r="ASJ114" s="23"/>
      <c r="ASK114" s="23"/>
      <c r="ASL114" s="23"/>
      <c r="ASM114" s="23"/>
      <c r="ASN114" s="23"/>
      <c r="ASO114" s="23"/>
      <c r="ASP114" s="23"/>
      <c r="ASQ114" s="23"/>
      <c r="ASR114" s="22"/>
      <c r="ASS114" s="23"/>
      <c r="AST114" s="23"/>
      <c r="ASU114" s="23"/>
      <c r="ASV114" s="23"/>
      <c r="ASW114" s="23"/>
      <c r="ASX114" s="23"/>
      <c r="ASY114" s="23"/>
      <c r="ASZ114" s="23"/>
      <c r="ATA114" s="23"/>
      <c r="ATB114" s="23"/>
      <c r="ATC114" s="23"/>
      <c r="ATD114" s="23"/>
      <c r="ATE114" s="23"/>
      <c r="ATF114" s="23"/>
      <c r="ATG114" s="23"/>
      <c r="ATH114" s="23"/>
      <c r="ATI114" s="23"/>
      <c r="ATJ114" s="23"/>
      <c r="ATK114" s="23"/>
      <c r="ATL114" s="23"/>
      <c r="ATM114" s="23"/>
      <c r="ATN114" s="22"/>
      <c r="ATO114" s="23"/>
      <c r="ATP114" s="23"/>
      <c r="ATQ114" s="23"/>
      <c r="ATR114" s="23"/>
      <c r="ATS114" s="23"/>
      <c r="ATT114" s="23"/>
      <c r="ATU114" s="23"/>
      <c r="ATV114" s="23"/>
      <c r="ATW114" s="23"/>
      <c r="ATX114" s="23"/>
      <c r="ATY114" s="23"/>
      <c r="ATZ114" s="23"/>
      <c r="AUA114" s="23"/>
      <c r="AUB114" s="23"/>
      <c r="AUC114" s="23"/>
      <c r="AUD114" s="23"/>
      <c r="AUE114" s="23"/>
      <c r="AUF114" s="23"/>
      <c r="AUG114" s="23"/>
      <c r="AUH114" s="23"/>
      <c r="AUI114" s="23"/>
      <c r="AUJ114" s="22"/>
      <c r="AUK114" s="23"/>
      <c r="AUL114" s="23"/>
      <c r="AUM114" s="23"/>
      <c r="AUN114" s="23"/>
      <c r="AUO114" s="23"/>
      <c r="AUP114" s="23"/>
      <c r="AUQ114" s="23"/>
      <c r="AUR114" s="23"/>
      <c r="AUS114" s="23"/>
      <c r="AUT114" s="23"/>
      <c r="AUU114" s="23"/>
      <c r="AUV114" s="23"/>
      <c r="AUW114" s="23"/>
      <c r="AUX114" s="23"/>
      <c r="AUY114" s="23"/>
      <c r="AUZ114" s="23"/>
      <c r="AVA114" s="23"/>
      <c r="AVB114" s="23"/>
      <c r="AVC114" s="23"/>
      <c r="AVD114" s="23"/>
      <c r="AVE114" s="23"/>
      <c r="AVF114" s="22"/>
      <c r="AVG114" s="23"/>
      <c r="AVH114" s="23"/>
      <c r="AVI114" s="23"/>
      <c r="AVJ114" s="23"/>
      <c r="AVK114" s="23"/>
      <c r="AVL114" s="23"/>
      <c r="AVM114" s="23"/>
      <c r="AVN114" s="23"/>
      <c r="AVO114" s="23"/>
      <c r="AVP114" s="23"/>
      <c r="AVQ114" s="23"/>
      <c r="AVR114" s="23"/>
      <c r="AVS114" s="23"/>
      <c r="AVT114" s="23"/>
      <c r="AVU114" s="23"/>
      <c r="AVV114" s="23"/>
      <c r="AVW114" s="23"/>
      <c r="AVX114" s="23"/>
      <c r="AVY114" s="23"/>
      <c r="AVZ114" s="23"/>
      <c r="AWA114" s="23"/>
      <c r="AWB114" s="22"/>
      <c r="AWC114" s="23"/>
      <c r="AWD114" s="23"/>
      <c r="AWE114" s="23"/>
      <c r="AWF114" s="23"/>
      <c r="AWG114" s="23"/>
      <c r="AWH114" s="23"/>
      <c r="AWI114" s="23"/>
      <c r="AWJ114" s="23"/>
      <c r="AWK114" s="23"/>
      <c r="AWL114" s="23"/>
      <c r="AWM114" s="23"/>
      <c r="AWN114" s="23"/>
      <c r="AWO114" s="23"/>
      <c r="AWP114" s="23"/>
      <c r="AWQ114" s="23"/>
      <c r="AWR114" s="23"/>
      <c r="AWS114" s="23"/>
      <c r="AWT114" s="23"/>
      <c r="AWU114" s="23"/>
      <c r="AWV114" s="23"/>
      <c r="AWW114" s="23"/>
      <c r="AWX114" s="22"/>
      <c r="AWY114" s="23"/>
      <c r="AWZ114" s="23"/>
      <c r="AXA114" s="23"/>
      <c r="AXB114" s="23"/>
      <c r="AXC114" s="23"/>
      <c r="AXD114" s="23"/>
      <c r="AXE114" s="23"/>
      <c r="AXF114" s="23"/>
      <c r="AXG114" s="23"/>
      <c r="AXH114" s="23"/>
      <c r="AXI114" s="23"/>
      <c r="AXJ114" s="23"/>
      <c r="AXK114" s="23"/>
      <c r="AXL114" s="23"/>
      <c r="AXM114" s="23"/>
      <c r="AXN114" s="23"/>
      <c r="AXO114" s="23"/>
      <c r="AXP114" s="23"/>
      <c r="AXQ114" s="23"/>
      <c r="AXR114" s="23"/>
      <c r="AXS114" s="23"/>
      <c r="AXT114" s="22"/>
      <c r="AXU114" s="23"/>
      <c r="AXV114" s="23"/>
      <c r="AXW114" s="23"/>
      <c r="AXX114" s="23"/>
      <c r="AXY114" s="23"/>
      <c r="AXZ114" s="23"/>
      <c r="AYA114" s="23"/>
      <c r="AYB114" s="23"/>
      <c r="AYC114" s="23"/>
      <c r="AYD114" s="23"/>
      <c r="AYE114" s="23"/>
      <c r="AYF114" s="23"/>
      <c r="AYG114" s="23"/>
      <c r="AYH114" s="23"/>
      <c r="AYI114" s="23"/>
      <c r="AYJ114" s="23"/>
      <c r="AYK114" s="23"/>
      <c r="AYL114" s="23"/>
      <c r="AYM114" s="23"/>
      <c r="AYN114" s="23"/>
      <c r="AYO114" s="23"/>
      <c r="AYP114" s="22"/>
      <c r="AYQ114" s="23"/>
      <c r="AYR114" s="23"/>
      <c r="AYS114" s="23"/>
      <c r="AYT114" s="23"/>
      <c r="AYU114" s="23"/>
      <c r="AYV114" s="23"/>
      <c r="AYW114" s="23"/>
      <c r="AYX114" s="23"/>
      <c r="AYY114" s="23"/>
      <c r="AYZ114" s="23"/>
      <c r="AZA114" s="23"/>
      <c r="AZB114" s="23"/>
      <c r="AZC114" s="23"/>
      <c r="AZD114" s="23"/>
      <c r="AZE114" s="23"/>
      <c r="AZF114" s="23"/>
      <c r="AZG114" s="23"/>
      <c r="AZH114" s="23"/>
      <c r="AZI114" s="23"/>
      <c r="AZJ114" s="23"/>
      <c r="AZK114" s="23"/>
      <c r="AZL114" s="22"/>
      <c r="AZM114" s="23"/>
      <c r="AZN114" s="23"/>
      <c r="AZO114" s="23"/>
      <c r="AZP114" s="23"/>
      <c r="AZQ114" s="23"/>
      <c r="AZR114" s="23"/>
      <c r="AZS114" s="23"/>
      <c r="AZT114" s="23"/>
      <c r="AZU114" s="23"/>
      <c r="AZV114" s="23"/>
      <c r="AZW114" s="23"/>
      <c r="AZX114" s="23"/>
      <c r="AZY114" s="23"/>
      <c r="AZZ114" s="23"/>
      <c r="BAA114" s="23"/>
      <c r="BAB114" s="23"/>
      <c r="BAC114" s="23"/>
      <c r="BAD114" s="23"/>
      <c r="BAE114" s="23"/>
      <c r="BAF114" s="23"/>
      <c r="BAG114" s="23"/>
      <c r="BAH114" s="22"/>
      <c r="BAI114" s="23"/>
      <c r="BAJ114" s="23"/>
      <c r="BAK114" s="23"/>
      <c r="BAL114" s="23"/>
      <c r="BAM114" s="23"/>
      <c r="BAN114" s="23"/>
      <c r="BAO114" s="23"/>
      <c r="BAP114" s="23"/>
      <c r="BAQ114" s="23"/>
      <c r="BAR114" s="23"/>
      <c r="BAS114" s="23"/>
      <c r="BAT114" s="23"/>
      <c r="BAU114" s="23"/>
      <c r="BAV114" s="23"/>
      <c r="BAW114" s="23"/>
      <c r="BAX114" s="23"/>
      <c r="BAY114" s="23"/>
      <c r="BAZ114" s="23"/>
      <c r="BBA114" s="23"/>
      <c r="BBB114" s="23"/>
      <c r="BBC114" s="23"/>
      <c r="BBD114" s="22"/>
      <c r="BBE114" s="23"/>
      <c r="BBF114" s="23"/>
      <c r="BBG114" s="23"/>
      <c r="BBH114" s="23"/>
      <c r="BBI114" s="23"/>
      <c r="BBJ114" s="23"/>
      <c r="BBK114" s="23"/>
      <c r="BBL114" s="23"/>
      <c r="BBM114" s="23"/>
      <c r="BBN114" s="23"/>
      <c r="BBO114" s="23"/>
      <c r="BBP114" s="23"/>
      <c r="BBQ114" s="23"/>
      <c r="BBR114" s="23"/>
      <c r="BBS114" s="23"/>
      <c r="BBT114" s="23"/>
      <c r="BBU114" s="23"/>
      <c r="BBV114" s="23"/>
      <c r="BBW114" s="23"/>
      <c r="BBX114" s="23"/>
      <c r="BBY114" s="23"/>
      <c r="BBZ114" s="22"/>
      <c r="BCA114" s="23"/>
      <c r="BCB114" s="23"/>
      <c r="BCC114" s="23"/>
      <c r="BCD114" s="23"/>
      <c r="BCE114" s="23"/>
      <c r="BCF114" s="23"/>
      <c r="BCG114" s="23"/>
      <c r="BCH114" s="23"/>
      <c r="BCI114" s="23"/>
      <c r="BCJ114" s="23"/>
      <c r="BCK114" s="23"/>
      <c r="BCL114" s="23"/>
      <c r="BCM114" s="23"/>
      <c r="BCN114" s="23"/>
      <c r="BCO114" s="23"/>
      <c r="BCP114" s="23"/>
      <c r="BCQ114" s="23"/>
      <c r="BCR114" s="23"/>
      <c r="BCS114" s="23"/>
      <c r="BCT114" s="23"/>
      <c r="BCU114" s="23"/>
      <c r="BCV114" s="22"/>
      <c r="BCW114" s="23"/>
      <c r="BCX114" s="23"/>
      <c r="BCY114" s="23"/>
      <c r="BCZ114" s="23"/>
      <c r="BDA114" s="23"/>
      <c r="BDB114" s="23"/>
      <c r="BDC114" s="23"/>
      <c r="BDD114" s="23"/>
      <c r="BDE114" s="23"/>
      <c r="BDF114" s="23"/>
      <c r="BDG114" s="23"/>
      <c r="BDH114" s="23"/>
      <c r="BDI114" s="23"/>
      <c r="BDJ114" s="23"/>
      <c r="BDK114" s="23"/>
      <c r="BDL114" s="23"/>
      <c r="BDM114" s="23"/>
      <c r="BDN114" s="23"/>
      <c r="BDO114" s="23"/>
      <c r="BDP114" s="23"/>
      <c r="BDQ114" s="23"/>
      <c r="BDR114" s="22"/>
      <c r="BDS114" s="23"/>
      <c r="BDT114" s="23"/>
      <c r="BDU114" s="23"/>
      <c r="BDV114" s="23"/>
      <c r="BDW114" s="23"/>
      <c r="BDX114" s="23"/>
      <c r="BDY114" s="23"/>
      <c r="BDZ114" s="23"/>
      <c r="BEA114" s="23"/>
      <c r="BEB114" s="23"/>
      <c r="BEC114" s="23"/>
      <c r="BED114" s="23"/>
      <c r="BEE114" s="23"/>
      <c r="BEF114" s="23"/>
      <c r="BEG114" s="23"/>
      <c r="BEH114" s="23"/>
      <c r="BEI114" s="23"/>
      <c r="BEJ114" s="23"/>
      <c r="BEK114" s="23"/>
      <c r="BEL114" s="23"/>
      <c r="BEM114" s="23"/>
      <c r="BEN114" s="22"/>
      <c r="BEO114" s="23"/>
      <c r="BEP114" s="23"/>
      <c r="BEQ114" s="23"/>
      <c r="BER114" s="23"/>
      <c r="BES114" s="23"/>
      <c r="BET114" s="23"/>
      <c r="BEU114" s="23"/>
      <c r="BEV114" s="23"/>
      <c r="BEW114" s="23"/>
      <c r="BEX114" s="23"/>
      <c r="BEY114" s="23"/>
      <c r="BEZ114" s="23"/>
      <c r="BFA114" s="23"/>
      <c r="BFB114" s="23"/>
      <c r="BFC114" s="23"/>
      <c r="BFD114" s="23"/>
      <c r="BFE114" s="23"/>
      <c r="BFF114" s="23"/>
      <c r="BFG114" s="23"/>
      <c r="BFH114" s="23"/>
      <c r="BFI114" s="23"/>
      <c r="BFJ114" s="22"/>
      <c r="BFK114" s="23"/>
      <c r="BFL114" s="23"/>
      <c r="BFM114" s="23"/>
      <c r="BFN114" s="23"/>
      <c r="BFO114" s="23"/>
      <c r="BFP114" s="23"/>
      <c r="BFQ114" s="23"/>
      <c r="BFR114" s="23"/>
      <c r="BFS114" s="23"/>
      <c r="BFT114" s="23"/>
      <c r="BFU114" s="23"/>
      <c r="BFV114" s="23"/>
      <c r="BFW114" s="23"/>
      <c r="BFX114" s="23"/>
      <c r="BFY114" s="23"/>
      <c r="BFZ114" s="23"/>
      <c r="BGA114" s="23"/>
      <c r="BGB114" s="23"/>
      <c r="BGC114" s="23"/>
      <c r="BGD114" s="23"/>
      <c r="BGE114" s="23"/>
      <c r="BGF114" s="22"/>
      <c r="BGG114" s="23"/>
      <c r="BGH114" s="23"/>
      <c r="BGI114" s="23"/>
      <c r="BGJ114" s="23"/>
      <c r="BGK114" s="23"/>
      <c r="BGL114" s="23"/>
      <c r="BGM114" s="23"/>
      <c r="BGN114" s="23"/>
      <c r="BGO114" s="23"/>
      <c r="BGP114" s="23"/>
      <c r="BGQ114" s="23"/>
      <c r="BGR114" s="23"/>
      <c r="BGS114" s="23"/>
      <c r="BGT114" s="23"/>
      <c r="BGU114" s="23"/>
      <c r="BGV114" s="23"/>
      <c r="BGW114" s="23"/>
      <c r="BGX114" s="23"/>
      <c r="BGY114" s="23"/>
      <c r="BGZ114" s="23"/>
      <c r="BHA114" s="23"/>
      <c r="BHB114" s="22"/>
      <c r="BHC114" s="23"/>
      <c r="BHD114" s="23"/>
      <c r="BHE114" s="23"/>
      <c r="BHF114" s="23"/>
      <c r="BHG114" s="23"/>
      <c r="BHH114" s="23"/>
      <c r="BHI114" s="23"/>
      <c r="BHJ114" s="23"/>
      <c r="BHK114" s="23"/>
      <c r="BHL114" s="23"/>
      <c r="BHM114" s="23"/>
      <c r="BHN114" s="23"/>
      <c r="BHO114" s="23"/>
      <c r="BHP114" s="23"/>
      <c r="BHQ114" s="23"/>
      <c r="BHR114" s="23"/>
      <c r="BHS114" s="23"/>
      <c r="BHT114" s="23"/>
      <c r="BHU114" s="23"/>
      <c r="BHV114" s="23"/>
      <c r="BHW114" s="23"/>
      <c r="BHX114" s="22"/>
      <c r="BHY114" s="23"/>
      <c r="BHZ114" s="23"/>
      <c r="BIA114" s="23"/>
      <c r="BIB114" s="23"/>
      <c r="BIC114" s="23"/>
      <c r="BID114" s="23"/>
      <c r="BIE114" s="23"/>
      <c r="BIF114" s="23"/>
      <c r="BIG114" s="23"/>
      <c r="BIH114" s="23"/>
      <c r="BII114" s="23"/>
      <c r="BIJ114" s="23"/>
      <c r="BIK114" s="23"/>
      <c r="BIL114" s="23"/>
      <c r="BIM114" s="23"/>
      <c r="BIN114" s="23"/>
      <c r="BIO114" s="23"/>
      <c r="BIP114" s="23"/>
      <c r="BIQ114" s="23"/>
      <c r="BIR114" s="23"/>
      <c r="BIS114" s="23"/>
      <c r="BIT114" s="22"/>
      <c r="BIU114" s="23"/>
      <c r="BIV114" s="23"/>
      <c r="BIW114" s="23"/>
      <c r="BIX114" s="23"/>
      <c r="BIY114" s="23"/>
      <c r="BIZ114" s="23"/>
      <c r="BJA114" s="23"/>
      <c r="BJB114" s="23"/>
      <c r="BJC114" s="23"/>
      <c r="BJD114" s="23"/>
      <c r="BJE114" s="23"/>
      <c r="BJF114" s="23"/>
      <c r="BJG114" s="23"/>
      <c r="BJH114" s="23"/>
      <c r="BJI114" s="23"/>
      <c r="BJJ114" s="23"/>
      <c r="BJK114" s="23"/>
      <c r="BJL114" s="23"/>
      <c r="BJM114" s="23"/>
      <c r="BJN114" s="23"/>
      <c r="BJO114" s="23"/>
      <c r="BJP114" s="22"/>
      <c r="BJQ114" s="23"/>
      <c r="BJR114" s="23"/>
      <c r="BJS114" s="23"/>
      <c r="BJT114" s="23"/>
      <c r="BJU114" s="23"/>
      <c r="BJV114" s="23"/>
      <c r="BJW114" s="23"/>
      <c r="BJX114" s="23"/>
      <c r="BJY114" s="23"/>
      <c r="BJZ114" s="23"/>
      <c r="BKA114" s="23"/>
      <c r="BKB114" s="23"/>
      <c r="BKC114" s="23"/>
      <c r="BKD114" s="23"/>
      <c r="BKE114" s="23"/>
      <c r="BKF114" s="23"/>
      <c r="BKG114" s="23"/>
      <c r="BKH114" s="23"/>
      <c r="BKI114" s="23"/>
      <c r="BKJ114" s="23"/>
      <c r="BKK114" s="23"/>
      <c r="BKL114" s="22"/>
      <c r="BKM114" s="23"/>
      <c r="BKN114" s="23"/>
      <c r="BKO114" s="23"/>
      <c r="BKP114" s="23"/>
      <c r="BKQ114" s="23"/>
      <c r="BKR114" s="23"/>
      <c r="BKS114" s="23"/>
      <c r="BKT114" s="23"/>
      <c r="BKU114" s="23"/>
      <c r="BKV114" s="23"/>
      <c r="BKW114" s="23"/>
      <c r="BKX114" s="23"/>
      <c r="BKY114" s="23"/>
      <c r="BKZ114" s="23"/>
      <c r="BLA114" s="23"/>
      <c r="BLB114" s="23"/>
      <c r="BLC114" s="23"/>
      <c r="BLD114" s="23"/>
      <c r="BLE114" s="23"/>
      <c r="BLF114" s="23"/>
      <c r="BLG114" s="23"/>
      <c r="BLH114" s="22"/>
      <c r="BLI114" s="23"/>
      <c r="BLJ114" s="23"/>
      <c r="BLK114" s="23"/>
      <c r="BLL114" s="23"/>
      <c r="BLM114" s="23"/>
      <c r="BLN114" s="23"/>
      <c r="BLO114" s="23"/>
      <c r="BLP114" s="23"/>
      <c r="BLQ114" s="23"/>
      <c r="BLR114" s="23"/>
      <c r="BLS114" s="23"/>
      <c r="BLT114" s="23"/>
      <c r="BLU114" s="23"/>
      <c r="BLV114" s="23"/>
      <c r="BLW114" s="23"/>
      <c r="BLX114" s="23"/>
      <c r="BLY114" s="23"/>
      <c r="BLZ114" s="23"/>
      <c r="BMA114" s="23"/>
      <c r="BMB114" s="23"/>
      <c r="BMC114" s="23"/>
      <c r="BMD114" s="22"/>
      <c r="BME114" s="23"/>
      <c r="BMF114" s="23"/>
      <c r="BMG114" s="23"/>
      <c r="BMH114" s="23"/>
      <c r="BMI114" s="23"/>
      <c r="BMJ114" s="23"/>
      <c r="BMK114" s="23"/>
      <c r="BML114" s="23"/>
      <c r="BMM114" s="23"/>
      <c r="BMN114" s="23"/>
      <c r="BMO114" s="23"/>
      <c r="BMP114" s="23"/>
      <c r="BMQ114" s="23"/>
      <c r="BMR114" s="23"/>
      <c r="BMS114" s="23"/>
      <c r="BMT114" s="23"/>
      <c r="BMU114" s="23"/>
      <c r="BMV114" s="23"/>
      <c r="BMW114" s="23"/>
      <c r="BMX114" s="23"/>
      <c r="BMY114" s="23"/>
      <c r="BMZ114" s="22"/>
      <c r="BNA114" s="23"/>
      <c r="BNB114" s="23"/>
      <c r="BNC114" s="23"/>
      <c r="BND114" s="23"/>
      <c r="BNE114" s="23"/>
      <c r="BNF114" s="23"/>
      <c r="BNG114" s="23"/>
      <c r="BNH114" s="23"/>
      <c r="BNI114" s="23"/>
      <c r="BNJ114" s="23"/>
      <c r="BNK114" s="23"/>
      <c r="BNL114" s="23"/>
      <c r="BNM114" s="23"/>
      <c r="BNN114" s="23"/>
      <c r="BNO114" s="23"/>
      <c r="BNP114" s="23"/>
      <c r="BNQ114" s="23"/>
      <c r="BNR114" s="23"/>
      <c r="BNS114" s="23"/>
      <c r="BNT114" s="23"/>
      <c r="BNU114" s="23"/>
      <c r="BNV114" s="22"/>
      <c r="BNW114" s="23"/>
      <c r="BNX114" s="23"/>
      <c r="BNY114" s="23"/>
      <c r="BNZ114" s="23"/>
      <c r="BOA114" s="23"/>
      <c r="BOB114" s="23"/>
      <c r="BOC114" s="23"/>
      <c r="BOD114" s="23"/>
      <c r="BOE114" s="23"/>
      <c r="BOF114" s="23"/>
      <c r="BOG114" s="23"/>
      <c r="BOH114" s="23"/>
      <c r="BOI114" s="23"/>
      <c r="BOJ114" s="23"/>
      <c r="BOK114" s="23"/>
      <c r="BOL114" s="23"/>
      <c r="BOM114" s="23"/>
      <c r="BON114" s="23"/>
      <c r="BOO114" s="23"/>
      <c r="BOP114" s="23"/>
      <c r="BOQ114" s="23"/>
      <c r="BOR114" s="22"/>
      <c r="BOS114" s="23"/>
      <c r="BOT114" s="23"/>
      <c r="BOU114" s="23"/>
      <c r="BOV114" s="23"/>
      <c r="BOW114" s="23"/>
      <c r="BOX114" s="23"/>
      <c r="BOY114" s="23"/>
      <c r="BOZ114" s="23"/>
      <c r="BPA114" s="23"/>
      <c r="BPB114" s="23"/>
      <c r="BPC114" s="23"/>
      <c r="BPD114" s="23"/>
      <c r="BPE114" s="23"/>
      <c r="BPF114" s="23"/>
      <c r="BPG114" s="23"/>
      <c r="BPH114" s="23"/>
      <c r="BPI114" s="23"/>
      <c r="BPJ114" s="23"/>
      <c r="BPK114" s="23"/>
      <c r="BPL114" s="23"/>
      <c r="BPM114" s="23"/>
      <c r="BPN114" s="22"/>
      <c r="BPO114" s="23"/>
      <c r="BPP114" s="23"/>
      <c r="BPQ114" s="23"/>
      <c r="BPR114" s="23"/>
      <c r="BPS114" s="23"/>
      <c r="BPT114" s="23"/>
      <c r="BPU114" s="23"/>
      <c r="BPV114" s="23"/>
      <c r="BPW114" s="23"/>
      <c r="BPX114" s="23"/>
      <c r="BPY114" s="23"/>
      <c r="BPZ114" s="23"/>
      <c r="BQA114" s="23"/>
      <c r="BQB114" s="23"/>
      <c r="BQC114" s="23"/>
      <c r="BQD114" s="23"/>
      <c r="BQE114" s="23"/>
      <c r="BQF114" s="23"/>
      <c r="BQG114" s="23"/>
      <c r="BQH114" s="23"/>
      <c r="BQI114" s="23"/>
      <c r="BQJ114" s="22"/>
      <c r="BQK114" s="23"/>
      <c r="BQL114" s="23"/>
      <c r="BQM114" s="23"/>
      <c r="BQN114" s="23"/>
      <c r="BQO114" s="23"/>
      <c r="BQP114" s="23"/>
      <c r="BQQ114" s="23"/>
      <c r="BQR114" s="23"/>
      <c r="BQS114" s="23"/>
      <c r="BQT114" s="23"/>
      <c r="BQU114" s="23"/>
      <c r="BQV114" s="23"/>
      <c r="BQW114" s="23"/>
      <c r="BQX114" s="23"/>
      <c r="BQY114" s="23"/>
      <c r="BQZ114" s="23"/>
      <c r="BRA114" s="23"/>
      <c r="BRB114" s="23"/>
      <c r="BRC114" s="23"/>
      <c r="BRD114" s="23"/>
      <c r="BRE114" s="23"/>
      <c r="BRF114" s="22"/>
      <c r="BRG114" s="23"/>
      <c r="BRH114" s="23"/>
      <c r="BRI114" s="23"/>
      <c r="BRJ114" s="23"/>
      <c r="BRK114" s="23"/>
      <c r="BRL114" s="23"/>
      <c r="BRM114" s="23"/>
      <c r="BRN114" s="23"/>
      <c r="BRO114" s="23"/>
      <c r="BRP114" s="23"/>
      <c r="BRQ114" s="23"/>
      <c r="BRR114" s="23"/>
      <c r="BRS114" s="23"/>
      <c r="BRT114" s="23"/>
      <c r="BRU114" s="23"/>
      <c r="BRV114" s="23"/>
      <c r="BRW114" s="23"/>
      <c r="BRX114" s="23"/>
      <c r="BRY114" s="23"/>
      <c r="BRZ114" s="23"/>
      <c r="BSA114" s="23"/>
      <c r="BSB114" s="22"/>
      <c r="BSC114" s="23"/>
      <c r="BSD114" s="23"/>
      <c r="BSE114" s="23"/>
      <c r="BSF114" s="23"/>
      <c r="BSG114" s="23"/>
      <c r="BSH114" s="23"/>
      <c r="BSI114" s="23"/>
      <c r="BSJ114" s="23"/>
      <c r="BSK114" s="23"/>
      <c r="BSL114" s="23"/>
      <c r="BSM114" s="23"/>
      <c r="BSN114" s="23"/>
      <c r="BSO114" s="23"/>
      <c r="BSP114" s="23"/>
      <c r="BSQ114" s="23"/>
      <c r="BSR114" s="23"/>
      <c r="BSS114" s="23"/>
      <c r="BST114" s="23"/>
      <c r="BSU114" s="23"/>
      <c r="BSV114" s="23"/>
      <c r="BSW114" s="23"/>
      <c r="BSX114" s="22"/>
      <c r="BSY114" s="23"/>
      <c r="BSZ114" s="23"/>
      <c r="BTA114" s="23"/>
      <c r="BTB114" s="23"/>
      <c r="BTC114" s="23"/>
      <c r="BTD114" s="23"/>
      <c r="BTE114" s="23"/>
      <c r="BTF114" s="23"/>
      <c r="BTG114" s="23"/>
      <c r="BTH114" s="23"/>
      <c r="BTI114" s="23"/>
      <c r="BTJ114" s="23"/>
      <c r="BTK114" s="23"/>
      <c r="BTL114" s="23"/>
      <c r="BTM114" s="23"/>
      <c r="BTN114" s="23"/>
      <c r="BTO114" s="23"/>
      <c r="BTP114" s="23"/>
      <c r="BTQ114" s="23"/>
      <c r="BTR114" s="23"/>
      <c r="BTS114" s="23"/>
      <c r="BTT114" s="22"/>
      <c r="BTU114" s="23"/>
      <c r="BTV114" s="23"/>
      <c r="BTW114" s="23"/>
      <c r="BTX114" s="23"/>
      <c r="BTY114" s="23"/>
      <c r="BTZ114" s="23"/>
      <c r="BUA114" s="23"/>
      <c r="BUB114" s="23"/>
      <c r="BUC114" s="23"/>
      <c r="BUD114" s="23"/>
      <c r="BUE114" s="23"/>
      <c r="BUF114" s="23"/>
      <c r="BUG114" s="23"/>
      <c r="BUH114" s="23"/>
      <c r="BUI114" s="23"/>
      <c r="BUJ114" s="23"/>
      <c r="BUK114" s="23"/>
      <c r="BUL114" s="23"/>
      <c r="BUM114" s="23"/>
      <c r="BUN114" s="23"/>
      <c r="BUO114" s="23"/>
      <c r="BUP114" s="22"/>
      <c r="BUQ114" s="23"/>
      <c r="BUR114" s="23"/>
      <c r="BUS114" s="23"/>
      <c r="BUT114" s="23"/>
      <c r="BUU114" s="23"/>
      <c r="BUV114" s="23"/>
      <c r="BUW114" s="23"/>
      <c r="BUX114" s="23"/>
      <c r="BUY114" s="23"/>
      <c r="BUZ114" s="23"/>
      <c r="BVA114" s="23"/>
      <c r="BVB114" s="23"/>
      <c r="BVC114" s="23"/>
      <c r="BVD114" s="23"/>
      <c r="BVE114" s="23"/>
      <c r="BVF114" s="23"/>
      <c r="BVG114" s="23"/>
      <c r="BVH114" s="23"/>
      <c r="BVI114" s="23"/>
      <c r="BVJ114" s="23"/>
      <c r="BVK114" s="23"/>
      <c r="BVL114" s="22"/>
      <c r="BVM114" s="23"/>
      <c r="BVN114" s="23"/>
      <c r="BVO114" s="23"/>
      <c r="BVP114" s="23"/>
      <c r="BVQ114" s="23"/>
      <c r="BVR114" s="23"/>
      <c r="BVS114" s="23"/>
      <c r="BVT114" s="23"/>
      <c r="BVU114" s="23"/>
      <c r="BVV114" s="23"/>
      <c r="BVW114" s="23"/>
      <c r="BVX114" s="23"/>
      <c r="BVY114" s="23"/>
      <c r="BVZ114" s="23"/>
      <c r="BWA114" s="23"/>
      <c r="BWB114" s="23"/>
      <c r="BWC114" s="23"/>
      <c r="BWD114" s="23"/>
      <c r="BWE114" s="23"/>
      <c r="BWF114" s="23"/>
      <c r="BWG114" s="23"/>
      <c r="BWH114" s="22"/>
      <c r="BWI114" s="23"/>
      <c r="BWJ114" s="23"/>
      <c r="BWK114" s="23"/>
      <c r="BWL114" s="23"/>
      <c r="BWM114" s="23"/>
      <c r="BWN114" s="23"/>
      <c r="BWO114" s="23"/>
      <c r="BWP114" s="23"/>
      <c r="BWQ114" s="23"/>
      <c r="BWR114" s="23"/>
      <c r="BWS114" s="23"/>
      <c r="BWT114" s="23"/>
      <c r="BWU114" s="23"/>
      <c r="BWV114" s="23"/>
      <c r="BWW114" s="23"/>
      <c r="BWX114" s="23"/>
      <c r="BWY114" s="23"/>
      <c r="BWZ114" s="23"/>
      <c r="BXA114" s="23"/>
      <c r="BXB114" s="23"/>
      <c r="BXC114" s="23"/>
      <c r="BXD114" s="22"/>
      <c r="BXE114" s="23"/>
      <c r="BXF114" s="23"/>
      <c r="BXG114" s="23"/>
      <c r="BXH114" s="23"/>
      <c r="BXI114" s="23"/>
      <c r="BXJ114" s="23"/>
      <c r="BXK114" s="23"/>
      <c r="BXL114" s="23"/>
      <c r="BXM114" s="23"/>
      <c r="BXN114" s="23"/>
      <c r="BXO114" s="23"/>
      <c r="BXP114" s="23"/>
      <c r="BXQ114" s="23"/>
      <c r="BXR114" s="23"/>
      <c r="BXS114" s="23"/>
      <c r="BXT114" s="23"/>
      <c r="BXU114" s="23"/>
      <c r="BXV114" s="23"/>
      <c r="BXW114" s="23"/>
      <c r="BXX114" s="23"/>
      <c r="BXY114" s="23"/>
      <c r="BXZ114" s="22"/>
      <c r="BYA114" s="23"/>
      <c r="BYB114" s="23"/>
      <c r="BYC114" s="23"/>
      <c r="BYD114" s="23"/>
      <c r="BYE114" s="23"/>
      <c r="BYF114" s="23"/>
      <c r="BYG114" s="23"/>
      <c r="BYH114" s="23"/>
      <c r="BYI114" s="23"/>
      <c r="BYJ114" s="23"/>
      <c r="BYK114" s="23"/>
      <c r="BYL114" s="23"/>
      <c r="BYM114" s="23"/>
      <c r="BYN114" s="23"/>
      <c r="BYO114" s="23"/>
      <c r="BYP114" s="23"/>
      <c r="BYQ114" s="23"/>
      <c r="BYR114" s="23"/>
      <c r="BYS114" s="23"/>
      <c r="BYT114" s="23"/>
      <c r="BYU114" s="23"/>
      <c r="BYV114" s="22"/>
      <c r="BYW114" s="23"/>
      <c r="BYX114" s="23"/>
      <c r="BYY114" s="23"/>
      <c r="BYZ114" s="23"/>
      <c r="BZA114" s="23"/>
      <c r="BZB114" s="23"/>
      <c r="BZC114" s="23"/>
      <c r="BZD114" s="23"/>
      <c r="BZE114" s="23"/>
      <c r="BZF114" s="23"/>
      <c r="BZG114" s="23"/>
      <c r="BZH114" s="23"/>
      <c r="BZI114" s="23"/>
      <c r="BZJ114" s="23"/>
      <c r="BZK114" s="23"/>
      <c r="BZL114" s="23"/>
      <c r="BZM114" s="23"/>
      <c r="BZN114" s="23"/>
      <c r="BZO114" s="23"/>
      <c r="BZP114" s="23"/>
      <c r="BZQ114" s="23"/>
      <c r="BZR114" s="22"/>
      <c r="BZS114" s="23"/>
      <c r="BZT114" s="23"/>
      <c r="BZU114" s="23"/>
      <c r="BZV114" s="23"/>
      <c r="BZW114" s="23"/>
      <c r="BZX114" s="23"/>
      <c r="BZY114" s="23"/>
      <c r="BZZ114" s="23"/>
      <c r="CAA114" s="23"/>
      <c r="CAB114" s="23"/>
      <c r="CAC114" s="23"/>
      <c r="CAD114" s="23"/>
      <c r="CAE114" s="23"/>
      <c r="CAF114" s="23"/>
      <c r="CAG114" s="23"/>
      <c r="CAH114" s="23"/>
      <c r="CAI114" s="23"/>
      <c r="CAJ114" s="23"/>
      <c r="CAK114" s="23"/>
      <c r="CAL114" s="23"/>
      <c r="CAM114" s="23"/>
      <c r="CAN114" s="22"/>
      <c r="CAO114" s="23"/>
      <c r="CAP114" s="23"/>
      <c r="CAQ114" s="23"/>
      <c r="CAR114" s="23"/>
      <c r="CAS114" s="23"/>
      <c r="CAT114" s="23"/>
      <c r="CAU114" s="23"/>
      <c r="CAV114" s="23"/>
      <c r="CAW114" s="23"/>
      <c r="CAX114" s="23"/>
      <c r="CAY114" s="23"/>
      <c r="CAZ114" s="23"/>
      <c r="CBA114" s="23"/>
      <c r="CBB114" s="23"/>
      <c r="CBC114" s="23"/>
      <c r="CBD114" s="23"/>
      <c r="CBE114" s="23"/>
      <c r="CBF114" s="23"/>
      <c r="CBG114" s="23"/>
      <c r="CBH114" s="23"/>
      <c r="CBI114" s="23"/>
      <c r="CBJ114" s="22"/>
      <c r="CBK114" s="23"/>
      <c r="CBL114" s="23"/>
      <c r="CBM114" s="23"/>
      <c r="CBN114" s="23"/>
      <c r="CBO114" s="23"/>
      <c r="CBP114" s="23"/>
      <c r="CBQ114" s="23"/>
      <c r="CBR114" s="23"/>
      <c r="CBS114" s="23"/>
      <c r="CBT114" s="23"/>
      <c r="CBU114" s="23"/>
      <c r="CBV114" s="23"/>
      <c r="CBW114" s="23"/>
      <c r="CBX114" s="23"/>
      <c r="CBY114" s="23"/>
      <c r="CBZ114" s="23"/>
      <c r="CCA114" s="23"/>
      <c r="CCB114" s="23"/>
      <c r="CCC114" s="23"/>
      <c r="CCD114" s="23"/>
      <c r="CCE114" s="23"/>
      <c r="CCF114" s="22"/>
      <c r="CCG114" s="23"/>
      <c r="CCH114" s="23"/>
      <c r="CCI114" s="23"/>
      <c r="CCJ114" s="23"/>
      <c r="CCK114" s="23"/>
      <c r="CCL114" s="23"/>
      <c r="CCM114" s="23"/>
      <c r="CCN114" s="23"/>
      <c r="CCO114" s="23"/>
      <c r="CCP114" s="23"/>
      <c r="CCQ114" s="23"/>
      <c r="CCR114" s="23"/>
      <c r="CCS114" s="23"/>
      <c r="CCT114" s="23"/>
      <c r="CCU114" s="23"/>
      <c r="CCV114" s="23"/>
      <c r="CCW114" s="23"/>
      <c r="CCX114" s="23"/>
      <c r="CCY114" s="23"/>
      <c r="CCZ114" s="23"/>
      <c r="CDA114" s="23"/>
      <c r="CDB114" s="22"/>
      <c r="CDC114" s="23"/>
      <c r="CDD114" s="23"/>
      <c r="CDE114" s="23"/>
      <c r="CDF114" s="23"/>
      <c r="CDG114" s="23"/>
      <c r="CDH114" s="23"/>
      <c r="CDI114" s="23"/>
      <c r="CDJ114" s="23"/>
      <c r="CDK114" s="23"/>
      <c r="CDL114" s="23"/>
      <c r="CDM114" s="23"/>
      <c r="CDN114" s="23"/>
      <c r="CDO114" s="23"/>
      <c r="CDP114" s="23"/>
      <c r="CDQ114" s="23"/>
      <c r="CDR114" s="23"/>
      <c r="CDS114" s="23"/>
      <c r="CDT114" s="23"/>
      <c r="CDU114" s="23"/>
      <c r="CDV114" s="23"/>
      <c r="CDW114" s="23"/>
      <c r="CDX114" s="22"/>
      <c r="CDY114" s="23"/>
      <c r="CDZ114" s="23"/>
      <c r="CEA114" s="23"/>
      <c r="CEB114" s="23"/>
      <c r="CEC114" s="23"/>
      <c r="CED114" s="23"/>
      <c r="CEE114" s="23"/>
      <c r="CEF114" s="23"/>
      <c r="CEG114" s="23"/>
      <c r="CEH114" s="23"/>
      <c r="CEI114" s="23"/>
      <c r="CEJ114" s="23"/>
      <c r="CEK114" s="23"/>
      <c r="CEL114" s="23"/>
      <c r="CEM114" s="23"/>
      <c r="CEN114" s="23"/>
      <c r="CEO114" s="23"/>
      <c r="CEP114" s="23"/>
      <c r="CEQ114" s="23"/>
      <c r="CER114" s="23"/>
      <c r="CES114" s="23"/>
      <c r="CET114" s="22"/>
      <c r="CEU114" s="23"/>
      <c r="CEV114" s="23"/>
      <c r="CEW114" s="23"/>
      <c r="CEX114" s="23"/>
      <c r="CEY114" s="23"/>
      <c r="CEZ114" s="23"/>
      <c r="CFA114" s="23"/>
      <c r="CFB114" s="23"/>
      <c r="CFC114" s="23"/>
      <c r="CFD114" s="23"/>
      <c r="CFE114" s="23"/>
      <c r="CFF114" s="23"/>
      <c r="CFG114" s="23"/>
      <c r="CFH114" s="23"/>
      <c r="CFI114" s="23"/>
      <c r="CFJ114" s="23"/>
      <c r="CFK114" s="23"/>
      <c r="CFL114" s="23"/>
      <c r="CFM114" s="23"/>
      <c r="CFN114" s="23"/>
      <c r="CFO114" s="23"/>
      <c r="CFP114" s="22"/>
      <c r="CFQ114" s="23"/>
      <c r="CFR114" s="23"/>
      <c r="CFS114" s="23"/>
      <c r="CFT114" s="23"/>
      <c r="CFU114" s="23"/>
      <c r="CFV114" s="23"/>
      <c r="CFW114" s="23"/>
      <c r="CFX114" s="23"/>
      <c r="CFY114" s="23"/>
      <c r="CFZ114" s="23"/>
      <c r="CGA114" s="23"/>
      <c r="CGB114" s="23"/>
      <c r="CGC114" s="23"/>
      <c r="CGD114" s="23"/>
      <c r="CGE114" s="23"/>
      <c r="CGF114" s="23"/>
      <c r="CGG114" s="23"/>
      <c r="CGH114" s="23"/>
      <c r="CGI114" s="23"/>
      <c r="CGJ114" s="23"/>
      <c r="CGK114" s="23"/>
      <c r="CGL114" s="22"/>
      <c r="CGM114" s="23"/>
      <c r="CGN114" s="23"/>
      <c r="CGO114" s="23"/>
      <c r="CGP114" s="23"/>
      <c r="CGQ114" s="23"/>
      <c r="CGR114" s="23"/>
      <c r="CGS114" s="23"/>
      <c r="CGT114" s="23"/>
      <c r="CGU114" s="23"/>
      <c r="CGV114" s="23"/>
      <c r="CGW114" s="23"/>
      <c r="CGX114" s="23"/>
      <c r="CGY114" s="23"/>
      <c r="CGZ114" s="23"/>
      <c r="CHA114" s="23"/>
      <c r="CHB114" s="23"/>
      <c r="CHC114" s="23"/>
      <c r="CHD114" s="23"/>
      <c r="CHE114" s="23"/>
      <c r="CHF114" s="23"/>
      <c r="CHG114" s="23"/>
      <c r="CHH114" s="22"/>
      <c r="CHI114" s="23"/>
      <c r="CHJ114" s="23"/>
      <c r="CHK114" s="23"/>
      <c r="CHL114" s="23"/>
      <c r="CHM114" s="23"/>
      <c r="CHN114" s="23"/>
      <c r="CHO114" s="23"/>
      <c r="CHP114" s="23"/>
      <c r="CHQ114" s="23"/>
      <c r="CHR114" s="23"/>
      <c r="CHS114" s="23"/>
      <c r="CHT114" s="23"/>
      <c r="CHU114" s="23"/>
      <c r="CHV114" s="23"/>
      <c r="CHW114" s="23"/>
      <c r="CHX114" s="23"/>
      <c r="CHY114" s="23"/>
      <c r="CHZ114" s="23"/>
      <c r="CIA114" s="23"/>
      <c r="CIB114" s="23"/>
      <c r="CIC114" s="23"/>
      <c r="CID114" s="22"/>
      <c r="CIE114" s="23"/>
      <c r="CIF114" s="23"/>
      <c r="CIG114" s="23"/>
      <c r="CIH114" s="23"/>
      <c r="CII114" s="23"/>
      <c r="CIJ114" s="23"/>
      <c r="CIK114" s="23"/>
      <c r="CIL114" s="23"/>
      <c r="CIM114" s="23"/>
      <c r="CIN114" s="23"/>
      <c r="CIO114" s="23"/>
      <c r="CIP114" s="23"/>
      <c r="CIQ114" s="23"/>
      <c r="CIR114" s="23"/>
      <c r="CIS114" s="23"/>
      <c r="CIT114" s="23"/>
      <c r="CIU114" s="23"/>
      <c r="CIV114" s="23"/>
      <c r="CIW114" s="23"/>
      <c r="CIX114" s="23"/>
      <c r="CIY114" s="23"/>
      <c r="CIZ114" s="22"/>
      <c r="CJA114" s="23"/>
      <c r="CJB114" s="23"/>
      <c r="CJC114" s="23"/>
      <c r="CJD114" s="23"/>
      <c r="CJE114" s="23"/>
      <c r="CJF114" s="23"/>
      <c r="CJG114" s="23"/>
      <c r="CJH114" s="23"/>
      <c r="CJI114" s="23"/>
      <c r="CJJ114" s="23"/>
      <c r="CJK114" s="23"/>
      <c r="CJL114" s="23"/>
      <c r="CJM114" s="23"/>
      <c r="CJN114" s="23"/>
      <c r="CJO114" s="23"/>
      <c r="CJP114" s="23"/>
      <c r="CJQ114" s="23"/>
      <c r="CJR114" s="23"/>
      <c r="CJS114" s="23"/>
      <c r="CJT114" s="23"/>
      <c r="CJU114" s="23"/>
      <c r="CJV114" s="22"/>
      <c r="CJW114" s="23"/>
      <c r="CJX114" s="23"/>
      <c r="CJY114" s="23"/>
      <c r="CJZ114" s="23"/>
      <c r="CKA114" s="23"/>
      <c r="CKB114" s="23"/>
      <c r="CKC114" s="23"/>
      <c r="CKD114" s="23"/>
      <c r="CKE114" s="23"/>
      <c r="CKF114" s="23"/>
      <c r="CKG114" s="23"/>
      <c r="CKH114" s="23"/>
      <c r="CKI114" s="23"/>
      <c r="CKJ114" s="23"/>
      <c r="CKK114" s="23"/>
      <c r="CKL114" s="23"/>
      <c r="CKM114" s="23"/>
      <c r="CKN114" s="23"/>
      <c r="CKO114" s="23"/>
      <c r="CKP114" s="23"/>
      <c r="CKQ114" s="23"/>
      <c r="CKR114" s="22"/>
      <c r="CKS114" s="23"/>
      <c r="CKT114" s="23"/>
      <c r="CKU114" s="23"/>
      <c r="CKV114" s="23"/>
      <c r="CKW114" s="23"/>
      <c r="CKX114" s="23"/>
      <c r="CKY114" s="23"/>
      <c r="CKZ114" s="23"/>
      <c r="CLA114" s="23"/>
      <c r="CLB114" s="23"/>
      <c r="CLC114" s="23"/>
      <c r="CLD114" s="23"/>
      <c r="CLE114" s="23"/>
      <c r="CLF114" s="23"/>
      <c r="CLG114" s="23"/>
      <c r="CLH114" s="23"/>
      <c r="CLI114" s="23"/>
      <c r="CLJ114" s="23"/>
      <c r="CLK114" s="23"/>
      <c r="CLL114" s="23"/>
      <c r="CLM114" s="23"/>
      <c r="CLN114" s="22"/>
      <c r="CLO114" s="23"/>
      <c r="CLP114" s="23"/>
      <c r="CLQ114" s="23"/>
      <c r="CLR114" s="23"/>
      <c r="CLS114" s="23"/>
      <c r="CLT114" s="23"/>
      <c r="CLU114" s="23"/>
      <c r="CLV114" s="23"/>
      <c r="CLW114" s="23"/>
      <c r="CLX114" s="23"/>
      <c r="CLY114" s="23"/>
      <c r="CLZ114" s="23"/>
      <c r="CMA114" s="23"/>
      <c r="CMB114" s="23"/>
      <c r="CMC114" s="23"/>
      <c r="CMD114" s="23"/>
      <c r="CME114" s="23"/>
      <c r="CMF114" s="23"/>
      <c r="CMG114" s="23"/>
      <c r="CMH114" s="23"/>
      <c r="CMI114" s="23"/>
      <c r="CMJ114" s="22"/>
      <c r="CMK114" s="23"/>
      <c r="CML114" s="23"/>
      <c r="CMM114" s="23"/>
      <c r="CMN114" s="23"/>
      <c r="CMO114" s="23"/>
      <c r="CMP114" s="23"/>
      <c r="CMQ114" s="23"/>
      <c r="CMR114" s="23"/>
      <c r="CMS114" s="23"/>
      <c r="CMT114" s="23"/>
      <c r="CMU114" s="23"/>
      <c r="CMV114" s="23"/>
      <c r="CMW114" s="23"/>
      <c r="CMX114" s="23"/>
      <c r="CMY114" s="23"/>
      <c r="CMZ114" s="23"/>
      <c r="CNA114" s="23"/>
      <c r="CNB114" s="23"/>
      <c r="CNC114" s="23"/>
      <c r="CND114" s="23"/>
      <c r="CNE114" s="23"/>
      <c r="CNF114" s="22"/>
      <c r="CNG114" s="23"/>
      <c r="CNH114" s="23"/>
      <c r="CNI114" s="23"/>
      <c r="CNJ114" s="23"/>
      <c r="CNK114" s="23"/>
      <c r="CNL114" s="23"/>
      <c r="CNM114" s="23"/>
      <c r="CNN114" s="23"/>
      <c r="CNO114" s="23"/>
      <c r="CNP114" s="23"/>
      <c r="CNQ114" s="23"/>
      <c r="CNR114" s="23"/>
      <c r="CNS114" s="23"/>
      <c r="CNT114" s="23"/>
      <c r="CNU114" s="23"/>
      <c r="CNV114" s="23"/>
      <c r="CNW114" s="23"/>
      <c r="CNX114" s="23"/>
      <c r="CNY114" s="23"/>
      <c r="CNZ114" s="23"/>
      <c r="COA114" s="23"/>
      <c r="COB114" s="22"/>
      <c r="COC114" s="23"/>
      <c r="COD114" s="23"/>
      <c r="COE114" s="23"/>
      <c r="COF114" s="23"/>
      <c r="COG114" s="23"/>
      <c r="COH114" s="23"/>
      <c r="COI114" s="23"/>
      <c r="COJ114" s="23"/>
      <c r="COK114" s="23"/>
      <c r="COL114" s="23"/>
      <c r="COM114" s="23"/>
      <c r="CON114" s="23"/>
      <c r="COO114" s="23"/>
      <c r="COP114" s="23"/>
      <c r="COQ114" s="23"/>
      <c r="COR114" s="23"/>
      <c r="COS114" s="23"/>
      <c r="COT114" s="23"/>
      <c r="COU114" s="23"/>
      <c r="COV114" s="23"/>
      <c r="COW114" s="23"/>
      <c r="COX114" s="22"/>
      <c r="COY114" s="23"/>
      <c r="COZ114" s="23"/>
      <c r="CPA114" s="23"/>
      <c r="CPB114" s="23"/>
      <c r="CPC114" s="23"/>
      <c r="CPD114" s="23"/>
      <c r="CPE114" s="23"/>
      <c r="CPF114" s="23"/>
      <c r="CPG114" s="23"/>
      <c r="CPH114" s="23"/>
      <c r="CPI114" s="23"/>
      <c r="CPJ114" s="23"/>
      <c r="CPK114" s="23"/>
      <c r="CPL114" s="23"/>
      <c r="CPM114" s="23"/>
      <c r="CPN114" s="23"/>
      <c r="CPO114" s="23"/>
      <c r="CPP114" s="23"/>
      <c r="CPQ114" s="23"/>
      <c r="CPR114" s="23"/>
      <c r="CPS114" s="23"/>
      <c r="CPT114" s="22"/>
      <c r="CPU114" s="23"/>
      <c r="CPV114" s="23"/>
      <c r="CPW114" s="23"/>
      <c r="CPX114" s="23"/>
      <c r="CPY114" s="23"/>
      <c r="CPZ114" s="23"/>
      <c r="CQA114" s="23"/>
      <c r="CQB114" s="23"/>
      <c r="CQC114" s="23"/>
      <c r="CQD114" s="23"/>
      <c r="CQE114" s="23"/>
      <c r="CQF114" s="23"/>
      <c r="CQG114" s="23"/>
      <c r="CQH114" s="23"/>
      <c r="CQI114" s="23"/>
      <c r="CQJ114" s="23"/>
      <c r="CQK114" s="23"/>
      <c r="CQL114" s="23"/>
      <c r="CQM114" s="23"/>
      <c r="CQN114" s="23"/>
      <c r="CQO114" s="23"/>
      <c r="CQP114" s="22"/>
      <c r="CQQ114" s="23"/>
      <c r="CQR114" s="23"/>
      <c r="CQS114" s="23"/>
      <c r="CQT114" s="23"/>
      <c r="CQU114" s="23"/>
      <c r="CQV114" s="23"/>
      <c r="CQW114" s="23"/>
      <c r="CQX114" s="23"/>
      <c r="CQY114" s="23"/>
      <c r="CQZ114" s="23"/>
      <c r="CRA114" s="23"/>
      <c r="CRB114" s="23"/>
      <c r="CRC114" s="23"/>
      <c r="CRD114" s="23"/>
      <c r="CRE114" s="23"/>
      <c r="CRF114" s="23"/>
      <c r="CRG114" s="23"/>
      <c r="CRH114" s="23"/>
      <c r="CRI114" s="23"/>
      <c r="CRJ114" s="23"/>
      <c r="CRK114" s="23"/>
      <c r="CRL114" s="22"/>
      <c r="CRM114" s="23"/>
      <c r="CRN114" s="23"/>
      <c r="CRO114" s="23"/>
      <c r="CRP114" s="23"/>
      <c r="CRQ114" s="23"/>
      <c r="CRR114" s="23"/>
      <c r="CRS114" s="23"/>
      <c r="CRT114" s="23"/>
      <c r="CRU114" s="23"/>
      <c r="CRV114" s="23"/>
      <c r="CRW114" s="23"/>
      <c r="CRX114" s="23"/>
      <c r="CRY114" s="23"/>
      <c r="CRZ114" s="23"/>
      <c r="CSA114" s="23"/>
      <c r="CSB114" s="23"/>
      <c r="CSC114" s="23"/>
      <c r="CSD114" s="23"/>
      <c r="CSE114" s="23"/>
      <c r="CSF114" s="23"/>
      <c r="CSG114" s="23"/>
      <c r="CSH114" s="22"/>
      <c r="CSI114" s="23"/>
      <c r="CSJ114" s="23"/>
      <c r="CSK114" s="23"/>
      <c r="CSL114" s="23"/>
      <c r="CSM114" s="23"/>
      <c r="CSN114" s="23"/>
      <c r="CSO114" s="23"/>
      <c r="CSP114" s="23"/>
      <c r="CSQ114" s="23"/>
      <c r="CSR114" s="23"/>
      <c r="CSS114" s="23"/>
      <c r="CST114" s="23"/>
      <c r="CSU114" s="23"/>
      <c r="CSV114" s="23"/>
      <c r="CSW114" s="23"/>
      <c r="CSX114" s="23"/>
      <c r="CSY114" s="23"/>
      <c r="CSZ114" s="23"/>
      <c r="CTA114" s="23"/>
      <c r="CTB114" s="23"/>
      <c r="CTC114" s="23"/>
      <c r="CTD114" s="22"/>
      <c r="CTE114" s="23"/>
      <c r="CTF114" s="23"/>
      <c r="CTG114" s="23"/>
      <c r="CTH114" s="23"/>
      <c r="CTI114" s="23"/>
      <c r="CTJ114" s="23"/>
      <c r="CTK114" s="23"/>
      <c r="CTL114" s="23"/>
      <c r="CTM114" s="23"/>
      <c r="CTN114" s="23"/>
      <c r="CTO114" s="23"/>
      <c r="CTP114" s="23"/>
      <c r="CTQ114" s="23"/>
      <c r="CTR114" s="23"/>
      <c r="CTS114" s="23"/>
      <c r="CTT114" s="23"/>
      <c r="CTU114" s="23"/>
      <c r="CTV114" s="23"/>
      <c r="CTW114" s="23"/>
      <c r="CTX114" s="23"/>
      <c r="CTY114" s="23"/>
      <c r="CTZ114" s="22"/>
      <c r="CUA114" s="23"/>
      <c r="CUB114" s="23"/>
      <c r="CUC114" s="23"/>
      <c r="CUD114" s="23"/>
      <c r="CUE114" s="23"/>
      <c r="CUF114" s="23"/>
      <c r="CUG114" s="23"/>
      <c r="CUH114" s="23"/>
      <c r="CUI114" s="23"/>
      <c r="CUJ114" s="23"/>
      <c r="CUK114" s="23"/>
      <c r="CUL114" s="23"/>
      <c r="CUM114" s="23"/>
      <c r="CUN114" s="23"/>
      <c r="CUO114" s="23"/>
      <c r="CUP114" s="23"/>
      <c r="CUQ114" s="23"/>
      <c r="CUR114" s="23"/>
      <c r="CUS114" s="23"/>
      <c r="CUT114" s="23"/>
      <c r="CUU114" s="23"/>
      <c r="CUV114" s="22"/>
      <c r="CUW114" s="23"/>
      <c r="CUX114" s="23"/>
      <c r="CUY114" s="23"/>
      <c r="CUZ114" s="23"/>
      <c r="CVA114" s="23"/>
      <c r="CVB114" s="23"/>
      <c r="CVC114" s="23"/>
      <c r="CVD114" s="23"/>
      <c r="CVE114" s="23"/>
      <c r="CVF114" s="23"/>
      <c r="CVG114" s="23"/>
      <c r="CVH114" s="23"/>
      <c r="CVI114" s="23"/>
      <c r="CVJ114" s="23"/>
      <c r="CVK114" s="23"/>
      <c r="CVL114" s="23"/>
      <c r="CVM114" s="23"/>
      <c r="CVN114" s="23"/>
      <c r="CVO114" s="23"/>
      <c r="CVP114" s="23"/>
      <c r="CVQ114" s="23"/>
      <c r="CVR114" s="22"/>
      <c r="CVS114" s="23"/>
      <c r="CVT114" s="23"/>
      <c r="CVU114" s="23"/>
      <c r="CVV114" s="23"/>
      <c r="CVW114" s="23"/>
      <c r="CVX114" s="23"/>
      <c r="CVY114" s="23"/>
      <c r="CVZ114" s="23"/>
      <c r="CWA114" s="23"/>
      <c r="CWB114" s="23"/>
      <c r="CWC114" s="23"/>
      <c r="CWD114" s="23"/>
      <c r="CWE114" s="23"/>
      <c r="CWF114" s="23"/>
      <c r="CWG114" s="23"/>
      <c r="CWH114" s="23"/>
      <c r="CWI114" s="23"/>
      <c r="CWJ114" s="23"/>
      <c r="CWK114" s="23"/>
      <c r="CWL114" s="23"/>
      <c r="CWM114" s="23"/>
      <c r="CWN114" s="22"/>
      <c r="CWO114" s="23"/>
      <c r="CWP114" s="23"/>
      <c r="CWQ114" s="23"/>
      <c r="CWR114" s="23"/>
      <c r="CWS114" s="23"/>
      <c r="CWT114" s="23"/>
      <c r="CWU114" s="23"/>
      <c r="CWV114" s="23"/>
      <c r="CWW114" s="23"/>
      <c r="CWX114" s="23"/>
      <c r="CWY114" s="23"/>
      <c r="CWZ114" s="23"/>
      <c r="CXA114" s="23"/>
      <c r="CXB114" s="23"/>
      <c r="CXC114" s="23"/>
      <c r="CXD114" s="23"/>
      <c r="CXE114" s="23"/>
      <c r="CXF114" s="23"/>
      <c r="CXG114" s="23"/>
      <c r="CXH114" s="23"/>
      <c r="CXI114" s="23"/>
      <c r="CXJ114" s="22"/>
      <c r="CXK114" s="23"/>
      <c r="CXL114" s="23"/>
      <c r="CXM114" s="23"/>
      <c r="CXN114" s="23"/>
      <c r="CXO114" s="23"/>
      <c r="CXP114" s="23"/>
      <c r="CXQ114" s="23"/>
      <c r="CXR114" s="23"/>
      <c r="CXS114" s="23"/>
      <c r="CXT114" s="23"/>
      <c r="CXU114" s="23"/>
      <c r="CXV114" s="23"/>
      <c r="CXW114" s="23"/>
      <c r="CXX114" s="23"/>
      <c r="CXY114" s="23"/>
      <c r="CXZ114" s="23"/>
      <c r="CYA114" s="23"/>
      <c r="CYB114" s="23"/>
      <c r="CYC114" s="23"/>
      <c r="CYD114" s="23"/>
      <c r="CYE114" s="23"/>
      <c r="CYF114" s="22"/>
      <c r="CYG114" s="23"/>
      <c r="CYH114" s="23"/>
      <c r="CYI114" s="23"/>
      <c r="CYJ114" s="23"/>
      <c r="CYK114" s="23"/>
      <c r="CYL114" s="23"/>
      <c r="CYM114" s="23"/>
      <c r="CYN114" s="23"/>
      <c r="CYO114" s="23"/>
      <c r="CYP114" s="23"/>
      <c r="CYQ114" s="23"/>
      <c r="CYR114" s="23"/>
      <c r="CYS114" s="23"/>
      <c r="CYT114" s="23"/>
      <c r="CYU114" s="23"/>
      <c r="CYV114" s="23"/>
      <c r="CYW114" s="23"/>
      <c r="CYX114" s="23"/>
      <c r="CYY114" s="23"/>
      <c r="CYZ114" s="23"/>
      <c r="CZA114" s="23"/>
      <c r="CZB114" s="22"/>
      <c r="CZC114" s="23"/>
      <c r="CZD114" s="23"/>
      <c r="CZE114" s="23"/>
      <c r="CZF114" s="23"/>
      <c r="CZG114" s="23"/>
      <c r="CZH114" s="23"/>
      <c r="CZI114" s="23"/>
      <c r="CZJ114" s="23"/>
      <c r="CZK114" s="23"/>
      <c r="CZL114" s="23"/>
      <c r="CZM114" s="23"/>
      <c r="CZN114" s="23"/>
      <c r="CZO114" s="23"/>
      <c r="CZP114" s="23"/>
      <c r="CZQ114" s="23"/>
      <c r="CZR114" s="23"/>
      <c r="CZS114" s="23"/>
      <c r="CZT114" s="23"/>
      <c r="CZU114" s="23"/>
      <c r="CZV114" s="23"/>
      <c r="CZW114" s="23"/>
      <c r="CZX114" s="22"/>
      <c r="CZY114" s="23"/>
      <c r="CZZ114" s="23"/>
      <c r="DAA114" s="23"/>
      <c r="DAB114" s="23"/>
      <c r="DAC114" s="23"/>
      <c r="DAD114" s="23"/>
      <c r="DAE114" s="23"/>
      <c r="DAF114" s="23"/>
      <c r="DAG114" s="23"/>
      <c r="DAH114" s="23"/>
      <c r="DAI114" s="23"/>
      <c r="DAJ114" s="23"/>
      <c r="DAK114" s="23"/>
      <c r="DAL114" s="23"/>
      <c r="DAM114" s="23"/>
      <c r="DAN114" s="23"/>
      <c r="DAO114" s="23"/>
      <c r="DAP114" s="23"/>
      <c r="DAQ114" s="23"/>
      <c r="DAR114" s="23"/>
      <c r="DAS114" s="23"/>
      <c r="DAT114" s="22"/>
      <c r="DAU114" s="23"/>
      <c r="DAV114" s="23"/>
      <c r="DAW114" s="23"/>
      <c r="DAX114" s="23"/>
      <c r="DAY114" s="23"/>
      <c r="DAZ114" s="23"/>
      <c r="DBA114" s="23"/>
      <c r="DBB114" s="23"/>
      <c r="DBC114" s="23"/>
      <c r="DBD114" s="23"/>
      <c r="DBE114" s="23"/>
      <c r="DBF114" s="23"/>
      <c r="DBG114" s="23"/>
      <c r="DBH114" s="23"/>
      <c r="DBI114" s="23"/>
      <c r="DBJ114" s="23"/>
      <c r="DBK114" s="23"/>
      <c r="DBL114" s="23"/>
      <c r="DBM114" s="23"/>
      <c r="DBN114" s="23"/>
      <c r="DBO114" s="23"/>
      <c r="DBP114" s="22"/>
      <c r="DBQ114" s="23"/>
      <c r="DBR114" s="23"/>
      <c r="DBS114" s="23"/>
      <c r="DBT114" s="23"/>
      <c r="DBU114" s="23"/>
      <c r="DBV114" s="23"/>
      <c r="DBW114" s="23"/>
      <c r="DBX114" s="23"/>
      <c r="DBY114" s="23"/>
      <c r="DBZ114" s="23"/>
      <c r="DCA114" s="23"/>
      <c r="DCB114" s="23"/>
      <c r="DCC114" s="23"/>
      <c r="DCD114" s="23"/>
      <c r="DCE114" s="23"/>
      <c r="DCF114" s="23"/>
      <c r="DCG114" s="23"/>
      <c r="DCH114" s="23"/>
      <c r="DCI114" s="23"/>
      <c r="DCJ114" s="23"/>
      <c r="DCK114" s="23"/>
      <c r="DCL114" s="22"/>
      <c r="DCM114" s="23"/>
      <c r="DCN114" s="23"/>
      <c r="DCO114" s="23"/>
      <c r="DCP114" s="23"/>
      <c r="DCQ114" s="23"/>
      <c r="DCR114" s="23"/>
      <c r="DCS114" s="23"/>
      <c r="DCT114" s="23"/>
      <c r="DCU114" s="23"/>
      <c r="DCV114" s="23"/>
      <c r="DCW114" s="23"/>
      <c r="DCX114" s="23"/>
      <c r="DCY114" s="23"/>
      <c r="DCZ114" s="23"/>
      <c r="DDA114" s="23"/>
      <c r="DDB114" s="23"/>
      <c r="DDC114" s="23"/>
      <c r="DDD114" s="23"/>
      <c r="DDE114" s="23"/>
      <c r="DDF114" s="23"/>
      <c r="DDG114" s="23"/>
      <c r="DDH114" s="22"/>
      <c r="DDI114" s="23"/>
      <c r="DDJ114" s="23"/>
      <c r="DDK114" s="23"/>
      <c r="DDL114" s="23"/>
      <c r="DDM114" s="23"/>
      <c r="DDN114" s="23"/>
      <c r="DDO114" s="23"/>
      <c r="DDP114" s="23"/>
      <c r="DDQ114" s="23"/>
      <c r="DDR114" s="23"/>
      <c r="DDS114" s="23"/>
      <c r="DDT114" s="23"/>
      <c r="DDU114" s="23"/>
      <c r="DDV114" s="23"/>
      <c r="DDW114" s="23"/>
      <c r="DDX114" s="23"/>
      <c r="DDY114" s="23"/>
      <c r="DDZ114" s="23"/>
      <c r="DEA114" s="23"/>
      <c r="DEB114" s="23"/>
      <c r="DEC114" s="23"/>
      <c r="DED114" s="22"/>
      <c r="DEE114" s="23"/>
      <c r="DEF114" s="23"/>
      <c r="DEG114" s="23"/>
      <c r="DEH114" s="23"/>
      <c r="DEI114" s="23"/>
      <c r="DEJ114" s="23"/>
      <c r="DEK114" s="23"/>
      <c r="DEL114" s="23"/>
      <c r="DEM114" s="23"/>
      <c r="DEN114" s="23"/>
      <c r="DEO114" s="23"/>
      <c r="DEP114" s="23"/>
      <c r="DEQ114" s="23"/>
      <c r="DER114" s="23"/>
      <c r="DES114" s="23"/>
      <c r="DET114" s="23"/>
      <c r="DEU114" s="23"/>
      <c r="DEV114" s="23"/>
      <c r="DEW114" s="23"/>
      <c r="DEX114" s="23"/>
      <c r="DEY114" s="23"/>
      <c r="DEZ114" s="22"/>
      <c r="DFA114" s="23"/>
      <c r="DFB114" s="23"/>
      <c r="DFC114" s="23"/>
      <c r="DFD114" s="23"/>
      <c r="DFE114" s="23"/>
      <c r="DFF114" s="23"/>
      <c r="DFG114" s="23"/>
      <c r="DFH114" s="23"/>
      <c r="DFI114" s="23"/>
      <c r="DFJ114" s="23"/>
      <c r="DFK114" s="23"/>
      <c r="DFL114" s="23"/>
      <c r="DFM114" s="23"/>
      <c r="DFN114" s="23"/>
      <c r="DFO114" s="23"/>
      <c r="DFP114" s="23"/>
      <c r="DFQ114" s="23"/>
      <c r="DFR114" s="23"/>
      <c r="DFS114" s="23"/>
      <c r="DFT114" s="23"/>
      <c r="DFU114" s="23"/>
      <c r="DFV114" s="22"/>
      <c r="DFW114" s="23"/>
      <c r="DFX114" s="23"/>
      <c r="DFY114" s="23"/>
      <c r="DFZ114" s="23"/>
      <c r="DGA114" s="23"/>
      <c r="DGB114" s="23"/>
      <c r="DGC114" s="23"/>
      <c r="DGD114" s="23"/>
      <c r="DGE114" s="23"/>
      <c r="DGF114" s="23"/>
      <c r="DGG114" s="23"/>
      <c r="DGH114" s="23"/>
      <c r="DGI114" s="23"/>
      <c r="DGJ114" s="23"/>
      <c r="DGK114" s="23"/>
      <c r="DGL114" s="23"/>
      <c r="DGM114" s="23"/>
      <c r="DGN114" s="23"/>
      <c r="DGO114" s="23"/>
      <c r="DGP114" s="23"/>
      <c r="DGQ114" s="23"/>
      <c r="DGR114" s="22"/>
      <c r="DGS114" s="23"/>
      <c r="DGT114" s="23"/>
      <c r="DGU114" s="23"/>
      <c r="DGV114" s="23"/>
      <c r="DGW114" s="23"/>
      <c r="DGX114" s="23"/>
      <c r="DGY114" s="23"/>
      <c r="DGZ114" s="23"/>
      <c r="DHA114" s="23"/>
      <c r="DHB114" s="23"/>
      <c r="DHC114" s="23"/>
      <c r="DHD114" s="23"/>
      <c r="DHE114" s="23"/>
      <c r="DHF114" s="23"/>
      <c r="DHG114" s="23"/>
      <c r="DHH114" s="23"/>
      <c r="DHI114" s="23"/>
      <c r="DHJ114" s="23"/>
      <c r="DHK114" s="23"/>
      <c r="DHL114" s="23"/>
      <c r="DHM114" s="23"/>
      <c r="DHN114" s="22"/>
      <c r="DHO114" s="23"/>
      <c r="DHP114" s="23"/>
      <c r="DHQ114" s="23"/>
      <c r="DHR114" s="23"/>
      <c r="DHS114" s="23"/>
      <c r="DHT114" s="23"/>
      <c r="DHU114" s="23"/>
      <c r="DHV114" s="23"/>
      <c r="DHW114" s="23"/>
      <c r="DHX114" s="23"/>
      <c r="DHY114" s="23"/>
      <c r="DHZ114" s="23"/>
      <c r="DIA114" s="23"/>
      <c r="DIB114" s="23"/>
      <c r="DIC114" s="23"/>
      <c r="DID114" s="23"/>
      <c r="DIE114" s="23"/>
      <c r="DIF114" s="23"/>
      <c r="DIG114" s="23"/>
      <c r="DIH114" s="23"/>
      <c r="DII114" s="23"/>
      <c r="DIJ114" s="22"/>
      <c r="DIK114" s="23"/>
      <c r="DIL114" s="23"/>
      <c r="DIM114" s="23"/>
      <c r="DIN114" s="23"/>
      <c r="DIO114" s="23"/>
      <c r="DIP114" s="23"/>
      <c r="DIQ114" s="23"/>
      <c r="DIR114" s="23"/>
      <c r="DIS114" s="23"/>
      <c r="DIT114" s="23"/>
      <c r="DIU114" s="23"/>
      <c r="DIV114" s="23"/>
      <c r="DIW114" s="23"/>
      <c r="DIX114" s="23"/>
      <c r="DIY114" s="23"/>
      <c r="DIZ114" s="23"/>
      <c r="DJA114" s="23"/>
      <c r="DJB114" s="23"/>
      <c r="DJC114" s="23"/>
      <c r="DJD114" s="23"/>
      <c r="DJE114" s="23"/>
      <c r="DJF114" s="22"/>
      <c r="DJG114" s="23"/>
      <c r="DJH114" s="23"/>
      <c r="DJI114" s="23"/>
      <c r="DJJ114" s="23"/>
      <c r="DJK114" s="23"/>
      <c r="DJL114" s="23"/>
      <c r="DJM114" s="23"/>
      <c r="DJN114" s="23"/>
      <c r="DJO114" s="23"/>
      <c r="DJP114" s="23"/>
      <c r="DJQ114" s="23"/>
      <c r="DJR114" s="23"/>
      <c r="DJS114" s="23"/>
      <c r="DJT114" s="23"/>
      <c r="DJU114" s="23"/>
      <c r="DJV114" s="23"/>
      <c r="DJW114" s="23"/>
      <c r="DJX114" s="23"/>
      <c r="DJY114" s="23"/>
      <c r="DJZ114" s="23"/>
      <c r="DKA114" s="23"/>
      <c r="DKB114" s="22"/>
      <c r="DKC114" s="23"/>
      <c r="DKD114" s="23"/>
      <c r="DKE114" s="23"/>
      <c r="DKF114" s="23"/>
      <c r="DKG114" s="23"/>
      <c r="DKH114" s="23"/>
      <c r="DKI114" s="23"/>
      <c r="DKJ114" s="23"/>
      <c r="DKK114" s="23"/>
      <c r="DKL114" s="23"/>
      <c r="DKM114" s="23"/>
      <c r="DKN114" s="23"/>
      <c r="DKO114" s="23"/>
      <c r="DKP114" s="23"/>
      <c r="DKQ114" s="23"/>
      <c r="DKR114" s="23"/>
      <c r="DKS114" s="23"/>
      <c r="DKT114" s="23"/>
      <c r="DKU114" s="23"/>
      <c r="DKV114" s="23"/>
      <c r="DKW114" s="23"/>
      <c r="DKX114" s="22"/>
      <c r="DKY114" s="23"/>
      <c r="DKZ114" s="23"/>
      <c r="DLA114" s="23"/>
      <c r="DLB114" s="23"/>
      <c r="DLC114" s="23"/>
      <c r="DLD114" s="23"/>
      <c r="DLE114" s="23"/>
      <c r="DLF114" s="23"/>
      <c r="DLG114" s="23"/>
      <c r="DLH114" s="23"/>
      <c r="DLI114" s="23"/>
      <c r="DLJ114" s="23"/>
      <c r="DLK114" s="23"/>
      <c r="DLL114" s="23"/>
      <c r="DLM114" s="23"/>
      <c r="DLN114" s="23"/>
      <c r="DLO114" s="23"/>
      <c r="DLP114" s="23"/>
      <c r="DLQ114" s="23"/>
      <c r="DLR114" s="23"/>
      <c r="DLS114" s="23"/>
      <c r="DLT114" s="22"/>
      <c r="DLU114" s="23"/>
      <c r="DLV114" s="23"/>
      <c r="DLW114" s="23"/>
      <c r="DLX114" s="23"/>
      <c r="DLY114" s="23"/>
      <c r="DLZ114" s="23"/>
      <c r="DMA114" s="23"/>
      <c r="DMB114" s="23"/>
      <c r="DMC114" s="23"/>
      <c r="DMD114" s="23"/>
      <c r="DME114" s="23"/>
      <c r="DMF114" s="23"/>
      <c r="DMG114" s="23"/>
      <c r="DMH114" s="23"/>
      <c r="DMI114" s="23"/>
      <c r="DMJ114" s="23"/>
      <c r="DMK114" s="23"/>
      <c r="DML114" s="23"/>
      <c r="DMM114" s="23"/>
      <c r="DMN114" s="23"/>
      <c r="DMO114" s="23"/>
      <c r="DMP114" s="22"/>
      <c r="DMQ114" s="23"/>
      <c r="DMR114" s="23"/>
      <c r="DMS114" s="23"/>
      <c r="DMT114" s="23"/>
      <c r="DMU114" s="23"/>
      <c r="DMV114" s="23"/>
      <c r="DMW114" s="23"/>
      <c r="DMX114" s="23"/>
      <c r="DMY114" s="23"/>
      <c r="DMZ114" s="23"/>
      <c r="DNA114" s="23"/>
      <c r="DNB114" s="23"/>
      <c r="DNC114" s="23"/>
      <c r="DND114" s="23"/>
      <c r="DNE114" s="23"/>
      <c r="DNF114" s="23"/>
      <c r="DNG114" s="23"/>
      <c r="DNH114" s="23"/>
      <c r="DNI114" s="23"/>
      <c r="DNJ114" s="23"/>
      <c r="DNK114" s="23"/>
      <c r="DNL114" s="22"/>
      <c r="DNM114" s="23"/>
      <c r="DNN114" s="23"/>
      <c r="DNO114" s="23"/>
      <c r="DNP114" s="23"/>
      <c r="DNQ114" s="23"/>
      <c r="DNR114" s="23"/>
      <c r="DNS114" s="23"/>
      <c r="DNT114" s="23"/>
      <c r="DNU114" s="23"/>
      <c r="DNV114" s="23"/>
      <c r="DNW114" s="23"/>
      <c r="DNX114" s="23"/>
      <c r="DNY114" s="23"/>
      <c r="DNZ114" s="23"/>
      <c r="DOA114" s="23"/>
      <c r="DOB114" s="23"/>
      <c r="DOC114" s="23"/>
      <c r="DOD114" s="23"/>
      <c r="DOE114" s="23"/>
      <c r="DOF114" s="23"/>
      <c r="DOG114" s="23"/>
      <c r="DOH114" s="22"/>
      <c r="DOI114" s="23"/>
      <c r="DOJ114" s="23"/>
      <c r="DOK114" s="23"/>
      <c r="DOL114" s="23"/>
      <c r="DOM114" s="23"/>
      <c r="DON114" s="23"/>
      <c r="DOO114" s="23"/>
      <c r="DOP114" s="23"/>
      <c r="DOQ114" s="23"/>
      <c r="DOR114" s="23"/>
      <c r="DOS114" s="23"/>
      <c r="DOT114" s="23"/>
      <c r="DOU114" s="23"/>
      <c r="DOV114" s="23"/>
      <c r="DOW114" s="23"/>
      <c r="DOX114" s="23"/>
      <c r="DOY114" s="23"/>
      <c r="DOZ114" s="23"/>
      <c r="DPA114" s="23"/>
      <c r="DPB114" s="23"/>
      <c r="DPC114" s="23"/>
      <c r="DPD114" s="22"/>
      <c r="DPE114" s="23"/>
      <c r="DPF114" s="23"/>
      <c r="DPG114" s="23"/>
      <c r="DPH114" s="23"/>
      <c r="DPI114" s="23"/>
      <c r="DPJ114" s="23"/>
      <c r="DPK114" s="23"/>
      <c r="DPL114" s="23"/>
      <c r="DPM114" s="23"/>
      <c r="DPN114" s="23"/>
      <c r="DPO114" s="23"/>
      <c r="DPP114" s="23"/>
      <c r="DPQ114" s="23"/>
      <c r="DPR114" s="23"/>
      <c r="DPS114" s="23"/>
      <c r="DPT114" s="23"/>
      <c r="DPU114" s="23"/>
      <c r="DPV114" s="23"/>
      <c r="DPW114" s="23"/>
      <c r="DPX114" s="23"/>
      <c r="DPY114" s="23"/>
      <c r="DPZ114" s="22"/>
      <c r="DQA114" s="23"/>
      <c r="DQB114" s="23"/>
      <c r="DQC114" s="23"/>
      <c r="DQD114" s="23"/>
      <c r="DQE114" s="23"/>
      <c r="DQF114" s="23"/>
      <c r="DQG114" s="23"/>
      <c r="DQH114" s="23"/>
      <c r="DQI114" s="23"/>
      <c r="DQJ114" s="23"/>
      <c r="DQK114" s="23"/>
      <c r="DQL114" s="23"/>
      <c r="DQM114" s="23"/>
      <c r="DQN114" s="23"/>
      <c r="DQO114" s="23"/>
      <c r="DQP114" s="23"/>
      <c r="DQQ114" s="23"/>
      <c r="DQR114" s="23"/>
      <c r="DQS114" s="23"/>
      <c r="DQT114" s="23"/>
      <c r="DQU114" s="23"/>
      <c r="DQV114" s="22"/>
      <c r="DQW114" s="23"/>
      <c r="DQX114" s="23"/>
      <c r="DQY114" s="23"/>
      <c r="DQZ114" s="23"/>
      <c r="DRA114" s="23"/>
      <c r="DRB114" s="23"/>
      <c r="DRC114" s="23"/>
      <c r="DRD114" s="23"/>
      <c r="DRE114" s="23"/>
      <c r="DRF114" s="23"/>
      <c r="DRG114" s="23"/>
      <c r="DRH114" s="23"/>
      <c r="DRI114" s="23"/>
      <c r="DRJ114" s="23"/>
      <c r="DRK114" s="23"/>
      <c r="DRL114" s="23"/>
      <c r="DRM114" s="23"/>
      <c r="DRN114" s="23"/>
      <c r="DRO114" s="23"/>
      <c r="DRP114" s="23"/>
      <c r="DRQ114" s="23"/>
      <c r="DRR114" s="22"/>
      <c r="DRS114" s="23"/>
      <c r="DRT114" s="23"/>
      <c r="DRU114" s="23"/>
      <c r="DRV114" s="23"/>
      <c r="DRW114" s="23"/>
      <c r="DRX114" s="23"/>
      <c r="DRY114" s="23"/>
      <c r="DRZ114" s="23"/>
      <c r="DSA114" s="23"/>
      <c r="DSB114" s="23"/>
      <c r="DSC114" s="23"/>
      <c r="DSD114" s="23"/>
      <c r="DSE114" s="23"/>
      <c r="DSF114" s="23"/>
      <c r="DSG114" s="23"/>
      <c r="DSH114" s="23"/>
      <c r="DSI114" s="23"/>
      <c r="DSJ114" s="23"/>
      <c r="DSK114" s="23"/>
      <c r="DSL114" s="23"/>
      <c r="DSM114" s="23"/>
      <c r="DSN114" s="22"/>
      <c r="DSO114" s="23"/>
      <c r="DSP114" s="23"/>
      <c r="DSQ114" s="23"/>
      <c r="DSR114" s="23"/>
      <c r="DSS114" s="23"/>
      <c r="DST114" s="23"/>
      <c r="DSU114" s="23"/>
      <c r="DSV114" s="23"/>
      <c r="DSW114" s="23"/>
      <c r="DSX114" s="23"/>
      <c r="DSY114" s="23"/>
      <c r="DSZ114" s="23"/>
      <c r="DTA114" s="23"/>
      <c r="DTB114" s="23"/>
      <c r="DTC114" s="23"/>
      <c r="DTD114" s="23"/>
      <c r="DTE114" s="23"/>
      <c r="DTF114" s="23"/>
      <c r="DTG114" s="23"/>
      <c r="DTH114" s="23"/>
      <c r="DTI114" s="23"/>
      <c r="DTJ114" s="22"/>
      <c r="DTK114" s="23"/>
      <c r="DTL114" s="23"/>
      <c r="DTM114" s="23"/>
      <c r="DTN114" s="23"/>
      <c r="DTO114" s="23"/>
      <c r="DTP114" s="23"/>
      <c r="DTQ114" s="23"/>
      <c r="DTR114" s="23"/>
      <c r="DTS114" s="23"/>
      <c r="DTT114" s="23"/>
      <c r="DTU114" s="23"/>
      <c r="DTV114" s="23"/>
      <c r="DTW114" s="23"/>
      <c r="DTX114" s="23"/>
      <c r="DTY114" s="23"/>
      <c r="DTZ114" s="23"/>
      <c r="DUA114" s="23"/>
      <c r="DUB114" s="23"/>
      <c r="DUC114" s="23"/>
      <c r="DUD114" s="23"/>
      <c r="DUE114" s="23"/>
      <c r="DUF114" s="22"/>
      <c r="DUG114" s="23"/>
      <c r="DUH114" s="23"/>
      <c r="DUI114" s="23"/>
      <c r="DUJ114" s="23"/>
      <c r="DUK114" s="23"/>
      <c r="DUL114" s="23"/>
      <c r="DUM114" s="23"/>
      <c r="DUN114" s="23"/>
      <c r="DUO114" s="23"/>
      <c r="DUP114" s="23"/>
      <c r="DUQ114" s="23"/>
      <c r="DUR114" s="23"/>
      <c r="DUS114" s="23"/>
      <c r="DUT114" s="23"/>
      <c r="DUU114" s="23"/>
      <c r="DUV114" s="23"/>
      <c r="DUW114" s="23"/>
      <c r="DUX114" s="23"/>
      <c r="DUY114" s="23"/>
      <c r="DUZ114" s="23"/>
      <c r="DVA114" s="23"/>
      <c r="DVB114" s="22"/>
      <c r="DVC114" s="23"/>
      <c r="DVD114" s="23"/>
      <c r="DVE114" s="23"/>
      <c r="DVF114" s="23"/>
      <c r="DVG114" s="23"/>
      <c r="DVH114" s="23"/>
      <c r="DVI114" s="23"/>
      <c r="DVJ114" s="23"/>
      <c r="DVK114" s="23"/>
      <c r="DVL114" s="23"/>
      <c r="DVM114" s="23"/>
      <c r="DVN114" s="23"/>
      <c r="DVO114" s="23"/>
      <c r="DVP114" s="23"/>
      <c r="DVQ114" s="23"/>
      <c r="DVR114" s="23"/>
      <c r="DVS114" s="23"/>
      <c r="DVT114" s="23"/>
      <c r="DVU114" s="23"/>
      <c r="DVV114" s="23"/>
      <c r="DVW114" s="23"/>
      <c r="DVX114" s="22"/>
      <c r="DVY114" s="23"/>
      <c r="DVZ114" s="23"/>
      <c r="DWA114" s="23"/>
      <c r="DWB114" s="23"/>
      <c r="DWC114" s="23"/>
      <c r="DWD114" s="23"/>
      <c r="DWE114" s="23"/>
      <c r="DWF114" s="23"/>
      <c r="DWG114" s="23"/>
      <c r="DWH114" s="23"/>
      <c r="DWI114" s="23"/>
      <c r="DWJ114" s="23"/>
      <c r="DWK114" s="23"/>
      <c r="DWL114" s="23"/>
      <c r="DWM114" s="23"/>
      <c r="DWN114" s="23"/>
      <c r="DWO114" s="23"/>
      <c r="DWP114" s="23"/>
      <c r="DWQ114" s="23"/>
      <c r="DWR114" s="23"/>
      <c r="DWS114" s="23"/>
      <c r="DWT114" s="22"/>
      <c r="DWU114" s="23"/>
      <c r="DWV114" s="23"/>
      <c r="DWW114" s="23"/>
      <c r="DWX114" s="23"/>
      <c r="DWY114" s="23"/>
      <c r="DWZ114" s="23"/>
      <c r="DXA114" s="23"/>
      <c r="DXB114" s="23"/>
      <c r="DXC114" s="23"/>
      <c r="DXD114" s="23"/>
      <c r="DXE114" s="23"/>
      <c r="DXF114" s="23"/>
      <c r="DXG114" s="23"/>
      <c r="DXH114" s="23"/>
      <c r="DXI114" s="23"/>
      <c r="DXJ114" s="23"/>
      <c r="DXK114" s="23"/>
      <c r="DXL114" s="23"/>
      <c r="DXM114" s="23"/>
      <c r="DXN114" s="23"/>
      <c r="DXO114" s="23"/>
      <c r="DXP114" s="22"/>
      <c r="DXQ114" s="23"/>
      <c r="DXR114" s="23"/>
      <c r="DXS114" s="23"/>
      <c r="DXT114" s="23"/>
      <c r="DXU114" s="23"/>
      <c r="DXV114" s="23"/>
      <c r="DXW114" s="23"/>
      <c r="DXX114" s="23"/>
      <c r="DXY114" s="23"/>
      <c r="DXZ114" s="23"/>
      <c r="DYA114" s="23"/>
      <c r="DYB114" s="23"/>
      <c r="DYC114" s="23"/>
      <c r="DYD114" s="23"/>
      <c r="DYE114" s="23"/>
      <c r="DYF114" s="23"/>
      <c r="DYG114" s="23"/>
      <c r="DYH114" s="23"/>
      <c r="DYI114" s="23"/>
      <c r="DYJ114" s="23"/>
      <c r="DYK114" s="23"/>
      <c r="DYL114" s="22"/>
      <c r="DYM114" s="23"/>
      <c r="DYN114" s="23"/>
      <c r="DYO114" s="23"/>
      <c r="DYP114" s="23"/>
      <c r="DYQ114" s="23"/>
      <c r="DYR114" s="23"/>
      <c r="DYS114" s="23"/>
      <c r="DYT114" s="23"/>
      <c r="DYU114" s="23"/>
      <c r="DYV114" s="23"/>
      <c r="DYW114" s="23"/>
      <c r="DYX114" s="23"/>
      <c r="DYY114" s="23"/>
      <c r="DYZ114" s="23"/>
      <c r="DZA114" s="23"/>
      <c r="DZB114" s="23"/>
      <c r="DZC114" s="23"/>
      <c r="DZD114" s="23"/>
      <c r="DZE114" s="23"/>
      <c r="DZF114" s="23"/>
      <c r="DZG114" s="23"/>
      <c r="DZH114" s="22"/>
      <c r="DZI114" s="23"/>
      <c r="DZJ114" s="23"/>
      <c r="DZK114" s="23"/>
      <c r="DZL114" s="23"/>
      <c r="DZM114" s="23"/>
      <c r="DZN114" s="23"/>
      <c r="DZO114" s="23"/>
      <c r="DZP114" s="23"/>
      <c r="DZQ114" s="23"/>
      <c r="DZR114" s="23"/>
      <c r="DZS114" s="23"/>
      <c r="DZT114" s="23"/>
      <c r="DZU114" s="23"/>
      <c r="DZV114" s="23"/>
      <c r="DZW114" s="23"/>
      <c r="DZX114" s="23"/>
      <c r="DZY114" s="23"/>
      <c r="DZZ114" s="23"/>
      <c r="EAA114" s="23"/>
      <c r="EAB114" s="23"/>
      <c r="EAC114" s="23"/>
      <c r="EAD114" s="22"/>
      <c r="EAE114" s="23"/>
      <c r="EAF114" s="23"/>
      <c r="EAG114" s="23"/>
      <c r="EAH114" s="23"/>
      <c r="EAI114" s="23"/>
      <c r="EAJ114" s="23"/>
      <c r="EAK114" s="23"/>
      <c r="EAL114" s="23"/>
      <c r="EAM114" s="23"/>
      <c r="EAN114" s="23"/>
      <c r="EAO114" s="23"/>
      <c r="EAP114" s="23"/>
      <c r="EAQ114" s="23"/>
      <c r="EAR114" s="23"/>
      <c r="EAS114" s="23"/>
      <c r="EAT114" s="23"/>
      <c r="EAU114" s="23"/>
      <c r="EAV114" s="23"/>
      <c r="EAW114" s="23"/>
      <c r="EAX114" s="23"/>
      <c r="EAY114" s="23"/>
      <c r="EAZ114" s="22"/>
      <c r="EBA114" s="23"/>
      <c r="EBB114" s="23"/>
      <c r="EBC114" s="23"/>
      <c r="EBD114" s="23"/>
      <c r="EBE114" s="23"/>
      <c r="EBF114" s="23"/>
      <c r="EBG114" s="23"/>
      <c r="EBH114" s="23"/>
      <c r="EBI114" s="23"/>
      <c r="EBJ114" s="23"/>
      <c r="EBK114" s="23"/>
      <c r="EBL114" s="23"/>
      <c r="EBM114" s="23"/>
      <c r="EBN114" s="23"/>
      <c r="EBO114" s="23"/>
      <c r="EBP114" s="23"/>
      <c r="EBQ114" s="23"/>
      <c r="EBR114" s="23"/>
      <c r="EBS114" s="23"/>
      <c r="EBT114" s="23"/>
      <c r="EBU114" s="23"/>
      <c r="EBV114" s="22"/>
      <c r="EBW114" s="23"/>
      <c r="EBX114" s="23"/>
      <c r="EBY114" s="23"/>
      <c r="EBZ114" s="23"/>
      <c r="ECA114" s="23"/>
      <c r="ECB114" s="23"/>
      <c r="ECC114" s="23"/>
      <c r="ECD114" s="23"/>
      <c r="ECE114" s="23"/>
      <c r="ECF114" s="23"/>
      <c r="ECG114" s="23"/>
      <c r="ECH114" s="23"/>
      <c r="ECI114" s="23"/>
      <c r="ECJ114" s="23"/>
      <c r="ECK114" s="23"/>
      <c r="ECL114" s="23"/>
      <c r="ECM114" s="23"/>
      <c r="ECN114" s="23"/>
      <c r="ECO114" s="23"/>
      <c r="ECP114" s="23"/>
      <c r="ECQ114" s="23"/>
      <c r="ECR114" s="22"/>
      <c r="ECS114" s="23"/>
      <c r="ECT114" s="23"/>
      <c r="ECU114" s="23"/>
      <c r="ECV114" s="23"/>
      <c r="ECW114" s="23"/>
      <c r="ECX114" s="23"/>
      <c r="ECY114" s="23"/>
      <c r="ECZ114" s="23"/>
      <c r="EDA114" s="23"/>
      <c r="EDB114" s="23"/>
      <c r="EDC114" s="23"/>
      <c r="EDD114" s="23"/>
      <c r="EDE114" s="23"/>
      <c r="EDF114" s="23"/>
      <c r="EDG114" s="23"/>
      <c r="EDH114" s="23"/>
      <c r="EDI114" s="23"/>
      <c r="EDJ114" s="23"/>
      <c r="EDK114" s="23"/>
      <c r="EDL114" s="23"/>
      <c r="EDM114" s="23"/>
      <c r="EDN114" s="22"/>
      <c r="EDO114" s="23"/>
      <c r="EDP114" s="23"/>
      <c r="EDQ114" s="23"/>
      <c r="EDR114" s="23"/>
      <c r="EDS114" s="23"/>
      <c r="EDT114" s="23"/>
      <c r="EDU114" s="23"/>
      <c r="EDV114" s="23"/>
      <c r="EDW114" s="23"/>
      <c r="EDX114" s="23"/>
      <c r="EDY114" s="23"/>
      <c r="EDZ114" s="23"/>
      <c r="EEA114" s="23"/>
      <c r="EEB114" s="23"/>
      <c r="EEC114" s="23"/>
      <c r="EED114" s="23"/>
      <c r="EEE114" s="23"/>
      <c r="EEF114" s="23"/>
      <c r="EEG114" s="23"/>
      <c r="EEH114" s="23"/>
      <c r="EEI114" s="23"/>
      <c r="EEJ114" s="22"/>
      <c r="EEK114" s="23"/>
      <c r="EEL114" s="23"/>
      <c r="EEM114" s="23"/>
      <c r="EEN114" s="23"/>
      <c r="EEO114" s="23"/>
      <c r="EEP114" s="23"/>
      <c r="EEQ114" s="23"/>
      <c r="EER114" s="23"/>
      <c r="EES114" s="23"/>
      <c r="EET114" s="23"/>
      <c r="EEU114" s="23"/>
      <c r="EEV114" s="23"/>
      <c r="EEW114" s="23"/>
      <c r="EEX114" s="23"/>
      <c r="EEY114" s="23"/>
      <c r="EEZ114" s="23"/>
      <c r="EFA114" s="23"/>
      <c r="EFB114" s="23"/>
      <c r="EFC114" s="23"/>
      <c r="EFD114" s="23"/>
      <c r="EFE114" s="23"/>
      <c r="EFF114" s="22"/>
      <c r="EFG114" s="23"/>
      <c r="EFH114" s="23"/>
      <c r="EFI114" s="23"/>
      <c r="EFJ114" s="23"/>
      <c r="EFK114" s="23"/>
      <c r="EFL114" s="23"/>
      <c r="EFM114" s="23"/>
      <c r="EFN114" s="23"/>
      <c r="EFO114" s="23"/>
      <c r="EFP114" s="23"/>
      <c r="EFQ114" s="23"/>
      <c r="EFR114" s="23"/>
      <c r="EFS114" s="23"/>
      <c r="EFT114" s="23"/>
      <c r="EFU114" s="23"/>
      <c r="EFV114" s="23"/>
      <c r="EFW114" s="23"/>
      <c r="EFX114" s="23"/>
      <c r="EFY114" s="23"/>
      <c r="EFZ114" s="23"/>
      <c r="EGA114" s="23"/>
      <c r="EGB114" s="22"/>
      <c r="EGC114" s="23"/>
      <c r="EGD114" s="23"/>
      <c r="EGE114" s="23"/>
      <c r="EGF114" s="23"/>
      <c r="EGG114" s="23"/>
      <c r="EGH114" s="23"/>
      <c r="EGI114" s="23"/>
      <c r="EGJ114" s="23"/>
      <c r="EGK114" s="23"/>
      <c r="EGL114" s="23"/>
      <c r="EGM114" s="23"/>
      <c r="EGN114" s="23"/>
      <c r="EGO114" s="23"/>
      <c r="EGP114" s="23"/>
      <c r="EGQ114" s="23"/>
      <c r="EGR114" s="23"/>
      <c r="EGS114" s="23"/>
      <c r="EGT114" s="23"/>
      <c r="EGU114" s="23"/>
      <c r="EGV114" s="23"/>
      <c r="EGW114" s="23"/>
      <c r="EGX114" s="22"/>
      <c r="EGY114" s="23"/>
      <c r="EGZ114" s="23"/>
      <c r="EHA114" s="23"/>
      <c r="EHB114" s="23"/>
      <c r="EHC114" s="23"/>
      <c r="EHD114" s="23"/>
      <c r="EHE114" s="23"/>
      <c r="EHF114" s="23"/>
      <c r="EHG114" s="23"/>
      <c r="EHH114" s="23"/>
      <c r="EHI114" s="23"/>
      <c r="EHJ114" s="23"/>
      <c r="EHK114" s="23"/>
      <c r="EHL114" s="23"/>
      <c r="EHM114" s="23"/>
      <c r="EHN114" s="23"/>
      <c r="EHO114" s="23"/>
      <c r="EHP114" s="23"/>
      <c r="EHQ114" s="23"/>
      <c r="EHR114" s="23"/>
      <c r="EHS114" s="23"/>
      <c r="EHT114" s="22"/>
      <c r="EHU114" s="23"/>
      <c r="EHV114" s="23"/>
      <c r="EHW114" s="23"/>
      <c r="EHX114" s="23"/>
      <c r="EHY114" s="23"/>
      <c r="EHZ114" s="23"/>
      <c r="EIA114" s="23"/>
      <c r="EIB114" s="23"/>
      <c r="EIC114" s="23"/>
      <c r="EID114" s="23"/>
      <c r="EIE114" s="23"/>
      <c r="EIF114" s="23"/>
      <c r="EIG114" s="23"/>
      <c r="EIH114" s="23"/>
      <c r="EII114" s="23"/>
      <c r="EIJ114" s="23"/>
      <c r="EIK114" s="23"/>
      <c r="EIL114" s="23"/>
      <c r="EIM114" s="23"/>
      <c r="EIN114" s="23"/>
      <c r="EIO114" s="23"/>
      <c r="EIP114" s="22"/>
      <c r="EIQ114" s="23"/>
      <c r="EIR114" s="23"/>
      <c r="EIS114" s="23"/>
      <c r="EIT114" s="23"/>
      <c r="EIU114" s="23"/>
      <c r="EIV114" s="23"/>
      <c r="EIW114" s="23"/>
      <c r="EIX114" s="23"/>
      <c r="EIY114" s="23"/>
      <c r="EIZ114" s="23"/>
      <c r="EJA114" s="23"/>
      <c r="EJB114" s="23"/>
      <c r="EJC114" s="23"/>
      <c r="EJD114" s="23"/>
      <c r="EJE114" s="23"/>
      <c r="EJF114" s="23"/>
      <c r="EJG114" s="23"/>
      <c r="EJH114" s="23"/>
      <c r="EJI114" s="23"/>
      <c r="EJJ114" s="23"/>
      <c r="EJK114" s="23"/>
      <c r="EJL114" s="22"/>
      <c r="EJM114" s="23"/>
      <c r="EJN114" s="23"/>
      <c r="EJO114" s="23"/>
      <c r="EJP114" s="23"/>
      <c r="EJQ114" s="23"/>
      <c r="EJR114" s="23"/>
      <c r="EJS114" s="23"/>
      <c r="EJT114" s="23"/>
      <c r="EJU114" s="23"/>
      <c r="EJV114" s="23"/>
      <c r="EJW114" s="23"/>
      <c r="EJX114" s="23"/>
      <c r="EJY114" s="23"/>
      <c r="EJZ114" s="23"/>
      <c r="EKA114" s="23"/>
      <c r="EKB114" s="23"/>
      <c r="EKC114" s="23"/>
      <c r="EKD114" s="23"/>
      <c r="EKE114" s="23"/>
      <c r="EKF114" s="23"/>
      <c r="EKG114" s="23"/>
      <c r="EKH114" s="22"/>
      <c r="EKI114" s="23"/>
      <c r="EKJ114" s="23"/>
      <c r="EKK114" s="23"/>
      <c r="EKL114" s="23"/>
      <c r="EKM114" s="23"/>
      <c r="EKN114" s="23"/>
      <c r="EKO114" s="23"/>
      <c r="EKP114" s="23"/>
      <c r="EKQ114" s="23"/>
      <c r="EKR114" s="23"/>
      <c r="EKS114" s="23"/>
      <c r="EKT114" s="23"/>
      <c r="EKU114" s="23"/>
      <c r="EKV114" s="23"/>
      <c r="EKW114" s="23"/>
      <c r="EKX114" s="23"/>
      <c r="EKY114" s="23"/>
      <c r="EKZ114" s="23"/>
      <c r="ELA114" s="23"/>
      <c r="ELB114" s="23"/>
      <c r="ELC114" s="23"/>
      <c r="ELD114" s="22"/>
      <c r="ELE114" s="23"/>
      <c r="ELF114" s="23"/>
      <c r="ELG114" s="23"/>
      <c r="ELH114" s="23"/>
      <c r="ELI114" s="23"/>
      <c r="ELJ114" s="23"/>
      <c r="ELK114" s="23"/>
      <c r="ELL114" s="23"/>
      <c r="ELM114" s="23"/>
      <c r="ELN114" s="23"/>
      <c r="ELO114" s="23"/>
      <c r="ELP114" s="23"/>
      <c r="ELQ114" s="23"/>
      <c r="ELR114" s="23"/>
      <c r="ELS114" s="23"/>
      <c r="ELT114" s="23"/>
      <c r="ELU114" s="23"/>
      <c r="ELV114" s="23"/>
      <c r="ELW114" s="23"/>
      <c r="ELX114" s="23"/>
      <c r="ELY114" s="23"/>
      <c r="ELZ114" s="22"/>
      <c r="EMA114" s="23"/>
      <c r="EMB114" s="23"/>
      <c r="EMC114" s="23"/>
      <c r="EMD114" s="23"/>
      <c r="EME114" s="23"/>
      <c r="EMF114" s="23"/>
      <c r="EMG114" s="23"/>
      <c r="EMH114" s="23"/>
      <c r="EMI114" s="23"/>
      <c r="EMJ114" s="23"/>
      <c r="EMK114" s="23"/>
      <c r="EML114" s="23"/>
      <c r="EMM114" s="23"/>
      <c r="EMN114" s="23"/>
      <c r="EMO114" s="23"/>
      <c r="EMP114" s="23"/>
      <c r="EMQ114" s="23"/>
      <c r="EMR114" s="23"/>
      <c r="EMS114" s="23"/>
      <c r="EMT114" s="23"/>
      <c r="EMU114" s="23"/>
      <c r="EMV114" s="22"/>
      <c r="EMW114" s="23"/>
      <c r="EMX114" s="23"/>
      <c r="EMY114" s="23"/>
      <c r="EMZ114" s="23"/>
      <c r="ENA114" s="23"/>
      <c r="ENB114" s="23"/>
      <c r="ENC114" s="23"/>
      <c r="END114" s="23"/>
      <c r="ENE114" s="23"/>
      <c r="ENF114" s="23"/>
      <c r="ENG114" s="23"/>
      <c r="ENH114" s="23"/>
      <c r="ENI114" s="23"/>
      <c r="ENJ114" s="23"/>
      <c r="ENK114" s="23"/>
      <c r="ENL114" s="23"/>
      <c r="ENM114" s="23"/>
      <c r="ENN114" s="23"/>
      <c r="ENO114" s="23"/>
      <c r="ENP114" s="23"/>
      <c r="ENQ114" s="23"/>
      <c r="ENR114" s="22"/>
      <c r="ENS114" s="23"/>
      <c r="ENT114" s="23"/>
      <c r="ENU114" s="23"/>
      <c r="ENV114" s="23"/>
      <c r="ENW114" s="23"/>
      <c r="ENX114" s="23"/>
      <c r="ENY114" s="23"/>
      <c r="ENZ114" s="23"/>
      <c r="EOA114" s="23"/>
      <c r="EOB114" s="23"/>
      <c r="EOC114" s="23"/>
      <c r="EOD114" s="23"/>
      <c r="EOE114" s="23"/>
      <c r="EOF114" s="23"/>
      <c r="EOG114" s="23"/>
      <c r="EOH114" s="23"/>
      <c r="EOI114" s="23"/>
      <c r="EOJ114" s="23"/>
      <c r="EOK114" s="23"/>
      <c r="EOL114" s="23"/>
      <c r="EOM114" s="23"/>
      <c r="EON114" s="22"/>
      <c r="EOO114" s="23"/>
      <c r="EOP114" s="23"/>
      <c r="EOQ114" s="23"/>
      <c r="EOR114" s="23"/>
      <c r="EOS114" s="23"/>
      <c r="EOT114" s="23"/>
      <c r="EOU114" s="23"/>
      <c r="EOV114" s="23"/>
      <c r="EOW114" s="23"/>
      <c r="EOX114" s="23"/>
      <c r="EOY114" s="23"/>
      <c r="EOZ114" s="23"/>
      <c r="EPA114" s="23"/>
      <c r="EPB114" s="23"/>
      <c r="EPC114" s="23"/>
      <c r="EPD114" s="23"/>
      <c r="EPE114" s="23"/>
      <c r="EPF114" s="23"/>
      <c r="EPG114" s="23"/>
      <c r="EPH114" s="23"/>
      <c r="EPI114" s="23"/>
      <c r="EPJ114" s="22"/>
      <c r="EPK114" s="23"/>
      <c r="EPL114" s="23"/>
      <c r="EPM114" s="23"/>
      <c r="EPN114" s="23"/>
      <c r="EPO114" s="23"/>
      <c r="EPP114" s="23"/>
      <c r="EPQ114" s="23"/>
      <c r="EPR114" s="23"/>
      <c r="EPS114" s="23"/>
      <c r="EPT114" s="23"/>
      <c r="EPU114" s="23"/>
      <c r="EPV114" s="23"/>
      <c r="EPW114" s="23"/>
      <c r="EPX114" s="23"/>
      <c r="EPY114" s="23"/>
      <c r="EPZ114" s="23"/>
      <c r="EQA114" s="23"/>
      <c r="EQB114" s="23"/>
      <c r="EQC114" s="23"/>
      <c r="EQD114" s="23"/>
      <c r="EQE114" s="23"/>
      <c r="EQF114" s="22"/>
      <c r="EQG114" s="23"/>
      <c r="EQH114" s="23"/>
      <c r="EQI114" s="23"/>
      <c r="EQJ114" s="23"/>
      <c r="EQK114" s="23"/>
      <c r="EQL114" s="23"/>
      <c r="EQM114" s="23"/>
      <c r="EQN114" s="23"/>
      <c r="EQO114" s="23"/>
      <c r="EQP114" s="23"/>
      <c r="EQQ114" s="23"/>
      <c r="EQR114" s="23"/>
      <c r="EQS114" s="23"/>
      <c r="EQT114" s="23"/>
      <c r="EQU114" s="23"/>
      <c r="EQV114" s="23"/>
      <c r="EQW114" s="23"/>
      <c r="EQX114" s="23"/>
      <c r="EQY114" s="23"/>
      <c r="EQZ114" s="23"/>
      <c r="ERA114" s="23"/>
      <c r="ERB114" s="22"/>
      <c r="ERC114" s="23"/>
      <c r="ERD114" s="23"/>
      <c r="ERE114" s="23"/>
      <c r="ERF114" s="23"/>
      <c r="ERG114" s="23"/>
      <c r="ERH114" s="23"/>
      <c r="ERI114" s="23"/>
      <c r="ERJ114" s="23"/>
      <c r="ERK114" s="23"/>
      <c r="ERL114" s="23"/>
      <c r="ERM114" s="23"/>
      <c r="ERN114" s="23"/>
      <c r="ERO114" s="23"/>
      <c r="ERP114" s="23"/>
      <c r="ERQ114" s="23"/>
      <c r="ERR114" s="23"/>
      <c r="ERS114" s="23"/>
      <c r="ERT114" s="23"/>
      <c r="ERU114" s="23"/>
      <c r="ERV114" s="23"/>
      <c r="ERW114" s="23"/>
      <c r="ERX114" s="22"/>
      <c r="ERY114" s="23"/>
      <c r="ERZ114" s="23"/>
      <c r="ESA114" s="23"/>
      <c r="ESB114" s="23"/>
      <c r="ESC114" s="23"/>
      <c r="ESD114" s="23"/>
      <c r="ESE114" s="23"/>
      <c r="ESF114" s="23"/>
      <c r="ESG114" s="23"/>
      <c r="ESH114" s="23"/>
      <c r="ESI114" s="23"/>
      <c r="ESJ114" s="23"/>
      <c r="ESK114" s="23"/>
      <c r="ESL114" s="23"/>
      <c r="ESM114" s="23"/>
      <c r="ESN114" s="23"/>
      <c r="ESO114" s="23"/>
      <c r="ESP114" s="23"/>
      <c r="ESQ114" s="23"/>
      <c r="ESR114" s="23"/>
      <c r="ESS114" s="23"/>
      <c r="EST114" s="22"/>
      <c r="ESU114" s="23"/>
      <c r="ESV114" s="23"/>
      <c r="ESW114" s="23"/>
      <c r="ESX114" s="23"/>
      <c r="ESY114" s="23"/>
      <c r="ESZ114" s="23"/>
      <c r="ETA114" s="23"/>
      <c r="ETB114" s="23"/>
      <c r="ETC114" s="23"/>
      <c r="ETD114" s="23"/>
      <c r="ETE114" s="23"/>
      <c r="ETF114" s="23"/>
      <c r="ETG114" s="23"/>
      <c r="ETH114" s="23"/>
      <c r="ETI114" s="23"/>
      <c r="ETJ114" s="23"/>
      <c r="ETK114" s="23"/>
      <c r="ETL114" s="23"/>
      <c r="ETM114" s="23"/>
      <c r="ETN114" s="23"/>
      <c r="ETO114" s="23"/>
      <c r="ETP114" s="22"/>
      <c r="ETQ114" s="23"/>
      <c r="ETR114" s="23"/>
      <c r="ETS114" s="23"/>
      <c r="ETT114" s="23"/>
      <c r="ETU114" s="23"/>
      <c r="ETV114" s="23"/>
      <c r="ETW114" s="23"/>
      <c r="ETX114" s="23"/>
      <c r="ETY114" s="23"/>
      <c r="ETZ114" s="23"/>
      <c r="EUA114" s="23"/>
      <c r="EUB114" s="23"/>
      <c r="EUC114" s="23"/>
      <c r="EUD114" s="23"/>
      <c r="EUE114" s="23"/>
      <c r="EUF114" s="23"/>
      <c r="EUG114" s="23"/>
      <c r="EUH114" s="23"/>
      <c r="EUI114" s="23"/>
      <c r="EUJ114" s="23"/>
      <c r="EUK114" s="23"/>
      <c r="EUL114" s="22"/>
      <c r="EUM114" s="23"/>
      <c r="EUN114" s="23"/>
      <c r="EUO114" s="23"/>
      <c r="EUP114" s="23"/>
      <c r="EUQ114" s="23"/>
      <c r="EUR114" s="23"/>
      <c r="EUS114" s="23"/>
      <c r="EUT114" s="23"/>
      <c r="EUU114" s="23"/>
      <c r="EUV114" s="23"/>
      <c r="EUW114" s="23"/>
      <c r="EUX114" s="23"/>
      <c r="EUY114" s="23"/>
      <c r="EUZ114" s="23"/>
      <c r="EVA114" s="23"/>
      <c r="EVB114" s="23"/>
      <c r="EVC114" s="23"/>
      <c r="EVD114" s="23"/>
      <c r="EVE114" s="23"/>
      <c r="EVF114" s="23"/>
      <c r="EVG114" s="23"/>
      <c r="EVH114" s="22"/>
      <c r="EVI114" s="23"/>
      <c r="EVJ114" s="23"/>
      <c r="EVK114" s="23"/>
      <c r="EVL114" s="23"/>
      <c r="EVM114" s="23"/>
      <c r="EVN114" s="23"/>
      <c r="EVO114" s="23"/>
      <c r="EVP114" s="23"/>
      <c r="EVQ114" s="23"/>
      <c r="EVR114" s="23"/>
      <c r="EVS114" s="23"/>
      <c r="EVT114" s="23"/>
      <c r="EVU114" s="23"/>
      <c r="EVV114" s="23"/>
      <c r="EVW114" s="23"/>
      <c r="EVX114" s="23"/>
      <c r="EVY114" s="23"/>
      <c r="EVZ114" s="23"/>
      <c r="EWA114" s="23"/>
      <c r="EWB114" s="23"/>
      <c r="EWC114" s="23"/>
      <c r="EWD114" s="22"/>
      <c r="EWE114" s="23"/>
      <c r="EWF114" s="23"/>
      <c r="EWG114" s="23"/>
      <c r="EWH114" s="23"/>
      <c r="EWI114" s="23"/>
      <c r="EWJ114" s="23"/>
      <c r="EWK114" s="23"/>
      <c r="EWL114" s="23"/>
      <c r="EWM114" s="23"/>
      <c r="EWN114" s="23"/>
      <c r="EWO114" s="23"/>
      <c r="EWP114" s="23"/>
      <c r="EWQ114" s="23"/>
      <c r="EWR114" s="23"/>
      <c r="EWS114" s="23"/>
      <c r="EWT114" s="23"/>
      <c r="EWU114" s="23"/>
      <c r="EWV114" s="23"/>
      <c r="EWW114" s="23"/>
      <c r="EWX114" s="23"/>
      <c r="EWY114" s="23"/>
      <c r="EWZ114" s="22"/>
      <c r="EXA114" s="23"/>
      <c r="EXB114" s="23"/>
      <c r="EXC114" s="23"/>
      <c r="EXD114" s="23"/>
      <c r="EXE114" s="23"/>
      <c r="EXF114" s="23"/>
      <c r="EXG114" s="23"/>
      <c r="EXH114" s="23"/>
      <c r="EXI114" s="23"/>
      <c r="EXJ114" s="23"/>
      <c r="EXK114" s="23"/>
      <c r="EXL114" s="23"/>
      <c r="EXM114" s="23"/>
      <c r="EXN114" s="23"/>
      <c r="EXO114" s="23"/>
      <c r="EXP114" s="23"/>
      <c r="EXQ114" s="23"/>
      <c r="EXR114" s="23"/>
      <c r="EXS114" s="23"/>
      <c r="EXT114" s="23"/>
      <c r="EXU114" s="23"/>
      <c r="EXV114" s="22"/>
      <c r="EXW114" s="23"/>
      <c r="EXX114" s="23"/>
      <c r="EXY114" s="23"/>
      <c r="EXZ114" s="23"/>
      <c r="EYA114" s="23"/>
      <c r="EYB114" s="23"/>
      <c r="EYC114" s="23"/>
      <c r="EYD114" s="23"/>
      <c r="EYE114" s="23"/>
      <c r="EYF114" s="23"/>
      <c r="EYG114" s="23"/>
      <c r="EYH114" s="23"/>
      <c r="EYI114" s="23"/>
      <c r="EYJ114" s="23"/>
      <c r="EYK114" s="23"/>
      <c r="EYL114" s="23"/>
      <c r="EYM114" s="23"/>
      <c r="EYN114" s="23"/>
      <c r="EYO114" s="23"/>
      <c r="EYP114" s="23"/>
      <c r="EYQ114" s="23"/>
      <c r="EYR114" s="22"/>
      <c r="EYS114" s="23"/>
      <c r="EYT114" s="23"/>
      <c r="EYU114" s="23"/>
      <c r="EYV114" s="23"/>
      <c r="EYW114" s="23"/>
      <c r="EYX114" s="23"/>
      <c r="EYY114" s="23"/>
      <c r="EYZ114" s="23"/>
      <c r="EZA114" s="23"/>
      <c r="EZB114" s="23"/>
      <c r="EZC114" s="23"/>
      <c r="EZD114" s="23"/>
      <c r="EZE114" s="23"/>
      <c r="EZF114" s="23"/>
      <c r="EZG114" s="23"/>
      <c r="EZH114" s="23"/>
      <c r="EZI114" s="23"/>
      <c r="EZJ114" s="23"/>
      <c r="EZK114" s="23"/>
      <c r="EZL114" s="23"/>
      <c r="EZM114" s="23"/>
      <c r="EZN114" s="22"/>
      <c r="EZO114" s="23"/>
      <c r="EZP114" s="23"/>
      <c r="EZQ114" s="23"/>
      <c r="EZR114" s="23"/>
      <c r="EZS114" s="23"/>
      <c r="EZT114" s="23"/>
      <c r="EZU114" s="23"/>
      <c r="EZV114" s="23"/>
      <c r="EZW114" s="23"/>
      <c r="EZX114" s="23"/>
      <c r="EZY114" s="23"/>
      <c r="EZZ114" s="23"/>
      <c r="FAA114" s="23"/>
      <c r="FAB114" s="23"/>
      <c r="FAC114" s="23"/>
      <c r="FAD114" s="23"/>
      <c r="FAE114" s="23"/>
      <c r="FAF114" s="23"/>
      <c r="FAG114" s="23"/>
      <c r="FAH114" s="23"/>
      <c r="FAI114" s="23"/>
      <c r="FAJ114" s="22"/>
      <c r="FAK114" s="23"/>
      <c r="FAL114" s="23"/>
      <c r="FAM114" s="23"/>
      <c r="FAN114" s="23"/>
      <c r="FAO114" s="23"/>
      <c r="FAP114" s="23"/>
      <c r="FAQ114" s="23"/>
      <c r="FAR114" s="23"/>
      <c r="FAS114" s="23"/>
      <c r="FAT114" s="23"/>
      <c r="FAU114" s="23"/>
      <c r="FAV114" s="23"/>
      <c r="FAW114" s="23"/>
      <c r="FAX114" s="23"/>
      <c r="FAY114" s="23"/>
      <c r="FAZ114" s="23"/>
      <c r="FBA114" s="23"/>
      <c r="FBB114" s="23"/>
      <c r="FBC114" s="23"/>
      <c r="FBD114" s="23"/>
      <c r="FBE114" s="23"/>
      <c r="FBF114" s="22"/>
      <c r="FBG114" s="23"/>
      <c r="FBH114" s="23"/>
      <c r="FBI114" s="23"/>
      <c r="FBJ114" s="23"/>
      <c r="FBK114" s="23"/>
      <c r="FBL114" s="23"/>
      <c r="FBM114" s="23"/>
      <c r="FBN114" s="23"/>
      <c r="FBO114" s="23"/>
      <c r="FBP114" s="23"/>
      <c r="FBQ114" s="23"/>
      <c r="FBR114" s="23"/>
      <c r="FBS114" s="23"/>
      <c r="FBT114" s="23"/>
      <c r="FBU114" s="23"/>
      <c r="FBV114" s="23"/>
      <c r="FBW114" s="23"/>
      <c r="FBX114" s="23"/>
      <c r="FBY114" s="23"/>
      <c r="FBZ114" s="23"/>
      <c r="FCA114" s="23"/>
      <c r="FCB114" s="22"/>
      <c r="FCC114" s="23"/>
      <c r="FCD114" s="23"/>
      <c r="FCE114" s="23"/>
      <c r="FCF114" s="23"/>
      <c r="FCG114" s="23"/>
      <c r="FCH114" s="23"/>
      <c r="FCI114" s="23"/>
      <c r="FCJ114" s="23"/>
      <c r="FCK114" s="23"/>
      <c r="FCL114" s="23"/>
      <c r="FCM114" s="23"/>
      <c r="FCN114" s="23"/>
      <c r="FCO114" s="23"/>
      <c r="FCP114" s="23"/>
      <c r="FCQ114" s="23"/>
      <c r="FCR114" s="23"/>
      <c r="FCS114" s="23"/>
      <c r="FCT114" s="23"/>
      <c r="FCU114" s="23"/>
      <c r="FCV114" s="23"/>
      <c r="FCW114" s="23"/>
      <c r="FCX114" s="22"/>
      <c r="FCY114" s="23"/>
      <c r="FCZ114" s="23"/>
      <c r="FDA114" s="23"/>
      <c r="FDB114" s="23"/>
      <c r="FDC114" s="23"/>
      <c r="FDD114" s="23"/>
      <c r="FDE114" s="23"/>
      <c r="FDF114" s="23"/>
      <c r="FDG114" s="23"/>
      <c r="FDH114" s="23"/>
      <c r="FDI114" s="23"/>
      <c r="FDJ114" s="23"/>
      <c r="FDK114" s="23"/>
      <c r="FDL114" s="23"/>
      <c r="FDM114" s="23"/>
      <c r="FDN114" s="23"/>
      <c r="FDO114" s="23"/>
      <c r="FDP114" s="23"/>
      <c r="FDQ114" s="23"/>
      <c r="FDR114" s="23"/>
      <c r="FDS114" s="23"/>
      <c r="FDT114" s="22"/>
      <c r="FDU114" s="23"/>
      <c r="FDV114" s="23"/>
      <c r="FDW114" s="23"/>
      <c r="FDX114" s="23"/>
      <c r="FDY114" s="23"/>
      <c r="FDZ114" s="23"/>
      <c r="FEA114" s="23"/>
      <c r="FEB114" s="23"/>
      <c r="FEC114" s="23"/>
      <c r="FED114" s="23"/>
      <c r="FEE114" s="23"/>
      <c r="FEF114" s="23"/>
      <c r="FEG114" s="23"/>
      <c r="FEH114" s="23"/>
      <c r="FEI114" s="23"/>
      <c r="FEJ114" s="23"/>
      <c r="FEK114" s="23"/>
      <c r="FEL114" s="23"/>
      <c r="FEM114" s="23"/>
      <c r="FEN114" s="23"/>
      <c r="FEO114" s="23"/>
      <c r="FEP114" s="22"/>
      <c r="FEQ114" s="23"/>
      <c r="FER114" s="23"/>
      <c r="FES114" s="23"/>
      <c r="FET114" s="23"/>
      <c r="FEU114" s="23"/>
      <c r="FEV114" s="23"/>
      <c r="FEW114" s="23"/>
      <c r="FEX114" s="23"/>
      <c r="FEY114" s="23"/>
      <c r="FEZ114" s="23"/>
      <c r="FFA114" s="23"/>
      <c r="FFB114" s="23"/>
      <c r="FFC114" s="23"/>
      <c r="FFD114" s="23"/>
      <c r="FFE114" s="23"/>
      <c r="FFF114" s="23"/>
      <c r="FFG114" s="23"/>
      <c r="FFH114" s="23"/>
      <c r="FFI114" s="23"/>
      <c r="FFJ114" s="23"/>
      <c r="FFK114" s="23"/>
      <c r="FFL114" s="22"/>
      <c r="FFM114" s="23"/>
      <c r="FFN114" s="23"/>
      <c r="FFO114" s="23"/>
      <c r="FFP114" s="23"/>
      <c r="FFQ114" s="23"/>
      <c r="FFR114" s="23"/>
      <c r="FFS114" s="23"/>
      <c r="FFT114" s="23"/>
      <c r="FFU114" s="23"/>
      <c r="FFV114" s="23"/>
      <c r="FFW114" s="23"/>
      <c r="FFX114" s="23"/>
      <c r="FFY114" s="23"/>
      <c r="FFZ114" s="23"/>
      <c r="FGA114" s="23"/>
      <c r="FGB114" s="23"/>
      <c r="FGC114" s="23"/>
      <c r="FGD114" s="23"/>
      <c r="FGE114" s="23"/>
      <c r="FGF114" s="23"/>
      <c r="FGG114" s="23"/>
      <c r="FGH114" s="22"/>
      <c r="FGI114" s="23"/>
      <c r="FGJ114" s="23"/>
      <c r="FGK114" s="23"/>
      <c r="FGL114" s="23"/>
      <c r="FGM114" s="23"/>
      <c r="FGN114" s="23"/>
      <c r="FGO114" s="23"/>
      <c r="FGP114" s="23"/>
      <c r="FGQ114" s="23"/>
      <c r="FGR114" s="23"/>
      <c r="FGS114" s="23"/>
      <c r="FGT114" s="23"/>
      <c r="FGU114" s="23"/>
      <c r="FGV114" s="23"/>
      <c r="FGW114" s="23"/>
      <c r="FGX114" s="23"/>
      <c r="FGY114" s="23"/>
      <c r="FGZ114" s="23"/>
      <c r="FHA114" s="23"/>
      <c r="FHB114" s="23"/>
      <c r="FHC114" s="23"/>
      <c r="FHD114" s="22"/>
      <c r="FHE114" s="23"/>
      <c r="FHF114" s="23"/>
      <c r="FHG114" s="23"/>
      <c r="FHH114" s="23"/>
      <c r="FHI114" s="23"/>
      <c r="FHJ114" s="23"/>
      <c r="FHK114" s="23"/>
      <c r="FHL114" s="23"/>
      <c r="FHM114" s="23"/>
      <c r="FHN114" s="23"/>
      <c r="FHO114" s="23"/>
      <c r="FHP114" s="23"/>
      <c r="FHQ114" s="23"/>
      <c r="FHR114" s="23"/>
      <c r="FHS114" s="23"/>
      <c r="FHT114" s="23"/>
      <c r="FHU114" s="23"/>
      <c r="FHV114" s="23"/>
      <c r="FHW114" s="23"/>
      <c r="FHX114" s="23"/>
      <c r="FHY114" s="23"/>
      <c r="FHZ114" s="22"/>
      <c r="FIA114" s="23"/>
      <c r="FIB114" s="23"/>
      <c r="FIC114" s="23"/>
      <c r="FID114" s="23"/>
      <c r="FIE114" s="23"/>
      <c r="FIF114" s="23"/>
      <c r="FIG114" s="23"/>
      <c r="FIH114" s="23"/>
      <c r="FII114" s="23"/>
      <c r="FIJ114" s="23"/>
      <c r="FIK114" s="23"/>
      <c r="FIL114" s="23"/>
      <c r="FIM114" s="23"/>
      <c r="FIN114" s="23"/>
      <c r="FIO114" s="23"/>
      <c r="FIP114" s="23"/>
      <c r="FIQ114" s="23"/>
      <c r="FIR114" s="23"/>
      <c r="FIS114" s="23"/>
      <c r="FIT114" s="23"/>
      <c r="FIU114" s="23"/>
      <c r="FIV114" s="22"/>
      <c r="FIW114" s="23"/>
      <c r="FIX114" s="23"/>
      <c r="FIY114" s="23"/>
      <c r="FIZ114" s="23"/>
      <c r="FJA114" s="23"/>
      <c r="FJB114" s="23"/>
      <c r="FJC114" s="23"/>
      <c r="FJD114" s="23"/>
      <c r="FJE114" s="23"/>
      <c r="FJF114" s="23"/>
      <c r="FJG114" s="23"/>
      <c r="FJH114" s="23"/>
      <c r="FJI114" s="23"/>
      <c r="FJJ114" s="23"/>
      <c r="FJK114" s="23"/>
      <c r="FJL114" s="23"/>
      <c r="FJM114" s="23"/>
      <c r="FJN114" s="23"/>
      <c r="FJO114" s="23"/>
      <c r="FJP114" s="23"/>
      <c r="FJQ114" s="23"/>
      <c r="FJR114" s="22"/>
      <c r="FJS114" s="23"/>
      <c r="FJT114" s="23"/>
      <c r="FJU114" s="23"/>
      <c r="FJV114" s="23"/>
      <c r="FJW114" s="23"/>
      <c r="FJX114" s="23"/>
      <c r="FJY114" s="23"/>
      <c r="FJZ114" s="23"/>
      <c r="FKA114" s="23"/>
      <c r="FKB114" s="23"/>
      <c r="FKC114" s="23"/>
      <c r="FKD114" s="23"/>
      <c r="FKE114" s="23"/>
      <c r="FKF114" s="23"/>
      <c r="FKG114" s="23"/>
      <c r="FKH114" s="23"/>
      <c r="FKI114" s="23"/>
      <c r="FKJ114" s="23"/>
      <c r="FKK114" s="23"/>
      <c r="FKL114" s="23"/>
      <c r="FKM114" s="23"/>
      <c r="FKN114" s="22"/>
      <c r="FKO114" s="23"/>
      <c r="FKP114" s="23"/>
      <c r="FKQ114" s="23"/>
      <c r="FKR114" s="23"/>
      <c r="FKS114" s="23"/>
      <c r="FKT114" s="23"/>
      <c r="FKU114" s="23"/>
      <c r="FKV114" s="23"/>
      <c r="FKW114" s="23"/>
      <c r="FKX114" s="23"/>
      <c r="FKY114" s="23"/>
      <c r="FKZ114" s="23"/>
      <c r="FLA114" s="23"/>
      <c r="FLB114" s="23"/>
      <c r="FLC114" s="23"/>
      <c r="FLD114" s="23"/>
      <c r="FLE114" s="23"/>
      <c r="FLF114" s="23"/>
      <c r="FLG114" s="23"/>
      <c r="FLH114" s="23"/>
      <c r="FLI114" s="23"/>
      <c r="FLJ114" s="22"/>
      <c r="FLK114" s="23"/>
      <c r="FLL114" s="23"/>
      <c r="FLM114" s="23"/>
      <c r="FLN114" s="23"/>
      <c r="FLO114" s="23"/>
      <c r="FLP114" s="23"/>
      <c r="FLQ114" s="23"/>
      <c r="FLR114" s="23"/>
      <c r="FLS114" s="23"/>
      <c r="FLT114" s="23"/>
      <c r="FLU114" s="23"/>
      <c r="FLV114" s="23"/>
      <c r="FLW114" s="23"/>
      <c r="FLX114" s="23"/>
      <c r="FLY114" s="23"/>
      <c r="FLZ114" s="23"/>
      <c r="FMA114" s="23"/>
      <c r="FMB114" s="23"/>
      <c r="FMC114" s="23"/>
      <c r="FMD114" s="23"/>
      <c r="FME114" s="23"/>
      <c r="FMF114" s="22"/>
      <c r="FMG114" s="23"/>
      <c r="FMH114" s="23"/>
      <c r="FMI114" s="23"/>
      <c r="FMJ114" s="23"/>
      <c r="FMK114" s="23"/>
      <c r="FML114" s="23"/>
      <c r="FMM114" s="23"/>
      <c r="FMN114" s="23"/>
      <c r="FMO114" s="23"/>
      <c r="FMP114" s="23"/>
      <c r="FMQ114" s="23"/>
      <c r="FMR114" s="23"/>
      <c r="FMS114" s="23"/>
      <c r="FMT114" s="23"/>
      <c r="FMU114" s="23"/>
      <c r="FMV114" s="23"/>
      <c r="FMW114" s="23"/>
      <c r="FMX114" s="23"/>
      <c r="FMY114" s="23"/>
      <c r="FMZ114" s="23"/>
      <c r="FNA114" s="23"/>
      <c r="FNB114" s="22"/>
      <c r="FNC114" s="23"/>
      <c r="FND114" s="23"/>
      <c r="FNE114" s="23"/>
      <c r="FNF114" s="23"/>
      <c r="FNG114" s="23"/>
      <c r="FNH114" s="23"/>
      <c r="FNI114" s="23"/>
      <c r="FNJ114" s="23"/>
      <c r="FNK114" s="23"/>
      <c r="FNL114" s="23"/>
      <c r="FNM114" s="23"/>
      <c r="FNN114" s="23"/>
      <c r="FNO114" s="23"/>
      <c r="FNP114" s="23"/>
      <c r="FNQ114" s="23"/>
      <c r="FNR114" s="23"/>
      <c r="FNS114" s="23"/>
      <c r="FNT114" s="23"/>
      <c r="FNU114" s="23"/>
      <c r="FNV114" s="23"/>
      <c r="FNW114" s="23"/>
      <c r="FNX114" s="22"/>
      <c r="FNY114" s="23"/>
      <c r="FNZ114" s="23"/>
      <c r="FOA114" s="23"/>
      <c r="FOB114" s="23"/>
      <c r="FOC114" s="23"/>
      <c r="FOD114" s="23"/>
      <c r="FOE114" s="23"/>
      <c r="FOF114" s="23"/>
      <c r="FOG114" s="23"/>
      <c r="FOH114" s="23"/>
      <c r="FOI114" s="23"/>
      <c r="FOJ114" s="23"/>
      <c r="FOK114" s="23"/>
      <c r="FOL114" s="23"/>
      <c r="FOM114" s="23"/>
      <c r="FON114" s="23"/>
      <c r="FOO114" s="23"/>
      <c r="FOP114" s="23"/>
      <c r="FOQ114" s="23"/>
      <c r="FOR114" s="23"/>
      <c r="FOS114" s="23"/>
      <c r="FOT114" s="22"/>
      <c r="FOU114" s="23"/>
      <c r="FOV114" s="23"/>
      <c r="FOW114" s="23"/>
      <c r="FOX114" s="23"/>
      <c r="FOY114" s="23"/>
      <c r="FOZ114" s="23"/>
      <c r="FPA114" s="23"/>
      <c r="FPB114" s="23"/>
      <c r="FPC114" s="23"/>
      <c r="FPD114" s="23"/>
      <c r="FPE114" s="23"/>
      <c r="FPF114" s="23"/>
      <c r="FPG114" s="23"/>
      <c r="FPH114" s="23"/>
      <c r="FPI114" s="23"/>
      <c r="FPJ114" s="23"/>
      <c r="FPK114" s="23"/>
      <c r="FPL114" s="23"/>
      <c r="FPM114" s="23"/>
      <c r="FPN114" s="23"/>
      <c r="FPO114" s="23"/>
      <c r="FPP114" s="22"/>
      <c r="FPQ114" s="23"/>
      <c r="FPR114" s="23"/>
      <c r="FPS114" s="23"/>
      <c r="FPT114" s="23"/>
      <c r="FPU114" s="23"/>
      <c r="FPV114" s="23"/>
      <c r="FPW114" s="23"/>
      <c r="FPX114" s="23"/>
      <c r="FPY114" s="23"/>
      <c r="FPZ114" s="23"/>
      <c r="FQA114" s="23"/>
      <c r="FQB114" s="23"/>
      <c r="FQC114" s="23"/>
      <c r="FQD114" s="23"/>
      <c r="FQE114" s="23"/>
      <c r="FQF114" s="23"/>
      <c r="FQG114" s="23"/>
      <c r="FQH114" s="23"/>
      <c r="FQI114" s="23"/>
      <c r="FQJ114" s="23"/>
      <c r="FQK114" s="23"/>
      <c r="FQL114" s="22"/>
      <c r="FQM114" s="23"/>
      <c r="FQN114" s="23"/>
      <c r="FQO114" s="23"/>
      <c r="FQP114" s="23"/>
      <c r="FQQ114" s="23"/>
      <c r="FQR114" s="23"/>
      <c r="FQS114" s="23"/>
      <c r="FQT114" s="23"/>
      <c r="FQU114" s="23"/>
      <c r="FQV114" s="23"/>
      <c r="FQW114" s="23"/>
      <c r="FQX114" s="23"/>
      <c r="FQY114" s="23"/>
      <c r="FQZ114" s="23"/>
      <c r="FRA114" s="23"/>
      <c r="FRB114" s="23"/>
      <c r="FRC114" s="23"/>
      <c r="FRD114" s="23"/>
      <c r="FRE114" s="23"/>
      <c r="FRF114" s="23"/>
      <c r="FRG114" s="23"/>
      <c r="FRH114" s="22"/>
      <c r="FRI114" s="23"/>
      <c r="FRJ114" s="23"/>
      <c r="FRK114" s="23"/>
      <c r="FRL114" s="23"/>
      <c r="FRM114" s="23"/>
      <c r="FRN114" s="23"/>
      <c r="FRO114" s="23"/>
      <c r="FRP114" s="23"/>
      <c r="FRQ114" s="23"/>
      <c r="FRR114" s="23"/>
      <c r="FRS114" s="23"/>
      <c r="FRT114" s="23"/>
      <c r="FRU114" s="23"/>
      <c r="FRV114" s="23"/>
      <c r="FRW114" s="23"/>
      <c r="FRX114" s="23"/>
      <c r="FRY114" s="23"/>
      <c r="FRZ114" s="23"/>
      <c r="FSA114" s="23"/>
      <c r="FSB114" s="23"/>
      <c r="FSC114" s="23"/>
      <c r="FSD114" s="22"/>
      <c r="FSE114" s="23"/>
      <c r="FSF114" s="23"/>
      <c r="FSG114" s="23"/>
      <c r="FSH114" s="23"/>
      <c r="FSI114" s="23"/>
      <c r="FSJ114" s="23"/>
      <c r="FSK114" s="23"/>
      <c r="FSL114" s="23"/>
      <c r="FSM114" s="23"/>
      <c r="FSN114" s="23"/>
      <c r="FSO114" s="23"/>
      <c r="FSP114" s="23"/>
      <c r="FSQ114" s="23"/>
      <c r="FSR114" s="23"/>
      <c r="FSS114" s="23"/>
      <c r="FST114" s="23"/>
      <c r="FSU114" s="23"/>
      <c r="FSV114" s="23"/>
      <c r="FSW114" s="23"/>
      <c r="FSX114" s="23"/>
      <c r="FSY114" s="23"/>
      <c r="FSZ114" s="22"/>
      <c r="FTA114" s="23"/>
      <c r="FTB114" s="23"/>
      <c r="FTC114" s="23"/>
      <c r="FTD114" s="23"/>
      <c r="FTE114" s="23"/>
      <c r="FTF114" s="23"/>
      <c r="FTG114" s="23"/>
      <c r="FTH114" s="23"/>
      <c r="FTI114" s="23"/>
      <c r="FTJ114" s="23"/>
      <c r="FTK114" s="23"/>
      <c r="FTL114" s="23"/>
      <c r="FTM114" s="23"/>
      <c r="FTN114" s="23"/>
      <c r="FTO114" s="23"/>
      <c r="FTP114" s="23"/>
      <c r="FTQ114" s="23"/>
      <c r="FTR114" s="23"/>
      <c r="FTS114" s="23"/>
      <c r="FTT114" s="23"/>
      <c r="FTU114" s="23"/>
      <c r="FTV114" s="22"/>
      <c r="FTW114" s="23"/>
      <c r="FTX114" s="23"/>
      <c r="FTY114" s="23"/>
      <c r="FTZ114" s="23"/>
      <c r="FUA114" s="23"/>
      <c r="FUB114" s="23"/>
      <c r="FUC114" s="23"/>
      <c r="FUD114" s="23"/>
      <c r="FUE114" s="23"/>
      <c r="FUF114" s="23"/>
      <c r="FUG114" s="23"/>
      <c r="FUH114" s="23"/>
      <c r="FUI114" s="23"/>
      <c r="FUJ114" s="23"/>
      <c r="FUK114" s="23"/>
      <c r="FUL114" s="23"/>
      <c r="FUM114" s="23"/>
      <c r="FUN114" s="23"/>
      <c r="FUO114" s="23"/>
      <c r="FUP114" s="23"/>
      <c r="FUQ114" s="23"/>
      <c r="FUR114" s="22"/>
      <c r="FUS114" s="23"/>
      <c r="FUT114" s="23"/>
      <c r="FUU114" s="23"/>
      <c r="FUV114" s="23"/>
      <c r="FUW114" s="23"/>
      <c r="FUX114" s="23"/>
      <c r="FUY114" s="23"/>
      <c r="FUZ114" s="23"/>
      <c r="FVA114" s="23"/>
      <c r="FVB114" s="23"/>
      <c r="FVC114" s="23"/>
      <c r="FVD114" s="23"/>
      <c r="FVE114" s="23"/>
      <c r="FVF114" s="23"/>
      <c r="FVG114" s="23"/>
      <c r="FVH114" s="23"/>
      <c r="FVI114" s="23"/>
      <c r="FVJ114" s="23"/>
      <c r="FVK114" s="23"/>
      <c r="FVL114" s="23"/>
      <c r="FVM114" s="23"/>
      <c r="FVN114" s="22"/>
      <c r="FVO114" s="23"/>
      <c r="FVP114" s="23"/>
      <c r="FVQ114" s="23"/>
      <c r="FVR114" s="23"/>
      <c r="FVS114" s="23"/>
      <c r="FVT114" s="23"/>
      <c r="FVU114" s="23"/>
      <c r="FVV114" s="23"/>
      <c r="FVW114" s="23"/>
      <c r="FVX114" s="23"/>
      <c r="FVY114" s="23"/>
      <c r="FVZ114" s="23"/>
      <c r="FWA114" s="23"/>
      <c r="FWB114" s="23"/>
      <c r="FWC114" s="23"/>
      <c r="FWD114" s="23"/>
      <c r="FWE114" s="23"/>
      <c r="FWF114" s="23"/>
      <c r="FWG114" s="23"/>
      <c r="FWH114" s="23"/>
      <c r="FWI114" s="23"/>
      <c r="FWJ114" s="22"/>
      <c r="FWK114" s="23"/>
      <c r="FWL114" s="23"/>
      <c r="FWM114" s="23"/>
      <c r="FWN114" s="23"/>
      <c r="FWO114" s="23"/>
      <c r="FWP114" s="23"/>
      <c r="FWQ114" s="23"/>
      <c r="FWR114" s="23"/>
      <c r="FWS114" s="23"/>
      <c r="FWT114" s="23"/>
      <c r="FWU114" s="23"/>
      <c r="FWV114" s="23"/>
      <c r="FWW114" s="23"/>
      <c r="FWX114" s="23"/>
      <c r="FWY114" s="23"/>
      <c r="FWZ114" s="23"/>
      <c r="FXA114" s="23"/>
      <c r="FXB114" s="23"/>
      <c r="FXC114" s="23"/>
      <c r="FXD114" s="23"/>
      <c r="FXE114" s="23"/>
      <c r="FXF114" s="22"/>
      <c r="FXG114" s="23"/>
      <c r="FXH114" s="23"/>
      <c r="FXI114" s="23"/>
      <c r="FXJ114" s="23"/>
      <c r="FXK114" s="23"/>
      <c r="FXL114" s="23"/>
      <c r="FXM114" s="23"/>
      <c r="FXN114" s="23"/>
      <c r="FXO114" s="23"/>
      <c r="FXP114" s="23"/>
      <c r="FXQ114" s="23"/>
      <c r="FXR114" s="23"/>
      <c r="FXS114" s="23"/>
      <c r="FXT114" s="23"/>
      <c r="FXU114" s="23"/>
      <c r="FXV114" s="23"/>
      <c r="FXW114" s="23"/>
      <c r="FXX114" s="23"/>
      <c r="FXY114" s="23"/>
      <c r="FXZ114" s="23"/>
      <c r="FYA114" s="23"/>
      <c r="FYB114" s="22"/>
      <c r="FYC114" s="23"/>
      <c r="FYD114" s="23"/>
      <c r="FYE114" s="23"/>
      <c r="FYF114" s="23"/>
      <c r="FYG114" s="23"/>
      <c r="FYH114" s="23"/>
      <c r="FYI114" s="23"/>
      <c r="FYJ114" s="23"/>
      <c r="FYK114" s="23"/>
      <c r="FYL114" s="23"/>
      <c r="FYM114" s="23"/>
      <c r="FYN114" s="23"/>
      <c r="FYO114" s="23"/>
      <c r="FYP114" s="23"/>
      <c r="FYQ114" s="23"/>
      <c r="FYR114" s="23"/>
      <c r="FYS114" s="23"/>
      <c r="FYT114" s="23"/>
      <c r="FYU114" s="23"/>
      <c r="FYV114" s="23"/>
      <c r="FYW114" s="23"/>
      <c r="FYX114" s="22"/>
      <c r="FYY114" s="23"/>
      <c r="FYZ114" s="23"/>
      <c r="FZA114" s="23"/>
      <c r="FZB114" s="23"/>
      <c r="FZC114" s="23"/>
      <c r="FZD114" s="23"/>
      <c r="FZE114" s="23"/>
      <c r="FZF114" s="23"/>
      <c r="FZG114" s="23"/>
      <c r="FZH114" s="23"/>
      <c r="FZI114" s="23"/>
      <c r="FZJ114" s="23"/>
      <c r="FZK114" s="23"/>
      <c r="FZL114" s="23"/>
      <c r="FZM114" s="23"/>
      <c r="FZN114" s="23"/>
      <c r="FZO114" s="23"/>
      <c r="FZP114" s="23"/>
      <c r="FZQ114" s="23"/>
      <c r="FZR114" s="23"/>
      <c r="FZS114" s="23"/>
      <c r="FZT114" s="22"/>
      <c r="FZU114" s="23"/>
      <c r="FZV114" s="23"/>
      <c r="FZW114" s="23"/>
      <c r="FZX114" s="23"/>
      <c r="FZY114" s="23"/>
      <c r="FZZ114" s="23"/>
      <c r="GAA114" s="23"/>
      <c r="GAB114" s="23"/>
      <c r="GAC114" s="23"/>
      <c r="GAD114" s="23"/>
      <c r="GAE114" s="23"/>
      <c r="GAF114" s="23"/>
      <c r="GAG114" s="23"/>
      <c r="GAH114" s="23"/>
      <c r="GAI114" s="23"/>
      <c r="GAJ114" s="23"/>
      <c r="GAK114" s="23"/>
      <c r="GAL114" s="23"/>
      <c r="GAM114" s="23"/>
      <c r="GAN114" s="23"/>
      <c r="GAO114" s="23"/>
      <c r="GAP114" s="22"/>
      <c r="GAQ114" s="23"/>
      <c r="GAR114" s="23"/>
      <c r="GAS114" s="23"/>
      <c r="GAT114" s="23"/>
      <c r="GAU114" s="23"/>
      <c r="GAV114" s="23"/>
      <c r="GAW114" s="23"/>
      <c r="GAX114" s="23"/>
      <c r="GAY114" s="23"/>
      <c r="GAZ114" s="23"/>
      <c r="GBA114" s="23"/>
      <c r="GBB114" s="23"/>
      <c r="GBC114" s="23"/>
      <c r="GBD114" s="23"/>
      <c r="GBE114" s="23"/>
      <c r="GBF114" s="23"/>
      <c r="GBG114" s="23"/>
      <c r="GBH114" s="23"/>
      <c r="GBI114" s="23"/>
      <c r="GBJ114" s="23"/>
      <c r="GBK114" s="23"/>
      <c r="GBL114" s="22"/>
      <c r="GBM114" s="23"/>
      <c r="GBN114" s="23"/>
      <c r="GBO114" s="23"/>
      <c r="GBP114" s="23"/>
      <c r="GBQ114" s="23"/>
      <c r="GBR114" s="23"/>
      <c r="GBS114" s="23"/>
      <c r="GBT114" s="23"/>
      <c r="GBU114" s="23"/>
      <c r="GBV114" s="23"/>
      <c r="GBW114" s="23"/>
      <c r="GBX114" s="23"/>
      <c r="GBY114" s="23"/>
      <c r="GBZ114" s="23"/>
      <c r="GCA114" s="23"/>
      <c r="GCB114" s="23"/>
      <c r="GCC114" s="23"/>
      <c r="GCD114" s="23"/>
      <c r="GCE114" s="23"/>
      <c r="GCF114" s="23"/>
      <c r="GCG114" s="23"/>
      <c r="GCH114" s="22"/>
      <c r="GCI114" s="23"/>
      <c r="GCJ114" s="23"/>
      <c r="GCK114" s="23"/>
      <c r="GCL114" s="23"/>
      <c r="GCM114" s="23"/>
      <c r="GCN114" s="23"/>
      <c r="GCO114" s="23"/>
      <c r="GCP114" s="23"/>
      <c r="GCQ114" s="23"/>
      <c r="GCR114" s="23"/>
      <c r="GCS114" s="23"/>
      <c r="GCT114" s="23"/>
      <c r="GCU114" s="23"/>
      <c r="GCV114" s="23"/>
      <c r="GCW114" s="23"/>
      <c r="GCX114" s="23"/>
      <c r="GCY114" s="23"/>
      <c r="GCZ114" s="23"/>
      <c r="GDA114" s="23"/>
      <c r="GDB114" s="23"/>
      <c r="GDC114" s="23"/>
      <c r="GDD114" s="22"/>
      <c r="GDE114" s="23"/>
      <c r="GDF114" s="23"/>
      <c r="GDG114" s="23"/>
      <c r="GDH114" s="23"/>
      <c r="GDI114" s="23"/>
      <c r="GDJ114" s="23"/>
      <c r="GDK114" s="23"/>
      <c r="GDL114" s="23"/>
      <c r="GDM114" s="23"/>
      <c r="GDN114" s="23"/>
      <c r="GDO114" s="23"/>
      <c r="GDP114" s="23"/>
      <c r="GDQ114" s="23"/>
      <c r="GDR114" s="23"/>
      <c r="GDS114" s="23"/>
      <c r="GDT114" s="23"/>
      <c r="GDU114" s="23"/>
      <c r="GDV114" s="23"/>
      <c r="GDW114" s="23"/>
      <c r="GDX114" s="23"/>
      <c r="GDY114" s="23"/>
      <c r="GDZ114" s="22"/>
      <c r="GEA114" s="23"/>
      <c r="GEB114" s="23"/>
      <c r="GEC114" s="23"/>
      <c r="GED114" s="23"/>
      <c r="GEE114" s="23"/>
      <c r="GEF114" s="23"/>
      <c r="GEG114" s="23"/>
      <c r="GEH114" s="23"/>
      <c r="GEI114" s="23"/>
      <c r="GEJ114" s="23"/>
      <c r="GEK114" s="23"/>
      <c r="GEL114" s="23"/>
      <c r="GEM114" s="23"/>
      <c r="GEN114" s="23"/>
      <c r="GEO114" s="23"/>
      <c r="GEP114" s="23"/>
      <c r="GEQ114" s="23"/>
      <c r="GER114" s="23"/>
      <c r="GES114" s="23"/>
      <c r="GET114" s="23"/>
      <c r="GEU114" s="23"/>
      <c r="GEV114" s="22"/>
      <c r="GEW114" s="23"/>
      <c r="GEX114" s="23"/>
      <c r="GEY114" s="23"/>
      <c r="GEZ114" s="23"/>
      <c r="GFA114" s="23"/>
      <c r="GFB114" s="23"/>
      <c r="GFC114" s="23"/>
      <c r="GFD114" s="23"/>
      <c r="GFE114" s="23"/>
      <c r="GFF114" s="23"/>
      <c r="GFG114" s="23"/>
      <c r="GFH114" s="23"/>
      <c r="GFI114" s="23"/>
      <c r="GFJ114" s="23"/>
      <c r="GFK114" s="23"/>
      <c r="GFL114" s="23"/>
      <c r="GFM114" s="23"/>
      <c r="GFN114" s="23"/>
      <c r="GFO114" s="23"/>
      <c r="GFP114" s="23"/>
      <c r="GFQ114" s="23"/>
      <c r="GFR114" s="22"/>
      <c r="GFS114" s="23"/>
      <c r="GFT114" s="23"/>
      <c r="GFU114" s="23"/>
      <c r="GFV114" s="23"/>
      <c r="GFW114" s="23"/>
      <c r="GFX114" s="23"/>
      <c r="GFY114" s="23"/>
      <c r="GFZ114" s="23"/>
      <c r="GGA114" s="23"/>
      <c r="GGB114" s="23"/>
      <c r="GGC114" s="23"/>
      <c r="GGD114" s="23"/>
      <c r="GGE114" s="23"/>
      <c r="GGF114" s="23"/>
      <c r="GGG114" s="23"/>
      <c r="GGH114" s="23"/>
      <c r="GGI114" s="23"/>
      <c r="GGJ114" s="23"/>
      <c r="GGK114" s="23"/>
      <c r="GGL114" s="23"/>
      <c r="GGM114" s="23"/>
      <c r="GGN114" s="22"/>
      <c r="GGO114" s="23"/>
      <c r="GGP114" s="23"/>
      <c r="GGQ114" s="23"/>
      <c r="GGR114" s="23"/>
      <c r="GGS114" s="23"/>
      <c r="GGT114" s="23"/>
      <c r="GGU114" s="23"/>
      <c r="GGV114" s="23"/>
      <c r="GGW114" s="23"/>
      <c r="GGX114" s="23"/>
      <c r="GGY114" s="23"/>
      <c r="GGZ114" s="23"/>
      <c r="GHA114" s="23"/>
      <c r="GHB114" s="23"/>
      <c r="GHC114" s="23"/>
      <c r="GHD114" s="23"/>
      <c r="GHE114" s="23"/>
      <c r="GHF114" s="23"/>
      <c r="GHG114" s="23"/>
      <c r="GHH114" s="23"/>
      <c r="GHI114" s="23"/>
      <c r="GHJ114" s="22"/>
      <c r="GHK114" s="23"/>
      <c r="GHL114" s="23"/>
      <c r="GHM114" s="23"/>
      <c r="GHN114" s="23"/>
      <c r="GHO114" s="23"/>
      <c r="GHP114" s="23"/>
      <c r="GHQ114" s="23"/>
      <c r="GHR114" s="23"/>
      <c r="GHS114" s="23"/>
      <c r="GHT114" s="23"/>
      <c r="GHU114" s="23"/>
      <c r="GHV114" s="23"/>
      <c r="GHW114" s="23"/>
      <c r="GHX114" s="23"/>
      <c r="GHY114" s="23"/>
      <c r="GHZ114" s="23"/>
      <c r="GIA114" s="23"/>
      <c r="GIB114" s="23"/>
      <c r="GIC114" s="23"/>
      <c r="GID114" s="23"/>
      <c r="GIE114" s="23"/>
      <c r="GIF114" s="22"/>
      <c r="GIG114" s="23"/>
      <c r="GIH114" s="23"/>
      <c r="GII114" s="23"/>
      <c r="GIJ114" s="23"/>
      <c r="GIK114" s="23"/>
      <c r="GIL114" s="23"/>
      <c r="GIM114" s="23"/>
      <c r="GIN114" s="23"/>
      <c r="GIO114" s="23"/>
      <c r="GIP114" s="23"/>
      <c r="GIQ114" s="23"/>
      <c r="GIR114" s="23"/>
      <c r="GIS114" s="23"/>
      <c r="GIT114" s="23"/>
      <c r="GIU114" s="23"/>
      <c r="GIV114" s="23"/>
      <c r="GIW114" s="23"/>
      <c r="GIX114" s="23"/>
      <c r="GIY114" s="23"/>
      <c r="GIZ114" s="23"/>
      <c r="GJA114" s="23"/>
      <c r="GJB114" s="22"/>
      <c r="GJC114" s="23"/>
      <c r="GJD114" s="23"/>
      <c r="GJE114" s="23"/>
      <c r="GJF114" s="23"/>
      <c r="GJG114" s="23"/>
      <c r="GJH114" s="23"/>
      <c r="GJI114" s="23"/>
      <c r="GJJ114" s="23"/>
      <c r="GJK114" s="23"/>
      <c r="GJL114" s="23"/>
      <c r="GJM114" s="23"/>
      <c r="GJN114" s="23"/>
      <c r="GJO114" s="23"/>
      <c r="GJP114" s="23"/>
      <c r="GJQ114" s="23"/>
      <c r="GJR114" s="23"/>
      <c r="GJS114" s="23"/>
      <c r="GJT114" s="23"/>
      <c r="GJU114" s="23"/>
      <c r="GJV114" s="23"/>
      <c r="GJW114" s="23"/>
      <c r="GJX114" s="22"/>
      <c r="GJY114" s="23"/>
      <c r="GJZ114" s="23"/>
      <c r="GKA114" s="23"/>
      <c r="GKB114" s="23"/>
      <c r="GKC114" s="23"/>
      <c r="GKD114" s="23"/>
      <c r="GKE114" s="23"/>
      <c r="GKF114" s="23"/>
      <c r="GKG114" s="23"/>
      <c r="GKH114" s="23"/>
      <c r="GKI114" s="23"/>
      <c r="GKJ114" s="23"/>
      <c r="GKK114" s="23"/>
      <c r="GKL114" s="23"/>
      <c r="GKM114" s="23"/>
      <c r="GKN114" s="23"/>
      <c r="GKO114" s="23"/>
      <c r="GKP114" s="23"/>
      <c r="GKQ114" s="23"/>
      <c r="GKR114" s="23"/>
      <c r="GKS114" s="23"/>
      <c r="GKT114" s="22"/>
      <c r="GKU114" s="23"/>
      <c r="GKV114" s="23"/>
      <c r="GKW114" s="23"/>
      <c r="GKX114" s="23"/>
      <c r="GKY114" s="23"/>
      <c r="GKZ114" s="23"/>
      <c r="GLA114" s="23"/>
      <c r="GLB114" s="23"/>
      <c r="GLC114" s="23"/>
      <c r="GLD114" s="23"/>
      <c r="GLE114" s="23"/>
      <c r="GLF114" s="23"/>
      <c r="GLG114" s="23"/>
      <c r="GLH114" s="23"/>
      <c r="GLI114" s="23"/>
      <c r="GLJ114" s="23"/>
      <c r="GLK114" s="23"/>
      <c r="GLL114" s="23"/>
      <c r="GLM114" s="23"/>
      <c r="GLN114" s="23"/>
      <c r="GLO114" s="23"/>
      <c r="GLP114" s="22"/>
      <c r="GLQ114" s="23"/>
      <c r="GLR114" s="23"/>
      <c r="GLS114" s="23"/>
      <c r="GLT114" s="23"/>
      <c r="GLU114" s="23"/>
      <c r="GLV114" s="23"/>
      <c r="GLW114" s="23"/>
      <c r="GLX114" s="23"/>
      <c r="GLY114" s="23"/>
      <c r="GLZ114" s="23"/>
      <c r="GMA114" s="23"/>
      <c r="GMB114" s="23"/>
      <c r="GMC114" s="23"/>
      <c r="GMD114" s="23"/>
      <c r="GME114" s="23"/>
      <c r="GMF114" s="23"/>
      <c r="GMG114" s="23"/>
      <c r="GMH114" s="23"/>
      <c r="GMI114" s="23"/>
      <c r="GMJ114" s="23"/>
      <c r="GMK114" s="23"/>
      <c r="GML114" s="22"/>
      <c r="GMM114" s="23"/>
      <c r="GMN114" s="23"/>
      <c r="GMO114" s="23"/>
      <c r="GMP114" s="23"/>
      <c r="GMQ114" s="23"/>
      <c r="GMR114" s="23"/>
      <c r="GMS114" s="23"/>
      <c r="GMT114" s="23"/>
      <c r="GMU114" s="23"/>
      <c r="GMV114" s="23"/>
      <c r="GMW114" s="23"/>
      <c r="GMX114" s="23"/>
      <c r="GMY114" s="23"/>
      <c r="GMZ114" s="23"/>
      <c r="GNA114" s="23"/>
      <c r="GNB114" s="23"/>
      <c r="GNC114" s="23"/>
      <c r="GND114" s="23"/>
      <c r="GNE114" s="23"/>
      <c r="GNF114" s="23"/>
      <c r="GNG114" s="23"/>
      <c r="GNH114" s="22"/>
      <c r="GNI114" s="23"/>
      <c r="GNJ114" s="23"/>
      <c r="GNK114" s="23"/>
      <c r="GNL114" s="23"/>
      <c r="GNM114" s="23"/>
      <c r="GNN114" s="23"/>
      <c r="GNO114" s="23"/>
      <c r="GNP114" s="23"/>
      <c r="GNQ114" s="23"/>
      <c r="GNR114" s="23"/>
      <c r="GNS114" s="23"/>
      <c r="GNT114" s="23"/>
      <c r="GNU114" s="23"/>
      <c r="GNV114" s="23"/>
      <c r="GNW114" s="23"/>
      <c r="GNX114" s="23"/>
      <c r="GNY114" s="23"/>
      <c r="GNZ114" s="23"/>
      <c r="GOA114" s="23"/>
      <c r="GOB114" s="23"/>
      <c r="GOC114" s="23"/>
      <c r="GOD114" s="22"/>
      <c r="GOE114" s="23"/>
      <c r="GOF114" s="23"/>
      <c r="GOG114" s="23"/>
      <c r="GOH114" s="23"/>
      <c r="GOI114" s="23"/>
      <c r="GOJ114" s="23"/>
      <c r="GOK114" s="23"/>
      <c r="GOL114" s="23"/>
      <c r="GOM114" s="23"/>
      <c r="GON114" s="23"/>
      <c r="GOO114" s="23"/>
      <c r="GOP114" s="23"/>
      <c r="GOQ114" s="23"/>
      <c r="GOR114" s="23"/>
      <c r="GOS114" s="23"/>
      <c r="GOT114" s="23"/>
      <c r="GOU114" s="23"/>
      <c r="GOV114" s="23"/>
      <c r="GOW114" s="23"/>
      <c r="GOX114" s="23"/>
      <c r="GOY114" s="23"/>
      <c r="GOZ114" s="22"/>
      <c r="GPA114" s="23"/>
      <c r="GPB114" s="23"/>
      <c r="GPC114" s="23"/>
      <c r="GPD114" s="23"/>
      <c r="GPE114" s="23"/>
      <c r="GPF114" s="23"/>
      <c r="GPG114" s="23"/>
      <c r="GPH114" s="23"/>
      <c r="GPI114" s="23"/>
      <c r="GPJ114" s="23"/>
      <c r="GPK114" s="23"/>
      <c r="GPL114" s="23"/>
      <c r="GPM114" s="23"/>
      <c r="GPN114" s="23"/>
      <c r="GPO114" s="23"/>
      <c r="GPP114" s="23"/>
      <c r="GPQ114" s="23"/>
      <c r="GPR114" s="23"/>
      <c r="GPS114" s="23"/>
      <c r="GPT114" s="23"/>
      <c r="GPU114" s="23"/>
      <c r="GPV114" s="22"/>
      <c r="GPW114" s="23"/>
      <c r="GPX114" s="23"/>
      <c r="GPY114" s="23"/>
      <c r="GPZ114" s="23"/>
      <c r="GQA114" s="23"/>
      <c r="GQB114" s="23"/>
      <c r="GQC114" s="23"/>
      <c r="GQD114" s="23"/>
      <c r="GQE114" s="23"/>
      <c r="GQF114" s="23"/>
      <c r="GQG114" s="23"/>
      <c r="GQH114" s="23"/>
      <c r="GQI114" s="23"/>
      <c r="GQJ114" s="23"/>
      <c r="GQK114" s="23"/>
      <c r="GQL114" s="23"/>
      <c r="GQM114" s="23"/>
      <c r="GQN114" s="23"/>
      <c r="GQO114" s="23"/>
      <c r="GQP114" s="23"/>
      <c r="GQQ114" s="23"/>
      <c r="GQR114" s="22"/>
      <c r="GQS114" s="23"/>
      <c r="GQT114" s="23"/>
      <c r="GQU114" s="23"/>
      <c r="GQV114" s="23"/>
      <c r="GQW114" s="23"/>
      <c r="GQX114" s="23"/>
      <c r="GQY114" s="23"/>
      <c r="GQZ114" s="23"/>
      <c r="GRA114" s="23"/>
      <c r="GRB114" s="23"/>
      <c r="GRC114" s="23"/>
      <c r="GRD114" s="23"/>
      <c r="GRE114" s="23"/>
      <c r="GRF114" s="23"/>
      <c r="GRG114" s="23"/>
      <c r="GRH114" s="23"/>
      <c r="GRI114" s="23"/>
      <c r="GRJ114" s="23"/>
      <c r="GRK114" s="23"/>
      <c r="GRL114" s="23"/>
      <c r="GRM114" s="23"/>
      <c r="GRN114" s="22"/>
      <c r="GRO114" s="23"/>
      <c r="GRP114" s="23"/>
      <c r="GRQ114" s="23"/>
      <c r="GRR114" s="23"/>
      <c r="GRS114" s="23"/>
      <c r="GRT114" s="23"/>
      <c r="GRU114" s="23"/>
      <c r="GRV114" s="23"/>
      <c r="GRW114" s="23"/>
      <c r="GRX114" s="23"/>
      <c r="GRY114" s="23"/>
      <c r="GRZ114" s="23"/>
      <c r="GSA114" s="23"/>
      <c r="GSB114" s="23"/>
      <c r="GSC114" s="23"/>
      <c r="GSD114" s="23"/>
      <c r="GSE114" s="23"/>
      <c r="GSF114" s="23"/>
      <c r="GSG114" s="23"/>
      <c r="GSH114" s="23"/>
      <c r="GSI114" s="23"/>
      <c r="GSJ114" s="22"/>
      <c r="GSK114" s="23"/>
      <c r="GSL114" s="23"/>
      <c r="GSM114" s="23"/>
      <c r="GSN114" s="23"/>
      <c r="GSO114" s="23"/>
      <c r="GSP114" s="23"/>
      <c r="GSQ114" s="23"/>
      <c r="GSR114" s="23"/>
      <c r="GSS114" s="23"/>
      <c r="GST114" s="23"/>
      <c r="GSU114" s="23"/>
      <c r="GSV114" s="23"/>
      <c r="GSW114" s="23"/>
      <c r="GSX114" s="23"/>
      <c r="GSY114" s="23"/>
      <c r="GSZ114" s="23"/>
      <c r="GTA114" s="23"/>
      <c r="GTB114" s="23"/>
      <c r="GTC114" s="23"/>
      <c r="GTD114" s="23"/>
      <c r="GTE114" s="23"/>
      <c r="GTF114" s="22"/>
      <c r="GTG114" s="23"/>
      <c r="GTH114" s="23"/>
      <c r="GTI114" s="23"/>
      <c r="GTJ114" s="23"/>
      <c r="GTK114" s="23"/>
      <c r="GTL114" s="23"/>
      <c r="GTM114" s="23"/>
      <c r="GTN114" s="23"/>
      <c r="GTO114" s="23"/>
      <c r="GTP114" s="23"/>
      <c r="GTQ114" s="23"/>
      <c r="GTR114" s="23"/>
      <c r="GTS114" s="23"/>
      <c r="GTT114" s="23"/>
      <c r="GTU114" s="23"/>
      <c r="GTV114" s="23"/>
      <c r="GTW114" s="23"/>
      <c r="GTX114" s="23"/>
      <c r="GTY114" s="23"/>
      <c r="GTZ114" s="23"/>
      <c r="GUA114" s="23"/>
      <c r="GUB114" s="22"/>
      <c r="GUC114" s="23"/>
      <c r="GUD114" s="23"/>
      <c r="GUE114" s="23"/>
      <c r="GUF114" s="23"/>
      <c r="GUG114" s="23"/>
      <c r="GUH114" s="23"/>
      <c r="GUI114" s="23"/>
      <c r="GUJ114" s="23"/>
      <c r="GUK114" s="23"/>
      <c r="GUL114" s="23"/>
      <c r="GUM114" s="23"/>
      <c r="GUN114" s="23"/>
      <c r="GUO114" s="23"/>
      <c r="GUP114" s="23"/>
      <c r="GUQ114" s="23"/>
      <c r="GUR114" s="23"/>
      <c r="GUS114" s="23"/>
      <c r="GUT114" s="23"/>
      <c r="GUU114" s="23"/>
      <c r="GUV114" s="23"/>
      <c r="GUW114" s="23"/>
      <c r="GUX114" s="22"/>
      <c r="GUY114" s="23"/>
      <c r="GUZ114" s="23"/>
      <c r="GVA114" s="23"/>
      <c r="GVB114" s="23"/>
      <c r="GVC114" s="23"/>
      <c r="GVD114" s="23"/>
      <c r="GVE114" s="23"/>
      <c r="GVF114" s="23"/>
      <c r="GVG114" s="23"/>
      <c r="GVH114" s="23"/>
      <c r="GVI114" s="23"/>
      <c r="GVJ114" s="23"/>
      <c r="GVK114" s="23"/>
      <c r="GVL114" s="23"/>
      <c r="GVM114" s="23"/>
      <c r="GVN114" s="23"/>
      <c r="GVO114" s="23"/>
      <c r="GVP114" s="23"/>
      <c r="GVQ114" s="23"/>
      <c r="GVR114" s="23"/>
      <c r="GVS114" s="23"/>
      <c r="GVT114" s="22"/>
      <c r="GVU114" s="23"/>
      <c r="GVV114" s="23"/>
      <c r="GVW114" s="23"/>
      <c r="GVX114" s="23"/>
      <c r="GVY114" s="23"/>
      <c r="GVZ114" s="23"/>
      <c r="GWA114" s="23"/>
      <c r="GWB114" s="23"/>
      <c r="GWC114" s="23"/>
      <c r="GWD114" s="23"/>
      <c r="GWE114" s="23"/>
      <c r="GWF114" s="23"/>
      <c r="GWG114" s="23"/>
      <c r="GWH114" s="23"/>
      <c r="GWI114" s="23"/>
      <c r="GWJ114" s="23"/>
      <c r="GWK114" s="23"/>
      <c r="GWL114" s="23"/>
      <c r="GWM114" s="23"/>
      <c r="GWN114" s="23"/>
      <c r="GWO114" s="23"/>
      <c r="GWP114" s="22"/>
      <c r="GWQ114" s="23"/>
      <c r="GWR114" s="23"/>
      <c r="GWS114" s="23"/>
      <c r="GWT114" s="23"/>
      <c r="GWU114" s="23"/>
      <c r="GWV114" s="23"/>
      <c r="GWW114" s="23"/>
      <c r="GWX114" s="23"/>
      <c r="GWY114" s="23"/>
      <c r="GWZ114" s="23"/>
      <c r="GXA114" s="23"/>
      <c r="GXB114" s="23"/>
      <c r="GXC114" s="23"/>
      <c r="GXD114" s="23"/>
      <c r="GXE114" s="23"/>
      <c r="GXF114" s="23"/>
      <c r="GXG114" s="23"/>
      <c r="GXH114" s="23"/>
      <c r="GXI114" s="23"/>
      <c r="GXJ114" s="23"/>
      <c r="GXK114" s="23"/>
      <c r="GXL114" s="22"/>
      <c r="GXM114" s="23"/>
      <c r="GXN114" s="23"/>
      <c r="GXO114" s="23"/>
      <c r="GXP114" s="23"/>
      <c r="GXQ114" s="23"/>
      <c r="GXR114" s="23"/>
      <c r="GXS114" s="23"/>
      <c r="GXT114" s="23"/>
      <c r="GXU114" s="23"/>
      <c r="GXV114" s="23"/>
      <c r="GXW114" s="23"/>
      <c r="GXX114" s="23"/>
      <c r="GXY114" s="23"/>
      <c r="GXZ114" s="23"/>
      <c r="GYA114" s="23"/>
      <c r="GYB114" s="23"/>
      <c r="GYC114" s="23"/>
      <c r="GYD114" s="23"/>
      <c r="GYE114" s="23"/>
      <c r="GYF114" s="23"/>
      <c r="GYG114" s="23"/>
      <c r="GYH114" s="22"/>
      <c r="GYI114" s="23"/>
      <c r="GYJ114" s="23"/>
      <c r="GYK114" s="23"/>
      <c r="GYL114" s="23"/>
      <c r="GYM114" s="23"/>
      <c r="GYN114" s="23"/>
      <c r="GYO114" s="23"/>
      <c r="GYP114" s="23"/>
      <c r="GYQ114" s="23"/>
      <c r="GYR114" s="23"/>
      <c r="GYS114" s="23"/>
      <c r="GYT114" s="23"/>
      <c r="GYU114" s="23"/>
      <c r="GYV114" s="23"/>
      <c r="GYW114" s="23"/>
      <c r="GYX114" s="23"/>
      <c r="GYY114" s="23"/>
      <c r="GYZ114" s="23"/>
      <c r="GZA114" s="23"/>
      <c r="GZB114" s="23"/>
      <c r="GZC114" s="23"/>
      <c r="GZD114" s="22"/>
      <c r="GZE114" s="23"/>
      <c r="GZF114" s="23"/>
      <c r="GZG114" s="23"/>
      <c r="GZH114" s="23"/>
      <c r="GZI114" s="23"/>
      <c r="GZJ114" s="23"/>
      <c r="GZK114" s="23"/>
      <c r="GZL114" s="23"/>
      <c r="GZM114" s="23"/>
      <c r="GZN114" s="23"/>
      <c r="GZO114" s="23"/>
      <c r="GZP114" s="23"/>
      <c r="GZQ114" s="23"/>
      <c r="GZR114" s="23"/>
      <c r="GZS114" s="23"/>
      <c r="GZT114" s="23"/>
      <c r="GZU114" s="23"/>
      <c r="GZV114" s="23"/>
      <c r="GZW114" s="23"/>
      <c r="GZX114" s="23"/>
      <c r="GZY114" s="23"/>
      <c r="GZZ114" s="22"/>
      <c r="HAA114" s="23"/>
      <c r="HAB114" s="23"/>
      <c r="HAC114" s="23"/>
      <c r="HAD114" s="23"/>
      <c r="HAE114" s="23"/>
      <c r="HAF114" s="23"/>
      <c r="HAG114" s="23"/>
      <c r="HAH114" s="23"/>
      <c r="HAI114" s="23"/>
      <c r="HAJ114" s="23"/>
      <c r="HAK114" s="23"/>
      <c r="HAL114" s="23"/>
      <c r="HAM114" s="23"/>
      <c r="HAN114" s="23"/>
      <c r="HAO114" s="23"/>
      <c r="HAP114" s="23"/>
      <c r="HAQ114" s="23"/>
      <c r="HAR114" s="23"/>
      <c r="HAS114" s="23"/>
      <c r="HAT114" s="23"/>
      <c r="HAU114" s="23"/>
      <c r="HAV114" s="22"/>
      <c r="HAW114" s="23"/>
      <c r="HAX114" s="23"/>
      <c r="HAY114" s="23"/>
      <c r="HAZ114" s="23"/>
      <c r="HBA114" s="23"/>
      <c r="HBB114" s="23"/>
      <c r="HBC114" s="23"/>
      <c r="HBD114" s="23"/>
      <c r="HBE114" s="23"/>
      <c r="HBF114" s="23"/>
      <c r="HBG114" s="23"/>
      <c r="HBH114" s="23"/>
      <c r="HBI114" s="23"/>
      <c r="HBJ114" s="23"/>
      <c r="HBK114" s="23"/>
      <c r="HBL114" s="23"/>
      <c r="HBM114" s="23"/>
      <c r="HBN114" s="23"/>
      <c r="HBO114" s="23"/>
      <c r="HBP114" s="23"/>
      <c r="HBQ114" s="23"/>
      <c r="HBR114" s="22"/>
      <c r="HBS114" s="23"/>
      <c r="HBT114" s="23"/>
      <c r="HBU114" s="23"/>
      <c r="HBV114" s="23"/>
      <c r="HBW114" s="23"/>
      <c r="HBX114" s="23"/>
      <c r="HBY114" s="23"/>
      <c r="HBZ114" s="23"/>
      <c r="HCA114" s="23"/>
      <c r="HCB114" s="23"/>
      <c r="HCC114" s="23"/>
      <c r="HCD114" s="23"/>
      <c r="HCE114" s="23"/>
      <c r="HCF114" s="23"/>
      <c r="HCG114" s="23"/>
      <c r="HCH114" s="23"/>
      <c r="HCI114" s="23"/>
      <c r="HCJ114" s="23"/>
      <c r="HCK114" s="23"/>
      <c r="HCL114" s="23"/>
      <c r="HCM114" s="23"/>
      <c r="HCN114" s="22"/>
      <c r="HCO114" s="23"/>
      <c r="HCP114" s="23"/>
      <c r="HCQ114" s="23"/>
      <c r="HCR114" s="23"/>
      <c r="HCS114" s="23"/>
      <c r="HCT114" s="23"/>
      <c r="HCU114" s="23"/>
      <c r="HCV114" s="23"/>
      <c r="HCW114" s="23"/>
      <c r="HCX114" s="23"/>
      <c r="HCY114" s="23"/>
      <c r="HCZ114" s="23"/>
      <c r="HDA114" s="23"/>
      <c r="HDB114" s="23"/>
      <c r="HDC114" s="23"/>
      <c r="HDD114" s="23"/>
      <c r="HDE114" s="23"/>
      <c r="HDF114" s="23"/>
      <c r="HDG114" s="23"/>
      <c r="HDH114" s="23"/>
      <c r="HDI114" s="23"/>
      <c r="HDJ114" s="22"/>
      <c r="HDK114" s="23"/>
      <c r="HDL114" s="23"/>
      <c r="HDM114" s="23"/>
      <c r="HDN114" s="23"/>
      <c r="HDO114" s="23"/>
      <c r="HDP114" s="23"/>
      <c r="HDQ114" s="23"/>
      <c r="HDR114" s="23"/>
      <c r="HDS114" s="23"/>
      <c r="HDT114" s="23"/>
      <c r="HDU114" s="23"/>
      <c r="HDV114" s="23"/>
      <c r="HDW114" s="23"/>
      <c r="HDX114" s="23"/>
      <c r="HDY114" s="23"/>
      <c r="HDZ114" s="23"/>
      <c r="HEA114" s="23"/>
      <c r="HEB114" s="23"/>
      <c r="HEC114" s="23"/>
      <c r="HED114" s="23"/>
      <c r="HEE114" s="23"/>
      <c r="HEF114" s="22"/>
      <c r="HEG114" s="23"/>
      <c r="HEH114" s="23"/>
      <c r="HEI114" s="23"/>
      <c r="HEJ114" s="23"/>
      <c r="HEK114" s="23"/>
      <c r="HEL114" s="23"/>
      <c r="HEM114" s="23"/>
      <c r="HEN114" s="23"/>
      <c r="HEO114" s="23"/>
      <c r="HEP114" s="23"/>
      <c r="HEQ114" s="23"/>
      <c r="HER114" s="23"/>
      <c r="HES114" s="23"/>
      <c r="HET114" s="23"/>
      <c r="HEU114" s="23"/>
      <c r="HEV114" s="23"/>
      <c r="HEW114" s="23"/>
      <c r="HEX114" s="23"/>
      <c r="HEY114" s="23"/>
      <c r="HEZ114" s="23"/>
      <c r="HFA114" s="23"/>
      <c r="HFB114" s="22"/>
      <c r="HFC114" s="23"/>
      <c r="HFD114" s="23"/>
      <c r="HFE114" s="23"/>
      <c r="HFF114" s="23"/>
      <c r="HFG114" s="23"/>
      <c r="HFH114" s="23"/>
      <c r="HFI114" s="23"/>
      <c r="HFJ114" s="23"/>
      <c r="HFK114" s="23"/>
      <c r="HFL114" s="23"/>
      <c r="HFM114" s="23"/>
      <c r="HFN114" s="23"/>
      <c r="HFO114" s="23"/>
      <c r="HFP114" s="23"/>
      <c r="HFQ114" s="23"/>
      <c r="HFR114" s="23"/>
      <c r="HFS114" s="23"/>
      <c r="HFT114" s="23"/>
      <c r="HFU114" s="23"/>
      <c r="HFV114" s="23"/>
      <c r="HFW114" s="23"/>
      <c r="HFX114" s="22"/>
      <c r="HFY114" s="23"/>
      <c r="HFZ114" s="23"/>
      <c r="HGA114" s="23"/>
      <c r="HGB114" s="23"/>
      <c r="HGC114" s="23"/>
      <c r="HGD114" s="23"/>
      <c r="HGE114" s="23"/>
      <c r="HGF114" s="23"/>
      <c r="HGG114" s="23"/>
      <c r="HGH114" s="23"/>
      <c r="HGI114" s="23"/>
      <c r="HGJ114" s="23"/>
      <c r="HGK114" s="23"/>
      <c r="HGL114" s="23"/>
      <c r="HGM114" s="23"/>
      <c r="HGN114" s="23"/>
      <c r="HGO114" s="23"/>
      <c r="HGP114" s="23"/>
      <c r="HGQ114" s="23"/>
      <c r="HGR114" s="23"/>
      <c r="HGS114" s="23"/>
      <c r="HGT114" s="22"/>
      <c r="HGU114" s="23"/>
      <c r="HGV114" s="23"/>
      <c r="HGW114" s="23"/>
      <c r="HGX114" s="23"/>
      <c r="HGY114" s="23"/>
      <c r="HGZ114" s="23"/>
      <c r="HHA114" s="23"/>
      <c r="HHB114" s="23"/>
      <c r="HHC114" s="23"/>
      <c r="HHD114" s="23"/>
      <c r="HHE114" s="23"/>
      <c r="HHF114" s="23"/>
      <c r="HHG114" s="23"/>
      <c r="HHH114" s="23"/>
      <c r="HHI114" s="23"/>
      <c r="HHJ114" s="23"/>
      <c r="HHK114" s="23"/>
      <c r="HHL114" s="23"/>
      <c r="HHM114" s="23"/>
      <c r="HHN114" s="23"/>
      <c r="HHO114" s="23"/>
      <c r="HHP114" s="22"/>
      <c r="HHQ114" s="23"/>
      <c r="HHR114" s="23"/>
      <c r="HHS114" s="23"/>
      <c r="HHT114" s="23"/>
      <c r="HHU114" s="23"/>
      <c r="HHV114" s="23"/>
      <c r="HHW114" s="23"/>
      <c r="HHX114" s="23"/>
      <c r="HHY114" s="23"/>
      <c r="HHZ114" s="23"/>
      <c r="HIA114" s="23"/>
      <c r="HIB114" s="23"/>
      <c r="HIC114" s="23"/>
      <c r="HID114" s="23"/>
      <c r="HIE114" s="23"/>
      <c r="HIF114" s="23"/>
      <c r="HIG114" s="23"/>
      <c r="HIH114" s="23"/>
      <c r="HII114" s="23"/>
      <c r="HIJ114" s="23"/>
      <c r="HIK114" s="23"/>
      <c r="HIL114" s="22"/>
      <c r="HIM114" s="23"/>
      <c r="HIN114" s="23"/>
      <c r="HIO114" s="23"/>
      <c r="HIP114" s="23"/>
      <c r="HIQ114" s="23"/>
      <c r="HIR114" s="23"/>
      <c r="HIS114" s="23"/>
      <c r="HIT114" s="23"/>
      <c r="HIU114" s="23"/>
      <c r="HIV114" s="23"/>
      <c r="HIW114" s="23"/>
      <c r="HIX114" s="23"/>
      <c r="HIY114" s="23"/>
      <c r="HIZ114" s="23"/>
      <c r="HJA114" s="23"/>
      <c r="HJB114" s="23"/>
      <c r="HJC114" s="23"/>
      <c r="HJD114" s="23"/>
      <c r="HJE114" s="23"/>
      <c r="HJF114" s="23"/>
      <c r="HJG114" s="23"/>
      <c r="HJH114" s="22"/>
      <c r="HJI114" s="23"/>
      <c r="HJJ114" s="23"/>
      <c r="HJK114" s="23"/>
      <c r="HJL114" s="23"/>
      <c r="HJM114" s="23"/>
      <c r="HJN114" s="23"/>
      <c r="HJO114" s="23"/>
      <c r="HJP114" s="23"/>
      <c r="HJQ114" s="23"/>
      <c r="HJR114" s="23"/>
      <c r="HJS114" s="23"/>
      <c r="HJT114" s="23"/>
      <c r="HJU114" s="23"/>
      <c r="HJV114" s="23"/>
      <c r="HJW114" s="23"/>
      <c r="HJX114" s="23"/>
      <c r="HJY114" s="23"/>
      <c r="HJZ114" s="23"/>
      <c r="HKA114" s="23"/>
      <c r="HKB114" s="23"/>
      <c r="HKC114" s="23"/>
      <c r="HKD114" s="22"/>
      <c r="HKE114" s="23"/>
      <c r="HKF114" s="23"/>
      <c r="HKG114" s="23"/>
      <c r="HKH114" s="23"/>
      <c r="HKI114" s="23"/>
      <c r="HKJ114" s="23"/>
      <c r="HKK114" s="23"/>
      <c r="HKL114" s="23"/>
      <c r="HKM114" s="23"/>
      <c r="HKN114" s="23"/>
      <c r="HKO114" s="23"/>
      <c r="HKP114" s="23"/>
      <c r="HKQ114" s="23"/>
      <c r="HKR114" s="23"/>
      <c r="HKS114" s="23"/>
      <c r="HKT114" s="23"/>
      <c r="HKU114" s="23"/>
      <c r="HKV114" s="23"/>
      <c r="HKW114" s="23"/>
      <c r="HKX114" s="23"/>
      <c r="HKY114" s="23"/>
      <c r="HKZ114" s="22"/>
      <c r="HLA114" s="23"/>
      <c r="HLB114" s="23"/>
      <c r="HLC114" s="23"/>
      <c r="HLD114" s="23"/>
      <c r="HLE114" s="23"/>
      <c r="HLF114" s="23"/>
      <c r="HLG114" s="23"/>
      <c r="HLH114" s="23"/>
      <c r="HLI114" s="23"/>
      <c r="HLJ114" s="23"/>
      <c r="HLK114" s="23"/>
      <c r="HLL114" s="23"/>
      <c r="HLM114" s="23"/>
      <c r="HLN114" s="23"/>
      <c r="HLO114" s="23"/>
      <c r="HLP114" s="23"/>
      <c r="HLQ114" s="23"/>
      <c r="HLR114" s="23"/>
      <c r="HLS114" s="23"/>
      <c r="HLT114" s="23"/>
      <c r="HLU114" s="23"/>
      <c r="HLV114" s="22"/>
      <c r="HLW114" s="23"/>
      <c r="HLX114" s="23"/>
      <c r="HLY114" s="23"/>
      <c r="HLZ114" s="23"/>
      <c r="HMA114" s="23"/>
      <c r="HMB114" s="23"/>
      <c r="HMC114" s="23"/>
      <c r="HMD114" s="23"/>
      <c r="HME114" s="23"/>
      <c r="HMF114" s="23"/>
      <c r="HMG114" s="23"/>
      <c r="HMH114" s="23"/>
      <c r="HMI114" s="23"/>
      <c r="HMJ114" s="23"/>
      <c r="HMK114" s="23"/>
      <c r="HML114" s="23"/>
      <c r="HMM114" s="23"/>
      <c r="HMN114" s="23"/>
      <c r="HMO114" s="23"/>
      <c r="HMP114" s="23"/>
      <c r="HMQ114" s="23"/>
      <c r="HMR114" s="22"/>
      <c r="HMS114" s="23"/>
      <c r="HMT114" s="23"/>
      <c r="HMU114" s="23"/>
      <c r="HMV114" s="23"/>
      <c r="HMW114" s="23"/>
      <c r="HMX114" s="23"/>
      <c r="HMY114" s="23"/>
      <c r="HMZ114" s="23"/>
      <c r="HNA114" s="23"/>
      <c r="HNB114" s="23"/>
      <c r="HNC114" s="23"/>
      <c r="HND114" s="23"/>
      <c r="HNE114" s="23"/>
      <c r="HNF114" s="23"/>
      <c r="HNG114" s="23"/>
      <c r="HNH114" s="23"/>
      <c r="HNI114" s="23"/>
      <c r="HNJ114" s="23"/>
      <c r="HNK114" s="23"/>
      <c r="HNL114" s="23"/>
      <c r="HNM114" s="23"/>
      <c r="HNN114" s="22"/>
      <c r="HNO114" s="23"/>
      <c r="HNP114" s="23"/>
      <c r="HNQ114" s="23"/>
      <c r="HNR114" s="23"/>
      <c r="HNS114" s="23"/>
      <c r="HNT114" s="23"/>
      <c r="HNU114" s="23"/>
      <c r="HNV114" s="23"/>
      <c r="HNW114" s="23"/>
      <c r="HNX114" s="23"/>
      <c r="HNY114" s="23"/>
      <c r="HNZ114" s="23"/>
      <c r="HOA114" s="23"/>
      <c r="HOB114" s="23"/>
      <c r="HOC114" s="23"/>
      <c r="HOD114" s="23"/>
      <c r="HOE114" s="23"/>
      <c r="HOF114" s="23"/>
      <c r="HOG114" s="23"/>
      <c r="HOH114" s="23"/>
      <c r="HOI114" s="23"/>
      <c r="HOJ114" s="22"/>
      <c r="HOK114" s="23"/>
      <c r="HOL114" s="23"/>
      <c r="HOM114" s="23"/>
      <c r="HON114" s="23"/>
      <c r="HOO114" s="23"/>
      <c r="HOP114" s="23"/>
      <c r="HOQ114" s="23"/>
      <c r="HOR114" s="23"/>
      <c r="HOS114" s="23"/>
      <c r="HOT114" s="23"/>
      <c r="HOU114" s="23"/>
      <c r="HOV114" s="23"/>
      <c r="HOW114" s="23"/>
      <c r="HOX114" s="23"/>
      <c r="HOY114" s="23"/>
      <c r="HOZ114" s="23"/>
      <c r="HPA114" s="23"/>
      <c r="HPB114" s="23"/>
      <c r="HPC114" s="23"/>
      <c r="HPD114" s="23"/>
      <c r="HPE114" s="23"/>
      <c r="HPF114" s="22"/>
      <c r="HPG114" s="23"/>
      <c r="HPH114" s="23"/>
      <c r="HPI114" s="23"/>
      <c r="HPJ114" s="23"/>
      <c r="HPK114" s="23"/>
      <c r="HPL114" s="23"/>
      <c r="HPM114" s="23"/>
      <c r="HPN114" s="23"/>
      <c r="HPO114" s="23"/>
      <c r="HPP114" s="23"/>
      <c r="HPQ114" s="23"/>
      <c r="HPR114" s="23"/>
      <c r="HPS114" s="23"/>
      <c r="HPT114" s="23"/>
      <c r="HPU114" s="23"/>
      <c r="HPV114" s="23"/>
      <c r="HPW114" s="23"/>
      <c r="HPX114" s="23"/>
      <c r="HPY114" s="23"/>
      <c r="HPZ114" s="23"/>
      <c r="HQA114" s="23"/>
      <c r="HQB114" s="22"/>
      <c r="HQC114" s="23"/>
      <c r="HQD114" s="23"/>
      <c r="HQE114" s="23"/>
      <c r="HQF114" s="23"/>
      <c r="HQG114" s="23"/>
      <c r="HQH114" s="23"/>
      <c r="HQI114" s="23"/>
      <c r="HQJ114" s="23"/>
      <c r="HQK114" s="23"/>
      <c r="HQL114" s="23"/>
      <c r="HQM114" s="23"/>
      <c r="HQN114" s="23"/>
      <c r="HQO114" s="23"/>
      <c r="HQP114" s="23"/>
      <c r="HQQ114" s="23"/>
      <c r="HQR114" s="23"/>
      <c r="HQS114" s="23"/>
      <c r="HQT114" s="23"/>
      <c r="HQU114" s="23"/>
      <c r="HQV114" s="23"/>
      <c r="HQW114" s="23"/>
      <c r="HQX114" s="22"/>
      <c r="HQY114" s="23"/>
      <c r="HQZ114" s="23"/>
      <c r="HRA114" s="23"/>
      <c r="HRB114" s="23"/>
      <c r="HRC114" s="23"/>
      <c r="HRD114" s="23"/>
      <c r="HRE114" s="23"/>
      <c r="HRF114" s="23"/>
      <c r="HRG114" s="23"/>
      <c r="HRH114" s="23"/>
      <c r="HRI114" s="23"/>
      <c r="HRJ114" s="23"/>
      <c r="HRK114" s="23"/>
      <c r="HRL114" s="23"/>
      <c r="HRM114" s="23"/>
      <c r="HRN114" s="23"/>
      <c r="HRO114" s="23"/>
      <c r="HRP114" s="23"/>
      <c r="HRQ114" s="23"/>
      <c r="HRR114" s="23"/>
      <c r="HRS114" s="23"/>
      <c r="HRT114" s="22"/>
      <c r="HRU114" s="23"/>
      <c r="HRV114" s="23"/>
      <c r="HRW114" s="23"/>
      <c r="HRX114" s="23"/>
      <c r="HRY114" s="23"/>
      <c r="HRZ114" s="23"/>
      <c r="HSA114" s="23"/>
      <c r="HSB114" s="23"/>
      <c r="HSC114" s="23"/>
      <c r="HSD114" s="23"/>
      <c r="HSE114" s="23"/>
      <c r="HSF114" s="23"/>
      <c r="HSG114" s="23"/>
      <c r="HSH114" s="23"/>
      <c r="HSI114" s="23"/>
      <c r="HSJ114" s="23"/>
      <c r="HSK114" s="23"/>
      <c r="HSL114" s="23"/>
      <c r="HSM114" s="23"/>
      <c r="HSN114" s="23"/>
      <c r="HSO114" s="23"/>
      <c r="HSP114" s="22"/>
      <c r="HSQ114" s="23"/>
      <c r="HSR114" s="23"/>
      <c r="HSS114" s="23"/>
      <c r="HST114" s="23"/>
      <c r="HSU114" s="23"/>
      <c r="HSV114" s="23"/>
      <c r="HSW114" s="23"/>
      <c r="HSX114" s="23"/>
      <c r="HSY114" s="23"/>
      <c r="HSZ114" s="23"/>
      <c r="HTA114" s="23"/>
      <c r="HTB114" s="23"/>
      <c r="HTC114" s="23"/>
      <c r="HTD114" s="23"/>
      <c r="HTE114" s="23"/>
      <c r="HTF114" s="23"/>
      <c r="HTG114" s="23"/>
      <c r="HTH114" s="23"/>
      <c r="HTI114" s="23"/>
      <c r="HTJ114" s="23"/>
      <c r="HTK114" s="23"/>
      <c r="HTL114" s="22"/>
      <c r="HTM114" s="23"/>
      <c r="HTN114" s="23"/>
      <c r="HTO114" s="23"/>
      <c r="HTP114" s="23"/>
      <c r="HTQ114" s="23"/>
      <c r="HTR114" s="23"/>
      <c r="HTS114" s="23"/>
      <c r="HTT114" s="23"/>
      <c r="HTU114" s="23"/>
      <c r="HTV114" s="23"/>
      <c r="HTW114" s="23"/>
      <c r="HTX114" s="23"/>
      <c r="HTY114" s="23"/>
      <c r="HTZ114" s="23"/>
      <c r="HUA114" s="23"/>
      <c r="HUB114" s="23"/>
      <c r="HUC114" s="23"/>
      <c r="HUD114" s="23"/>
      <c r="HUE114" s="23"/>
      <c r="HUF114" s="23"/>
      <c r="HUG114" s="23"/>
      <c r="HUH114" s="22"/>
      <c r="HUI114" s="23"/>
      <c r="HUJ114" s="23"/>
      <c r="HUK114" s="23"/>
      <c r="HUL114" s="23"/>
      <c r="HUM114" s="23"/>
      <c r="HUN114" s="23"/>
      <c r="HUO114" s="23"/>
      <c r="HUP114" s="23"/>
      <c r="HUQ114" s="23"/>
      <c r="HUR114" s="23"/>
      <c r="HUS114" s="23"/>
      <c r="HUT114" s="23"/>
      <c r="HUU114" s="23"/>
      <c r="HUV114" s="23"/>
      <c r="HUW114" s="23"/>
      <c r="HUX114" s="23"/>
      <c r="HUY114" s="23"/>
      <c r="HUZ114" s="23"/>
      <c r="HVA114" s="23"/>
      <c r="HVB114" s="23"/>
      <c r="HVC114" s="23"/>
      <c r="HVD114" s="22"/>
      <c r="HVE114" s="23"/>
      <c r="HVF114" s="23"/>
      <c r="HVG114" s="23"/>
      <c r="HVH114" s="23"/>
      <c r="HVI114" s="23"/>
      <c r="HVJ114" s="23"/>
      <c r="HVK114" s="23"/>
      <c r="HVL114" s="23"/>
      <c r="HVM114" s="23"/>
      <c r="HVN114" s="23"/>
      <c r="HVO114" s="23"/>
      <c r="HVP114" s="23"/>
      <c r="HVQ114" s="23"/>
      <c r="HVR114" s="23"/>
      <c r="HVS114" s="23"/>
      <c r="HVT114" s="23"/>
      <c r="HVU114" s="23"/>
      <c r="HVV114" s="23"/>
      <c r="HVW114" s="23"/>
      <c r="HVX114" s="23"/>
      <c r="HVY114" s="23"/>
      <c r="HVZ114" s="22"/>
      <c r="HWA114" s="23"/>
      <c r="HWB114" s="23"/>
      <c r="HWC114" s="23"/>
      <c r="HWD114" s="23"/>
      <c r="HWE114" s="23"/>
      <c r="HWF114" s="23"/>
      <c r="HWG114" s="23"/>
      <c r="HWH114" s="23"/>
      <c r="HWI114" s="23"/>
      <c r="HWJ114" s="23"/>
      <c r="HWK114" s="23"/>
      <c r="HWL114" s="23"/>
      <c r="HWM114" s="23"/>
      <c r="HWN114" s="23"/>
      <c r="HWO114" s="23"/>
      <c r="HWP114" s="23"/>
      <c r="HWQ114" s="23"/>
      <c r="HWR114" s="23"/>
      <c r="HWS114" s="23"/>
      <c r="HWT114" s="23"/>
      <c r="HWU114" s="23"/>
      <c r="HWV114" s="22"/>
      <c r="HWW114" s="23"/>
      <c r="HWX114" s="23"/>
      <c r="HWY114" s="23"/>
      <c r="HWZ114" s="23"/>
      <c r="HXA114" s="23"/>
      <c r="HXB114" s="23"/>
      <c r="HXC114" s="23"/>
      <c r="HXD114" s="23"/>
      <c r="HXE114" s="23"/>
      <c r="HXF114" s="23"/>
      <c r="HXG114" s="23"/>
      <c r="HXH114" s="23"/>
      <c r="HXI114" s="23"/>
      <c r="HXJ114" s="23"/>
      <c r="HXK114" s="23"/>
      <c r="HXL114" s="23"/>
      <c r="HXM114" s="23"/>
      <c r="HXN114" s="23"/>
      <c r="HXO114" s="23"/>
      <c r="HXP114" s="23"/>
      <c r="HXQ114" s="23"/>
      <c r="HXR114" s="22"/>
      <c r="HXS114" s="23"/>
      <c r="HXT114" s="23"/>
      <c r="HXU114" s="23"/>
      <c r="HXV114" s="23"/>
      <c r="HXW114" s="23"/>
      <c r="HXX114" s="23"/>
      <c r="HXY114" s="23"/>
      <c r="HXZ114" s="23"/>
      <c r="HYA114" s="23"/>
      <c r="HYB114" s="23"/>
      <c r="HYC114" s="23"/>
      <c r="HYD114" s="23"/>
      <c r="HYE114" s="23"/>
      <c r="HYF114" s="23"/>
      <c r="HYG114" s="23"/>
      <c r="HYH114" s="23"/>
      <c r="HYI114" s="23"/>
      <c r="HYJ114" s="23"/>
      <c r="HYK114" s="23"/>
      <c r="HYL114" s="23"/>
      <c r="HYM114" s="23"/>
      <c r="HYN114" s="22"/>
      <c r="HYO114" s="23"/>
      <c r="HYP114" s="23"/>
      <c r="HYQ114" s="23"/>
      <c r="HYR114" s="23"/>
      <c r="HYS114" s="23"/>
      <c r="HYT114" s="23"/>
      <c r="HYU114" s="23"/>
      <c r="HYV114" s="23"/>
      <c r="HYW114" s="23"/>
      <c r="HYX114" s="23"/>
      <c r="HYY114" s="23"/>
      <c r="HYZ114" s="23"/>
      <c r="HZA114" s="23"/>
      <c r="HZB114" s="23"/>
      <c r="HZC114" s="23"/>
      <c r="HZD114" s="23"/>
      <c r="HZE114" s="23"/>
      <c r="HZF114" s="23"/>
      <c r="HZG114" s="23"/>
      <c r="HZH114" s="23"/>
      <c r="HZI114" s="23"/>
      <c r="HZJ114" s="22"/>
      <c r="HZK114" s="23"/>
      <c r="HZL114" s="23"/>
      <c r="HZM114" s="23"/>
      <c r="HZN114" s="23"/>
      <c r="HZO114" s="23"/>
      <c r="HZP114" s="23"/>
      <c r="HZQ114" s="23"/>
      <c r="HZR114" s="23"/>
      <c r="HZS114" s="23"/>
      <c r="HZT114" s="23"/>
      <c r="HZU114" s="23"/>
      <c r="HZV114" s="23"/>
      <c r="HZW114" s="23"/>
      <c r="HZX114" s="23"/>
      <c r="HZY114" s="23"/>
      <c r="HZZ114" s="23"/>
      <c r="IAA114" s="23"/>
      <c r="IAB114" s="23"/>
      <c r="IAC114" s="23"/>
      <c r="IAD114" s="23"/>
      <c r="IAE114" s="23"/>
      <c r="IAF114" s="22"/>
      <c r="IAG114" s="23"/>
      <c r="IAH114" s="23"/>
      <c r="IAI114" s="23"/>
      <c r="IAJ114" s="23"/>
      <c r="IAK114" s="23"/>
      <c r="IAL114" s="23"/>
      <c r="IAM114" s="23"/>
      <c r="IAN114" s="23"/>
      <c r="IAO114" s="23"/>
      <c r="IAP114" s="23"/>
      <c r="IAQ114" s="23"/>
      <c r="IAR114" s="23"/>
      <c r="IAS114" s="23"/>
      <c r="IAT114" s="23"/>
      <c r="IAU114" s="23"/>
      <c r="IAV114" s="23"/>
      <c r="IAW114" s="23"/>
      <c r="IAX114" s="23"/>
      <c r="IAY114" s="23"/>
      <c r="IAZ114" s="23"/>
      <c r="IBA114" s="23"/>
      <c r="IBB114" s="22"/>
      <c r="IBC114" s="23"/>
      <c r="IBD114" s="23"/>
      <c r="IBE114" s="23"/>
      <c r="IBF114" s="23"/>
      <c r="IBG114" s="23"/>
      <c r="IBH114" s="23"/>
      <c r="IBI114" s="23"/>
      <c r="IBJ114" s="23"/>
      <c r="IBK114" s="23"/>
      <c r="IBL114" s="23"/>
      <c r="IBM114" s="23"/>
      <c r="IBN114" s="23"/>
      <c r="IBO114" s="23"/>
      <c r="IBP114" s="23"/>
      <c r="IBQ114" s="23"/>
      <c r="IBR114" s="23"/>
      <c r="IBS114" s="23"/>
      <c r="IBT114" s="23"/>
      <c r="IBU114" s="23"/>
      <c r="IBV114" s="23"/>
      <c r="IBW114" s="23"/>
      <c r="IBX114" s="22"/>
      <c r="IBY114" s="23"/>
      <c r="IBZ114" s="23"/>
      <c r="ICA114" s="23"/>
      <c r="ICB114" s="23"/>
      <c r="ICC114" s="23"/>
      <c r="ICD114" s="23"/>
      <c r="ICE114" s="23"/>
      <c r="ICF114" s="23"/>
      <c r="ICG114" s="23"/>
      <c r="ICH114" s="23"/>
      <c r="ICI114" s="23"/>
      <c r="ICJ114" s="23"/>
      <c r="ICK114" s="23"/>
      <c r="ICL114" s="23"/>
      <c r="ICM114" s="23"/>
      <c r="ICN114" s="23"/>
      <c r="ICO114" s="23"/>
      <c r="ICP114" s="23"/>
      <c r="ICQ114" s="23"/>
      <c r="ICR114" s="23"/>
      <c r="ICS114" s="23"/>
      <c r="ICT114" s="22"/>
      <c r="ICU114" s="23"/>
      <c r="ICV114" s="23"/>
      <c r="ICW114" s="23"/>
      <c r="ICX114" s="23"/>
      <c r="ICY114" s="23"/>
      <c r="ICZ114" s="23"/>
      <c r="IDA114" s="23"/>
      <c r="IDB114" s="23"/>
      <c r="IDC114" s="23"/>
      <c r="IDD114" s="23"/>
      <c r="IDE114" s="23"/>
      <c r="IDF114" s="23"/>
      <c r="IDG114" s="23"/>
      <c r="IDH114" s="23"/>
      <c r="IDI114" s="23"/>
      <c r="IDJ114" s="23"/>
      <c r="IDK114" s="23"/>
      <c r="IDL114" s="23"/>
      <c r="IDM114" s="23"/>
      <c r="IDN114" s="23"/>
      <c r="IDO114" s="23"/>
      <c r="IDP114" s="22"/>
      <c r="IDQ114" s="23"/>
      <c r="IDR114" s="23"/>
      <c r="IDS114" s="23"/>
      <c r="IDT114" s="23"/>
      <c r="IDU114" s="23"/>
      <c r="IDV114" s="23"/>
      <c r="IDW114" s="23"/>
      <c r="IDX114" s="23"/>
      <c r="IDY114" s="23"/>
      <c r="IDZ114" s="23"/>
      <c r="IEA114" s="23"/>
      <c r="IEB114" s="23"/>
      <c r="IEC114" s="23"/>
      <c r="IED114" s="23"/>
      <c r="IEE114" s="23"/>
      <c r="IEF114" s="23"/>
      <c r="IEG114" s="23"/>
      <c r="IEH114" s="23"/>
      <c r="IEI114" s="23"/>
      <c r="IEJ114" s="23"/>
      <c r="IEK114" s="23"/>
      <c r="IEL114" s="22"/>
      <c r="IEM114" s="23"/>
      <c r="IEN114" s="23"/>
      <c r="IEO114" s="23"/>
      <c r="IEP114" s="23"/>
      <c r="IEQ114" s="23"/>
      <c r="IER114" s="23"/>
      <c r="IES114" s="23"/>
      <c r="IET114" s="23"/>
      <c r="IEU114" s="23"/>
      <c r="IEV114" s="23"/>
      <c r="IEW114" s="23"/>
      <c r="IEX114" s="23"/>
      <c r="IEY114" s="23"/>
      <c r="IEZ114" s="23"/>
      <c r="IFA114" s="23"/>
      <c r="IFB114" s="23"/>
      <c r="IFC114" s="23"/>
      <c r="IFD114" s="23"/>
      <c r="IFE114" s="23"/>
      <c r="IFF114" s="23"/>
      <c r="IFG114" s="23"/>
      <c r="IFH114" s="22"/>
      <c r="IFI114" s="23"/>
      <c r="IFJ114" s="23"/>
      <c r="IFK114" s="23"/>
      <c r="IFL114" s="23"/>
      <c r="IFM114" s="23"/>
      <c r="IFN114" s="23"/>
      <c r="IFO114" s="23"/>
      <c r="IFP114" s="23"/>
      <c r="IFQ114" s="23"/>
      <c r="IFR114" s="23"/>
      <c r="IFS114" s="23"/>
      <c r="IFT114" s="23"/>
      <c r="IFU114" s="23"/>
      <c r="IFV114" s="23"/>
      <c r="IFW114" s="23"/>
      <c r="IFX114" s="23"/>
      <c r="IFY114" s="23"/>
      <c r="IFZ114" s="23"/>
      <c r="IGA114" s="23"/>
      <c r="IGB114" s="23"/>
      <c r="IGC114" s="23"/>
      <c r="IGD114" s="22"/>
      <c r="IGE114" s="23"/>
      <c r="IGF114" s="23"/>
      <c r="IGG114" s="23"/>
      <c r="IGH114" s="23"/>
      <c r="IGI114" s="23"/>
      <c r="IGJ114" s="23"/>
      <c r="IGK114" s="23"/>
      <c r="IGL114" s="23"/>
      <c r="IGM114" s="23"/>
      <c r="IGN114" s="23"/>
      <c r="IGO114" s="23"/>
      <c r="IGP114" s="23"/>
      <c r="IGQ114" s="23"/>
      <c r="IGR114" s="23"/>
      <c r="IGS114" s="23"/>
      <c r="IGT114" s="23"/>
      <c r="IGU114" s="23"/>
      <c r="IGV114" s="23"/>
      <c r="IGW114" s="23"/>
      <c r="IGX114" s="23"/>
      <c r="IGY114" s="23"/>
      <c r="IGZ114" s="22"/>
      <c r="IHA114" s="23"/>
      <c r="IHB114" s="23"/>
      <c r="IHC114" s="23"/>
      <c r="IHD114" s="23"/>
      <c r="IHE114" s="23"/>
      <c r="IHF114" s="23"/>
      <c r="IHG114" s="23"/>
      <c r="IHH114" s="23"/>
      <c r="IHI114" s="23"/>
      <c r="IHJ114" s="23"/>
      <c r="IHK114" s="23"/>
      <c r="IHL114" s="23"/>
      <c r="IHM114" s="23"/>
      <c r="IHN114" s="23"/>
      <c r="IHO114" s="23"/>
      <c r="IHP114" s="23"/>
      <c r="IHQ114" s="23"/>
      <c r="IHR114" s="23"/>
      <c r="IHS114" s="23"/>
      <c r="IHT114" s="23"/>
      <c r="IHU114" s="23"/>
      <c r="IHV114" s="22"/>
      <c r="IHW114" s="23"/>
      <c r="IHX114" s="23"/>
      <c r="IHY114" s="23"/>
      <c r="IHZ114" s="23"/>
      <c r="IIA114" s="23"/>
      <c r="IIB114" s="23"/>
      <c r="IIC114" s="23"/>
      <c r="IID114" s="23"/>
      <c r="IIE114" s="23"/>
      <c r="IIF114" s="23"/>
      <c r="IIG114" s="23"/>
      <c r="IIH114" s="23"/>
      <c r="III114" s="23"/>
      <c r="IIJ114" s="23"/>
      <c r="IIK114" s="23"/>
      <c r="IIL114" s="23"/>
      <c r="IIM114" s="23"/>
      <c r="IIN114" s="23"/>
      <c r="IIO114" s="23"/>
      <c r="IIP114" s="23"/>
      <c r="IIQ114" s="23"/>
      <c r="IIR114" s="22"/>
      <c r="IIS114" s="23"/>
      <c r="IIT114" s="23"/>
      <c r="IIU114" s="23"/>
      <c r="IIV114" s="23"/>
      <c r="IIW114" s="23"/>
      <c r="IIX114" s="23"/>
      <c r="IIY114" s="23"/>
      <c r="IIZ114" s="23"/>
      <c r="IJA114" s="23"/>
      <c r="IJB114" s="23"/>
      <c r="IJC114" s="23"/>
      <c r="IJD114" s="23"/>
      <c r="IJE114" s="23"/>
      <c r="IJF114" s="23"/>
      <c r="IJG114" s="23"/>
      <c r="IJH114" s="23"/>
      <c r="IJI114" s="23"/>
      <c r="IJJ114" s="23"/>
      <c r="IJK114" s="23"/>
      <c r="IJL114" s="23"/>
      <c r="IJM114" s="23"/>
      <c r="IJN114" s="22"/>
      <c r="IJO114" s="23"/>
      <c r="IJP114" s="23"/>
      <c r="IJQ114" s="23"/>
      <c r="IJR114" s="23"/>
      <c r="IJS114" s="23"/>
      <c r="IJT114" s="23"/>
      <c r="IJU114" s="23"/>
      <c r="IJV114" s="23"/>
      <c r="IJW114" s="23"/>
      <c r="IJX114" s="23"/>
      <c r="IJY114" s="23"/>
      <c r="IJZ114" s="23"/>
      <c r="IKA114" s="23"/>
      <c r="IKB114" s="23"/>
      <c r="IKC114" s="23"/>
      <c r="IKD114" s="23"/>
      <c r="IKE114" s="23"/>
      <c r="IKF114" s="23"/>
      <c r="IKG114" s="23"/>
      <c r="IKH114" s="23"/>
      <c r="IKI114" s="23"/>
      <c r="IKJ114" s="22"/>
      <c r="IKK114" s="23"/>
      <c r="IKL114" s="23"/>
      <c r="IKM114" s="23"/>
      <c r="IKN114" s="23"/>
      <c r="IKO114" s="23"/>
      <c r="IKP114" s="23"/>
      <c r="IKQ114" s="23"/>
      <c r="IKR114" s="23"/>
      <c r="IKS114" s="23"/>
      <c r="IKT114" s="23"/>
      <c r="IKU114" s="23"/>
      <c r="IKV114" s="23"/>
      <c r="IKW114" s="23"/>
      <c r="IKX114" s="23"/>
      <c r="IKY114" s="23"/>
      <c r="IKZ114" s="23"/>
      <c r="ILA114" s="23"/>
      <c r="ILB114" s="23"/>
      <c r="ILC114" s="23"/>
      <c r="ILD114" s="23"/>
      <c r="ILE114" s="23"/>
      <c r="ILF114" s="22"/>
      <c r="ILG114" s="23"/>
      <c r="ILH114" s="23"/>
      <c r="ILI114" s="23"/>
      <c r="ILJ114" s="23"/>
      <c r="ILK114" s="23"/>
      <c r="ILL114" s="23"/>
      <c r="ILM114" s="23"/>
      <c r="ILN114" s="23"/>
      <c r="ILO114" s="23"/>
      <c r="ILP114" s="23"/>
      <c r="ILQ114" s="23"/>
      <c r="ILR114" s="23"/>
      <c r="ILS114" s="23"/>
      <c r="ILT114" s="23"/>
      <c r="ILU114" s="23"/>
      <c r="ILV114" s="23"/>
      <c r="ILW114" s="23"/>
      <c r="ILX114" s="23"/>
      <c r="ILY114" s="23"/>
      <c r="ILZ114" s="23"/>
      <c r="IMA114" s="23"/>
      <c r="IMB114" s="22"/>
      <c r="IMC114" s="23"/>
      <c r="IMD114" s="23"/>
      <c r="IME114" s="23"/>
      <c r="IMF114" s="23"/>
      <c r="IMG114" s="23"/>
      <c r="IMH114" s="23"/>
      <c r="IMI114" s="23"/>
      <c r="IMJ114" s="23"/>
      <c r="IMK114" s="23"/>
      <c r="IML114" s="23"/>
      <c r="IMM114" s="23"/>
      <c r="IMN114" s="23"/>
      <c r="IMO114" s="23"/>
      <c r="IMP114" s="23"/>
      <c r="IMQ114" s="23"/>
      <c r="IMR114" s="23"/>
      <c r="IMS114" s="23"/>
      <c r="IMT114" s="23"/>
      <c r="IMU114" s="23"/>
      <c r="IMV114" s="23"/>
      <c r="IMW114" s="23"/>
      <c r="IMX114" s="22"/>
      <c r="IMY114" s="23"/>
      <c r="IMZ114" s="23"/>
      <c r="INA114" s="23"/>
      <c r="INB114" s="23"/>
      <c r="INC114" s="23"/>
      <c r="IND114" s="23"/>
      <c r="INE114" s="23"/>
      <c r="INF114" s="23"/>
      <c r="ING114" s="23"/>
      <c r="INH114" s="23"/>
      <c r="INI114" s="23"/>
      <c r="INJ114" s="23"/>
      <c r="INK114" s="23"/>
      <c r="INL114" s="23"/>
      <c r="INM114" s="23"/>
      <c r="INN114" s="23"/>
      <c r="INO114" s="23"/>
      <c r="INP114" s="23"/>
      <c r="INQ114" s="23"/>
      <c r="INR114" s="23"/>
      <c r="INS114" s="23"/>
      <c r="INT114" s="22"/>
      <c r="INU114" s="23"/>
      <c r="INV114" s="23"/>
      <c r="INW114" s="23"/>
      <c r="INX114" s="23"/>
      <c r="INY114" s="23"/>
      <c r="INZ114" s="23"/>
      <c r="IOA114" s="23"/>
      <c r="IOB114" s="23"/>
      <c r="IOC114" s="23"/>
      <c r="IOD114" s="23"/>
      <c r="IOE114" s="23"/>
      <c r="IOF114" s="23"/>
      <c r="IOG114" s="23"/>
      <c r="IOH114" s="23"/>
      <c r="IOI114" s="23"/>
      <c r="IOJ114" s="23"/>
      <c r="IOK114" s="23"/>
      <c r="IOL114" s="23"/>
      <c r="IOM114" s="23"/>
      <c r="ION114" s="23"/>
      <c r="IOO114" s="23"/>
      <c r="IOP114" s="22"/>
      <c r="IOQ114" s="23"/>
      <c r="IOR114" s="23"/>
      <c r="IOS114" s="23"/>
      <c r="IOT114" s="23"/>
      <c r="IOU114" s="23"/>
      <c r="IOV114" s="23"/>
      <c r="IOW114" s="23"/>
      <c r="IOX114" s="23"/>
      <c r="IOY114" s="23"/>
      <c r="IOZ114" s="23"/>
      <c r="IPA114" s="23"/>
      <c r="IPB114" s="23"/>
      <c r="IPC114" s="23"/>
      <c r="IPD114" s="23"/>
      <c r="IPE114" s="23"/>
      <c r="IPF114" s="23"/>
      <c r="IPG114" s="23"/>
      <c r="IPH114" s="23"/>
      <c r="IPI114" s="23"/>
      <c r="IPJ114" s="23"/>
      <c r="IPK114" s="23"/>
      <c r="IPL114" s="22"/>
      <c r="IPM114" s="23"/>
      <c r="IPN114" s="23"/>
      <c r="IPO114" s="23"/>
      <c r="IPP114" s="23"/>
      <c r="IPQ114" s="23"/>
      <c r="IPR114" s="23"/>
      <c r="IPS114" s="23"/>
      <c r="IPT114" s="23"/>
      <c r="IPU114" s="23"/>
      <c r="IPV114" s="23"/>
      <c r="IPW114" s="23"/>
      <c r="IPX114" s="23"/>
      <c r="IPY114" s="23"/>
      <c r="IPZ114" s="23"/>
      <c r="IQA114" s="23"/>
      <c r="IQB114" s="23"/>
      <c r="IQC114" s="23"/>
      <c r="IQD114" s="23"/>
      <c r="IQE114" s="23"/>
      <c r="IQF114" s="23"/>
      <c r="IQG114" s="23"/>
      <c r="IQH114" s="22"/>
      <c r="IQI114" s="23"/>
      <c r="IQJ114" s="23"/>
      <c r="IQK114" s="23"/>
      <c r="IQL114" s="23"/>
      <c r="IQM114" s="23"/>
      <c r="IQN114" s="23"/>
      <c r="IQO114" s="23"/>
      <c r="IQP114" s="23"/>
      <c r="IQQ114" s="23"/>
      <c r="IQR114" s="23"/>
      <c r="IQS114" s="23"/>
      <c r="IQT114" s="23"/>
      <c r="IQU114" s="23"/>
      <c r="IQV114" s="23"/>
      <c r="IQW114" s="23"/>
      <c r="IQX114" s="23"/>
      <c r="IQY114" s="23"/>
      <c r="IQZ114" s="23"/>
      <c r="IRA114" s="23"/>
      <c r="IRB114" s="23"/>
      <c r="IRC114" s="23"/>
      <c r="IRD114" s="22"/>
      <c r="IRE114" s="23"/>
      <c r="IRF114" s="23"/>
      <c r="IRG114" s="23"/>
      <c r="IRH114" s="23"/>
      <c r="IRI114" s="23"/>
      <c r="IRJ114" s="23"/>
      <c r="IRK114" s="23"/>
      <c r="IRL114" s="23"/>
      <c r="IRM114" s="23"/>
      <c r="IRN114" s="23"/>
      <c r="IRO114" s="23"/>
      <c r="IRP114" s="23"/>
      <c r="IRQ114" s="23"/>
      <c r="IRR114" s="23"/>
      <c r="IRS114" s="23"/>
      <c r="IRT114" s="23"/>
      <c r="IRU114" s="23"/>
      <c r="IRV114" s="23"/>
      <c r="IRW114" s="23"/>
      <c r="IRX114" s="23"/>
      <c r="IRY114" s="23"/>
      <c r="IRZ114" s="22"/>
      <c r="ISA114" s="23"/>
      <c r="ISB114" s="23"/>
      <c r="ISC114" s="23"/>
      <c r="ISD114" s="23"/>
      <c r="ISE114" s="23"/>
      <c r="ISF114" s="23"/>
      <c r="ISG114" s="23"/>
      <c r="ISH114" s="23"/>
      <c r="ISI114" s="23"/>
      <c r="ISJ114" s="23"/>
      <c r="ISK114" s="23"/>
      <c r="ISL114" s="23"/>
      <c r="ISM114" s="23"/>
      <c r="ISN114" s="23"/>
      <c r="ISO114" s="23"/>
      <c r="ISP114" s="23"/>
      <c r="ISQ114" s="23"/>
      <c r="ISR114" s="23"/>
      <c r="ISS114" s="23"/>
      <c r="IST114" s="23"/>
      <c r="ISU114" s="23"/>
      <c r="ISV114" s="22"/>
      <c r="ISW114" s="23"/>
      <c r="ISX114" s="23"/>
      <c r="ISY114" s="23"/>
      <c r="ISZ114" s="23"/>
      <c r="ITA114" s="23"/>
      <c r="ITB114" s="23"/>
      <c r="ITC114" s="23"/>
      <c r="ITD114" s="23"/>
      <c r="ITE114" s="23"/>
      <c r="ITF114" s="23"/>
      <c r="ITG114" s="23"/>
      <c r="ITH114" s="23"/>
      <c r="ITI114" s="23"/>
      <c r="ITJ114" s="23"/>
      <c r="ITK114" s="23"/>
      <c r="ITL114" s="23"/>
      <c r="ITM114" s="23"/>
      <c r="ITN114" s="23"/>
      <c r="ITO114" s="23"/>
      <c r="ITP114" s="23"/>
      <c r="ITQ114" s="23"/>
      <c r="ITR114" s="22"/>
      <c r="ITS114" s="23"/>
      <c r="ITT114" s="23"/>
      <c r="ITU114" s="23"/>
      <c r="ITV114" s="23"/>
      <c r="ITW114" s="23"/>
      <c r="ITX114" s="23"/>
      <c r="ITY114" s="23"/>
      <c r="ITZ114" s="23"/>
      <c r="IUA114" s="23"/>
      <c r="IUB114" s="23"/>
      <c r="IUC114" s="23"/>
      <c r="IUD114" s="23"/>
      <c r="IUE114" s="23"/>
      <c r="IUF114" s="23"/>
      <c r="IUG114" s="23"/>
      <c r="IUH114" s="23"/>
      <c r="IUI114" s="23"/>
      <c r="IUJ114" s="23"/>
      <c r="IUK114" s="23"/>
      <c r="IUL114" s="23"/>
      <c r="IUM114" s="23"/>
      <c r="IUN114" s="22"/>
      <c r="IUO114" s="23"/>
      <c r="IUP114" s="23"/>
      <c r="IUQ114" s="23"/>
      <c r="IUR114" s="23"/>
      <c r="IUS114" s="23"/>
      <c r="IUT114" s="23"/>
      <c r="IUU114" s="23"/>
      <c r="IUV114" s="23"/>
      <c r="IUW114" s="23"/>
      <c r="IUX114" s="23"/>
      <c r="IUY114" s="23"/>
      <c r="IUZ114" s="23"/>
      <c r="IVA114" s="23"/>
      <c r="IVB114" s="23"/>
      <c r="IVC114" s="23"/>
      <c r="IVD114" s="23"/>
      <c r="IVE114" s="23"/>
      <c r="IVF114" s="23"/>
      <c r="IVG114" s="23"/>
      <c r="IVH114" s="23"/>
      <c r="IVI114" s="23"/>
      <c r="IVJ114" s="22"/>
      <c r="IVK114" s="23"/>
      <c r="IVL114" s="23"/>
      <c r="IVM114" s="23"/>
      <c r="IVN114" s="23"/>
      <c r="IVO114" s="23"/>
      <c r="IVP114" s="23"/>
      <c r="IVQ114" s="23"/>
      <c r="IVR114" s="23"/>
      <c r="IVS114" s="23"/>
      <c r="IVT114" s="23"/>
      <c r="IVU114" s="23"/>
      <c r="IVV114" s="23"/>
      <c r="IVW114" s="23"/>
      <c r="IVX114" s="23"/>
      <c r="IVY114" s="23"/>
      <c r="IVZ114" s="23"/>
      <c r="IWA114" s="23"/>
      <c r="IWB114" s="23"/>
      <c r="IWC114" s="23"/>
      <c r="IWD114" s="23"/>
      <c r="IWE114" s="23"/>
      <c r="IWF114" s="22"/>
      <c r="IWG114" s="23"/>
      <c r="IWH114" s="23"/>
      <c r="IWI114" s="23"/>
      <c r="IWJ114" s="23"/>
      <c r="IWK114" s="23"/>
      <c r="IWL114" s="23"/>
      <c r="IWM114" s="23"/>
      <c r="IWN114" s="23"/>
      <c r="IWO114" s="23"/>
      <c r="IWP114" s="23"/>
      <c r="IWQ114" s="23"/>
      <c r="IWR114" s="23"/>
      <c r="IWS114" s="23"/>
      <c r="IWT114" s="23"/>
      <c r="IWU114" s="23"/>
      <c r="IWV114" s="23"/>
      <c r="IWW114" s="23"/>
      <c r="IWX114" s="23"/>
      <c r="IWY114" s="23"/>
      <c r="IWZ114" s="23"/>
      <c r="IXA114" s="23"/>
      <c r="IXB114" s="22"/>
      <c r="IXC114" s="23"/>
      <c r="IXD114" s="23"/>
      <c r="IXE114" s="23"/>
      <c r="IXF114" s="23"/>
      <c r="IXG114" s="23"/>
      <c r="IXH114" s="23"/>
      <c r="IXI114" s="23"/>
      <c r="IXJ114" s="23"/>
      <c r="IXK114" s="23"/>
      <c r="IXL114" s="23"/>
      <c r="IXM114" s="23"/>
      <c r="IXN114" s="23"/>
      <c r="IXO114" s="23"/>
      <c r="IXP114" s="23"/>
      <c r="IXQ114" s="23"/>
      <c r="IXR114" s="23"/>
      <c r="IXS114" s="23"/>
      <c r="IXT114" s="23"/>
      <c r="IXU114" s="23"/>
      <c r="IXV114" s="23"/>
      <c r="IXW114" s="23"/>
      <c r="IXX114" s="22"/>
      <c r="IXY114" s="23"/>
      <c r="IXZ114" s="23"/>
      <c r="IYA114" s="23"/>
      <c r="IYB114" s="23"/>
      <c r="IYC114" s="23"/>
      <c r="IYD114" s="23"/>
      <c r="IYE114" s="23"/>
      <c r="IYF114" s="23"/>
      <c r="IYG114" s="23"/>
      <c r="IYH114" s="23"/>
      <c r="IYI114" s="23"/>
      <c r="IYJ114" s="23"/>
      <c r="IYK114" s="23"/>
      <c r="IYL114" s="23"/>
      <c r="IYM114" s="23"/>
      <c r="IYN114" s="23"/>
      <c r="IYO114" s="23"/>
      <c r="IYP114" s="23"/>
      <c r="IYQ114" s="23"/>
      <c r="IYR114" s="23"/>
      <c r="IYS114" s="23"/>
      <c r="IYT114" s="22"/>
      <c r="IYU114" s="23"/>
      <c r="IYV114" s="23"/>
      <c r="IYW114" s="23"/>
      <c r="IYX114" s="23"/>
      <c r="IYY114" s="23"/>
      <c r="IYZ114" s="23"/>
      <c r="IZA114" s="23"/>
      <c r="IZB114" s="23"/>
      <c r="IZC114" s="23"/>
      <c r="IZD114" s="23"/>
      <c r="IZE114" s="23"/>
      <c r="IZF114" s="23"/>
      <c r="IZG114" s="23"/>
      <c r="IZH114" s="23"/>
      <c r="IZI114" s="23"/>
      <c r="IZJ114" s="23"/>
      <c r="IZK114" s="23"/>
      <c r="IZL114" s="23"/>
      <c r="IZM114" s="23"/>
      <c r="IZN114" s="23"/>
      <c r="IZO114" s="23"/>
      <c r="IZP114" s="22"/>
      <c r="IZQ114" s="23"/>
      <c r="IZR114" s="23"/>
      <c r="IZS114" s="23"/>
      <c r="IZT114" s="23"/>
      <c r="IZU114" s="23"/>
      <c r="IZV114" s="23"/>
      <c r="IZW114" s="23"/>
      <c r="IZX114" s="23"/>
      <c r="IZY114" s="23"/>
      <c r="IZZ114" s="23"/>
      <c r="JAA114" s="23"/>
      <c r="JAB114" s="23"/>
      <c r="JAC114" s="23"/>
      <c r="JAD114" s="23"/>
      <c r="JAE114" s="23"/>
      <c r="JAF114" s="23"/>
      <c r="JAG114" s="23"/>
      <c r="JAH114" s="23"/>
      <c r="JAI114" s="23"/>
      <c r="JAJ114" s="23"/>
      <c r="JAK114" s="23"/>
      <c r="JAL114" s="22"/>
      <c r="JAM114" s="23"/>
      <c r="JAN114" s="23"/>
      <c r="JAO114" s="23"/>
      <c r="JAP114" s="23"/>
      <c r="JAQ114" s="23"/>
      <c r="JAR114" s="23"/>
      <c r="JAS114" s="23"/>
      <c r="JAT114" s="23"/>
      <c r="JAU114" s="23"/>
      <c r="JAV114" s="23"/>
      <c r="JAW114" s="23"/>
      <c r="JAX114" s="23"/>
      <c r="JAY114" s="23"/>
      <c r="JAZ114" s="23"/>
      <c r="JBA114" s="23"/>
      <c r="JBB114" s="23"/>
      <c r="JBC114" s="23"/>
      <c r="JBD114" s="23"/>
      <c r="JBE114" s="23"/>
      <c r="JBF114" s="23"/>
      <c r="JBG114" s="23"/>
      <c r="JBH114" s="22"/>
      <c r="JBI114" s="23"/>
      <c r="JBJ114" s="23"/>
      <c r="JBK114" s="23"/>
      <c r="JBL114" s="23"/>
      <c r="JBM114" s="23"/>
      <c r="JBN114" s="23"/>
      <c r="JBO114" s="23"/>
      <c r="JBP114" s="23"/>
      <c r="JBQ114" s="23"/>
      <c r="JBR114" s="23"/>
      <c r="JBS114" s="23"/>
      <c r="JBT114" s="23"/>
      <c r="JBU114" s="23"/>
      <c r="JBV114" s="23"/>
      <c r="JBW114" s="23"/>
      <c r="JBX114" s="23"/>
      <c r="JBY114" s="23"/>
      <c r="JBZ114" s="23"/>
      <c r="JCA114" s="23"/>
      <c r="JCB114" s="23"/>
      <c r="JCC114" s="23"/>
      <c r="JCD114" s="22"/>
      <c r="JCE114" s="23"/>
      <c r="JCF114" s="23"/>
      <c r="JCG114" s="23"/>
      <c r="JCH114" s="23"/>
      <c r="JCI114" s="23"/>
      <c r="JCJ114" s="23"/>
      <c r="JCK114" s="23"/>
      <c r="JCL114" s="23"/>
      <c r="JCM114" s="23"/>
      <c r="JCN114" s="23"/>
      <c r="JCO114" s="23"/>
      <c r="JCP114" s="23"/>
      <c r="JCQ114" s="23"/>
      <c r="JCR114" s="23"/>
      <c r="JCS114" s="23"/>
      <c r="JCT114" s="23"/>
      <c r="JCU114" s="23"/>
      <c r="JCV114" s="23"/>
      <c r="JCW114" s="23"/>
      <c r="JCX114" s="23"/>
      <c r="JCY114" s="23"/>
      <c r="JCZ114" s="22"/>
      <c r="JDA114" s="23"/>
      <c r="JDB114" s="23"/>
      <c r="JDC114" s="23"/>
      <c r="JDD114" s="23"/>
      <c r="JDE114" s="23"/>
      <c r="JDF114" s="23"/>
      <c r="JDG114" s="23"/>
      <c r="JDH114" s="23"/>
      <c r="JDI114" s="23"/>
      <c r="JDJ114" s="23"/>
      <c r="JDK114" s="23"/>
      <c r="JDL114" s="23"/>
      <c r="JDM114" s="23"/>
      <c r="JDN114" s="23"/>
      <c r="JDO114" s="23"/>
      <c r="JDP114" s="23"/>
      <c r="JDQ114" s="23"/>
      <c r="JDR114" s="23"/>
      <c r="JDS114" s="23"/>
      <c r="JDT114" s="23"/>
      <c r="JDU114" s="23"/>
      <c r="JDV114" s="22"/>
      <c r="JDW114" s="23"/>
      <c r="JDX114" s="23"/>
      <c r="JDY114" s="23"/>
      <c r="JDZ114" s="23"/>
      <c r="JEA114" s="23"/>
      <c r="JEB114" s="23"/>
      <c r="JEC114" s="23"/>
      <c r="JED114" s="23"/>
      <c r="JEE114" s="23"/>
      <c r="JEF114" s="23"/>
      <c r="JEG114" s="23"/>
      <c r="JEH114" s="23"/>
      <c r="JEI114" s="23"/>
      <c r="JEJ114" s="23"/>
      <c r="JEK114" s="23"/>
      <c r="JEL114" s="23"/>
      <c r="JEM114" s="23"/>
      <c r="JEN114" s="23"/>
      <c r="JEO114" s="23"/>
      <c r="JEP114" s="23"/>
      <c r="JEQ114" s="23"/>
      <c r="JER114" s="22"/>
      <c r="JES114" s="23"/>
      <c r="JET114" s="23"/>
      <c r="JEU114" s="23"/>
      <c r="JEV114" s="23"/>
      <c r="JEW114" s="23"/>
      <c r="JEX114" s="23"/>
      <c r="JEY114" s="23"/>
      <c r="JEZ114" s="23"/>
      <c r="JFA114" s="23"/>
      <c r="JFB114" s="23"/>
      <c r="JFC114" s="23"/>
      <c r="JFD114" s="23"/>
      <c r="JFE114" s="23"/>
      <c r="JFF114" s="23"/>
      <c r="JFG114" s="23"/>
      <c r="JFH114" s="23"/>
      <c r="JFI114" s="23"/>
      <c r="JFJ114" s="23"/>
      <c r="JFK114" s="23"/>
      <c r="JFL114" s="23"/>
      <c r="JFM114" s="23"/>
      <c r="JFN114" s="22"/>
      <c r="JFO114" s="23"/>
      <c r="JFP114" s="23"/>
      <c r="JFQ114" s="23"/>
      <c r="JFR114" s="23"/>
      <c r="JFS114" s="23"/>
      <c r="JFT114" s="23"/>
      <c r="JFU114" s="23"/>
      <c r="JFV114" s="23"/>
      <c r="JFW114" s="23"/>
      <c r="JFX114" s="23"/>
      <c r="JFY114" s="23"/>
      <c r="JFZ114" s="23"/>
      <c r="JGA114" s="23"/>
      <c r="JGB114" s="23"/>
      <c r="JGC114" s="23"/>
      <c r="JGD114" s="23"/>
      <c r="JGE114" s="23"/>
      <c r="JGF114" s="23"/>
      <c r="JGG114" s="23"/>
      <c r="JGH114" s="23"/>
      <c r="JGI114" s="23"/>
      <c r="JGJ114" s="22"/>
      <c r="JGK114" s="23"/>
      <c r="JGL114" s="23"/>
      <c r="JGM114" s="23"/>
      <c r="JGN114" s="23"/>
      <c r="JGO114" s="23"/>
      <c r="JGP114" s="23"/>
      <c r="JGQ114" s="23"/>
      <c r="JGR114" s="23"/>
      <c r="JGS114" s="23"/>
      <c r="JGT114" s="23"/>
      <c r="JGU114" s="23"/>
      <c r="JGV114" s="23"/>
      <c r="JGW114" s="23"/>
      <c r="JGX114" s="23"/>
      <c r="JGY114" s="23"/>
      <c r="JGZ114" s="23"/>
      <c r="JHA114" s="23"/>
      <c r="JHB114" s="23"/>
      <c r="JHC114" s="23"/>
      <c r="JHD114" s="23"/>
      <c r="JHE114" s="23"/>
      <c r="JHF114" s="22"/>
      <c r="JHG114" s="23"/>
      <c r="JHH114" s="23"/>
      <c r="JHI114" s="23"/>
      <c r="JHJ114" s="23"/>
      <c r="JHK114" s="23"/>
      <c r="JHL114" s="23"/>
      <c r="JHM114" s="23"/>
      <c r="JHN114" s="23"/>
      <c r="JHO114" s="23"/>
      <c r="JHP114" s="23"/>
      <c r="JHQ114" s="23"/>
      <c r="JHR114" s="23"/>
      <c r="JHS114" s="23"/>
      <c r="JHT114" s="23"/>
      <c r="JHU114" s="23"/>
      <c r="JHV114" s="23"/>
      <c r="JHW114" s="23"/>
      <c r="JHX114" s="23"/>
      <c r="JHY114" s="23"/>
      <c r="JHZ114" s="23"/>
      <c r="JIA114" s="23"/>
      <c r="JIB114" s="22"/>
      <c r="JIC114" s="23"/>
      <c r="JID114" s="23"/>
      <c r="JIE114" s="23"/>
      <c r="JIF114" s="23"/>
      <c r="JIG114" s="23"/>
      <c r="JIH114" s="23"/>
      <c r="JII114" s="23"/>
      <c r="JIJ114" s="23"/>
      <c r="JIK114" s="23"/>
      <c r="JIL114" s="23"/>
      <c r="JIM114" s="23"/>
      <c r="JIN114" s="23"/>
      <c r="JIO114" s="23"/>
      <c r="JIP114" s="23"/>
      <c r="JIQ114" s="23"/>
      <c r="JIR114" s="23"/>
      <c r="JIS114" s="23"/>
      <c r="JIT114" s="23"/>
      <c r="JIU114" s="23"/>
      <c r="JIV114" s="23"/>
      <c r="JIW114" s="23"/>
      <c r="JIX114" s="22"/>
      <c r="JIY114" s="23"/>
      <c r="JIZ114" s="23"/>
      <c r="JJA114" s="23"/>
      <c r="JJB114" s="23"/>
      <c r="JJC114" s="23"/>
      <c r="JJD114" s="23"/>
      <c r="JJE114" s="23"/>
      <c r="JJF114" s="23"/>
      <c r="JJG114" s="23"/>
      <c r="JJH114" s="23"/>
      <c r="JJI114" s="23"/>
      <c r="JJJ114" s="23"/>
      <c r="JJK114" s="23"/>
      <c r="JJL114" s="23"/>
      <c r="JJM114" s="23"/>
      <c r="JJN114" s="23"/>
      <c r="JJO114" s="23"/>
      <c r="JJP114" s="23"/>
      <c r="JJQ114" s="23"/>
      <c r="JJR114" s="23"/>
      <c r="JJS114" s="23"/>
      <c r="JJT114" s="22"/>
      <c r="JJU114" s="23"/>
      <c r="JJV114" s="23"/>
      <c r="JJW114" s="23"/>
      <c r="JJX114" s="23"/>
      <c r="JJY114" s="23"/>
      <c r="JJZ114" s="23"/>
      <c r="JKA114" s="23"/>
      <c r="JKB114" s="23"/>
      <c r="JKC114" s="23"/>
      <c r="JKD114" s="23"/>
      <c r="JKE114" s="23"/>
      <c r="JKF114" s="23"/>
      <c r="JKG114" s="23"/>
      <c r="JKH114" s="23"/>
      <c r="JKI114" s="23"/>
      <c r="JKJ114" s="23"/>
      <c r="JKK114" s="23"/>
      <c r="JKL114" s="23"/>
      <c r="JKM114" s="23"/>
      <c r="JKN114" s="23"/>
      <c r="JKO114" s="23"/>
      <c r="JKP114" s="22"/>
      <c r="JKQ114" s="23"/>
      <c r="JKR114" s="23"/>
      <c r="JKS114" s="23"/>
      <c r="JKT114" s="23"/>
      <c r="JKU114" s="23"/>
      <c r="JKV114" s="23"/>
      <c r="JKW114" s="23"/>
      <c r="JKX114" s="23"/>
      <c r="JKY114" s="23"/>
      <c r="JKZ114" s="23"/>
      <c r="JLA114" s="23"/>
      <c r="JLB114" s="23"/>
      <c r="JLC114" s="23"/>
      <c r="JLD114" s="23"/>
      <c r="JLE114" s="23"/>
      <c r="JLF114" s="23"/>
      <c r="JLG114" s="23"/>
      <c r="JLH114" s="23"/>
      <c r="JLI114" s="23"/>
      <c r="JLJ114" s="23"/>
      <c r="JLK114" s="23"/>
      <c r="JLL114" s="22"/>
      <c r="JLM114" s="23"/>
      <c r="JLN114" s="23"/>
      <c r="JLO114" s="23"/>
      <c r="JLP114" s="23"/>
      <c r="JLQ114" s="23"/>
      <c r="JLR114" s="23"/>
      <c r="JLS114" s="23"/>
      <c r="JLT114" s="23"/>
      <c r="JLU114" s="23"/>
      <c r="JLV114" s="23"/>
      <c r="JLW114" s="23"/>
      <c r="JLX114" s="23"/>
      <c r="JLY114" s="23"/>
      <c r="JLZ114" s="23"/>
      <c r="JMA114" s="23"/>
      <c r="JMB114" s="23"/>
      <c r="JMC114" s="23"/>
      <c r="JMD114" s="23"/>
      <c r="JME114" s="23"/>
      <c r="JMF114" s="23"/>
      <c r="JMG114" s="23"/>
      <c r="JMH114" s="22"/>
      <c r="JMI114" s="23"/>
      <c r="JMJ114" s="23"/>
      <c r="JMK114" s="23"/>
      <c r="JML114" s="23"/>
      <c r="JMM114" s="23"/>
      <c r="JMN114" s="23"/>
      <c r="JMO114" s="23"/>
      <c r="JMP114" s="23"/>
      <c r="JMQ114" s="23"/>
      <c r="JMR114" s="23"/>
      <c r="JMS114" s="23"/>
      <c r="JMT114" s="23"/>
      <c r="JMU114" s="23"/>
      <c r="JMV114" s="23"/>
      <c r="JMW114" s="23"/>
      <c r="JMX114" s="23"/>
      <c r="JMY114" s="23"/>
      <c r="JMZ114" s="23"/>
      <c r="JNA114" s="23"/>
      <c r="JNB114" s="23"/>
      <c r="JNC114" s="23"/>
      <c r="JND114" s="22"/>
      <c r="JNE114" s="23"/>
      <c r="JNF114" s="23"/>
      <c r="JNG114" s="23"/>
      <c r="JNH114" s="23"/>
      <c r="JNI114" s="23"/>
      <c r="JNJ114" s="23"/>
      <c r="JNK114" s="23"/>
      <c r="JNL114" s="23"/>
      <c r="JNM114" s="23"/>
      <c r="JNN114" s="23"/>
      <c r="JNO114" s="23"/>
      <c r="JNP114" s="23"/>
      <c r="JNQ114" s="23"/>
      <c r="JNR114" s="23"/>
      <c r="JNS114" s="23"/>
      <c r="JNT114" s="23"/>
      <c r="JNU114" s="23"/>
      <c r="JNV114" s="23"/>
      <c r="JNW114" s="23"/>
      <c r="JNX114" s="23"/>
      <c r="JNY114" s="23"/>
      <c r="JNZ114" s="22"/>
      <c r="JOA114" s="23"/>
      <c r="JOB114" s="23"/>
      <c r="JOC114" s="23"/>
      <c r="JOD114" s="23"/>
      <c r="JOE114" s="23"/>
      <c r="JOF114" s="23"/>
      <c r="JOG114" s="23"/>
      <c r="JOH114" s="23"/>
      <c r="JOI114" s="23"/>
      <c r="JOJ114" s="23"/>
      <c r="JOK114" s="23"/>
      <c r="JOL114" s="23"/>
      <c r="JOM114" s="23"/>
      <c r="JON114" s="23"/>
      <c r="JOO114" s="23"/>
      <c r="JOP114" s="23"/>
      <c r="JOQ114" s="23"/>
      <c r="JOR114" s="23"/>
      <c r="JOS114" s="23"/>
      <c r="JOT114" s="23"/>
      <c r="JOU114" s="23"/>
      <c r="JOV114" s="22"/>
      <c r="JOW114" s="23"/>
      <c r="JOX114" s="23"/>
      <c r="JOY114" s="23"/>
      <c r="JOZ114" s="23"/>
      <c r="JPA114" s="23"/>
      <c r="JPB114" s="23"/>
      <c r="JPC114" s="23"/>
      <c r="JPD114" s="23"/>
      <c r="JPE114" s="23"/>
      <c r="JPF114" s="23"/>
      <c r="JPG114" s="23"/>
      <c r="JPH114" s="23"/>
      <c r="JPI114" s="23"/>
      <c r="JPJ114" s="23"/>
      <c r="JPK114" s="23"/>
      <c r="JPL114" s="23"/>
      <c r="JPM114" s="23"/>
      <c r="JPN114" s="23"/>
      <c r="JPO114" s="23"/>
      <c r="JPP114" s="23"/>
      <c r="JPQ114" s="23"/>
      <c r="JPR114" s="22"/>
      <c r="JPS114" s="23"/>
      <c r="JPT114" s="23"/>
      <c r="JPU114" s="23"/>
      <c r="JPV114" s="23"/>
      <c r="JPW114" s="23"/>
      <c r="JPX114" s="23"/>
      <c r="JPY114" s="23"/>
      <c r="JPZ114" s="23"/>
      <c r="JQA114" s="23"/>
      <c r="JQB114" s="23"/>
      <c r="JQC114" s="23"/>
      <c r="JQD114" s="23"/>
      <c r="JQE114" s="23"/>
      <c r="JQF114" s="23"/>
      <c r="JQG114" s="23"/>
      <c r="JQH114" s="23"/>
      <c r="JQI114" s="23"/>
      <c r="JQJ114" s="23"/>
      <c r="JQK114" s="23"/>
      <c r="JQL114" s="23"/>
      <c r="JQM114" s="23"/>
      <c r="JQN114" s="22"/>
      <c r="JQO114" s="23"/>
      <c r="JQP114" s="23"/>
      <c r="JQQ114" s="23"/>
      <c r="JQR114" s="23"/>
      <c r="JQS114" s="23"/>
      <c r="JQT114" s="23"/>
      <c r="JQU114" s="23"/>
      <c r="JQV114" s="23"/>
      <c r="JQW114" s="23"/>
      <c r="JQX114" s="23"/>
      <c r="JQY114" s="23"/>
      <c r="JQZ114" s="23"/>
      <c r="JRA114" s="23"/>
      <c r="JRB114" s="23"/>
      <c r="JRC114" s="23"/>
      <c r="JRD114" s="23"/>
      <c r="JRE114" s="23"/>
      <c r="JRF114" s="23"/>
      <c r="JRG114" s="23"/>
      <c r="JRH114" s="23"/>
      <c r="JRI114" s="23"/>
      <c r="JRJ114" s="22"/>
      <c r="JRK114" s="23"/>
      <c r="JRL114" s="23"/>
      <c r="JRM114" s="23"/>
      <c r="JRN114" s="23"/>
      <c r="JRO114" s="23"/>
      <c r="JRP114" s="23"/>
      <c r="JRQ114" s="23"/>
      <c r="JRR114" s="23"/>
      <c r="JRS114" s="23"/>
      <c r="JRT114" s="23"/>
      <c r="JRU114" s="23"/>
      <c r="JRV114" s="23"/>
      <c r="JRW114" s="23"/>
      <c r="JRX114" s="23"/>
      <c r="JRY114" s="23"/>
      <c r="JRZ114" s="23"/>
      <c r="JSA114" s="23"/>
      <c r="JSB114" s="23"/>
      <c r="JSC114" s="23"/>
      <c r="JSD114" s="23"/>
      <c r="JSE114" s="23"/>
      <c r="JSF114" s="22"/>
      <c r="JSG114" s="23"/>
      <c r="JSH114" s="23"/>
      <c r="JSI114" s="23"/>
      <c r="JSJ114" s="23"/>
      <c r="JSK114" s="23"/>
      <c r="JSL114" s="23"/>
      <c r="JSM114" s="23"/>
      <c r="JSN114" s="23"/>
      <c r="JSO114" s="23"/>
      <c r="JSP114" s="23"/>
      <c r="JSQ114" s="23"/>
      <c r="JSR114" s="23"/>
      <c r="JSS114" s="23"/>
      <c r="JST114" s="23"/>
      <c r="JSU114" s="23"/>
      <c r="JSV114" s="23"/>
      <c r="JSW114" s="23"/>
      <c r="JSX114" s="23"/>
      <c r="JSY114" s="23"/>
      <c r="JSZ114" s="23"/>
      <c r="JTA114" s="23"/>
      <c r="JTB114" s="22"/>
      <c r="JTC114" s="23"/>
      <c r="JTD114" s="23"/>
      <c r="JTE114" s="23"/>
      <c r="JTF114" s="23"/>
      <c r="JTG114" s="23"/>
      <c r="JTH114" s="23"/>
      <c r="JTI114" s="23"/>
      <c r="JTJ114" s="23"/>
      <c r="JTK114" s="23"/>
      <c r="JTL114" s="23"/>
      <c r="JTM114" s="23"/>
      <c r="JTN114" s="23"/>
      <c r="JTO114" s="23"/>
      <c r="JTP114" s="23"/>
      <c r="JTQ114" s="23"/>
      <c r="JTR114" s="23"/>
      <c r="JTS114" s="23"/>
      <c r="JTT114" s="23"/>
      <c r="JTU114" s="23"/>
      <c r="JTV114" s="23"/>
      <c r="JTW114" s="23"/>
      <c r="JTX114" s="22"/>
      <c r="JTY114" s="23"/>
      <c r="JTZ114" s="23"/>
      <c r="JUA114" s="23"/>
      <c r="JUB114" s="23"/>
      <c r="JUC114" s="23"/>
      <c r="JUD114" s="23"/>
      <c r="JUE114" s="23"/>
      <c r="JUF114" s="23"/>
      <c r="JUG114" s="23"/>
      <c r="JUH114" s="23"/>
      <c r="JUI114" s="23"/>
      <c r="JUJ114" s="23"/>
      <c r="JUK114" s="23"/>
      <c r="JUL114" s="23"/>
      <c r="JUM114" s="23"/>
      <c r="JUN114" s="23"/>
      <c r="JUO114" s="23"/>
      <c r="JUP114" s="23"/>
      <c r="JUQ114" s="23"/>
      <c r="JUR114" s="23"/>
      <c r="JUS114" s="23"/>
      <c r="JUT114" s="22"/>
      <c r="JUU114" s="23"/>
      <c r="JUV114" s="23"/>
      <c r="JUW114" s="23"/>
      <c r="JUX114" s="23"/>
      <c r="JUY114" s="23"/>
      <c r="JUZ114" s="23"/>
      <c r="JVA114" s="23"/>
      <c r="JVB114" s="23"/>
      <c r="JVC114" s="23"/>
      <c r="JVD114" s="23"/>
      <c r="JVE114" s="23"/>
      <c r="JVF114" s="23"/>
      <c r="JVG114" s="23"/>
      <c r="JVH114" s="23"/>
      <c r="JVI114" s="23"/>
      <c r="JVJ114" s="23"/>
      <c r="JVK114" s="23"/>
      <c r="JVL114" s="23"/>
      <c r="JVM114" s="23"/>
      <c r="JVN114" s="23"/>
      <c r="JVO114" s="23"/>
      <c r="JVP114" s="22"/>
      <c r="JVQ114" s="23"/>
      <c r="JVR114" s="23"/>
      <c r="JVS114" s="23"/>
      <c r="JVT114" s="23"/>
      <c r="JVU114" s="23"/>
      <c r="JVV114" s="23"/>
      <c r="JVW114" s="23"/>
      <c r="JVX114" s="23"/>
      <c r="JVY114" s="23"/>
      <c r="JVZ114" s="23"/>
      <c r="JWA114" s="23"/>
      <c r="JWB114" s="23"/>
      <c r="JWC114" s="23"/>
      <c r="JWD114" s="23"/>
      <c r="JWE114" s="23"/>
      <c r="JWF114" s="23"/>
      <c r="JWG114" s="23"/>
      <c r="JWH114" s="23"/>
      <c r="JWI114" s="23"/>
      <c r="JWJ114" s="23"/>
      <c r="JWK114" s="23"/>
      <c r="JWL114" s="22"/>
      <c r="JWM114" s="23"/>
      <c r="JWN114" s="23"/>
      <c r="JWO114" s="23"/>
      <c r="JWP114" s="23"/>
      <c r="JWQ114" s="23"/>
      <c r="JWR114" s="23"/>
      <c r="JWS114" s="23"/>
      <c r="JWT114" s="23"/>
      <c r="JWU114" s="23"/>
      <c r="JWV114" s="23"/>
      <c r="JWW114" s="23"/>
      <c r="JWX114" s="23"/>
      <c r="JWY114" s="23"/>
      <c r="JWZ114" s="23"/>
      <c r="JXA114" s="23"/>
      <c r="JXB114" s="23"/>
      <c r="JXC114" s="23"/>
      <c r="JXD114" s="23"/>
      <c r="JXE114" s="23"/>
      <c r="JXF114" s="23"/>
      <c r="JXG114" s="23"/>
      <c r="JXH114" s="22"/>
      <c r="JXI114" s="23"/>
      <c r="JXJ114" s="23"/>
      <c r="JXK114" s="23"/>
      <c r="JXL114" s="23"/>
      <c r="JXM114" s="23"/>
      <c r="JXN114" s="23"/>
      <c r="JXO114" s="23"/>
      <c r="JXP114" s="23"/>
      <c r="JXQ114" s="23"/>
      <c r="JXR114" s="23"/>
      <c r="JXS114" s="23"/>
      <c r="JXT114" s="23"/>
      <c r="JXU114" s="23"/>
      <c r="JXV114" s="23"/>
      <c r="JXW114" s="23"/>
      <c r="JXX114" s="23"/>
      <c r="JXY114" s="23"/>
      <c r="JXZ114" s="23"/>
      <c r="JYA114" s="23"/>
      <c r="JYB114" s="23"/>
      <c r="JYC114" s="23"/>
      <c r="JYD114" s="22"/>
      <c r="JYE114" s="23"/>
      <c r="JYF114" s="23"/>
      <c r="JYG114" s="23"/>
      <c r="JYH114" s="23"/>
      <c r="JYI114" s="23"/>
      <c r="JYJ114" s="23"/>
      <c r="JYK114" s="23"/>
      <c r="JYL114" s="23"/>
      <c r="JYM114" s="23"/>
      <c r="JYN114" s="23"/>
      <c r="JYO114" s="23"/>
      <c r="JYP114" s="23"/>
      <c r="JYQ114" s="23"/>
      <c r="JYR114" s="23"/>
      <c r="JYS114" s="23"/>
      <c r="JYT114" s="23"/>
      <c r="JYU114" s="23"/>
      <c r="JYV114" s="23"/>
      <c r="JYW114" s="23"/>
      <c r="JYX114" s="23"/>
      <c r="JYY114" s="23"/>
      <c r="JYZ114" s="22"/>
      <c r="JZA114" s="23"/>
      <c r="JZB114" s="23"/>
      <c r="JZC114" s="23"/>
      <c r="JZD114" s="23"/>
      <c r="JZE114" s="23"/>
      <c r="JZF114" s="23"/>
      <c r="JZG114" s="23"/>
      <c r="JZH114" s="23"/>
      <c r="JZI114" s="23"/>
      <c r="JZJ114" s="23"/>
      <c r="JZK114" s="23"/>
      <c r="JZL114" s="23"/>
      <c r="JZM114" s="23"/>
      <c r="JZN114" s="23"/>
      <c r="JZO114" s="23"/>
      <c r="JZP114" s="23"/>
      <c r="JZQ114" s="23"/>
      <c r="JZR114" s="23"/>
      <c r="JZS114" s="23"/>
      <c r="JZT114" s="23"/>
      <c r="JZU114" s="23"/>
      <c r="JZV114" s="22"/>
      <c r="JZW114" s="23"/>
      <c r="JZX114" s="23"/>
      <c r="JZY114" s="23"/>
      <c r="JZZ114" s="23"/>
      <c r="KAA114" s="23"/>
      <c r="KAB114" s="23"/>
      <c r="KAC114" s="23"/>
      <c r="KAD114" s="23"/>
      <c r="KAE114" s="23"/>
      <c r="KAF114" s="23"/>
      <c r="KAG114" s="23"/>
      <c r="KAH114" s="23"/>
      <c r="KAI114" s="23"/>
      <c r="KAJ114" s="23"/>
      <c r="KAK114" s="23"/>
      <c r="KAL114" s="23"/>
      <c r="KAM114" s="23"/>
      <c r="KAN114" s="23"/>
      <c r="KAO114" s="23"/>
      <c r="KAP114" s="23"/>
      <c r="KAQ114" s="23"/>
      <c r="KAR114" s="22"/>
      <c r="KAS114" s="23"/>
      <c r="KAT114" s="23"/>
      <c r="KAU114" s="23"/>
      <c r="KAV114" s="23"/>
      <c r="KAW114" s="23"/>
      <c r="KAX114" s="23"/>
      <c r="KAY114" s="23"/>
      <c r="KAZ114" s="23"/>
      <c r="KBA114" s="23"/>
      <c r="KBB114" s="23"/>
      <c r="KBC114" s="23"/>
      <c r="KBD114" s="23"/>
      <c r="KBE114" s="23"/>
      <c r="KBF114" s="23"/>
      <c r="KBG114" s="23"/>
      <c r="KBH114" s="23"/>
      <c r="KBI114" s="23"/>
      <c r="KBJ114" s="23"/>
      <c r="KBK114" s="23"/>
      <c r="KBL114" s="23"/>
      <c r="KBM114" s="23"/>
      <c r="KBN114" s="22"/>
      <c r="KBO114" s="23"/>
      <c r="KBP114" s="23"/>
      <c r="KBQ114" s="23"/>
      <c r="KBR114" s="23"/>
      <c r="KBS114" s="23"/>
      <c r="KBT114" s="23"/>
      <c r="KBU114" s="23"/>
      <c r="KBV114" s="23"/>
      <c r="KBW114" s="23"/>
      <c r="KBX114" s="23"/>
      <c r="KBY114" s="23"/>
      <c r="KBZ114" s="23"/>
      <c r="KCA114" s="23"/>
      <c r="KCB114" s="23"/>
      <c r="KCC114" s="23"/>
      <c r="KCD114" s="23"/>
      <c r="KCE114" s="23"/>
      <c r="KCF114" s="23"/>
      <c r="KCG114" s="23"/>
      <c r="KCH114" s="23"/>
      <c r="KCI114" s="23"/>
      <c r="KCJ114" s="22"/>
      <c r="KCK114" s="23"/>
      <c r="KCL114" s="23"/>
      <c r="KCM114" s="23"/>
      <c r="KCN114" s="23"/>
      <c r="KCO114" s="23"/>
      <c r="KCP114" s="23"/>
      <c r="KCQ114" s="23"/>
      <c r="KCR114" s="23"/>
      <c r="KCS114" s="23"/>
      <c r="KCT114" s="23"/>
      <c r="KCU114" s="23"/>
      <c r="KCV114" s="23"/>
      <c r="KCW114" s="23"/>
      <c r="KCX114" s="23"/>
      <c r="KCY114" s="23"/>
      <c r="KCZ114" s="23"/>
      <c r="KDA114" s="23"/>
      <c r="KDB114" s="23"/>
      <c r="KDC114" s="23"/>
      <c r="KDD114" s="23"/>
      <c r="KDE114" s="23"/>
      <c r="KDF114" s="22"/>
      <c r="KDG114" s="23"/>
      <c r="KDH114" s="23"/>
      <c r="KDI114" s="23"/>
      <c r="KDJ114" s="23"/>
      <c r="KDK114" s="23"/>
      <c r="KDL114" s="23"/>
      <c r="KDM114" s="23"/>
      <c r="KDN114" s="23"/>
      <c r="KDO114" s="23"/>
      <c r="KDP114" s="23"/>
      <c r="KDQ114" s="23"/>
      <c r="KDR114" s="23"/>
      <c r="KDS114" s="23"/>
      <c r="KDT114" s="23"/>
      <c r="KDU114" s="23"/>
      <c r="KDV114" s="23"/>
      <c r="KDW114" s="23"/>
      <c r="KDX114" s="23"/>
      <c r="KDY114" s="23"/>
      <c r="KDZ114" s="23"/>
      <c r="KEA114" s="23"/>
      <c r="KEB114" s="22"/>
      <c r="KEC114" s="23"/>
      <c r="KED114" s="23"/>
      <c r="KEE114" s="23"/>
      <c r="KEF114" s="23"/>
      <c r="KEG114" s="23"/>
      <c r="KEH114" s="23"/>
      <c r="KEI114" s="23"/>
      <c r="KEJ114" s="23"/>
      <c r="KEK114" s="23"/>
      <c r="KEL114" s="23"/>
      <c r="KEM114" s="23"/>
      <c r="KEN114" s="23"/>
      <c r="KEO114" s="23"/>
      <c r="KEP114" s="23"/>
      <c r="KEQ114" s="23"/>
      <c r="KER114" s="23"/>
      <c r="KES114" s="23"/>
      <c r="KET114" s="23"/>
      <c r="KEU114" s="23"/>
      <c r="KEV114" s="23"/>
      <c r="KEW114" s="23"/>
      <c r="KEX114" s="22"/>
      <c r="KEY114" s="23"/>
      <c r="KEZ114" s="23"/>
      <c r="KFA114" s="23"/>
      <c r="KFB114" s="23"/>
      <c r="KFC114" s="23"/>
      <c r="KFD114" s="23"/>
      <c r="KFE114" s="23"/>
      <c r="KFF114" s="23"/>
      <c r="KFG114" s="23"/>
      <c r="KFH114" s="23"/>
      <c r="KFI114" s="23"/>
      <c r="KFJ114" s="23"/>
      <c r="KFK114" s="23"/>
      <c r="KFL114" s="23"/>
      <c r="KFM114" s="23"/>
      <c r="KFN114" s="23"/>
      <c r="KFO114" s="23"/>
      <c r="KFP114" s="23"/>
      <c r="KFQ114" s="23"/>
      <c r="KFR114" s="23"/>
      <c r="KFS114" s="23"/>
      <c r="KFT114" s="22"/>
      <c r="KFU114" s="23"/>
      <c r="KFV114" s="23"/>
      <c r="KFW114" s="23"/>
      <c r="KFX114" s="23"/>
      <c r="KFY114" s="23"/>
      <c r="KFZ114" s="23"/>
      <c r="KGA114" s="23"/>
      <c r="KGB114" s="23"/>
      <c r="KGC114" s="23"/>
      <c r="KGD114" s="23"/>
      <c r="KGE114" s="23"/>
      <c r="KGF114" s="23"/>
      <c r="KGG114" s="23"/>
      <c r="KGH114" s="23"/>
      <c r="KGI114" s="23"/>
      <c r="KGJ114" s="23"/>
      <c r="KGK114" s="23"/>
      <c r="KGL114" s="23"/>
      <c r="KGM114" s="23"/>
      <c r="KGN114" s="23"/>
      <c r="KGO114" s="23"/>
      <c r="KGP114" s="22"/>
      <c r="KGQ114" s="23"/>
      <c r="KGR114" s="23"/>
      <c r="KGS114" s="23"/>
      <c r="KGT114" s="23"/>
      <c r="KGU114" s="23"/>
      <c r="KGV114" s="23"/>
      <c r="KGW114" s="23"/>
      <c r="KGX114" s="23"/>
      <c r="KGY114" s="23"/>
      <c r="KGZ114" s="23"/>
      <c r="KHA114" s="23"/>
      <c r="KHB114" s="23"/>
      <c r="KHC114" s="23"/>
      <c r="KHD114" s="23"/>
      <c r="KHE114" s="23"/>
      <c r="KHF114" s="23"/>
      <c r="KHG114" s="23"/>
      <c r="KHH114" s="23"/>
      <c r="KHI114" s="23"/>
      <c r="KHJ114" s="23"/>
      <c r="KHK114" s="23"/>
      <c r="KHL114" s="22"/>
      <c r="KHM114" s="23"/>
      <c r="KHN114" s="23"/>
      <c r="KHO114" s="23"/>
      <c r="KHP114" s="23"/>
      <c r="KHQ114" s="23"/>
      <c r="KHR114" s="23"/>
      <c r="KHS114" s="23"/>
      <c r="KHT114" s="23"/>
      <c r="KHU114" s="23"/>
      <c r="KHV114" s="23"/>
      <c r="KHW114" s="23"/>
      <c r="KHX114" s="23"/>
      <c r="KHY114" s="23"/>
      <c r="KHZ114" s="23"/>
      <c r="KIA114" s="23"/>
      <c r="KIB114" s="23"/>
      <c r="KIC114" s="23"/>
      <c r="KID114" s="23"/>
      <c r="KIE114" s="23"/>
      <c r="KIF114" s="23"/>
      <c r="KIG114" s="23"/>
      <c r="KIH114" s="22"/>
      <c r="KII114" s="23"/>
      <c r="KIJ114" s="23"/>
      <c r="KIK114" s="23"/>
      <c r="KIL114" s="23"/>
      <c r="KIM114" s="23"/>
      <c r="KIN114" s="23"/>
      <c r="KIO114" s="23"/>
      <c r="KIP114" s="23"/>
      <c r="KIQ114" s="23"/>
      <c r="KIR114" s="23"/>
      <c r="KIS114" s="23"/>
      <c r="KIT114" s="23"/>
      <c r="KIU114" s="23"/>
      <c r="KIV114" s="23"/>
      <c r="KIW114" s="23"/>
      <c r="KIX114" s="23"/>
      <c r="KIY114" s="23"/>
      <c r="KIZ114" s="23"/>
      <c r="KJA114" s="23"/>
      <c r="KJB114" s="23"/>
      <c r="KJC114" s="23"/>
      <c r="KJD114" s="22"/>
      <c r="KJE114" s="23"/>
      <c r="KJF114" s="23"/>
      <c r="KJG114" s="23"/>
      <c r="KJH114" s="23"/>
      <c r="KJI114" s="23"/>
      <c r="KJJ114" s="23"/>
      <c r="KJK114" s="23"/>
      <c r="KJL114" s="23"/>
      <c r="KJM114" s="23"/>
      <c r="KJN114" s="23"/>
      <c r="KJO114" s="23"/>
      <c r="KJP114" s="23"/>
      <c r="KJQ114" s="23"/>
      <c r="KJR114" s="23"/>
      <c r="KJS114" s="23"/>
      <c r="KJT114" s="23"/>
      <c r="KJU114" s="23"/>
      <c r="KJV114" s="23"/>
      <c r="KJW114" s="23"/>
      <c r="KJX114" s="23"/>
      <c r="KJY114" s="23"/>
      <c r="KJZ114" s="22"/>
      <c r="KKA114" s="23"/>
      <c r="KKB114" s="23"/>
      <c r="KKC114" s="23"/>
      <c r="KKD114" s="23"/>
      <c r="KKE114" s="23"/>
      <c r="KKF114" s="23"/>
      <c r="KKG114" s="23"/>
      <c r="KKH114" s="23"/>
      <c r="KKI114" s="23"/>
      <c r="KKJ114" s="23"/>
      <c r="KKK114" s="23"/>
      <c r="KKL114" s="23"/>
      <c r="KKM114" s="23"/>
      <c r="KKN114" s="23"/>
      <c r="KKO114" s="23"/>
      <c r="KKP114" s="23"/>
      <c r="KKQ114" s="23"/>
      <c r="KKR114" s="23"/>
      <c r="KKS114" s="23"/>
      <c r="KKT114" s="23"/>
      <c r="KKU114" s="23"/>
      <c r="KKV114" s="22"/>
      <c r="KKW114" s="23"/>
      <c r="KKX114" s="23"/>
      <c r="KKY114" s="23"/>
      <c r="KKZ114" s="23"/>
      <c r="KLA114" s="23"/>
      <c r="KLB114" s="23"/>
      <c r="KLC114" s="23"/>
      <c r="KLD114" s="23"/>
      <c r="KLE114" s="23"/>
      <c r="KLF114" s="23"/>
      <c r="KLG114" s="23"/>
      <c r="KLH114" s="23"/>
      <c r="KLI114" s="23"/>
      <c r="KLJ114" s="23"/>
      <c r="KLK114" s="23"/>
      <c r="KLL114" s="23"/>
      <c r="KLM114" s="23"/>
      <c r="KLN114" s="23"/>
      <c r="KLO114" s="23"/>
      <c r="KLP114" s="23"/>
      <c r="KLQ114" s="23"/>
      <c r="KLR114" s="22"/>
      <c r="KLS114" s="23"/>
      <c r="KLT114" s="23"/>
      <c r="KLU114" s="23"/>
      <c r="KLV114" s="23"/>
      <c r="KLW114" s="23"/>
      <c r="KLX114" s="23"/>
      <c r="KLY114" s="23"/>
      <c r="KLZ114" s="23"/>
      <c r="KMA114" s="23"/>
      <c r="KMB114" s="23"/>
      <c r="KMC114" s="23"/>
      <c r="KMD114" s="23"/>
      <c r="KME114" s="23"/>
      <c r="KMF114" s="23"/>
      <c r="KMG114" s="23"/>
      <c r="KMH114" s="23"/>
      <c r="KMI114" s="23"/>
      <c r="KMJ114" s="23"/>
      <c r="KMK114" s="23"/>
      <c r="KML114" s="23"/>
      <c r="KMM114" s="23"/>
      <c r="KMN114" s="22"/>
      <c r="KMO114" s="23"/>
      <c r="KMP114" s="23"/>
      <c r="KMQ114" s="23"/>
      <c r="KMR114" s="23"/>
      <c r="KMS114" s="23"/>
      <c r="KMT114" s="23"/>
      <c r="KMU114" s="23"/>
      <c r="KMV114" s="23"/>
      <c r="KMW114" s="23"/>
      <c r="KMX114" s="23"/>
      <c r="KMY114" s="23"/>
      <c r="KMZ114" s="23"/>
      <c r="KNA114" s="23"/>
      <c r="KNB114" s="23"/>
      <c r="KNC114" s="23"/>
      <c r="KND114" s="23"/>
      <c r="KNE114" s="23"/>
      <c r="KNF114" s="23"/>
      <c r="KNG114" s="23"/>
      <c r="KNH114" s="23"/>
      <c r="KNI114" s="23"/>
      <c r="KNJ114" s="22"/>
      <c r="KNK114" s="23"/>
      <c r="KNL114" s="23"/>
      <c r="KNM114" s="23"/>
      <c r="KNN114" s="23"/>
      <c r="KNO114" s="23"/>
      <c r="KNP114" s="23"/>
      <c r="KNQ114" s="23"/>
      <c r="KNR114" s="23"/>
      <c r="KNS114" s="23"/>
      <c r="KNT114" s="23"/>
      <c r="KNU114" s="23"/>
      <c r="KNV114" s="23"/>
      <c r="KNW114" s="23"/>
      <c r="KNX114" s="23"/>
      <c r="KNY114" s="23"/>
      <c r="KNZ114" s="23"/>
      <c r="KOA114" s="23"/>
      <c r="KOB114" s="23"/>
      <c r="KOC114" s="23"/>
      <c r="KOD114" s="23"/>
      <c r="KOE114" s="23"/>
      <c r="KOF114" s="22"/>
      <c r="KOG114" s="23"/>
      <c r="KOH114" s="23"/>
      <c r="KOI114" s="23"/>
      <c r="KOJ114" s="23"/>
      <c r="KOK114" s="23"/>
      <c r="KOL114" s="23"/>
      <c r="KOM114" s="23"/>
      <c r="KON114" s="23"/>
      <c r="KOO114" s="23"/>
      <c r="KOP114" s="23"/>
      <c r="KOQ114" s="23"/>
      <c r="KOR114" s="23"/>
      <c r="KOS114" s="23"/>
      <c r="KOT114" s="23"/>
      <c r="KOU114" s="23"/>
      <c r="KOV114" s="23"/>
      <c r="KOW114" s="23"/>
      <c r="KOX114" s="23"/>
      <c r="KOY114" s="23"/>
      <c r="KOZ114" s="23"/>
      <c r="KPA114" s="23"/>
      <c r="KPB114" s="22"/>
      <c r="KPC114" s="23"/>
      <c r="KPD114" s="23"/>
      <c r="KPE114" s="23"/>
      <c r="KPF114" s="23"/>
      <c r="KPG114" s="23"/>
      <c r="KPH114" s="23"/>
      <c r="KPI114" s="23"/>
      <c r="KPJ114" s="23"/>
      <c r="KPK114" s="23"/>
      <c r="KPL114" s="23"/>
      <c r="KPM114" s="23"/>
      <c r="KPN114" s="23"/>
      <c r="KPO114" s="23"/>
      <c r="KPP114" s="23"/>
      <c r="KPQ114" s="23"/>
      <c r="KPR114" s="23"/>
      <c r="KPS114" s="23"/>
      <c r="KPT114" s="23"/>
      <c r="KPU114" s="23"/>
      <c r="KPV114" s="23"/>
      <c r="KPW114" s="23"/>
      <c r="KPX114" s="22"/>
      <c r="KPY114" s="23"/>
      <c r="KPZ114" s="23"/>
      <c r="KQA114" s="23"/>
      <c r="KQB114" s="23"/>
      <c r="KQC114" s="23"/>
      <c r="KQD114" s="23"/>
      <c r="KQE114" s="23"/>
      <c r="KQF114" s="23"/>
      <c r="KQG114" s="23"/>
      <c r="KQH114" s="23"/>
      <c r="KQI114" s="23"/>
      <c r="KQJ114" s="23"/>
      <c r="KQK114" s="23"/>
      <c r="KQL114" s="23"/>
      <c r="KQM114" s="23"/>
      <c r="KQN114" s="23"/>
      <c r="KQO114" s="23"/>
      <c r="KQP114" s="23"/>
      <c r="KQQ114" s="23"/>
      <c r="KQR114" s="23"/>
      <c r="KQS114" s="23"/>
      <c r="KQT114" s="22"/>
      <c r="KQU114" s="23"/>
      <c r="KQV114" s="23"/>
      <c r="KQW114" s="23"/>
      <c r="KQX114" s="23"/>
      <c r="KQY114" s="23"/>
      <c r="KQZ114" s="23"/>
      <c r="KRA114" s="23"/>
      <c r="KRB114" s="23"/>
      <c r="KRC114" s="23"/>
      <c r="KRD114" s="23"/>
      <c r="KRE114" s="23"/>
      <c r="KRF114" s="23"/>
      <c r="KRG114" s="23"/>
      <c r="KRH114" s="23"/>
      <c r="KRI114" s="23"/>
      <c r="KRJ114" s="23"/>
      <c r="KRK114" s="23"/>
      <c r="KRL114" s="23"/>
      <c r="KRM114" s="23"/>
      <c r="KRN114" s="23"/>
      <c r="KRO114" s="23"/>
      <c r="KRP114" s="22"/>
      <c r="KRQ114" s="23"/>
      <c r="KRR114" s="23"/>
      <c r="KRS114" s="23"/>
      <c r="KRT114" s="23"/>
      <c r="KRU114" s="23"/>
      <c r="KRV114" s="23"/>
      <c r="KRW114" s="23"/>
      <c r="KRX114" s="23"/>
      <c r="KRY114" s="23"/>
      <c r="KRZ114" s="23"/>
      <c r="KSA114" s="23"/>
      <c r="KSB114" s="23"/>
      <c r="KSC114" s="23"/>
      <c r="KSD114" s="23"/>
      <c r="KSE114" s="23"/>
      <c r="KSF114" s="23"/>
      <c r="KSG114" s="23"/>
      <c r="KSH114" s="23"/>
      <c r="KSI114" s="23"/>
      <c r="KSJ114" s="23"/>
      <c r="KSK114" s="23"/>
      <c r="KSL114" s="22"/>
      <c r="KSM114" s="23"/>
      <c r="KSN114" s="23"/>
      <c r="KSO114" s="23"/>
      <c r="KSP114" s="23"/>
      <c r="KSQ114" s="23"/>
      <c r="KSR114" s="23"/>
      <c r="KSS114" s="23"/>
      <c r="KST114" s="23"/>
      <c r="KSU114" s="23"/>
      <c r="KSV114" s="23"/>
      <c r="KSW114" s="23"/>
      <c r="KSX114" s="23"/>
      <c r="KSY114" s="23"/>
      <c r="KSZ114" s="23"/>
      <c r="KTA114" s="23"/>
      <c r="KTB114" s="23"/>
      <c r="KTC114" s="23"/>
      <c r="KTD114" s="23"/>
      <c r="KTE114" s="23"/>
      <c r="KTF114" s="23"/>
      <c r="KTG114" s="23"/>
      <c r="KTH114" s="22"/>
      <c r="KTI114" s="23"/>
      <c r="KTJ114" s="23"/>
      <c r="KTK114" s="23"/>
      <c r="KTL114" s="23"/>
      <c r="KTM114" s="23"/>
      <c r="KTN114" s="23"/>
      <c r="KTO114" s="23"/>
      <c r="KTP114" s="23"/>
      <c r="KTQ114" s="23"/>
      <c r="KTR114" s="23"/>
      <c r="KTS114" s="23"/>
      <c r="KTT114" s="23"/>
      <c r="KTU114" s="23"/>
      <c r="KTV114" s="23"/>
      <c r="KTW114" s="23"/>
      <c r="KTX114" s="23"/>
      <c r="KTY114" s="23"/>
      <c r="KTZ114" s="23"/>
      <c r="KUA114" s="23"/>
      <c r="KUB114" s="23"/>
      <c r="KUC114" s="23"/>
      <c r="KUD114" s="22"/>
      <c r="KUE114" s="23"/>
      <c r="KUF114" s="23"/>
      <c r="KUG114" s="23"/>
      <c r="KUH114" s="23"/>
      <c r="KUI114" s="23"/>
      <c r="KUJ114" s="23"/>
      <c r="KUK114" s="23"/>
      <c r="KUL114" s="23"/>
      <c r="KUM114" s="23"/>
      <c r="KUN114" s="23"/>
      <c r="KUO114" s="23"/>
      <c r="KUP114" s="23"/>
      <c r="KUQ114" s="23"/>
      <c r="KUR114" s="23"/>
      <c r="KUS114" s="23"/>
      <c r="KUT114" s="23"/>
      <c r="KUU114" s="23"/>
      <c r="KUV114" s="23"/>
      <c r="KUW114" s="23"/>
      <c r="KUX114" s="23"/>
      <c r="KUY114" s="23"/>
      <c r="KUZ114" s="22"/>
      <c r="KVA114" s="23"/>
      <c r="KVB114" s="23"/>
      <c r="KVC114" s="23"/>
      <c r="KVD114" s="23"/>
      <c r="KVE114" s="23"/>
      <c r="KVF114" s="23"/>
      <c r="KVG114" s="23"/>
      <c r="KVH114" s="23"/>
      <c r="KVI114" s="23"/>
      <c r="KVJ114" s="23"/>
      <c r="KVK114" s="23"/>
      <c r="KVL114" s="23"/>
      <c r="KVM114" s="23"/>
      <c r="KVN114" s="23"/>
      <c r="KVO114" s="23"/>
      <c r="KVP114" s="23"/>
      <c r="KVQ114" s="23"/>
      <c r="KVR114" s="23"/>
      <c r="KVS114" s="23"/>
      <c r="KVT114" s="23"/>
      <c r="KVU114" s="23"/>
      <c r="KVV114" s="22"/>
      <c r="KVW114" s="23"/>
      <c r="KVX114" s="23"/>
      <c r="KVY114" s="23"/>
      <c r="KVZ114" s="23"/>
      <c r="KWA114" s="23"/>
      <c r="KWB114" s="23"/>
      <c r="KWC114" s="23"/>
      <c r="KWD114" s="23"/>
      <c r="KWE114" s="23"/>
      <c r="KWF114" s="23"/>
      <c r="KWG114" s="23"/>
      <c r="KWH114" s="23"/>
      <c r="KWI114" s="23"/>
      <c r="KWJ114" s="23"/>
      <c r="KWK114" s="23"/>
      <c r="KWL114" s="23"/>
      <c r="KWM114" s="23"/>
      <c r="KWN114" s="23"/>
      <c r="KWO114" s="23"/>
      <c r="KWP114" s="23"/>
      <c r="KWQ114" s="23"/>
      <c r="KWR114" s="22"/>
      <c r="KWS114" s="23"/>
      <c r="KWT114" s="23"/>
      <c r="KWU114" s="23"/>
      <c r="KWV114" s="23"/>
      <c r="KWW114" s="23"/>
      <c r="KWX114" s="23"/>
      <c r="KWY114" s="23"/>
      <c r="KWZ114" s="23"/>
      <c r="KXA114" s="23"/>
      <c r="KXB114" s="23"/>
      <c r="KXC114" s="23"/>
      <c r="KXD114" s="23"/>
      <c r="KXE114" s="23"/>
      <c r="KXF114" s="23"/>
      <c r="KXG114" s="23"/>
      <c r="KXH114" s="23"/>
      <c r="KXI114" s="23"/>
      <c r="KXJ114" s="23"/>
      <c r="KXK114" s="23"/>
      <c r="KXL114" s="23"/>
      <c r="KXM114" s="23"/>
      <c r="KXN114" s="22"/>
      <c r="KXO114" s="23"/>
      <c r="KXP114" s="23"/>
      <c r="KXQ114" s="23"/>
      <c r="KXR114" s="23"/>
      <c r="KXS114" s="23"/>
      <c r="KXT114" s="23"/>
      <c r="KXU114" s="23"/>
      <c r="KXV114" s="23"/>
      <c r="KXW114" s="23"/>
      <c r="KXX114" s="23"/>
      <c r="KXY114" s="23"/>
      <c r="KXZ114" s="23"/>
      <c r="KYA114" s="23"/>
      <c r="KYB114" s="23"/>
      <c r="KYC114" s="23"/>
      <c r="KYD114" s="23"/>
      <c r="KYE114" s="23"/>
      <c r="KYF114" s="23"/>
      <c r="KYG114" s="23"/>
      <c r="KYH114" s="23"/>
      <c r="KYI114" s="23"/>
      <c r="KYJ114" s="22"/>
      <c r="KYK114" s="23"/>
      <c r="KYL114" s="23"/>
      <c r="KYM114" s="23"/>
      <c r="KYN114" s="23"/>
      <c r="KYO114" s="23"/>
      <c r="KYP114" s="23"/>
      <c r="KYQ114" s="23"/>
      <c r="KYR114" s="23"/>
      <c r="KYS114" s="23"/>
      <c r="KYT114" s="23"/>
      <c r="KYU114" s="23"/>
      <c r="KYV114" s="23"/>
      <c r="KYW114" s="23"/>
      <c r="KYX114" s="23"/>
      <c r="KYY114" s="23"/>
      <c r="KYZ114" s="23"/>
      <c r="KZA114" s="23"/>
      <c r="KZB114" s="23"/>
      <c r="KZC114" s="23"/>
      <c r="KZD114" s="23"/>
      <c r="KZE114" s="23"/>
      <c r="KZF114" s="22"/>
      <c r="KZG114" s="23"/>
      <c r="KZH114" s="23"/>
      <c r="KZI114" s="23"/>
      <c r="KZJ114" s="23"/>
      <c r="KZK114" s="23"/>
      <c r="KZL114" s="23"/>
      <c r="KZM114" s="23"/>
      <c r="KZN114" s="23"/>
      <c r="KZO114" s="23"/>
      <c r="KZP114" s="23"/>
      <c r="KZQ114" s="23"/>
      <c r="KZR114" s="23"/>
      <c r="KZS114" s="23"/>
      <c r="KZT114" s="23"/>
      <c r="KZU114" s="23"/>
      <c r="KZV114" s="23"/>
      <c r="KZW114" s="23"/>
      <c r="KZX114" s="23"/>
      <c r="KZY114" s="23"/>
      <c r="KZZ114" s="23"/>
      <c r="LAA114" s="23"/>
      <c r="LAB114" s="22"/>
      <c r="LAC114" s="23"/>
      <c r="LAD114" s="23"/>
      <c r="LAE114" s="23"/>
      <c r="LAF114" s="23"/>
      <c r="LAG114" s="23"/>
      <c r="LAH114" s="23"/>
      <c r="LAI114" s="23"/>
      <c r="LAJ114" s="23"/>
      <c r="LAK114" s="23"/>
      <c r="LAL114" s="23"/>
      <c r="LAM114" s="23"/>
      <c r="LAN114" s="23"/>
      <c r="LAO114" s="23"/>
      <c r="LAP114" s="23"/>
      <c r="LAQ114" s="23"/>
      <c r="LAR114" s="23"/>
      <c r="LAS114" s="23"/>
      <c r="LAT114" s="23"/>
      <c r="LAU114" s="23"/>
      <c r="LAV114" s="23"/>
      <c r="LAW114" s="23"/>
      <c r="LAX114" s="22"/>
      <c r="LAY114" s="23"/>
      <c r="LAZ114" s="23"/>
      <c r="LBA114" s="23"/>
      <c r="LBB114" s="23"/>
      <c r="LBC114" s="23"/>
      <c r="LBD114" s="23"/>
      <c r="LBE114" s="23"/>
      <c r="LBF114" s="23"/>
      <c r="LBG114" s="23"/>
      <c r="LBH114" s="23"/>
      <c r="LBI114" s="23"/>
      <c r="LBJ114" s="23"/>
      <c r="LBK114" s="23"/>
      <c r="LBL114" s="23"/>
      <c r="LBM114" s="23"/>
      <c r="LBN114" s="23"/>
      <c r="LBO114" s="23"/>
      <c r="LBP114" s="23"/>
      <c r="LBQ114" s="23"/>
      <c r="LBR114" s="23"/>
      <c r="LBS114" s="23"/>
      <c r="LBT114" s="22"/>
      <c r="LBU114" s="23"/>
      <c r="LBV114" s="23"/>
      <c r="LBW114" s="23"/>
      <c r="LBX114" s="23"/>
      <c r="LBY114" s="23"/>
      <c r="LBZ114" s="23"/>
      <c r="LCA114" s="23"/>
      <c r="LCB114" s="23"/>
      <c r="LCC114" s="23"/>
      <c r="LCD114" s="23"/>
      <c r="LCE114" s="23"/>
      <c r="LCF114" s="23"/>
      <c r="LCG114" s="23"/>
      <c r="LCH114" s="23"/>
      <c r="LCI114" s="23"/>
      <c r="LCJ114" s="23"/>
      <c r="LCK114" s="23"/>
      <c r="LCL114" s="23"/>
      <c r="LCM114" s="23"/>
      <c r="LCN114" s="23"/>
      <c r="LCO114" s="23"/>
      <c r="LCP114" s="22"/>
      <c r="LCQ114" s="23"/>
      <c r="LCR114" s="23"/>
      <c r="LCS114" s="23"/>
      <c r="LCT114" s="23"/>
      <c r="LCU114" s="23"/>
      <c r="LCV114" s="23"/>
      <c r="LCW114" s="23"/>
      <c r="LCX114" s="23"/>
      <c r="LCY114" s="23"/>
      <c r="LCZ114" s="23"/>
      <c r="LDA114" s="23"/>
      <c r="LDB114" s="23"/>
      <c r="LDC114" s="23"/>
      <c r="LDD114" s="23"/>
      <c r="LDE114" s="23"/>
      <c r="LDF114" s="23"/>
      <c r="LDG114" s="23"/>
      <c r="LDH114" s="23"/>
      <c r="LDI114" s="23"/>
      <c r="LDJ114" s="23"/>
      <c r="LDK114" s="23"/>
      <c r="LDL114" s="22"/>
      <c r="LDM114" s="23"/>
      <c r="LDN114" s="23"/>
      <c r="LDO114" s="23"/>
      <c r="LDP114" s="23"/>
      <c r="LDQ114" s="23"/>
      <c r="LDR114" s="23"/>
      <c r="LDS114" s="23"/>
      <c r="LDT114" s="23"/>
      <c r="LDU114" s="23"/>
      <c r="LDV114" s="23"/>
      <c r="LDW114" s="23"/>
      <c r="LDX114" s="23"/>
      <c r="LDY114" s="23"/>
      <c r="LDZ114" s="23"/>
      <c r="LEA114" s="23"/>
      <c r="LEB114" s="23"/>
      <c r="LEC114" s="23"/>
      <c r="LED114" s="23"/>
      <c r="LEE114" s="23"/>
      <c r="LEF114" s="23"/>
      <c r="LEG114" s="23"/>
      <c r="LEH114" s="22"/>
      <c r="LEI114" s="23"/>
      <c r="LEJ114" s="23"/>
      <c r="LEK114" s="23"/>
      <c r="LEL114" s="23"/>
      <c r="LEM114" s="23"/>
      <c r="LEN114" s="23"/>
      <c r="LEO114" s="23"/>
      <c r="LEP114" s="23"/>
      <c r="LEQ114" s="23"/>
      <c r="LER114" s="23"/>
      <c r="LES114" s="23"/>
      <c r="LET114" s="23"/>
      <c r="LEU114" s="23"/>
      <c r="LEV114" s="23"/>
      <c r="LEW114" s="23"/>
      <c r="LEX114" s="23"/>
      <c r="LEY114" s="23"/>
      <c r="LEZ114" s="23"/>
      <c r="LFA114" s="23"/>
      <c r="LFB114" s="23"/>
      <c r="LFC114" s="23"/>
      <c r="LFD114" s="22"/>
      <c r="LFE114" s="23"/>
      <c r="LFF114" s="23"/>
      <c r="LFG114" s="23"/>
      <c r="LFH114" s="23"/>
      <c r="LFI114" s="23"/>
      <c r="LFJ114" s="23"/>
      <c r="LFK114" s="23"/>
      <c r="LFL114" s="23"/>
      <c r="LFM114" s="23"/>
      <c r="LFN114" s="23"/>
      <c r="LFO114" s="23"/>
      <c r="LFP114" s="23"/>
      <c r="LFQ114" s="23"/>
      <c r="LFR114" s="23"/>
      <c r="LFS114" s="23"/>
      <c r="LFT114" s="23"/>
      <c r="LFU114" s="23"/>
      <c r="LFV114" s="23"/>
      <c r="LFW114" s="23"/>
      <c r="LFX114" s="23"/>
      <c r="LFY114" s="23"/>
      <c r="LFZ114" s="22"/>
      <c r="LGA114" s="23"/>
      <c r="LGB114" s="23"/>
      <c r="LGC114" s="23"/>
      <c r="LGD114" s="23"/>
      <c r="LGE114" s="23"/>
      <c r="LGF114" s="23"/>
      <c r="LGG114" s="23"/>
      <c r="LGH114" s="23"/>
      <c r="LGI114" s="23"/>
      <c r="LGJ114" s="23"/>
      <c r="LGK114" s="23"/>
      <c r="LGL114" s="23"/>
      <c r="LGM114" s="23"/>
      <c r="LGN114" s="23"/>
      <c r="LGO114" s="23"/>
      <c r="LGP114" s="23"/>
      <c r="LGQ114" s="23"/>
      <c r="LGR114" s="23"/>
      <c r="LGS114" s="23"/>
      <c r="LGT114" s="23"/>
      <c r="LGU114" s="23"/>
      <c r="LGV114" s="22"/>
      <c r="LGW114" s="23"/>
      <c r="LGX114" s="23"/>
      <c r="LGY114" s="23"/>
      <c r="LGZ114" s="23"/>
      <c r="LHA114" s="23"/>
      <c r="LHB114" s="23"/>
      <c r="LHC114" s="23"/>
      <c r="LHD114" s="23"/>
      <c r="LHE114" s="23"/>
      <c r="LHF114" s="23"/>
      <c r="LHG114" s="23"/>
      <c r="LHH114" s="23"/>
      <c r="LHI114" s="23"/>
      <c r="LHJ114" s="23"/>
      <c r="LHK114" s="23"/>
      <c r="LHL114" s="23"/>
      <c r="LHM114" s="23"/>
      <c r="LHN114" s="23"/>
      <c r="LHO114" s="23"/>
      <c r="LHP114" s="23"/>
      <c r="LHQ114" s="23"/>
      <c r="LHR114" s="22"/>
      <c r="LHS114" s="23"/>
      <c r="LHT114" s="23"/>
      <c r="LHU114" s="23"/>
      <c r="LHV114" s="23"/>
      <c r="LHW114" s="23"/>
      <c r="LHX114" s="23"/>
      <c r="LHY114" s="23"/>
      <c r="LHZ114" s="23"/>
      <c r="LIA114" s="23"/>
      <c r="LIB114" s="23"/>
      <c r="LIC114" s="23"/>
      <c r="LID114" s="23"/>
      <c r="LIE114" s="23"/>
      <c r="LIF114" s="23"/>
      <c r="LIG114" s="23"/>
      <c r="LIH114" s="23"/>
      <c r="LII114" s="23"/>
      <c r="LIJ114" s="23"/>
      <c r="LIK114" s="23"/>
      <c r="LIL114" s="23"/>
      <c r="LIM114" s="23"/>
      <c r="LIN114" s="22"/>
      <c r="LIO114" s="23"/>
      <c r="LIP114" s="23"/>
      <c r="LIQ114" s="23"/>
      <c r="LIR114" s="23"/>
      <c r="LIS114" s="23"/>
      <c r="LIT114" s="23"/>
      <c r="LIU114" s="23"/>
      <c r="LIV114" s="23"/>
      <c r="LIW114" s="23"/>
      <c r="LIX114" s="23"/>
      <c r="LIY114" s="23"/>
      <c r="LIZ114" s="23"/>
      <c r="LJA114" s="23"/>
      <c r="LJB114" s="23"/>
      <c r="LJC114" s="23"/>
      <c r="LJD114" s="23"/>
      <c r="LJE114" s="23"/>
      <c r="LJF114" s="23"/>
      <c r="LJG114" s="23"/>
      <c r="LJH114" s="23"/>
      <c r="LJI114" s="23"/>
      <c r="LJJ114" s="22"/>
      <c r="LJK114" s="23"/>
      <c r="LJL114" s="23"/>
      <c r="LJM114" s="23"/>
      <c r="LJN114" s="23"/>
      <c r="LJO114" s="23"/>
      <c r="LJP114" s="23"/>
      <c r="LJQ114" s="23"/>
      <c r="LJR114" s="23"/>
      <c r="LJS114" s="23"/>
      <c r="LJT114" s="23"/>
      <c r="LJU114" s="23"/>
      <c r="LJV114" s="23"/>
      <c r="LJW114" s="23"/>
      <c r="LJX114" s="23"/>
      <c r="LJY114" s="23"/>
      <c r="LJZ114" s="23"/>
      <c r="LKA114" s="23"/>
      <c r="LKB114" s="23"/>
      <c r="LKC114" s="23"/>
      <c r="LKD114" s="23"/>
      <c r="LKE114" s="23"/>
      <c r="LKF114" s="22"/>
      <c r="LKG114" s="23"/>
      <c r="LKH114" s="23"/>
      <c r="LKI114" s="23"/>
      <c r="LKJ114" s="23"/>
      <c r="LKK114" s="23"/>
      <c r="LKL114" s="23"/>
      <c r="LKM114" s="23"/>
      <c r="LKN114" s="23"/>
      <c r="LKO114" s="23"/>
      <c r="LKP114" s="23"/>
      <c r="LKQ114" s="23"/>
      <c r="LKR114" s="23"/>
      <c r="LKS114" s="23"/>
      <c r="LKT114" s="23"/>
      <c r="LKU114" s="23"/>
      <c r="LKV114" s="23"/>
      <c r="LKW114" s="23"/>
      <c r="LKX114" s="23"/>
      <c r="LKY114" s="23"/>
      <c r="LKZ114" s="23"/>
      <c r="LLA114" s="23"/>
      <c r="LLB114" s="22"/>
      <c r="LLC114" s="23"/>
      <c r="LLD114" s="23"/>
      <c r="LLE114" s="23"/>
      <c r="LLF114" s="23"/>
      <c r="LLG114" s="23"/>
      <c r="LLH114" s="23"/>
      <c r="LLI114" s="23"/>
      <c r="LLJ114" s="23"/>
      <c r="LLK114" s="23"/>
      <c r="LLL114" s="23"/>
      <c r="LLM114" s="23"/>
      <c r="LLN114" s="23"/>
      <c r="LLO114" s="23"/>
      <c r="LLP114" s="23"/>
      <c r="LLQ114" s="23"/>
      <c r="LLR114" s="23"/>
      <c r="LLS114" s="23"/>
      <c r="LLT114" s="23"/>
      <c r="LLU114" s="23"/>
      <c r="LLV114" s="23"/>
      <c r="LLW114" s="23"/>
      <c r="LLX114" s="22"/>
      <c r="LLY114" s="23"/>
      <c r="LLZ114" s="23"/>
      <c r="LMA114" s="23"/>
      <c r="LMB114" s="23"/>
      <c r="LMC114" s="23"/>
      <c r="LMD114" s="23"/>
      <c r="LME114" s="23"/>
      <c r="LMF114" s="23"/>
      <c r="LMG114" s="23"/>
      <c r="LMH114" s="23"/>
      <c r="LMI114" s="23"/>
      <c r="LMJ114" s="23"/>
      <c r="LMK114" s="23"/>
      <c r="LML114" s="23"/>
      <c r="LMM114" s="23"/>
      <c r="LMN114" s="23"/>
      <c r="LMO114" s="23"/>
      <c r="LMP114" s="23"/>
      <c r="LMQ114" s="23"/>
      <c r="LMR114" s="23"/>
      <c r="LMS114" s="23"/>
      <c r="LMT114" s="22"/>
      <c r="LMU114" s="23"/>
      <c r="LMV114" s="23"/>
      <c r="LMW114" s="23"/>
      <c r="LMX114" s="23"/>
      <c r="LMY114" s="23"/>
      <c r="LMZ114" s="23"/>
      <c r="LNA114" s="23"/>
      <c r="LNB114" s="23"/>
      <c r="LNC114" s="23"/>
      <c r="LND114" s="23"/>
      <c r="LNE114" s="23"/>
      <c r="LNF114" s="23"/>
      <c r="LNG114" s="23"/>
      <c r="LNH114" s="23"/>
      <c r="LNI114" s="23"/>
      <c r="LNJ114" s="23"/>
      <c r="LNK114" s="23"/>
      <c r="LNL114" s="23"/>
      <c r="LNM114" s="23"/>
      <c r="LNN114" s="23"/>
      <c r="LNO114" s="23"/>
      <c r="LNP114" s="22"/>
      <c r="LNQ114" s="23"/>
      <c r="LNR114" s="23"/>
      <c r="LNS114" s="23"/>
      <c r="LNT114" s="23"/>
      <c r="LNU114" s="23"/>
      <c r="LNV114" s="23"/>
      <c r="LNW114" s="23"/>
      <c r="LNX114" s="23"/>
      <c r="LNY114" s="23"/>
      <c r="LNZ114" s="23"/>
      <c r="LOA114" s="23"/>
      <c r="LOB114" s="23"/>
      <c r="LOC114" s="23"/>
      <c r="LOD114" s="23"/>
      <c r="LOE114" s="23"/>
      <c r="LOF114" s="23"/>
      <c r="LOG114" s="23"/>
      <c r="LOH114" s="23"/>
      <c r="LOI114" s="23"/>
      <c r="LOJ114" s="23"/>
      <c r="LOK114" s="23"/>
      <c r="LOL114" s="22"/>
      <c r="LOM114" s="23"/>
      <c r="LON114" s="23"/>
      <c r="LOO114" s="23"/>
      <c r="LOP114" s="23"/>
      <c r="LOQ114" s="23"/>
      <c r="LOR114" s="23"/>
      <c r="LOS114" s="23"/>
      <c r="LOT114" s="23"/>
      <c r="LOU114" s="23"/>
      <c r="LOV114" s="23"/>
      <c r="LOW114" s="23"/>
      <c r="LOX114" s="23"/>
      <c r="LOY114" s="23"/>
      <c r="LOZ114" s="23"/>
      <c r="LPA114" s="23"/>
      <c r="LPB114" s="23"/>
      <c r="LPC114" s="23"/>
      <c r="LPD114" s="23"/>
      <c r="LPE114" s="23"/>
      <c r="LPF114" s="23"/>
      <c r="LPG114" s="23"/>
      <c r="LPH114" s="22"/>
      <c r="LPI114" s="23"/>
      <c r="LPJ114" s="23"/>
      <c r="LPK114" s="23"/>
      <c r="LPL114" s="23"/>
      <c r="LPM114" s="23"/>
      <c r="LPN114" s="23"/>
      <c r="LPO114" s="23"/>
      <c r="LPP114" s="23"/>
      <c r="LPQ114" s="23"/>
      <c r="LPR114" s="23"/>
      <c r="LPS114" s="23"/>
      <c r="LPT114" s="23"/>
      <c r="LPU114" s="23"/>
      <c r="LPV114" s="23"/>
      <c r="LPW114" s="23"/>
      <c r="LPX114" s="23"/>
      <c r="LPY114" s="23"/>
      <c r="LPZ114" s="23"/>
      <c r="LQA114" s="23"/>
      <c r="LQB114" s="23"/>
      <c r="LQC114" s="23"/>
      <c r="LQD114" s="22"/>
      <c r="LQE114" s="23"/>
      <c r="LQF114" s="23"/>
      <c r="LQG114" s="23"/>
      <c r="LQH114" s="23"/>
      <c r="LQI114" s="23"/>
      <c r="LQJ114" s="23"/>
      <c r="LQK114" s="23"/>
      <c r="LQL114" s="23"/>
      <c r="LQM114" s="23"/>
      <c r="LQN114" s="23"/>
      <c r="LQO114" s="23"/>
      <c r="LQP114" s="23"/>
      <c r="LQQ114" s="23"/>
      <c r="LQR114" s="23"/>
      <c r="LQS114" s="23"/>
      <c r="LQT114" s="23"/>
      <c r="LQU114" s="23"/>
      <c r="LQV114" s="23"/>
      <c r="LQW114" s="23"/>
      <c r="LQX114" s="23"/>
      <c r="LQY114" s="23"/>
      <c r="LQZ114" s="22"/>
      <c r="LRA114" s="23"/>
      <c r="LRB114" s="23"/>
      <c r="LRC114" s="23"/>
      <c r="LRD114" s="23"/>
      <c r="LRE114" s="23"/>
      <c r="LRF114" s="23"/>
      <c r="LRG114" s="23"/>
      <c r="LRH114" s="23"/>
      <c r="LRI114" s="23"/>
      <c r="LRJ114" s="23"/>
      <c r="LRK114" s="23"/>
      <c r="LRL114" s="23"/>
      <c r="LRM114" s="23"/>
      <c r="LRN114" s="23"/>
      <c r="LRO114" s="23"/>
      <c r="LRP114" s="23"/>
      <c r="LRQ114" s="23"/>
      <c r="LRR114" s="23"/>
      <c r="LRS114" s="23"/>
      <c r="LRT114" s="23"/>
      <c r="LRU114" s="23"/>
      <c r="LRV114" s="22"/>
      <c r="LRW114" s="23"/>
      <c r="LRX114" s="23"/>
      <c r="LRY114" s="23"/>
      <c r="LRZ114" s="23"/>
      <c r="LSA114" s="23"/>
      <c r="LSB114" s="23"/>
      <c r="LSC114" s="23"/>
      <c r="LSD114" s="23"/>
      <c r="LSE114" s="23"/>
      <c r="LSF114" s="23"/>
      <c r="LSG114" s="23"/>
      <c r="LSH114" s="23"/>
      <c r="LSI114" s="23"/>
      <c r="LSJ114" s="23"/>
      <c r="LSK114" s="23"/>
      <c r="LSL114" s="23"/>
      <c r="LSM114" s="23"/>
      <c r="LSN114" s="23"/>
      <c r="LSO114" s="23"/>
      <c r="LSP114" s="23"/>
      <c r="LSQ114" s="23"/>
      <c r="LSR114" s="22"/>
      <c r="LSS114" s="23"/>
      <c r="LST114" s="23"/>
      <c r="LSU114" s="23"/>
      <c r="LSV114" s="23"/>
      <c r="LSW114" s="23"/>
      <c r="LSX114" s="23"/>
      <c r="LSY114" s="23"/>
      <c r="LSZ114" s="23"/>
      <c r="LTA114" s="23"/>
      <c r="LTB114" s="23"/>
      <c r="LTC114" s="23"/>
      <c r="LTD114" s="23"/>
      <c r="LTE114" s="23"/>
      <c r="LTF114" s="23"/>
      <c r="LTG114" s="23"/>
      <c r="LTH114" s="23"/>
      <c r="LTI114" s="23"/>
      <c r="LTJ114" s="23"/>
      <c r="LTK114" s="23"/>
      <c r="LTL114" s="23"/>
      <c r="LTM114" s="23"/>
      <c r="LTN114" s="22"/>
      <c r="LTO114" s="23"/>
      <c r="LTP114" s="23"/>
      <c r="LTQ114" s="23"/>
      <c r="LTR114" s="23"/>
      <c r="LTS114" s="23"/>
      <c r="LTT114" s="23"/>
      <c r="LTU114" s="23"/>
      <c r="LTV114" s="23"/>
      <c r="LTW114" s="23"/>
      <c r="LTX114" s="23"/>
      <c r="LTY114" s="23"/>
      <c r="LTZ114" s="23"/>
      <c r="LUA114" s="23"/>
      <c r="LUB114" s="23"/>
      <c r="LUC114" s="23"/>
      <c r="LUD114" s="23"/>
      <c r="LUE114" s="23"/>
      <c r="LUF114" s="23"/>
      <c r="LUG114" s="23"/>
      <c r="LUH114" s="23"/>
      <c r="LUI114" s="23"/>
      <c r="LUJ114" s="22"/>
      <c r="LUK114" s="23"/>
      <c r="LUL114" s="23"/>
      <c r="LUM114" s="23"/>
      <c r="LUN114" s="23"/>
      <c r="LUO114" s="23"/>
      <c r="LUP114" s="23"/>
      <c r="LUQ114" s="23"/>
      <c r="LUR114" s="23"/>
      <c r="LUS114" s="23"/>
      <c r="LUT114" s="23"/>
      <c r="LUU114" s="23"/>
      <c r="LUV114" s="23"/>
      <c r="LUW114" s="23"/>
      <c r="LUX114" s="23"/>
      <c r="LUY114" s="23"/>
      <c r="LUZ114" s="23"/>
      <c r="LVA114" s="23"/>
      <c r="LVB114" s="23"/>
      <c r="LVC114" s="23"/>
      <c r="LVD114" s="23"/>
      <c r="LVE114" s="23"/>
      <c r="LVF114" s="22"/>
      <c r="LVG114" s="23"/>
      <c r="LVH114" s="23"/>
      <c r="LVI114" s="23"/>
      <c r="LVJ114" s="23"/>
      <c r="LVK114" s="23"/>
      <c r="LVL114" s="23"/>
      <c r="LVM114" s="23"/>
      <c r="LVN114" s="23"/>
      <c r="LVO114" s="23"/>
      <c r="LVP114" s="23"/>
      <c r="LVQ114" s="23"/>
      <c r="LVR114" s="23"/>
      <c r="LVS114" s="23"/>
      <c r="LVT114" s="23"/>
      <c r="LVU114" s="23"/>
      <c r="LVV114" s="23"/>
      <c r="LVW114" s="23"/>
      <c r="LVX114" s="23"/>
      <c r="LVY114" s="23"/>
      <c r="LVZ114" s="23"/>
      <c r="LWA114" s="23"/>
      <c r="LWB114" s="22"/>
      <c r="LWC114" s="23"/>
      <c r="LWD114" s="23"/>
      <c r="LWE114" s="23"/>
      <c r="LWF114" s="23"/>
      <c r="LWG114" s="23"/>
      <c r="LWH114" s="23"/>
      <c r="LWI114" s="23"/>
      <c r="LWJ114" s="23"/>
      <c r="LWK114" s="23"/>
      <c r="LWL114" s="23"/>
      <c r="LWM114" s="23"/>
      <c r="LWN114" s="23"/>
      <c r="LWO114" s="23"/>
      <c r="LWP114" s="23"/>
      <c r="LWQ114" s="23"/>
      <c r="LWR114" s="23"/>
      <c r="LWS114" s="23"/>
      <c r="LWT114" s="23"/>
      <c r="LWU114" s="23"/>
      <c r="LWV114" s="23"/>
      <c r="LWW114" s="23"/>
      <c r="LWX114" s="22"/>
      <c r="LWY114" s="23"/>
      <c r="LWZ114" s="23"/>
      <c r="LXA114" s="23"/>
      <c r="LXB114" s="23"/>
      <c r="LXC114" s="23"/>
      <c r="LXD114" s="23"/>
      <c r="LXE114" s="23"/>
      <c r="LXF114" s="23"/>
      <c r="LXG114" s="23"/>
      <c r="LXH114" s="23"/>
      <c r="LXI114" s="23"/>
      <c r="LXJ114" s="23"/>
      <c r="LXK114" s="23"/>
      <c r="LXL114" s="23"/>
      <c r="LXM114" s="23"/>
      <c r="LXN114" s="23"/>
      <c r="LXO114" s="23"/>
      <c r="LXP114" s="23"/>
      <c r="LXQ114" s="23"/>
      <c r="LXR114" s="23"/>
      <c r="LXS114" s="23"/>
      <c r="LXT114" s="22"/>
      <c r="LXU114" s="23"/>
      <c r="LXV114" s="23"/>
      <c r="LXW114" s="23"/>
      <c r="LXX114" s="23"/>
      <c r="LXY114" s="23"/>
      <c r="LXZ114" s="23"/>
      <c r="LYA114" s="23"/>
      <c r="LYB114" s="23"/>
      <c r="LYC114" s="23"/>
      <c r="LYD114" s="23"/>
      <c r="LYE114" s="23"/>
      <c r="LYF114" s="23"/>
      <c r="LYG114" s="23"/>
      <c r="LYH114" s="23"/>
      <c r="LYI114" s="23"/>
      <c r="LYJ114" s="23"/>
      <c r="LYK114" s="23"/>
      <c r="LYL114" s="23"/>
      <c r="LYM114" s="23"/>
      <c r="LYN114" s="23"/>
      <c r="LYO114" s="23"/>
      <c r="LYP114" s="22"/>
      <c r="LYQ114" s="23"/>
      <c r="LYR114" s="23"/>
      <c r="LYS114" s="23"/>
      <c r="LYT114" s="23"/>
      <c r="LYU114" s="23"/>
      <c r="LYV114" s="23"/>
      <c r="LYW114" s="23"/>
      <c r="LYX114" s="23"/>
      <c r="LYY114" s="23"/>
      <c r="LYZ114" s="23"/>
      <c r="LZA114" s="23"/>
      <c r="LZB114" s="23"/>
      <c r="LZC114" s="23"/>
      <c r="LZD114" s="23"/>
      <c r="LZE114" s="23"/>
      <c r="LZF114" s="23"/>
      <c r="LZG114" s="23"/>
      <c r="LZH114" s="23"/>
      <c r="LZI114" s="23"/>
      <c r="LZJ114" s="23"/>
      <c r="LZK114" s="23"/>
      <c r="LZL114" s="22"/>
      <c r="LZM114" s="23"/>
      <c r="LZN114" s="23"/>
      <c r="LZO114" s="23"/>
      <c r="LZP114" s="23"/>
      <c r="LZQ114" s="23"/>
      <c r="LZR114" s="23"/>
      <c r="LZS114" s="23"/>
      <c r="LZT114" s="23"/>
      <c r="LZU114" s="23"/>
      <c r="LZV114" s="23"/>
      <c r="LZW114" s="23"/>
      <c r="LZX114" s="23"/>
      <c r="LZY114" s="23"/>
      <c r="LZZ114" s="23"/>
      <c r="MAA114" s="23"/>
      <c r="MAB114" s="23"/>
      <c r="MAC114" s="23"/>
      <c r="MAD114" s="23"/>
      <c r="MAE114" s="23"/>
      <c r="MAF114" s="23"/>
      <c r="MAG114" s="23"/>
      <c r="MAH114" s="22"/>
      <c r="MAI114" s="23"/>
      <c r="MAJ114" s="23"/>
      <c r="MAK114" s="23"/>
      <c r="MAL114" s="23"/>
      <c r="MAM114" s="23"/>
      <c r="MAN114" s="23"/>
      <c r="MAO114" s="23"/>
      <c r="MAP114" s="23"/>
      <c r="MAQ114" s="23"/>
      <c r="MAR114" s="23"/>
      <c r="MAS114" s="23"/>
      <c r="MAT114" s="23"/>
      <c r="MAU114" s="23"/>
      <c r="MAV114" s="23"/>
      <c r="MAW114" s="23"/>
      <c r="MAX114" s="23"/>
      <c r="MAY114" s="23"/>
      <c r="MAZ114" s="23"/>
      <c r="MBA114" s="23"/>
      <c r="MBB114" s="23"/>
      <c r="MBC114" s="23"/>
      <c r="MBD114" s="22"/>
      <c r="MBE114" s="23"/>
      <c r="MBF114" s="23"/>
      <c r="MBG114" s="23"/>
      <c r="MBH114" s="23"/>
      <c r="MBI114" s="23"/>
      <c r="MBJ114" s="23"/>
      <c r="MBK114" s="23"/>
      <c r="MBL114" s="23"/>
      <c r="MBM114" s="23"/>
      <c r="MBN114" s="23"/>
      <c r="MBO114" s="23"/>
      <c r="MBP114" s="23"/>
      <c r="MBQ114" s="23"/>
      <c r="MBR114" s="23"/>
      <c r="MBS114" s="23"/>
      <c r="MBT114" s="23"/>
      <c r="MBU114" s="23"/>
      <c r="MBV114" s="23"/>
      <c r="MBW114" s="23"/>
      <c r="MBX114" s="23"/>
      <c r="MBY114" s="23"/>
      <c r="MBZ114" s="22"/>
      <c r="MCA114" s="23"/>
      <c r="MCB114" s="23"/>
      <c r="MCC114" s="23"/>
      <c r="MCD114" s="23"/>
      <c r="MCE114" s="23"/>
      <c r="MCF114" s="23"/>
      <c r="MCG114" s="23"/>
      <c r="MCH114" s="23"/>
      <c r="MCI114" s="23"/>
      <c r="MCJ114" s="23"/>
      <c r="MCK114" s="23"/>
      <c r="MCL114" s="23"/>
      <c r="MCM114" s="23"/>
      <c r="MCN114" s="23"/>
      <c r="MCO114" s="23"/>
      <c r="MCP114" s="23"/>
      <c r="MCQ114" s="23"/>
      <c r="MCR114" s="23"/>
      <c r="MCS114" s="23"/>
      <c r="MCT114" s="23"/>
      <c r="MCU114" s="23"/>
      <c r="MCV114" s="22"/>
      <c r="MCW114" s="23"/>
      <c r="MCX114" s="23"/>
      <c r="MCY114" s="23"/>
      <c r="MCZ114" s="23"/>
      <c r="MDA114" s="23"/>
      <c r="MDB114" s="23"/>
      <c r="MDC114" s="23"/>
      <c r="MDD114" s="23"/>
      <c r="MDE114" s="23"/>
      <c r="MDF114" s="23"/>
      <c r="MDG114" s="23"/>
      <c r="MDH114" s="23"/>
      <c r="MDI114" s="23"/>
      <c r="MDJ114" s="23"/>
      <c r="MDK114" s="23"/>
      <c r="MDL114" s="23"/>
      <c r="MDM114" s="23"/>
      <c r="MDN114" s="23"/>
      <c r="MDO114" s="23"/>
      <c r="MDP114" s="23"/>
      <c r="MDQ114" s="23"/>
      <c r="MDR114" s="22"/>
      <c r="MDS114" s="23"/>
      <c r="MDT114" s="23"/>
      <c r="MDU114" s="23"/>
      <c r="MDV114" s="23"/>
      <c r="MDW114" s="23"/>
      <c r="MDX114" s="23"/>
      <c r="MDY114" s="23"/>
      <c r="MDZ114" s="23"/>
      <c r="MEA114" s="23"/>
      <c r="MEB114" s="23"/>
      <c r="MEC114" s="23"/>
      <c r="MED114" s="23"/>
      <c r="MEE114" s="23"/>
      <c r="MEF114" s="23"/>
      <c r="MEG114" s="23"/>
      <c r="MEH114" s="23"/>
      <c r="MEI114" s="23"/>
      <c r="MEJ114" s="23"/>
      <c r="MEK114" s="23"/>
      <c r="MEL114" s="23"/>
      <c r="MEM114" s="23"/>
      <c r="MEN114" s="22"/>
      <c r="MEO114" s="23"/>
      <c r="MEP114" s="23"/>
      <c r="MEQ114" s="23"/>
      <c r="MER114" s="23"/>
      <c r="MES114" s="23"/>
      <c r="MET114" s="23"/>
      <c r="MEU114" s="23"/>
      <c r="MEV114" s="23"/>
      <c r="MEW114" s="23"/>
      <c r="MEX114" s="23"/>
      <c r="MEY114" s="23"/>
      <c r="MEZ114" s="23"/>
      <c r="MFA114" s="23"/>
      <c r="MFB114" s="23"/>
      <c r="MFC114" s="23"/>
      <c r="MFD114" s="23"/>
      <c r="MFE114" s="23"/>
      <c r="MFF114" s="23"/>
      <c r="MFG114" s="23"/>
      <c r="MFH114" s="23"/>
      <c r="MFI114" s="23"/>
      <c r="MFJ114" s="22"/>
      <c r="MFK114" s="23"/>
      <c r="MFL114" s="23"/>
      <c r="MFM114" s="23"/>
      <c r="MFN114" s="23"/>
      <c r="MFO114" s="23"/>
      <c r="MFP114" s="23"/>
      <c r="MFQ114" s="23"/>
      <c r="MFR114" s="23"/>
      <c r="MFS114" s="23"/>
      <c r="MFT114" s="23"/>
      <c r="MFU114" s="23"/>
      <c r="MFV114" s="23"/>
      <c r="MFW114" s="23"/>
      <c r="MFX114" s="23"/>
      <c r="MFY114" s="23"/>
      <c r="MFZ114" s="23"/>
      <c r="MGA114" s="23"/>
      <c r="MGB114" s="23"/>
      <c r="MGC114" s="23"/>
      <c r="MGD114" s="23"/>
      <c r="MGE114" s="23"/>
      <c r="MGF114" s="22"/>
      <c r="MGG114" s="23"/>
      <c r="MGH114" s="23"/>
      <c r="MGI114" s="23"/>
      <c r="MGJ114" s="23"/>
      <c r="MGK114" s="23"/>
      <c r="MGL114" s="23"/>
      <c r="MGM114" s="23"/>
      <c r="MGN114" s="23"/>
      <c r="MGO114" s="23"/>
      <c r="MGP114" s="23"/>
      <c r="MGQ114" s="23"/>
      <c r="MGR114" s="23"/>
      <c r="MGS114" s="23"/>
      <c r="MGT114" s="23"/>
      <c r="MGU114" s="23"/>
      <c r="MGV114" s="23"/>
      <c r="MGW114" s="23"/>
      <c r="MGX114" s="23"/>
      <c r="MGY114" s="23"/>
      <c r="MGZ114" s="23"/>
      <c r="MHA114" s="23"/>
      <c r="MHB114" s="22"/>
      <c r="MHC114" s="23"/>
      <c r="MHD114" s="23"/>
      <c r="MHE114" s="23"/>
      <c r="MHF114" s="23"/>
      <c r="MHG114" s="23"/>
      <c r="MHH114" s="23"/>
      <c r="MHI114" s="23"/>
      <c r="MHJ114" s="23"/>
      <c r="MHK114" s="23"/>
      <c r="MHL114" s="23"/>
      <c r="MHM114" s="23"/>
      <c r="MHN114" s="23"/>
      <c r="MHO114" s="23"/>
      <c r="MHP114" s="23"/>
      <c r="MHQ114" s="23"/>
      <c r="MHR114" s="23"/>
      <c r="MHS114" s="23"/>
      <c r="MHT114" s="23"/>
      <c r="MHU114" s="23"/>
      <c r="MHV114" s="23"/>
      <c r="MHW114" s="23"/>
      <c r="MHX114" s="22"/>
      <c r="MHY114" s="23"/>
      <c r="MHZ114" s="23"/>
      <c r="MIA114" s="23"/>
      <c r="MIB114" s="23"/>
      <c r="MIC114" s="23"/>
      <c r="MID114" s="23"/>
      <c r="MIE114" s="23"/>
      <c r="MIF114" s="23"/>
      <c r="MIG114" s="23"/>
      <c r="MIH114" s="23"/>
      <c r="MII114" s="23"/>
      <c r="MIJ114" s="23"/>
      <c r="MIK114" s="23"/>
      <c r="MIL114" s="23"/>
      <c r="MIM114" s="23"/>
      <c r="MIN114" s="23"/>
      <c r="MIO114" s="23"/>
      <c r="MIP114" s="23"/>
      <c r="MIQ114" s="23"/>
      <c r="MIR114" s="23"/>
      <c r="MIS114" s="23"/>
      <c r="MIT114" s="22"/>
      <c r="MIU114" s="23"/>
      <c r="MIV114" s="23"/>
      <c r="MIW114" s="23"/>
      <c r="MIX114" s="23"/>
      <c r="MIY114" s="23"/>
      <c r="MIZ114" s="23"/>
      <c r="MJA114" s="23"/>
      <c r="MJB114" s="23"/>
      <c r="MJC114" s="23"/>
      <c r="MJD114" s="23"/>
      <c r="MJE114" s="23"/>
      <c r="MJF114" s="23"/>
      <c r="MJG114" s="23"/>
      <c r="MJH114" s="23"/>
      <c r="MJI114" s="23"/>
      <c r="MJJ114" s="23"/>
      <c r="MJK114" s="23"/>
      <c r="MJL114" s="23"/>
      <c r="MJM114" s="23"/>
      <c r="MJN114" s="23"/>
      <c r="MJO114" s="23"/>
      <c r="MJP114" s="22"/>
      <c r="MJQ114" s="23"/>
      <c r="MJR114" s="23"/>
      <c r="MJS114" s="23"/>
      <c r="MJT114" s="23"/>
      <c r="MJU114" s="23"/>
      <c r="MJV114" s="23"/>
      <c r="MJW114" s="23"/>
      <c r="MJX114" s="23"/>
      <c r="MJY114" s="23"/>
      <c r="MJZ114" s="23"/>
      <c r="MKA114" s="23"/>
      <c r="MKB114" s="23"/>
      <c r="MKC114" s="23"/>
      <c r="MKD114" s="23"/>
      <c r="MKE114" s="23"/>
      <c r="MKF114" s="23"/>
      <c r="MKG114" s="23"/>
      <c r="MKH114" s="23"/>
      <c r="MKI114" s="23"/>
      <c r="MKJ114" s="23"/>
      <c r="MKK114" s="23"/>
      <c r="MKL114" s="22"/>
      <c r="MKM114" s="23"/>
      <c r="MKN114" s="23"/>
      <c r="MKO114" s="23"/>
      <c r="MKP114" s="23"/>
      <c r="MKQ114" s="23"/>
      <c r="MKR114" s="23"/>
      <c r="MKS114" s="23"/>
      <c r="MKT114" s="23"/>
      <c r="MKU114" s="23"/>
      <c r="MKV114" s="23"/>
      <c r="MKW114" s="23"/>
      <c r="MKX114" s="23"/>
      <c r="MKY114" s="23"/>
      <c r="MKZ114" s="23"/>
      <c r="MLA114" s="23"/>
      <c r="MLB114" s="23"/>
      <c r="MLC114" s="23"/>
      <c r="MLD114" s="23"/>
      <c r="MLE114" s="23"/>
      <c r="MLF114" s="23"/>
      <c r="MLG114" s="23"/>
      <c r="MLH114" s="22"/>
      <c r="MLI114" s="23"/>
      <c r="MLJ114" s="23"/>
      <c r="MLK114" s="23"/>
      <c r="MLL114" s="23"/>
      <c r="MLM114" s="23"/>
      <c r="MLN114" s="23"/>
      <c r="MLO114" s="23"/>
      <c r="MLP114" s="23"/>
      <c r="MLQ114" s="23"/>
      <c r="MLR114" s="23"/>
      <c r="MLS114" s="23"/>
      <c r="MLT114" s="23"/>
      <c r="MLU114" s="23"/>
      <c r="MLV114" s="23"/>
      <c r="MLW114" s="23"/>
      <c r="MLX114" s="23"/>
      <c r="MLY114" s="23"/>
      <c r="MLZ114" s="23"/>
      <c r="MMA114" s="23"/>
      <c r="MMB114" s="23"/>
      <c r="MMC114" s="23"/>
      <c r="MMD114" s="22"/>
      <c r="MME114" s="23"/>
      <c r="MMF114" s="23"/>
      <c r="MMG114" s="23"/>
      <c r="MMH114" s="23"/>
      <c r="MMI114" s="23"/>
      <c r="MMJ114" s="23"/>
      <c r="MMK114" s="23"/>
      <c r="MML114" s="23"/>
      <c r="MMM114" s="23"/>
      <c r="MMN114" s="23"/>
      <c r="MMO114" s="23"/>
      <c r="MMP114" s="23"/>
      <c r="MMQ114" s="23"/>
      <c r="MMR114" s="23"/>
      <c r="MMS114" s="23"/>
      <c r="MMT114" s="23"/>
      <c r="MMU114" s="23"/>
      <c r="MMV114" s="23"/>
      <c r="MMW114" s="23"/>
      <c r="MMX114" s="23"/>
      <c r="MMY114" s="23"/>
      <c r="MMZ114" s="22"/>
      <c r="MNA114" s="23"/>
      <c r="MNB114" s="23"/>
      <c r="MNC114" s="23"/>
      <c r="MND114" s="23"/>
      <c r="MNE114" s="23"/>
      <c r="MNF114" s="23"/>
      <c r="MNG114" s="23"/>
      <c r="MNH114" s="23"/>
      <c r="MNI114" s="23"/>
      <c r="MNJ114" s="23"/>
      <c r="MNK114" s="23"/>
      <c r="MNL114" s="23"/>
      <c r="MNM114" s="23"/>
      <c r="MNN114" s="23"/>
      <c r="MNO114" s="23"/>
      <c r="MNP114" s="23"/>
      <c r="MNQ114" s="23"/>
      <c r="MNR114" s="23"/>
      <c r="MNS114" s="23"/>
      <c r="MNT114" s="23"/>
      <c r="MNU114" s="23"/>
      <c r="MNV114" s="22"/>
      <c r="MNW114" s="23"/>
      <c r="MNX114" s="23"/>
      <c r="MNY114" s="23"/>
      <c r="MNZ114" s="23"/>
      <c r="MOA114" s="23"/>
      <c r="MOB114" s="23"/>
      <c r="MOC114" s="23"/>
      <c r="MOD114" s="23"/>
      <c r="MOE114" s="23"/>
      <c r="MOF114" s="23"/>
      <c r="MOG114" s="23"/>
      <c r="MOH114" s="23"/>
      <c r="MOI114" s="23"/>
      <c r="MOJ114" s="23"/>
      <c r="MOK114" s="23"/>
      <c r="MOL114" s="23"/>
      <c r="MOM114" s="23"/>
      <c r="MON114" s="23"/>
      <c r="MOO114" s="23"/>
      <c r="MOP114" s="23"/>
      <c r="MOQ114" s="23"/>
      <c r="MOR114" s="22"/>
      <c r="MOS114" s="23"/>
      <c r="MOT114" s="23"/>
      <c r="MOU114" s="23"/>
      <c r="MOV114" s="23"/>
      <c r="MOW114" s="23"/>
      <c r="MOX114" s="23"/>
      <c r="MOY114" s="23"/>
      <c r="MOZ114" s="23"/>
      <c r="MPA114" s="23"/>
      <c r="MPB114" s="23"/>
      <c r="MPC114" s="23"/>
      <c r="MPD114" s="23"/>
      <c r="MPE114" s="23"/>
      <c r="MPF114" s="23"/>
      <c r="MPG114" s="23"/>
      <c r="MPH114" s="23"/>
      <c r="MPI114" s="23"/>
      <c r="MPJ114" s="23"/>
      <c r="MPK114" s="23"/>
      <c r="MPL114" s="23"/>
      <c r="MPM114" s="23"/>
      <c r="MPN114" s="22"/>
      <c r="MPO114" s="23"/>
      <c r="MPP114" s="23"/>
      <c r="MPQ114" s="23"/>
      <c r="MPR114" s="23"/>
      <c r="MPS114" s="23"/>
      <c r="MPT114" s="23"/>
      <c r="MPU114" s="23"/>
      <c r="MPV114" s="23"/>
      <c r="MPW114" s="23"/>
      <c r="MPX114" s="23"/>
      <c r="MPY114" s="23"/>
      <c r="MPZ114" s="23"/>
      <c r="MQA114" s="23"/>
      <c r="MQB114" s="23"/>
      <c r="MQC114" s="23"/>
      <c r="MQD114" s="23"/>
      <c r="MQE114" s="23"/>
      <c r="MQF114" s="23"/>
      <c r="MQG114" s="23"/>
      <c r="MQH114" s="23"/>
      <c r="MQI114" s="23"/>
      <c r="MQJ114" s="22"/>
      <c r="MQK114" s="23"/>
      <c r="MQL114" s="23"/>
      <c r="MQM114" s="23"/>
      <c r="MQN114" s="23"/>
      <c r="MQO114" s="23"/>
      <c r="MQP114" s="23"/>
      <c r="MQQ114" s="23"/>
      <c r="MQR114" s="23"/>
      <c r="MQS114" s="23"/>
      <c r="MQT114" s="23"/>
      <c r="MQU114" s="23"/>
      <c r="MQV114" s="23"/>
      <c r="MQW114" s="23"/>
      <c r="MQX114" s="23"/>
      <c r="MQY114" s="23"/>
      <c r="MQZ114" s="23"/>
      <c r="MRA114" s="23"/>
      <c r="MRB114" s="23"/>
      <c r="MRC114" s="23"/>
      <c r="MRD114" s="23"/>
      <c r="MRE114" s="23"/>
      <c r="MRF114" s="22"/>
      <c r="MRG114" s="23"/>
      <c r="MRH114" s="23"/>
      <c r="MRI114" s="23"/>
      <c r="MRJ114" s="23"/>
      <c r="MRK114" s="23"/>
      <c r="MRL114" s="23"/>
      <c r="MRM114" s="23"/>
      <c r="MRN114" s="23"/>
      <c r="MRO114" s="23"/>
      <c r="MRP114" s="23"/>
      <c r="MRQ114" s="23"/>
      <c r="MRR114" s="23"/>
      <c r="MRS114" s="23"/>
      <c r="MRT114" s="23"/>
      <c r="MRU114" s="23"/>
      <c r="MRV114" s="23"/>
      <c r="MRW114" s="23"/>
      <c r="MRX114" s="23"/>
      <c r="MRY114" s="23"/>
      <c r="MRZ114" s="23"/>
      <c r="MSA114" s="23"/>
      <c r="MSB114" s="22"/>
      <c r="MSC114" s="23"/>
      <c r="MSD114" s="23"/>
      <c r="MSE114" s="23"/>
      <c r="MSF114" s="23"/>
      <c r="MSG114" s="23"/>
      <c r="MSH114" s="23"/>
      <c r="MSI114" s="23"/>
      <c r="MSJ114" s="23"/>
      <c r="MSK114" s="23"/>
      <c r="MSL114" s="23"/>
      <c r="MSM114" s="23"/>
      <c r="MSN114" s="23"/>
      <c r="MSO114" s="23"/>
      <c r="MSP114" s="23"/>
      <c r="MSQ114" s="23"/>
      <c r="MSR114" s="23"/>
      <c r="MSS114" s="23"/>
      <c r="MST114" s="23"/>
      <c r="MSU114" s="23"/>
      <c r="MSV114" s="23"/>
      <c r="MSW114" s="23"/>
      <c r="MSX114" s="22"/>
      <c r="MSY114" s="23"/>
      <c r="MSZ114" s="23"/>
      <c r="MTA114" s="23"/>
      <c r="MTB114" s="23"/>
      <c r="MTC114" s="23"/>
      <c r="MTD114" s="23"/>
      <c r="MTE114" s="23"/>
      <c r="MTF114" s="23"/>
      <c r="MTG114" s="23"/>
      <c r="MTH114" s="23"/>
      <c r="MTI114" s="23"/>
      <c r="MTJ114" s="23"/>
      <c r="MTK114" s="23"/>
      <c r="MTL114" s="23"/>
      <c r="MTM114" s="23"/>
      <c r="MTN114" s="23"/>
      <c r="MTO114" s="23"/>
      <c r="MTP114" s="23"/>
      <c r="MTQ114" s="23"/>
      <c r="MTR114" s="23"/>
      <c r="MTS114" s="23"/>
      <c r="MTT114" s="22"/>
      <c r="MTU114" s="23"/>
      <c r="MTV114" s="23"/>
      <c r="MTW114" s="23"/>
      <c r="MTX114" s="23"/>
      <c r="MTY114" s="23"/>
      <c r="MTZ114" s="23"/>
      <c r="MUA114" s="23"/>
      <c r="MUB114" s="23"/>
      <c r="MUC114" s="23"/>
      <c r="MUD114" s="23"/>
      <c r="MUE114" s="23"/>
      <c r="MUF114" s="23"/>
      <c r="MUG114" s="23"/>
      <c r="MUH114" s="23"/>
      <c r="MUI114" s="23"/>
      <c r="MUJ114" s="23"/>
      <c r="MUK114" s="23"/>
      <c r="MUL114" s="23"/>
      <c r="MUM114" s="23"/>
      <c r="MUN114" s="23"/>
      <c r="MUO114" s="23"/>
      <c r="MUP114" s="22"/>
      <c r="MUQ114" s="23"/>
      <c r="MUR114" s="23"/>
      <c r="MUS114" s="23"/>
      <c r="MUT114" s="23"/>
      <c r="MUU114" s="23"/>
      <c r="MUV114" s="23"/>
      <c r="MUW114" s="23"/>
      <c r="MUX114" s="23"/>
      <c r="MUY114" s="23"/>
      <c r="MUZ114" s="23"/>
      <c r="MVA114" s="23"/>
      <c r="MVB114" s="23"/>
      <c r="MVC114" s="23"/>
      <c r="MVD114" s="23"/>
      <c r="MVE114" s="23"/>
      <c r="MVF114" s="23"/>
      <c r="MVG114" s="23"/>
      <c r="MVH114" s="23"/>
      <c r="MVI114" s="23"/>
      <c r="MVJ114" s="23"/>
      <c r="MVK114" s="23"/>
      <c r="MVL114" s="22"/>
      <c r="MVM114" s="23"/>
      <c r="MVN114" s="23"/>
      <c r="MVO114" s="23"/>
      <c r="MVP114" s="23"/>
      <c r="MVQ114" s="23"/>
      <c r="MVR114" s="23"/>
      <c r="MVS114" s="23"/>
      <c r="MVT114" s="23"/>
      <c r="MVU114" s="23"/>
      <c r="MVV114" s="23"/>
      <c r="MVW114" s="23"/>
      <c r="MVX114" s="23"/>
      <c r="MVY114" s="23"/>
      <c r="MVZ114" s="23"/>
      <c r="MWA114" s="23"/>
      <c r="MWB114" s="23"/>
      <c r="MWC114" s="23"/>
      <c r="MWD114" s="23"/>
      <c r="MWE114" s="23"/>
      <c r="MWF114" s="23"/>
      <c r="MWG114" s="23"/>
      <c r="MWH114" s="22"/>
      <c r="MWI114" s="23"/>
      <c r="MWJ114" s="23"/>
      <c r="MWK114" s="23"/>
      <c r="MWL114" s="23"/>
      <c r="MWM114" s="23"/>
      <c r="MWN114" s="23"/>
      <c r="MWO114" s="23"/>
      <c r="MWP114" s="23"/>
      <c r="MWQ114" s="23"/>
      <c r="MWR114" s="23"/>
      <c r="MWS114" s="23"/>
      <c r="MWT114" s="23"/>
      <c r="MWU114" s="23"/>
      <c r="MWV114" s="23"/>
      <c r="MWW114" s="23"/>
      <c r="MWX114" s="23"/>
      <c r="MWY114" s="23"/>
      <c r="MWZ114" s="23"/>
      <c r="MXA114" s="23"/>
      <c r="MXB114" s="23"/>
      <c r="MXC114" s="23"/>
      <c r="MXD114" s="22"/>
      <c r="MXE114" s="23"/>
      <c r="MXF114" s="23"/>
      <c r="MXG114" s="23"/>
      <c r="MXH114" s="23"/>
      <c r="MXI114" s="23"/>
      <c r="MXJ114" s="23"/>
      <c r="MXK114" s="23"/>
      <c r="MXL114" s="23"/>
      <c r="MXM114" s="23"/>
      <c r="MXN114" s="23"/>
      <c r="MXO114" s="23"/>
      <c r="MXP114" s="23"/>
      <c r="MXQ114" s="23"/>
      <c r="MXR114" s="23"/>
      <c r="MXS114" s="23"/>
      <c r="MXT114" s="23"/>
      <c r="MXU114" s="23"/>
      <c r="MXV114" s="23"/>
      <c r="MXW114" s="23"/>
      <c r="MXX114" s="23"/>
      <c r="MXY114" s="23"/>
      <c r="MXZ114" s="22"/>
      <c r="MYA114" s="23"/>
      <c r="MYB114" s="23"/>
      <c r="MYC114" s="23"/>
      <c r="MYD114" s="23"/>
      <c r="MYE114" s="23"/>
      <c r="MYF114" s="23"/>
      <c r="MYG114" s="23"/>
      <c r="MYH114" s="23"/>
      <c r="MYI114" s="23"/>
      <c r="MYJ114" s="23"/>
      <c r="MYK114" s="23"/>
      <c r="MYL114" s="23"/>
      <c r="MYM114" s="23"/>
      <c r="MYN114" s="23"/>
      <c r="MYO114" s="23"/>
      <c r="MYP114" s="23"/>
      <c r="MYQ114" s="23"/>
      <c r="MYR114" s="23"/>
      <c r="MYS114" s="23"/>
      <c r="MYT114" s="23"/>
      <c r="MYU114" s="23"/>
      <c r="MYV114" s="22"/>
      <c r="MYW114" s="23"/>
      <c r="MYX114" s="23"/>
      <c r="MYY114" s="23"/>
      <c r="MYZ114" s="23"/>
      <c r="MZA114" s="23"/>
      <c r="MZB114" s="23"/>
      <c r="MZC114" s="23"/>
      <c r="MZD114" s="23"/>
      <c r="MZE114" s="23"/>
      <c r="MZF114" s="23"/>
      <c r="MZG114" s="23"/>
      <c r="MZH114" s="23"/>
      <c r="MZI114" s="23"/>
      <c r="MZJ114" s="23"/>
      <c r="MZK114" s="23"/>
      <c r="MZL114" s="23"/>
      <c r="MZM114" s="23"/>
      <c r="MZN114" s="23"/>
      <c r="MZO114" s="23"/>
      <c r="MZP114" s="23"/>
      <c r="MZQ114" s="23"/>
      <c r="MZR114" s="22"/>
      <c r="MZS114" s="23"/>
      <c r="MZT114" s="23"/>
      <c r="MZU114" s="23"/>
      <c r="MZV114" s="23"/>
      <c r="MZW114" s="23"/>
      <c r="MZX114" s="23"/>
      <c r="MZY114" s="23"/>
      <c r="MZZ114" s="23"/>
      <c r="NAA114" s="23"/>
      <c r="NAB114" s="23"/>
      <c r="NAC114" s="23"/>
      <c r="NAD114" s="23"/>
      <c r="NAE114" s="23"/>
      <c r="NAF114" s="23"/>
      <c r="NAG114" s="23"/>
      <c r="NAH114" s="23"/>
      <c r="NAI114" s="23"/>
      <c r="NAJ114" s="23"/>
      <c r="NAK114" s="23"/>
      <c r="NAL114" s="23"/>
      <c r="NAM114" s="23"/>
      <c r="NAN114" s="22"/>
      <c r="NAO114" s="23"/>
      <c r="NAP114" s="23"/>
      <c r="NAQ114" s="23"/>
      <c r="NAR114" s="23"/>
      <c r="NAS114" s="23"/>
      <c r="NAT114" s="23"/>
      <c r="NAU114" s="23"/>
      <c r="NAV114" s="23"/>
      <c r="NAW114" s="23"/>
      <c r="NAX114" s="23"/>
      <c r="NAY114" s="23"/>
      <c r="NAZ114" s="23"/>
      <c r="NBA114" s="23"/>
      <c r="NBB114" s="23"/>
      <c r="NBC114" s="23"/>
      <c r="NBD114" s="23"/>
      <c r="NBE114" s="23"/>
      <c r="NBF114" s="23"/>
      <c r="NBG114" s="23"/>
      <c r="NBH114" s="23"/>
      <c r="NBI114" s="23"/>
      <c r="NBJ114" s="22"/>
      <c r="NBK114" s="23"/>
      <c r="NBL114" s="23"/>
      <c r="NBM114" s="23"/>
      <c r="NBN114" s="23"/>
      <c r="NBO114" s="23"/>
      <c r="NBP114" s="23"/>
      <c r="NBQ114" s="23"/>
      <c r="NBR114" s="23"/>
      <c r="NBS114" s="23"/>
      <c r="NBT114" s="23"/>
      <c r="NBU114" s="23"/>
      <c r="NBV114" s="23"/>
      <c r="NBW114" s="23"/>
      <c r="NBX114" s="23"/>
      <c r="NBY114" s="23"/>
      <c r="NBZ114" s="23"/>
      <c r="NCA114" s="23"/>
      <c r="NCB114" s="23"/>
      <c r="NCC114" s="23"/>
      <c r="NCD114" s="23"/>
      <c r="NCE114" s="23"/>
      <c r="NCF114" s="22"/>
      <c r="NCG114" s="23"/>
      <c r="NCH114" s="23"/>
      <c r="NCI114" s="23"/>
      <c r="NCJ114" s="23"/>
      <c r="NCK114" s="23"/>
      <c r="NCL114" s="23"/>
      <c r="NCM114" s="23"/>
      <c r="NCN114" s="23"/>
      <c r="NCO114" s="23"/>
      <c r="NCP114" s="23"/>
      <c r="NCQ114" s="23"/>
      <c r="NCR114" s="23"/>
      <c r="NCS114" s="23"/>
      <c r="NCT114" s="23"/>
      <c r="NCU114" s="23"/>
      <c r="NCV114" s="23"/>
      <c r="NCW114" s="23"/>
      <c r="NCX114" s="23"/>
      <c r="NCY114" s="23"/>
      <c r="NCZ114" s="23"/>
      <c r="NDA114" s="23"/>
      <c r="NDB114" s="22"/>
      <c r="NDC114" s="23"/>
      <c r="NDD114" s="23"/>
      <c r="NDE114" s="23"/>
      <c r="NDF114" s="23"/>
      <c r="NDG114" s="23"/>
      <c r="NDH114" s="23"/>
      <c r="NDI114" s="23"/>
      <c r="NDJ114" s="23"/>
      <c r="NDK114" s="23"/>
      <c r="NDL114" s="23"/>
      <c r="NDM114" s="23"/>
      <c r="NDN114" s="23"/>
      <c r="NDO114" s="23"/>
      <c r="NDP114" s="23"/>
      <c r="NDQ114" s="23"/>
      <c r="NDR114" s="23"/>
      <c r="NDS114" s="23"/>
      <c r="NDT114" s="23"/>
      <c r="NDU114" s="23"/>
      <c r="NDV114" s="23"/>
      <c r="NDW114" s="23"/>
      <c r="NDX114" s="22"/>
      <c r="NDY114" s="23"/>
      <c r="NDZ114" s="23"/>
      <c r="NEA114" s="23"/>
      <c r="NEB114" s="23"/>
      <c r="NEC114" s="23"/>
      <c r="NED114" s="23"/>
      <c r="NEE114" s="23"/>
      <c r="NEF114" s="23"/>
      <c r="NEG114" s="23"/>
      <c r="NEH114" s="23"/>
      <c r="NEI114" s="23"/>
      <c r="NEJ114" s="23"/>
      <c r="NEK114" s="23"/>
      <c r="NEL114" s="23"/>
      <c r="NEM114" s="23"/>
      <c r="NEN114" s="23"/>
      <c r="NEO114" s="23"/>
      <c r="NEP114" s="23"/>
      <c r="NEQ114" s="23"/>
      <c r="NER114" s="23"/>
      <c r="NES114" s="23"/>
      <c r="NET114" s="22"/>
      <c r="NEU114" s="23"/>
      <c r="NEV114" s="23"/>
      <c r="NEW114" s="23"/>
      <c r="NEX114" s="23"/>
      <c r="NEY114" s="23"/>
      <c r="NEZ114" s="23"/>
      <c r="NFA114" s="23"/>
      <c r="NFB114" s="23"/>
      <c r="NFC114" s="23"/>
      <c r="NFD114" s="23"/>
      <c r="NFE114" s="23"/>
      <c r="NFF114" s="23"/>
      <c r="NFG114" s="23"/>
      <c r="NFH114" s="23"/>
      <c r="NFI114" s="23"/>
      <c r="NFJ114" s="23"/>
      <c r="NFK114" s="23"/>
      <c r="NFL114" s="23"/>
      <c r="NFM114" s="23"/>
      <c r="NFN114" s="23"/>
      <c r="NFO114" s="23"/>
      <c r="NFP114" s="22"/>
      <c r="NFQ114" s="23"/>
      <c r="NFR114" s="23"/>
      <c r="NFS114" s="23"/>
      <c r="NFT114" s="23"/>
      <c r="NFU114" s="23"/>
      <c r="NFV114" s="23"/>
      <c r="NFW114" s="23"/>
      <c r="NFX114" s="23"/>
      <c r="NFY114" s="23"/>
      <c r="NFZ114" s="23"/>
      <c r="NGA114" s="23"/>
      <c r="NGB114" s="23"/>
      <c r="NGC114" s="23"/>
      <c r="NGD114" s="23"/>
      <c r="NGE114" s="23"/>
      <c r="NGF114" s="23"/>
      <c r="NGG114" s="23"/>
      <c r="NGH114" s="23"/>
      <c r="NGI114" s="23"/>
      <c r="NGJ114" s="23"/>
      <c r="NGK114" s="23"/>
      <c r="NGL114" s="22"/>
      <c r="NGM114" s="23"/>
      <c r="NGN114" s="23"/>
      <c r="NGO114" s="23"/>
      <c r="NGP114" s="23"/>
      <c r="NGQ114" s="23"/>
      <c r="NGR114" s="23"/>
      <c r="NGS114" s="23"/>
      <c r="NGT114" s="23"/>
      <c r="NGU114" s="23"/>
      <c r="NGV114" s="23"/>
      <c r="NGW114" s="23"/>
      <c r="NGX114" s="23"/>
      <c r="NGY114" s="23"/>
      <c r="NGZ114" s="23"/>
      <c r="NHA114" s="23"/>
      <c r="NHB114" s="23"/>
      <c r="NHC114" s="23"/>
      <c r="NHD114" s="23"/>
      <c r="NHE114" s="23"/>
      <c r="NHF114" s="23"/>
      <c r="NHG114" s="23"/>
      <c r="NHH114" s="22"/>
      <c r="NHI114" s="23"/>
      <c r="NHJ114" s="23"/>
      <c r="NHK114" s="23"/>
      <c r="NHL114" s="23"/>
      <c r="NHM114" s="23"/>
      <c r="NHN114" s="23"/>
      <c r="NHO114" s="23"/>
      <c r="NHP114" s="23"/>
      <c r="NHQ114" s="23"/>
      <c r="NHR114" s="23"/>
      <c r="NHS114" s="23"/>
      <c r="NHT114" s="23"/>
      <c r="NHU114" s="23"/>
      <c r="NHV114" s="23"/>
      <c r="NHW114" s="23"/>
      <c r="NHX114" s="23"/>
      <c r="NHY114" s="23"/>
      <c r="NHZ114" s="23"/>
      <c r="NIA114" s="23"/>
      <c r="NIB114" s="23"/>
      <c r="NIC114" s="23"/>
      <c r="NID114" s="22"/>
      <c r="NIE114" s="23"/>
      <c r="NIF114" s="23"/>
      <c r="NIG114" s="23"/>
      <c r="NIH114" s="23"/>
      <c r="NII114" s="23"/>
      <c r="NIJ114" s="23"/>
      <c r="NIK114" s="23"/>
      <c r="NIL114" s="23"/>
      <c r="NIM114" s="23"/>
      <c r="NIN114" s="23"/>
      <c r="NIO114" s="23"/>
      <c r="NIP114" s="23"/>
      <c r="NIQ114" s="23"/>
      <c r="NIR114" s="23"/>
      <c r="NIS114" s="23"/>
      <c r="NIT114" s="23"/>
      <c r="NIU114" s="23"/>
      <c r="NIV114" s="23"/>
      <c r="NIW114" s="23"/>
      <c r="NIX114" s="23"/>
      <c r="NIY114" s="23"/>
      <c r="NIZ114" s="22"/>
      <c r="NJA114" s="23"/>
      <c r="NJB114" s="23"/>
      <c r="NJC114" s="23"/>
      <c r="NJD114" s="23"/>
      <c r="NJE114" s="23"/>
      <c r="NJF114" s="23"/>
      <c r="NJG114" s="23"/>
      <c r="NJH114" s="23"/>
      <c r="NJI114" s="23"/>
      <c r="NJJ114" s="23"/>
      <c r="NJK114" s="23"/>
      <c r="NJL114" s="23"/>
      <c r="NJM114" s="23"/>
      <c r="NJN114" s="23"/>
      <c r="NJO114" s="23"/>
      <c r="NJP114" s="23"/>
      <c r="NJQ114" s="23"/>
      <c r="NJR114" s="23"/>
      <c r="NJS114" s="23"/>
      <c r="NJT114" s="23"/>
      <c r="NJU114" s="23"/>
      <c r="NJV114" s="22"/>
      <c r="NJW114" s="23"/>
      <c r="NJX114" s="23"/>
      <c r="NJY114" s="23"/>
      <c r="NJZ114" s="23"/>
      <c r="NKA114" s="23"/>
      <c r="NKB114" s="23"/>
      <c r="NKC114" s="23"/>
      <c r="NKD114" s="23"/>
      <c r="NKE114" s="23"/>
      <c r="NKF114" s="23"/>
      <c r="NKG114" s="23"/>
      <c r="NKH114" s="23"/>
      <c r="NKI114" s="23"/>
      <c r="NKJ114" s="23"/>
      <c r="NKK114" s="23"/>
      <c r="NKL114" s="23"/>
      <c r="NKM114" s="23"/>
      <c r="NKN114" s="23"/>
      <c r="NKO114" s="23"/>
      <c r="NKP114" s="23"/>
      <c r="NKQ114" s="23"/>
      <c r="NKR114" s="22"/>
      <c r="NKS114" s="23"/>
      <c r="NKT114" s="23"/>
      <c r="NKU114" s="23"/>
      <c r="NKV114" s="23"/>
      <c r="NKW114" s="23"/>
      <c r="NKX114" s="23"/>
      <c r="NKY114" s="23"/>
      <c r="NKZ114" s="23"/>
      <c r="NLA114" s="23"/>
      <c r="NLB114" s="23"/>
      <c r="NLC114" s="23"/>
      <c r="NLD114" s="23"/>
      <c r="NLE114" s="23"/>
      <c r="NLF114" s="23"/>
      <c r="NLG114" s="23"/>
      <c r="NLH114" s="23"/>
      <c r="NLI114" s="23"/>
      <c r="NLJ114" s="23"/>
      <c r="NLK114" s="23"/>
      <c r="NLL114" s="23"/>
      <c r="NLM114" s="23"/>
      <c r="NLN114" s="22"/>
      <c r="NLO114" s="23"/>
      <c r="NLP114" s="23"/>
      <c r="NLQ114" s="23"/>
      <c r="NLR114" s="23"/>
      <c r="NLS114" s="23"/>
      <c r="NLT114" s="23"/>
      <c r="NLU114" s="23"/>
      <c r="NLV114" s="23"/>
      <c r="NLW114" s="23"/>
      <c r="NLX114" s="23"/>
      <c r="NLY114" s="23"/>
      <c r="NLZ114" s="23"/>
      <c r="NMA114" s="23"/>
      <c r="NMB114" s="23"/>
      <c r="NMC114" s="23"/>
      <c r="NMD114" s="23"/>
      <c r="NME114" s="23"/>
      <c r="NMF114" s="23"/>
      <c r="NMG114" s="23"/>
      <c r="NMH114" s="23"/>
      <c r="NMI114" s="23"/>
      <c r="NMJ114" s="22"/>
      <c r="NMK114" s="23"/>
      <c r="NML114" s="23"/>
      <c r="NMM114" s="23"/>
      <c r="NMN114" s="23"/>
      <c r="NMO114" s="23"/>
      <c r="NMP114" s="23"/>
      <c r="NMQ114" s="23"/>
      <c r="NMR114" s="23"/>
      <c r="NMS114" s="23"/>
      <c r="NMT114" s="23"/>
      <c r="NMU114" s="23"/>
      <c r="NMV114" s="23"/>
      <c r="NMW114" s="23"/>
      <c r="NMX114" s="23"/>
      <c r="NMY114" s="23"/>
      <c r="NMZ114" s="23"/>
      <c r="NNA114" s="23"/>
      <c r="NNB114" s="23"/>
      <c r="NNC114" s="23"/>
      <c r="NND114" s="23"/>
      <c r="NNE114" s="23"/>
      <c r="NNF114" s="22"/>
      <c r="NNG114" s="23"/>
      <c r="NNH114" s="23"/>
      <c r="NNI114" s="23"/>
      <c r="NNJ114" s="23"/>
      <c r="NNK114" s="23"/>
      <c r="NNL114" s="23"/>
      <c r="NNM114" s="23"/>
      <c r="NNN114" s="23"/>
      <c r="NNO114" s="23"/>
      <c r="NNP114" s="23"/>
      <c r="NNQ114" s="23"/>
      <c r="NNR114" s="23"/>
      <c r="NNS114" s="23"/>
      <c r="NNT114" s="23"/>
      <c r="NNU114" s="23"/>
      <c r="NNV114" s="23"/>
      <c r="NNW114" s="23"/>
      <c r="NNX114" s="23"/>
      <c r="NNY114" s="23"/>
      <c r="NNZ114" s="23"/>
      <c r="NOA114" s="23"/>
      <c r="NOB114" s="22"/>
      <c r="NOC114" s="23"/>
      <c r="NOD114" s="23"/>
      <c r="NOE114" s="23"/>
      <c r="NOF114" s="23"/>
      <c r="NOG114" s="23"/>
      <c r="NOH114" s="23"/>
      <c r="NOI114" s="23"/>
      <c r="NOJ114" s="23"/>
      <c r="NOK114" s="23"/>
      <c r="NOL114" s="23"/>
      <c r="NOM114" s="23"/>
      <c r="NON114" s="23"/>
      <c r="NOO114" s="23"/>
      <c r="NOP114" s="23"/>
      <c r="NOQ114" s="23"/>
      <c r="NOR114" s="23"/>
      <c r="NOS114" s="23"/>
      <c r="NOT114" s="23"/>
      <c r="NOU114" s="23"/>
      <c r="NOV114" s="23"/>
      <c r="NOW114" s="23"/>
      <c r="NOX114" s="22"/>
      <c r="NOY114" s="23"/>
      <c r="NOZ114" s="23"/>
      <c r="NPA114" s="23"/>
      <c r="NPB114" s="23"/>
      <c r="NPC114" s="23"/>
      <c r="NPD114" s="23"/>
      <c r="NPE114" s="23"/>
      <c r="NPF114" s="23"/>
      <c r="NPG114" s="23"/>
      <c r="NPH114" s="23"/>
      <c r="NPI114" s="23"/>
      <c r="NPJ114" s="23"/>
      <c r="NPK114" s="23"/>
      <c r="NPL114" s="23"/>
      <c r="NPM114" s="23"/>
      <c r="NPN114" s="23"/>
      <c r="NPO114" s="23"/>
      <c r="NPP114" s="23"/>
      <c r="NPQ114" s="23"/>
      <c r="NPR114" s="23"/>
      <c r="NPS114" s="23"/>
      <c r="NPT114" s="22"/>
      <c r="NPU114" s="23"/>
      <c r="NPV114" s="23"/>
      <c r="NPW114" s="23"/>
      <c r="NPX114" s="23"/>
      <c r="NPY114" s="23"/>
      <c r="NPZ114" s="23"/>
      <c r="NQA114" s="23"/>
      <c r="NQB114" s="23"/>
      <c r="NQC114" s="23"/>
      <c r="NQD114" s="23"/>
      <c r="NQE114" s="23"/>
      <c r="NQF114" s="23"/>
      <c r="NQG114" s="23"/>
      <c r="NQH114" s="23"/>
      <c r="NQI114" s="23"/>
      <c r="NQJ114" s="23"/>
      <c r="NQK114" s="23"/>
      <c r="NQL114" s="23"/>
      <c r="NQM114" s="23"/>
      <c r="NQN114" s="23"/>
      <c r="NQO114" s="23"/>
      <c r="NQP114" s="22"/>
      <c r="NQQ114" s="23"/>
      <c r="NQR114" s="23"/>
      <c r="NQS114" s="23"/>
      <c r="NQT114" s="23"/>
      <c r="NQU114" s="23"/>
      <c r="NQV114" s="23"/>
      <c r="NQW114" s="23"/>
      <c r="NQX114" s="23"/>
      <c r="NQY114" s="23"/>
      <c r="NQZ114" s="23"/>
      <c r="NRA114" s="23"/>
      <c r="NRB114" s="23"/>
      <c r="NRC114" s="23"/>
      <c r="NRD114" s="23"/>
      <c r="NRE114" s="23"/>
      <c r="NRF114" s="23"/>
      <c r="NRG114" s="23"/>
      <c r="NRH114" s="23"/>
      <c r="NRI114" s="23"/>
      <c r="NRJ114" s="23"/>
      <c r="NRK114" s="23"/>
      <c r="NRL114" s="22"/>
      <c r="NRM114" s="23"/>
      <c r="NRN114" s="23"/>
      <c r="NRO114" s="23"/>
      <c r="NRP114" s="23"/>
      <c r="NRQ114" s="23"/>
      <c r="NRR114" s="23"/>
      <c r="NRS114" s="23"/>
      <c r="NRT114" s="23"/>
      <c r="NRU114" s="23"/>
      <c r="NRV114" s="23"/>
      <c r="NRW114" s="23"/>
      <c r="NRX114" s="23"/>
      <c r="NRY114" s="23"/>
      <c r="NRZ114" s="23"/>
      <c r="NSA114" s="23"/>
      <c r="NSB114" s="23"/>
      <c r="NSC114" s="23"/>
      <c r="NSD114" s="23"/>
      <c r="NSE114" s="23"/>
      <c r="NSF114" s="23"/>
      <c r="NSG114" s="23"/>
      <c r="NSH114" s="22"/>
      <c r="NSI114" s="23"/>
      <c r="NSJ114" s="23"/>
      <c r="NSK114" s="23"/>
      <c r="NSL114" s="23"/>
      <c r="NSM114" s="23"/>
      <c r="NSN114" s="23"/>
      <c r="NSO114" s="23"/>
      <c r="NSP114" s="23"/>
      <c r="NSQ114" s="23"/>
      <c r="NSR114" s="23"/>
      <c r="NSS114" s="23"/>
      <c r="NST114" s="23"/>
      <c r="NSU114" s="23"/>
      <c r="NSV114" s="23"/>
      <c r="NSW114" s="23"/>
      <c r="NSX114" s="23"/>
      <c r="NSY114" s="23"/>
      <c r="NSZ114" s="23"/>
      <c r="NTA114" s="23"/>
      <c r="NTB114" s="23"/>
      <c r="NTC114" s="23"/>
      <c r="NTD114" s="22"/>
      <c r="NTE114" s="23"/>
      <c r="NTF114" s="23"/>
      <c r="NTG114" s="23"/>
      <c r="NTH114" s="23"/>
      <c r="NTI114" s="23"/>
      <c r="NTJ114" s="23"/>
      <c r="NTK114" s="23"/>
      <c r="NTL114" s="23"/>
      <c r="NTM114" s="23"/>
      <c r="NTN114" s="23"/>
      <c r="NTO114" s="23"/>
      <c r="NTP114" s="23"/>
      <c r="NTQ114" s="23"/>
      <c r="NTR114" s="23"/>
      <c r="NTS114" s="23"/>
      <c r="NTT114" s="23"/>
      <c r="NTU114" s="23"/>
      <c r="NTV114" s="23"/>
      <c r="NTW114" s="23"/>
      <c r="NTX114" s="23"/>
      <c r="NTY114" s="23"/>
      <c r="NTZ114" s="22"/>
      <c r="NUA114" s="23"/>
      <c r="NUB114" s="23"/>
      <c r="NUC114" s="23"/>
      <c r="NUD114" s="23"/>
      <c r="NUE114" s="23"/>
      <c r="NUF114" s="23"/>
      <c r="NUG114" s="23"/>
      <c r="NUH114" s="23"/>
      <c r="NUI114" s="23"/>
      <c r="NUJ114" s="23"/>
      <c r="NUK114" s="23"/>
      <c r="NUL114" s="23"/>
      <c r="NUM114" s="23"/>
      <c r="NUN114" s="23"/>
      <c r="NUO114" s="23"/>
      <c r="NUP114" s="23"/>
      <c r="NUQ114" s="23"/>
      <c r="NUR114" s="23"/>
      <c r="NUS114" s="23"/>
      <c r="NUT114" s="23"/>
      <c r="NUU114" s="23"/>
      <c r="NUV114" s="22"/>
      <c r="NUW114" s="23"/>
      <c r="NUX114" s="23"/>
      <c r="NUY114" s="23"/>
      <c r="NUZ114" s="23"/>
      <c r="NVA114" s="23"/>
      <c r="NVB114" s="23"/>
      <c r="NVC114" s="23"/>
      <c r="NVD114" s="23"/>
      <c r="NVE114" s="23"/>
      <c r="NVF114" s="23"/>
      <c r="NVG114" s="23"/>
      <c r="NVH114" s="23"/>
      <c r="NVI114" s="23"/>
      <c r="NVJ114" s="23"/>
      <c r="NVK114" s="23"/>
      <c r="NVL114" s="23"/>
      <c r="NVM114" s="23"/>
      <c r="NVN114" s="23"/>
      <c r="NVO114" s="23"/>
      <c r="NVP114" s="23"/>
      <c r="NVQ114" s="23"/>
      <c r="NVR114" s="22"/>
      <c r="NVS114" s="23"/>
      <c r="NVT114" s="23"/>
      <c r="NVU114" s="23"/>
      <c r="NVV114" s="23"/>
      <c r="NVW114" s="23"/>
      <c r="NVX114" s="23"/>
      <c r="NVY114" s="23"/>
      <c r="NVZ114" s="23"/>
      <c r="NWA114" s="23"/>
      <c r="NWB114" s="23"/>
      <c r="NWC114" s="23"/>
      <c r="NWD114" s="23"/>
      <c r="NWE114" s="23"/>
      <c r="NWF114" s="23"/>
      <c r="NWG114" s="23"/>
      <c r="NWH114" s="23"/>
      <c r="NWI114" s="23"/>
      <c r="NWJ114" s="23"/>
      <c r="NWK114" s="23"/>
      <c r="NWL114" s="23"/>
      <c r="NWM114" s="23"/>
      <c r="NWN114" s="22"/>
      <c r="NWO114" s="23"/>
      <c r="NWP114" s="23"/>
      <c r="NWQ114" s="23"/>
      <c r="NWR114" s="23"/>
      <c r="NWS114" s="23"/>
      <c r="NWT114" s="23"/>
      <c r="NWU114" s="23"/>
      <c r="NWV114" s="23"/>
      <c r="NWW114" s="23"/>
      <c r="NWX114" s="23"/>
      <c r="NWY114" s="23"/>
      <c r="NWZ114" s="23"/>
      <c r="NXA114" s="23"/>
      <c r="NXB114" s="23"/>
      <c r="NXC114" s="23"/>
      <c r="NXD114" s="23"/>
      <c r="NXE114" s="23"/>
      <c r="NXF114" s="23"/>
      <c r="NXG114" s="23"/>
      <c r="NXH114" s="23"/>
      <c r="NXI114" s="23"/>
      <c r="NXJ114" s="22"/>
      <c r="NXK114" s="23"/>
      <c r="NXL114" s="23"/>
      <c r="NXM114" s="23"/>
      <c r="NXN114" s="23"/>
      <c r="NXO114" s="23"/>
      <c r="NXP114" s="23"/>
      <c r="NXQ114" s="23"/>
      <c r="NXR114" s="23"/>
      <c r="NXS114" s="23"/>
      <c r="NXT114" s="23"/>
      <c r="NXU114" s="23"/>
      <c r="NXV114" s="23"/>
      <c r="NXW114" s="23"/>
      <c r="NXX114" s="23"/>
      <c r="NXY114" s="23"/>
      <c r="NXZ114" s="23"/>
      <c r="NYA114" s="23"/>
      <c r="NYB114" s="23"/>
      <c r="NYC114" s="23"/>
      <c r="NYD114" s="23"/>
      <c r="NYE114" s="23"/>
      <c r="NYF114" s="22"/>
      <c r="NYG114" s="23"/>
      <c r="NYH114" s="23"/>
      <c r="NYI114" s="23"/>
      <c r="NYJ114" s="23"/>
      <c r="NYK114" s="23"/>
      <c r="NYL114" s="23"/>
      <c r="NYM114" s="23"/>
      <c r="NYN114" s="23"/>
      <c r="NYO114" s="23"/>
      <c r="NYP114" s="23"/>
      <c r="NYQ114" s="23"/>
      <c r="NYR114" s="23"/>
      <c r="NYS114" s="23"/>
      <c r="NYT114" s="23"/>
      <c r="NYU114" s="23"/>
      <c r="NYV114" s="23"/>
      <c r="NYW114" s="23"/>
      <c r="NYX114" s="23"/>
      <c r="NYY114" s="23"/>
      <c r="NYZ114" s="23"/>
      <c r="NZA114" s="23"/>
      <c r="NZB114" s="22"/>
      <c r="NZC114" s="23"/>
      <c r="NZD114" s="23"/>
      <c r="NZE114" s="23"/>
      <c r="NZF114" s="23"/>
      <c r="NZG114" s="23"/>
      <c r="NZH114" s="23"/>
      <c r="NZI114" s="23"/>
      <c r="NZJ114" s="23"/>
      <c r="NZK114" s="23"/>
      <c r="NZL114" s="23"/>
      <c r="NZM114" s="23"/>
      <c r="NZN114" s="23"/>
      <c r="NZO114" s="23"/>
      <c r="NZP114" s="23"/>
      <c r="NZQ114" s="23"/>
      <c r="NZR114" s="23"/>
      <c r="NZS114" s="23"/>
      <c r="NZT114" s="23"/>
      <c r="NZU114" s="23"/>
      <c r="NZV114" s="23"/>
      <c r="NZW114" s="23"/>
      <c r="NZX114" s="22"/>
      <c r="NZY114" s="23"/>
      <c r="NZZ114" s="23"/>
      <c r="OAA114" s="23"/>
      <c r="OAB114" s="23"/>
      <c r="OAC114" s="23"/>
      <c r="OAD114" s="23"/>
      <c r="OAE114" s="23"/>
      <c r="OAF114" s="23"/>
      <c r="OAG114" s="23"/>
      <c r="OAH114" s="23"/>
      <c r="OAI114" s="23"/>
      <c r="OAJ114" s="23"/>
      <c r="OAK114" s="23"/>
      <c r="OAL114" s="23"/>
      <c r="OAM114" s="23"/>
      <c r="OAN114" s="23"/>
      <c r="OAO114" s="23"/>
      <c r="OAP114" s="23"/>
      <c r="OAQ114" s="23"/>
      <c r="OAR114" s="23"/>
      <c r="OAS114" s="23"/>
      <c r="OAT114" s="22"/>
      <c r="OAU114" s="23"/>
      <c r="OAV114" s="23"/>
      <c r="OAW114" s="23"/>
      <c r="OAX114" s="23"/>
      <c r="OAY114" s="23"/>
      <c r="OAZ114" s="23"/>
      <c r="OBA114" s="23"/>
      <c r="OBB114" s="23"/>
      <c r="OBC114" s="23"/>
      <c r="OBD114" s="23"/>
      <c r="OBE114" s="23"/>
      <c r="OBF114" s="23"/>
      <c r="OBG114" s="23"/>
      <c r="OBH114" s="23"/>
      <c r="OBI114" s="23"/>
      <c r="OBJ114" s="23"/>
      <c r="OBK114" s="23"/>
      <c r="OBL114" s="23"/>
      <c r="OBM114" s="23"/>
      <c r="OBN114" s="23"/>
      <c r="OBO114" s="23"/>
      <c r="OBP114" s="22"/>
      <c r="OBQ114" s="23"/>
      <c r="OBR114" s="23"/>
      <c r="OBS114" s="23"/>
      <c r="OBT114" s="23"/>
      <c r="OBU114" s="23"/>
      <c r="OBV114" s="23"/>
      <c r="OBW114" s="23"/>
      <c r="OBX114" s="23"/>
      <c r="OBY114" s="23"/>
      <c r="OBZ114" s="23"/>
      <c r="OCA114" s="23"/>
      <c r="OCB114" s="23"/>
      <c r="OCC114" s="23"/>
      <c r="OCD114" s="23"/>
      <c r="OCE114" s="23"/>
      <c r="OCF114" s="23"/>
      <c r="OCG114" s="23"/>
      <c r="OCH114" s="23"/>
      <c r="OCI114" s="23"/>
      <c r="OCJ114" s="23"/>
      <c r="OCK114" s="23"/>
      <c r="OCL114" s="22"/>
      <c r="OCM114" s="23"/>
      <c r="OCN114" s="23"/>
      <c r="OCO114" s="23"/>
      <c r="OCP114" s="23"/>
      <c r="OCQ114" s="23"/>
      <c r="OCR114" s="23"/>
      <c r="OCS114" s="23"/>
      <c r="OCT114" s="23"/>
      <c r="OCU114" s="23"/>
      <c r="OCV114" s="23"/>
      <c r="OCW114" s="23"/>
      <c r="OCX114" s="23"/>
      <c r="OCY114" s="23"/>
      <c r="OCZ114" s="23"/>
      <c r="ODA114" s="23"/>
      <c r="ODB114" s="23"/>
      <c r="ODC114" s="23"/>
      <c r="ODD114" s="23"/>
      <c r="ODE114" s="23"/>
      <c r="ODF114" s="23"/>
      <c r="ODG114" s="23"/>
      <c r="ODH114" s="22"/>
      <c r="ODI114" s="23"/>
      <c r="ODJ114" s="23"/>
      <c r="ODK114" s="23"/>
      <c r="ODL114" s="23"/>
      <c r="ODM114" s="23"/>
      <c r="ODN114" s="23"/>
      <c r="ODO114" s="23"/>
      <c r="ODP114" s="23"/>
      <c r="ODQ114" s="23"/>
      <c r="ODR114" s="23"/>
      <c r="ODS114" s="23"/>
      <c r="ODT114" s="23"/>
      <c r="ODU114" s="23"/>
      <c r="ODV114" s="23"/>
      <c r="ODW114" s="23"/>
      <c r="ODX114" s="23"/>
      <c r="ODY114" s="23"/>
      <c r="ODZ114" s="23"/>
      <c r="OEA114" s="23"/>
      <c r="OEB114" s="23"/>
      <c r="OEC114" s="23"/>
      <c r="OED114" s="22"/>
      <c r="OEE114" s="23"/>
      <c r="OEF114" s="23"/>
      <c r="OEG114" s="23"/>
      <c r="OEH114" s="23"/>
      <c r="OEI114" s="23"/>
      <c r="OEJ114" s="23"/>
      <c r="OEK114" s="23"/>
      <c r="OEL114" s="23"/>
      <c r="OEM114" s="23"/>
      <c r="OEN114" s="23"/>
      <c r="OEO114" s="23"/>
      <c r="OEP114" s="23"/>
      <c r="OEQ114" s="23"/>
      <c r="OER114" s="23"/>
      <c r="OES114" s="23"/>
      <c r="OET114" s="23"/>
      <c r="OEU114" s="23"/>
      <c r="OEV114" s="23"/>
      <c r="OEW114" s="23"/>
      <c r="OEX114" s="23"/>
      <c r="OEY114" s="23"/>
      <c r="OEZ114" s="22"/>
      <c r="OFA114" s="23"/>
      <c r="OFB114" s="23"/>
      <c r="OFC114" s="23"/>
      <c r="OFD114" s="23"/>
      <c r="OFE114" s="23"/>
      <c r="OFF114" s="23"/>
      <c r="OFG114" s="23"/>
      <c r="OFH114" s="23"/>
      <c r="OFI114" s="23"/>
      <c r="OFJ114" s="23"/>
      <c r="OFK114" s="23"/>
      <c r="OFL114" s="23"/>
      <c r="OFM114" s="23"/>
      <c r="OFN114" s="23"/>
      <c r="OFO114" s="23"/>
      <c r="OFP114" s="23"/>
      <c r="OFQ114" s="23"/>
      <c r="OFR114" s="23"/>
      <c r="OFS114" s="23"/>
      <c r="OFT114" s="23"/>
      <c r="OFU114" s="23"/>
      <c r="OFV114" s="22"/>
      <c r="OFW114" s="23"/>
      <c r="OFX114" s="23"/>
      <c r="OFY114" s="23"/>
      <c r="OFZ114" s="23"/>
      <c r="OGA114" s="23"/>
      <c r="OGB114" s="23"/>
      <c r="OGC114" s="23"/>
      <c r="OGD114" s="23"/>
      <c r="OGE114" s="23"/>
      <c r="OGF114" s="23"/>
      <c r="OGG114" s="23"/>
      <c r="OGH114" s="23"/>
      <c r="OGI114" s="23"/>
      <c r="OGJ114" s="23"/>
      <c r="OGK114" s="23"/>
      <c r="OGL114" s="23"/>
      <c r="OGM114" s="23"/>
      <c r="OGN114" s="23"/>
      <c r="OGO114" s="23"/>
      <c r="OGP114" s="23"/>
      <c r="OGQ114" s="23"/>
      <c r="OGR114" s="22"/>
      <c r="OGS114" s="23"/>
      <c r="OGT114" s="23"/>
      <c r="OGU114" s="23"/>
      <c r="OGV114" s="23"/>
      <c r="OGW114" s="23"/>
      <c r="OGX114" s="23"/>
      <c r="OGY114" s="23"/>
      <c r="OGZ114" s="23"/>
      <c r="OHA114" s="23"/>
      <c r="OHB114" s="23"/>
      <c r="OHC114" s="23"/>
      <c r="OHD114" s="23"/>
      <c r="OHE114" s="23"/>
      <c r="OHF114" s="23"/>
      <c r="OHG114" s="23"/>
      <c r="OHH114" s="23"/>
      <c r="OHI114" s="23"/>
      <c r="OHJ114" s="23"/>
      <c r="OHK114" s="23"/>
      <c r="OHL114" s="23"/>
      <c r="OHM114" s="23"/>
      <c r="OHN114" s="22"/>
      <c r="OHO114" s="23"/>
      <c r="OHP114" s="23"/>
      <c r="OHQ114" s="23"/>
      <c r="OHR114" s="23"/>
      <c r="OHS114" s="23"/>
      <c r="OHT114" s="23"/>
      <c r="OHU114" s="23"/>
      <c r="OHV114" s="23"/>
      <c r="OHW114" s="23"/>
      <c r="OHX114" s="23"/>
      <c r="OHY114" s="23"/>
      <c r="OHZ114" s="23"/>
      <c r="OIA114" s="23"/>
      <c r="OIB114" s="23"/>
      <c r="OIC114" s="23"/>
      <c r="OID114" s="23"/>
      <c r="OIE114" s="23"/>
      <c r="OIF114" s="23"/>
      <c r="OIG114" s="23"/>
      <c r="OIH114" s="23"/>
      <c r="OII114" s="23"/>
      <c r="OIJ114" s="22"/>
      <c r="OIK114" s="23"/>
      <c r="OIL114" s="23"/>
      <c r="OIM114" s="23"/>
      <c r="OIN114" s="23"/>
      <c r="OIO114" s="23"/>
      <c r="OIP114" s="23"/>
      <c r="OIQ114" s="23"/>
      <c r="OIR114" s="23"/>
      <c r="OIS114" s="23"/>
      <c r="OIT114" s="23"/>
      <c r="OIU114" s="23"/>
      <c r="OIV114" s="23"/>
      <c r="OIW114" s="23"/>
      <c r="OIX114" s="23"/>
      <c r="OIY114" s="23"/>
      <c r="OIZ114" s="23"/>
      <c r="OJA114" s="23"/>
      <c r="OJB114" s="23"/>
      <c r="OJC114" s="23"/>
      <c r="OJD114" s="23"/>
      <c r="OJE114" s="23"/>
      <c r="OJF114" s="22"/>
      <c r="OJG114" s="23"/>
      <c r="OJH114" s="23"/>
      <c r="OJI114" s="23"/>
      <c r="OJJ114" s="23"/>
      <c r="OJK114" s="23"/>
      <c r="OJL114" s="23"/>
      <c r="OJM114" s="23"/>
      <c r="OJN114" s="23"/>
      <c r="OJO114" s="23"/>
      <c r="OJP114" s="23"/>
      <c r="OJQ114" s="23"/>
      <c r="OJR114" s="23"/>
      <c r="OJS114" s="23"/>
      <c r="OJT114" s="23"/>
      <c r="OJU114" s="23"/>
      <c r="OJV114" s="23"/>
      <c r="OJW114" s="23"/>
      <c r="OJX114" s="23"/>
      <c r="OJY114" s="23"/>
      <c r="OJZ114" s="23"/>
      <c r="OKA114" s="23"/>
      <c r="OKB114" s="22"/>
      <c r="OKC114" s="23"/>
      <c r="OKD114" s="23"/>
      <c r="OKE114" s="23"/>
      <c r="OKF114" s="23"/>
      <c r="OKG114" s="23"/>
      <c r="OKH114" s="23"/>
      <c r="OKI114" s="23"/>
      <c r="OKJ114" s="23"/>
      <c r="OKK114" s="23"/>
      <c r="OKL114" s="23"/>
      <c r="OKM114" s="23"/>
      <c r="OKN114" s="23"/>
      <c r="OKO114" s="23"/>
      <c r="OKP114" s="23"/>
      <c r="OKQ114" s="23"/>
      <c r="OKR114" s="23"/>
      <c r="OKS114" s="23"/>
      <c r="OKT114" s="23"/>
      <c r="OKU114" s="23"/>
      <c r="OKV114" s="23"/>
      <c r="OKW114" s="23"/>
      <c r="OKX114" s="22"/>
      <c r="OKY114" s="23"/>
      <c r="OKZ114" s="23"/>
      <c r="OLA114" s="23"/>
      <c r="OLB114" s="23"/>
      <c r="OLC114" s="23"/>
      <c r="OLD114" s="23"/>
      <c r="OLE114" s="23"/>
      <c r="OLF114" s="23"/>
      <c r="OLG114" s="23"/>
      <c r="OLH114" s="23"/>
      <c r="OLI114" s="23"/>
      <c r="OLJ114" s="23"/>
      <c r="OLK114" s="23"/>
      <c r="OLL114" s="23"/>
      <c r="OLM114" s="23"/>
      <c r="OLN114" s="23"/>
      <c r="OLO114" s="23"/>
      <c r="OLP114" s="23"/>
      <c r="OLQ114" s="23"/>
      <c r="OLR114" s="23"/>
      <c r="OLS114" s="23"/>
      <c r="OLT114" s="22"/>
      <c r="OLU114" s="23"/>
      <c r="OLV114" s="23"/>
      <c r="OLW114" s="23"/>
      <c r="OLX114" s="23"/>
      <c r="OLY114" s="23"/>
      <c r="OLZ114" s="23"/>
      <c r="OMA114" s="23"/>
      <c r="OMB114" s="23"/>
      <c r="OMC114" s="23"/>
      <c r="OMD114" s="23"/>
      <c r="OME114" s="23"/>
      <c r="OMF114" s="23"/>
      <c r="OMG114" s="23"/>
      <c r="OMH114" s="23"/>
      <c r="OMI114" s="23"/>
      <c r="OMJ114" s="23"/>
      <c r="OMK114" s="23"/>
      <c r="OML114" s="23"/>
      <c r="OMM114" s="23"/>
      <c r="OMN114" s="23"/>
      <c r="OMO114" s="23"/>
      <c r="OMP114" s="22"/>
      <c r="OMQ114" s="23"/>
      <c r="OMR114" s="23"/>
      <c r="OMS114" s="23"/>
      <c r="OMT114" s="23"/>
      <c r="OMU114" s="23"/>
      <c r="OMV114" s="23"/>
      <c r="OMW114" s="23"/>
      <c r="OMX114" s="23"/>
      <c r="OMY114" s="23"/>
      <c r="OMZ114" s="23"/>
      <c r="ONA114" s="23"/>
      <c r="ONB114" s="23"/>
      <c r="ONC114" s="23"/>
      <c r="OND114" s="23"/>
      <c r="ONE114" s="23"/>
      <c r="ONF114" s="23"/>
      <c r="ONG114" s="23"/>
      <c r="ONH114" s="23"/>
      <c r="ONI114" s="23"/>
      <c r="ONJ114" s="23"/>
      <c r="ONK114" s="23"/>
      <c r="ONL114" s="22"/>
      <c r="ONM114" s="23"/>
      <c r="ONN114" s="23"/>
      <c r="ONO114" s="23"/>
      <c r="ONP114" s="23"/>
      <c r="ONQ114" s="23"/>
      <c r="ONR114" s="23"/>
      <c r="ONS114" s="23"/>
      <c r="ONT114" s="23"/>
      <c r="ONU114" s="23"/>
      <c r="ONV114" s="23"/>
      <c r="ONW114" s="23"/>
      <c r="ONX114" s="23"/>
      <c r="ONY114" s="23"/>
      <c r="ONZ114" s="23"/>
      <c r="OOA114" s="23"/>
      <c r="OOB114" s="23"/>
      <c r="OOC114" s="23"/>
      <c r="OOD114" s="23"/>
      <c r="OOE114" s="23"/>
      <c r="OOF114" s="23"/>
      <c r="OOG114" s="23"/>
      <c r="OOH114" s="22"/>
      <c r="OOI114" s="23"/>
      <c r="OOJ114" s="23"/>
      <c r="OOK114" s="23"/>
      <c r="OOL114" s="23"/>
      <c r="OOM114" s="23"/>
      <c r="OON114" s="23"/>
      <c r="OOO114" s="23"/>
      <c r="OOP114" s="23"/>
      <c r="OOQ114" s="23"/>
      <c r="OOR114" s="23"/>
      <c r="OOS114" s="23"/>
      <c r="OOT114" s="23"/>
      <c r="OOU114" s="23"/>
      <c r="OOV114" s="23"/>
      <c r="OOW114" s="23"/>
      <c r="OOX114" s="23"/>
      <c r="OOY114" s="23"/>
      <c r="OOZ114" s="23"/>
      <c r="OPA114" s="23"/>
      <c r="OPB114" s="23"/>
      <c r="OPC114" s="23"/>
      <c r="OPD114" s="22"/>
      <c r="OPE114" s="23"/>
      <c r="OPF114" s="23"/>
      <c r="OPG114" s="23"/>
      <c r="OPH114" s="23"/>
      <c r="OPI114" s="23"/>
      <c r="OPJ114" s="23"/>
      <c r="OPK114" s="23"/>
      <c r="OPL114" s="23"/>
      <c r="OPM114" s="23"/>
      <c r="OPN114" s="23"/>
      <c r="OPO114" s="23"/>
      <c r="OPP114" s="23"/>
      <c r="OPQ114" s="23"/>
      <c r="OPR114" s="23"/>
      <c r="OPS114" s="23"/>
      <c r="OPT114" s="23"/>
      <c r="OPU114" s="23"/>
      <c r="OPV114" s="23"/>
      <c r="OPW114" s="23"/>
      <c r="OPX114" s="23"/>
      <c r="OPY114" s="23"/>
      <c r="OPZ114" s="22"/>
      <c r="OQA114" s="23"/>
      <c r="OQB114" s="23"/>
      <c r="OQC114" s="23"/>
      <c r="OQD114" s="23"/>
      <c r="OQE114" s="23"/>
      <c r="OQF114" s="23"/>
      <c r="OQG114" s="23"/>
      <c r="OQH114" s="23"/>
      <c r="OQI114" s="23"/>
      <c r="OQJ114" s="23"/>
      <c r="OQK114" s="23"/>
      <c r="OQL114" s="23"/>
      <c r="OQM114" s="23"/>
      <c r="OQN114" s="23"/>
      <c r="OQO114" s="23"/>
      <c r="OQP114" s="23"/>
      <c r="OQQ114" s="23"/>
      <c r="OQR114" s="23"/>
      <c r="OQS114" s="23"/>
      <c r="OQT114" s="23"/>
      <c r="OQU114" s="23"/>
      <c r="OQV114" s="22"/>
      <c r="OQW114" s="23"/>
      <c r="OQX114" s="23"/>
      <c r="OQY114" s="23"/>
      <c r="OQZ114" s="23"/>
      <c r="ORA114" s="23"/>
      <c r="ORB114" s="23"/>
      <c r="ORC114" s="23"/>
      <c r="ORD114" s="23"/>
      <c r="ORE114" s="23"/>
      <c r="ORF114" s="23"/>
      <c r="ORG114" s="23"/>
      <c r="ORH114" s="23"/>
      <c r="ORI114" s="23"/>
      <c r="ORJ114" s="23"/>
      <c r="ORK114" s="23"/>
      <c r="ORL114" s="23"/>
      <c r="ORM114" s="23"/>
      <c r="ORN114" s="23"/>
      <c r="ORO114" s="23"/>
      <c r="ORP114" s="23"/>
      <c r="ORQ114" s="23"/>
      <c r="ORR114" s="22"/>
      <c r="ORS114" s="23"/>
      <c r="ORT114" s="23"/>
      <c r="ORU114" s="23"/>
      <c r="ORV114" s="23"/>
      <c r="ORW114" s="23"/>
      <c r="ORX114" s="23"/>
      <c r="ORY114" s="23"/>
      <c r="ORZ114" s="23"/>
      <c r="OSA114" s="23"/>
      <c r="OSB114" s="23"/>
      <c r="OSC114" s="23"/>
      <c r="OSD114" s="23"/>
      <c r="OSE114" s="23"/>
      <c r="OSF114" s="23"/>
      <c r="OSG114" s="23"/>
      <c r="OSH114" s="23"/>
      <c r="OSI114" s="23"/>
      <c r="OSJ114" s="23"/>
      <c r="OSK114" s="23"/>
      <c r="OSL114" s="23"/>
      <c r="OSM114" s="23"/>
      <c r="OSN114" s="22"/>
      <c r="OSO114" s="23"/>
      <c r="OSP114" s="23"/>
      <c r="OSQ114" s="23"/>
      <c r="OSR114" s="23"/>
      <c r="OSS114" s="23"/>
      <c r="OST114" s="23"/>
      <c r="OSU114" s="23"/>
      <c r="OSV114" s="23"/>
      <c r="OSW114" s="23"/>
      <c r="OSX114" s="23"/>
      <c r="OSY114" s="23"/>
      <c r="OSZ114" s="23"/>
      <c r="OTA114" s="23"/>
      <c r="OTB114" s="23"/>
      <c r="OTC114" s="23"/>
      <c r="OTD114" s="23"/>
      <c r="OTE114" s="23"/>
      <c r="OTF114" s="23"/>
      <c r="OTG114" s="23"/>
      <c r="OTH114" s="23"/>
      <c r="OTI114" s="23"/>
      <c r="OTJ114" s="22"/>
      <c r="OTK114" s="23"/>
      <c r="OTL114" s="23"/>
      <c r="OTM114" s="23"/>
      <c r="OTN114" s="23"/>
      <c r="OTO114" s="23"/>
      <c r="OTP114" s="23"/>
      <c r="OTQ114" s="23"/>
      <c r="OTR114" s="23"/>
      <c r="OTS114" s="23"/>
      <c r="OTT114" s="23"/>
      <c r="OTU114" s="23"/>
      <c r="OTV114" s="23"/>
      <c r="OTW114" s="23"/>
      <c r="OTX114" s="23"/>
      <c r="OTY114" s="23"/>
      <c r="OTZ114" s="23"/>
      <c r="OUA114" s="23"/>
      <c r="OUB114" s="23"/>
      <c r="OUC114" s="23"/>
      <c r="OUD114" s="23"/>
      <c r="OUE114" s="23"/>
      <c r="OUF114" s="22"/>
      <c r="OUG114" s="23"/>
      <c r="OUH114" s="23"/>
      <c r="OUI114" s="23"/>
      <c r="OUJ114" s="23"/>
      <c r="OUK114" s="23"/>
      <c r="OUL114" s="23"/>
      <c r="OUM114" s="23"/>
      <c r="OUN114" s="23"/>
      <c r="OUO114" s="23"/>
      <c r="OUP114" s="23"/>
      <c r="OUQ114" s="23"/>
      <c r="OUR114" s="23"/>
      <c r="OUS114" s="23"/>
      <c r="OUT114" s="23"/>
      <c r="OUU114" s="23"/>
      <c r="OUV114" s="23"/>
      <c r="OUW114" s="23"/>
      <c r="OUX114" s="23"/>
      <c r="OUY114" s="23"/>
      <c r="OUZ114" s="23"/>
      <c r="OVA114" s="23"/>
      <c r="OVB114" s="22"/>
      <c r="OVC114" s="23"/>
      <c r="OVD114" s="23"/>
      <c r="OVE114" s="23"/>
      <c r="OVF114" s="23"/>
      <c r="OVG114" s="23"/>
      <c r="OVH114" s="23"/>
      <c r="OVI114" s="23"/>
      <c r="OVJ114" s="23"/>
      <c r="OVK114" s="23"/>
      <c r="OVL114" s="23"/>
      <c r="OVM114" s="23"/>
      <c r="OVN114" s="23"/>
      <c r="OVO114" s="23"/>
      <c r="OVP114" s="23"/>
      <c r="OVQ114" s="23"/>
      <c r="OVR114" s="23"/>
      <c r="OVS114" s="23"/>
      <c r="OVT114" s="23"/>
      <c r="OVU114" s="23"/>
      <c r="OVV114" s="23"/>
      <c r="OVW114" s="23"/>
      <c r="OVX114" s="22"/>
      <c r="OVY114" s="23"/>
      <c r="OVZ114" s="23"/>
      <c r="OWA114" s="23"/>
      <c r="OWB114" s="23"/>
      <c r="OWC114" s="23"/>
      <c r="OWD114" s="23"/>
      <c r="OWE114" s="23"/>
      <c r="OWF114" s="23"/>
      <c r="OWG114" s="23"/>
      <c r="OWH114" s="23"/>
      <c r="OWI114" s="23"/>
      <c r="OWJ114" s="23"/>
      <c r="OWK114" s="23"/>
      <c r="OWL114" s="23"/>
      <c r="OWM114" s="23"/>
      <c r="OWN114" s="23"/>
      <c r="OWO114" s="23"/>
      <c r="OWP114" s="23"/>
      <c r="OWQ114" s="23"/>
      <c r="OWR114" s="23"/>
      <c r="OWS114" s="23"/>
      <c r="OWT114" s="22"/>
      <c r="OWU114" s="23"/>
      <c r="OWV114" s="23"/>
      <c r="OWW114" s="23"/>
      <c r="OWX114" s="23"/>
      <c r="OWY114" s="23"/>
      <c r="OWZ114" s="23"/>
      <c r="OXA114" s="23"/>
      <c r="OXB114" s="23"/>
      <c r="OXC114" s="23"/>
      <c r="OXD114" s="23"/>
      <c r="OXE114" s="23"/>
      <c r="OXF114" s="23"/>
      <c r="OXG114" s="23"/>
      <c r="OXH114" s="23"/>
      <c r="OXI114" s="23"/>
      <c r="OXJ114" s="23"/>
      <c r="OXK114" s="23"/>
      <c r="OXL114" s="23"/>
      <c r="OXM114" s="23"/>
      <c r="OXN114" s="23"/>
      <c r="OXO114" s="23"/>
      <c r="OXP114" s="22"/>
      <c r="OXQ114" s="23"/>
      <c r="OXR114" s="23"/>
      <c r="OXS114" s="23"/>
      <c r="OXT114" s="23"/>
      <c r="OXU114" s="23"/>
      <c r="OXV114" s="23"/>
      <c r="OXW114" s="23"/>
      <c r="OXX114" s="23"/>
      <c r="OXY114" s="23"/>
      <c r="OXZ114" s="23"/>
      <c r="OYA114" s="23"/>
      <c r="OYB114" s="23"/>
      <c r="OYC114" s="23"/>
      <c r="OYD114" s="23"/>
      <c r="OYE114" s="23"/>
      <c r="OYF114" s="23"/>
      <c r="OYG114" s="23"/>
      <c r="OYH114" s="23"/>
      <c r="OYI114" s="23"/>
      <c r="OYJ114" s="23"/>
      <c r="OYK114" s="23"/>
      <c r="OYL114" s="22"/>
      <c r="OYM114" s="23"/>
      <c r="OYN114" s="23"/>
      <c r="OYO114" s="23"/>
      <c r="OYP114" s="23"/>
      <c r="OYQ114" s="23"/>
      <c r="OYR114" s="23"/>
      <c r="OYS114" s="23"/>
      <c r="OYT114" s="23"/>
      <c r="OYU114" s="23"/>
      <c r="OYV114" s="23"/>
      <c r="OYW114" s="23"/>
      <c r="OYX114" s="23"/>
      <c r="OYY114" s="23"/>
      <c r="OYZ114" s="23"/>
      <c r="OZA114" s="23"/>
      <c r="OZB114" s="23"/>
      <c r="OZC114" s="23"/>
      <c r="OZD114" s="23"/>
      <c r="OZE114" s="23"/>
      <c r="OZF114" s="23"/>
      <c r="OZG114" s="23"/>
      <c r="OZH114" s="22"/>
      <c r="OZI114" s="23"/>
      <c r="OZJ114" s="23"/>
      <c r="OZK114" s="23"/>
      <c r="OZL114" s="23"/>
      <c r="OZM114" s="23"/>
      <c r="OZN114" s="23"/>
      <c r="OZO114" s="23"/>
      <c r="OZP114" s="23"/>
      <c r="OZQ114" s="23"/>
      <c r="OZR114" s="23"/>
      <c r="OZS114" s="23"/>
      <c r="OZT114" s="23"/>
      <c r="OZU114" s="23"/>
      <c r="OZV114" s="23"/>
      <c r="OZW114" s="23"/>
      <c r="OZX114" s="23"/>
      <c r="OZY114" s="23"/>
      <c r="OZZ114" s="23"/>
      <c r="PAA114" s="23"/>
      <c r="PAB114" s="23"/>
      <c r="PAC114" s="23"/>
      <c r="PAD114" s="22"/>
      <c r="PAE114" s="23"/>
      <c r="PAF114" s="23"/>
      <c r="PAG114" s="23"/>
      <c r="PAH114" s="23"/>
      <c r="PAI114" s="23"/>
      <c r="PAJ114" s="23"/>
      <c r="PAK114" s="23"/>
      <c r="PAL114" s="23"/>
      <c r="PAM114" s="23"/>
      <c r="PAN114" s="23"/>
      <c r="PAO114" s="23"/>
      <c r="PAP114" s="23"/>
      <c r="PAQ114" s="23"/>
      <c r="PAR114" s="23"/>
      <c r="PAS114" s="23"/>
      <c r="PAT114" s="23"/>
      <c r="PAU114" s="23"/>
      <c r="PAV114" s="23"/>
      <c r="PAW114" s="23"/>
      <c r="PAX114" s="23"/>
      <c r="PAY114" s="23"/>
      <c r="PAZ114" s="22"/>
      <c r="PBA114" s="23"/>
      <c r="PBB114" s="23"/>
      <c r="PBC114" s="23"/>
      <c r="PBD114" s="23"/>
      <c r="PBE114" s="23"/>
      <c r="PBF114" s="23"/>
      <c r="PBG114" s="23"/>
      <c r="PBH114" s="23"/>
      <c r="PBI114" s="23"/>
      <c r="PBJ114" s="23"/>
      <c r="PBK114" s="23"/>
      <c r="PBL114" s="23"/>
      <c r="PBM114" s="23"/>
      <c r="PBN114" s="23"/>
      <c r="PBO114" s="23"/>
      <c r="PBP114" s="23"/>
      <c r="PBQ114" s="23"/>
      <c r="PBR114" s="23"/>
      <c r="PBS114" s="23"/>
      <c r="PBT114" s="23"/>
      <c r="PBU114" s="23"/>
      <c r="PBV114" s="22"/>
      <c r="PBW114" s="23"/>
      <c r="PBX114" s="23"/>
      <c r="PBY114" s="23"/>
      <c r="PBZ114" s="23"/>
      <c r="PCA114" s="23"/>
      <c r="PCB114" s="23"/>
      <c r="PCC114" s="23"/>
      <c r="PCD114" s="23"/>
      <c r="PCE114" s="23"/>
      <c r="PCF114" s="23"/>
      <c r="PCG114" s="23"/>
      <c r="PCH114" s="23"/>
      <c r="PCI114" s="23"/>
      <c r="PCJ114" s="23"/>
      <c r="PCK114" s="23"/>
      <c r="PCL114" s="23"/>
      <c r="PCM114" s="23"/>
      <c r="PCN114" s="23"/>
      <c r="PCO114" s="23"/>
      <c r="PCP114" s="23"/>
      <c r="PCQ114" s="23"/>
      <c r="PCR114" s="22"/>
      <c r="PCS114" s="23"/>
      <c r="PCT114" s="23"/>
      <c r="PCU114" s="23"/>
      <c r="PCV114" s="23"/>
      <c r="PCW114" s="23"/>
      <c r="PCX114" s="23"/>
      <c r="PCY114" s="23"/>
      <c r="PCZ114" s="23"/>
      <c r="PDA114" s="23"/>
      <c r="PDB114" s="23"/>
      <c r="PDC114" s="23"/>
      <c r="PDD114" s="23"/>
      <c r="PDE114" s="23"/>
      <c r="PDF114" s="23"/>
      <c r="PDG114" s="23"/>
      <c r="PDH114" s="23"/>
      <c r="PDI114" s="23"/>
      <c r="PDJ114" s="23"/>
      <c r="PDK114" s="23"/>
      <c r="PDL114" s="23"/>
      <c r="PDM114" s="23"/>
      <c r="PDN114" s="22"/>
      <c r="PDO114" s="23"/>
      <c r="PDP114" s="23"/>
      <c r="PDQ114" s="23"/>
      <c r="PDR114" s="23"/>
      <c r="PDS114" s="23"/>
      <c r="PDT114" s="23"/>
      <c r="PDU114" s="23"/>
      <c r="PDV114" s="23"/>
      <c r="PDW114" s="23"/>
      <c r="PDX114" s="23"/>
      <c r="PDY114" s="23"/>
      <c r="PDZ114" s="23"/>
      <c r="PEA114" s="23"/>
      <c r="PEB114" s="23"/>
      <c r="PEC114" s="23"/>
      <c r="PED114" s="23"/>
      <c r="PEE114" s="23"/>
      <c r="PEF114" s="23"/>
      <c r="PEG114" s="23"/>
      <c r="PEH114" s="23"/>
      <c r="PEI114" s="23"/>
      <c r="PEJ114" s="22"/>
      <c r="PEK114" s="23"/>
      <c r="PEL114" s="23"/>
      <c r="PEM114" s="23"/>
      <c r="PEN114" s="23"/>
      <c r="PEO114" s="23"/>
      <c r="PEP114" s="23"/>
      <c r="PEQ114" s="23"/>
      <c r="PER114" s="23"/>
      <c r="PES114" s="23"/>
      <c r="PET114" s="23"/>
      <c r="PEU114" s="23"/>
      <c r="PEV114" s="23"/>
      <c r="PEW114" s="23"/>
      <c r="PEX114" s="23"/>
      <c r="PEY114" s="23"/>
      <c r="PEZ114" s="23"/>
      <c r="PFA114" s="23"/>
      <c r="PFB114" s="23"/>
      <c r="PFC114" s="23"/>
      <c r="PFD114" s="23"/>
      <c r="PFE114" s="23"/>
      <c r="PFF114" s="22"/>
      <c r="PFG114" s="23"/>
      <c r="PFH114" s="23"/>
      <c r="PFI114" s="23"/>
      <c r="PFJ114" s="23"/>
      <c r="PFK114" s="23"/>
      <c r="PFL114" s="23"/>
      <c r="PFM114" s="23"/>
      <c r="PFN114" s="23"/>
      <c r="PFO114" s="23"/>
      <c r="PFP114" s="23"/>
      <c r="PFQ114" s="23"/>
      <c r="PFR114" s="23"/>
      <c r="PFS114" s="23"/>
      <c r="PFT114" s="23"/>
      <c r="PFU114" s="23"/>
      <c r="PFV114" s="23"/>
      <c r="PFW114" s="23"/>
      <c r="PFX114" s="23"/>
      <c r="PFY114" s="23"/>
      <c r="PFZ114" s="23"/>
      <c r="PGA114" s="23"/>
      <c r="PGB114" s="22"/>
      <c r="PGC114" s="23"/>
      <c r="PGD114" s="23"/>
      <c r="PGE114" s="23"/>
      <c r="PGF114" s="23"/>
      <c r="PGG114" s="23"/>
      <c r="PGH114" s="23"/>
      <c r="PGI114" s="23"/>
      <c r="PGJ114" s="23"/>
      <c r="PGK114" s="23"/>
      <c r="PGL114" s="23"/>
      <c r="PGM114" s="23"/>
      <c r="PGN114" s="23"/>
      <c r="PGO114" s="23"/>
      <c r="PGP114" s="23"/>
      <c r="PGQ114" s="23"/>
      <c r="PGR114" s="23"/>
      <c r="PGS114" s="23"/>
      <c r="PGT114" s="23"/>
      <c r="PGU114" s="23"/>
      <c r="PGV114" s="23"/>
      <c r="PGW114" s="23"/>
      <c r="PGX114" s="22"/>
      <c r="PGY114" s="23"/>
      <c r="PGZ114" s="23"/>
      <c r="PHA114" s="23"/>
      <c r="PHB114" s="23"/>
      <c r="PHC114" s="23"/>
      <c r="PHD114" s="23"/>
      <c r="PHE114" s="23"/>
      <c r="PHF114" s="23"/>
      <c r="PHG114" s="23"/>
      <c r="PHH114" s="23"/>
      <c r="PHI114" s="23"/>
      <c r="PHJ114" s="23"/>
      <c r="PHK114" s="23"/>
      <c r="PHL114" s="23"/>
      <c r="PHM114" s="23"/>
      <c r="PHN114" s="23"/>
      <c r="PHO114" s="23"/>
      <c r="PHP114" s="23"/>
      <c r="PHQ114" s="23"/>
      <c r="PHR114" s="23"/>
      <c r="PHS114" s="23"/>
      <c r="PHT114" s="22"/>
      <c r="PHU114" s="23"/>
      <c r="PHV114" s="23"/>
      <c r="PHW114" s="23"/>
      <c r="PHX114" s="23"/>
      <c r="PHY114" s="23"/>
      <c r="PHZ114" s="23"/>
      <c r="PIA114" s="23"/>
      <c r="PIB114" s="23"/>
      <c r="PIC114" s="23"/>
      <c r="PID114" s="23"/>
      <c r="PIE114" s="23"/>
      <c r="PIF114" s="23"/>
      <c r="PIG114" s="23"/>
      <c r="PIH114" s="23"/>
      <c r="PII114" s="23"/>
      <c r="PIJ114" s="23"/>
      <c r="PIK114" s="23"/>
      <c r="PIL114" s="23"/>
      <c r="PIM114" s="23"/>
      <c r="PIN114" s="23"/>
      <c r="PIO114" s="23"/>
      <c r="PIP114" s="22"/>
      <c r="PIQ114" s="23"/>
      <c r="PIR114" s="23"/>
      <c r="PIS114" s="23"/>
      <c r="PIT114" s="23"/>
      <c r="PIU114" s="23"/>
      <c r="PIV114" s="23"/>
      <c r="PIW114" s="23"/>
      <c r="PIX114" s="23"/>
      <c r="PIY114" s="23"/>
      <c r="PIZ114" s="23"/>
      <c r="PJA114" s="23"/>
      <c r="PJB114" s="23"/>
      <c r="PJC114" s="23"/>
      <c r="PJD114" s="23"/>
      <c r="PJE114" s="23"/>
      <c r="PJF114" s="23"/>
      <c r="PJG114" s="23"/>
      <c r="PJH114" s="23"/>
      <c r="PJI114" s="23"/>
      <c r="PJJ114" s="23"/>
      <c r="PJK114" s="23"/>
      <c r="PJL114" s="22"/>
      <c r="PJM114" s="23"/>
      <c r="PJN114" s="23"/>
      <c r="PJO114" s="23"/>
      <c r="PJP114" s="23"/>
      <c r="PJQ114" s="23"/>
      <c r="PJR114" s="23"/>
      <c r="PJS114" s="23"/>
      <c r="PJT114" s="23"/>
      <c r="PJU114" s="23"/>
      <c r="PJV114" s="23"/>
      <c r="PJW114" s="23"/>
      <c r="PJX114" s="23"/>
      <c r="PJY114" s="23"/>
      <c r="PJZ114" s="23"/>
      <c r="PKA114" s="23"/>
      <c r="PKB114" s="23"/>
      <c r="PKC114" s="23"/>
      <c r="PKD114" s="23"/>
      <c r="PKE114" s="23"/>
      <c r="PKF114" s="23"/>
      <c r="PKG114" s="23"/>
      <c r="PKH114" s="22"/>
      <c r="PKI114" s="23"/>
      <c r="PKJ114" s="23"/>
      <c r="PKK114" s="23"/>
      <c r="PKL114" s="23"/>
      <c r="PKM114" s="23"/>
      <c r="PKN114" s="23"/>
      <c r="PKO114" s="23"/>
      <c r="PKP114" s="23"/>
      <c r="PKQ114" s="23"/>
      <c r="PKR114" s="23"/>
      <c r="PKS114" s="23"/>
      <c r="PKT114" s="23"/>
      <c r="PKU114" s="23"/>
      <c r="PKV114" s="23"/>
      <c r="PKW114" s="23"/>
      <c r="PKX114" s="23"/>
      <c r="PKY114" s="23"/>
      <c r="PKZ114" s="23"/>
      <c r="PLA114" s="23"/>
      <c r="PLB114" s="23"/>
      <c r="PLC114" s="23"/>
      <c r="PLD114" s="22"/>
      <c r="PLE114" s="23"/>
      <c r="PLF114" s="23"/>
      <c r="PLG114" s="23"/>
      <c r="PLH114" s="23"/>
      <c r="PLI114" s="23"/>
      <c r="PLJ114" s="23"/>
      <c r="PLK114" s="23"/>
      <c r="PLL114" s="23"/>
      <c r="PLM114" s="23"/>
      <c r="PLN114" s="23"/>
      <c r="PLO114" s="23"/>
      <c r="PLP114" s="23"/>
      <c r="PLQ114" s="23"/>
      <c r="PLR114" s="23"/>
      <c r="PLS114" s="23"/>
      <c r="PLT114" s="23"/>
      <c r="PLU114" s="23"/>
      <c r="PLV114" s="23"/>
      <c r="PLW114" s="23"/>
      <c r="PLX114" s="23"/>
      <c r="PLY114" s="23"/>
      <c r="PLZ114" s="22"/>
      <c r="PMA114" s="23"/>
      <c r="PMB114" s="23"/>
      <c r="PMC114" s="23"/>
      <c r="PMD114" s="23"/>
      <c r="PME114" s="23"/>
      <c r="PMF114" s="23"/>
      <c r="PMG114" s="23"/>
      <c r="PMH114" s="23"/>
      <c r="PMI114" s="23"/>
      <c r="PMJ114" s="23"/>
      <c r="PMK114" s="23"/>
      <c r="PML114" s="23"/>
      <c r="PMM114" s="23"/>
      <c r="PMN114" s="23"/>
      <c r="PMO114" s="23"/>
      <c r="PMP114" s="23"/>
      <c r="PMQ114" s="23"/>
      <c r="PMR114" s="23"/>
      <c r="PMS114" s="23"/>
      <c r="PMT114" s="23"/>
      <c r="PMU114" s="23"/>
      <c r="PMV114" s="22"/>
      <c r="PMW114" s="23"/>
      <c r="PMX114" s="23"/>
      <c r="PMY114" s="23"/>
      <c r="PMZ114" s="23"/>
      <c r="PNA114" s="23"/>
      <c r="PNB114" s="23"/>
      <c r="PNC114" s="23"/>
      <c r="PND114" s="23"/>
      <c r="PNE114" s="23"/>
      <c r="PNF114" s="23"/>
      <c r="PNG114" s="23"/>
      <c r="PNH114" s="23"/>
      <c r="PNI114" s="23"/>
      <c r="PNJ114" s="23"/>
      <c r="PNK114" s="23"/>
      <c r="PNL114" s="23"/>
      <c r="PNM114" s="23"/>
      <c r="PNN114" s="23"/>
      <c r="PNO114" s="23"/>
      <c r="PNP114" s="23"/>
      <c r="PNQ114" s="23"/>
      <c r="PNR114" s="22"/>
      <c r="PNS114" s="23"/>
      <c r="PNT114" s="23"/>
      <c r="PNU114" s="23"/>
      <c r="PNV114" s="23"/>
      <c r="PNW114" s="23"/>
      <c r="PNX114" s="23"/>
      <c r="PNY114" s="23"/>
      <c r="PNZ114" s="23"/>
      <c r="POA114" s="23"/>
      <c r="POB114" s="23"/>
      <c r="POC114" s="23"/>
      <c r="POD114" s="23"/>
      <c r="POE114" s="23"/>
      <c r="POF114" s="23"/>
      <c r="POG114" s="23"/>
      <c r="POH114" s="23"/>
      <c r="POI114" s="23"/>
      <c r="POJ114" s="23"/>
      <c r="POK114" s="23"/>
      <c r="POL114" s="23"/>
      <c r="POM114" s="23"/>
      <c r="PON114" s="22"/>
      <c r="POO114" s="23"/>
      <c r="POP114" s="23"/>
      <c r="POQ114" s="23"/>
      <c r="POR114" s="23"/>
      <c r="POS114" s="23"/>
      <c r="POT114" s="23"/>
      <c r="POU114" s="23"/>
      <c r="POV114" s="23"/>
      <c r="POW114" s="23"/>
      <c r="POX114" s="23"/>
      <c r="POY114" s="23"/>
      <c r="POZ114" s="23"/>
      <c r="PPA114" s="23"/>
      <c r="PPB114" s="23"/>
      <c r="PPC114" s="23"/>
      <c r="PPD114" s="23"/>
      <c r="PPE114" s="23"/>
      <c r="PPF114" s="23"/>
      <c r="PPG114" s="23"/>
      <c r="PPH114" s="23"/>
      <c r="PPI114" s="23"/>
      <c r="PPJ114" s="22"/>
      <c r="PPK114" s="23"/>
      <c r="PPL114" s="23"/>
      <c r="PPM114" s="23"/>
      <c r="PPN114" s="23"/>
      <c r="PPO114" s="23"/>
      <c r="PPP114" s="23"/>
      <c r="PPQ114" s="23"/>
      <c r="PPR114" s="23"/>
      <c r="PPS114" s="23"/>
      <c r="PPT114" s="23"/>
      <c r="PPU114" s="23"/>
      <c r="PPV114" s="23"/>
      <c r="PPW114" s="23"/>
      <c r="PPX114" s="23"/>
      <c r="PPY114" s="23"/>
      <c r="PPZ114" s="23"/>
      <c r="PQA114" s="23"/>
      <c r="PQB114" s="23"/>
      <c r="PQC114" s="23"/>
      <c r="PQD114" s="23"/>
      <c r="PQE114" s="23"/>
      <c r="PQF114" s="22"/>
      <c r="PQG114" s="23"/>
      <c r="PQH114" s="23"/>
      <c r="PQI114" s="23"/>
      <c r="PQJ114" s="23"/>
      <c r="PQK114" s="23"/>
      <c r="PQL114" s="23"/>
      <c r="PQM114" s="23"/>
      <c r="PQN114" s="23"/>
      <c r="PQO114" s="23"/>
      <c r="PQP114" s="23"/>
      <c r="PQQ114" s="23"/>
      <c r="PQR114" s="23"/>
      <c r="PQS114" s="23"/>
      <c r="PQT114" s="23"/>
      <c r="PQU114" s="23"/>
      <c r="PQV114" s="23"/>
      <c r="PQW114" s="23"/>
      <c r="PQX114" s="23"/>
      <c r="PQY114" s="23"/>
      <c r="PQZ114" s="23"/>
      <c r="PRA114" s="23"/>
      <c r="PRB114" s="22"/>
      <c r="PRC114" s="23"/>
      <c r="PRD114" s="23"/>
      <c r="PRE114" s="23"/>
      <c r="PRF114" s="23"/>
      <c r="PRG114" s="23"/>
      <c r="PRH114" s="23"/>
      <c r="PRI114" s="23"/>
      <c r="PRJ114" s="23"/>
      <c r="PRK114" s="23"/>
      <c r="PRL114" s="23"/>
      <c r="PRM114" s="23"/>
      <c r="PRN114" s="23"/>
      <c r="PRO114" s="23"/>
      <c r="PRP114" s="23"/>
      <c r="PRQ114" s="23"/>
      <c r="PRR114" s="23"/>
      <c r="PRS114" s="23"/>
      <c r="PRT114" s="23"/>
      <c r="PRU114" s="23"/>
      <c r="PRV114" s="23"/>
      <c r="PRW114" s="23"/>
      <c r="PRX114" s="22"/>
      <c r="PRY114" s="23"/>
      <c r="PRZ114" s="23"/>
      <c r="PSA114" s="23"/>
      <c r="PSB114" s="23"/>
      <c r="PSC114" s="23"/>
      <c r="PSD114" s="23"/>
      <c r="PSE114" s="23"/>
      <c r="PSF114" s="23"/>
      <c r="PSG114" s="23"/>
      <c r="PSH114" s="23"/>
      <c r="PSI114" s="23"/>
      <c r="PSJ114" s="23"/>
      <c r="PSK114" s="23"/>
      <c r="PSL114" s="23"/>
      <c r="PSM114" s="23"/>
      <c r="PSN114" s="23"/>
      <c r="PSO114" s="23"/>
      <c r="PSP114" s="23"/>
      <c r="PSQ114" s="23"/>
      <c r="PSR114" s="23"/>
      <c r="PSS114" s="23"/>
      <c r="PST114" s="22"/>
      <c r="PSU114" s="23"/>
      <c r="PSV114" s="23"/>
      <c r="PSW114" s="23"/>
      <c r="PSX114" s="23"/>
      <c r="PSY114" s="23"/>
      <c r="PSZ114" s="23"/>
      <c r="PTA114" s="23"/>
      <c r="PTB114" s="23"/>
      <c r="PTC114" s="23"/>
      <c r="PTD114" s="23"/>
      <c r="PTE114" s="23"/>
      <c r="PTF114" s="23"/>
      <c r="PTG114" s="23"/>
      <c r="PTH114" s="23"/>
      <c r="PTI114" s="23"/>
      <c r="PTJ114" s="23"/>
      <c r="PTK114" s="23"/>
      <c r="PTL114" s="23"/>
      <c r="PTM114" s="23"/>
      <c r="PTN114" s="23"/>
      <c r="PTO114" s="23"/>
      <c r="PTP114" s="22"/>
      <c r="PTQ114" s="23"/>
      <c r="PTR114" s="23"/>
      <c r="PTS114" s="23"/>
      <c r="PTT114" s="23"/>
      <c r="PTU114" s="23"/>
      <c r="PTV114" s="23"/>
      <c r="PTW114" s="23"/>
      <c r="PTX114" s="23"/>
      <c r="PTY114" s="23"/>
      <c r="PTZ114" s="23"/>
      <c r="PUA114" s="23"/>
      <c r="PUB114" s="23"/>
      <c r="PUC114" s="23"/>
      <c r="PUD114" s="23"/>
      <c r="PUE114" s="23"/>
      <c r="PUF114" s="23"/>
      <c r="PUG114" s="23"/>
      <c r="PUH114" s="23"/>
      <c r="PUI114" s="23"/>
      <c r="PUJ114" s="23"/>
      <c r="PUK114" s="23"/>
      <c r="PUL114" s="22"/>
      <c r="PUM114" s="23"/>
      <c r="PUN114" s="23"/>
      <c r="PUO114" s="23"/>
      <c r="PUP114" s="23"/>
      <c r="PUQ114" s="23"/>
      <c r="PUR114" s="23"/>
      <c r="PUS114" s="23"/>
      <c r="PUT114" s="23"/>
      <c r="PUU114" s="23"/>
      <c r="PUV114" s="23"/>
      <c r="PUW114" s="23"/>
      <c r="PUX114" s="23"/>
      <c r="PUY114" s="23"/>
      <c r="PUZ114" s="23"/>
      <c r="PVA114" s="23"/>
      <c r="PVB114" s="23"/>
      <c r="PVC114" s="23"/>
      <c r="PVD114" s="23"/>
      <c r="PVE114" s="23"/>
      <c r="PVF114" s="23"/>
      <c r="PVG114" s="23"/>
      <c r="PVH114" s="22"/>
      <c r="PVI114" s="23"/>
      <c r="PVJ114" s="23"/>
      <c r="PVK114" s="23"/>
      <c r="PVL114" s="23"/>
      <c r="PVM114" s="23"/>
      <c r="PVN114" s="23"/>
      <c r="PVO114" s="23"/>
      <c r="PVP114" s="23"/>
      <c r="PVQ114" s="23"/>
      <c r="PVR114" s="23"/>
      <c r="PVS114" s="23"/>
      <c r="PVT114" s="23"/>
      <c r="PVU114" s="23"/>
      <c r="PVV114" s="23"/>
      <c r="PVW114" s="23"/>
      <c r="PVX114" s="23"/>
      <c r="PVY114" s="23"/>
      <c r="PVZ114" s="23"/>
      <c r="PWA114" s="23"/>
      <c r="PWB114" s="23"/>
      <c r="PWC114" s="23"/>
      <c r="PWD114" s="22"/>
      <c r="PWE114" s="23"/>
      <c r="PWF114" s="23"/>
      <c r="PWG114" s="23"/>
      <c r="PWH114" s="23"/>
      <c r="PWI114" s="23"/>
      <c r="PWJ114" s="23"/>
      <c r="PWK114" s="23"/>
      <c r="PWL114" s="23"/>
      <c r="PWM114" s="23"/>
      <c r="PWN114" s="23"/>
      <c r="PWO114" s="23"/>
      <c r="PWP114" s="23"/>
      <c r="PWQ114" s="23"/>
      <c r="PWR114" s="23"/>
      <c r="PWS114" s="23"/>
      <c r="PWT114" s="23"/>
      <c r="PWU114" s="23"/>
      <c r="PWV114" s="23"/>
      <c r="PWW114" s="23"/>
      <c r="PWX114" s="23"/>
      <c r="PWY114" s="23"/>
      <c r="PWZ114" s="22"/>
      <c r="PXA114" s="23"/>
      <c r="PXB114" s="23"/>
      <c r="PXC114" s="23"/>
      <c r="PXD114" s="23"/>
      <c r="PXE114" s="23"/>
      <c r="PXF114" s="23"/>
      <c r="PXG114" s="23"/>
      <c r="PXH114" s="23"/>
      <c r="PXI114" s="23"/>
      <c r="PXJ114" s="23"/>
      <c r="PXK114" s="23"/>
      <c r="PXL114" s="23"/>
      <c r="PXM114" s="23"/>
      <c r="PXN114" s="23"/>
      <c r="PXO114" s="23"/>
      <c r="PXP114" s="23"/>
      <c r="PXQ114" s="23"/>
      <c r="PXR114" s="23"/>
      <c r="PXS114" s="23"/>
      <c r="PXT114" s="23"/>
      <c r="PXU114" s="23"/>
      <c r="PXV114" s="22"/>
      <c r="PXW114" s="23"/>
      <c r="PXX114" s="23"/>
      <c r="PXY114" s="23"/>
      <c r="PXZ114" s="23"/>
      <c r="PYA114" s="23"/>
      <c r="PYB114" s="23"/>
      <c r="PYC114" s="23"/>
      <c r="PYD114" s="23"/>
      <c r="PYE114" s="23"/>
      <c r="PYF114" s="23"/>
      <c r="PYG114" s="23"/>
      <c r="PYH114" s="23"/>
      <c r="PYI114" s="23"/>
      <c r="PYJ114" s="23"/>
      <c r="PYK114" s="23"/>
      <c r="PYL114" s="23"/>
      <c r="PYM114" s="23"/>
      <c r="PYN114" s="23"/>
      <c r="PYO114" s="23"/>
      <c r="PYP114" s="23"/>
      <c r="PYQ114" s="23"/>
      <c r="PYR114" s="22"/>
      <c r="PYS114" s="23"/>
      <c r="PYT114" s="23"/>
      <c r="PYU114" s="23"/>
      <c r="PYV114" s="23"/>
      <c r="PYW114" s="23"/>
      <c r="PYX114" s="23"/>
      <c r="PYY114" s="23"/>
      <c r="PYZ114" s="23"/>
      <c r="PZA114" s="23"/>
      <c r="PZB114" s="23"/>
      <c r="PZC114" s="23"/>
      <c r="PZD114" s="23"/>
      <c r="PZE114" s="23"/>
      <c r="PZF114" s="23"/>
      <c r="PZG114" s="23"/>
      <c r="PZH114" s="23"/>
      <c r="PZI114" s="23"/>
      <c r="PZJ114" s="23"/>
      <c r="PZK114" s="23"/>
      <c r="PZL114" s="23"/>
      <c r="PZM114" s="23"/>
      <c r="PZN114" s="22"/>
      <c r="PZO114" s="23"/>
      <c r="PZP114" s="23"/>
      <c r="PZQ114" s="23"/>
      <c r="PZR114" s="23"/>
      <c r="PZS114" s="23"/>
      <c r="PZT114" s="23"/>
      <c r="PZU114" s="23"/>
      <c r="PZV114" s="23"/>
      <c r="PZW114" s="23"/>
      <c r="PZX114" s="23"/>
      <c r="PZY114" s="23"/>
      <c r="PZZ114" s="23"/>
      <c r="QAA114" s="23"/>
      <c r="QAB114" s="23"/>
      <c r="QAC114" s="23"/>
      <c r="QAD114" s="23"/>
      <c r="QAE114" s="23"/>
      <c r="QAF114" s="23"/>
      <c r="QAG114" s="23"/>
      <c r="QAH114" s="23"/>
      <c r="QAI114" s="23"/>
      <c r="QAJ114" s="22"/>
      <c r="QAK114" s="23"/>
      <c r="QAL114" s="23"/>
      <c r="QAM114" s="23"/>
      <c r="QAN114" s="23"/>
      <c r="QAO114" s="23"/>
      <c r="QAP114" s="23"/>
      <c r="QAQ114" s="23"/>
      <c r="QAR114" s="23"/>
      <c r="QAS114" s="23"/>
      <c r="QAT114" s="23"/>
      <c r="QAU114" s="23"/>
      <c r="QAV114" s="23"/>
      <c r="QAW114" s="23"/>
      <c r="QAX114" s="23"/>
      <c r="QAY114" s="23"/>
      <c r="QAZ114" s="23"/>
      <c r="QBA114" s="23"/>
      <c r="QBB114" s="23"/>
      <c r="QBC114" s="23"/>
      <c r="QBD114" s="23"/>
      <c r="QBE114" s="23"/>
      <c r="QBF114" s="22"/>
      <c r="QBG114" s="23"/>
      <c r="QBH114" s="23"/>
      <c r="QBI114" s="23"/>
      <c r="QBJ114" s="23"/>
      <c r="QBK114" s="23"/>
      <c r="QBL114" s="23"/>
      <c r="QBM114" s="23"/>
      <c r="QBN114" s="23"/>
      <c r="QBO114" s="23"/>
      <c r="QBP114" s="23"/>
      <c r="QBQ114" s="23"/>
      <c r="QBR114" s="23"/>
      <c r="QBS114" s="23"/>
      <c r="QBT114" s="23"/>
      <c r="QBU114" s="23"/>
      <c r="QBV114" s="23"/>
      <c r="QBW114" s="23"/>
      <c r="QBX114" s="23"/>
      <c r="QBY114" s="23"/>
      <c r="QBZ114" s="23"/>
      <c r="QCA114" s="23"/>
      <c r="QCB114" s="22"/>
      <c r="QCC114" s="23"/>
      <c r="QCD114" s="23"/>
      <c r="QCE114" s="23"/>
      <c r="QCF114" s="23"/>
      <c r="QCG114" s="23"/>
      <c r="QCH114" s="23"/>
      <c r="QCI114" s="23"/>
      <c r="QCJ114" s="23"/>
      <c r="QCK114" s="23"/>
      <c r="QCL114" s="23"/>
      <c r="QCM114" s="23"/>
      <c r="QCN114" s="23"/>
      <c r="QCO114" s="23"/>
      <c r="QCP114" s="23"/>
      <c r="QCQ114" s="23"/>
      <c r="QCR114" s="23"/>
      <c r="QCS114" s="23"/>
      <c r="QCT114" s="23"/>
      <c r="QCU114" s="23"/>
      <c r="QCV114" s="23"/>
      <c r="QCW114" s="23"/>
      <c r="QCX114" s="22"/>
      <c r="QCY114" s="23"/>
      <c r="QCZ114" s="23"/>
      <c r="QDA114" s="23"/>
      <c r="QDB114" s="23"/>
      <c r="QDC114" s="23"/>
      <c r="QDD114" s="23"/>
      <c r="QDE114" s="23"/>
      <c r="QDF114" s="23"/>
      <c r="QDG114" s="23"/>
      <c r="QDH114" s="23"/>
      <c r="QDI114" s="23"/>
      <c r="QDJ114" s="23"/>
      <c r="QDK114" s="23"/>
      <c r="QDL114" s="23"/>
      <c r="QDM114" s="23"/>
      <c r="QDN114" s="23"/>
      <c r="QDO114" s="23"/>
      <c r="QDP114" s="23"/>
      <c r="QDQ114" s="23"/>
      <c r="QDR114" s="23"/>
      <c r="QDS114" s="23"/>
      <c r="QDT114" s="22"/>
      <c r="QDU114" s="23"/>
      <c r="QDV114" s="23"/>
      <c r="QDW114" s="23"/>
      <c r="QDX114" s="23"/>
      <c r="QDY114" s="23"/>
      <c r="QDZ114" s="23"/>
      <c r="QEA114" s="23"/>
      <c r="QEB114" s="23"/>
      <c r="QEC114" s="23"/>
      <c r="QED114" s="23"/>
      <c r="QEE114" s="23"/>
      <c r="QEF114" s="23"/>
      <c r="QEG114" s="23"/>
      <c r="QEH114" s="23"/>
      <c r="QEI114" s="23"/>
      <c r="QEJ114" s="23"/>
      <c r="QEK114" s="23"/>
      <c r="QEL114" s="23"/>
      <c r="QEM114" s="23"/>
      <c r="QEN114" s="23"/>
      <c r="QEO114" s="23"/>
      <c r="QEP114" s="22"/>
      <c r="QEQ114" s="23"/>
      <c r="QER114" s="23"/>
      <c r="QES114" s="23"/>
      <c r="QET114" s="23"/>
      <c r="QEU114" s="23"/>
      <c r="QEV114" s="23"/>
      <c r="QEW114" s="23"/>
      <c r="QEX114" s="23"/>
      <c r="QEY114" s="23"/>
      <c r="QEZ114" s="23"/>
      <c r="QFA114" s="23"/>
      <c r="QFB114" s="23"/>
      <c r="QFC114" s="23"/>
      <c r="QFD114" s="23"/>
      <c r="QFE114" s="23"/>
      <c r="QFF114" s="23"/>
      <c r="QFG114" s="23"/>
      <c r="QFH114" s="23"/>
      <c r="QFI114" s="23"/>
      <c r="QFJ114" s="23"/>
      <c r="QFK114" s="23"/>
      <c r="QFL114" s="22"/>
      <c r="QFM114" s="23"/>
      <c r="QFN114" s="23"/>
      <c r="QFO114" s="23"/>
      <c r="QFP114" s="23"/>
      <c r="QFQ114" s="23"/>
      <c r="QFR114" s="23"/>
      <c r="QFS114" s="23"/>
      <c r="QFT114" s="23"/>
      <c r="QFU114" s="23"/>
      <c r="QFV114" s="23"/>
      <c r="QFW114" s="23"/>
      <c r="QFX114" s="23"/>
      <c r="QFY114" s="23"/>
      <c r="QFZ114" s="23"/>
      <c r="QGA114" s="23"/>
      <c r="QGB114" s="23"/>
      <c r="QGC114" s="23"/>
      <c r="QGD114" s="23"/>
      <c r="QGE114" s="23"/>
      <c r="QGF114" s="23"/>
      <c r="QGG114" s="23"/>
      <c r="QGH114" s="22"/>
      <c r="QGI114" s="23"/>
      <c r="QGJ114" s="23"/>
      <c r="QGK114" s="23"/>
      <c r="QGL114" s="23"/>
      <c r="QGM114" s="23"/>
      <c r="QGN114" s="23"/>
      <c r="QGO114" s="23"/>
      <c r="QGP114" s="23"/>
      <c r="QGQ114" s="23"/>
      <c r="QGR114" s="23"/>
      <c r="QGS114" s="23"/>
      <c r="QGT114" s="23"/>
      <c r="QGU114" s="23"/>
      <c r="QGV114" s="23"/>
      <c r="QGW114" s="23"/>
      <c r="QGX114" s="23"/>
      <c r="QGY114" s="23"/>
      <c r="QGZ114" s="23"/>
      <c r="QHA114" s="23"/>
      <c r="QHB114" s="23"/>
      <c r="QHC114" s="23"/>
      <c r="QHD114" s="22"/>
      <c r="QHE114" s="23"/>
      <c r="QHF114" s="23"/>
      <c r="QHG114" s="23"/>
      <c r="QHH114" s="23"/>
      <c r="QHI114" s="23"/>
      <c r="QHJ114" s="23"/>
      <c r="QHK114" s="23"/>
      <c r="QHL114" s="23"/>
      <c r="QHM114" s="23"/>
      <c r="QHN114" s="23"/>
      <c r="QHO114" s="23"/>
      <c r="QHP114" s="23"/>
      <c r="QHQ114" s="23"/>
      <c r="QHR114" s="23"/>
      <c r="QHS114" s="23"/>
      <c r="QHT114" s="23"/>
      <c r="QHU114" s="23"/>
      <c r="QHV114" s="23"/>
      <c r="QHW114" s="23"/>
      <c r="QHX114" s="23"/>
      <c r="QHY114" s="23"/>
      <c r="QHZ114" s="22"/>
      <c r="QIA114" s="23"/>
      <c r="QIB114" s="23"/>
      <c r="QIC114" s="23"/>
      <c r="QID114" s="23"/>
      <c r="QIE114" s="23"/>
      <c r="QIF114" s="23"/>
      <c r="QIG114" s="23"/>
      <c r="QIH114" s="23"/>
      <c r="QII114" s="23"/>
      <c r="QIJ114" s="23"/>
      <c r="QIK114" s="23"/>
      <c r="QIL114" s="23"/>
      <c r="QIM114" s="23"/>
      <c r="QIN114" s="23"/>
      <c r="QIO114" s="23"/>
      <c r="QIP114" s="23"/>
      <c r="QIQ114" s="23"/>
      <c r="QIR114" s="23"/>
      <c r="QIS114" s="23"/>
      <c r="QIT114" s="23"/>
      <c r="QIU114" s="23"/>
      <c r="QIV114" s="22"/>
      <c r="QIW114" s="23"/>
      <c r="QIX114" s="23"/>
      <c r="QIY114" s="23"/>
      <c r="QIZ114" s="23"/>
      <c r="QJA114" s="23"/>
      <c r="QJB114" s="23"/>
      <c r="QJC114" s="23"/>
      <c r="QJD114" s="23"/>
      <c r="QJE114" s="23"/>
      <c r="QJF114" s="23"/>
      <c r="QJG114" s="23"/>
      <c r="QJH114" s="23"/>
      <c r="QJI114" s="23"/>
      <c r="QJJ114" s="23"/>
      <c r="QJK114" s="23"/>
      <c r="QJL114" s="23"/>
      <c r="QJM114" s="23"/>
      <c r="QJN114" s="23"/>
      <c r="QJO114" s="23"/>
      <c r="QJP114" s="23"/>
      <c r="QJQ114" s="23"/>
      <c r="QJR114" s="22"/>
      <c r="QJS114" s="23"/>
      <c r="QJT114" s="23"/>
      <c r="QJU114" s="23"/>
      <c r="QJV114" s="23"/>
      <c r="QJW114" s="23"/>
      <c r="QJX114" s="23"/>
      <c r="QJY114" s="23"/>
      <c r="QJZ114" s="23"/>
      <c r="QKA114" s="23"/>
      <c r="QKB114" s="23"/>
      <c r="QKC114" s="23"/>
      <c r="QKD114" s="23"/>
      <c r="QKE114" s="23"/>
      <c r="QKF114" s="23"/>
      <c r="QKG114" s="23"/>
      <c r="QKH114" s="23"/>
      <c r="QKI114" s="23"/>
      <c r="QKJ114" s="23"/>
      <c r="QKK114" s="23"/>
      <c r="QKL114" s="23"/>
      <c r="QKM114" s="23"/>
      <c r="QKN114" s="22"/>
      <c r="QKO114" s="23"/>
      <c r="QKP114" s="23"/>
      <c r="QKQ114" s="23"/>
      <c r="QKR114" s="23"/>
      <c r="QKS114" s="23"/>
      <c r="QKT114" s="23"/>
      <c r="QKU114" s="23"/>
      <c r="QKV114" s="23"/>
      <c r="QKW114" s="23"/>
      <c r="QKX114" s="23"/>
      <c r="QKY114" s="23"/>
      <c r="QKZ114" s="23"/>
      <c r="QLA114" s="23"/>
      <c r="QLB114" s="23"/>
      <c r="QLC114" s="23"/>
      <c r="QLD114" s="23"/>
      <c r="QLE114" s="23"/>
      <c r="QLF114" s="23"/>
      <c r="QLG114" s="23"/>
      <c r="QLH114" s="23"/>
      <c r="QLI114" s="23"/>
      <c r="QLJ114" s="22"/>
      <c r="QLK114" s="23"/>
      <c r="QLL114" s="23"/>
      <c r="QLM114" s="23"/>
      <c r="QLN114" s="23"/>
      <c r="QLO114" s="23"/>
      <c r="QLP114" s="23"/>
      <c r="QLQ114" s="23"/>
      <c r="QLR114" s="23"/>
      <c r="QLS114" s="23"/>
      <c r="QLT114" s="23"/>
      <c r="QLU114" s="23"/>
      <c r="QLV114" s="23"/>
      <c r="QLW114" s="23"/>
      <c r="QLX114" s="23"/>
      <c r="QLY114" s="23"/>
      <c r="QLZ114" s="23"/>
      <c r="QMA114" s="23"/>
      <c r="QMB114" s="23"/>
      <c r="QMC114" s="23"/>
      <c r="QMD114" s="23"/>
      <c r="QME114" s="23"/>
      <c r="QMF114" s="22"/>
      <c r="QMG114" s="23"/>
      <c r="QMH114" s="23"/>
      <c r="QMI114" s="23"/>
      <c r="QMJ114" s="23"/>
      <c r="QMK114" s="23"/>
      <c r="QML114" s="23"/>
      <c r="QMM114" s="23"/>
      <c r="QMN114" s="23"/>
      <c r="QMO114" s="23"/>
      <c r="QMP114" s="23"/>
      <c r="QMQ114" s="23"/>
      <c r="QMR114" s="23"/>
      <c r="QMS114" s="23"/>
      <c r="QMT114" s="23"/>
      <c r="QMU114" s="23"/>
      <c r="QMV114" s="23"/>
      <c r="QMW114" s="23"/>
      <c r="QMX114" s="23"/>
      <c r="QMY114" s="23"/>
      <c r="QMZ114" s="23"/>
      <c r="QNA114" s="23"/>
      <c r="QNB114" s="22"/>
      <c r="QNC114" s="23"/>
      <c r="QND114" s="23"/>
      <c r="QNE114" s="23"/>
      <c r="QNF114" s="23"/>
      <c r="QNG114" s="23"/>
      <c r="QNH114" s="23"/>
      <c r="QNI114" s="23"/>
      <c r="QNJ114" s="23"/>
      <c r="QNK114" s="23"/>
      <c r="QNL114" s="23"/>
      <c r="QNM114" s="23"/>
      <c r="QNN114" s="23"/>
      <c r="QNO114" s="23"/>
      <c r="QNP114" s="23"/>
      <c r="QNQ114" s="23"/>
      <c r="QNR114" s="23"/>
      <c r="QNS114" s="23"/>
      <c r="QNT114" s="23"/>
      <c r="QNU114" s="23"/>
      <c r="QNV114" s="23"/>
      <c r="QNW114" s="23"/>
      <c r="QNX114" s="22"/>
      <c r="QNY114" s="23"/>
      <c r="QNZ114" s="23"/>
      <c r="QOA114" s="23"/>
      <c r="QOB114" s="23"/>
      <c r="QOC114" s="23"/>
      <c r="QOD114" s="23"/>
      <c r="QOE114" s="23"/>
      <c r="QOF114" s="23"/>
      <c r="QOG114" s="23"/>
      <c r="QOH114" s="23"/>
      <c r="QOI114" s="23"/>
      <c r="QOJ114" s="23"/>
      <c r="QOK114" s="23"/>
      <c r="QOL114" s="23"/>
      <c r="QOM114" s="23"/>
      <c r="QON114" s="23"/>
      <c r="QOO114" s="23"/>
      <c r="QOP114" s="23"/>
      <c r="QOQ114" s="23"/>
      <c r="QOR114" s="23"/>
      <c r="QOS114" s="23"/>
      <c r="QOT114" s="22"/>
      <c r="QOU114" s="23"/>
      <c r="QOV114" s="23"/>
      <c r="QOW114" s="23"/>
      <c r="QOX114" s="23"/>
      <c r="QOY114" s="23"/>
      <c r="QOZ114" s="23"/>
      <c r="QPA114" s="23"/>
      <c r="QPB114" s="23"/>
      <c r="QPC114" s="23"/>
      <c r="QPD114" s="23"/>
      <c r="QPE114" s="23"/>
      <c r="QPF114" s="23"/>
      <c r="QPG114" s="23"/>
      <c r="QPH114" s="23"/>
      <c r="QPI114" s="23"/>
      <c r="QPJ114" s="23"/>
      <c r="QPK114" s="23"/>
      <c r="QPL114" s="23"/>
      <c r="QPM114" s="23"/>
      <c r="QPN114" s="23"/>
      <c r="QPO114" s="23"/>
      <c r="QPP114" s="22"/>
      <c r="QPQ114" s="23"/>
      <c r="QPR114" s="23"/>
      <c r="QPS114" s="23"/>
      <c r="QPT114" s="23"/>
      <c r="QPU114" s="23"/>
      <c r="QPV114" s="23"/>
      <c r="QPW114" s="23"/>
      <c r="QPX114" s="23"/>
      <c r="QPY114" s="23"/>
      <c r="QPZ114" s="23"/>
      <c r="QQA114" s="23"/>
      <c r="QQB114" s="23"/>
      <c r="QQC114" s="23"/>
      <c r="QQD114" s="23"/>
      <c r="QQE114" s="23"/>
      <c r="QQF114" s="23"/>
      <c r="QQG114" s="23"/>
      <c r="QQH114" s="23"/>
      <c r="QQI114" s="23"/>
      <c r="QQJ114" s="23"/>
      <c r="QQK114" s="23"/>
      <c r="QQL114" s="22"/>
      <c r="QQM114" s="23"/>
      <c r="QQN114" s="23"/>
      <c r="QQO114" s="23"/>
      <c r="QQP114" s="23"/>
      <c r="QQQ114" s="23"/>
      <c r="QQR114" s="23"/>
      <c r="QQS114" s="23"/>
      <c r="QQT114" s="23"/>
      <c r="QQU114" s="23"/>
      <c r="QQV114" s="23"/>
      <c r="QQW114" s="23"/>
      <c r="QQX114" s="23"/>
      <c r="QQY114" s="23"/>
      <c r="QQZ114" s="23"/>
      <c r="QRA114" s="23"/>
      <c r="QRB114" s="23"/>
      <c r="QRC114" s="23"/>
      <c r="QRD114" s="23"/>
      <c r="QRE114" s="23"/>
      <c r="QRF114" s="23"/>
      <c r="QRG114" s="23"/>
      <c r="QRH114" s="22"/>
      <c r="QRI114" s="23"/>
      <c r="QRJ114" s="23"/>
      <c r="QRK114" s="23"/>
      <c r="QRL114" s="23"/>
      <c r="QRM114" s="23"/>
      <c r="QRN114" s="23"/>
      <c r="QRO114" s="23"/>
      <c r="QRP114" s="23"/>
      <c r="QRQ114" s="23"/>
      <c r="QRR114" s="23"/>
      <c r="QRS114" s="23"/>
      <c r="QRT114" s="23"/>
      <c r="QRU114" s="23"/>
      <c r="QRV114" s="23"/>
      <c r="QRW114" s="23"/>
      <c r="QRX114" s="23"/>
      <c r="QRY114" s="23"/>
      <c r="QRZ114" s="23"/>
      <c r="QSA114" s="23"/>
      <c r="QSB114" s="23"/>
      <c r="QSC114" s="23"/>
      <c r="QSD114" s="22"/>
      <c r="QSE114" s="23"/>
      <c r="QSF114" s="23"/>
      <c r="QSG114" s="23"/>
      <c r="QSH114" s="23"/>
      <c r="QSI114" s="23"/>
      <c r="QSJ114" s="23"/>
      <c r="QSK114" s="23"/>
      <c r="QSL114" s="23"/>
      <c r="QSM114" s="23"/>
      <c r="QSN114" s="23"/>
      <c r="QSO114" s="23"/>
      <c r="QSP114" s="23"/>
      <c r="QSQ114" s="23"/>
      <c r="QSR114" s="23"/>
      <c r="QSS114" s="23"/>
      <c r="QST114" s="23"/>
      <c r="QSU114" s="23"/>
      <c r="QSV114" s="23"/>
      <c r="QSW114" s="23"/>
      <c r="QSX114" s="23"/>
      <c r="QSY114" s="23"/>
      <c r="QSZ114" s="22"/>
      <c r="QTA114" s="23"/>
      <c r="QTB114" s="23"/>
      <c r="QTC114" s="23"/>
      <c r="QTD114" s="23"/>
      <c r="QTE114" s="23"/>
      <c r="QTF114" s="23"/>
      <c r="QTG114" s="23"/>
      <c r="QTH114" s="23"/>
      <c r="QTI114" s="23"/>
      <c r="QTJ114" s="23"/>
      <c r="QTK114" s="23"/>
      <c r="QTL114" s="23"/>
      <c r="QTM114" s="23"/>
      <c r="QTN114" s="23"/>
      <c r="QTO114" s="23"/>
      <c r="QTP114" s="23"/>
      <c r="QTQ114" s="23"/>
      <c r="QTR114" s="23"/>
      <c r="QTS114" s="23"/>
      <c r="QTT114" s="23"/>
      <c r="QTU114" s="23"/>
      <c r="QTV114" s="22"/>
      <c r="QTW114" s="23"/>
      <c r="QTX114" s="23"/>
      <c r="QTY114" s="23"/>
      <c r="QTZ114" s="23"/>
      <c r="QUA114" s="23"/>
      <c r="QUB114" s="23"/>
      <c r="QUC114" s="23"/>
      <c r="QUD114" s="23"/>
      <c r="QUE114" s="23"/>
      <c r="QUF114" s="23"/>
      <c r="QUG114" s="23"/>
      <c r="QUH114" s="23"/>
      <c r="QUI114" s="23"/>
      <c r="QUJ114" s="23"/>
      <c r="QUK114" s="23"/>
      <c r="QUL114" s="23"/>
      <c r="QUM114" s="23"/>
      <c r="QUN114" s="23"/>
      <c r="QUO114" s="23"/>
      <c r="QUP114" s="23"/>
      <c r="QUQ114" s="23"/>
      <c r="QUR114" s="22"/>
      <c r="QUS114" s="23"/>
      <c r="QUT114" s="23"/>
      <c r="QUU114" s="23"/>
      <c r="QUV114" s="23"/>
      <c r="QUW114" s="23"/>
      <c r="QUX114" s="23"/>
      <c r="QUY114" s="23"/>
      <c r="QUZ114" s="23"/>
      <c r="QVA114" s="23"/>
      <c r="QVB114" s="23"/>
      <c r="QVC114" s="23"/>
      <c r="QVD114" s="23"/>
      <c r="QVE114" s="23"/>
      <c r="QVF114" s="23"/>
      <c r="QVG114" s="23"/>
      <c r="QVH114" s="23"/>
      <c r="QVI114" s="23"/>
      <c r="QVJ114" s="23"/>
      <c r="QVK114" s="23"/>
      <c r="QVL114" s="23"/>
      <c r="QVM114" s="23"/>
      <c r="QVN114" s="22"/>
      <c r="QVO114" s="23"/>
      <c r="QVP114" s="23"/>
      <c r="QVQ114" s="23"/>
      <c r="QVR114" s="23"/>
      <c r="QVS114" s="23"/>
      <c r="QVT114" s="23"/>
      <c r="QVU114" s="23"/>
      <c r="QVV114" s="23"/>
      <c r="QVW114" s="23"/>
      <c r="QVX114" s="23"/>
      <c r="QVY114" s="23"/>
      <c r="QVZ114" s="23"/>
      <c r="QWA114" s="23"/>
      <c r="QWB114" s="23"/>
      <c r="QWC114" s="23"/>
      <c r="QWD114" s="23"/>
      <c r="QWE114" s="23"/>
      <c r="QWF114" s="23"/>
      <c r="QWG114" s="23"/>
      <c r="QWH114" s="23"/>
      <c r="QWI114" s="23"/>
      <c r="QWJ114" s="22"/>
      <c r="QWK114" s="23"/>
      <c r="QWL114" s="23"/>
      <c r="QWM114" s="23"/>
      <c r="QWN114" s="23"/>
      <c r="QWO114" s="23"/>
      <c r="QWP114" s="23"/>
      <c r="QWQ114" s="23"/>
      <c r="QWR114" s="23"/>
      <c r="QWS114" s="23"/>
      <c r="QWT114" s="23"/>
      <c r="QWU114" s="23"/>
      <c r="QWV114" s="23"/>
      <c r="QWW114" s="23"/>
      <c r="QWX114" s="23"/>
      <c r="QWY114" s="23"/>
      <c r="QWZ114" s="23"/>
      <c r="QXA114" s="23"/>
      <c r="QXB114" s="23"/>
      <c r="QXC114" s="23"/>
      <c r="QXD114" s="23"/>
      <c r="QXE114" s="23"/>
      <c r="QXF114" s="22"/>
      <c r="QXG114" s="23"/>
      <c r="QXH114" s="23"/>
      <c r="QXI114" s="23"/>
      <c r="QXJ114" s="23"/>
      <c r="QXK114" s="23"/>
      <c r="QXL114" s="23"/>
      <c r="QXM114" s="23"/>
      <c r="QXN114" s="23"/>
      <c r="QXO114" s="23"/>
      <c r="QXP114" s="23"/>
      <c r="QXQ114" s="23"/>
      <c r="QXR114" s="23"/>
      <c r="QXS114" s="23"/>
      <c r="QXT114" s="23"/>
      <c r="QXU114" s="23"/>
      <c r="QXV114" s="23"/>
      <c r="QXW114" s="23"/>
      <c r="QXX114" s="23"/>
      <c r="QXY114" s="23"/>
      <c r="QXZ114" s="23"/>
      <c r="QYA114" s="23"/>
      <c r="QYB114" s="22"/>
      <c r="QYC114" s="23"/>
      <c r="QYD114" s="23"/>
      <c r="QYE114" s="23"/>
      <c r="QYF114" s="23"/>
      <c r="QYG114" s="23"/>
      <c r="QYH114" s="23"/>
      <c r="QYI114" s="23"/>
      <c r="QYJ114" s="23"/>
      <c r="QYK114" s="23"/>
      <c r="QYL114" s="23"/>
      <c r="QYM114" s="23"/>
      <c r="QYN114" s="23"/>
      <c r="QYO114" s="23"/>
      <c r="QYP114" s="23"/>
      <c r="QYQ114" s="23"/>
      <c r="QYR114" s="23"/>
      <c r="QYS114" s="23"/>
      <c r="QYT114" s="23"/>
      <c r="QYU114" s="23"/>
      <c r="QYV114" s="23"/>
      <c r="QYW114" s="23"/>
      <c r="QYX114" s="22"/>
      <c r="QYY114" s="23"/>
      <c r="QYZ114" s="23"/>
      <c r="QZA114" s="23"/>
      <c r="QZB114" s="23"/>
      <c r="QZC114" s="23"/>
      <c r="QZD114" s="23"/>
      <c r="QZE114" s="23"/>
      <c r="QZF114" s="23"/>
      <c r="QZG114" s="23"/>
      <c r="QZH114" s="23"/>
      <c r="QZI114" s="23"/>
      <c r="QZJ114" s="23"/>
      <c r="QZK114" s="23"/>
      <c r="QZL114" s="23"/>
      <c r="QZM114" s="23"/>
      <c r="QZN114" s="23"/>
      <c r="QZO114" s="23"/>
      <c r="QZP114" s="23"/>
      <c r="QZQ114" s="23"/>
      <c r="QZR114" s="23"/>
      <c r="QZS114" s="23"/>
      <c r="QZT114" s="22"/>
      <c r="QZU114" s="23"/>
      <c r="QZV114" s="23"/>
      <c r="QZW114" s="23"/>
      <c r="QZX114" s="23"/>
      <c r="QZY114" s="23"/>
      <c r="QZZ114" s="23"/>
      <c r="RAA114" s="23"/>
      <c r="RAB114" s="23"/>
      <c r="RAC114" s="23"/>
      <c r="RAD114" s="23"/>
      <c r="RAE114" s="23"/>
      <c r="RAF114" s="23"/>
      <c r="RAG114" s="23"/>
      <c r="RAH114" s="23"/>
      <c r="RAI114" s="23"/>
      <c r="RAJ114" s="23"/>
      <c r="RAK114" s="23"/>
      <c r="RAL114" s="23"/>
      <c r="RAM114" s="23"/>
      <c r="RAN114" s="23"/>
      <c r="RAO114" s="23"/>
      <c r="RAP114" s="22"/>
      <c r="RAQ114" s="23"/>
      <c r="RAR114" s="23"/>
      <c r="RAS114" s="23"/>
      <c r="RAT114" s="23"/>
      <c r="RAU114" s="23"/>
      <c r="RAV114" s="23"/>
      <c r="RAW114" s="23"/>
      <c r="RAX114" s="23"/>
      <c r="RAY114" s="23"/>
      <c r="RAZ114" s="23"/>
      <c r="RBA114" s="23"/>
      <c r="RBB114" s="23"/>
      <c r="RBC114" s="23"/>
      <c r="RBD114" s="23"/>
      <c r="RBE114" s="23"/>
      <c r="RBF114" s="23"/>
      <c r="RBG114" s="23"/>
      <c r="RBH114" s="23"/>
      <c r="RBI114" s="23"/>
      <c r="RBJ114" s="23"/>
      <c r="RBK114" s="23"/>
      <c r="RBL114" s="22"/>
      <c r="RBM114" s="23"/>
      <c r="RBN114" s="23"/>
      <c r="RBO114" s="23"/>
      <c r="RBP114" s="23"/>
      <c r="RBQ114" s="23"/>
      <c r="RBR114" s="23"/>
      <c r="RBS114" s="23"/>
      <c r="RBT114" s="23"/>
      <c r="RBU114" s="23"/>
      <c r="RBV114" s="23"/>
      <c r="RBW114" s="23"/>
      <c r="RBX114" s="23"/>
      <c r="RBY114" s="23"/>
      <c r="RBZ114" s="23"/>
      <c r="RCA114" s="23"/>
      <c r="RCB114" s="23"/>
      <c r="RCC114" s="23"/>
      <c r="RCD114" s="23"/>
      <c r="RCE114" s="23"/>
      <c r="RCF114" s="23"/>
      <c r="RCG114" s="23"/>
      <c r="RCH114" s="22"/>
      <c r="RCI114" s="23"/>
      <c r="RCJ114" s="23"/>
      <c r="RCK114" s="23"/>
      <c r="RCL114" s="23"/>
      <c r="RCM114" s="23"/>
      <c r="RCN114" s="23"/>
      <c r="RCO114" s="23"/>
      <c r="RCP114" s="23"/>
      <c r="RCQ114" s="23"/>
      <c r="RCR114" s="23"/>
      <c r="RCS114" s="23"/>
      <c r="RCT114" s="23"/>
      <c r="RCU114" s="23"/>
      <c r="RCV114" s="23"/>
      <c r="RCW114" s="23"/>
      <c r="RCX114" s="23"/>
      <c r="RCY114" s="23"/>
      <c r="RCZ114" s="23"/>
      <c r="RDA114" s="23"/>
      <c r="RDB114" s="23"/>
      <c r="RDC114" s="23"/>
      <c r="RDD114" s="22"/>
      <c r="RDE114" s="23"/>
      <c r="RDF114" s="23"/>
      <c r="RDG114" s="23"/>
      <c r="RDH114" s="23"/>
      <c r="RDI114" s="23"/>
      <c r="RDJ114" s="23"/>
      <c r="RDK114" s="23"/>
      <c r="RDL114" s="23"/>
      <c r="RDM114" s="23"/>
      <c r="RDN114" s="23"/>
      <c r="RDO114" s="23"/>
      <c r="RDP114" s="23"/>
      <c r="RDQ114" s="23"/>
      <c r="RDR114" s="23"/>
      <c r="RDS114" s="23"/>
      <c r="RDT114" s="23"/>
      <c r="RDU114" s="23"/>
      <c r="RDV114" s="23"/>
      <c r="RDW114" s="23"/>
      <c r="RDX114" s="23"/>
      <c r="RDY114" s="23"/>
      <c r="RDZ114" s="22"/>
      <c r="REA114" s="23"/>
      <c r="REB114" s="23"/>
      <c r="REC114" s="23"/>
      <c r="RED114" s="23"/>
      <c r="REE114" s="23"/>
      <c r="REF114" s="23"/>
      <c r="REG114" s="23"/>
      <c r="REH114" s="23"/>
      <c r="REI114" s="23"/>
      <c r="REJ114" s="23"/>
      <c r="REK114" s="23"/>
      <c r="REL114" s="23"/>
      <c r="REM114" s="23"/>
      <c r="REN114" s="23"/>
      <c r="REO114" s="23"/>
      <c r="REP114" s="23"/>
      <c r="REQ114" s="23"/>
      <c r="RER114" s="23"/>
      <c r="RES114" s="23"/>
      <c r="RET114" s="23"/>
      <c r="REU114" s="23"/>
      <c r="REV114" s="22"/>
      <c r="REW114" s="23"/>
      <c r="REX114" s="23"/>
      <c r="REY114" s="23"/>
      <c r="REZ114" s="23"/>
      <c r="RFA114" s="23"/>
      <c r="RFB114" s="23"/>
      <c r="RFC114" s="23"/>
      <c r="RFD114" s="23"/>
      <c r="RFE114" s="23"/>
      <c r="RFF114" s="23"/>
      <c r="RFG114" s="23"/>
      <c r="RFH114" s="23"/>
      <c r="RFI114" s="23"/>
      <c r="RFJ114" s="23"/>
      <c r="RFK114" s="23"/>
      <c r="RFL114" s="23"/>
      <c r="RFM114" s="23"/>
      <c r="RFN114" s="23"/>
      <c r="RFO114" s="23"/>
      <c r="RFP114" s="23"/>
      <c r="RFQ114" s="23"/>
      <c r="RFR114" s="22"/>
      <c r="RFS114" s="23"/>
      <c r="RFT114" s="23"/>
      <c r="RFU114" s="23"/>
      <c r="RFV114" s="23"/>
      <c r="RFW114" s="23"/>
      <c r="RFX114" s="23"/>
      <c r="RFY114" s="23"/>
      <c r="RFZ114" s="23"/>
      <c r="RGA114" s="23"/>
      <c r="RGB114" s="23"/>
      <c r="RGC114" s="23"/>
      <c r="RGD114" s="23"/>
      <c r="RGE114" s="23"/>
      <c r="RGF114" s="23"/>
      <c r="RGG114" s="23"/>
      <c r="RGH114" s="23"/>
      <c r="RGI114" s="23"/>
      <c r="RGJ114" s="23"/>
      <c r="RGK114" s="23"/>
      <c r="RGL114" s="23"/>
      <c r="RGM114" s="23"/>
      <c r="RGN114" s="22"/>
      <c r="RGO114" s="23"/>
      <c r="RGP114" s="23"/>
      <c r="RGQ114" s="23"/>
      <c r="RGR114" s="23"/>
      <c r="RGS114" s="23"/>
      <c r="RGT114" s="23"/>
      <c r="RGU114" s="23"/>
      <c r="RGV114" s="23"/>
      <c r="RGW114" s="23"/>
      <c r="RGX114" s="23"/>
      <c r="RGY114" s="23"/>
      <c r="RGZ114" s="23"/>
      <c r="RHA114" s="23"/>
      <c r="RHB114" s="23"/>
      <c r="RHC114" s="23"/>
      <c r="RHD114" s="23"/>
      <c r="RHE114" s="23"/>
      <c r="RHF114" s="23"/>
      <c r="RHG114" s="23"/>
      <c r="RHH114" s="23"/>
      <c r="RHI114" s="23"/>
      <c r="RHJ114" s="22"/>
      <c r="RHK114" s="23"/>
      <c r="RHL114" s="23"/>
      <c r="RHM114" s="23"/>
      <c r="RHN114" s="23"/>
      <c r="RHO114" s="23"/>
      <c r="RHP114" s="23"/>
      <c r="RHQ114" s="23"/>
      <c r="RHR114" s="23"/>
      <c r="RHS114" s="23"/>
      <c r="RHT114" s="23"/>
      <c r="RHU114" s="23"/>
      <c r="RHV114" s="23"/>
      <c r="RHW114" s="23"/>
      <c r="RHX114" s="23"/>
      <c r="RHY114" s="23"/>
      <c r="RHZ114" s="23"/>
      <c r="RIA114" s="23"/>
      <c r="RIB114" s="23"/>
      <c r="RIC114" s="23"/>
      <c r="RID114" s="23"/>
      <c r="RIE114" s="23"/>
      <c r="RIF114" s="22"/>
      <c r="RIG114" s="23"/>
      <c r="RIH114" s="23"/>
      <c r="RII114" s="23"/>
      <c r="RIJ114" s="23"/>
      <c r="RIK114" s="23"/>
      <c r="RIL114" s="23"/>
      <c r="RIM114" s="23"/>
      <c r="RIN114" s="23"/>
      <c r="RIO114" s="23"/>
      <c r="RIP114" s="23"/>
      <c r="RIQ114" s="23"/>
      <c r="RIR114" s="23"/>
      <c r="RIS114" s="23"/>
      <c r="RIT114" s="23"/>
      <c r="RIU114" s="23"/>
      <c r="RIV114" s="23"/>
      <c r="RIW114" s="23"/>
      <c r="RIX114" s="23"/>
      <c r="RIY114" s="23"/>
      <c r="RIZ114" s="23"/>
      <c r="RJA114" s="23"/>
      <c r="RJB114" s="22"/>
      <c r="RJC114" s="23"/>
      <c r="RJD114" s="23"/>
      <c r="RJE114" s="23"/>
      <c r="RJF114" s="23"/>
      <c r="RJG114" s="23"/>
      <c r="RJH114" s="23"/>
      <c r="RJI114" s="23"/>
      <c r="RJJ114" s="23"/>
      <c r="RJK114" s="23"/>
      <c r="RJL114" s="23"/>
      <c r="RJM114" s="23"/>
      <c r="RJN114" s="23"/>
      <c r="RJO114" s="23"/>
      <c r="RJP114" s="23"/>
      <c r="RJQ114" s="23"/>
      <c r="RJR114" s="23"/>
      <c r="RJS114" s="23"/>
      <c r="RJT114" s="23"/>
      <c r="RJU114" s="23"/>
      <c r="RJV114" s="23"/>
      <c r="RJW114" s="23"/>
      <c r="RJX114" s="22"/>
      <c r="RJY114" s="23"/>
      <c r="RJZ114" s="23"/>
      <c r="RKA114" s="23"/>
      <c r="RKB114" s="23"/>
      <c r="RKC114" s="23"/>
      <c r="RKD114" s="23"/>
      <c r="RKE114" s="23"/>
      <c r="RKF114" s="23"/>
      <c r="RKG114" s="23"/>
      <c r="RKH114" s="23"/>
      <c r="RKI114" s="23"/>
      <c r="RKJ114" s="23"/>
      <c r="RKK114" s="23"/>
      <c r="RKL114" s="23"/>
      <c r="RKM114" s="23"/>
      <c r="RKN114" s="23"/>
      <c r="RKO114" s="23"/>
      <c r="RKP114" s="23"/>
      <c r="RKQ114" s="23"/>
      <c r="RKR114" s="23"/>
      <c r="RKS114" s="23"/>
      <c r="RKT114" s="22"/>
      <c r="RKU114" s="23"/>
      <c r="RKV114" s="23"/>
      <c r="RKW114" s="23"/>
      <c r="RKX114" s="23"/>
      <c r="RKY114" s="23"/>
      <c r="RKZ114" s="23"/>
      <c r="RLA114" s="23"/>
      <c r="RLB114" s="23"/>
      <c r="RLC114" s="23"/>
      <c r="RLD114" s="23"/>
      <c r="RLE114" s="23"/>
      <c r="RLF114" s="23"/>
      <c r="RLG114" s="23"/>
      <c r="RLH114" s="23"/>
      <c r="RLI114" s="23"/>
      <c r="RLJ114" s="23"/>
      <c r="RLK114" s="23"/>
      <c r="RLL114" s="23"/>
      <c r="RLM114" s="23"/>
      <c r="RLN114" s="23"/>
      <c r="RLO114" s="23"/>
      <c r="RLP114" s="22"/>
      <c r="RLQ114" s="23"/>
      <c r="RLR114" s="23"/>
      <c r="RLS114" s="23"/>
      <c r="RLT114" s="23"/>
      <c r="RLU114" s="23"/>
      <c r="RLV114" s="23"/>
      <c r="RLW114" s="23"/>
      <c r="RLX114" s="23"/>
      <c r="RLY114" s="23"/>
      <c r="RLZ114" s="23"/>
      <c r="RMA114" s="23"/>
      <c r="RMB114" s="23"/>
      <c r="RMC114" s="23"/>
      <c r="RMD114" s="23"/>
      <c r="RME114" s="23"/>
      <c r="RMF114" s="23"/>
      <c r="RMG114" s="23"/>
      <c r="RMH114" s="23"/>
      <c r="RMI114" s="23"/>
      <c r="RMJ114" s="23"/>
      <c r="RMK114" s="23"/>
      <c r="RML114" s="22"/>
      <c r="RMM114" s="23"/>
      <c r="RMN114" s="23"/>
      <c r="RMO114" s="23"/>
      <c r="RMP114" s="23"/>
      <c r="RMQ114" s="23"/>
      <c r="RMR114" s="23"/>
      <c r="RMS114" s="23"/>
      <c r="RMT114" s="23"/>
      <c r="RMU114" s="23"/>
      <c r="RMV114" s="23"/>
      <c r="RMW114" s="23"/>
      <c r="RMX114" s="23"/>
      <c r="RMY114" s="23"/>
      <c r="RMZ114" s="23"/>
      <c r="RNA114" s="23"/>
      <c r="RNB114" s="23"/>
      <c r="RNC114" s="23"/>
      <c r="RND114" s="23"/>
      <c r="RNE114" s="23"/>
      <c r="RNF114" s="23"/>
      <c r="RNG114" s="23"/>
      <c r="RNH114" s="22"/>
      <c r="RNI114" s="23"/>
      <c r="RNJ114" s="23"/>
      <c r="RNK114" s="23"/>
      <c r="RNL114" s="23"/>
      <c r="RNM114" s="23"/>
      <c r="RNN114" s="23"/>
      <c r="RNO114" s="23"/>
      <c r="RNP114" s="23"/>
      <c r="RNQ114" s="23"/>
      <c r="RNR114" s="23"/>
      <c r="RNS114" s="23"/>
      <c r="RNT114" s="23"/>
      <c r="RNU114" s="23"/>
      <c r="RNV114" s="23"/>
      <c r="RNW114" s="23"/>
      <c r="RNX114" s="23"/>
      <c r="RNY114" s="23"/>
      <c r="RNZ114" s="23"/>
      <c r="ROA114" s="23"/>
      <c r="ROB114" s="23"/>
      <c r="ROC114" s="23"/>
      <c r="ROD114" s="22"/>
      <c r="ROE114" s="23"/>
      <c r="ROF114" s="23"/>
      <c r="ROG114" s="23"/>
      <c r="ROH114" s="23"/>
      <c r="ROI114" s="23"/>
      <c r="ROJ114" s="23"/>
      <c r="ROK114" s="23"/>
      <c r="ROL114" s="23"/>
      <c r="ROM114" s="23"/>
      <c r="RON114" s="23"/>
      <c r="ROO114" s="23"/>
      <c r="ROP114" s="23"/>
      <c r="ROQ114" s="23"/>
      <c r="ROR114" s="23"/>
      <c r="ROS114" s="23"/>
      <c r="ROT114" s="23"/>
      <c r="ROU114" s="23"/>
      <c r="ROV114" s="23"/>
      <c r="ROW114" s="23"/>
      <c r="ROX114" s="23"/>
      <c r="ROY114" s="23"/>
      <c r="ROZ114" s="22"/>
      <c r="RPA114" s="23"/>
      <c r="RPB114" s="23"/>
      <c r="RPC114" s="23"/>
      <c r="RPD114" s="23"/>
      <c r="RPE114" s="23"/>
      <c r="RPF114" s="23"/>
      <c r="RPG114" s="23"/>
      <c r="RPH114" s="23"/>
      <c r="RPI114" s="23"/>
      <c r="RPJ114" s="23"/>
      <c r="RPK114" s="23"/>
      <c r="RPL114" s="23"/>
      <c r="RPM114" s="23"/>
      <c r="RPN114" s="23"/>
      <c r="RPO114" s="23"/>
      <c r="RPP114" s="23"/>
      <c r="RPQ114" s="23"/>
      <c r="RPR114" s="23"/>
      <c r="RPS114" s="23"/>
      <c r="RPT114" s="23"/>
      <c r="RPU114" s="23"/>
      <c r="RPV114" s="22"/>
      <c r="RPW114" s="23"/>
      <c r="RPX114" s="23"/>
      <c r="RPY114" s="23"/>
      <c r="RPZ114" s="23"/>
      <c r="RQA114" s="23"/>
      <c r="RQB114" s="23"/>
      <c r="RQC114" s="23"/>
      <c r="RQD114" s="23"/>
      <c r="RQE114" s="23"/>
      <c r="RQF114" s="23"/>
      <c r="RQG114" s="23"/>
      <c r="RQH114" s="23"/>
      <c r="RQI114" s="23"/>
      <c r="RQJ114" s="23"/>
      <c r="RQK114" s="23"/>
      <c r="RQL114" s="23"/>
      <c r="RQM114" s="23"/>
      <c r="RQN114" s="23"/>
      <c r="RQO114" s="23"/>
      <c r="RQP114" s="23"/>
      <c r="RQQ114" s="23"/>
      <c r="RQR114" s="22"/>
      <c r="RQS114" s="23"/>
      <c r="RQT114" s="23"/>
      <c r="RQU114" s="23"/>
      <c r="RQV114" s="23"/>
      <c r="RQW114" s="23"/>
      <c r="RQX114" s="23"/>
      <c r="RQY114" s="23"/>
      <c r="RQZ114" s="23"/>
      <c r="RRA114" s="23"/>
      <c r="RRB114" s="23"/>
      <c r="RRC114" s="23"/>
      <c r="RRD114" s="23"/>
      <c r="RRE114" s="23"/>
      <c r="RRF114" s="23"/>
      <c r="RRG114" s="23"/>
      <c r="RRH114" s="23"/>
      <c r="RRI114" s="23"/>
      <c r="RRJ114" s="23"/>
      <c r="RRK114" s="23"/>
      <c r="RRL114" s="23"/>
      <c r="RRM114" s="23"/>
      <c r="RRN114" s="22"/>
      <c r="RRO114" s="23"/>
      <c r="RRP114" s="23"/>
      <c r="RRQ114" s="23"/>
      <c r="RRR114" s="23"/>
      <c r="RRS114" s="23"/>
      <c r="RRT114" s="23"/>
      <c r="RRU114" s="23"/>
      <c r="RRV114" s="23"/>
      <c r="RRW114" s="23"/>
      <c r="RRX114" s="23"/>
      <c r="RRY114" s="23"/>
      <c r="RRZ114" s="23"/>
      <c r="RSA114" s="23"/>
      <c r="RSB114" s="23"/>
      <c r="RSC114" s="23"/>
      <c r="RSD114" s="23"/>
      <c r="RSE114" s="23"/>
      <c r="RSF114" s="23"/>
      <c r="RSG114" s="23"/>
      <c r="RSH114" s="23"/>
      <c r="RSI114" s="23"/>
      <c r="RSJ114" s="22"/>
      <c r="RSK114" s="23"/>
      <c r="RSL114" s="23"/>
      <c r="RSM114" s="23"/>
      <c r="RSN114" s="23"/>
      <c r="RSO114" s="23"/>
      <c r="RSP114" s="23"/>
      <c r="RSQ114" s="23"/>
      <c r="RSR114" s="23"/>
      <c r="RSS114" s="23"/>
      <c r="RST114" s="23"/>
      <c r="RSU114" s="23"/>
      <c r="RSV114" s="23"/>
      <c r="RSW114" s="23"/>
      <c r="RSX114" s="23"/>
      <c r="RSY114" s="23"/>
      <c r="RSZ114" s="23"/>
      <c r="RTA114" s="23"/>
      <c r="RTB114" s="23"/>
      <c r="RTC114" s="23"/>
      <c r="RTD114" s="23"/>
      <c r="RTE114" s="23"/>
      <c r="RTF114" s="22"/>
      <c r="RTG114" s="23"/>
      <c r="RTH114" s="23"/>
      <c r="RTI114" s="23"/>
      <c r="RTJ114" s="23"/>
      <c r="RTK114" s="23"/>
      <c r="RTL114" s="23"/>
      <c r="RTM114" s="23"/>
      <c r="RTN114" s="23"/>
      <c r="RTO114" s="23"/>
      <c r="RTP114" s="23"/>
      <c r="RTQ114" s="23"/>
      <c r="RTR114" s="23"/>
      <c r="RTS114" s="23"/>
      <c r="RTT114" s="23"/>
      <c r="RTU114" s="23"/>
      <c r="RTV114" s="23"/>
      <c r="RTW114" s="23"/>
      <c r="RTX114" s="23"/>
      <c r="RTY114" s="23"/>
      <c r="RTZ114" s="23"/>
      <c r="RUA114" s="23"/>
      <c r="RUB114" s="22"/>
      <c r="RUC114" s="23"/>
      <c r="RUD114" s="23"/>
      <c r="RUE114" s="23"/>
      <c r="RUF114" s="23"/>
      <c r="RUG114" s="23"/>
      <c r="RUH114" s="23"/>
      <c r="RUI114" s="23"/>
      <c r="RUJ114" s="23"/>
      <c r="RUK114" s="23"/>
      <c r="RUL114" s="23"/>
      <c r="RUM114" s="23"/>
      <c r="RUN114" s="23"/>
      <c r="RUO114" s="23"/>
      <c r="RUP114" s="23"/>
      <c r="RUQ114" s="23"/>
      <c r="RUR114" s="23"/>
      <c r="RUS114" s="23"/>
      <c r="RUT114" s="23"/>
      <c r="RUU114" s="23"/>
      <c r="RUV114" s="23"/>
      <c r="RUW114" s="23"/>
      <c r="RUX114" s="22"/>
      <c r="RUY114" s="23"/>
      <c r="RUZ114" s="23"/>
      <c r="RVA114" s="23"/>
      <c r="RVB114" s="23"/>
      <c r="RVC114" s="23"/>
      <c r="RVD114" s="23"/>
      <c r="RVE114" s="23"/>
      <c r="RVF114" s="23"/>
      <c r="RVG114" s="23"/>
      <c r="RVH114" s="23"/>
      <c r="RVI114" s="23"/>
      <c r="RVJ114" s="23"/>
      <c r="RVK114" s="23"/>
      <c r="RVL114" s="23"/>
      <c r="RVM114" s="23"/>
      <c r="RVN114" s="23"/>
      <c r="RVO114" s="23"/>
      <c r="RVP114" s="23"/>
      <c r="RVQ114" s="23"/>
      <c r="RVR114" s="23"/>
      <c r="RVS114" s="23"/>
      <c r="RVT114" s="22"/>
      <c r="RVU114" s="23"/>
      <c r="RVV114" s="23"/>
      <c r="RVW114" s="23"/>
      <c r="RVX114" s="23"/>
      <c r="RVY114" s="23"/>
      <c r="RVZ114" s="23"/>
      <c r="RWA114" s="23"/>
      <c r="RWB114" s="23"/>
      <c r="RWC114" s="23"/>
      <c r="RWD114" s="23"/>
      <c r="RWE114" s="23"/>
      <c r="RWF114" s="23"/>
      <c r="RWG114" s="23"/>
      <c r="RWH114" s="23"/>
      <c r="RWI114" s="23"/>
      <c r="RWJ114" s="23"/>
      <c r="RWK114" s="23"/>
      <c r="RWL114" s="23"/>
      <c r="RWM114" s="23"/>
      <c r="RWN114" s="23"/>
      <c r="RWO114" s="23"/>
      <c r="RWP114" s="22"/>
      <c r="RWQ114" s="23"/>
      <c r="RWR114" s="23"/>
      <c r="RWS114" s="23"/>
      <c r="RWT114" s="23"/>
      <c r="RWU114" s="23"/>
      <c r="RWV114" s="23"/>
      <c r="RWW114" s="23"/>
      <c r="RWX114" s="23"/>
      <c r="RWY114" s="23"/>
      <c r="RWZ114" s="23"/>
      <c r="RXA114" s="23"/>
      <c r="RXB114" s="23"/>
      <c r="RXC114" s="23"/>
      <c r="RXD114" s="23"/>
      <c r="RXE114" s="23"/>
      <c r="RXF114" s="23"/>
      <c r="RXG114" s="23"/>
      <c r="RXH114" s="23"/>
      <c r="RXI114" s="23"/>
      <c r="RXJ114" s="23"/>
      <c r="RXK114" s="23"/>
      <c r="RXL114" s="22"/>
      <c r="RXM114" s="23"/>
      <c r="RXN114" s="23"/>
      <c r="RXO114" s="23"/>
      <c r="RXP114" s="23"/>
      <c r="RXQ114" s="23"/>
      <c r="RXR114" s="23"/>
      <c r="RXS114" s="23"/>
      <c r="RXT114" s="23"/>
      <c r="RXU114" s="23"/>
      <c r="RXV114" s="23"/>
      <c r="RXW114" s="23"/>
      <c r="RXX114" s="23"/>
      <c r="RXY114" s="23"/>
      <c r="RXZ114" s="23"/>
      <c r="RYA114" s="23"/>
      <c r="RYB114" s="23"/>
      <c r="RYC114" s="23"/>
      <c r="RYD114" s="23"/>
      <c r="RYE114" s="23"/>
      <c r="RYF114" s="23"/>
      <c r="RYG114" s="23"/>
      <c r="RYH114" s="22"/>
      <c r="RYI114" s="23"/>
      <c r="RYJ114" s="23"/>
      <c r="RYK114" s="23"/>
      <c r="RYL114" s="23"/>
      <c r="RYM114" s="23"/>
      <c r="RYN114" s="23"/>
      <c r="RYO114" s="23"/>
      <c r="RYP114" s="23"/>
      <c r="RYQ114" s="23"/>
      <c r="RYR114" s="23"/>
      <c r="RYS114" s="23"/>
      <c r="RYT114" s="23"/>
      <c r="RYU114" s="23"/>
      <c r="RYV114" s="23"/>
      <c r="RYW114" s="23"/>
      <c r="RYX114" s="23"/>
      <c r="RYY114" s="23"/>
      <c r="RYZ114" s="23"/>
      <c r="RZA114" s="23"/>
      <c r="RZB114" s="23"/>
      <c r="RZC114" s="23"/>
      <c r="RZD114" s="22"/>
      <c r="RZE114" s="23"/>
      <c r="RZF114" s="23"/>
      <c r="RZG114" s="23"/>
      <c r="RZH114" s="23"/>
      <c r="RZI114" s="23"/>
      <c r="RZJ114" s="23"/>
      <c r="RZK114" s="23"/>
      <c r="RZL114" s="23"/>
      <c r="RZM114" s="23"/>
      <c r="RZN114" s="23"/>
      <c r="RZO114" s="23"/>
      <c r="RZP114" s="23"/>
      <c r="RZQ114" s="23"/>
      <c r="RZR114" s="23"/>
      <c r="RZS114" s="23"/>
      <c r="RZT114" s="23"/>
      <c r="RZU114" s="23"/>
      <c r="RZV114" s="23"/>
      <c r="RZW114" s="23"/>
      <c r="RZX114" s="23"/>
      <c r="RZY114" s="23"/>
      <c r="RZZ114" s="22"/>
      <c r="SAA114" s="23"/>
      <c r="SAB114" s="23"/>
      <c r="SAC114" s="23"/>
      <c r="SAD114" s="23"/>
      <c r="SAE114" s="23"/>
      <c r="SAF114" s="23"/>
      <c r="SAG114" s="23"/>
      <c r="SAH114" s="23"/>
      <c r="SAI114" s="23"/>
      <c r="SAJ114" s="23"/>
      <c r="SAK114" s="23"/>
      <c r="SAL114" s="23"/>
      <c r="SAM114" s="23"/>
      <c r="SAN114" s="23"/>
      <c r="SAO114" s="23"/>
      <c r="SAP114" s="23"/>
      <c r="SAQ114" s="23"/>
      <c r="SAR114" s="23"/>
      <c r="SAS114" s="23"/>
      <c r="SAT114" s="23"/>
      <c r="SAU114" s="23"/>
      <c r="SAV114" s="22"/>
      <c r="SAW114" s="23"/>
      <c r="SAX114" s="23"/>
      <c r="SAY114" s="23"/>
      <c r="SAZ114" s="23"/>
      <c r="SBA114" s="23"/>
      <c r="SBB114" s="23"/>
      <c r="SBC114" s="23"/>
      <c r="SBD114" s="23"/>
      <c r="SBE114" s="23"/>
      <c r="SBF114" s="23"/>
      <c r="SBG114" s="23"/>
      <c r="SBH114" s="23"/>
      <c r="SBI114" s="23"/>
      <c r="SBJ114" s="23"/>
      <c r="SBK114" s="23"/>
      <c r="SBL114" s="23"/>
      <c r="SBM114" s="23"/>
      <c r="SBN114" s="23"/>
      <c r="SBO114" s="23"/>
      <c r="SBP114" s="23"/>
      <c r="SBQ114" s="23"/>
      <c r="SBR114" s="22"/>
      <c r="SBS114" s="23"/>
      <c r="SBT114" s="23"/>
      <c r="SBU114" s="23"/>
      <c r="SBV114" s="23"/>
      <c r="SBW114" s="23"/>
      <c r="SBX114" s="23"/>
      <c r="SBY114" s="23"/>
      <c r="SBZ114" s="23"/>
      <c r="SCA114" s="23"/>
      <c r="SCB114" s="23"/>
      <c r="SCC114" s="23"/>
      <c r="SCD114" s="23"/>
      <c r="SCE114" s="23"/>
      <c r="SCF114" s="23"/>
      <c r="SCG114" s="23"/>
      <c r="SCH114" s="23"/>
      <c r="SCI114" s="23"/>
      <c r="SCJ114" s="23"/>
      <c r="SCK114" s="23"/>
      <c r="SCL114" s="23"/>
      <c r="SCM114" s="23"/>
      <c r="SCN114" s="22"/>
      <c r="SCO114" s="23"/>
      <c r="SCP114" s="23"/>
      <c r="SCQ114" s="23"/>
      <c r="SCR114" s="23"/>
      <c r="SCS114" s="23"/>
      <c r="SCT114" s="23"/>
      <c r="SCU114" s="23"/>
      <c r="SCV114" s="23"/>
      <c r="SCW114" s="23"/>
      <c r="SCX114" s="23"/>
      <c r="SCY114" s="23"/>
      <c r="SCZ114" s="23"/>
      <c r="SDA114" s="23"/>
      <c r="SDB114" s="23"/>
      <c r="SDC114" s="23"/>
      <c r="SDD114" s="23"/>
      <c r="SDE114" s="23"/>
      <c r="SDF114" s="23"/>
      <c r="SDG114" s="23"/>
      <c r="SDH114" s="23"/>
      <c r="SDI114" s="23"/>
      <c r="SDJ114" s="22"/>
      <c r="SDK114" s="23"/>
      <c r="SDL114" s="23"/>
      <c r="SDM114" s="23"/>
      <c r="SDN114" s="23"/>
      <c r="SDO114" s="23"/>
      <c r="SDP114" s="23"/>
      <c r="SDQ114" s="23"/>
      <c r="SDR114" s="23"/>
      <c r="SDS114" s="23"/>
      <c r="SDT114" s="23"/>
      <c r="SDU114" s="23"/>
      <c r="SDV114" s="23"/>
      <c r="SDW114" s="23"/>
      <c r="SDX114" s="23"/>
      <c r="SDY114" s="23"/>
      <c r="SDZ114" s="23"/>
      <c r="SEA114" s="23"/>
      <c r="SEB114" s="23"/>
      <c r="SEC114" s="23"/>
      <c r="SED114" s="23"/>
      <c r="SEE114" s="23"/>
      <c r="SEF114" s="22"/>
      <c r="SEG114" s="23"/>
      <c r="SEH114" s="23"/>
      <c r="SEI114" s="23"/>
      <c r="SEJ114" s="23"/>
      <c r="SEK114" s="23"/>
      <c r="SEL114" s="23"/>
      <c r="SEM114" s="23"/>
      <c r="SEN114" s="23"/>
      <c r="SEO114" s="23"/>
      <c r="SEP114" s="23"/>
      <c r="SEQ114" s="23"/>
      <c r="SER114" s="23"/>
      <c r="SES114" s="23"/>
      <c r="SET114" s="23"/>
      <c r="SEU114" s="23"/>
      <c r="SEV114" s="23"/>
      <c r="SEW114" s="23"/>
      <c r="SEX114" s="23"/>
      <c r="SEY114" s="23"/>
      <c r="SEZ114" s="23"/>
      <c r="SFA114" s="23"/>
      <c r="SFB114" s="22"/>
      <c r="SFC114" s="23"/>
      <c r="SFD114" s="23"/>
      <c r="SFE114" s="23"/>
      <c r="SFF114" s="23"/>
      <c r="SFG114" s="23"/>
      <c r="SFH114" s="23"/>
      <c r="SFI114" s="23"/>
      <c r="SFJ114" s="23"/>
      <c r="SFK114" s="23"/>
      <c r="SFL114" s="23"/>
      <c r="SFM114" s="23"/>
      <c r="SFN114" s="23"/>
      <c r="SFO114" s="23"/>
      <c r="SFP114" s="23"/>
      <c r="SFQ114" s="23"/>
      <c r="SFR114" s="23"/>
      <c r="SFS114" s="23"/>
      <c r="SFT114" s="23"/>
      <c r="SFU114" s="23"/>
      <c r="SFV114" s="23"/>
      <c r="SFW114" s="23"/>
      <c r="SFX114" s="22"/>
      <c r="SFY114" s="23"/>
      <c r="SFZ114" s="23"/>
      <c r="SGA114" s="23"/>
      <c r="SGB114" s="23"/>
      <c r="SGC114" s="23"/>
      <c r="SGD114" s="23"/>
      <c r="SGE114" s="23"/>
      <c r="SGF114" s="23"/>
      <c r="SGG114" s="23"/>
      <c r="SGH114" s="23"/>
      <c r="SGI114" s="23"/>
      <c r="SGJ114" s="23"/>
      <c r="SGK114" s="23"/>
      <c r="SGL114" s="23"/>
      <c r="SGM114" s="23"/>
      <c r="SGN114" s="23"/>
      <c r="SGO114" s="23"/>
      <c r="SGP114" s="23"/>
      <c r="SGQ114" s="23"/>
      <c r="SGR114" s="23"/>
      <c r="SGS114" s="23"/>
      <c r="SGT114" s="22"/>
      <c r="SGU114" s="23"/>
      <c r="SGV114" s="23"/>
      <c r="SGW114" s="23"/>
      <c r="SGX114" s="23"/>
      <c r="SGY114" s="23"/>
      <c r="SGZ114" s="23"/>
      <c r="SHA114" s="23"/>
      <c r="SHB114" s="23"/>
      <c r="SHC114" s="23"/>
      <c r="SHD114" s="23"/>
      <c r="SHE114" s="23"/>
      <c r="SHF114" s="23"/>
      <c r="SHG114" s="23"/>
      <c r="SHH114" s="23"/>
      <c r="SHI114" s="23"/>
      <c r="SHJ114" s="23"/>
      <c r="SHK114" s="23"/>
      <c r="SHL114" s="23"/>
      <c r="SHM114" s="23"/>
      <c r="SHN114" s="23"/>
      <c r="SHO114" s="23"/>
      <c r="SHP114" s="22"/>
      <c r="SHQ114" s="23"/>
      <c r="SHR114" s="23"/>
      <c r="SHS114" s="23"/>
      <c r="SHT114" s="23"/>
      <c r="SHU114" s="23"/>
      <c r="SHV114" s="23"/>
      <c r="SHW114" s="23"/>
      <c r="SHX114" s="23"/>
      <c r="SHY114" s="23"/>
      <c r="SHZ114" s="23"/>
      <c r="SIA114" s="23"/>
      <c r="SIB114" s="23"/>
      <c r="SIC114" s="23"/>
      <c r="SID114" s="23"/>
      <c r="SIE114" s="23"/>
      <c r="SIF114" s="23"/>
      <c r="SIG114" s="23"/>
      <c r="SIH114" s="23"/>
      <c r="SII114" s="23"/>
      <c r="SIJ114" s="23"/>
      <c r="SIK114" s="23"/>
      <c r="SIL114" s="22"/>
      <c r="SIM114" s="23"/>
      <c r="SIN114" s="23"/>
      <c r="SIO114" s="23"/>
      <c r="SIP114" s="23"/>
      <c r="SIQ114" s="23"/>
      <c r="SIR114" s="23"/>
      <c r="SIS114" s="23"/>
      <c r="SIT114" s="23"/>
      <c r="SIU114" s="23"/>
      <c r="SIV114" s="23"/>
      <c r="SIW114" s="23"/>
      <c r="SIX114" s="23"/>
      <c r="SIY114" s="23"/>
      <c r="SIZ114" s="23"/>
      <c r="SJA114" s="23"/>
      <c r="SJB114" s="23"/>
      <c r="SJC114" s="23"/>
      <c r="SJD114" s="23"/>
      <c r="SJE114" s="23"/>
      <c r="SJF114" s="23"/>
      <c r="SJG114" s="23"/>
      <c r="SJH114" s="22"/>
      <c r="SJI114" s="23"/>
      <c r="SJJ114" s="23"/>
      <c r="SJK114" s="23"/>
      <c r="SJL114" s="23"/>
      <c r="SJM114" s="23"/>
      <c r="SJN114" s="23"/>
      <c r="SJO114" s="23"/>
      <c r="SJP114" s="23"/>
      <c r="SJQ114" s="23"/>
      <c r="SJR114" s="23"/>
      <c r="SJS114" s="23"/>
      <c r="SJT114" s="23"/>
      <c r="SJU114" s="23"/>
      <c r="SJV114" s="23"/>
      <c r="SJW114" s="23"/>
      <c r="SJX114" s="23"/>
      <c r="SJY114" s="23"/>
      <c r="SJZ114" s="23"/>
      <c r="SKA114" s="23"/>
      <c r="SKB114" s="23"/>
      <c r="SKC114" s="23"/>
      <c r="SKD114" s="22"/>
      <c r="SKE114" s="23"/>
      <c r="SKF114" s="23"/>
      <c r="SKG114" s="23"/>
      <c r="SKH114" s="23"/>
      <c r="SKI114" s="23"/>
      <c r="SKJ114" s="23"/>
      <c r="SKK114" s="23"/>
      <c r="SKL114" s="23"/>
      <c r="SKM114" s="23"/>
      <c r="SKN114" s="23"/>
      <c r="SKO114" s="23"/>
      <c r="SKP114" s="23"/>
      <c r="SKQ114" s="23"/>
      <c r="SKR114" s="23"/>
      <c r="SKS114" s="23"/>
      <c r="SKT114" s="23"/>
      <c r="SKU114" s="23"/>
      <c r="SKV114" s="23"/>
      <c r="SKW114" s="23"/>
      <c r="SKX114" s="23"/>
      <c r="SKY114" s="23"/>
      <c r="SKZ114" s="22"/>
      <c r="SLA114" s="23"/>
      <c r="SLB114" s="23"/>
      <c r="SLC114" s="23"/>
      <c r="SLD114" s="23"/>
      <c r="SLE114" s="23"/>
      <c r="SLF114" s="23"/>
      <c r="SLG114" s="23"/>
      <c r="SLH114" s="23"/>
      <c r="SLI114" s="23"/>
      <c r="SLJ114" s="23"/>
      <c r="SLK114" s="23"/>
      <c r="SLL114" s="23"/>
      <c r="SLM114" s="23"/>
      <c r="SLN114" s="23"/>
      <c r="SLO114" s="23"/>
      <c r="SLP114" s="23"/>
      <c r="SLQ114" s="23"/>
      <c r="SLR114" s="23"/>
      <c r="SLS114" s="23"/>
      <c r="SLT114" s="23"/>
      <c r="SLU114" s="23"/>
      <c r="SLV114" s="22"/>
      <c r="SLW114" s="23"/>
      <c r="SLX114" s="23"/>
      <c r="SLY114" s="23"/>
      <c r="SLZ114" s="23"/>
      <c r="SMA114" s="23"/>
      <c r="SMB114" s="23"/>
      <c r="SMC114" s="23"/>
      <c r="SMD114" s="23"/>
      <c r="SME114" s="23"/>
      <c r="SMF114" s="23"/>
      <c r="SMG114" s="23"/>
      <c r="SMH114" s="23"/>
      <c r="SMI114" s="23"/>
      <c r="SMJ114" s="23"/>
      <c r="SMK114" s="23"/>
      <c r="SML114" s="23"/>
      <c r="SMM114" s="23"/>
      <c r="SMN114" s="23"/>
      <c r="SMO114" s="23"/>
      <c r="SMP114" s="23"/>
      <c r="SMQ114" s="23"/>
      <c r="SMR114" s="22"/>
      <c r="SMS114" s="23"/>
      <c r="SMT114" s="23"/>
      <c r="SMU114" s="23"/>
      <c r="SMV114" s="23"/>
      <c r="SMW114" s="23"/>
      <c r="SMX114" s="23"/>
      <c r="SMY114" s="23"/>
      <c r="SMZ114" s="23"/>
      <c r="SNA114" s="23"/>
      <c r="SNB114" s="23"/>
      <c r="SNC114" s="23"/>
      <c r="SND114" s="23"/>
      <c r="SNE114" s="23"/>
      <c r="SNF114" s="23"/>
      <c r="SNG114" s="23"/>
      <c r="SNH114" s="23"/>
      <c r="SNI114" s="23"/>
      <c r="SNJ114" s="23"/>
      <c r="SNK114" s="23"/>
      <c r="SNL114" s="23"/>
      <c r="SNM114" s="23"/>
      <c r="SNN114" s="22"/>
      <c r="SNO114" s="23"/>
      <c r="SNP114" s="23"/>
      <c r="SNQ114" s="23"/>
      <c r="SNR114" s="23"/>
      <c r="SNS114" s="23"/>
      <c r="SNT114" s="23"/>
      <c r="SNU114" s="23"/>
      <c r="SNV114" s="23"/>
      <c r="SNW114" s="23"/>
      <c r="SNX114" s="23"/>
      <c r="SNY114" s="23"/>
      <c r="SNZ114" s="23"/>
      <c r="SOA114" s="23"/>
      <c r="SOB114" s="23"/>
      <c r="SOC114" s="23"/>
      <c r="SOD114" s="23"/>
      <c r="SOE114" s="23"/>
      <c r="SOF114" s="23"/>
      <c r="SOG114" s="23"/>
      <c r="SOH114" s="23"/>
      <c r="SOI114" s="23"/>
      <c r="SOJ114" s="22"/>
      <c r="SOK114" s="23"/>
      <c r="SOL114" s="23"/>
      <c r="SOM114" s="23"/>
      <c r="SON114" s="23"/>
      <c r="SOO114" s="23"/>
      <c r="SOP114" s="23"/>
      <c r="SOQ114" s="23"/>
      <c r="SOR114" s="23"/>
      <c r="SOS114" s="23"/>
      <c r="SOT114" s="23"/>
      <c r="SOU114" s="23"/>
      <c r="SOV114" s="23"/>
      <c r="SOW114" s="23"/>
      <c r="SOX114" s="23"/>
      <c r="SOY114" s="23"/>
      <c r="SOZ114" s="23"/>
      <c r="SPA114" s="23"/>
      <c r="SPB114" s="23"/>
      <c r="SPC114" s="23"/>
      <c r="SPD114" s="23"/>
      <c r="SPE114" s="23"/>
      <c r="SPF114" s="22"/>
      <c r="SPG114" s="23"/>
      <c r="SPH114" s="23"/>
      <c r="SPI114" s="23"/>
      <c r="SPJ114" s="23"/>
      <c r="SPK114" s="23"/>
      <c r="SPL114" s="23"/>
      <c r="SPM114" s="23"/>
      <c r="SPN114" s="23"/>
      <c r="SPO114" s="23"/>
      <c r="SPP114" s="23"/>
      <c r="SPQ114" s="23"/>
      <c r="SPR114" s="23"/>
      <c r="SPS114" s="23"/>
      <c r="SPT114" s="23"/>
      <c r="SPU114" s="23"/>
      <c r="SPV114" s="23"/>
      <c r="SPW114" s="23"/>
      <c r="SPX114" s="23"/>
      <c r="SPY114" s="23"/>
      <c r="SPZ114" s="23"/>
      <c r="SQA114" s="23"/>
      <c r="SQB114" s="22"/>
      <c r="SQC114" s="23"/>
      <c r="SQD114" s="23"/>
      <c r="SQE114" s="23"/>
      <c r="SQF114" s="23"/>
      <c r="SQG114" s="23"/>
      <c r="SQH114" s="23"/>
      <c r="SQI114" s="23"/>
      <c r="SQJ114" s="23"/>
      <c r="SQK114" s="23"/>
      <c r="SQL114" s="23"/>
      <c r="SQM114" s="23"/>
      <c r="SQN114" s="23"/>
      <c r="SQO114" s="23"/>
      <c r="SQP114" s="23"/>
      <c r="SQQ114" s="23"/>
      <c r="SQR114" s="23"/>
      <c r="SQS114" s="23"/>
      <c r="SQT114" s="23"/>
      <c r="SQU114" s="23"/>
      <c r="SQV114" s="23"/>
      <c r="SQW114" s="23"/>
      <c r="SQX114" s="22"/>
      <c r="SQY114" s="23"/>
      <c r="SQZ114" s="23"/>
      <c r="SRA114" s="23"/>
      <c r="SRB114" s="23"/>
      <c r="SRC114" s="23"/>
      <c r="SRD114" s="23"/>
      <c r="SRE114" s="23"/>
      <c r="SRF114" s="23"/>
      <c r="SRG114" s="23"/>
      <c r="SRH114" s="23"/>
      <c r="SRI114" s="23"/>
      <c r="SRJ114" s="23"/>
      <c r="SRK114" s="23"/>
      <c r="SRL114" s="23"/>
      <c r="SRM114" s="23"/>
      <c r="SRN114" s="23"/>
      <c r="SRO114" s="23"/>
      <c r="SRP114" s="23"/>
      <c r="SRQ114" s="23"/>
      <c r="SRR114" s="23"/>
      <c r="SRS114" s="23"/>
      <c r="SRT114" s="22"/>
      <c r="SRU114" s="23"/>
      <c r="SRV114" s="23"/>
      <c r="SRW114" s="23"/>
      <c r="SRX114" s="23"/>
      <c r="SRY114" s="23"/>
      <c r="SRZ114" s="23"/>
      <c r="SSA114" s="23"/>
      <c r="SSB114" s="23"/>
      <c r="SSC114" s="23"/>
      <c r="SSD114" s="23"/>
      <c r="SSE114" s="23"/>
      <c r="SSF114" s="23"/>
      <c r="SSG114" s="23"/>
      <c r="SSH114" s="23"/>
      <c r="SSI114" s="23"/>
      <c r="SSJ114" s="23"/>
      <c r="SSK114" s="23"/>
      <c r="SSL114" s="23"/>
      <c r="SSM114" s="23"/>
      <c r="SSN114" s="23"/>
      <c r="SSO114" s="23"/>
      <c r="SSP114" s="22"/>
      <c r="SSQ114" s="23"/>
      <c r="SSR114" s="23"/>
      <c r="SSS114" s="23"/>
      <c r="SST114" s="23"/>
      <c r="SSU114" s="23"/>
      <c r="SSV114" s="23"/>
      <c r="SSW114" s="23"/>
      <c r="SSX114" s="23"/>
      <c r="SSY114" s="23"/>
      <c r="SSZ114" s="23"/>
      <c r="STA114" s="23"/>
      <c r="STB114" s="23"/>
      <c r="STC114" s="23"/>
      <c r="STD114" s="23"/>
      <c r="STE114" s="23"/>
      <c r="STF114" s="23"/>
      <c r="STG114" s="23"/>
      <c r="STH114" s="23"/>
      <c r="STI114" s="23"/>
      <c r="STJ114" s="23"/>
      <c r="STK114" s="23"/>
      <c r="STL114" s="22"/>
      <c r="STM114" s="23"/>
      <c r="STN114" s="23"/>
      <c r="STO114" s="23"/>
      <c r="STP114" s="23"/>
      <c r="STQ114" s="23"/>
      <c r="STR114" s="23"/>
      <c r="STS114" s="23"/>
      <c r="STT114" s="23"/>
      <c r="STU114" s="23"/>
      <c r="STV114" s="23"/>
      <c r="STW114" s="23"/>
      <c r="STX114" s="23"/>
      <c r="STY114" s="23"/>
      <c r="STZ114" s="23"/>
      <c r="SUA114" s="23"/>
      <c r="SUB114" s="23"/>
      <c r="SUC114" s="23"/>
      <c r="SUD114" s="23"/>
      <c r="SUE114" s="23"/>
      <c r="SUF114" s="23"/>
      <c r="SUG114" s="23"/>
      <c r="SUH114" s="22"/>
      <c r="SUI114" s="23"/>
      <c r="SUJ114" s="23"/>
      <c r="SUK114" s="23"/>
      <c r="SUL114" s="23"/>
      <c r="SUM114" s="23"/>
      <c r="SUN114" s="23"/>
      <c r="SUO114" s="23"/>
      <c r="SUP114" s="23"/>
      <c r="SUQ114" s="23"/>
      <c r="SUR114" s="23"/>
      <c r="SUS114" s="23"/>
      <c r="SUT114" s="23"/>
      <c r="SUU114" s="23"/>
      <c r="SUV114" s="23"/>
      <c r="SUW114" s="23"/>
      <c r="SUX114" s="23"/>
      <c r="SUY114" s="23"/>
      <c r="SUZ114" s="23"/>
      <c r="SVA114" s="23"/>
      <c r="SVB114" s="23"/>
      <c r="SVC114" s="23"/>
      <c r="SVD114" s="22"/>
      <c r="SVE114" s="23"/>
      <c r="SVF114" s="23"/>
      <c r="SVG114" s="23"/>
      <c r="SVH114" s="23"/>
      <c r="SVI114" s="23"/>
      <c r="SVJ114" s="23"/>
      <c r="SVK114" s="23"/>
      <c r="SVL114" s="23"/>
      <c r="SVM114" s="23"/>
      <c r="SVN114" s="23"/>
      <c r="SVO114" s="23"/>
      <c r="SVP114" s="23"/>
      <c r="SVQ114" s="23"/>
      <c r="SVR114" s="23"/>
      <c r="SVS114" s="23"/>
      <c r="SVT114" s="23"/>
      <c r="SVU114" s="23"/>
      <c r="SVV114" s="23"/>
      <c r="SVW114" s="23"/>
      <c r="SVX114" s="23"/>
      <c r="SVY114" s="23"/>
      <c r="SVZ114" s="22"/>
      <c r="SWA114" s="23"/>
      <c r="SWB114" s="23"/>
      <c r="SWC114" s="23"/>
      <c r="SWD114" s="23"/>
      <c r="SWE114" s="23"/>
      <c r="SWF114" s="23"/>
      <c r="SWG114" s="23"/>
      <c r="SWH114" s="23"/>
      <c r="SWI114" s="23"/>
      <c r="SWJ114" s="23"/>
      <c r="SWK114" s="23"/>
      <c r="SWL114" s="23"/>
      <c r="SWM114" s="23"/>
      <c r="SWN114" s="23"/>
      <c r="SWO114" s="23"/>
      <c r="SWP114" s="23"/>
      <c r="SWQ114" s="23"/>
      <c r="SWR114" s="23"/>
      <c r="SWS114" s="23"/>
      <c r="SWT114" s="23"/>
      <c r="SWU114" s="23"/>
      <c r="SWV114" s="22"/>
      <c r="SWW114" s="23"/>
      <c r="SWX114" s="23"/>
      <c r="SWY114" s="23"/>
      <c r="SWZ114" s="23"/>
      <c r="SXA114" s="23"/>
      <c r="SXB114" s="23"/>
      <c r="SXC114" s="23"/>
      <c r="SXD114" s="23"/>
      <c r="SXE114" s="23"/>
      <c r="SXF114" s="23"/>
      <c r="SXG114" s="23"/>
      <c r="SXH114" s="23"/>
      <c r="SXI114" s="23"/>
      <c r="SXJ114" s="23"/>
      <c r="SXK114" s="23"/>
      <c r="SXL114" s="23"/>
      <c r="SXM114" s="23"/>
      <c r="SXN114" s="23"/>
      <c r="SXO114" s="23"/>
      <c r="SXP114" s="23"/>
      <c r="SXQ114" s="23"/>
      <c r="SXR114" s="22"/>
      <c r="SXS114" s="23"/>
      <c r="SXT114" s="23"/>
      <c r="SXU114" s="23"/>
      <c r="SXV114" s="23"/>
      <c r="SXW114" s="23"/>
      <c r="SXX114" s="23"/>
      <c r="SXY114" s="23"/>
      <c r="SXZ114" s="23"/>
      <c r="SYA114" s="23"/>
      <c r="SYB114" s="23"/>
      <c r="SYC114" s="23"/>
      <c r="SYD114" s="23"/>
      <c r="SYE114" s="23"/>
      <c r="SYF114" s="23"/>
      <c r="SYG114" s="23"/>
      <c r="SYH114" s="23"/>
      <c r="SYI114" s="23"/>
      <c r="SYJ114" s="23"/>
      <c r="SYK114" s="23"/>
      <c r="SYL114" s="23"/>
      <c r="SYM114" s="23"/>
      <c r="SYN114" s="22"/>
      <c r="SYO114" s="23"/>
      <c r="SYP114" s="23"/>
      <c r="SYQ114" s="23"/>
      <c r="SYR114" s="23"/>
      <c r="SYS114" s="23"/>
      <c r="SYT114" s="23"/>
      <c r="SYU114" s="23"/>
      <c r="SYV114" s="23"/>
      <c r="SYW114" s="23"/>
      <c r="SYX114" s="23"/>
      <c r="SYY114" s="23"/>
      <c r="SYZ114" s="23"/>
      <c r="SZA114" s="23"/>
      <c r="SZB114" s="23"/>
      <c r="SZC114" s="23"/>
      <c r="SZD114" s="23"/>
      <c r="SZE114" s="23"/>
      <c r="SZF114" s="23"/>
      <c r="SZG114" s="23"/>
      <c r="SZH114" s="23"/>
      <c r="SZI114" s="23"/>
      <c r="SZJ114" s="22"/>
      <c r="SZK114" s="23"/>
      <c r="SZL114" s="23"/>
      <c r="SZM114" s="23"/>
      <c r="SZN114" s="23"/>
      <c r="SZO114" s="23"/>
      <c r="SZP114" s="23"/>
      <c r="SZQ114" s="23"/>
      <c r="SZR114" s="23"/>
      <c r="SZS114" s="23"/>
      <c r="SZT114" s="23"/>
      <c r="SZU114" s="23"/>
      <c r="SZV114" s="23"/>
      <c r="SZW114" s="23"/>
      <c r="SZX114" s="23"/>
      <c r="SZY114" s="23"/>
      <c r="SZZ114" s="23"/>
      <c r="TAA114" s="23"/>
      <c r="TAB114" s="23"/>
      <c r="TAC114" s="23"/>
      <c r="TAD114" s="23"/>
      <c r="TAE114" s="23"/>
      <c r="TAF114" s="22"/>
      <c r="TAG114" s="23"/>
      <c r="TAH114" s="23"/>
      <c r="TAI114" s="23"/>
      <c r="TAJ114" s="23"/>
      <c r="TAK114" s="23"/>
      <c r="TAL114" s="23"/>
      <c r="TAM114" s="23"/>
      <c r="TAN114" s="23"/>
      <c r="TAO114" s="23"/>
      <c r="TAP114" s="23"/>
      <c r="TAQ114" s="23"/>
      <c r="TAR114" s="23"/>
      <c r="TAS114" s="23"/>
      <c r="TAT114" s="23"/>
      <c r="TAU114" s="23"/>
      <c r="TAV114" s="23"/>
      <c r="TAW114" s="23"/>
      <c r="TAX114" s="23"/>
      <c r="TAY114" s="23"/>
      <c r="TAZ114" s="23"/>
      <c r="TBA114" s="23"/>
      <c r="TBB114" s="22"/>
      <c r="TBC114" s="23"/>
      <c r="TBD114" s="23"/>
      <c r="TBE114" s="23"/>
      <c r="TBF114" s="23"/>
      <c r="TBG114" s="23"/>
      <c r="TBH114" s="23"/>
      <c r="TBI114" s="23"/>
      <c r="TBJ114" s="23"/>
      <c r="TBK114" s="23"/>
      <c r="TBL114" s="23"/>
      <c r="TBM114" s="23"/>
      <c r="TBN114" s="23"/>
      <c r="TBO114" s="23"/>
      <c r="TBP114" s="23"/>
      <c r="TBQ114" s="23"/>
      <c r="TBR114" s="23"/>
      <c r="TBS114" s="23"/>
      <c r="TBT114" s="23"/>
      <c r="TBU114" s="23"/>
      <c r="TBV114" s="23"/>
      <c r="TBW114" s="23"/>
      <c r="TBX114" s="22"/>
      <c r="TBY114" s="23"/>
      <c r="TBZ114" s="23"/>
      <c r="TCA114" s="23"/>
      <c r="TCB114" s="23"/>
      <c r="TCC114" s="23"/>
      <c r="TCD114" s="23"/>
      <c r="TCE114" s="23"/>
      <c r="TCF114" s="23"/>
      <c r="TCG114" s="23"/>
      <c r="TCH114" s="23"/>
      <c r="TCI114" s="23"/>
      <c r="TCJ114" s="23"/>
      <c r="TCK114" s="23"/>
      <c r="TCL114" s="23"/>
      <c r="TCM114" s="23"/>
      <c r="TCN114" s="23"/>
      <c r="TCO114" s="23"/>
      <c r="TCP114" s="23"/>
      <c r="TCQ114" s="23"/>
      <c r="TCR114" s="23"/>
      <c r="TCS114" s="23"/>
      <c r="TCT114" s="22"/>
      <c r="TCU114" s="23"/>
      <c r="TCV114" s="23"/>
      <c r="TCW114" s="23"/>
      <c r="TCX114" s="23"/>
      <c r="TCY114" s="23"/>
      <c r="TCZ114" s="23"/>
      <c r="TDA114" s="23"/>
      <c r="TDB114" s="23"/>
      <c r="TDC114" s="23"/>
      <c r="TDD114" s="23"/>
      <c r="TDE114" s="23"/>
      <c r="TDF114" s="23"/>
      <c r="TDG114" s="23"/>
      <c r="TDH114" s="23"/>
      <c r="TDI114" s="23"/>
      <c r="TDJ114" s="23"/>
      <c r="TDK114" s="23"/>
      <c r="TDL114" s="23"/>
      <c r="TDM114" s="23"/>
      <c r="TDN114" s="23"/>
      <c r="TDO114" s="23"/>
      <c r="TDP114" s="22"/>
      <c r="TDQ114" s="23"/>
      <c r="TDR114" s="23"/>
      <c r="TDS114" s="23"/>
      <c r="TDT114" s="23"/>
      <c r="TDU114" s="23"/>
      <c r="TDV114" s="23"/>
      <c r="TDW114" s="23"/>
      <c r="TDX114" s="23"/>
      <c r="TDY114" s="23"/>
      <c r="TDZ114" s="23"/>
      <c r="TEA114" s="23"/>
      <c r="TEB114" s="23"/>
      <c r="TEC114" s="23"/>
      <c r="TED114" s="23"/>
      <c r="TEE114" s="23"/>
      <c r="TEF114" s="23"/>
      <c r="TEG114" s="23"/>
      <c r="TEH114" s="23"/>
      <c r="TEI114" s="23"/>
      <c r="TEJ114" s="23"/>
      <c r="TEK114" s="23"/>
      <c r="TEL114" s="22"/>
      <c r="TEM114" s="23"/>
      <c r="TEN114" s="23"/>
      <c r="TEO114" s="23"/>
      <c r="TEP114" s="23"/>
      <c r="TEQ114" s="23"/>
      <c r="TER114" s="23"/>
      <c r="TES114" s="23"/>
      <c r="TET114" s="23"/>
      <c r="TEU114" s="23"/>
      <c r="TEV114" s="23"/>
      <c r="TEW114" s="23"/>
      <c r="TEX114" s="23"/>
      <c r="TEY114" s="23"/>
      <c r="TEZ114" s="23"/>
      <c r="TFA114" s="23"/>
      <c r="TFB114" s="23"/>
      <c r="TFC114" s="23"/>
      <c r="TFD114" s="23"/>
      <c r="TFE114" s="23"/>
      <c r="TFF114" s="23"/>
      <c r="TFG114" s="23"/>
      <c r="TFH114" s="22"/>
      <c r="TFI114" s="23"/>
      <c r="TFJ114" s="23"/>
      <c r="TFK114" s="23"/>
      <c r="TFL114" s="23"/>
      <c r="TFM114" s="23"/>
      <c r="TFN114" s="23"/>
      <c r="TFO114" s="23"/>
      <c r="TFP114" s="23"/>
      <c r="TFQ114" s="23"/>
      <c r="TFR114" s="23"/>
      <c r="TFS114" s="23"/>
      <c r="TFT114" s="23"/>
      <c r="TFU114" s="23"/>
      <c r="TFV114" s="23"/>
      <c r="TFW114" s="23"/>
      <c r="TFX114" s="23"/>
      <c r="TFY114" s="23"/>
      <c r="TFZ114" s="23"/>
      <c r="TGA114" s="23"/>
      <c r="TGB114" s="23"/>
      <c r="TGC114" s="23"/>
      <c r="TGD114" s="22"/>
      <c r="TGE114" s="23"/>
      <c r="TGF114" s="23"/>
      <c r="TGG114" s="23"/>
      <c r="TGH114" s="23"/>
      <c r="TGI114" s="23"/>
      <c r="TGJ114" s="23"/>
      <c r="TGK114" s="23"/>
      <c r="TGL114" s="23"/>
      <c r="TGM114" s="23"/>
      <c r="TGN114" s="23"/>
      <c r="TGO114" s="23"/>
      <c r="TGP114" s="23"/>
      <c r="TGQ114" s="23"/>
      <c r="TGR114" s="23"/>
      <c r="TGS114" s="23"/>
      <c r="TGT114" s="23"/>
      <c r="TGU114" s="23"/>
      <c r="TGV114" s="23"/>
      <c r="TGW114" s="23"/>
      <c r="TGX114" s="23"/>
      <c r="TGY114" s="23"/>
      <c r="TGZ114" s="22"/>
      <c r="THA114" s="23"/>
      <c r="THB114" s="23"/>
      <c r="THC114" s="23"/>
      <c r="THD114" s="23"/>
      <c r="THE114" s="23"/>
      <c r="THF114" s="23"/>
      <c r="THG114" s="23"/>
      <c r="THH114" s="23"/>
      <c r="THI114" s="23"/>
      <c r="THJ114" s="23"/>
      <c r="THK114" s="23"/>
      <c r="THL114" s="23"/>
      <c r="THM114" s="23"/>
      <c r="THN114" s="23"/>
      <c r="THO114" s="23"/>
      <c r="THP114" s="23"/>
      <c r="THQ114" s="23"/>
      <c r="THR114" s="23"/>
      <c r="THS114" s="23"/>
      <c r="THT114" s="23"/>
      <c r="THU114" s="23"/>
      <c r="THV114" s="22"/>
      <c r="THW114" s="23"/>
      <c r="THX114" s="23"/>
      <c r="THY114" s="23"/>
      <c r="THZ114" s="23"/>
      <c r="TIA114" s="23"/>
      <c r="TIB114" s="23"/>
      <c r="TIC114" s="23"/>
      <c r="TID114" s="23"/>
      <c r="TIE114" s="23"/>
      <c r="TIF114" s="23"/>
      <c r="TIG114" s="23"/>
      <c r="TIH114" s="23"/>
      <c r="TII114" s="23"/>
      <c r="TIJ114" s="23"/>
      <c r="TIK114" s="23"/>
      <c r="TIL114" s="23"/>
      <c r="TIM114" s="23"/>
      <c r="TIN114" s="23"/>
      <c r="TIO114" s="23"/>
      <c r="TIP114" s="23"/>
      <c r="TIQ114" s="23"/>
      <c r="TIR114" s="22"/>
      <c r="TIS114" s="23"/>
      <c r="TIT114" s="23"/>
      <c r="TIU114" s="23"/>
      <c r="TIV114" s="23"/>
      <c r="TIW114" s="23"/>
      <c r="TIX114" s="23"/>
      <c r="TIY114" s="23"/>
      <c r="TIZ114" s="23"/>
      <c r="TJA114" s="23"/>
      <c r="TJB114" s="23"/>
      <c r="TJC114" s="23"/>
      <c r="TJD114" s="23"/>
      <c r="TJE114" s="23"/>
      <c r="TJF114" s="23"/>
      <c r="TJG114" s="23"/>
      <c r="TJH114" s="23"/>
      <c r="TJI114" s="23"/>
      <c r="TJJ114" s="23"/>
      <c r="TJK114" s="23"/>
      <c r="TJL114" s="23"/>
      <c r="TJM114" s="23"/>
      <c r="TJN114" s="22"/>
      <c r="TJO114" s="23"/>
      <c r="TJP114" s="23"/>
      <c r="TJQ114" s="23"/>
      <c r="TJR114" s="23"/>
      <c r="TJS114" s="23"/>
      <c r="TJT114" s="23"/>
      <c r="TJU114" s="23"/>
      <c r="TJV114" s="23"/>
      <c r="TJW114" s="23"/>
      <c r="TJX114" s="23"/>
      <c r="TJY114" s="23"/>
      <c r="TJZ114" s="23"/>
      <c r="TKA114" s="23"/>
      <c r="TKB114" s="23"/>
      <c r="TKC114" s="23"/>
      <c r="TKD114" s="23"/>
      <c r="TKE114" s="23"/>
      <c r="TKF114" s="23"/>
      <c r="TKG114" s="23"/>
      <c r="TKH114" s="23"/>
      <c r="TKI114" s="23"/>
      <c r="TKJ114" s="22"/>
      <c r="TKK114" s="23"/>
      <c r="TKL114" s="23"/>
      <c r="TKM114" s="23"/>
      <c r="TKN114" s="23"/>
      <c r="TKO114" s="23"/>
      <c r="TKP114" s="23"/>
      <c r="TKQ114" s="23"/>
      <c r="TKR114" s="23"/>
      <c r="TKS114" s="23"/>
      <c r="TKT114" s="23"/>
      <c r="TKU114" s="23"/>
      <c r="TKV114" s="23"/>
      <c r="TKW114" s="23"/>
      <c r="TKX114" s="23"/>
      <c r="TKY114" s="23"/>
      <c r="TKZ114" s="23"/>
      <c r="TLA114" s="23"/>
      <c r="TLB114" s="23"/>
      <c r="TLC114" s="23"/>
      <c r="TLD114" s="23"/>
      <c r="TLE114" s="23"/>
      <c r="TLF114" s="22"/>
      <c r="TLG114" s="23"/>
      <c r="TLH114" s="23"/>
      <c r="TLI114" s="23"/>
      <c r="TLJ114" s="23"/>
      <c r="TLK114" s="23"/>
      <c r="TLL114" s="23"/>
      <c r="TLM114" s="23"/>
      <c r="TLN114" s="23"/>
      <c r="TLO114" s="23"/>
      <c r="TLP114" s="23"/>
      <c r="TLQ114" s="23"/>
      <c r="TLR114" s="23"/>
      <c r="TLS114" s="23"/>
      <c r="TLT114" s="23"/>
      <c r="TLU114" s="23"/>
      <c r="TLV114" s="23"/>
      <c r="TLW114" s="23"/>
      <c r="TLX114" s="23"/>
      <c r="TLY114" s="23"/>
      <c r="TLZ114" s="23"/>
      <c r="TMA114" s="23"/>
      <c r="TMB114" s="22"/>
      <c r="TMC114" s="23"/>
      <c r="TMD114" s="23"/>
      <c r="TME114" s="23"/>
      <c r="TMF114" s="23"/>
      <c r="TMG114" s="23"/>
      <c r="TMH114" s="23"/>
      <c r="TMI114" s="23"/>
      <c r="TMJ114" s="23"/>
      <c r="TMK114" s="23"/>
      <c r="TML114" s="23"/>
      <c r="TMM114" s="23"/>
      <c r="TMN114" s="23"/>
      <c r="TMO114" s="23"/>
      <c r="TMP114" s="23"/>
      <c r="TMQ114" s="23"/>
      <c r="TMR114" s="23"/>
      <c r="TMS114" s="23"/>
      <c r="TMT114" s="23"/>
      <c r="TMU114" s="23"/>
      <c r="TMV114" s="23"/>
      <c r="TMW114" s="23"/>
      <c r="TMX114" s="22"/>
      <c r="TMY114" s="23"/>
      <c r="TMZ114" s="23"/>
      <c r="TNA114" s="23"/>
      <c r="TNB114" s="23"/>
      <c r="TNC114" s="23"/>
      <c r="TND114" s="23"/>
      <c r="TNE114" s="23"/>
      <c r="TNF114" s="23"/>
      <c r="TNG114" s="23"/>
      <c r="TNH114" s="23"/>
      <c r="TNI114" s="23"/>
      <c r="TNJ114" s="23"/>
      <c r="TNK114" s="23"/>
      <c r="TNL114" s="23"/>
      <c r="TNM114" s="23"/>
      <c r="TNN114" s="23"/>
      <c r="TNO114" s="23"/>
      <c r="TNP114" s="23"/>
      <c r="TNQ114" s="23"/>
      <c r="TNR114" s="23"/>
      <c r="TNS114" s="23"/>
      <c r="TNT114" s="22"/>
      <c r="TNU114" s="23"/>
      <c r="TNV114" s="23"/>
      <c r="TNW114" s="23"/>
      <c r="TNX114" s="23"/>
      <c r="TNY114" s="23"/>
      <c r="TNZ114" s="23"/>
      <c r="TOA114" s="23"/>
      <c r="TOB114" s="23"/>
      <c r="TOC114" s="23"/>
      <c r="TOD114" s="23"/>
      <c r="TOE114" s="23"/>
      <c r="TOF114" s="23"/>
      <c r="TOG114" s="23"/>
      <c r="TOH114" s="23"/>
      <c r="TOI114" s="23"/>
      <c r="TOJ114" s="23"/>
      <c r="TOK114" s="23"/>
      <c r="TOL114" s="23"/>
      <c r="TOM114" s="23"/>
      <c r="TON114" s="23"/>
      <c r="TOO114" s="23"/>
      <c r="TOP114" s="22"/>
      <c r="TOQ114" s="23"/>
      <c r="TOR114" s="23"/>
      <c r="TOS114" s="23"/>
      <c r="TOT114" s="23"/>
      <c r="TOU114" s="23"/>
      <c r="TOV114" s="23"/>
      <c r="TOW114" s="23"/>
      <c r="TOX114" s="23"/>
      <c r="TOY114" s="23"/>
      <c r="TOZ114" s="23"/>
      <c r="TPA114" s="23"/>
      <c r="TPB114" s="23"/>
      <c r="TPC114" s="23"/>
      <c r="TPD114" s="23"/>
      <c r="TPE114" s="23"/>
      <c r="TPF114" s="23"/>
      <c r="TPG114" s="23"/>
      <c r="TPH114" s="23"/>
      <c r="TPI114" s="23"/>
      <c r="TPJ114" s="23"/>
      <c r="TPK114" s="23"/>
      <c r="TPL114" s="22"/>
      <c r="TPM114" s="23"/>
      <c r="TPN114" s="23"/>
      <c r="TPO114" s="23"/>
      <c r="TPP114" s="23"/>
      <c r="TPQ114" s="23"/>
      <c r="TPR114" s="23"/>
      <c r="TPS114" s="23"/>
      <c r="TPT114" s="23"/>
      <c r="TPU114" s="23"/>
      <c r="TPV114" s="23"/>
      <c r="TPW114" s="23"/>
      <c r="TPX114" s="23"/>
      <c r="TPY114" s="23"/>
      <c r="TPZ114" s="23"/>
      <c r="TQA114" s="23"/>
      <c r="TQB114" s="23"/>
      <c r="TQC114" s="23"/>
      <c r="TQD114" s="23"/>
      <c r="TQE114" s="23"/>
      <c r="TQF114" s="23"/>
      <c r="TQG114" s="23"/>
      <c r="TQH114" s="22"/>
      <c r="TQI114" s="23"/>
      <c r="TQJ114" s="23"/>
      <c r="TQK114" s="23"/>
      <c r="TQL114" s="23"/>
      <c r="TQM114" s="23"/>
      <c r="TQN114" s="23"/>
      <c r="TQO114" s="23"/>
      <c r="TQP114" s="23"/>
      <c r="TQQ114" s="23"/>
      <c r="TQR114" s="23"/>
      <c r="TQS114" s="23"/>
      <c r="TQT114" s="23"/>
      <c r="TQU114" s="23"/>
      <c r="TQV114" s="23"/>
      <c r="TQW114" s="23"/>
      <c r="TQX114" s="23"/>
      <c r="TQY114" s="23"/>
      <c r="TQZ114" s="23"/>
      <c r="TRA114" s="23"/>
      <c r="TRB114" s="23"/>
      <c r="TRC114" s="23"/>
      <c r="TRD114" s="22"/>
      <c r="TRE114" s="23"/>
      <c r="TRF114" s="23"/>
      <c r="TRG114" s="23"/>
      <c r="TRH114" s="23"/>
      <c r="TRI114" s="23"/>
      <c r="TRJ114" s="23"/>
      <c r="TRK114" s="23"/>
      <c r="TRL114" s="23"/>
      <c r="TRM114" s="23"/>
      <c r="TRN114" s="23"/>
      <c r="TRO114" s="23"/>
      <c r="TRP114" s="23"/>
      <c r="TRQ114" s="23"/>
      <c r="TRR114" s="23"/>
      <c r="TRS114" s="23"/>
      <c r="TRT114" s="23"/>
      <c r="TRU114" s="23"/>
      <c r="TRV114" s="23"/>
      <c r="TRW114" s="23"/>
      <c r="TRX114" s="23"/>
      <c r="TRY114" s="23"/>
      <c r="TRZ114" s="22"/>
      <c r="TSA114" s="23"/>
      <c r="TSB114" s="23"/>
      <c r="TSC114" s="23"/>
      <c r="TSD114" s="23"/>
      <c r="TSE114" s="23"/>
      <c r="TSF114" s="23"/>
      <c r="TSG114" s="23"/>
      <c r="TSH114" s="23"/>
      <c r="TSI114" s="23"/>
      <c r="TSJ114" s="23"/>
      <c r="TSK114" s="23"/>
      <c r="TSL114" s="23"/>
      <c r="TSM114" s="23"/>
      <c r="TSN114" s="23"/>
      <c r="TSO114" s="23"/>
      <c r="TSP114" s="23"/>
      <c r="TSQ114" s="23"/>
      <c r="TSR114" s="23"/>
      <c r="TSS114" s="23"/>
      <c r="TST114" s="23"/>
      <c r="TSU114" s="23"/>
      <c r="TSV114" s="22"/>
      <c r="TSW114" s="23"/>
      <c r="TSX114" s="23"/>
      <c r="TSY114" s="23"/>
      <c r="TSZ114" s="23"/>
      <c r="TTA114" s="23"/>
      <c r="TTB114" s="23"/>
      <c r="TTC114" s="23"/>
      <c r="TTD114" s="23"/>
      <c r="TTE114" s="23"/>
      <c r="TTF114" s="23"/>
      <c r="TTG114" s="23"/>
      <c r="TTH114" s="23"/>
      <c r="TTI114" s="23"/>
      <c r="TTJ114" s="23"/>
      <c r="TTK114" s="23"/>
      <c r="TTL114" s="23"/>
      <c r="TTM114" s="23"/>
      <c r="TTN114" s="23"/>
      <c r="TTO114" s="23"/>
      <c r="TTP114" s="23"/>
      <c r="TTQ114" s="23"/>
      <c r="TTR114" s="22"/>
      <c r="TTS114" s="23"/>
      <c r="TTT114" s="23"/>
      <c r="TTU114" s="23"/>
      <c r="TTV114" s="23"/>
      <c r="TTW114" s="23"/>
      <c r="TTX114" s="23"/>
      <c r="TTY114" s="23"/>
      <c r="TTZ114" s="23"/>
      <c r="TUA114" s="23"/>
      <c r="TUB114" s="23"/>
      <c r="TUC114" s="23"/>
      <c r="TUD114" s="23"/>
      <c r="TUE114" s="23"/>
      <c r="TUF114" s="23"/>
      <c r="TUG114" s="23"/>
      <c r="TUH114" s="23"/>
      <c r="TUI114" s="23"/>
      <c r="TUJ114" s="23"/>
      <c r="TUK114" s="23"/>
      <c r="TUL114" s="23"/>
      <c r="TUM114" s="23"/>
      <c r="TUN114" s="22"/>
      <c r="TUO114" s="23"/>
      <c r="TUP114" s="23"/>
      <c r="TUQ114" s="23"/>
      <c r="TUR114" s="23"/>
      <c r="TUS114" s="23"/>
      <c r="TUT114" s="23"/>
      <c r="TUU114" s="23"/>
      <c r="TUV114" s="23"/>
      <c r="TUW114" s="23"/>
      <c r="TUX114" s="23"/>
      <c r="TUY114" s="23"/>
      <c r="TUZ114" s="23"/>
      <c r="TVA114" s="23"/>
      <c r="TVB114" s="23"/>
      <c r="TVC114" s="23"/>
      <c r="TVD114" s="23"/>
      <c r="TVE114" s="23"/>
      <c r="TVF114" s="23"/>
      <c r="TVG114" s="23"/>
      <c r="TVH114" s="23"/>
      <c r="TVI114" s="23"/>
      <c r="TVJ114" s="22"/>
      <c r="TVK114" s="23"/>
      <c r="TVL114" s="23"/>
      <c r="TVM114" s="23"/>
      <c r="TVN114" s="23"/>
      <c r="TVO114" s="23"/>
      <c r="TVP114" s="23"/>
      <c r="TVQ114" s="23"/>
      <c r="TVR114" s="23"/>
      <c r="TVS114" s="23"/>
      <c r="TVT114" s="23"/>
      <c r="TVU114" s="23"/>
      <c r="TVV114" s="23"/>
      <c r="TVW114" s="23"/>
      <c r="TVX114" s="23"/>
      <c r="TVY114" s="23"/>
      <c r="TVZ114" s="23"/>
      <c r="TWA114" s="23"/>
      <c r="TWB114" s="23"/>
      <c r="TWC114" s="23"/>
      <c r="TWD114" s="23"/>
      <c r="TWE114" s="23"/>
      <c r="TWF114" s="22"/>
      <c r="TWG114" s="23"/>
      <c r="TWH114" s="23"/>
      <c r="TWI114" s="23"/>
      <c r="TWJ114" s="23"/>
      <c r="TWK114" s="23"/>
      <c r="TWL114" s="23"/>
      <c r="TWM114" s="23"/>
      <c r="TWN114" s="23"/>
      <c r="TWO114" s="23"/>
      <c r="TWP114" s="23"/>
      <c r="TWQ114" s="23"/>
      <c r="TWR114" s="23"/>
      <c r="TWS114" s="23"/>
      <c r="TWT114" s="23"/>
      <c r="TWU114" s="23"/>
      <c r="TWV114" s="23"/>
      <c r="TWW114" s="23"/>
      <c r="TWX114" s="23"/>
      <c r="TWY114" s="23"/>
      <c r="TWZ114" s="23"/>
      <c r="TXA114" s="23"/>
      <c r="TXB114" s="22"/>
      <c r="TXC114" s="23"/>
      <c r="TXD114" s="23"/>
      <c r="TXE114" s="23"/>
      <c r="TXF114" s="23"/>
      <c r="TXG114" s="23"/>
      <c r="TXH114" s="23"/>
      <c r="TXI114" s="23"/>
      <c r="TXJ114" s="23"/>
      <c r="TXK114" s="23"/>
      <c r="TXL114" s="23"/>
      <c r="TXM114" s="23"/>
      <c r="TXN114" s="23"/>
      <c r="TXO114" s="23"/>
      <c r="TXP114" s="23"/>
      <c r="TXQ114" s="23"/>
      <c r="TXR114" s="23"/>
      <c r="TXS114" s="23"/>
      <c r="TXT114" s="23"/>
      <c r="TXU114" s="23"/>
      <c r="TXV114" s="23"/>
      <c r="TXW114" s="23"/>
      <c r="TXX114" s="22"/>
      <c r="TXY114" s="23"/>
      <c r="TXZ114" s="23"/>
      <c r="TYA114" s="23"/>
      <c r="TYB114" s="23"/>
      <c r="TYC114" s="23"/>
      <c r="TYD114" s="23"/>
      <c r="TYE114" s="23"/>
      <c r="TYF114" s="23"/>
      <c r="TYG114" s="23"/>
      <c r="TYH114" s="23"/>
      <c r="TYI114" s="23"/>
      <c r="TYJ114" s="23"/>
      <c r="TYK114" s="23"/>
      <c r="TYL114" s="23"/>
      <c r="TYM114" s="23"/>
      <c r="TYN114" s="23"/>
      <c r="TYO114" s="23"/>
      <c r="TYP114" s="23"/>
      <c r="TYQ114" s="23"/>
      <c r="TYR114" s="23"/>
      <c r="TYS114" s="23"/>
      <c r="TYT114" s="22"/>
      <c r="TYU114" s="23"/>
      <c r="TYV114" s="23"/>
      <c r="TYW114" s="23"/>
      <c r="TYX114" s="23"/>
      <c r="TYY114" s="23"/>
      <c r="TYZ114" s="23"/>
      <c r="TZA114" s="23"/>
      <c r="TZB114" s="23"/>
      <c r="TZC114" s="23"/>
      <c r="TZD114" s="23"/>
      <c r="TZE114" s="23"/>
      <c r="TZF114" s="23"/>
      <c r="TZG114" s="23"/>
      <c r="TZH114" s="23"/>
      <c r="TZI114" s="23"/>
      <c r="TZJ114" s="23"/>
      <c r="TZK114" s="23"/>
      <c r="TZL114" s="23"/>
      <c r="TZM114" s="23"/>
      <c r="TZN114" s="23"/>
      <c r="TZO114" s="23"/>
      <c r="TZP114" s="22"/>
      <c r="TZQ114" s="23"/>
      <c r="TZR114" s="23"/>
      <c r="TZS114" s="23"/>
      <c r="TZT114" s="23"/>
      <c r="TZU114" s="23"/>
      <c r="TZV114" s="23"/>
      <c r="TZW114" s="23"/>
      <c r="TZX114" s="23"/>
      <c r="TZY114" s="23"/>
      <c r="TZZ114" s="23"/>
      <c r="UAA114" s="23"/>
      <c r="UAB114" s="23"/>
      <c r="UAC114" s="23"/>
      <c r="UAD114" s="23"/>
      <c r="UAE114" s="23"/>
      <c r="UAF114" s="23"/>
      <c r="UAG114" s="23"/>
      <c r="UAH114" s="23"/>
      <c r="UAI114" s="23"/>
      <c r="UAJ114" s="23"/>
      <c r="UAK114" s="23"/>
      <c r="UAL114" s="22"/>
      <c r="UAM114" s="23"/>
      <c r="UAN114" s="23"/>
      <c r="UAO114" s="23"/>
      <c r="UAP114" s="23"/>
      <c r="UAQ114" s="23"/>
      <c r="UAR114" s="23"/>
      <c r="UAS114" s="23"/>
      <c r="UAT114" s="23"/>
      <c r="UAU114" s="23"/>
      <c r="UAV114" s="23"/>
      <c r="UAW114" s="23"/>
      <c r="UAX114" s="23"/>
      <c r="UAY114" s="23"/>
      <c r="UAZ114" s="23"/>
      <c r="UBA114" s="23"/>
      <c r="UBB114" s="23"/>
      <c r="UBC114" s="23"/>
      <c r="UBD114" s="23"/>
      <c r="UBE114" s="23"/>
      <c r="UBF114" s="23"/>
      <c r="UBG114" s="23"/>
      <c r="UBH114" s="22"/>
      <c r="UBI114" s="23"/>
      <c r="UBJ114" s="23"/>
      <c r="UBK114" s="23"/>
      <c r="UBL114" s="23"/>
      <c r="UBM114" s="23"/>
      <c r="UBN114" s="23"/>
      <c r="UBO114" s="23"/>
      <c r="UBP114" s="23"/>
      <c r="UBQ114" s="23"/>
      <c r="UBR114" s="23"/>
      <c r="UBS114" s="23"/>
      <c r="UBT114" s="23"/>
      <c r="UBU114" s="23"/>
      <c r="UBV114" s="23"/>
      <c r="UBW114" s="23"/>
      <c r="UBX114" s="23"/>
      <c r="UBY114" s="23"/>
      <c r="UBZ114" s="23"/>
      <c r="UCA114" s="23"/>
      <c r="UCB114" s="23"/>
      <c r="UCC114" s="23"/>
      <c r="UCD114" s="22"/>
      <c r="UCE114" s="23"/>
      <c r="UCF114" s="23"/>
      <c r="UCG114" s="23"/>
      <c r="UCH114" s="23"/>
      <c r="UCI114" s="23"/>
      <c r="UCJ114" s="23"/>
      <c r="UCK114" s="23"/>
      <c r="UCL114" s="23"/>
      <c r="UCM114" s="23"/>
      <c r="UCN114" s="23"/>
      <c r="UCO114" s="23"/>
      <c r="UCP114" s="23"/>
      <c r="UCQ114" s="23"/>
      <c r="UCR114" s="23"/>
      <c r="UCS114" s="23"/>
      <c r="UCT114" s="23"/>
      <c r="UCU114" s="23"/>
      <c r="UCV114" s="23"/>
      <c r="UCW114" s="23"/>
      <c r="UCX114" s="23"/>
      <c r="UCY114" s="23"/>
      <c r="UCZ114" s="22"/>
      <c r="UDA114" s="23"/>
      <c r="UDB114" s="23"/>
      <c r="UDC114" s="23"/>
      <c r="UDD114" s="23"/>
      <c r="UDE114" s="23"/>
      <c r="UDF114" s="23"/>
      <c r="UDG114" s="23"/>
      <c r="UDH114" s="23"/>
      <c r="UDI114" s="23"/>
      <c r="UDJ114" s="23"/>
      <c r="UDK114" s="23"/>
      <c r="UDL114" s="23"/>
      <c r="UDM114" s="23"/>
      <c r="UDN114" s="23"/>
      <c r="UDO114" s="23"/>
      <c r="UDP114" s="23"/>
      <c r="UDQ114" s="23"/>
      <c r="UDR114" s="23"/>
      <c r="UDS114" s="23"/>
      <c r="UDT114" s="23"/>
      <c r="UDU114" s="23"/>
      <c r="UDV114" s="22"/>
      <c r="UDW114" s="23"/>
      <c r="UDX114" s="23"/>
      <c r="UDY114" s="23"/>
      <c r="UDZ114" s="23"/>
      <c r="UEA114" s="23"/>
      <c r="UEB114" s="23"/>
      <c r="UEC114" s="23"/>
      <c r="UED114" s="23"/>
      <c r="UEE114" s="23"/>
      <c r="UEF114" s="23"/>
      <c r="UEG114" s="23"/>
      <c r="UEH114" s="23"/>
      <c r="UEI114" s="23"/>
      <c r="UEJ114" s="23"/>
      <c r="UEK114" s="23"/>
      <c r="UEL114" s="23"/>
      <c r="UEM114" s="23"/>
      <c r="UEN114" s="23"/>
      <c r="UEO114" s="23"/>
      <c r="UEP114" s="23"/>
      <c r="UEQ114" s="23"/>
      <c r="UER114" s="22"/>
      <c r="UES114" s="23"/>
      <c r="UET114" s="23"/>
      <c r="UEU114" s="23"/>
      <c r="UEV114" s="23"/>
      <c r="UEW114" s="23"/>
      <c r="UEX114" s="23"/>
      <c r="UEY114" s="23"/>
      <c r="UEZ114" s="23"/>
      <c r="UFA114" s="23"/>
      <c r="UFB114" s="23"/>
      <c r="UFC114" s="23"/>
      <c r="UFD114" s="23"/>
      <c r="UFE114" s="23"/>
      <c r="UFF114" s="23"/>
      <c r="UFG114" s="23"/>
      <c r="UFH114" s="23"/>
      <c r="UFI114" s="23"/>
      <c r="UFJ114" s="23"/>
      <c r="UFK114" s="23"/>
      <c r="UFL114" s="23"/>
      <c r="UFM114" s="23"/>
      <c r="UFN114" s="22"/>
      <c r="UFO114" s="23"/>
      <c r="UFP114" s="23"/>
      <c r="UFQ114" s="23"/>
      <c r="UFR114" s="23"/>
      <c r="UFS114" s="23"/>
      <c r="UFT114" s="23"/>
      <c r="UFU114" s="23"/>
      <c r="UFV114" s="23"/>
      <c r="UFW114" s="23"/>
      <c r="UFX114" s="23"/>
      <c r="UFY114" s="23"/>
      <c r="UFZ114" s="23"/>
      <c r="UGA114" s="23"/>
      <c r="UGB114" s="23"/>
      <c r="UGC114" s="23"/>
      <c r="UGD114" s="23"/>
      <c r="UGE114" s="23"/>
      <c r="UGF114" s="23"/>
      <c r="UGG114" s="23"/>
      <c r="UGH114" s="23"/>
      <c r="UGI114" s="23"/>
      <c r="UGJ114" s="22"/>
      <c r="UGK114" s="23"/>
      <c r="UGL114" s="23"/>
      <c r="UGM114" s="23"/>
      <c r="UGN114" s="23"/>
      <c r="UGO114" s="23"/>
      <c r="UGP114" s="23"/>
      <c r="UGQ114" s="23"/>
      <c r="UGR114" s="23"/>
      <c r="UGS114" s="23"/>
      <c r="UGT114" s="23"/>
      <c r="UGU114" s="23"/>
      <c r="UGV114" s="23"/>
      <c r="UGW114" s="23"/>
      <c r="UGX114" s="23"/>
      <c r="UGY114" s="23"/>
      <c r="UGZ114" s="23"/>
      <c r="UHA114" s="23"/>
      <c r="UHB114" s="23"/>
      <c r="UHC114" s="23"/>
      <c r="UHD114" s="23"/>
      <c r="UHE114" s="23"/>
      <c r="UHF114" s="22"/>
      <c r="UHG114" s="23"/>
      <c r="UHH114" s="23"/>
      <c r="UHI114" s="23"/>
      <c r="UHJ114" s="23"/>
      <c r="UHK114" s="23"/>
      <c r="UHL114" s="23"/>
      <c r="UHM114" s="23"/>
      <c r="UHN114" s="23"/>
      <c r="UHO114" s="23"/>
      <c r="UHP114" s="23"/>
      <c r="UHQ114" s="23"/>
      <c r="UHR114" s="23"/>
      <c r="UHS114" s="23"/>
      <c r="UHT114" s="23"/>
      <c r="UHU114" s="23"/>
      <c r="UHV114" s="23"/>
      <c r="UHW114" s="23"/>
      <c r="UHX114" s="23"/>
      <c r="UHY114" s="23"/>
      <c r="UHZ114" s="23"/>
      <c r="UIA114" s="23"/>
      <c r="UIB114" s="22"/>
      <c r="UIC114" s="23"/>
      <c r="UID114" s="23"/>
      <c r="UIE114" s="23"/>
      <c r="UIF114" s="23"/>
      <c r="UIG114" s="23"/>
      <c r="UIH114" s="23"/>
      <c r="UII114" s="23"/>
      <c r="UIJ114" s="23"/>
      <c r="UIK114" s="23"/>
      <c r="UIL114" s="23"/>
      <c r="UIM114" s="23"/>
      <c r="UIN114" s="23"/>
      <c r="UIO114" s="23"/>
      <c r="UIP114" s="23"/>
      <c r="UIQ114" s="23"/>
      <c r="UIR114" s="23"/>
      <c r="UIS114" s="23"/>
      <c r="UIT114" s="23"/>
      <c r="UIU114" s="23"/>
      <c r="UIV114" s="23"/>
      <c r="UIW114" s="23"/>
      <c r="UIX114" s="22"/>
      <c r="UIY114" s="23"/>
      <c r="UIZ114" s="23"/>
      <c r="UJA114" s="23"/>
      <c r="UJB114" s="23"/>
      <c r="UJC114" s="23"/>
      <c r="UJD114" s="23"/>
      <c r="UJE114" s="23"/>
      <c r="UJF114" s="23"/>
      <c r="UJG114" s="23"/>
      <c r="UJH114" s="23"/>
      <c r="UJI114" s="23"/>
      <c r="UJJ114" s="23"/>
      <c r="UJK114" s="23"/>
      <c r="UJL114" s="23"/>
      <c r="UJM114" s="23"/>
      <c r="UJN114" s="23"/>
      <c r="UJO114" s="23"/>
      <c r="UJP114" s="23"/>
      <c r="UJQ114" s="23"/>
      <c r="UJR114" s="23"/>
      <c r="UJS114" s="23"/>
      <c r="UJT114" s="22"/>
      <c r="UJU114" s="23"/>
      <c r="UJV114" s="23"/>
      <c r="UJW114" s="23"/>
      <c r="UJX114" s="23"/>
      <c r="UJY114" s="23"/>
      <c r="UJZ114" s="23"/>
      <c r="UKA114" s="23"/>
      <c r="UKB114" s="23"/>
      <c r="UKC114" s="23"/>
      <c r="UKD114" s="23"/>
      <c r="UKE114" s="23"/>
      <c r="UKF114" s="23"/>
      <c r="UKG114" s="23"/>
      <c r="UKH114" s="23"/>
      <c r="UKI114" s="23"/>
      <c r="UKJ114" s="23"/>
      <c r="UKK114" s="23"/>
      <c r="UKL114" s="23"/>
      <c r="UKM114" s="23"/>
      <c r="UKN114" s="23"/>
      <c r="UKO114" s="23"/>
      <c r="UKP114" s="22"/>
      <c r="UKQ114" s="23"/>
      <c r="UKR114" s="23"/>
      <c r="UKS114" s="23"/>
      <c r="UKT114" s="23"/>
      <c r="UKU114" s="23"/>
      <c r="UKV114" s="23"/>
      <c r="UKW114" s="23"/>
      <c r="UKX114" s="23"/>
      <c r="UKY114" s="23"/>
      <c r="UKZ114" s="23"/>
      <c r="ULA114" s="23"/>
      <c r="ULB114" s="23"/>
      <c r="ULC114" s="23"/>
      <c r="ULD114" s="23"/>
      <c r="ULE114" s="23"/>
      <c r="ULF114" s="23"/>
      <c r="ULG114" s="23"/>
      <c r="ULH114" s="23"/>
      <c r="ULI114" s="23"/>
      <c r="ULJ114" s="23"/>
      <c r="ULK114" s="23"/>
      <c r="ULL114" s="22"/>
      <c r="ULM114" s="23"/>
      <c r="ULN114" s="23"/>
      <c r="ULO114" s="23"/>
      <c r="ULP114" s="23"/>
      <c r="ULQ114" s="23"/>
      <c r="ULR114" s="23"/>
      <c r="ULS114" s="23"/>
      <c r="ULT114" s="23"/>
      <c r="ULU114" s="23"/>
      <c r="ULV114" s="23"/>
      <c r="ULW114" s="23"/>
      <c r="ULX114" s="23"/>
      <c r="ULY114" s="23"/>
      <c r="ULZ114" s="23"/>
      <c r="UMA114" s="23"/>
      <c r="UMB114" s="23"/>
      <c r="UMC114" s="23"/>
      <c r="UMD114" s="23"/>
      <c r="UME114" s="23"/>
      <c r="UMF114" s="23"/>
      <c r="UMG114" s="23"/>
      <c r="UMH114" s="22"/>
      <c r="UMI114" s="23"/>
      <c r="UMJ114" s="23"/>
      <c r="UMK114" s="23"/>
      <c r="UML114" s="23"/>
      <c r="UMM114" s="23"/>
      <c r="UMN114" s="23"/>
      <c r="UMO114" s="23"/>
      <c r="UMP114" s="23"/>
      <c r="UMQ114" s="23"/>
      <c r="UMR114" s="23"/>
      <c r="UMS114" s="23"/>
      <c r="UMT114" s="23"/>
      <c r="UMU114" s="23"/>
      <c r="UMV114" s="23"/>
      <c r="UMW114" s="23"/>
      <c r="UMX114" s="23"/>
      <c r="UMY114" s="23"/>
      <c r="UMZ114" s="23"/>
      <c r="UNA114" s="23"/>
      <c r="UNB114" s="23"/>
      <c r="UNC114" s="23"/>
      <c r="UND114" s="22"/>
      <c r="UNE114" s="23"/>
      <c r="UNF114" s="23"/>
      <c r="UNG114" s="23"/>
      <c r="UNH114" s="23"/>
      <c r="UNI114" s="23"/>
      <c r="UNJ114" s="23"/>
      <c r="UNK114" s="23"/>
      <c r="UNL114" s="23"/>
      <c r="UNM114" s="23"/>
      <c r="UNN114" s="23"/>
      <c r="UNO114" s="23"/>
      <c r="UNP114" s="23"/>
      <c r="UNQ114" s="23"/>
      <c r="UNR114" s="23"/>
      <c r="UNS114" s="23"/>
      <c r="UNT114" s="23"/>
      <c r="UNU114" s="23"/>
      <c r="UNV114" s="23"/>
      <c r="UNW114" s="23"/>
      <c r="UNX114" s="23"/>
      <c r="UNY114" s="23"/>
      <c r="UNZ114" s="22"/>
      <c r="UOA114" s="23"/>
      <c r="UOB114" s="23"/>
      <c r="UOC114" s="23"/>
      <c r="UOD114" s="23"/>
      <c r="UOE114" s="23"/>
      <c r="UOF114" s="23"/>
      <c r="UOG114" s="23"/>
      <c r="UOH114" s="23"/>
      <c r="UOI114" s="23"/>
      <c r="UOJ114" s="23"/>
      <c r="UOK114" s="23"/>
      <c r="UOL114" s="23"/>
      <c r="UOM114" s="23"/>
      <c r="UON114" s="23"/>
      <c r="UOO114" s="23"/>
      <c r="UOP114" s="23"/>
      <c r="UOQ114" s="23"/>
      <c r="UOR114" s="23"/>
      <c r="UOS114" s="23"/>
      <c r="UOT114" s="23"/>
      <c r="UOU114" s="23"/>
      <c r="UOV114" s="22"/>
      <c r="UOW114" s="23"/>
      <c r="UOX114" s="23"/>
      <c r="UOY114" s="23"/>
      <c r="UOZ114" s="23"/>
      <c r="UPA114" s="23"/>
      <c r="UPB114" s="23"/>
      <c r="UPC114" s="23"/>
      <c r="UPD114" s="23"/>
      <c r="UPE114" s="23"/>
      <c r="UPF114" s="23"/>
      <c r="UPG114" s="23"/>
      <c r="UPH114" s="23"/>
      <c r="UPI114" s="23"/>
      <c r="UPJ114" s="23"/>
      <c r="UPK114" s="23"/>
      <c r="UPL114" s="23"/>
      <c r="UPM114" s="23"/>
      <c r="UPN114" s="23"/>
      <c r="UPO114" s="23"/>
      <c r="UPP114" s="23"/>
      <c r="UPQ114" s="23"/>
      <c r="UPR114" s="22"/>
      <c r="UPS114" s="23"/>
      <c r="UPT114" s="23"/>
      <c r="UPU114" s="23"/>
      <c r="UPV114" s="23"/>
      <c r="UPW114" s="23"/>
      <c r="UPX114" s="23"/>
      <c r="UPY114" s="23"/>
      <c r="UPZ114" s="23"/>
      <c r="UQA114" s="23"/>
      <c r="UQB114" s="23"/>
      <c r="UQC114" s="23"/>
      <c r="UQD114" s="23"/>
      <c r="UQE114" s="23"/>
      <c r="UQF114" s="23"/>
      <c r="UQG114" s="23"/>
      <c r="UQH114" s="23"/>
      <c r="UQI114" s="23"/>
      <c r="UQJ114" s="23"/>
      <c r="UQK114" s="23"/>
      <c r="UQL114" s="23"/>
      <c r="UQM114" s="23"/>
      <c r="UQN114" s="22"/>
      <c r="UQO114" s="23"/>
      <c r="UQP114" s="23"/>
      <c r="UQQ114" s="23"/>
      <c r="UQR114" s="23"/>
      <c r="UQS114" s="23"/>
      <c r="UQT114" s="23"/>
      <c r="UQU114" s="23"/>
      <c r="UQV114" s="23"/>
      <c r="UQW114" s="23"/>
      <c r="UQX114" s="23"/>
      <c r="UQY114" s="23"/>
      <c r="UQZ114" s="23"/>
      <c r="URA114" s="23"/>
      <c r="URB114" s="23"/>
      <c r="URC114" s="23"/>
      <c r="URD114" s="23"/>
      <c r="URE114" s="23"/>
      <c r="URF114" s="23"/>
      <c r="URG114" s="23"/>
      <c r="URH114" s="23"/>
      <c r="URI114" s="23"/>
      <c r="URJ114" s="22"/>
      <c r="URK114" s="23"/>
      <c r="URL114" s="23"/>
      <c r="URM114" s="23"/>
      <c r="URN114" s="23"/>
      <c r="URO114" s="23"/>
      <c r="URP114" s="23"/>
      <c r="URQ114" s="23"/>
      <c r="URR114" s="23"/>
      <c r="URS114" s="23"/>
      <c r="URT114" s="23"/>
      <c r="URU114" s="23"/>
      <c r="URV114" s="23"/>
      <c r="URW114" s="23"/>
      <c r="URX114" s="23"/>
      <c r="URY114" s="23"/>
      <c r="URZ114" s="23"/>
      <c r="USA114" s="23"/>
      <c r="USB114" s="23"/>
      <c r="USC114" s="23"/>
      <c r="USD114" s="23"/>
      <c r="USE114" s="23"/>
      <c r="USF114" s="22"/>
      <c r="USG114" s="23"/>
      <c r="USH114" s="23"/>
      <c r="USI114" s="23"/>
      <c r="USJ114" s="23"/>
      <c r="USK114" s="23"/>
      <c r="USL114" s="23"/>
      <c r="USM114" s="23"/>
      <c r="USN114" s="23"/>
      <c r="USO114" s="23"/>
      <c r="USP114" s="23"/>
      <c r="USQ114" s="23"/>
      <c r="USR114" s="23"/>
      <c r="USS114" s="23"/>
      <c r="UST114" s="23"/>
      <c r="USU114" s="23"/>
      <c r="USV114" s="23"/>
      <c r="USW114" s="23"/>
      <c r="USX114" s="23"/>
      <c r="USY114" s="23"/>
      <c r="USZ114" s="23"/>
      <c r="UTA114" s="23"/>
      <c r="UTB114" s="22"/>
      <c r="UTC114" s="23"/>
      <c r="UTD114" s="23"/>
      <c r="UTE114" s="23"/>
      <c r="UTF114" s="23"/>
      <c r="UTG114" s="23"/>
      <c r="UTH114" s="23"/>
      <c r="UTI114" s="23"/>
      <c r="UTJ114" s="23"/>
      <c r="UTK114" s="23"/>
      <c r="UTL114" s="23"/>
      <c r="UTM114" s="23"/>
      <c r="UTN114" s="23"/>
      <c r="UTO114" s="23"/>
      <c r="UTP114" s="23"/>
      <c r="UTQ114" s="23"/>
      <c r="UTR114" s="23"/>
      <c r="UTS114" s="23"/>
      <c r="UTT114" s="23"/>
      <c r="UTU114" s="23"/>
      <c r="UTV114" s="23"/>
      <c r="UTW114" s="23"/>
      <c r="UTX114" s="22"/>
      <c r="UTY114" s="23"/>
      <c r="UTZ114" s="23"/>
      <c r="UUA114" s="23"/>
      <c r="UUB114" s="23"/>
      <c r="UUC114" s="23"/>
      <c r="UUD114" s="23"/>
      <c r="UUE114" s="23"/>
      <c r="UUF114" s="23"/>
      <c r="UUG114" s="23"/>
      <c r="UUH114" s="23"/>
      <c r="UUI114" s="23"/>
      <c r="UUJ114" s="23"/>
      <c r="UUK114" s="23"/>
      <c r="UUL114" s="23"/>
      <c r="UUM114" s="23"/>
      <c r="UUN114" s="23"/>
      <c r="UUO114" s="23"/>
      <c r="UUP114" s="23"/>
      <c r="UUQ114" s="23"/>
      <c r="UUR114" s="23"/>
      <c r="UUS114" s="23"/>
      <c r="UUT114" s="22"/>
      <c r="UUU114" s="23"/>
      <c r="UUV114" s="23"/>
      <c r="UUW114" s="23"/>
      <c r="UUX114" s="23"/>
      <c r="UUY114" s="23"/>
      <c r="UUZ114" s="23"/>
      <c r="UVA114" s="23"/>
      <c r="UVB114" s="23"/>
      <c r="UVC114" s="23"/>
      <c r="UVD114" s="23"/>
      <c r="UVE114" s="23"/>
      <c r="UVF114" s="23"/>
      <c r="UVG114" s="23"/>
      <c r="UVH114" s="23"/>
      <c r="UVI114" s="23"/>
      <c r="UVJ114" s="23"/>
      <c r="UVK114" s="23"/>
      <c r="UVL114" s="23"/>
      <c r="UVM114" s="23"/>
      <c r="UVN114" s="23"/>
      <c r="UVO114" s="23"/>
      <c r="UVP114" s="22"/>
      <c r="UVQ114" s="23"/>
      <c r="UVR114" s="23"/>
      <c r="UVS114" s="23"/>
      <c r="UVT114" s="23"/>
      <c r="UVU114" s="23"/>
      <c r="UVV114" s="23"/>
      <c r="UVW114" s="23"/>
      <c r="UVX114" s="23"/>
      <c r="UVY114" s="23"/>
      <c r="UVZ114" s="23"/>
      <c r="UWA114" s="23"/>
      <c r="UWB114" s="23"/>
      <c r="UWC114" s="23"/>
      <c r="UWD114" s="23"/>
      <c r="UWE114" s="23"/>
      <c r="UWF114" s="23"/>
      <c r="UWG114" s="23"/>
      <c r="UWH114" s="23"/>
      <c r="UWI114" s="23"/>
      <c r="UWJ114" s="23"/>
      <c r="UWK114" s="23"/>
      <c r="UWL114" s="22"/>
      <c r="UWM114" s="23"/>
      <c r="UWN114" s="23"/>
      <c r="UWO114" s="23"/>
      <c r="UWP114" s="23"/>
      <c r="UWQ114" s="23"/>
      <c r="UWR114" s="23"/>
      <c r="UWS114" s="23"/>
      <c r="UWT114" s="23"/>
      <c r="UWU114" s="23"/>
      <c r="UWV114" s="23"/>
      <c r="UWW114" s="23"/>
      <c r="UWX114" s="23"/>
      <c r="UWY114" s="23"/>
      <c r="UWZ114" s="23"/>
      <c r="UXA114" s="23"/>
      <c r="UXB114" s="23"/>
      <c r="UXC114" s="23"/>
      <c r="UXD114" s="23"/>
      <c r="UXE114" s="23"/>
      <c r="UXF114" s="23"/>
      <c r="UXG114" s="23"/>
      <c r="UXH114" s="22"/>
      <c r="UXI114" s="23"/>
      <c r="UXJ114" s="23"/>
      <c r="UXK114" s="23"/>
      <c r="UXL114" s="23"/>
      <c r="UXM114" s="23"/>
      <c r="UXN114" s="23"/>
      <c r="UXO114" s="23"/>
      <c r="UXP114" s="23"/>
      <c r="UXQ114" s="23"/>
      <c r="UXR114" s="23"/>
      <c r="UXS114" s="23"/>
      <c r="UXT114" s="23"/>
      <c r="UXU114" s="23"/>
      <c r="UXV114" s="23"/>
      <c r="UXW114" s="23"/>
      <c r="UXX114" s="23"/>
      <c r="UXY114" s="23"/>
      <c r="UXZ114" s="23"/>
      <c r="UYA114" s="23"/>
      <c r="UYB114" s="23"/>
      <c r="UYC114" s="23"/>
      <c r="UYD114" s="22"/>
      <c r="UYE114" s="23"/>
      <c r="UYF114" s="23"/>
      <c r="UYG114" s="23"/>
      <c r="UYH114" s="23"/>
      <c r="UYI114" s="23"/>
      <c r="UYJ114" s="23"/>
      <c r="UYK114" s="23"/>
      <c r="UYL114" s="23"/>
      <c r="UYM114" s="23"/>
      <c r="UYN114" s="23"/>
      <c r="UYO114" s="23"/>
      <c r="UYP114" s="23"/>
      <c r="UYQ114" s="23"/>
      <c r="UYR114" s="23"/>
      <c r="UYS114" s="23"/>
      <c r="UYT114" s="23"/>
      <c r="UYU114" s="23"/>
      <c r="UYV114" s="23"/>
      <c r="UYW114" s="23"/>
      <c r="UYX114" s="23"/>
      <c r="UYY114" s="23"/>
      <c r="UYZ114" s="22"/>
      <c r="UZA114" s="23"/>
      <c r="UZB114" s="23"/>
      <c r="UZC114" s="23"/>
      <c r="UZD114" s="23"/>
      <c r="UZE114" s="23"/>
      <c r="UZF114" s="23"/>
      <c r="UZG114" s="23"/>
      <c r="UZH114" s="23"/>
      <c r="UZI114" s="23"/>
      <c r="UZJ114" s="23"/>
      <c r="UZK114" s="23"/>
      <c r="UZL114" s="23"/>
      <c r="UZM114" s="23"/>
      <c r="UZN114" s="23"/>
      <c r="UZO114" s="23"/>
      <c r="UZP114" s="23"/>
      <c r="UZQ114" s="23"/>
      <c r="UZR114" s="23"/>
      <c r="UZS114" s="23"/>
      <c r="UZT114" s="23"/>
      <c r="UZU114" s="23"/>
      <c r="UZV114" s="22"/>
      <c r="UZW114" s="23"/>
      <c r="UZX114" s="23"/>
      <c r="UZY114" s="23"/>
      <c r="UZZ114" s="23"/>
      <c r="VAA114" s="23"/>
      <c r="VAB114" s="23"/>
      <c r="VAC114" s="23"/>
      <c r="VAD114" s="23"/>
      <c r="VAE114" s="23"/>
      <c r="VAF114" s="23"/>
      <c r="VAG114" s="23"/>
      <c r="VAH114" s="23"/>
      <c r="VAI114" s="23"/>
      <c r="VAJ114" s="23"/>
      <c r="VAK114" s="23"/>
      <c r="VAL114" s="23"/>
      <c r="VAM114" s="23"/>
      <c r="VAN114" s="23"/>
      <c r="VAO114" s="23"/>
      <c r="VAP114" s="23"/>
      <c r="VAQ114" s="23"/>
      <c r="VAR114" s="22"/>
      <c r="VAS114" s="23"/>
      <c r="VAT114" s="23"/>
      <c r="VAU114" s="23"/>
      <c r="VAV114" s="23"/>
      <c r="VAW114" s="23"/>
      <c r="VAX114" s="23"/>
      <c r="VAY114" s="23"/>
      <c r="VAZ114" s="23"/>
      <c r="VBA114" s="23"/>
      <c r="VBB114" s="23"/>
      <c r="VBC114" s="23"/>
      <c r="VBD114" s="23"/>
      <c r="VBE114" s="23"/>
      <c r="VBF114" s="23"/>
      <c r="VBG114" s="23"/>
      <c r="VBH114" s="23"/>
      <c r="VBI114" s="23"/>
      <c r="VBJ114" s="23"/>
      <c r="VBK114" s="23"/>
      <c r="VBL114" s="23"/>
      <c r="VBM114" s="23"/>
      <c r="VBN114" s="22"/>
      <c r="VBO114" s="23"/>
      <c r="VBP114" s="23"/>
      <c r="VBQ114" s="23"/>
      <c r="VBR114" s="23"/>
      <c r="VBS114" s="23"/>
      <c r="VBT114" s="23"/>
      <c r="VBU114" s="23"/>
      <c r="VBV114" s="23"/>
      <c r="VBW114" s="23"/>
      <c r="VBX114" s="23"/>
      <c r="VBY114" s="23"/>
      <c r="VBZ114" s="23"/>
      <c r="VCA114" s="23"/>
      <c r="VCB114" s="23"/>
      <c r="VCC114" s="23"/>
      <c r="VCD114" s="23"/>
      <c r="VCE114" s="23"/>
      <c r="VCF114" s="23"/>
      <c r="VCG114" s="23"/>
      <c r="VCH114" s="23"/>
      <c r="VCI114" s="23"/>
      <c r="VCJ114" s="22"/>
      <c r="VCK114" s="23"/>
      <c r="VCL114" s="23"/>
      <c r="VCM114" s="23"/>
      <c r="VCN114" s="23"/>
      <c r="VCO114" s="23"/>
      <c r="VCP114" s="23"/>
      <c r="VCQ114" s="23"/>
      <c r="VCR114" s="23"/>
      <c r="VCS114" s="23"/>
      <c r="VCT114" s="23"/>
      <c r="VCU114" s="23"/>
      <c r="VCV114" s="23"/>
      <c r="VCW114" s="23"/>
      <c r="VCX114" s="23"/>
      <c r="VCY114" s="23"/>
      <c r="VCZ114" s="23"/>
      <c r="VDA114" s="23"/>
      <c r="VDB114" s="23"/>
      <c r="VDC114" s="23"/>
      <c r="VDD114" s="23"/>
      <c r="VDE114" s="23"/>
      <c r="VDF114" s="22"/>
      <c r="VDG114" s="23"/>
      <c r="VDH114" s="23"/>
      <c r="VDI114" s="23"/>
      <c r="VDJ114" s="23"/>
      <c r="VDK114" s="23"/>
      <c r="VDL114" s="23"/>
      <c r="VDM114" s="23"/>
      <c r="VDN114" s="23"/>
      <c r="VDO114" s="23"/>
      <c r="VDP114" s="23"/>
      <c r="VDQ114" s="23"/>
      <c r="VDR114" s="23"/>
      <c r="VDS114" s="23"/>
      <c r="VDT114" s="23"/>
      <c r="VDU114" s="23"/>
      <c r="VDV114" s="23"/>
      <c r="VDW114" s="23"/>
      <c r="VDX114" s="23"/>
      <c r="VDY114" s="23"/>
      <c r="VDZ114" s="23"/>
      <c r="VEA114" s="23"/>
      <c r="VEB114" s="22"/>
      <c r="VEC114" s="23"/>
      <c r="VED114" s="23"/>
      <c r="VEE114" s="23"/>
      <c r="VEF114" s="23"/>
      <c r="VEG114" s="23"/>
      <c r="VEH114" s="23"/>
      <c r="VEI114" s="23"/>
      <c r="VEJ114" s="23"/>
      <c r="VEK114" s="23"/>
      <c r="VEL114" s="23"/>
      <c r="VEM114" s="23"/>
      <c r="VEN114" s="23"/>
      <c r="VEO114" s="23"/>
      <c r="VEP114" s="23"/>
      <c r="VEQ114" s="23"/>
      <c r="VER114" s="23"/>
      <c r="VES114" s="23"/>
      <c r="VET114" s="23"/>
      <c r="VEU114" s="23"/>
      <c r="VEV114" s="23"/>
      <c r="VEW114" s="23"/>
      <c r="VEX114" s="22"/>
      <c r="VEY114" s="23"/>
      <c r="VEZ114" s="23"/>
      <c r="VFA114" s="23"/>
      <c r="VFB114" s="23"/>
      <c r="VFC114" s="23"/>
      <c r="VFD114" s="23"/>
      <c r="VFE114" s="23"/>
      <c r="VFF114" s="23"/>
      <c r="VFG114" s="23"/>
      <c r="VFH114" s="23"/>
      <c r="VFI114" s="23"/>
      <c r="VFJ114" s="23"/>
      <c r="VFK114" s="23"/>
      <c r="VFL114" s="23"/>
      <c r="VFM114" s="23"/>
      <c r="VFN114" s="23"/>
      <c r="VFO114" s="23"/>
      <c r="VFP114" s="23"/>
      <c r="VFQ114" s="23"/>
      <c r="VFR114" s="23"/>
      <c r="VFS114" s="23"/>
      <c r="VFT114" s="22"/>
      <c r="VFU114" s="23"/>
      <c r="VFV114" s="23"/>
      <c r="VFW114" s="23"/>
      <c r="VFX114" s="23"/>
      <c r="VFY114" s="23"/>
      <c r="VFZ114" s="23"/>
      <c r="VGA114" s="23"/>
      <c r="VGB114" s="23"/>
      <c r="VGC114" s="23"/>
      <c r="VGD114" s="23"/>
      <c r="VGE114" s="23"/>
      <c r="VGF114" s="23"/>
      <c r="VGG114" s="23"/>
      <c r="VGH114" s="23"/>
      <c r="VGI114" s="23"/>
      <c r="VGJ114" s="23"/>
      <c r="VGK114" s="23"/>
      <c r="VGL114" s="23"/>
      <c r="VGM114" s="23"/>
      <c r="VGN114" s="23"/>
      <c r="VGO114" s="23"/>
      <c r="VGP114" s="22"/>
      <c r="VGQ114" s="23"/>
      <c r="VGR114" s="23"/>
      <c r="VGS114" s="23"/>
      <c r="VGT114" s="23"/>
      <c r="VGU114" s="23"/>
      <c r="VGV114" s="23"/>
      <c r="VGW114" s="23"/>
      <c r="VGX114" s="23"/>
      <c r="VGY114" s="23"/>
      <c r="VGZ114" s="23"/>
      <c r="VHA114" s="23"/>
      <c r="VHB114" s="23"/>
      <c r="VHC114" s="23"/>
      <c r="VHD114" s="23"/>
      <c r="VHE114" s="23"/>
      <c r="VHF114" s="23"/>
      <c r="VHG114" s="23"/>
      <c r="VHH114" s="23"/>
      <c r="VHI114" s="23"/>
      <c r="VHJ114" s="23"/>
      <c r="VHK114" s="23"/>
      <c r="VHL114" s="22"/>
      <c r="VHM114" s="23"/>
      <c r="VHN114" s="23"/>
      <c r="VHO114" s="23"/>
      <c r="VHP114" s="23"/>
      <c r="VHQ114" s="23"/>
      <c r="VHR114" s="23"/>
      <c r="VHS114" s="23"/>
      <c r="VHT114" s="23"/>
      <c r="VHU114" s="23"/>
      <c r="VHV114" s="23"/>
      <c r="VHW114" s="23"/>
      <c r="VHX114" s="23"/>
      <c r="VHY114" s="23"/>
      <c r="VHZ114" s="23"/>
      <c r="VIA114" s="23"/>
      <c r="VIB114" s="23"/>
      <c r="VIC114" s="23"/>
      <c r="VID114" s="23"/>
      <c r="VIE114" s="23"/>
      <c r="VIF114" s="23"/>
      <c r="VIG114" s="23"/>
      <c r="VIH114" s="22"/>
      <c r="VII114" s="23"/>
      <c r="VIJ114" s="23"/>
      <c r="VIK114" s="23"/>
      <c r="VIL114" s="23"/>
      <c r="VIM114" s="23"/>
      <c r="VIN114" s="23"/>
      <c r="VIO114" s="23"/>
      <c r="VIP114" s="23"/>
      <c r="VIQ114" s="23"/>
      <c r="VIR114" s="23"/>
      <c r="VIS114" s="23"/>
      <c r="VIT114" s="23"/>
      <c r="VIU114" s="23"/>
      <c r="VIV114" s="23"/>
      <c r="VIW114" s="23"/>
      <c r="VIX114" s="23"/>
      <c r="VIY114" s="23"/>
      <c r="VIZ114" s="23"/>
      <c r="VJA114" s="23"/>
      <c r="VJB114" s="23"/>
      <c r="VJC114" s="23"/>
      <c r="VJD114" s="22"/>
      <c r="VJE114" s="23"/>
      <c r="VJF114" s="23"/>
      <c r="VJG114" s="23"/>
      <c r="VJH114" s="23"/>
      <c r="VJI114" s="23"/>
      <c r="VJJ114" s="23"/>
      <c r="VJK114" s="23"/>
      <c r="VJL114" s="23"/>
      <c r="VJM114" s="23"/>
      <c r="VJN114" s="23"/>
      <c r="VJO114" s="23"/>
      <c r="VJP114" s="23"/>
      <c r="VJQ114" s="23"/>
      <c r="VJR114" s="23"/>
      <c r="VJS114" s="23"/>
      <c r="VJT114" s="23"/>
      <c r="VJU114" s="23"/>
      <c r="VJV114" s="23"/>
      <c r="VJW114" s="23"/>
      <c r="VJX114" s="23"/>
      <c r="VJY114" s="23"/>
      <c r="VJZ114" s="22"/>
      <c r="VKA114" s="23"/>
      <c r="VKB114" s="23"/>
      <c r="VKC114" s="23"/>
      <c r="VKD114" s="23"/>
      <c r="VKE114" s="23"/>
      <c r="VKF114" s="23"/>
      <c r="VKG114" s="23"/>
      <c r="VKH114" s="23"/>
      <c r="VKI114" s="23"/>
      <c r="VKJ114" s="23"/>
      <c r="VKK114" s="23"/>
      <c r="VKL114" s="23"/>
      <c r="VKM114" s="23"/>
      <c r="VKN114" s="23"/>
      <c r="VKO114" s="23"/>
      <c r="VKP114" s="23"/>
      <c r="VKQ114" s="23"/>
      <c r="VKR114" s="23"/>
      <c r="VKS114" s="23"/>
      <c r="VKT114" s="23"/>
      <c r="VKU114" s="23"/>
      <c r="VKV114" s="22"/>
      <c r="VKW114" s="23"/>
      <c r="VKX114" s="23"/>
      <c r="VKY114" s="23"/>
      <c r="VKZ114" s="23"/>
      <c r="VLA114" s="23"/>
      <c r="VLB114" s="23"/>
      <c r="VLC114" s="23"/>
      <c r="VLD114" s="23"/>
      <c r="VLE114" s="23"/>
      <c r="VLF114" s="23"/>
      <c r="VLG114" s="23"/>
      <c r="VLH114" s="23"/>
      <c r="VLI114" s="23"/>
      <c r="VLJ114" s="23"/>
      <c r="VLK114" s="23"/>
      <c r="VLL114" s="23"/>
      <c r="VLM114" s="23"/>
      <c r="VLN114" s="23"/>
      <c r="VLO114" s="23"/>
      <c r="VLP114" s="23"/>
      <c r="VLQ114" s="23"/>
      <c r="VLR114" s="22"/>
      <c r="VLS114" s="23"/>
      <c r="VLT114" s="23"/>
      <c r="VLU114" s="23"/>
      <c r="VLV114" s="23"/>
      <c r="VLW114" s="23"/>
      <c r="VLX114" s="23"/>
      <c r="VLY114" s="23"/>
      <c r="VLZ114" s="23"/>
      <c r="VMA114" s="23"/>
      <c r="VMB114" s="23"/>
      <c r="VMC114" s="23"/>
      <c r="VMD114" s="23"/>
      <c r="VME114" s="23"/>
      <c r="VMF114" s="23"/>
      <c r="VMG114" s="23"/>
      <c r="VMH114" s="23"/>
      <c r="VMI114" s="23"/>
      <c r="VMJ114" s="23"/>
      <c r="VMK114" s="23"/>
      <c r="VML114" s="23"/>
      <c r="VMM114" s="23"/>
      <c r="VMN114" s="22"/>
      <c r="VMO114" s="23"/>
      <c r="VMP114" s="23"/>
      <c r="VMQ114" s="23"/>
      <c r="VMR114" s="23"/>
      <c r="VMS114" s="23"/>
      <c r="VMT114" s="23"/>
      <c r="VMU114" s="23"/>
      <c r="VMV114" s="23"/>
      <c r="VMW114" s="23"/>
      <c r="VMX114" s="23"/>
      <c r="VMY114" s="23"/>
      <c r="VMZ114" s="23"/>
      <c r="VNA114" s="23"/>
      <c r="VNB114" s="23"/>
      <c r="VNC114" s="23"/>
      <c r="VND114" s="23"/>
      <c r="VNE114" s="23"/>
      <c r="VNF114" s="23"/>
      <c r="VNG114" s="23"/>
      <c r="VNH114" s="23"/>
      <c r="VNI114" s="23"/>
      <c r="VNJ114" s="22"/>
      <c r="VNK114" s="23"/>
      <c r="VNL114" s="23"/>
      <c r="VNM114" s="23"/>
      <c r="VNN114" s="23"/>
      <c r="VNO114" s="23"/>
      <c r="VNP114" s="23"/>
      <c r="VNQ114" s="23"/>
      <c r="VNR114" s="23"/>
      <c r="VNS114" s="23"/>
      <c r="VNT114" s="23"/>
      <c r="VNU114" s="23"/>
      <c r="VNV114" s="23"/>
      <c r="VNW114" s="23"/>
      <c r="VNX114" s="23"/>
      <c r="VNY114" s="23"/>
      <c r="VNZ114" s="23"/>
      <c r="VOA114" s="23"/>
      <c r="VOB114" s="23"/>
      <c r="VOC114" s="23"/>
      <c r="VOD114" s="23"/>
      <c r="VOE114" s="23"/>
      <c r="VOF114" s="22"/>
      <c r="VOG114" s="23"/>
      <c r="VOH114" s="23"/>
      <c r="VOI114" s="23"/>
      <c r="VOJ114" s="23"/>
      <c r="VOK114" s="23"/>
      <c r="VOL114" s="23"/>
      <c r="VOM114" s="23"/>
      <c r="VON114" s="23"/>
      <c r="VOO114" s="23"/>
      <c r="VOP114" s="23"/>
      <c r="VOQ114" s="23"/>
      <c r="VOR114" s="23"/>
      <c r="VOS114" s="23"/>
      <c r="VOT114" s="23"/>
      <c r="VOU114" s="23"/>
      <c r="VOV114" s="23"/>
      <c r="VOW114" s="23"/>
      <c r="VOX114" s="23"/>
      <c r="VOY114" s="23"/>
      <c r="VOZ114" s="23"/>
      <c r="VPA114" s="23"/>
      <c r="VPB114" s="22"/>
      <c r="VPC114" s="23"/>
      <c r="VPD114" s="23"/>
      <c r="VPE114" s="23"/>
      <c r="VPF114" s="23"/>
      <c r="VPG114" s="23"/>
      <c r="VPH114" s="23"/>
      <c r="VPI114" s="23"/>
      <c r="VPJ114" s="23"/>
      <c r="VPK114" s="23"/>
      <c r="VPL114" s="23"/>
      <c r="VPM114" s="23"/>
      <c r="VPN114" s="23"/>
      <c r="VPO114" s="23"/>
      <c r="VPP114" s="23"/>
      <c r="VPQ114" s="23"/>
      <c r="VPR114" s="23"/>
      <c r="VPS114" s="23"/>
      <c r="VPT114" s="23"/>
      <c r="VPU114" s="23"/>
      <c r="VPV114" s="23"/>
      <c r="VPW114" s="23"/>
      <c r="VPX114" s="22"/>
      <c r="VPY114" s="23"/>
      <c r="VPZ114" s="23"/>
      <c r="VQA114" s="23"/>
      <c r="VQB114" s="23"/>
      <c r="VQC114" s="23"/>
      <c r="VQD114" s="23"/>
      <c r="VQE114" s="23"/>
      <c r="VQF114" s="23"/>
      <c r="VQG114" s="23"/>
      <c r="VQH114" s="23"/>
      <c r="VQI114" s="23"/>
      <c r="VQJ114" s="23"/>
      <c r="VQK114" s="23"/>
      <c r="VQL114" s="23"/>
      <c r="VQM114" s="23"/>
      <c r="VQN114" s="23"/>
      <c r="VQO114" s="23"/>
      <c r="VQP114" s="23"/>
      <c r="VQQ114" s="23"/>
      <c r="VQR114" s="23"/>
      <c r="VQS114" s="23"/>
      <c r="VQT114" s="22"/>
      <c r="VQU114" s="23"/>
      <c r="VQV114" s="23"/>
      <c r="VQW114" s="23"/>
      <c r="VQX114" s="23"/>
      <c r="VQY114" s="23"/>
      <c r="VQZ114" s="23"/>
      <c r="VRA114" s="23"/>
      <c r="VRB114" s="23"/>
      <c r="VRC114" s="23"/>
      <c r="VRD114" s="23"/>
      <c r="VRE114" s="23"/>
      <c r="VRF114" s="23"/>
      <c r="VRG114" s="23"/>
      <c r="VRH114" s="23"/>
      <c r="VRI114" s="23"/>
      <c r="VRJ114" s="23"/>
      <c r="VRK114" s="23"/>
      <c r="VRL114" s="23"/>
      <c r="VRM114" s="23"/>
      <c r="VRN114" s="23"/>
      <c r="VRO114" s="23"/>
      <c r="VRP114" s="22"/>
      <c r="VRQ114" s="23"/>
      <c r="VRR114" s="23"/>
      <c r="VRS114" s="23"/>
      <c r="VRT114" s="23"/>
      <c r="VRU114" s="23"/>
      <c r="VRV114" s="23"/>
      <c r="VRW114" s="23"/>
      <c r="VRX114" s="23"/>
      <c r="VRY114" s="23"/>
      <c r="VRZ114" s="23"/>
      <c r="VSA114" s="23"/>
      <c r="VSB114" s="23"/>
      <c r="VSC114" s="23"/>
      <c r="VSD114" s="23"/>
      <c r="VSE114" s="23"/>
      <c r="VSF114" s="23"/>
      <c r="VSG114" s="23"/>
      <c r="VSH114" s="23"/>
      <c r="VSI114" s="23"/>
      <c r="VSJ114" s="23"/>
      <c r="VSK114" s="23"/>
      <c r="VSL114" s="22"/>
      <c r="VSM114" s="23"/>
      <c r="VSN114" s="23"/>
      <c r="VSO114" s="23"/>
      <c r="VSP114" s="23"/>
      <c r="VSQ114" s="23"/>
      <c r="VSR114" s="23"/>
      <c r="VSS114" s="23"/>
      <c r="VST114" s="23"/>
      <c r="VSU114" s="23"/>
      <c r="VSV114" s="23"/>
      <c r="VSW114" s="23"/>
      <c r="VSX114" s="23"/>
      <c r="VSY114" s="23"/>
      <c r="VSZ114" s="23"/>
      <c r="VTA114" s="23"/>
      <c r="VTB114" s="23"/>
      <c r="VTC114" s="23"/>
      <c r="VTD114" s="23"/>
      <c r="VTE114" s="23"/>
      <c r="VTF114" s="23"/>
      <c r="VTG114" s="23"/>
      <c r="VTH114" s="22"/>
      <c r="VTI114" s="23"/>
      <c r="VTJ114" s="23"/>
      <c r="VTK114" s="23"/>
      <c r="VTL114" s="23"/>
      <c r="VTM114" s="23"/>
      <c r="VTN114" s="23"/>
      <c r="VTO114" s="23"/>
      <c r="VTP114" s="23"/>
      <c r="VTQ114" s="23"/>
      <c r="VTR114" s="23"/>
      <c r="VTS114" s="23"/>
      <c r="VTT114" s="23"/>
      <c r="VTU114" s="23"/>
      <c r="VTV114" s="23"/>
      <c r="VTW114" s="23"/>
      <c r="VTX114" s="23"/>
      <c r="VTY114" s="23"/>
      <c r="VTZ114" s="23"/>
      <c r="VUA114" s="23"/>
      <c r="VUB114" s="23"/>
      <c r="VUC114" s="23"/>
      <c r="VUD114" s="22"/>
      <c r="VUE114" s="23"/>
      <c r="VUF114" s="23"/>
      <c r="VUG114" s="23"/>
      <c r="VUH114" s="23"/>
      <c r="VUI114" s="23"/>
      <c r="VUJ114" s="23"/>
      <c r="VUK114" s="23"/>
      <c r="VUL114" s="23"/>
      <c r="VUM114" s="23"/>
      <c r="VUN114" s="23"/>
      <c r="VUO114" s="23"/>
      <c r="VUP114" s="23"/>
      <c r="VUQ114" s="23"/>
      <c r="VUR114" s="23"/>
      <c r="VUS114" s="23"/>
      <c r="VUT114" s="23"/>
      <c r="VUU114" s="23"/>
      <c r="VUV114" s="23"/>
      <c r="VUW114" s="23"/>
      <c r="VUX114" s="23"/>
      <c r="VUY114" s="23"/>
      <c r="VUZ114" s="22"/>
      <c r="VVA114" s="23"/>
      <c r="VVB114" s="23"/>
      <c r="VVC114" s="23"/>
      <c r="VVD114" s="23"/>
      <c r="VVE114" s="23"/>
      <c r="VVF114" s="23"/>
      <c r="VVG114" s="23"/>
      <c r="VVH114" s="23"/>
      <c r="VVI114" s="23"/>
      <c r="VVJ114" s="23"/>
      <c r="VVK114" s="23"/>
      <c r="VVL114" s="23"/>
      <c r="VVM114" s="23"/>
      <c r="VVN114" s="23"/>
      <c r="VVO114" s="23"/>
      <c r="VVP114" s="23"/>
      <c r="VVQ114" s="23"/>
      <c r="VVR114" s="23"/>
      <c r="VVS114" s="23"/>
      <c r="VVT114" s="23"/>
      <c r="VVU114" s="23"/>
      <c r="VVV114" s="22"/>
      <c r="VVW114" s="23"/>
      <c r="VVX114" s="23"/>
      <c r="VVY114" s="23"/>
      <c r="VVZ114" s="23"/>
      <c r="VWA114" s="23"/>
      <c r="VWB114" s="23"/>
      <c r="VWC114" s="23"/>
      <c r="VWD114" s="23"/>
      <c r="VWE114" s="23"/>
      <c r="VWF114" s="23"/>
      <c r="VWG114" s="23"/>
      <c r="VWH114" s="23"/>
      <c r="VWI114" s="23"/>
      <c r="VWJ114" s="23"/>
      <c r="VWK114" s="23"/>
      <c r="VWL114" s="23"/>
      <c r="VWM114" s="23"/>
      <c r="VWN114" s="23"/>
      <c r="VWO114" s="23"/>
      <c r="VWP114" s="23"/>
      <c r="VWQ114" s="23"/>
      <c r="VWR114" s="22"/>
      <c r="VWS114" s="23"/>
      <c r="VWT114" s="23"/>
      <c r="VWU114" s="23"/>
      <c r="VWV114" s="23"/>
      <c r="VWW114" s="23"/>
      <c r="VWX114" s="23"/>
      <c r="VWY114" s="23"/>
      <c r="VWZ114" s="23"/>
      <c r="VXA114" s="23"/>
      <c r="VXB114" s="23"/>
      <c r="VXC114" s="23"/>
      <c r="VXD114" s="23"/>
      <c r="VXE114" s="23"/>
      <c r="VXF114" s="23"/>
      <c r="VXG114" s="23"/>
      <c r="VXH114" s="23"/>
      <c r="VXI114" s="23"/>
      <c r="VXJ114" s="23"/>
      <c r="VXK114" s="23"/>
      <c r="VXL114" s="23"/>
      <c r="VXM114" s="23"/>
      <c r="VXN114" s="22"/>
      <c r="VXO114" s="23"/>
      <c r="VXP114" s="23"/>
      <c r="VXQ114" s="23"/>
      <c r="VXR114" s="23"/>
      <c r="VXS114" s="23"/>
      <c r="VXT114" s="23"/>
      <c r="VXU114" s="23"/>
      <c r="VXV114" s="23"/>
      <c r="VXW114" s="23"/>
      <c r="VXX114" s="23"/>
      <c r="VXY114" s="23"/>
      <c r="VXZ114" s="23"/>
      <c r="VYA114" s="23"/>
      <c r="VYB114" s="23"/>
      <c r="VYC114" s="23"/>
      <c r="VYD114" s="23"/>
      <c r="VYE114" s="23"/>
      <c r="VYF114" s="23"/>
      <c r="VYG114" s="23"/>
      <c r="VYH114" s="23"/>
      <c r="VYI114" s="23"/>
      <c r="VYJ114" s="22"/>
      <c r="VYK114" s="23"/>
      <c r="VYL114" s="23"/>
      <c r="VYM114" s="23"/>
      <c r="VYN114" s="23"/>
      <c r="VYO114" s="23"/>
      <c r="VYP114" s="23"/>
      <c r="VYQ114" s="23"/>
      <c r="VYR114" s="23"/>
      <c r="VYS114" s="23"/>
      <c r="VYT114" s="23"/>
      <c r="VYU114" s="23"/>
      <c r="VYV114" s="23"/>
      <c r="VYW114" s="23"/>
      <c r="VYX114" s="23"/>
      <c r="VYY114" s="23"/>
      <c r="VYZ114" s="23"/>
      <c r="VZA114" s="23"/>
      <c r="VZB114" s="23"/>
      <c r="VZC114" s="23"/>
      <c r="VZD114" s="23"/>
      <c r="VZE114" s="23"/>
      <c r="VZF114" s="22"/>
      <c r="VZG114" s="23"/>
      <c r="VZH114" s="23"/>
      <c r="VZI114" s="23"/>
      <c r="VZJ114" s="23"/>
      <c r="VZK114" s="23"/>
      <c r="VZL114" s="23"/>
      <c r="VZM114" s="23"/>
      <c r="VZN114" s="23"/>
      <c r="VZO114" s="23"/>
      <c r="VZP114" s="23"/>
      <c r="VZQ114" s="23"/>
      <c r="VZR114" s="23"/>
      <c r="VZS114" s="23"/>
      <c r="VZT114" s="23"/>
      <c r="VZU114" s="23"/>
      <c r="VZV114" s="23"/>
      <c r="VZW114" s="23"/>
      <c r="VZX114" s="23"/>
      <c r="VZY114" s="23"/>
      <c r="VZZ114" s="23"/>
      <c r="WAA114" s="23"/>
      <c r="WAB114" s="22"/>
      <c r="WAC114" s="23"/>
      <c r="WAD114" s="23"/>
      <c r="WAE114" s="23"/>
      <c r="WAF114" s="23"/>
      <c r="WAG114" s="23"/>
      <c r="WAH114" s="23"/>
      <c r="WAI114" s="23"/>
      <c r="WAJ114" s="23"/>
      <c r="WAK114" s="23"/>
      <c r="WAL114" s="23"/>
      <c r="WAM114" s="23"/>
      <c r="WAN114" s="23"/>
      <c r="WAO114" s="23"/>
      <c r="WAP114" s="23"/>
      <c r="WAQ114" s="23"/>
      <c r="WAR114" s="23"/>
      <c r="WAS114" s="23"/>
      <c r="WAT114" s="23"/>
      <c r="WAU114" s="23"/>
      <c r="WAV114" s="23"/>
      <c r="WAW114" s="23"/>
      <c r="WAX114" s="22"/>
      <c r="WAY114" s="23"/>
      <c r="WAZ114" s="23"/>
      <c r="WBA114" s="23"/>
      <c r="WBB114" s="23"/>
      <c r="WBC114" s="23"/>
      <c r="WBD114" s="23"/>
      <c r="WBE114" s="23"/>
      <c r="WBF114" s="23"/>
      <c r="WBG114" s="23"/>
      <c r="WBH114" s="23"/>
      <c r="WBI114" s="23"/>
      <c r="WBJ114" s="23"/>
      <c r="WBK114" s="23"/>
      <c r="WBL114" s="23"/>
      <c r="WBM114" s="23"/>
      <c r="WBN114" s="23"/>
      <c r="WBO114" s="23"/>
      <c r="WBP114" s="23"/>
      <c r="WBQ114" s="23"/>
      <c r="WBR114" s="23"/>
      <c r="WBS114" s="23"/>
      <c r="WBT114" s="22"/>
      <c r="WBU114" s="23"/>
      <c r="WBV114" s="23"/>
      <c r="WBW114" s="23"/>
      <c r="WBX114" s="23"/>
      <c r="WBY114" s="23"/>
      <c r="WBZ114" s="23"/>
      <c r="WCA114" s="23"/>
      <c r="WCB114" s="23"/>
      <c r="WCC114" s="23"/>
      <c r="WCD114" s="23"/>
      <c r="WCE114" s="23"/>
      <c r="WCF114" s="23"/>
      <c r="WCG114" s="23"/>
      <c r="WCH114" s="23"/>
      <c r="WCI114" s="23"/>
      <c r="WCJ114" s="23"/>
      <c r="WCK114" s="23"/>
      <c r="WCL114" s="23"/>
      <c r="WCM114" s="23"/>
      <c r="WCN114" s="23"/>
      <c r="WCO114" s="23"/>
      <c r="WCP114" s="22"/>
      <c r="WCQ114" s="23"/>
      <c r="WCR114" s="23"/>
      <c r="WCS114" s="23"/>
      <c r="WCT114" s="23"/>
      <c r="WCU114" s="23"/>
      <c r="WCV114" s="23"/>
      <c r="WCW114" s="23"/>
      <c r="WCX114" s="23"/>
      <c r="WCY114" s="23"/>
      <c r="WCZ114" s="23"/>
      <c r="WDA114" s="23"/>
      <c r="WDB114" s="23"/>
      <c r="WDC114" s="23"/>
      <c r="WDD114" s="23"/>
      <c r="WDE114" s="23"/>
      <c r="WDF114" s="23"/>
      <c r="WDG114" s="23"/>
      <c r="WDH114" s="23"/>
      <c r="WDI114" s="23"/>
      <c r="WDJ114" s="23"/>
      <c r="WDK114" s="23"/>
      <c r="WDL114" s="22"/>
      <c r="WDM114" s="23"/>
      <c r="WDN114" s="23"/>
      <c r="WDO114" s="23"/>
      <c r="WDP114" s="23"/>
      <c r="WDQ114" s="23"/>
      <c r="WDR114" s="23"/>
      <c r="WDS114" s="23"/>
      <c r="WDT114" s="23"/>
      <c r="WDU114" s="23"/>
      <c r="WDV114" s="23"/>
      <c r="WDW114" s="23"/>
      <c r="WDX114" s="23"/>
      <c r="WDY114" s="23"/>
      <c r="WDZ114" s="23"/>
      <c r="WEA114" s="23"/>
      <c r="WEB114" s="23"/>
      <c r="WEC114" s="23"/>
      <c r="WED114" s="23"/>
      <c r="WEE114" s="23"/>
      <c r="WEF114" s="23"/>
      <c r="WEG114" s="23"/>
      <c r="WEH114" s="22"/>
      <c r="WEI114" s="23"/>
      <c r="WEJ114" s="23"/>
      <c r="WEK114" s="23"/>
      <c r="WEL114" s="23"/>
      <c r="WEM114" s="23"/>
      <c r="WEN114" s="23"/>
      <c r="WEO114" s="23"/>
      <c r="WEP114" s="23"/>
      <c r="WEQ114" s="23"/>
      <c r="WER114" s="23"/>
      <c r="WES114" s="23"/>
      <c r="WET114" s="23"/>
      <c r="WEU114" s="23"/>
      <c r="WEV114" s="23"/>
      <c r="WEW114" s="23"/>
      <c r="WEX114" s="23"/>
      <c r="WEY114" s="23"/>
      <c r="WEZ114" s="23"/>
      <c r="WFA114" s="23"/>
      <c r="WFB114" s="23"/>
      <c r="WFC114" s="23"/>
      <c r="WFD114" s="22"/>
      <c r="WFE114" s="23"/>
      <c r="WFF114" s="23"/>
      <c r="WFG114" s="23"/>
      <c r="WFH114" s="23"/>
      <c r="WFI114" s="23"/>
      <c r="WFJ114" s="23"/>
      <c r="WFK114" s="23"/>
      <c r="WFL114" s="23"/>
      <c r="WFM114" s="23"/>
      <c r="WFN114" s="23"/>
      <c r="WFO114" s="23"/>
      <c r="WFP114" s="23"/>
      <c r="WFQ114" s="23"/>
      <c r="WFR114" s="23"/>
      <c r="WFS114" s="23"/>
      <c r="WFT114" s="23"/>
      <c r="WFU114" s="23"/>
      <c r="WFV114" s="23"/>
      <c r="WFW114" s="23"/>
      <c r="WFX114" s="23"/>
      <c r="WFY114" s="23"/>
      <c r="WFZ114" s="22"/>
      <c r="WGA114" s="23"/>
      <c r="WGB114" s="23"/>
      <c r="WGC114" s="23"/>
      <c r="WGD114" s="23"/>
      <c r="WGE114" s="23"/>
      <c r="WGF114" s="23"/>
      <c r="WGG114" s="23"/>
      <c r="WGH114" s="23"/>
      <c r="WGI114" s="23"/>
      <c r="WGJ114" s="23"/>
      <c r="WGK114" s="23"/>
      <c r="WGL114" s="23"/>
      <c r="WGM114" s="23"/>
      <c r="WGN114" s="23"/>
      <c r="WGO114" s="23"/>
      <c r="WGP114" s="23"/>
      <c r="WGQ114" s="23"/>
      <c r="WGR114" s="23"/>
      <c r="WGS114" s="23"/>
      <c r="WGT114" s="23"/>
      <c r="WGU114" s="23"/>
      <c r="WGV114" s="22"/>
      <c r="WGW114" s="23"/>
      <c r="WGX114" s="23"/>
      <c r="WGY114" s="23"/>
      <c r="WGZ114" s="23"/>
      <c r="WHA114" s="23"/>
      <c r="WHB114" s="23"/>
      <c r="WHC114" s="23"/>
      <c r="WHD114" s="23"/>
      <c r="WHE114" s="23"/>
      <c r="WHF114" s="23"/>
      <c r="WHG114" s="23"/>
      <c r="WHH114" s="23"/>
      <c r="WHI114" s="23"/>
      <c r="WHJ114" s="23"/>
      <c r="WHK114" s="23"/>
      <c r="WHL114" s="23"/>
      <c r="WHM114" s="23"/>
      <c r="WHN114" s="23"/>
      <c r="WHO114" s="23"/>
      <c r="WHP114" s="23"/>
      <c r="WHQ114" s="23"/>
      <c r="WHR114" s="22"/>
      <c r="WHS114" s="23"/>
      <c r="WHT114" s="23"/>
      <c r="WHU114" s="23"/>
      <c r="WHV114" s="23"/>
      <c r="WHW114" s="23"/>
      <c r="WHX114" s="23"/>
      <c r="WHY114" s="23"/>
      <c r="WHZ114" s="23"/>
      <c r="WIA114" s="23"/>
      <c r="WIB114" s="23"/>
      <c r="WIC114" s="23"/>
      <c r="WID114" s="23"/>
      <c r="WIE114" s="23"/>
      <c r="WIF114" s="23"/>
      <c r="WIG114" s="23"/>
      <c r="WIH114" s="23"/>
      <c r="WII114" s="23"/>
      <c r="WIJ114" s="23"/>
      <c r="WIK114" s="23"/>
      <c r="WIL114" s="23"/>
      <c r="WIM114" s="23"/>
      <c r="WIN114" s="22"/>
      <c r="WIO114" s="23"/>
      <c r="WIP114" s="23"/>
      <c r="WIQ114" s="23"/>
      <c r="WIR114" s="23"/>
      <c r="WIS114" s="23"/>
      <c r="WIT114" s="23"/>
      <c r="WIU114" s="23"/>
      <c r="WIV114" s="23"/>
      <c r="WIW114" s="23"/>
      <c r="WIX114" s="23"/>
      <c r="WIY114" s="23"/>
      <c r="WIZ114" s="23"/>
      <c r="WJA114" s="23"/>
      <c r="WJB114" s="23"/>
      <c r="WJC114" s="23"/>
      <c r="WJD114" s="23"/>
      <c r="WJE114" s="23"/>
      <c r="WJF114" s="23"/>
      <c r="WJG114" s="23"/>
      <c r="WJH114" s="23"/>
      <c r="WJI114" s="23"/>
      <c r="WJJ114" s="22"/>
      <c r="WJK114" s="23"/>
      <c r="WJL114" s="23"/>
      <c r="WJM114" s="23"/>
      <c r="WJN114" s="23"/>
      <c r="WJO114" s="23"/>
      <c r="WJP114" s="23"/>
      <c r="WJQ114" s="23"/>
      <c r="WJR114" s="23"/>
      <c r="WJS114" s="23"/>
      <c r="WJT114" s="23"/>
      <c r="WJU114" s="23"/>
      <c r="WJV114" s="23"/>
      <c r="WJW114" s="23"/>
      <c r="WJX114" s="23"/>
      <c r="WJY114" s="23"/>
      <c r="WJZ114" s="23"/>
      <c r="WKA114" s="23"/>
      <c r="WKB114" s="23"/>
      <c r="WKC114" s="23"/>
      <c r="WKD114" s="23"/>
      <c r="WKE114" s="23"/>
      <c r="WKF114" s="22"/>
      <c r="WKG114" s="23"/>
      <c r="WKH114" s="23"/>
      <c r="WKI114" s="23"/>
      <c r="WKJ114" s="23"/>
      <c r="WKK114" s="23"/>
      <c r="WKL114" s="23"/>
      <c r="WKM114" s="23"/>
      <c r="WKN114" s="23"/>
      <c r="WKO114" s="23"/>
      <c r="WKP114" s="23"/>
      <c r="WKQ114" s="23"/>
      <c r="WKR114" s="23"/>
      <c r="WKS114" s="23"/>
      <c r="WKT114" s="23"/>
      <c r="WKU114" s="23"/>
      <c r="WKV114" s="23"/>
      <c r="WKW114" s="23"/>
      <c r="WKX114" s="23"/>
      <c r="WKY114" s="23"/>
      <c r="WKZ114" s="23"/>
      <c r="WLA114" s="23"/>
      <c r="WLB114" s="22"/>
      <c r="WLC114" s="23"/>
      <c r="WLD114" s="23"/>
      <c r="WLE114" s="23"/>
      <c r="WLF114" s="23"/>
      <c r="WLG114" s="23"/>
      <c r="WLH114" s="23"/>
      <c r="WLI114" s="23"/>
      <c r="WLJ114" s="23"/>
      <c r="WLK114" s="23"/>
      <c r="WLL114" s="23"/>
      <c r="WLM114" s="23"/>
      <c r="WLN114" s="23"/>
      <c r="WLO114" s="23"/>
      <c r="WLP114" s="23"/>
      <c r="WLQ114" s="23"/>
      <c r="WLR114" s="23"/>
      <c r="WLS114" s="23"/>
      <c r="WLT114" s="23"/>
      <c r="WLU114" s="23"/>
      <c r="WLV114" s="23"/>
      <c r="WLW114" s="23"/>
      <c r="WLX114" s="22"/>
      <c r="WLY114" s="23"/>
      <c r="WLZ114" s="23"/>
      <c r="WMA114" s="23"/>
      <c r="WMB114" s="23"/>
      <c r="WMC114" s="23"/>
      <c r="WMD114" s="23"/>
      <c r="WME114" s="23"/>
      <c r="WMF114" s="23"/>
      <c r="WMG114" s="23"/>
      <c r="WMH114" s="23"/>
      <c r="WMI114" s="23"/>
      <c r="WMJ114" s="23"/>
      <c r="WMK114" s="23"/>
      <c r="WML114" s="23"/>
      <c r="WMM114" s="23"/>
      <c r="WMN114" s="23"/>
      <c r="WMO114" s="23"/>
      <c r="WMP114" s="23"/>
      <c r="WMQ114" s="23"/>
      <c r="WMR114" s="23"/>
      <c r="WMS114" s="23"/>
      <c r="WMT114" s="22"/>
      <c r="WMU114" s="23"/>
      <c r="WMV114" s="23"/>
      <c r="WMW114" s="23"/>
      <c r="WMX114" s="23"/>
      <c r="WMY114" s="23"/>
      <c r="WMZ114" s="23"/>
      <c r="WNA114" s="23"/>
      <c r="WNB114" s="23"/>
      <c r="WNC114" s="23"/>
      <c r="WND114" s="23"/>
      <c r="WNE114" s="23"/>
      <c r="WNF114" s="23"/>
      <c r="WNG114" s="23"/>
      <c r="WNH114" s="23"/>
      <c r="WNI114" s="23"/>
      <c r="WNJ114" s="23"/>
      <c r="WNK114" s="23"/>
      <c r="WNL114" s="23"/>
      <c r="WNM114" s="23"/>
      <c r="WNN114" s="23"/>
      <c r="WNO114" s="23"/>
      <c r="WNP114" s="22"/>
      <c r="WNQ114" s="23"/>
      <c r="WNR114" s="23"/>
      <c r="WNS114" s="23"/>
      <c r="WNT114" s="23"/>
      <c r="WNU114" s="23"/>
      <c r="WNV114" s="23"/>
      <c r="WNW114" s="23"/>
      <c r="WNX114" s="23"/>
      <c r="WNY114" s="23"/>
      <c r="WNZ114" s="23"/>
      <c r="WOA114" s="23"/>
      <c r="WOB114" s="23"/>
      <c r="WOC114" s="23"/>
      <c r="WOD114" s="23"/>
      <c r="WOE114" s="23"/>
      <c r="WOF114" s="23"/>
      <c r="WOG114" s="23"/>
      <c r="WOH114" s="23"/>
      <c r="WOI114" s="23"/>
      <c r="WOJ114" s="23"/>
      <c r="WOK114" s="23"/>
      <c r="WOL114" s="22"/>
      <c r="WOM114" s="23"/>
      <c r="WON114" s="23"/>
      <c r="WOO114" s="23"/>
      <c r="WOP114" s="23"/>
      <c r="WOQ114" s="23"/>
      <c r="WOR114" s="23"/>
      <c r="WOS114" s="23"/>
      <c r="WOT114" s="23"/>
      <c r="WOU114" s="23"/>
      <c r="WOV114" s="23"/>
      <c r="WOW114" s="23"/>
      <c r="WOX114" s="23"/>
      <c r="WOY114" s="23"/>
      <c r="WOZ114" s="23"/>
      <c r="WPA114" s="23"/>
      <c r="WPB114" s="23"/>
      <c r="WPC114" s="23"/>
      <c r="WPD114" s="23"/>
      <c r="WPE114" s="23"/>
      <c r="WPF114" s="23"/>
      <c r="WPG114" s="23"/>
      <c r="WPH114" s="22"/>
      <c r="WPI114" s="23"/>
      <c r="WPJ114" s="23"/>
      <c r="WPK114" s="23"/>
      <c r="WPL114" s="23"/>
      <c r="WPM114" s="23"/>
      <c r="WPN114" s="23"/>
      <c r="WPO114" s="23"/>
      <c r="WPP114" s="23"/>
      <c r="WPQ114" s="23"/>
      <c r="WPR114" s="23"/>
      <c r="WPS114" s="23"/>
      <c r="WPT114" s="23"/>
      <c r="WPU114" s="23"/>
      <c r="WPV114" s="23"/>
      <c r="WPW114" s="23"/>
      <c r="WPX114" s="23"/>
      <c r="WPY114" s="23"/>
      <c r="WPZ114" s="23"/>
      <c r="WQA114" s="23"/>
      <c r="WQB114" s="23"/>
      <c r="WQC114" s="23"/>
      <c r="WQD114" s="22"/>
      <c r="WQE114" s="23"/>
      <c r="WQF114" s="23"/>
      <c r="WQG114" s="23"/>
      <c r="WQH114" s="23"/>
      <c r="WQI114" s="23"/>
      <c r="WQJ114" s="23"/>
      <c r="WQK114" s="23"/>
      <c r="WQL114" s="23"/>
      <c r="WQM114" s="23"/>
      <c r="WQN114" s="23"/>
      <c r="WQO114" s="23"/>
      <c r="WQP114" s="23"/>
      <c r="WQQ114" s="23"/>
      <c r="WQR114" s="23"/>
      <c r="WQS114" s="23"/>
      <c r="WQT114" s="23"/>
      <c r="WQU114" s="23"/>
      <c r="WQV114" s="23"/>
      <c r="WQW114" s="23"/>
      <c r="WQX114" s="23"/>
      <c r="WQY114" s="23"/>
      <c r="WQZ114" s="22"/>
      <c r="WRA114" s="23"/>
      <c r="WRB114" s="23"/>
      <c r="WRC114" s="23"/>
      <c r="WRD114" s="23"/>
      <c r="WRE114" s="23"/>
      <c r="WRF114" s="23"/>
      <c r="WRG114" s="23"/>
      <c r="WRH114" s="23"/>
      <c r="WRI114" s="23"/>
      <c r="WRJ114" s="23"/>
      <c r="WRK114" s="23"/>
      <c r="WRL114" s="23"/>
      <c r="WRM114" s="23"/>
      <c r="WRN114" s="23"/>
      <c r="WRO114" s="23"/>
      <c r="WRP114" s="23"/>
      <c r="WRQ114" s="23"/>
      <c r="WRR114" s="23"/>
      <c r="WRS114" s="23"/>
      <c r="WRT114" s="23"/>
      <c r="WRU114" s="23"/>
      <c r="WRV114" s="22"/>
      <c r="WRW114" s="23"/>
      <c r="WRX114" s="23"/>
      <c r="WRY114" s="23"/>
      <c r="WRZ114" s="23"/>
      <c r="WSA114" s="23"/>
      <c r="WSB114" s="23"/>
      <c r="WSC114" s="23"/>
      <c r="WSD114" s="23"/>
      <c r="WSE114" s="23"/>
      <c r="WSF114" s="23"/>
      <c r="WSG114" s="23"/>
      <c r="WSH114" s="23"/>
      <c r="WSI114" s="23"/>
      <c r="WSJ114" s="23"/>
      <c r="WSK114" s="23"/>
      <c r="WSL114" s="23"/>
      <c r="WSM114" s="23"/>
      <c r="WSN114" s="23"/>
      <c r="WSO114" s="23"/>
      <c r="WSP114" s="23"/>
      <c r="WSQ114" s="23"/>
      <c r="WSR114" s="22"/>
      <c r="WSS114" s="23"/>
      <c r="WST114" s="23"/>
      <c r="WSU114" s="23"/>
      <c r="WSV114" s="23"/>
      <c r="WSW114" s="23"/>
      <c r="WSX114" s="23"/>
      <c r="WSY114" s="23"/>
      <c r="WSZ114" s="23"/>
      <c r="WTA114" s="23"/>
      <c r="WTB114" s="23"/>
      <c r="WTC114" s="23"/>
      <c r="WTD114" s="23"/>
      <c r="WTE114" s="23"/>
      <c r="WTF114" s="23"/>
      <c r="WTG114" s="23"/>
      <c r="WTH114" s="23"/>
      <c r="WTI114" s="23"/>
      <c r="WTJ114" s="23"/>
      <c r="WTK114" s="23"/>
      <c r="WTL114" s="23"/>
      <c r="WTM114" s="23"/>
      <c r="WTN114" s="22"/>
      <c r="WTO114" s="23"/>
      <c r="WTP114" s="23"/>
      <c r="WTQ114" s="23"/>
      <c r="WTR114" s="23"/>
      <c r="WTS114" s="23"/>
      <c r="WTT114" s="23"/>
      <c r="WTU114" s="23"/>
      <c r="WTV114" s="23"/>
      <c r="WTW114" s="23"/>
      <c r="WTX114" s="23"/>
      <c r="WTY114" s="23"/>
      <c r="WTZ114" s="23"/>
      <c r="WUA114" s="23"/>
      <c r="WUB114" s="23"/>
      <c r="WUC114" s="23"/>
      <c r="WUD114" s="23"/>
      <c r="WUE114" s="23"/>
      <c r="WUF114" s="23"/>
      <c r="WUG114" s="23"/>
      <c r="WUH114" s="23"/>
      <c r="WUI114" s="23"/>
      <c r="WUJ114" s="22"/>
      <c r="WUK114" s="23"/>
      <c r="WUL114" s="23"/>
      <c r="WUM114" s="23"/>
      <c r="WUN114" s="23"/>
      <c r="WUO114" s="23"/>
      <c r="WUP114" s="23"/>
      <c r="WUQ114" s="23"/>
      <c r="WUR114" s="23"/>
      <c r="WUS114" s="23"/>
      <c r="WUT114" s="23"/>
      <c r="WUU114" s="23"/>
      <c r="WUV114" s="23"/>
      <c r="WUW114" s="23"/>
      <c r="WUX114" s="23"/>
      <c r="WUY114" s="23"/>
      <c r="WUZ114" s="23"/>
      <c r="WVA114" s="23"/>
      <c r="WVB114" s="23"/>
      <c r="WVC114" s="23"/>
      <c r="WVD114" s="23"/>
      <c r="WVE114" s="23"/>
      <c r="WVF114" s="22"/>
      <c r="WVG114" s="23"/>
      <c r="WVH114" s="23"/>
      <c r="WVI114" s="23"/>
      <c r="WVJ114" s="23"/>
      <c r="WVK114" s="23"/>
      <c r="WVL114" s="23"/>
      <c r="WVM114" s="23"/>
      <c r="WVN114" s="23"/>
      <c r="WVO114" s="23"/>
      <c r="WVP114" s="23"/>
      <c r="WVQ114" s="23"/>
      <c r="WVR114" s="23"/>
      <c r="WVS114" s="23"/>
      <c r="WVT114" s="23"/>
      <c r="WVU114" s="23"/>
      <c r="WVV114" s="23"/>
      <c r="WVW114" s="23"/>
      <c r="WVX114" s="23"/>
      <c r="WVY114" s="23"/>
      <c r="WVZ114" s="23"/>
      <c r="WWA114" s="23"/>
      <c r="WWB114" s="22"/>
      <c r="WWC114" s="23"/>
      <c r="WWD114" s="23"/>
      <c r="WWE114" s="23"/>
      <c r="WWF114" s="23"/>
      <c r="WWG114" s="23"/>
      <c r="WWH114" s="23"/>
      <c r="WWI114" s="23"/>
      <c r="WWJ114" s="23"/>
      <c r="WWK114" s="23"/>
      <c r="WWL114" s="23"/>
      <c r="WWM114" s="23"/>
      <c r="WWN114" s="23"/>
      <c r="WWO114" s="23"/>
      <c r="WWP114" s="23"/>
      <c r="WWQ114" s="23"/>
      <c r="WWR114" s="23"/>
      <c r="WWS114" s="23"/>
      <c r="WWT114" s="23"/>
      <c r="WWU114" s="23"/>
      <c r="WWV114" s="23"/>
      <c r="WWW114" s="23"/>
      <c r="WWX114" s="22"/>
      <c r="WWY114" s="23"/>
      <c r="WWZ114" s="23"/>
      <c r="WXA114" s="23"/>
      <c r="WXB114" s="23"/>
      <c r="WXC114" s="23"/>
      <c r="WXD114" s="23"/>
      <c r="WXE114" s="23"/>
      <c r="WXF114" s="23"/>
      <c r="WXG114" s="23"/>
      <c r="WXH114" s="23"/>
      <c r="WXI114" s="23"/>
      <c r="WXJ114" s="23"/>
      <c r="WXK114" s="23"/>
      <c r="WXL114" s="23"/>
      <c r="WXM114" s="23"/>
      <c r="WXN114" s="23"/>
      <c r="WXO114" s="23"/>
      <c r="WXP114" s="23"/>
      <c r="WXQ114" s="23"/>
      <c r="WXR114" s="23"/>
      <c r="WXS114" s="23"/>
      <c r="WXT114" s="22"/>
      <c r="WXU114" s="23"/>
      <c r="WXV114" s="23"/>
      <c r="WXW114" s="23"/>
      <c r="WXX114" s="23"/>
      <c r="WXY114" s="23"/>
      <c r="WXZ114" s="23"/>
      <c r="WYA114" s="23"/>
      <c r="WYB114" s="23"/>
      <c r="WYC114" s="23"/>
      <c r="WYD114" s="23"/>
      <c r="WYE114" s="23"/>
      <c r="WYF114" s="23"/>
      <c r="WYG114" s="23"/>
      <c r="WYH114" s="23"/>
      <c r="WYI114" s="23"/>
      <c r="WYJ114" s="23"/>
      <c r="WYK114" s="23"/>
      <c r="WYL114" s="23"/>
      <c r="WYM114" s="23"/>
      <c r="WYN114" s="23"/>
      <c r="WYO114" s="23"/>
      <c r="WYP114" s="22"/>
      <c r="WYQ114" s="23"/>
      <c r="WYR114" s="23"/>
      <c r="WYS114" s="23"/>
      <c r="WYT114" s="23"/>
      <c r="WYU114" s="23"/>
      <c r="WYV114" s="23"/>
      <c r="WYW114" s="23"/>
      <c r="WYX114" s="23"/>
      <c r="WYY114" s="23"/>
      <c r="WYZ114" s="23"/>
      <c r="WZA114" s="23"/>
      <c r="WZB114" s="23"/>
      <c r="WZC114" s="23"/>
      <c r="WZD114" s="23"/>
      <c r="WZE114" s="23"/>
      <c r="WZF114" s="23"/>
      <c r="WZG114" s="23"/>
      <c r="WZH114" s="23"/>
      <c r="WZI114" s="23"/>
      <c r="WZJ114" s="23"/>
      <c r="WZK114" s="23"/>
      <c r="WZL114" s="22"/>
      <c r="WZM114" s="23"/>
      <c r="WZN114" s="23"/>
      <c r="WZO114" s="23"/>
      <c r="WZP114" s="23"/>
      <c r="WZQ114" s="23"/>
      <c r="WZR114" s="23"/>
      <c r="WZS114" s="23"/>
      <c r="WZT114" s="23"/>
      <c r="WZU114" s="23"/>
      <c r="WZV114" s="23"/>
      <c r="WZW114" s="23"/>
      <c r="WZX114" s="23"/>
      <c r="WZY114" s="23"/>
      <c r="WZZ114" s="23"/>
      <c r="XAA114" s="23"/>
      <c r="XAB114" s="23"/>
      <c r="XAC114" s="23"/>
      <c r="XAD114" s="23"/>
      <c r="XAE114" s="23"/>
      <c r="XAF114" s="23"/>
      <c r="XAG114" s="23"/>
      <c r="XAH114" s="22"/>
      <c r="XAI114" s="23"/>
      <c r="XAJ114" s="23"/>
      <c r="XAK114" s="23"/>
      <c r="XAL114" s="23"/>
      <c r="XAM114" s="23"/>
      <c r="XAN114" s="23"/>
      <c r="XAO114" s="23"/>
      <c r="XAP114" s="23"/>
      <c r="XAQ114" s="23"/>
      <c r="XAR114" s="23"/>
      <c r="XAS114" s="23"/>
      <c r="XAT114" s="23"/>
      <c r="XAU114" s="23"/>
      <c r="XAV114" s="23"/>
      <c r="XAW114" s="23"/>
      <c r="XAX114" s="23"/>
      <c r="XAY114" s="23"/>
      <c r="XAZ114" s="23"/>
      <c r="XBA114" s="23"/>
      <c r="XBB114" s="23"/>
      <c r="XBC114" s="23"/>
      <c r="XBD114" s="22"/>
      <c r="XBE114" s="23"/>
      <c r="XBF114" s="23"/>
      <c r="XBG114" s="23"/>
      <c r="XBH114" s="23"/>
      <c r="XBI114" s="23"/>
      <c r="XBJ114" s="23"/>
      <c r="XBK114" s="23"/>
      <c r="XBL114" s="23"/>
      <c r="XBM114" s="23"/>
      <c r="XBN114" s="23"/>
      <c r="XBO114" s="23"/>
      <c r="XBP114" s="23"/>
      <c r="XBQ114" s="23"/>
      <c r="XBR114" s="23"/>
      <c r="XBS114" s="23"/>
      <c r="XBT114" s="23"/>
      <c r="XBU114" s="23"/>
      <c r="XBV114" s="23"/>
      <c r="XBW114" s="23"/>
      <c r="XBX114" s="23"/>
      <c r="XBY114" s="23"/>
      <c r="XBZ114" s="22"/>
      <c r="XCA114" s="23"/>
      <c r="XCB114" s="23"/>
      <c r="XCC114" s="23"/>
      <c r="XCD114" s="23"/>
      <c r="XCE114" s="23"/>
      <c r="XCF114" s="23"/>
      <c r="XCG114" s="23"/>
      <c r="XCH114" s="23"/>
      <c r="XCI114" s="23"/>
      <c r="XCJ114" s="23"/>
      <c r="XCK114" s="23"/>
      <c r="XCL114" s="23"/>
      <c r="XCM114" s="23"/>
      <c r="XCN114" s="23"/>
      <c r="XCO114" s="23"/>
      <c r="XCP114" s="23"/>
      <c r="XCQ114" s="23"/>
      <c r="XCR114" s="23"/>
      <c r="XCS114" s="23"/>
      <c r="XCT114" s="23"/>
      <c r="XCU114" s="23"/>
      <c r="XCV114" s="22"/>
      <c r="XCW114" s="23"/>
      <c r="XCX114" s="23"/>
      <c r="XCY114" s="23"/>
      <c r="XCZ114" s="23"/>
      <c r="XDA114" s="23"/>
      <c r="XDB114" s="23"/>
      <c r="XDC114" s="23"/>
      <c r="XDD114" s="23"/>
      <c r="XDE114" s="23"/>
      <c r="XDF114" s="23"/>
      <c r="XDG114" s="23"/>
      <c r="XDH114" s="23"/>
      <c r="XDI114" s="23"/>
      <c r="XDJ114" s="23"/>
      <c r="XDK114" s="23"/>
      <c r="XDL114" s="23"/>
      <c r="XDM114" s="23"/>
      <c r="XDN114" s="23"/>
      <c r="XDO114" s="23"/>
      <c r="XDP114" s="23"/>
      <c r="XDQ114" s="23"/>
      <c r="XDR114" s="22"/>
      <c r="XDS114" s="23"/>
      <c r="XDT114" s="23"/>
      <c r="XDU114" s="23"/>
      <c r="XDV114" s="23"/>
      <c r="XDW114" s="23"/>
      <c r="XDX114" s="23"/>
      <c r="XDY114" s="23"/>
      <c r="XDZ114" s="23"/>
      <c r="XEA114" s="23"/>
      <c r="XEB114" s="23"/>
      <c r="XEC114" s="23"/>
      <c r="XED114" s="23"/>
      <c r="XEE114" s="23"/>
      <c r="XEF114" s="23"/>
      <c r="XEG114" s="23"/>
      <c r="XEH114" s="23"/>
      <c r="XEI114" s="23"/>
      <c r="XEJ114" s="23"/>
      <c r="XEK114" s="23"/>
      <c r="XEL114" s="23"/>
      <c r="XEM114" s="23"/>
      <c r="XEN114" s="22"/>
      <c r="XEO114" s="22"/>
      <c r="XEP114" s="22"/>
      <c r="XEQ114" s="22"/>
      <c r="XER114" s="22"/>
      <c r="XES114" s="22"/>
      <c r="XET114" s="22"/>
      <c r="XEU114" s="22"/>
      <c r="XEV114" s="22"/>
      <c r="XEW114" s="22"/>
      <c r="XEX114" s="22"/>
      <c r="XEY114" s="22"/>
      <c r="XEZ114" s="22"/>
      <c r="XFA114" s="22"/>
      <c r="XFB114" s="22"/>
      <c r="XFC114" s="22"/>
    </row>
    <row r="115" spans="1:16383" s="21" customFormat="1" ht="45.75" customHeight="1" thickTop="1" thickBot="1" x14ac:dyDescent="0.55000000000000004">
      <c r="A115" s="22"/>
      <c r="B115" s="18"/>
      <c r="C115" s="29" t="s">
        <v>85</v>
      </c>
      <c r="D115" s="29" t="s">
        <v>77</v>
      </c>
      <c r="E115" s="29" t="s">
        <v>78</v>
      </c>
      <c r="F115" s="29" t="s">
        <v>79</v>
      </c>
      <c r="G115" s="30" t="s">
        <v>80</v>
      </c>
      <c r="H115" s="22"/>
      <c r="I115" s="22"/>
      <c r="J115" s="22"/>
      <c r="K115" s="22"/>
      <c r="L115" s="22"/>
      <c r="M115" s="22"/>
      <c r="N115" s="22"/>
      <c r="O115" s="22"/>
      <c r="P115" s="22"/>
      <c r="Q115" s="22"/>
      <c r="R115" s="22"/>
      <c r="S115" s="22"/>
      <c r="T115" s="22"/>
      <c r="U115" s="22"/>
      <c r="V115" s="22"/>
      <c r="W115" s="23"/>
      <c r="X115" s="23"/>
      <c r="Y115" s="23"/>
      <c r="Z115" s="23"/>
      <c r="AA115" s="23"/>
      <c r="AB115" s="23"/>
      <c r="AC115" s="23"/>
      <c r="AD115" s="23"/>
      <c r="AE115" s="23"/>
      <c r="AF115" s="23"/>
      <c r="AG115" s="23"/>
      <c r="AH115" s="23"/>
      <c r="AI115" s="23"/>
      <c r="AJ115" s="23"/>
      <c r="AK115" s="23"/>
      <c r="AL115" s="23"/>
      <c r="AM115" s="23"/>
      <c r="AN115" s="23"/>
      <c r="AO115" s="23"/>
      <c r="AP115" s="23"/>
      <c r="AQ115" s="23"/>
      <c r="AR115" s="22"/>
      <c r="AS115" s="23"/>
      <c r="AT115" s="23"/>
      <c r="AU115" s="23"/>
      <c r="AV115" s="23"/>
      <c r="AW115" s="23"/>
      <c r="AX115" s="23"/>
      <c r="AY115" s="23"/>
      <c r="AZ115" s="23"/>
      <c r="BA115" s="23"/>
      <c r="BB115" s="23"/>
      <c r="BC115" s="23"/>
      <c r="BD115" s="23"/>
      <c r="BE115" s="23"/>
      <c r="BF115" s="23"/>
      <c r="BG115" s="23"/>
      <c r="BH115" s="23"/>
      <c r="BI115" s="23"/>
      <c r="BJ115" s="23"/>
      <c r="BK115" s="23"/>
      <c r="BL115" s="23"/>
      <c r="BM115" s="23"/>
      <c r="BN115" s="22"/>
      <c r="BO115" s="23"/>
      <c r="BP115" s="23"/>
      <c r="BQ115" s="23"/>
      <c r="BR115" s="23"/>
      <c r="BS115" s="23"/>
      <c r="BT115" s="23"/>
      <c r="BU115" s="23"/>
      <c r="BV115" s="23"/>
      <c r="BW115" s="23"/>
      <c r="BX115" s="23"/>
      <c r="BY115" s="23"/>
      <c r="BZ115" s="23"/>
      <c r="CA115" s="23"/>
      <c r="CB115" s="23"/>
      <c r="CC115" s="23"/>
      <c r="CD115" s="23"/>
      <c r="CE115" s="23"/>
      <c r="CF115" s="23"/>
      <c r="CG115" s="23"/>
      <c r="CH115" s="23"/>
      <c r="CI115" s="23"/>
      <c r="CJ115" s="22"/>
      <c r="CK115" s="23"/>
      <c r="CL115" s="23"/>
      <c r="CM115" s="23"/>
      <c r="CN115" s="23"/>
      <c r="CO115" s="23"/>
      <c r="CP115" s="23"/>
      <c r="CQ115" s="23"/>
      <c r="CR115" s="23"/>
      <c r="CS115" s="23"/>
      <c r="CT115" s="23"/>
      <c r="CU115" s="23"/>
      <c r="CV115" s="23"/>
      <c r="CW115" s="23"/>
      <c r="CX115" s="23"/>
      <c r="CY115" s="23"/>
      <c r="CZ115" s="23"/>
      <c r="DA115" s="23"/>
      <c r="DB115" s="23"/>
      <c r="DC115" s="23"/>
      <c r="DD115" s="23"/>
      <c r="DE115" s="23"/>
      <c r="DF115" s="22"/>
      <c r="DG115" s="23"/>
      <c r="DH115" s="23"/>
      <c r="DI115" s="23"/>
      <c r="DJ115" s="23"/>
      <c r="DK115" s="23"/>
      <c r="DL115" s="23"/>
      <c r="DM115" s="23"/>
      <c r="DN115" s="23"/>
      <c r="DO115" s="23"/>
      <c r="DP115" s="23"/>
      <c r="DQ115" s="23"/>
      <c r="DR115" s="23"/>
      <c r="DS115" s="23"/>
      <c r="DT115" s="23"/>
      <c r="DU115" s="23"/>
      <c r="DV115" s="23"/>
      <c r="DW115" s="23"/>
      <c r="DX115" s="23"/>
      <c r="DY115" s="23"/>
      <c r="DZ115" s="23"/>
      <c r="EA115" s="23"/>
      <c r="EB115" s="22"/>
      <c r="EC115" s="23"/>
      <c r="ED115" s="23"/>
      <c r="EE115" s="23"/>
      <c r="EF115" s="23"/>
      <c r="EG115" s="23"/>
      <c r="EH115" s="23"/>
      <c r="EI115" s="23"/>
      <c r="EJ115" s="23"/>
      <c r="EK115" s="23"/>
      <c r="EL115" s="23"/>
      <c r="EM115" s="23"/>
      <c r="EN115" s="23"/>
      <c r="EO115" s="23"/>
      <c r="EP115" s="23"/>
      <c r="EQ115" s="23"/>
      <c r="ER115" s="23"/>
      <c r="ES115" s="23"/>
      <c r="ET115" s="23"/>
      <c r="EU115" s="23"/>
      <c r="EV115" s="23"/>
      <c r="EW115" s="23"/>
      <c r="EX115" s="22"/>
      <c r="EY115" s="23"/>
      <c r="EZ115" s="23"/>
      <c r="FA115" s="23"/>
      <c r="FB115" s="23"/>
      <c r="FC115" s="23"/>
      <c r="FD115" s="23"/>
      <c r="FE115" s="23"/>
      <c r="FF115" s="23"/>
      <c r="FG115" s="23"/>
      <c r="FH115" s="23"/>
      <c r="FI115" s="23"/>
      <c r="FJ115" s="23"/>
      <c r="FK115" s="23"/>
      <c r="FL115" s="23"/>
      <c r="FM115" s="23"/>
      <c r="FN115" s="23"/>
      <c r="FO115" s="23"/>
      <c r="FP115" s="23"/>
      <c r="FQ115" s="23"/>
      <c r="FR115" s="23"/>
      <c r="FS115" s="23"/>
      <c r="FT115" s="22"/>
      <c r="FU115" s="23"/>
      <c r="FV115" s="23"/>
      <c r="FW115" s="23"/>
      <c r="FX115" s="23"/>
      <c r="FY115" s="23"/>
      <c r="FZ115" s="23"/>
      <c r="GA115" s="23"/>
      <c r="GB115" s="23"/>
      <c r="GC115" s="23"/>
      <c r="GD115" s="23"/>
      <c r="GE115" s="23"/>
      <c r="GF115" s="23"/>
      <c r="GG115" s="23"/>
      <c r="GH115" s="23"/>
      <c r="GI115" s="23"/>
      <c r="GJ115" s="23"/>
      <c r="GK115" s="23"/>
      <c r="GL115" s="23"/>
      <c r="GM115" s="23"/>
      <c r="GN115" s="23"/>
      <c r="GO115" s="23"/>
      <c r="GP115" s="22"/>
      <c r="GQ115" s="23"/>
      <c r="GR115" s="23"/>
      <c r="GS115" s="23"/>
      <c r="GT115" s="23"/>
      <c r="GU115" s="23"/>
      <c r="GV115" s="23"/>
      <c r="GW115" s="23"/>
      <c r="GX115" s="23"/>
      <c r="GY115" s="23"/>
      <c r="GZ115" s="23"/>
      <c r="HA115" s="23"/>
      <c r="HB115" s="23"/>
      <c r="HC115" s="23"/>
      <c r="HD115" s="23"/>
      <c r="HE115" s="23"/>
      <c r="HF115" s="23"/>
      <c r="HG115" s="23"/>
      <c r="HH115" s="23"/>
      <c r="HI115" s="23"/>
      <c r="HJ115" s="23"/>
      <c r="HK115" s="23"/>
      <c r="HL115" s="22"/>
      <c r="HM115" s="23"/>
      <c r="HN115" s="23"/>
      <c r="HO115" s="23"/>
      <c r="HP115" s="23"/>
      <c r="HQ115" s="23"/>
      <c r="HR115" s="23"/>
      <c r="HS115" s="23"/>
      <c r="HT115" s="23"/>
      <c r="HU115" s="23"/>
      <c r="HV115" s="23"/>
      <c r="HW115" s="23"/>
      <c r="HX115" s="23"/>
      <c r="HY115" s="23"/>
      <c r="HZ115" s="23"/>
      <c r="IA115" s="23"/>
      <c r="IB115" s="23"/>
      <c r="IC115" s="23"/>
      <c r="ID115" s="23"/>
      <c r="IE115" s="23"/>
      <c r="IF115" s="23"/>
      <c r="IG115" s="23"/>
      <c r="IH115" s="22"/>
      <c r="II115" s="23"/>
      <c r="IJ115" s="23"/>
      <c r="IK115" s="23"/>
      <c r="IL115" s="23"/>
      <c r="IM115" s="23"/>
      <c r="IN115" s="23"/>
      <c r="IO115" s="23"/>
      <c r="IP115" s="23"/>
      <c r="IQ115" s="23"/>
      <c r="IR115" s="23"/>
      <c r="IS115" s="23"/>
      <c r="IT115" s="23"/>
      <c r="IU115" s="23"/>
      <c r="IV115" s="23"/>
      <c r="IW115" s="23"/>
      <c r="IX115" s="23"/>
      <c r="IY115" s="23"/>
      <c r="IZ115" s="23"/>
      <c r="JA115" s="23"/>
      <c r="JB115" s="23"/>
      <c r="JC115" s="23"/>
      <c r="JD115" s="22"/>
      <c r="JE115" s="23"/>
      <c r="JF115" s="23"/>
      <c r="JG115" s="23"/>
      <c r="JH115" s="23"/>
      <c r="JI115" s="23"/>
      <c r="JJ115" s="23"/>
      <c r="JK115" s="23"/>
      <c r="JL115" s="23"/>
      <c r="JM115" s="23"/>
      <c r="JN115" s="23"/>
      <c r="JO115" s="23"/>
      <c r="JP115" s="23"/>
      <c r="JQ115" s="23"/>
      <c r="JR115" s="23"/>
      <c r="JS115" s="23"/>
      <c r="JT115" s="23"/>
      <c r="JU115" s="23"/>
      <c r="JV115" s="23"/>
      <c r="JW115" s="23"/>
      <c r="JX115" s="23"/>
      <c r="JY115" s="23"/>
      <c r="JZ115" s="22"/>
      <c r="KA115" s="23"/>
      <c r="KB115" s="23"/>
      <c r="KC115" s="23"/>
      <c r="KD115" s="23"/>
      <c r="KE115" s="23"/>
      <c r="KF115" s="23"/>
      <c r="KG115" s="23"/>
      <c r="KH115" s="23"/>
      <c r="KI115" s="23"/>
      <c r="KJ115" s="23"/>
      <c r="KK115" s="23"/>
      <c r="KL115" s="23"/>
      <c r="KM115" s="23"/>
      <c r="KN115" s="23"/>
      <c r="KO115" s="23"/>
      <c r="KP115" s="23"/>
      <c r="KQ115" s="23"/>
      <c r="KR115" s="23"/>
      <c r="KS115" s="23"/>
      <c r="KT115" s="23"/>
      <c r="KU115" s="23"/>
      <c r="KV115" s="22"/>
      <c r="KW115" s="23"/>
      <c r="KX115" s="23"/>
      <c r="KY115" s="23"/>
      <c r="KZ115" s="23"/>
      <c r="LA115" s="23"/>
      <c r="LB115" s="23"/>
      <c r="LC115" s="23"/>
      <c r="LD115" s="23"/>
      <c r="LE115" s="23"/>
      <c r="LF115" s="23"/>
      <c r="LG115" s="23"/>
      <c r="LH115" s="23"/>
      <c r="LI115" s="23"/>
      <c r="LJ115" s="23"/>
      <c r="LK115" s="23"/>
      <c r="LL115" s="23"/>
      <c r="LM115" s="23"/>
      <c r="LN115" s="23"/>
      <c r="LO115" s="23"/>
      <c r="LP115" s="23"/>
      <c r="LQ115" s="23"/>
      <c r="LR115" s="22"/>
      <c r="LS115" s="23"/>
      <c r="LT115" s="23"/>
      <c r="LU115" s="23"/>
      <c r="LV115" s="23"/>
      <c r="LW115" s="23"/>
      <c r="LX115" s="23"/>
      <c r="LY115" s="23"/>
      <c r="LZ115" s="23"/>
      <c r="MA115" s="23"/>
      <c r="MB115" s="23"/>
      <c r="MC115" s="23"/>
      <c r="MD115" s="23"/>
      <c r="ME115" s="23"/>
      <c r="MF115" s="23"/>
      <c r="MG115" s="23"/>
      <c r="MH115" s="23"/>
      <c r="MI115" s="23"/>
      <c r="MJ115" s="23"/>
      <c r="MK115" s="23"/>
      <c r="ML115" s="23"/>
      <c r="MM115" s="23"/>
      <c r="MN115" s="22"/>
      <c r="MO115" s="23"/>
      <c r="MP115" s="23"/>
      <c r="MQ115" s="23"/>
      <c r="MR115" s="23"/>
      <c r="MS115" s="23"/>
      <c r="MT115" s="23"/>
      <c r="MU115" s="23"/>
      <c r="MV115" s="23"/>
      <c r="MW115" s="23"/>
      <c r="MX115" s="23"/>
      <c r="MY115" s="23"/>
      <c r="MZ115" s="23"/>
      <c r="NA115" s="23"/>
      <c r="NB115" s="23"/>
      <c r="NC115" s="23"/>
      <c r="ND115" s="23"/>
      <c r="NE115" s="23"/>
      <c r="NF115" s="23"/>
      <c r="NG115" s="23"/>
      <c r="NH115" s="23"/>
      <c r="NI115" s="23"/>
      <c r="NJ115" s="22"/>
      <c r="NK115" s="23"/>
      <c r="NL115" s="23"/>
      <c r="NM115" s="23"/>
      <c r="NN115" s="23"/>
      <c r="NO115" s="23"/>
      <c r="NP115" s="23"/>
      <c r="NQ115" s="23"/>
      <c r="NR115" s="23"/>
      <c r="NS115" s="23"/>
      <c r="NT115" s="23"/>
      <c r="NU115" s="23"/>
      <c r="NV115" s="23"/>
      <c r="NW115" s="23"/>
      <c r="NX115" s="23"/>
      <c r="NY115" s="23"/>
      <c r="NZ115" s="23"/>
      <c r="OA115" s="23"/>
      <c r="OB115" s="23"/>
      <c r="OC115" s="23"/>
      <c r="OD115" s="23"/>
      <c r="OE115" s="23"/>
      <c r="OF115" s="22"/>
      <c r="OG115" s="23"/>
      <c r="OH115" s="23"/>
      <c r="OI115" s="23"/>
      <c r="OJ115" s="23"/>
      <c r="OK115" s="23"/>
      <c r="OL115" s="23"/>
      <c r="OM115" s="23"/>
      <c r="ON115" s="23"/>
      <c r="OO115" s="23"/>
      <c r="OP115" s="23"/>
      <c r="OQ115" s="23"/>
      <c r="OR115" s="23"/>
      <c r="OS115" s="23"/>
      <c r="OT115" s="23"/>
      <c r="OU115" s="23"/>
      <c r="OV115" s="23"/>
      <c r="OW115" s="23"/>
      <c r="OX115" s="23"/>
      <c r="OY115" s="23"/>
      <c r="OZ115" s="23"/>
      <c r="PA115" s="23"/>
      <c r="PB115" s="22"/>
      <c r="PC115" s="23"/>
      <c r="PD115" s="23"/>
      <c r="PE115" s="23"/>
      <c r="PF115" s="23"/>
      <c r="PG115" s="23"/>
      <c r="PH115" s="23"/>
      <c r="PI115" s="23"/>
      <c r="PJ115" s="23"/>
      <c r="PK115" s="23"/>
      <c r="PL115" s="23"/>
      <c r="PM115" s="23"/>
      <c r="PN115" s="23"/>
      <c r="PO115" s="23"/>
      <c r="PP115" s="23"/>
      <c r="PQ115" s="23"/>
      <c r="PR115" s="23"/>
      <c r="PS115" s="23"/>
      <c r="PT115" s="23"/>
      <c r="PU115" s="23"/>
      <c r="PV115" s="23"/>
      <c r="PW115" s="23"/>
      <c r="PX115" s="22"/>
      <c r="PY115" s="23"/>
      <c r="PZ115" s="23"/>
      <c r="QA115" s="23"/>
      <c r="QB115" s="23"/>
      <c r="QC115" s="23"/>
      <c r="QD115" s="23"/>
      <c r="QE115" s="23"/>
      <c r="QF115" s="23"/>
      <c r="QG115" s="23"/>
      <c r="QH115" s="23"/>
      <c r="QI115" s="23"/>
      <c r="QJ115" s="23"/>
      <c r="QK115" s="23"/>
      <c r="QL115" s="23"/>
      <c r="QM115" s="23"/>
      <c r="QN115" s="23"/>
      <c r="QO115" s="23"/>
      <c r="QP115" s="23"/>
      <c r="QQ115" s="23"/>
      <c r="QR115" s="23"/>
      <c r="QS115" s="23"/>
      <c r="QT115" s="22"/>
      <c r="QU115" s="23"/>
      <c r="QV115" s="23"/>
      <c r="QW115" s="23"/>
      <c r="QX115" s="23"/>
      <c r="QY115" s="23"/>
      <c r="QZ115" s="23"/>
      <c r="RA115" s="23"/>
      <c r="RB115" s="23"/>
      <c r="RC115" s="23"/>
      <c r="RD115" s="23"/>
      <c r="RE115" s="23"/>
      <c r="RF115" s="23"/>
      <c r="RG115" s="23"/>
      <c r="RH115" s="23"/>
      <c r="RI115" s="23"/>
      <c r="RJ115" s="23"/>
      <c r="RK115" s="23"/>
      <c r="RL115" s="23"/>
      <c r="RM115" s="23"/>
      <c r="RN115" s="23"/>
      <c r="RO115" s="23"/>
      <c r="RP115" s="22"/>
      <c r="RQ115" s="23"/>
      <c r="RR115" s="23"/>
      <c r="RS115" s="23"/>
      <c r="RT115" s="23"/>
      <c r="RU115" s="23"/>
      <c r="RV115" s="23"/>
      <c r="RW115" s="23"/>
      <c r="RX115" s="23"/>
      <c r="RY115" s="23"/>
      <c r="RZ115" s="23"/>
      <c r="SA115" s="23"/>
      <c r="SB115" s="23"/>
      <c r="SC115" s="23"/>
      <c r="SD115" s="23"/>
      <c r="SE115" s="23"/>
      <c r="SF115" s="23"/>
      <c r="SG115" s="23"/>
      <c r="SH115" s="23"/>
      <c r="SI115" s="23"/>
      <c r="SJ115" s="23"/>
      <c r="SK115" s="23"/>
      <c r="SL115" s="22"/>
      <c r="SM115" s="23"/>
      <c r="SN115" s="23"/>
      <c r="SO115" s="23"/>
      <c r="SP115" s="23"/>
      <c r="SQ115" s="23"/>
      <c r="SR115" s="23"/>
      <c r="SS115" s="23"/>
      <c r="ST115" s="23"/>
      <c r="SU115" s="23"/>
      <c r="SV115" s="23"/>
      <c r="SW115" s="23"/>
      <c r="SX115" s="23"/>
      <c r="SY115" s="23"/>
      <c r="SZ115" s="23"/>
      <c r="TA115" s="23"/>
      <c r="TB115" s="23"/>
      <c r="TC115" s="23"/>
      <c r="TD115" s="23"/>
      <c r="TE115" s="23"/>
      <c r="TF115" s="23"/>
      <c r="TG115" s="23"/>
      <c r="TH115" s="22"/>
      <c r="TI115" s="23"/>
      <c r="TJ115" s="23"/>
      <c r="TK115" s="23"/>
      <c r="TL115" s="23"/>
      <c r="TM115" s="23"/>
      <c r="TN115" s="23"/>
      <c r="TO115" s="23"/>
      <c r="TP115" s="23"/>
      <c r="TQ115" s="23"/>
      <c r="TR115" s="23"/>
      <c r="TS115" s="23"/>
      <c r="TT115" s="23"/>
      <c r="TU115" s="23"/>
      <c r="TV115" s="23"/>
      <c r="TW115" s="23"/>
      <c r="TX115" s="23"/>
      <c r="TY115" s="23"/>
      <c r="TZ115" s="23"/>
      <c r="UA115" s="23"/>
      <c r="UB115" s="23"/>
      <c r="UC115" s="23"/>
      <c r="UD115" s="22"/>
      <c r="UE115" s="23"/>
      <c r="UF115" s="23"/>
      <c r="UG115" s="23"/>
      <c r="UH115" s="23"/>
      <c r="UI115" s="23"/>
      <c r="UJ115" s="23"/>
      <c r="UK115" s="23"/>
      <c r="UL115" s="23"/>
      <c r="UM115" s="23"/>
      <c r="UN115" s="23"/>
      <c r="UO115" s="23"/>
      <c r="UP115" s="23"/>
      <c r="UQ115" s="23"/>
      <c r="UR115" s="23"/>
      <c r="US115" s="23"/>
      <c r="UT115" s="23"/>
      <c r="UU115" s="23"/>
      <c r="UV115" s="23"/>
      <c r="UW115" s="23"/>
      <c r="UX115" s="23"/>
      <c r="UY115" s="23"/>
      <c r="UZ115" s="22"/>
      <c r="VA115" s="23"/>
      <c r="VB115" s="23"/>
      <c r="VC115" s="23"/>
      <c r="VD115" s="23"/>
      <c r="VE115" s="23"/>
      <c r="VF115" s="23"/>
      <c r="VG115" s="23"/>
      <c r="VH115" s="23"/>
      <c r="VI115" s="23"/>
      <c r="VJ115" s="23"/>
      <c r="VK115" s="23"/>
      <c r="VL115" s="23"/>
      <c r="VM115" s="23"/>
      <c r="VN115" s="23"/>
      <c r="VO115" s="23"/>
      <c r="VP115" s="23"/>
      <c r="VQ115" s="23"/>
      <c r="VR115" s="23"/>
      <c r="VS115" s="23"/>
      <c r="VT115" s="23"/>
      <c r="VU115" s="23"/>
      <c r="VV115" s="22"/>
      <c r="VW115" s="23"/>
      <c r="VX115" s="23"/>
      <c r="VY115" s="23"/>
      <c r="VZ115" s="23"/>
      <c r="WA115" s="23"/>
      <c r="WB115" s="23"/>
      <c r="WC115" s="23"/>
      <c r="WD115" s="23"/>
      <c r="WE115" s="23"/>
      <c r="WF115" s="23"/>
      <c r="WG115" s="23"/>
      <c r="WH115" s="23"/>
      <c r="WI115" s="23"/>
      <c r="WJ115" s="23"/>
      <c r="WK115" s="23"/>
      <c r="WL115" s="23"/>
      <c r="WM115" s="23"/>
      <c r="WN115" s="23"/>
      <c r="WO115" s="23"/>
      <c r="WP115" s="23"/>
      <c r="WQ115" s="23"/>
      <c r="WR115" s="22"/>
      <c r="WS115" s="23"/>
      <c r="WT115" s="23"/>
      <c r="WU115" s="23"/>
      <c r="WV115" s="23"/>
      <c r="WW115" s="23"/>
      <c r="WX115" s="23"/>
      <c r="WY115" s="23"/>
      <c r="WZ115" s="23"/>
      <c r="XA115" s="23"/>
      <c r="XB115" s="23"/>
      <c r="XC115" s="23"/>
      <c r="XD115" s="23"/>
      <c r="XE115" s="23"/>
      <c r="XF115" s="23"/>
      <c r="XG115" s="23"/>
      <c r="XH115" s="23"/>
      <c r="XI115" s="23"/>
      <c r="XJ115" s="23"/>
      <c r="XK115" s="23"/>
      <c r="XL115" s="23"/>
      <c r="XM115" s="23"/>
      <c r="XN115" s="22"/>
      <c r="XO115" s="23"/>
      <c r="XP115" s="23"/>
      <c r="XQ115" s="23"/>
      <c r="XR115" s="23"/>
      <c r="XS115" s="23"/>
      <c r="XT115" s="23"/>
      <c r="XU115" s="23"/>
      <c r="XV115" s="23"/>
      <c r="XW115" s="23"/>
      <c r="XX115" s="23"/>
      <c r="XY115" s="23"/>
      <c r="XZ115" s="23"/>
      <c r="YA115" s="23"/>
      <c r="YB115" s="23"/>
      <c r="YC115" s="23"/>
      <c r="YD115" s="23"/>
      <c r="YE115" s="23"/>
      <c r="YF115" s="23"/>
      <c r="YG115" s="23"/>
      <c r="YH115" s="23"/>
      <c r="YI115" s="23"/>
      <c r="YJ115" s="22"/>
      <c r="YK115" s="23"/>
      <c r="YL115" s="23"/>
      <c r="YM115" s="23"/>
      <c r="YN115" s="23"/>
      <c r="YO115" s="23"/>
      <c r="YP115" s="23"/>
      <c r="YQ115" s="23"/>
      <c r="YR115" s="23"/>
      <c r="YS115" s="23"/>
      <c r="YT115" s="23"/>
      <c r="YU115" s="23"/>
      <c r="YV115" s="23"/>
      <c r="YW115" s="23"/>
      <c r="YX115" s="23"/>
      <c r="YY115" s="23"/>
      <c r="YZ115" s="23"/>
      <c r="ZA115" s="23"/>
      <c r="ZB115" s="23"/>
      <c r="ZC115" s="23"/>
      <c r="ZD115" s="23"/>
      <c r="ZE115" s="23"/>
      <c r="ZF115" s="22"/>
      <c r="ZG115" s="23"/>
      <c r="ZH115" s="23"/>
      <c r="ZI115" s="23"/>
      <c r="ZJ115" s="23"/>
      <c r="ZK115" s="23"/>
      <c r="ZL115" s="23"/>
      <c r="ZM115" s="23"/>
      <c r="ZN115" s="23"/>
      <c r="ZO115" s="23"/>
      <c r="ZP115" s="23"/>
      <c r="ZQ115" s="23"/>
      <c r="ZR115" s="23"/>
      <c r="ZS115" s="23"/>
      <c r="ZT115" s="23"/>
      <c r="ZU115" s="23"/>
      <c r="ZV115" s="23"/>
      <c r="ZW115" s="23"/>
      <c r="ZX115" s="23"/>
      <c r="ZY115" s="23"/>
      <c r="ZZ115" s="23"/>
      <c r="AAA115" s="23"/>
      <c r="AAB115" s="22"/>
      <c r="AAC115" s="23"/>
      <c r="AAD115" s="23"/>
      <c r="AAE115" s="23"/>
      <c r="AAF115" s="23"/>
      <c r="AAG115" s="23"/>
      <c r="AAH115" s="23"/>
      <c r="AAI115" s="23"/>
      <c r="AAJ115" s="23"/>
      <c r="AAK115" s="23"/>
      <c r="AAL115" s="23"/>
      <c r="AAM115" s="23"/>
      <c r="AAN115" s="23"/>
      <c r="AAO115" s="23"/>
      <c r="AAP115" s="23"/>
      <c r="AAQ115" s="23"/>
      <c r="AAR115" s="23"/>
      <c r="AAS115" s="23"/>
      <c r="AAT115" s="23"/>
      <c r="AAU115" s="23"/>
      <c r="AAV115" s="23"/>
      <c r="AAW115" s="23"/>
      <c r="AAX115" s="22"/>
      <c r="AAY115" s="23"/>
      <c r="AAZ115" s="23"/>
      <c r="ABA115" s="23"/>
      <c r="ABB115" s="23"/>
      <c r="ABC115" s="23"/>
      <c r="ABD115" s="23"/>
      <c r="ABE115" s="23"/>
      <c r="ABF115" s="23"/>
      <c r="ABG115" s="23"/>
      <c r="ABH115" s="23"/>
      <c r="ABI115" s="23"/>
      <c r="ABJ115" s="23"/>
      <c r="ABK115" s="23"/>
      <c r="ABL115" s="23"/>
      <c r="ABM115" s="23"/>
      <c r="ABN115" s="23"/>
      <c r="ABO115" s="23"/>
      <c r="ABP115" s="23"/>
      <c r="ABQ115" s="23"/>
      <c r="ABR115" s="23"/>
      <c r="ABS115" s="23"/>
      <c r="ABT115" s="22"/>
      <c r="ABU115" s="23"/>
      <c r="ABV115" s="23"/>
      <c r="ABW115" s="23"/>
      <c r="ABX115" s="23"/>
      <c r="ABY115" s="23"/>
      <c r="ABZ115" s="23"/>
      <c r="ACA115" s="23"/>
      <c r="ACB115" s="23"/>
      <c r="ACC115" s="23"/>
      <c r="ACD115" s="23"/>
      <c r="ACE115" s="23"/>
      <c r="ACF115" s="23"/>
      <c r="ACG115" s="23"/>
      <c r="ACH115" s="23"/>
      <c r="ACI115" s="23"/>
      <c r="ACJ115" s="23"/>
      <c r="ACK115" s="23"/>
      <c r="ACL115" s="23"/>
      <c r="ACM115" s="23"/>
      <c r="ACN115" s="23"/>
      <c r="ACO115" s="23"/>
      <c r="ACP115" s="22"/>
      <c r="ACQ115" s="23"/>
      <c r="ACR115" s="23"/>
      <c r="ACS115" s="23"/>
      <c r="ACT115" s="23"/>
      <c r="ACU115" s="23"/>
      <c r="ACV115" s="23"/>
      <c r="ACW115" s="23"/>
      <c r="ACX115" s="23"/>
      <c r="ACY115" s="23"/>
      <c r="ACZ115" s="23"/>
      <c r="ADA115" s="23"/>
      <c r="ADB115" s="23"/>
      <c r="ADC115" s="23"/>
      <c r="ADD115" s="23"/>
      <c r="ADE115" s="23"/>
      <c r="ADF115" s="23"/>
      <c r="ADG115" s="23"/>
      <c r="ADH115" s="23"/>
      <c r="ADI115" s="23"/>
      <c r="ADJ115" s="23"/>
      <c r="ADK115" s="23"/>
      <c r="ADL115" s="22"/>
      <c r="ADM115" s="23"/>
      <c r="ADN115" s="23"/>
      <c r="ADO115" s="23"/>
      <c r="ADP115" s="23"/>
      <c r="ADQ115" s="23"/>
      <c r="ADR115" s="23"/>
      <c r="ADS115" s="23"/>
      <c r="ADT115" s="23"/>
      <c r="ADU115" s="23"/>
      <c r="ADV115" s="23"/>
      <c r="ADW115" s="23"/>
      <c r="ADX115" s="23"/>
      <c r="ADY115" s="23"/>
      <c r="ADZ115" s="23"/>
      <c r="AEA115" s="23"/>
      <c r="AEB115" s="23"/>
      <c r="AEC115" s="23"/>
      <c r="AED115" s="23"/>
      <c r="AEE115" s="23"/>
      <c r="AEF115" s="23"/>
      <c r="AEG115" s="23"/>
      <c r="AEH115" s="22"/>
      <c r="AEI115" s="23"/>
      <c r="AEJ115" s="23"/>
      <c r="AEK115" s="23"/>
      <c r="AEL115" s="23"/>
      <c r="AEM115" s="23"/>
      <c r="AEN115" s="23"/>
      <c r="AEO115" s="23"/>
      <c r="AEP115" s="23"/>
      <c r="AEQ115" s="23"/>
      <c r="AER115" s="23"/>
      <c r="AES115" s="23"/>
      <c r="AET115" s="23"/>
      <c r="AEU115" s="23"/>
      <c r="AEV115" s="23"/>
      <c r="AEW115" s="23"/>
      <c r="AEX115" s="23"/>
      <c r="AEY115" s="23"/>
      <c r="AEZ115" s="23"/>
      <c r="AFA115" s="23"/>
      <c r="AFB115" s="23"/>
      <c r="AFC115" s="23"/>
      <c r="AFD115" s="22"/>
      <c r="AFE115" s="23"/>
      <c r="AFF115" s="23"/>
      <c r="AFG115" s="23"/>
      <c r="AFH115" s="23"/>
      <c r="AFI115" s="23"/>
      <c r="AFJ115" s="23"/>
      <c r="AFK115" s="23"/>
      <c r="AFL115" s="23"/>
      <c r="AFM115" s="23"/>
      <c r="AFN115" s="23"/>
      <c r="AFO115" s="23"/>
      <c r="AFP115" s="23"/>
      <c r="AFQ115" s="23"/>
      <c r="AFR115" s="23"/>
      <c r="AFS115" s="23"/>
      <c r="AFT115" s="23"/>
      <c r="AFU115" s="23"/>
      <c r="AFV115" s="23"/>
      <c r="AFW115" s="23"/>
      <c r="AFX115" s="23"/>
      <c r="AFY115" s="23"/>
      <c r="AFZ115" s="22"/>
      <c r="AGA115" s="23"/>
      <c r="AGB115" s="23"/>
      <c r="AGC115" s="23"/>
      <c r="AGD115" s="23"/>
      <c r="AGE115" s="23"/>
      <c r="AGF115" s="23"/>
      <c r="AGG115" s="23"/>
      <c r="AGH115" s="23"/>
      <c r="AGI115" s="23"/>
      <c r="AGJ115" s="23"/>
      <c r="AGK115" s="23"/>
      <c r="AGL115" s="23"/>
      <c r="AGM115" s="23"/>
      <c r="AGN115" s="23"/>
      <c r="AGO115" s="23"/>
      <c r="AGP115" s="23"/>
      <c r="AGQ115" s="23"/>
      <c r="AGR115" s="23"/>
      <c r="AGS115" s="23"/>
      <c r="AGT115" s="23"/>
      <c r="AGU115" s="23"/>
      <c r="AGV115" s="22"/>
      <c r="AGW115" s="23"/>
      <c r="AGX115" s="23"/>
      <c r="AGY115" s="23"/>
      <c r="AGZ115" s="23"/>
      <c r="AHA115" s="23"/>
      <c r="AHB115" s="23"/>
      <c r="AHC115" s="23"/>
      <c r="AHD115" s="23"/>
      <c r="AHE115" s="23"/>
      <c r="AHF115" s="23"/>
      <c r="AHG115" s="23"/>
      <c r="AHH115" s="23"/>
      <c r="AHI115" s="23"/>
      <c r="AHJ115" s="23"/>
      <c r="AHK115" s="23"/>
      <c r="AHL115" s="23"/>
      <c r="AHM115" s="23"/>
      <c r="AHN115" s="23"/>
      <c r="AHO115" s="23"/>
      <c r="AHP115" s="23"/>
      <c r="AHQ115" s="23"/>
      <c r="AHR115" s="22"/>
      <c r="AHS115" s="23"/>
      <c r="AHT115" s="23"/>
      <c r="AHU115" s="23"/>
      <c r="AHV115" s="23"/>
      <c r="AHW115" s="23"/>
      <c r="AHX115" s="23"/>
      <c r="AHY115" s="23"/>
      <c r="AHZ115" s="23"/>
      <c r="AIA115" s="23"/>
      <c r="AIB115" s="23"/>
      <c r="AIC115" s="23"/>
      <c r="AID115" s="23"/>
      <c r="AIE115" s="23"/>
      <c r="AIF115" s="23"/>
      <c r="AIG115" s="23"/>
      <c r="AIH115" s="23"/>
      <c r="AII115" s="23"/>
      <c r="AIJ115" s="23"/>
      <c r="AIK115" s="23"/>
      <c r="AIL115" s="23"/>
      <c r="AIM115" s="23"/>
      <c r="AIN115" s="22"/>
      <c r="AIO115" s="23"/>
      <c r="AIP115" s="23"/>
      <c r="AIQ115" s="23"/>
      <c r="AIR115" s="23"/>
      <c r="AIS115" s="23"/>
      <c r="AIT115" s="23"/>
      <c r="AIU115" s="23"/>
      <c r="AIV115" s="23"/>
      <c r="AIW115" s="23"/>
      <c r="AIX115" s="23"/>
      <c r="AIY115" s="23"/>
      <c r="AIZ115" s="23"/>
      <c r="AJA115" s="23"/>
      <c r="AJB115" s="23"/>
      <c r="AJC115" s="23"/>
      <c r="AJD115" s="23"/>
      <c r="AJE115" s="23"/>
      <c r="AJF115" s="23"/>
      <c r="AJG115" s="23"/>
      <c r="AJH115" s="23"/>
      <c r="AJI115" s="23"/>
      <c r="AJJ115" s="22"/>
      <c r="AJK115" s="23"/>
      <c r="AJL115" s="23"/>
      <c r="AJM115" s="23"/>
      <c r="AJN115" s="23"/>
      <c r="AJO115" s="23"/>
      <c r="AJP115" s="23"/>
      <c r="AJQ115" s="23"/>
      <c r="AJR115" s="23"/>
      <c r="AJS115" s="23"/>
      <c r="AJT115" s="23"/>
      <c r="AJU115" s="23"/>
      <c r="AJV115" s="23"/>
      <c r="AJW115" s="23"/>
      <c r="AJX115" s="23"/>
      <c r="AJY115" s="23"/>
      <c r="AJZ115" s="23"/>
      <c r="AKA115" s="23"/>
      <c r="AKB115" s="23"/>
      <c r="AKC115" s="23"/>
      <c r="AKD115" s="23"/>
      <c r="AKE115" s="23"/>
      <c r="AKF115" s="22"/>
      <c r="AKG115" s="23"/>
      <c r="AKH115" s="23"/>
      <c r="AKI115" s="23"/>
      <c r="AKJ115" s="23"/>
      <c r="AKK115" s="23"/>
      <c r="AKL115" s="23"/>
      <c r="AKM115" s="23"/>
      <c r="AKN115" s="23"/>
      <c r="AKO115" s="23"/>
      <c r="AKP115" s="23"/>
      <c r="AKQ115" s="23"/>
      <c r="AKR115" s="23"/>
      <c r="AKS115" s="23"/>
      <c r="AKT115" s="23"/>
      <c r="AKU115" s="23"/>
      <c r="AKV115" s="23"/>
      <c r="AKW115" s="23"/>
      <c r="AKX115" s="23"/>
      <c r="AKY115" s="23"/>
      <c r="AKZ115" s="23"/>
      <c r="ALA115" s="23"/>
      <c r="ALB115" s="22"/>
      <c r="ALC115" s="23"/>
      <c r="ALD115" s="23"/>
      <c r="ALE115" s="23"/>
      <c r="ALF115" s="23"/>
      <c r="ALG115" s="23"/>
      <c r="ALH115" s="23"/>
      <c r="ALI115" s="23"/>
      <c r="ALJ115" s="23"/>
      <c r="ALK115" s="23"/>
      <c r="ALL115" s="23"/>
      <c r="ALM115" s="23"/>
      <c r="ALN115" s="23"/>
      <c r="ALO115" s="23"/>
      <c r="ALP115" s="23"/>
      <c r="ALQ115" s="23"/>
      <c r="ALR115" s="23"/>
      <c r="ALS115" s="23"/>
      <c r="ALT115" s="23"/>
      <c r="ALU115" s="23"/>
      <c r="ALV115" s="23"/>
      <c r="ALW115" s="23"/>
      <c r="ALX115" s="22"/>
      <c r="ALY115" s="23"/>
      <c r="ALZ115" s="23"/>
      <c r="AMA115" s="23"/>
      <c r="AMB115" s="23"/>
      <c r="AMC115" s="23"/>
      <c r="AMD115" s="23"/>
      <c r="AME115" s="23"/>
      <c r="AMF115" s="23"/>
      <c r="AMG115" s="23"/>
      <c r="AMH115" s="23"/>
      <c r="AMI115" s="23"/>
      <c r="AMJ115" s="23"/>
      <c r="AMK115" s="23"/>
      <c r="AML115" s="23"/>
      <c r="AMM115" s="23"/>
      <c r="AMN115" s="23"/>
      <c r="AMO115" s="23"/>
      <c r="AMP115" s="23"/>
      <c r="AMQ115" s="23"/>
      <c r="AMR115" s="23"/>
      <c r="AMS115" s="23"/>
      <c r="AMT115" s="22"/>
      <c r="AMU115" s="23"/>
      <c r="AMV115" s="23"/>
      <c r="AMW115" s="23"/>
      <c r="AMX115" s="23"/>
      <c r="AMY115" s="23"/>
      <c r="AMZ115" s="23"/>
      <c r="ANA115" s="23"/>
      <c r="ANB115" s="23"/>
      <c r="ANC115" s="23"/>
      <c r="AND115" s="23"/>
      <c r="ANE115" s="23"/>
      <c r="ANF115" s="23"/>
      <c r="ANG115" s="23"/>
      <c r="ANH115" s="23"/>
      <c r="ANI115" s="23"/>
      <c r="ANJ115" s="23"/>
      <c r="ANK115" s="23"/>
      <c r="ANL115" s="23"/>
      <c r="ANM115" s="23"/>
      <c r="ANN115" s="23"/>
      <c r="ANO115" s="23"/>
      <c r="ANP115" s="22"/>
      <c r="ANQ115" s="23"/>
      <c r="ANR115" s="23"/>
      <c r="ANS115" s="23"/>
      <c r="ANT115" s="23"/>
      <c r="ANU115" s="23"/>
      <c r="ANV115" s="23"/>
      <c r="ANW115" s="23"/>
      <c r="ANX115" s="23"/>
      <c r="ANY115" s="23"/>
      <c r="ANZ115" s="23"/>
      <c r="AOA115" s="23"/>
      <c r="AOB115" s="23"/>
      <c r="AOC115" s="23"/>
      <c r="AOD115" s="23"/>
      <c r="AOE115" s="23"/>
      <c r="AOF115" s="23"/>
      <c r="AOG115" s="23"/>
      <c r="AOH115" s="23"/>
      <c r="AOI115" s="23"/>
      <c r="AOJ115" s="23"/>
      <c r="AOK115" s="23"/>
      <c r="AOL115" s="22"/>
      <c r="AOM115" s="23"/>
      <c r="AON115" s="23"/>
      <c r="AOO115" s="23"/>
      <c r="AOP115" s="23"/>
      <c r="AOQ115" s="23"/>
      <c r="AOR115" s="23"/>
      <c r="AOS115" s="23"/>
      <c r="AOT115" s="23"/>
      <c r="AOU115" s="23"/>
      <c r="AOV115" s="23"/>
      <c r="AOW115" s="23"/>
      <c r="AOX115" s="23"/>
      <c r="AOY115" s="23"/>
      <c r="AOZ115" s="23"/>
      <c r="APA115" s="23"/>
      <c r="APB115" s="23"/>
      <c r="APC115" s="23"/>
      <c r="APD115" s="23"/>
      <c r="APE115" s="23"/>
      <c r="APF115" s="23"/>
      <c r="APG115" s="23"/>
      <c r="APH115" s="22"/>
      <c r="API115" s="23"/>
      <c r="APJ115" s="23"/>
      <c r="APK115" s="23"/>
      <c r="APL115" s="23"/>
      <c r="APM115" s="23"/>
      <c r="APN115" s="23"/>
      <c r="APO115" s="23"/>
      <c r="APP115" s="23"/>
      <c r="APQ115" s="23"/>
      <c r="APR115" s="23"/>
      <c r="APS115" s="23"/>
      <c r="APT115" s="23"/>
      <c r="APU115" s="23"/>
      <c r="APV115" s="23"/>
      <c r="APW115" s="23"/>
      <c r="APX115" s="23"/>
      <c r="APY115" s="23"/>
      <c r="APZ115" s="23"/>
      <c r="AQA115" s="23"/>
      <c r="AQB115" s="23"/>
      <c r="AQC115" s="23"/>
      <c r="AQD115" s="22"/>
      <c r="AQE115" s="23"/>
      <c r="AQF115" s="23"/>
      <c r="AQG115" s="23"/>
      <c r="AQH115" s="23"/>
      <c r="AQI115" s="23"/>
      <c r="AQJ115" s="23"/>
      <c r="AQK115" s="23"/>
      <c r="AQL115" s="23"/>
      <c r="AQM115" s="23"/>
      <c r="AQN115" s="23"/>
      <c r="AQO115" s="23"/>
      <c r="AQP115" s="23"/>
      <c r="AQQ115" s="23"/>
      <c r="AQR115" s="23"/>
      <c r="AQS115" s="23"/>
      <c r="AQT115" s="23"/>
      <c r="AQU115" s="23"/>
      <c r="AQV115" s="23"/>
      <c r="AQW115" s="23"/>
      <c r="AQX115" s="23"/>
      <c r="AQY115" s="23"/>
      <c r="AQZ115" s="22"/>
      <c r="ARA115" s="23"/>
      <c r="ARB115" s="23"/>
      <c r="ARC115" s="23"/>
      <c r="ARD115" s="23"/>
      <c r="ARE115" s="23"/>
      <c r="ARF115" s="23"/>
      <c r="ARG115" s="23"/>
      <c r="ARH115" s="23"/>
      <c r="ARI115" s="23"/>
      <c r="ARJ115" s="23"/>
      <c r="ARK115" s="23"/>
      <c r="ARL115" s="23"/>
      <c r="ARM115" s="23"/>
      <c r="ARN115" s="23"/>
      <c r="ARO115" s="23"/>
      <c r="ARP115" s="23"/>
      <c r="ARQ115" s="23"/>
      <c r="ARR115" s="23"/>
      <c r="ARS115" s="23"/>
      <c r="ART115" s="23"/>
      <c r="ARU115" s="23"/>
      <c r="ARV115" s="22"/>
      <c r="ARW115" s="23"/>
      <c r="ARX115" s="23"/>
      <c r="ARY115" s="23"/>
      <c r="ARZ115" s="23"/>
      <c r="ASA115" s="23"/>
      <c r="ASB115" s="23"/>
      <c r="ASC115" s="23"/>
      <c r="ASD115" s="23"/>
      <c r="ASE115" s="23"/>
      <c r="ASF115" s="23"/>
      <c r="ASG115" s="23"/>
      <c r="ASH115" s="23"/>
      <c r="ASI115" s="23"/>
      <c r="ASJ115" s="23"/>
      <c r="ASK115" s="23"/>
      <c r="ASL115" s="23"/>
      <c r="ASM115" s="23"/>
      <c r="ASN115" s="23"/>
      <c r="ASO115" s="23"/>
      <c r="ASP115" s="23"/>
      <c r="ASQ115" s="23"/>
      <c r="ASR115" s="22"/>
      <c r="ASS115" s="23"/>
      <c r="AST115" s="23"/>
      <c r="ASU115" s="23"/>
      <c r="ASV115" s="23"/>
      <c r="ASW115" s="23"/>
      <c r="ASX115" s="23"/>
      <c r="ASY115" s="23"/>
      <c r="ASZ115" s="23"/>
      <c r="ATA115" s="23"/>
      <c r="ATB115" s="23"/>
      <c r="ATC115" s="23"/>
      <c r="ATD115" s="23"/>
      <c r="ATE115" s="23"/>
      <c r="ATF115" s="23"/>
      <c r="ATG115" s="23"/>
      <c r="ATH115" s="23"/>
      <c r="ATI115" s="23"/>
      <c r="ATJ115" s="23"/>
      <c r="ATK115" s="23"/>
      <c r="ATL115" s="23"/>
      <c r="ATM115" s="23"/>
      <c r="ATN115" s="22"/>
      <c r="ATO115" s="23"/>
      <c r="ATP115" s="23"/>
      <c r="ATQ115" s="23"/>
      <c r="ATR115" s="23"/>
      <c r="ATS115" s="23"/>
      <c r="ATT115" s="23"/>
      <c r="ATU115" s="23"/>
      <c r="ATV115" s="23"/>
      <c r="ATW115" s="23"/>
      <c r="ATX115" s="23"/>
      <c r="ATY115" s="23"/>
      <c r="ATZ115" s="23"/>
      <c r="AUA115" s="23"/>
      <c r="AUB115" s="23"/>
      <c r="AUC115" s="23"/>
      <c r="AUD115" s="23"/>
      <c r="AUE115" s="23"/>
      <c r="AUF115" s="23"/>
      <c r="AUG115" s="23"/>
      <c r="AUH115" s="23"/>
      <c r="AUI115" s="23"/>
      <c r="AUJ115" s="22"/>
      <c r="AUK115" s="23"/>
      <c r="AUL115" s="23"/>
      <c r="AUM115" s="23"/>
      <c r="AUN115" s="23"/>
      <c r="AUO115" s="23"/>
      <c r="AUP115" s="23"/>
      <c r="AUQ115" s="23"/>
      <c r="AUR115" s="23"/>
      <c r="AUS115" s="23"/>
      <c r="AUT115" s="23"/>
      <c r="AUU115" s="23"/>
      <c r="AUV115" s="23"/>
      <c r="AUW115" s="23"/>
      <c r="AUX115" s="23"/>
      <c r="AUY115" s="23"/>
      <c r="AUZ115" s="23"/>
      <c r="AVA115" s="23"/>
      <c r="AVB115" s="23"/>
      <c r="AVC115" s="23"/>
      <c r="AVD115" s="23"/>
      <c r="AVE115" s="23"/>
      <c r="AVF115" s="22"/>
      <c r="AVG115" s="23"/>
      <c r="AVH115" s="23"/>
      <c r="AVI115" s="23"/>
      <c r="AVJ115" s="23"/>
      <c r="AVK115" s="23"/>
      <c r="AVL115" s="23"/>
      <c r="AVM115" s="23"/>
      <c r="AVN115" s="23"/>
      <c r="AVO115" s="23"/>
      <c r="AVP115" s="23"/>
      <c r="AVQ115" s="23"/>
      <c r="AVR115" s="23"/>
      <c r="AVS115" s="23"/>
      <c r="AVT115" s="23"/>
      <c r="AVU115" s="23"/>
      <c r="AVV115" s="23"/>
      <c r="AVW115" s="23"/>
      <c r="AVX115" s="23"/>
      <c r="AVY115" s="23"/>
      <c r="AVZ115" s="23"/>
      <c r="AWA115" s="23"/>
      <c r="AWB115" s="22"/>
      <c r="AWC115" s="23"/>
      <c r="AWD115" s="23"/>
      <c r="AWE115" s="23"/>
      <c r="AWF115" s="23"/>
      <c r="AWG115" s="23"/>
      <c r="AWH115" s="23"/>
      <c r="AWI115" s="23"/>
      <c r="AWJ115" s="23"/>
      <c r="AWK115" s="23"/>
      <c r="AWL115" s="23"/>
      <c r="AWM115" s="23"/>
      <c r="AWN115" s="23"/>
      <c r="AWO115" s="23"/>
      <c r="AWP115" s="23"/>
      <c r="AWQ115" s="23"/>
      <c r="AWR115" s="23"/>
      <c r="AWS115" s="23"/>
      <c r="AWT115" s="23"/>
      <c r="AWU115" s="23"/>
      <c r="AWV115" s="23"/>
      <c r="AWW115" s="23"/>
      <c r="AWX115" s="22"/>
      <c r="AWY115" s="23"/>
      <c r="AWZ115" s="23"/>
      <c r="AXA115" s="23"/>
      <c r="AXB115" s="23"/>
      <c r="AXC115" s="23"/>
      <c r="AXD115" s="23"/>
      <c r="AXE115" s="23"/>
      <c r="AXF115" s="23"/>
      <c r="AXG115" s="23"/>
      <c r="AXH115" s="23"/>
      <c r="AXI115" s="23"/>
      <c r="AXJ115" s="23"/>
      <c r="AXK115" s="23"/>
      <c r="AXL115" s="23"/>
      <c r="AXM115" s="23"/>
      <c r="AXN115" s="23"/>
      <c r="AXO115" s="23"/>
      <c r="AXP115" s="23"/>
      <c r="AXQ115" s="23"/>
      <c r="AXR115" s="23"/>
      <c r="AXS115" s="23"/>
      <c r="AXT115" s="22"/>
      <c r="AXU115" s="23"/>
      <c r="AXV115" s="23"/>
      <c r="AXW115" s="23"/>
      <c r="AXX115" s="23"/>
      <c r="AXY115" s="23"/>
      <c r="AXZ115" s="23"/>
      <c r="AYA115" s="23"/>
      <c r="AYB115" s="23"/>
      <c r="AYC115" s="23"/>
      <c r="AYD115" s="23"/>
      <c r="AYE115" s="23"/>
      <c r="AYF115" s="23"/>
      <c r="AYG115" s="23"/>
      <c r="AYH115" s="23"/>
      <c r="AYI115" s="23"/>
      <c r="AYJ115" s="23"/>
      <c r="AYK115" s="23"/>
      <c r="AYL115" s="23"/>
      <c r="AYM115" s="23"/>
      <c r="AYN115" s="23"/>
      <c r="AYO115" s="23"/>
      <c r="AYP115" s="22"/>
      <c r="AYQ115" s="23"/>
      <c r="AYR115" s="23"/>
      <c r="AYS115" s="23"/>
      <c r="AYT115" s="23"/>
      <c r="AYU115" s="23"/>
      <c r="AYV115" s="23"/>
      <c r="AYW115" s="23"/>
      <c r="AYX115" s="23"/>
      <c r="AYY115" s="23"/>
      <c r="AYZ115" s="23"/>
      <c r="AZA115" s="23"/>
      <c r="AZB115" s="23"/>
      <c r="AZC115" s="23"/>
      <c r="AZD115" s="23"/>
      <c r="AZE115" s="23"/>
      <c r="AZF115" s="23"/>
      <c r="AZG115" s="23"/>
      <c r="AZH115" s="23"/>
      <c r="AZI115" s="23"/>
      <c r="AZJ115" s="23"/>
      <c r="AZK115" s="23"/>
      <c r="AZL115" s="22"/>
      <c r="AZM115" s="23"/>
      <c r="AZN115" s="23"/>
      <c r="AZO115" s="23"/>
      <c r="AZP115" s="23"/>
      <c r="AZQ115" s="23"/>
      <c r="AZR115" s="23"/>
      <c r="AZS115" s="23"/>
      <c r="AZT115" s="23"/>
      <c r="AZU115" s="23"/>
      <c r="AZV115" s="23"/>
      <c r="AZW115" s="23"/>
      <c r="AZX115" s="23"/>
      <c r="AZY115" s="23"/>
      <c r="AZZ115" s="23"/>
      <c r="BAA115" s="23"/>
      <c r="BAB115" s="23"/>
      <c r="BAC115" s="23"/>
      <c r="BAD115" s="23"/>
      <c r="BAE115" s="23"/>
      <c r="BAF115" s="23"/>
      <c r="BAG115" s="23"/>
      <c r="BAH115" s="22"/>
      <c r="BAI115" s="23"/>
      <c r="BAJ115" s="23"/>
      <c r="BAK115" s="23"/>
      <c r="BAL115" s="23"/>
      <c r="BAM115" s="23"/>
      <c r="BAN115" s="23"/>
      <c r="BAO115" s="23"/>
      <c r="BAP115" s="23"/>
      <c r="BAQ115" s="23"/>
      <c r="BAR115" s="23"/>
      <c r="BAS115" s="23"/>
      <c r="BAT115" s="23"/>
      <c r="BAU115" s="23"/>
      <c r="BAV115" s="23"/>
      <c r="BAW115" s="23"/>
      <c r="BAX115" s="23"/>
      <c r="BAY115" s="23"/>
      <c r="BAZ115" s="23"/>
      <c r="BBA115" s="23"/>
      <c r="BBB115" s="23"/>
      <c r="BBC115" s="23"/>
      <c r="BBD115" s="22"/>
      <c r="BBE115" s="23"/>
      <c r="BBF115" s="23"/>
      <c r="BBG115" s="23"/>
      <c r="BBH115" s="23"/>
      <c r="BBI115" s="23"/>
      <c r="BBJ115" s="23"/>
      <c r="BBK115" s="23"/>
      <c r="BBL115" s="23"/>
      <c r="BBM115" s="23"/>
      <c r="BBN115" s="23"/>
      <c r="BBO115" s="23"/>
      <c r="BBP115" s="23"/>
      <c r="BBQ115" s="23"/>
      <c r="BBR115" s="23"/>
      <c r="BBS115" s="23"/>
      <c r="BBT115" s="23"/>
      <c r="BBU115" s="23"/>
      <c r="BBV115" s="23"/>
      <c r="BBW115" s="23"/>
      <c r="BBX115" s="23"/>
      <c r="BBY115" s="23"/>
      <c r="BBZ115" s="22"/>
      <c r="BCA115" s="23"/>
      <c r="BCB115" s="23"/>
      <c r="BCC115" s="23"/>
      <c r="BCD115" s="23"/>
      <c r="BCE115" s="23"/>
      <c r="BCF115" s="23"/>
      <c r="BCG115" s="23"/>
      <c r="BCH115" s="23"/>
      <c r="BCI115" s="23"/>
      <c r="BCJ115" s="23"/>
      <c r="BCK115" s="23"/>
      <c r="BCL115" s="23"/>
      <c r="BCM115" s="23"/>
      <c r="BCN115" s="23"/>
      <c r="BCO115" s="23"/>
      <c r="BCP115" s="23"/>
      <c r="BCQ115" s="23"/>
      <c r="BCR115" s="23"/>
      <c r="BCS115" s="23"/>
      <c r="BCT115" s="23"/>
      <c r="BCU115" s="23"/>
      <c r="BCV115" s="22"/>
      <c r="BCW115" s="23"/>
      <c r="BCX115" s="23"/>
      <c r="BCY115" s="23"/>
      <c r="BCZ115" s="23"/>
      <c r="BDA115" s="23"/>
      <c r="BDB115" s="23"/>
      <c r="BDC115" s="23"/>
      <c r="BDD115" s="23"/>
      <c r="BDE115" s="23"/>
      <c r="BDF115" s="23"/>
      <c r="BDG115" s="23"/>
      <c r="BDH115" s="23"/>
      <c r="BDI115" s="23"/>
      <c r="BDJ115" s="23"/>
      <c r="BDK115" s="23"/>
      <c r="BDL115" s="23"/>
      <c r="BDM115" s="23"/>
      <c r="BDN115" s="23"/>
      <c r="BDO115" s="23"/>
      <c r="BDP115" s="23"/>
      <c r="BDQ115" s="23"/>
      <c r="BDR115" s="22"/>
      <c r="BDS115" s="23"/>
      <c r="BDT115" s="23"/>
      <c r="BDU115" s="23"/>
      <c r="BDV115" s="23"/>
      <c r="BDW115" s="23"/>
      <c r="BDX115" s="23"/>
      <c r="BDY115" s="23"/>
      <c r="BDZ115" s="23"/>
      <c r="BEA115" s="23"/>
      <c r="BEB115" s="23"/>
      <c r="BEC115" s="23"/>
      <c r="BED115" s="23"/>
      <c r="BEE115" s="23"/>
      <c r="BEF115" s="23"/>
      <c r="BEG115" s="23"/>
      <c r="BEH115" s="23"/>
      <c r="BEI115" s="23"/>
      <c r="BEJ115" s="23"/>
      <c r="BEK115" s="23"/>
      <c r="BEL115" s="23"/>
      <c r="BEM115" s="23"/>
      <c r="BEN115" s="22"/>
      <c r="BEO115" s="23"/>
      <c r="BEP115" s="23"/>
      <c r="BEQ115" s="23"/>
      <c r="BER115" s="23"/>
      <c r="BES115" s="23"/>
      <c r="BET115" s="23"/>
      <c r="BEU115" s="23"/>
      <c r="BEV115" s="23"/>
      <c r="BEW115" s="23"/>
      <c r="BEX115" s="23"/>
      <c r="BEY115" s="23"/>
      <c r="BEZ115" s="23"/>
      <c r="BFA115" s="23"/>
      <c r="BFB115" s="23"/>
      <c r="BFC115" s="23"/>
      <c r="BFD115" s="23"/>
      <c r="BFE115" s="23"/>
      <c r="BFF115" s="23"/>
      <c r="BFG115" s="23"/>
      <c r="BFH115" s="23"/>
      <c r="BFI115" s="23"/>
      <c r="BFJ115" s="22"/>
      <c r="BFK115" s="23"/>
      <c r="BFL115" s="23"/>
      <c r="BFM115" s="23"/>
      <c r="BFN115" s="23"/>
      <c r="BFO115" s="23"/>
      <c r="BFP115" s="23"/>
      <c r="BFQ115" s="23"/>
      <c r="BFR115" s="23"/>
      <c r="BFS115" s="23"/>
      <c r="BFT115" s="23"/>
      <c r="BFU115" s="23"/>
      <c r="BFV115" s="23"/>
      <c r="BFW115" s="23"/>
      <c r="BFX115" s="23"/>
      <c r="BFY115" s="23"/>
      <c r="BFZ115" s="23"/>
      <c r="BGA115" s="23"/>
      <c r="BGB115" s="23"/>
      <c r="BGC115" s="23"/>
      <c r="BGD115" s="23"/>
      <c r="BGE115" s="23"/>
      <c r="BGF115" s="22"/>
      <c r="BGG115" s="23"/>
      <c r="BGH115" s="23"/>
      <c r="BGI115" s="23"/>
      <c r="BGJ115" s="23"/>
      <c r="BGK115" s="23"/>
      <c r="BGL115" s="23"/>
      <c r="BGM115" s="23"/>
      <c r="BGN115" s="23"/>
      <c r="BGO115" s="23"/>
      <c r="BGP115" s="23"/>
      <c r="BGQ115" s="23"/>
      <c r="BGR115" s="23"/>
      <c r="BGS115" s="23"/>
      <c r="BGT115" s="23"/>
      <c r="BGU115" s="23"/>
      <c r="BGV115" s="23"/>
      <c r="BGW115" s="23"/>
      <c r="BGX115" s="23"/>
      <c r="BGY115" s="23"/>
      <c r="BGZ115" s="23"/>
      <c r="BHA115" s="23"/>
      <c r="BHB115" s="22"/>
      <c r="BHC115" s="23"/>
      <c r="BHD115" s="23"/>
      <c r="BHE115" s="23"/>
      <c r="BHF115" s="23"/>
      <c r="BHG115" s="23"/>
      <c r="BHH115" s="23"/>
      <c r="BHI115" s="23"/>
      <c r="BHJ115" s="23"/>
      <c r="BHK115" s="23"/>
      <c r="BHL115" s="23"/>
      <c r="BHM115" s="23"/>
      <c r="BHN115" s="23"/>
      <c r="BHO115" s="23"/>
      <c r="BHP115" s="23"/>
      <c r="BHQ115" s="23"/>
      <c r="BHR115" s="23"/>
      <c r="BHS115" s="23"/>
      <c r="BHT115" s="23"/>
      <c r="BHU115" s="23"/>
      <c r="BHV115" s="23"/>
      <c r="BHW115" s="23"/>
      <c r="BHX115" s="22"/>
      <c r="BHY115" s="23"/>
      <c r="BHZ115" s="23"/>
      <c r="BIA115" s="23"/>
      <c r="BIB115" s="23"/>
      <c r="BIC115" s="23"/>
      <c r="BID115" s="23"/>
      <c r="BIE115" s="23"/>
      <c r="BIF115" s="23"/>
      <c r="BIG115" s="23"/>
      <c r="BIH115" s="23"/>
      <c r="BII115" s="23"/>
      <c r="BIJ115" s="23"/>
      <c r="BIK115" s="23"/>
      <c r="BIL115" s="23"/>
      <c r="BIM115" s="23"/>
      <c r="BIN115" s="23"/>
      <c r="BIO115" s="23"/>
      <c r="BIP115" s="23"/>
      <c r="BIQ115" s="23"/>
      <c r="BIR115" s="23"/>
      <c r="BIS115" s="23"/>
      <c r="BIT115" s="22"/>
      <c r="BIU115" s="23"/>
      <c r="BIV115" s="23"/>
      <c r="BIW115" s="23"/>
      <c r="BIX115" s="23"/>
      <c r="BIY115" s="23"/>
      <c r="BIZ115" s="23"/>
      <c r="BJA115" s="23"/>
      <c r="BJB115" s="23"/>
      <c r="BJC115" s="23"/>
      <c r="BJD115" s="23"/>
      <c r="BJE115" s="23"/>
      <c r="BJF115" s="23"/>
      <c r="BJG115" s="23"/>
      <c r="BJH115" s="23"/>
      <c r="BJI115" s="23"/>
      <c r="BJJ115" s="23"/>
      <c r="BJK115" s="23"/>
      <c r="BJL115" s="23"/>
      <c r="BJM115" s="23"/>
      <c r="BJN115" s="23"/>
      <c r="BJO115" s="23"/>
      <c r="BJP115" s="22"/>
      <c r="BJQ115" s="23"/>
      <c r="BJR115" s="23"/>
      <c r="BJS115" s="23"/>
      <c r="BJT115" s="23"/>
      <c r="BJU115" s="23"/>
      <c r="BJV115" s="23"/>
      <c r="BJW115" s="23"/>
      <c r="BJX115" s="23"/>
      <c r="BJY115" s="23"/>
      <c r="BJZ115" s="23"/>
      <c r="BKA115" s="23"/>
      <c r="BKB115" s="23"/>
      <c r="BKC115" s="23"/>
      <c r="BKD115" s="23"/>
      <c r="BKE115" s="23"/>
      <c r="BKF115" s="23"/>
      <c r="BKG115" s="23"/>
      <c r="BKH115" s="23"/>
      <c r="BKI115" s="23"/>
      <c r="BKJ115" s="23"/>
      <c r="BKK115" s="23"/>
      <c r="BKL115" s="22"/>
      <c r="BKM115" s="23"/>
      <c r="BKN115" s="23"/>
      <c r="BKO115" s="23"/>
      <c r="BKP115" s="23"/>
      <c r="BKQ115" s="23"/>
      <c r="BKR115" s="23"/>
      <c r="BKS115" s="23"/>
      <c r="BKT115" s="23"/>
      <c r="BKU115" s="23"/>
      <c r="BKV115" s="23"/>
      <c r="BKW115" s="23"/>
      <c r="BKX115" s="23"/>
      <c r="BKY115" s="23"/>
      <c r="BKZ115" s="23"/>
      <c r="BLA115" s="23"/>
      <c r="BLB115" s="23"/>
      <c r="BLC115" s="23"/>
      <c r="BLD115" s="23"/>
      <c r="BLE115" s="23"/>
      <c r="BLF115" s="23"/>
      <c r="BLG115" s="23"/>
      <c r="BLH115" s="22"/>
      <c r="BLI115" s="23"/>
      <c r="BLJ115" s="23"/>
      <c r="BLK115" s="23"/>
      <c r="BLL115" s="23"/>
      <c r="BLM115" s="23"/>
      <c r="BLN115" s="23"/>
      <c r="BLO115" s="23"/>
      <c r="BLP115" s="23"/>
      <c r="BLQ115" s="23"/>
      <c r="BLR115" s="23"/>
      <c r="BLS115" s="23"/>
      <c r="BLT115" s="23"/>
      <c r="BLU115" s="23"/>
      <c r="BLV115" s="23"/>
      <c r="BLW115" s="23"/>
      <c r="BLX115" s="23"/>
      <c r="BLY115" s="23"/>
      <c r="BLZ115" s="23"/>
      <c r="BMA115" s="23"/>
      <c r="BMB115" s="23"/>
      <c r="BMC115" s="23"/>
      <c r="BMD115" s="22"/>
      <c r="BME115" s="23"/>
      <c r="BMF115" s="23"/>
      <c r="BMG115" s="23"/>
      <c r="BMH115" s="23"/>
      <c r="BMI115" s="23"/>
      <c r="BMJ115" s="23"/>
      <c r="BMK115" s="23"/>
      <c r="BML115" s="23"/>
      <c r="BMM115" s="23"/>
      <c r="BMN115" s="23"/>
      <c r="BMO115" s="23"/>
      <c r="BMP115" s="23"/>
      <c r="BMQ115" s="23"/>
      <c r="BMR115" s="23"/>
      <c r="BMS115" s="23"/>
      <c r="BMT115" s="23"/>
      <c r="BMU115" s="23"/>
      <c r="BMV115" s="23"/>
      <c r="BMW115" s="23"/>
      <c r="BMX115" s="23"/>
      <c r="BMY115" s="23"/>
      <c r="BMZ115" s="22"/>
      <c r="BNA115" s="23"/>
      <c r="BNB115" s="23"/>
      <c r="BNC115" s="23"/>
      <c r="BND115" s="23"/>
      <c r="BNE115" s="23"/>
      <c r="BNF115" s="23"/>
      <c r="BNG115" s="23"/>
      <c r="BNH115" s="23"/>
      <c r="BNI115" s="23"/>
      <c r="BNJ115" s="23"/>
      <c r="BNK115" s="23"/>
      <c r="BNL115" s="23"/>
      <c r="BNM115" s="23"/>
      <c r="BNN115" s="23"/>
      <c r="BNO115" s="23"/>
      <c r="BNP115" s="23"/>
      <c r="BNQ115" s="23"/>
      <c r="BNR115" s="23"/>
      <c r="BNS115" s="23"/>
      <c r="BNT115" s="23"/>
      <c r="BNU115" s="23"/>
      <c r="BNV115" s="22"/>
      <c r="BNW115" s="23"/>
      <c r="BNX115" s="23"/>
      <c r="BNY115" s="23"/>
      <c r="BNZ115" s="23"/>
      <c r="BOA115" s="23"/>
      <c r="BOB115" s="23"/>
      <c r="BOC115" s="23"/>
      <c r="BOD115" s="23"/>
      <c r="BOE115" s="23"/>
      <c r="BOF115" s="23"/>
      <c r="BOG115" s="23"/>
      <c r="BOH115" s="23"/>
      <c r="BOI115" s="23"/>
      <c r="BOJ115" s="23"/>
      <c r="BOK115" s="23"/>
      <c r="BOL115" s="23"/>
      <c r="BOM115" s="23"/>
      <c r="BON115" s="23"/>
      <c r="BOO115" s="23"/>
      <c r="BOP115" s="23"/>
      <c r="BOQ115" s="23"/>
      <c r="BOR115" s="22"/>
      <c r="BOS115" s="23"/>
      <c r="BOT115" s="23"/>
      <c r="BOU115" s="23"/>
      <c r="BOV115" s="23"/>
      <c r="BOW115" s="23"/>
      <c r="BOX115" s="23"/>
      <c r="BOY115" s="23"/>
      <c r="BOZ115" s="23"/>
      <c r="BPA115" s="23"/>
      <c r="BPB115" s="23"/>
      <c r="BPC115" s="23"/>
      <c r="BPD115" s="23"/>
      <c r="BPE115" s="23"/>
      <c r="BPF115" s="23"/>
      <c r="BPG115" s="23"/>
      <c r="BPH115" s="23"/>
      <c r="BPI115" s="23"/>
      <c r="BPJ115" s="23"/>
      <c r="BPK115" s="23"/>
      <c r="BPL115" s="23"/>
      <c r="BPM115" s="23"/>
      <c r="BPN115" s="22"/>
      <c r="BPO115" s="23"/>
      <c r="BPP115" s="23"/>
      <c r="BPQ115" s="23"/>
      <c r="BPR115" s="23"/>
      <c r="BPS115" s="23"/>
      <c r="BPT115" s="23"/>
      <c r="BPU115" s="23"/>
      <c r="BPV115" s="23"/>
      <c r="BPW115" s="23"/>
      <c r="BPX115" s="23"/>
      <c r="BPY115" s="23"/>
      <c r="BPZ115" s="23"/>
      <c r="BQA115" s="23"/>
      <c r="BQB115" s="23"/>
      <c r="BQC115" s="23"/>
      <c r="BQD115" s="23"/>
      <c r="BQE115" s="23"/>
      <c r="BQF115" s="23"/>
      <c r="BQG115" s="23"/>
      <c r="BQH115" s="23"/>
      <c r="BQI115" s="23"/>
      <c r="BQJ115" s="22"/>
      <c r="BQK115" s="23"/>
      <c r="BQL115" s="23"/>
      <c r="BQM115" s="23"/>
      <c r="BQN115" s="23"/>
      <c r="BQO115" s="23"/>
      <c r="BQP115" s="23"/>
      <c r="BQQ115" s="23"/>
      <c r="BQR115" s="23"/>
      <c r="BQS115" s="23"/>
      <c r="BQT115" s="23"/>
      <c r="BQU115" s="23"/>
      <c r="BQV115" s="23"/>
      <c r="BQW115" s="23"/>
      <c r="BQX115" s="23"/>
      <c r="BQY115" s="23"/>
      <c r="BQZ115" s="23"/>
      <c r="BRA115" s="23"/>
      <c r="BRB115" s="23"/>
      <c r="BRC115" s="23"/>
      <c r="BRD115" s="23"/>
      <c r="BRE115" s="23"/>
      <c r="BRF115" s="22"/>
      <c r="BRG115" s="23"/>
      <c r="BRH115" s="23"/>
      <c r="BRI115" s="23"/>
      <c r="BRJ115" s="23"/>
      <c r="BRK115" s="23"/>
      <c r="BRL115" s="23"/>
      <c r="BRM115" s="23"/>
      <c r="BRN115" s="23"/>
      <c r="BRO115" s="23"/>
      <c r="BRP115" s="23"/>
      <c r="BRQ115" s="23"/>
      <c r="BRR115" s="23"/>
      <c r="BRS115" s="23"/>
      <c r="BRT115" s="23"/>
      <c r="BRU115" s="23"/>
      <c r="BRV115" s="23"/>
      <c r="BRW115" s="23"/>
      <c r="BRX115" s="23"/>
      <c r="BRY115" s="23"/>
      <c r="BRZ115" s="23"/>
      <c r="BSA115" s="23"/>
      <c r="BSB115" s="22"/>
      <c r="BSC115" s="23"/>
      <c r="BSD115" s="23"/>
      <c r="BSE115" s="23"/>
      <c r="BSF115" s="23"/>
      <c r="BSG115" s="23"/>
      <c r="BSH115" s="23"/>
      <c r="BSI115" s="23"/>
      <c r="BSJ115" s="23"/>
      <c r="BSK115" s="23"/>
      <c r="BSL115" s="23"/>
      <c r="BSM115" s="23"/>
      <c r="BSN115" s="23"/>
      <c r="BSO115" s="23"/>
      <c r="BSP115" s="23"/>
      <c r="BSQ115" s="23"/>
      <c r="BSR115" s="23"/>
      <c r="BSS115" s="23"/>
      <c r="BST115" s="23"/>
      <c r="BSU115" s="23"/>
      <c r="BSV115" s="23"/>
      <c r="BSW115" s="23"/>
      <c r="BSX115" s="22"/>
      <c r="BSY115" s="23"/>
      <c r="BSZ115" s="23"/>
      <c r="BTA115" s="23"/>
      <c r="BTB115" s="23"/>
      <c r="BTC115" s="23"/>
      <c r="BTD115" s="23"/>
      <c r="BTE115" s="23"/>
      <c r="BTF115" s="23"/>
      <c r="BTG115" s="23"/>
      <c r="BTH115" s="23"/>
      <c r="BTI115" s="23"/>
      <c r="BTJ115" s="23"/>
      <c r="BTK115" s="23"/>
      <c r="BTL115" s="23"/>
      <c r="BTM115" s="23"/>
      <c r="BTN115" s="23"/>
      <c r="BTO115" s="23"/>
      <c r="BTP115" s="23"/>
      <c r="BTQ115" s="23"/>
      <c r="BTR115" s="23"/>
      <c r="BTS115" s="23"/>
      <c r="BTT115" s="22"/>
      <c r="BTU115" s="23"/>
      <c r="BTV115" s="23"/>
      <c r="BTW115" s="23"/>
      <c r="BTX115" s="23"/>
      <c r="BTY115" s="23"/>
      <c r="BTZ115" s="23"/>
      <c r="BUA115" s="23"/>
      <c r="BUB115" s="23"/>
      <c r="BUC115" s="23"/>
      <c r="BUD115" s="23"/>
      <c r="BUE115" s="23"/>
      <c r="BUF115" s="23"/>
      <c r="BUG115" s="23"/>
      <c r="BUH115" s="23"/>
      <c r="BUI115" s="23"/>
      <c r="BUJ115" s="23"/>
      <c r="BUK115" s="23"/>
      <c r="BUL115" s="23"/>
      <c r="BUM115" s="23"/>
      <c r="BUN115" s="23"/>
      <c r="BUO115" s="23"/>
      <c r="BUP115" s="22"/>
      <c r="BUQ115" s="23"/>
      <c r="BUR115" s="23"/>
      <c r="BUS115" s="23"/>
      <c r="BUT115" s="23"/>
      <c r="BUU115" s="23"/>
      <c r="BUV115" s="23"/>
      <c r="BUW115" s="23"/>
      <c r="BUX115" s="23"/>
      <c r="BUY115" s="23"/>
      <c r="BUZ115" s="23"/>
      <c r="BVA115" s="23"/>
      <c r="BVB115" s="23"/>
      <c r="BVC115" s="23"/>
      <c r="BVD115" s="23"/>
      <c r="BVE115" s="23"/>
      <c r="BVF115" s="23"/>
      <c r="BVG115" s="23"/>
      <c r="BVH115" s="23"/>
      <c r="BVI115" s="23"/>
      <c r="BVJ115" s="23"/>
      <c r="BVK115" s="23"/>
      <c r="BVL115" s="22"/>
      <c r="BVM115" s="23"/>
      <c r="BVN115" s="23"/>
      <c r="BVO115" s="23"/>
      <c r="BVP115" s="23"/>
      <c r="BVQ115" s="23"/>
      <c r="BVR115" s="23"/>
      <c r="BVS115" s="23"/>
      <c r="BVT115" s="23"/>
      <c r="BVU115" s="23"/>
      <c r="BVV115" s="23"/>
      <c r="BVW115" s="23"/>
      <c r="BVX115" s="23"/>
      <c r="BVY115" s="23"/>
      <c r="BVZ115" s="23"/>
      <c r="BWA115" s="23"/>
      <c r="BWB115" s="23"/>
      <c r="BWC115" s="23"/>
      <c r="BWD115" s="23"/>
      <c r="BWE115" s="23"/>
      <c r="BWF115" s="23"/>
      <c r="BWG115" s="23"/>
      <c r="BWH115" s="22"/>
      <c r="BWI115" s="23"/>
      <c r="BWJ115" s="23"/>
      <c r="BWK115" s="23"/>
      <c r="BWL115" s="23"/>
      <c r="BWM115" s="23"/>
      <c r="BWN115" s="23"/>
      <c r="BWO115" s="23"/>
      <c r="BWP115" s="23"/>
      <c r="BWQ115" s="23"/>
      <c r="BWR115" s="23"/>
      <c r="BWS115" s="23"/>
      <c r="BWT115" s="23"/>
      <c r="BWU115" s="23"/>
      <c r="BWV115" s="23"/>
      <c r="BWW115" s="23"/>
      <c r="BWX115" s="23"/>
      <c r="BWY115" s="23"/>
      <c r="BWZ115" s="23"/>
      <c r="BXA115" s="23"/>
      <c r="BXB115" s="23"/>
      <c r="BXC115" s="23"/>
      <c r="BXD115" s="22"/>
      <c r="BXE115" s="23"/>
      <c r="BXF115" s="23"/>
      <c r="BXG115" s="23"/>
      <c r="BXH115" s="23"/>
      <c r="BXI115" s="23"/>
      <c r="BXJ115" s="23"/>
      <c r="BXK115" s="23"/>
      <c r="BXL115" s="23"/>
      <c r="BXM115" s="23"/>
      <c r="BXN115" s="23"/>
      <c r="BXO115" s="23"/>
      <c r="BXP115" s="23"/>
      <c r="BXQ115" s="23"/>
      <c r="BXR115" s="23"/>
      <c r="BXS115" s="23"/>
      <c r="BXT115" s="23"/>
      <c r="BXU115" s="23"/>
      <c r="BXV115" s="23"/>
      <c r="BXW115" s="23"/>
      <c r="BXX115" s="23"/>
      <c r="BXY115" s="23"/>
      <c r="BXZ115" s="22"/>
      <c r="BYA115" s="23"/>
      <c r="BYB115" s="23"/>
      <c r="BYC115" s="23"/>
      <c r="BYD115" s="23"/>
      <c r="BYE115" s="23"/>
      <c r="BYF115" s="23"/>
      <c r="BYG115" s="23"/>
      <c r="BYH115" s="23"/>
      <c r="BYI115" s="23"/>
      <c r="BYJ115" s="23"/>
      <c r="BYK115" s="23"/>
      <c r="BYL115" s="23"/>
      <c r="BYM115" s="23"/>
      <c r="BYN115" s="23"/>
      <c r="BYO115" s="23"/>
      <c r="BYP115" s="23"/>
      <c r="BYQ115" s="23"/>
      <c r="BYR115" s="23"/>
      <c r="BYS115" s="23"/>
      <c r="BYT115" s="23"/>
      <c r="BYU115" s="23"/>
      <c r="BYV115" s="22"/>
      <c r="BYW115" s="23"/>
      <c r="BYX115" s="23"/>
      <c r="BYY115" s="23"/>
      <c r="BYZ115" s="23"/>
      <c r="BZA115" s="23"/>
      <c r="BZB115" s="23"/>
      <c r="BZC115" s="23"/>
      <c r="BZD115" s="23"/>
      <c r="BZE115" s="23"/>
      <c r="BZF115" s="23"/>
      <c r="BZG115" s="23"/>
      <c r="BZH115" s="23"/>
      <c r="BZI115" s="23"/>
      <c r="BZJ115" s="23"/>
      <c r="BZK115" s="23"/>
      <c r="BZL115" s="23"/>
      <c r="BZM115" s="23"/>
      <c r="BZN115" s="23"/>
      <c r="BZO115" s="23"/>
      <c r="BZP115" s="23"/>
      <c r="BZQ115" s="23"/>
      <c r="BZR115" s="22"/>
      <c r="BZS115" s="23"/>
      <c r="BZT115" s="23"/>
      <c r="BZU115" s="23"/>
      <c r="BZV115" s="23"/>
      <c r="BZW115" s="23"/>
      <c r="BZX115" s="23"/>
      <c r="BZY115" s="23"/>
      <c r="BZZ115" s="23"/>
      <c r="CAA115" s="23"/>
      <c r="CAB115" s="23"/>
      <c r="CAC115" s="23"/>
      <c r="CAD115" s="23"/>
      <c r="CAE115" s="23"/>
      <c r="CAF115" s="23"/>
      <c r="CAG115" s="23"/>
      <c r="CAH115" s="23"/>
      <c r="CAI115" s="23"/>
      <c r="CAJ115" s="23"/>
      <c r="CAK115" s="23"/>
      <c r="CAL115" s="23"/>
      <c r="CAM115" s="23"/>
      <c r="CAN115" s="22"/>
      <c r="CAO115" s="23"/>
      <c r="CAP115" s="23"/>
      <c r="CAQ115" s="23"/>
      <c r="CAR115" s="23"/>
      <c r="CAS115" s="23"/>
      <c r="CAT115" s="23"/>
      <c r="CAU115" s="23"/>
      <c r="CAV115" s="23"/>
      <c r="CAW115" s="23"/>
      <c r="CAX115" s="23"/>
      <c r="CAY115" s="23"/>
      <c r="CAZ115" s="23"/>
      <c r="CBA115" s="23"/>
      <c r="CBB115" s="23"/>
      <c r="CBC115" s="23"/>
      <c r="CBD115" s="23"/>
      <c r="CBE115" s="23"/>
      <c r="CBF115" s="23"/>
      <c r="CBG115" s="23"/>
      <c r="CBH115" s="23"/>
      <c r="CBI115" s="23"/>
      <c r="CBJ115" s="22"/>
      <c r="CBK115" s="23"/>
      <c r="CBL115" s="23"/>
      <c r="CBM115" s="23"/>
      <c r="CBN115" s="23"/>
      <c r="CBO115" s="23"/>
      <c r="CBP115" s="23"/>
      <c r="CBQ115" s="23"/>
      <c r="CBR115" s="23"/>
      <c r="CBS115" s="23"/>
      <c r="CBT115" s="23"/>
      <c r="CBU115" s="23"/>
      <c r="CBV115" s="23"/>
      <c r="CBW115" s="23"/>
      <c r="CBX115" s="23"/>
      <c r="CBY115" s="23"/>
      <c r="CBZ115" s="23"/>
      <c r="CCA115" s="23"/>
      <c r="CCB115" s="23"/>
      <c r="CCC115" s="23"/>
      <c r="CCD115" s="23"/>
      <c r="CCE115" s="23"/>
      <c r="CCF115" s="22"/>
      <c r="CCG115" s="23"/>
      <c r="CCH115" s="23"/>
      <c r="CCI115" s="23"/>
      <c r="CCJ115" s="23"/>
      <c r="CCK115" s="23"/>
      <c r="CCL115" s="23"/>
      <c r="CCM115" s="23"/>
      <c r="CCN115" s="23"/>
      <c r="CCO115" s="23"/>
      <c r="CCP115" s="23"/>
      <c r="CCQ115" s="23"/>
      <c r="CCR115" s="23"/>
      <c r="CCS115" s="23"/>
      <c r="CCT115" s="23"/>
      <c r="CCU115" s="23"/>
      <c r="CCV115" s="23"/>
      <c r="CCW115" s="23"/>
      <c r="CCX115" s="23"/>
      <c r="CCY115" s="23"/>
      <c r="CCZ115" s="23"/>
      <c r="CDA115" s="23"/>
      <c r="CDB115" s="22"/>
      <c r="CDC115" s="23"/>
      <c r="CDD115" s="23"/>
      <c r="CDE115" s="23"/>
      <c r="CDF115" s="23"/>
      <c r="CDG115" s="23"/>
      <c r="CDH115" s="23"/>
      <c r="CDI115" s="23"/>
      <c r="CDJ115" s="23"/>
      <c r="CDK115" s="23"/>
      <c r="CDL115" s="23"/>
      <c r="CDM115" s="23"/>
      <c r="CDN115" s="23"/>
      <c r="CDO115" s="23"/>
      <c r="CDP115" s="23"/>
      <c r="CDQ115" s="23"/>
      <c r="CDR115" s="23"/>
      <c r="CDS115" s="23"/>
      <c r="CDT115" s="23"/>
      <c r="CDU115" s="23"/>
      <c r="CDV115" s="23"/>
      <c r="CDW115" s="23"/>
      <c r="CDX115" s="22"/>
      <c r="CDY115" s="23"/>
      <c r="CDZ115" s="23"/>
      <c r="CEA115" s="23"/>
      <c r="CEB115" s="23"/>
      <c r="CEC115" s="23"/>
      <c r="CED115" s="23"/>
      <c r="CEE115" s="23"/>
      <c r="CEF115" s="23"/>
      <c r="CEG115" s="23"/>
      <c r="CEH115" s="23"/>
      <c r="CEI115" s="23"/>
      <c r="CEJ115" s="23"/>
      <c r="CEK115" s="23"/>
      <c r="CEL115" s="23"/>
      <c r="CEM115" s="23"/>
      <c r="CEN115" s="23"/>
      <c r="CEO115" s="23"/>
      <c r="CEP115" s="23"/>
      <c r="CEQ115" s="23"/>
      <c r="CER115" s="23"/>
      <c r="CES115" s="23"/>
      <c r="CET115" s="22"/>
      <c r="CEU115" s="23"/>
      <c r="CEV115" s="23"/>
      <c r="CEW115" s="23"/>
      <c r="CEX115" s="23"/>
      <c r="CEY115" s="23"/>
      <c r="CEZ115" s="23"/>
      <c r="CFA115" s="23"/>
      <c r="CFB115" s="23"/>
      <c r="CFC115" s="23"/>
      <c r="CFD115" s="23"/>
      <c r="CFE115" s="23"/>
      <c r="CFF115" s="23"/>
      <c r="CFG115" s="23"/>
      <c r="CFH115" s="23"/>
      <c r="CFI115" s="23"/>
      <c r="CFJ115" s="23"/>
      <c r="CFK115" s="23"/>
      <c r="CFL115" s="23"/>
      <c r="CFM115" s="23"/>
      <c r="CFN115" s="23"/>
      <c r="CFO115" s="23"/>
      <c r="CFP115" s="22"/>
      <c r="CFQ115" s="23"/>
      <c r="CFR115" s="23"/>
      <c r="CFS115" s="23"/>
      <c r="CFT115" s="23"/>
      <c r="CFU115" s="23"/>
      <c r="CFV115" s="23"/>
      <c r="CFW115" s="23"/>
      <c r="CFX115" s="23"/>
      <c r="CFY115" s="23"/>
      <c r="CFZ115" s="23"/>
      <c r="CGA115" s="23"/>
      <c r="CGB115" s="23"/>
      <c r="CGC115" s="23"/>
      <c r="CGD115" s="23"/>
      <c r="CGE115" s="23"/>
      <c r="CGF115" s="23"/>
      <c r="CGG115" s="23"/>
      <c r="CGH115" s="23"/>
      <c r="CGI115" s="23"/>
      <c r="CGJ115" s="23"/>
      <c r="CGK115" s="23"/>
      <c r="CGL115" s="22"/>
      <c r="CGM115" s="23"/>
      <c r="CGN115" s="23"/>
      <c r="CGO115" s="23"/>
      <c r="CGP115" s="23"/>
      <c r="CGQ115" s="23"/>
      <c r="CGR115" s="23"/>
      <c r="CGS115" s="23"/>
      <c r="CGT115" s="23"/>
      <c r="CGU115" s="23"/>
      <c r="CGV115" s="23"/>
      <c r="CGW115" s="23"/>
      <c r="CGX115" s="23"/>
      <c r="CGY115" s="23"/>
      <c r="CGZ115" s="23"/>
      <c r="CHA115" s="23"/>
      <c r="CHB115" s="23"/>
      <c r="CHC115" s="23"/>
      <c r="CHD115" s="23"/>
      <c r="CHE115" s="23"/>
      <c r="CHF115" s="23"/>
      <c r="CHG115" s="23"/>
      <c r="CHH115" s="22"/>
      <c r="CHI115" s="23"/>
      <c r="CHJ115" s="23"/>
      <c r="CHK115" s="23"/>
      <c r="CHL115" s="23"/>
      <c r="CHM115" s="23"/>
      <c r="CHN115" s="23"/>
      <c r="CHO115" s="23"/>
      <c r="CHP115" s="23"/>
      <c r="CHQ115" s="23"/>
      <c r="CHR115" s="23"/>
      <c r="CHS115" s="23"/>
      <c r="CHT115" s="23"/>
      <c r="CHU115" s="23"/>
      <c r="CHV115" s="23"/>
      <c r="CHW115" s="23"/>
      <c r="CHX115" s="23"/>
      <c r="CHY115" s="23"/>
      <c r="CHZ115" s="23"/>
      <c r="CIA115" s="23"/>
      <c r="CIB115" s="23"/>
      <c r="CIC115" s="23"/>
      <c r="CID115" s="22"/>
      <c r="CIE115" s="23"/>
      <c r="CIF115" s="23"/>
      <c r="CIG115" s="23"/>
      <c r="CIH115" s="23"/>
      <c r="CII115" s="23"/>
      <c r="CIJ115" s="23"/>
      <c r="CIK115" s="23"/>
      <c r="CIL115" s="23"/>
      <c r="CIM115" s="23"/>
      <c r="CIN115" s="23"/>
      <c r="CIO115" s="23"/>
      <c r="CIP115" s="23"/>
      <c r="CIQ115" s="23"/>
      <c r="CIR115" s="23"/>
      <c r="CIS115" s="23"/>
      <c r="CIT115" s="23"/>
      <c r="CIU115" s="23"/>
      <c r="CIV115" s="23"/>
      <c r="CIW115" s="23"/>
      <c r="CIX115" s="23"/>
      <c r="CIY115" s="23"/>
      <c r="CIZ115" s="22"/>
      <c r="CJA115" s="23"/>
      <c r="CJB115" s="23"/>
      <c r="CJC115" s="23"/>
      <c r="CJD115" s="23"/>
      <c r="CJE115" s="23"/>
      <c r="CJF115" s="23"/>
      <c r="CJG115" s="23"/>
      <c r="CJH115" s="23"/>
      <c r="CJI115" s="23"/>
      <c r="CJJ115" s="23"/>
      <c r="CJK115" s="23"/>
      <c r="CJL115" s="23"/>
      <c r="CJM115" s="23"/>
      <c r="CJN115" s="23"/>
      <c r="CJO115" s="23"/>
      <c r="CJP115" s="23"/>
      <c r="CJQ115" s="23"/>
      <c r="CJR115" s="23"/>
      <c r="CJS115" s="23"/>
      <c r="CJT115" s="23"/>
      <c r="CJU115" s="23"/>
      <c r="CJV115" s="22"/>
      <c r="CJW115" s="23"/>
      <c r="CJX115" s="23"/>
      <c r="CJY115" s="23"/>
      <c r="CJZ115" s="23"/>
      <c r="CKA115" s="23"/>
      <c r="CKB115" s="23"/>
      <c r="CKC115" s="23"/>
      <c r="CKD115" s="23"/>
      <c r="CKE115" s="23"/>
      <c r="CKF115" s="23"/>
      <c r="CKG115" s="23"/>
      <c r="CKH115" s="23"/>
      <c r="CKI115" s="23"/>
      <c r="CKJ115" s="23"/>
      <c r="CKK115" s="23"/>
      <c r="CKL115" s="23"/>
      <c r="CKM115" s="23"/>
      <c r="CKN115" s="23"/>
      <c r="CKO115" s="23"/>
      <c r="CKP115" s="23"/>
      <c r="CKQ115" s="23"/>
      <c r="CKR115" s="22"/>
      <c r="CKS115" s="23"/>
      <c r="CKT115" s="23"/>
      <c r="CKU115" s="23"/>
      <c r="CKV115" s="23"/>
      <c r="CKW115" s="23"/>
      <c r="CKX115" s="23"/>
      <c r="CKY115" s="23"/>
      <c r="CKZ115" s="23"/>
      <c r="CLA115" s="23"/>
      <c r="CLB115" s="23"/>
      <c r="CLC115" s="23"/>
      <c r="CLD115" s="23"/>
      <c r="CLE115" s="23"/>
      <c r="CLF115" s="23"/>
      <c r="CLG115" s="23"/>
      <c r="CLH115" s="23"/>
      <c r="CLI115" s="23"/>
      <c r="CLJ115" s="23"/>
      <c r="CLK115" s="23"/>
      <c r="CLL115" s="23"/>
      <c r="CLM115" s="23"/>
      <c r="CLN115" s="22"/>
      <c r="CLO115" s="23"/>
      <c r="CLP115" s="23"/>
      <c r="CLQ115" s="23"/>
      <c r="CLR115" s="23"/>
      <c r="CLS115" s="23"/>
      <c r="CLT115" s="23"/>
      <c r="CLU115" s="23"/>
      <c r="CLV115" s="23"/>
      <c r="CLW115" s="23"/>
      <c r="CLX115" s="23"/>
      <c r="CLY115" s="23"/>
      <c r="CLZ115" s="23"/>
      <c r="CMA115" s="23"/>
      <c r="CMB115" s="23"/>
      <c r="CMC115" s="23"/>
      <c r="CMD115" s="23"/>
      <c r="CME115" s="23"/>
      <c r="CMF115" s="23"/>
      <c r="CMG115" s="23"/>
      <c r="CMH115" s="23"/>
      <c r="CMI115" s="23"/>
      <c r="CMJ115" s="22"/>
      <c r="CMK115" s="23"/>
      <c r="CML115" s="23"/>
      <c r="CMM115" s="23"/>
      <c r="CMN115" s="23"/>
      <c r="CMO115" s="23"/>
      <c r="CMP115" s="23"/>
      <c r="CMQ115" s="23"/>
      <c r="CMR115" s="23"/>
      <c r="CMS115" s="23"/>
      <c r="CMT115" s="23"/>
      <c r="CMU115" s="23"/>
      <c r="CMV115" s="23"/>
      <c r="CMW115" s="23"/>
      <c r="CMX115" s="23"/>
      <c r="CMY115" s="23"/>
      <c r="CMZ115" s="23"/>
      <c r="CNA115" s="23"/>
      <c r="CNB115" s="23"/>
      <c r="CNC115" s="23"/>
      <c r="CND115" s="23"/>
      <c r="CNE115" s="23"/>
      <c r="CNF115" s="22"/>
      <c r="CNG115" s="23"/>
      <c r="CNH115" s="23"/>
      <c r="CNI115" s="23"/>
      <c r="CNJ115" s="23"/>
      <c r="CNK115" s="23"/>
      <c r="CNL115" s="23"/>
      <c r="CNM115" s="23"/>
      <c r="CNN115" s="23"/>
      <c r="CNO115" s="23"/>
      <c r="CNP115" s="23"/>
      <c r="CNQ115" s="23"/>
      <c r="CNR115" s="23"/>
      <c r="CNS115" s="23"/>
      <c r="CNT115" s="23"/>
      <c r="CNU115" s="23"/>
      <c r="CNV115" s="23"/>
      <c r="CNW115" s="23"/>
      <c r="CNX115" s="23"/>
      <c r="CNY115" s="23"/>
      <c r="CNZ115" s="23"/>
      <c r="COA115" s="23"/>
      <c r="COB115" s="22"/>
      <c r="COC115" s="23"/>
      <c r="COD115" s="23"/>
      <c r="COE115" s="23"/>
      <c r="COF115" s="23"/>
      <c r="COG115" s="23"/>
      <c r="COH115" s="23"/>
      <c r="COI115" s="23"/>
      <c r="COJ115" s="23"/>
      <c r="COK115" s="23"/>
      <c r="COL115" s="23"/>
      <c r="COM115" s="23"/>
      <c r="CON115" s="23"/>
      <c r="COO115" s="23"/>
      <c r="COP115" s="23"/>
      <c r="COQ115" s="23"/>
      <c r="COR115" s="23"/>
      <c r="COS115" s="23"/>
      <c r="COT115" s="23"/>
      <c r="COU115" s="23"/>
      <c r="COV115" s="23"/>
      <c r="COW115" s="23"/>
      <c r="COX115" s="22"/>
      <c r="COY115" s="23"/>
      <c r="COZ115" s="23"/>
      <c r="CPA115" s="23"/>
      <c r="CPB115" s="23"/>
      <c r="CPC115" s="23"/>
      <c r="CPD115" s="23"/>
      <c r="CPE115" s="23"/>
      <c r="CPF115" s="23"/>
      <c r="CPG115" s="23"/>
      <c r="CPH115" s="23"/>
      <c r="CPI115" s="23"/>
      <c r="CPJ115" s="23"/>
      <c r="CPK115" s="23"/>
      <c r="CPL115" s="23"/>
      <c r="CPM115" s="23"/>
      <c r="CPN115" s="23"/>
      <c r="CPO115" s="23"/>
      <c r="CPP115" s="23"/>
      <c r="CPQ115" s="23"/>
      <c r="CPR115" s="23"/>
      <c r="CPS115" s="23"/>
      <c r="CPT115" s="22"/>
      <c r="CPU115" s="23"/>
      <c r="CPV115" s="23"/>
      <c r="CPW115" s="23"/>
      <c r="CPX115" s="23"/>
      <c r="CPY115" s="23"/>
      <c r="CPZ115" s="23"/>
      <c r="CQA115" s="23"/>
      <c r="CQB115" s="23"/>
      <c r="CQC115" s="23"/>
      <c r="CQD115" s="23"/>
      <c r="CQE115" s="23"/>
      <c r="CQF115" s="23"/>
      <c r="CQG115" s="23"/>
      <c r="CQH115" s="23"/>
      <c r="CQI115" s="23"/>
      <c r="CQJ115" s="23"/>
      <c r="CQK115" s="23"/>
      <c r="CQL115" s="23"/>
      <c r="CQM115" s="23"/>
      <c r="CQN115" s="23"/>
      <c r="CQO115" s="23"/>
      <c r="CQP115" s="22"/>
      <c r="CQQ115" s="23"/>
      <c r="CQR115" s="23"/>
      <c r="CQS115" s="23"/>
      <c r="CQT115" s="23"/>
      <c r="CQU115" s="23"/>
      <c r="CQV115" s="23"/>
      <c r="CQW115" s="23"/>
      <c r="CQX115" s="23"/>
      <c r="CQY115" s="23"/>
      <c r="CQZ115" s="23"/>
      <c r="CRA115" s="23"/>
      <c r="CRB115" s="23"/>
      <c r="CRC115" s="23"/>
      <c r="CRD115" s="23"/>
      <c r="CRE115" s="23"/>
      <c r="CRF115" s="23"/>
      <c r="CRG115" s="23"/>
      <c r="CRH115" s="23"/>
      <c r="CRI115" s="23"/>
      <c r="CRJ115" s="23"/>
      <c r="CRK115" s="23"/>
      <c r="CRL115" s="22"/>
      <c r="CRM115" s="23"/>
      <c r="CRN115" s="23"/>
      <c r="CRO115" s="23"/>
      <c r="CRP115" s="23"/>
      <c r="CRQ115" s="23"/>
      <c r="CRR115" s="23"/>
      <c r="CRS115" s="23"/>
      <c r="CRT115" s="23"/>
      <c r="CRU115" s="23"/>
      <c r="CRV115" s="23"/>
      <c r="CRW115" s="23"/>
      <c r="CRX115" s="23"/>
      <c r="CRY115" s="23"/>
      <c r="CRZ115" s="23"/>
      <c r="CSA115" s="23"/>
      <c r="CSB115" s="23"/>
      <c r="CSC115" s="23"/>
      <c r="CSD115" s="23"/>
      <c r="CSE115" s="23"/>
      <c r="CSF115" s="23"/>
      <c r="CSG115" s="23"/>
      <c r="CSH115" s="22"/>
      <c r="CSI115" s="23"/>
      <c r="CSJ115" s="23"/>
      <c r="CSK115" s="23"/>
      <c r="CSL115" s="23"/>
      <c r="CSM115" s="23"/>
      <c r="CSN115" s="23"/>
      <c r="CSO115" s="23"/>
      <c r="CSP115" s="23"/>
      <c r="CSQ115" s="23"/>
      <c r="CSR115" s="23"/>
      <c r="CSS115" s="23"/>
      <c r="CST115" s="23"/>
      <c r="CSU115" s="23"/>
      <c r="CSV115" s="23"/>
      <c r="CSW115" s="23"/>
      <c r="CSX115" s="23"/>
      <c r="CSY115" s="23"/>
      <c r="CSZ115" s="23"/>
      <c r="CTA115" s="23"/>
      <c r="CTB115" s="23"/>
      <c r="CTC115" s="23"/>
      <c r="CTD115" s="22"/>
      <c r="CTE115" s="23"/>
      <c r="CTF115" s="23"/>
      <c r="CTG115" s="23"/>
      <c r="CTH115" s="23"/>
      <c r="CTI115" s="23"/>
      <c r="CTJ115" s="23"/>
      <c r="CTK115" s="23"/>
      <c r="CTL115" s="23"/>
      <c r="CTM115" s="23"/>
      <c r="CTN115" s="23"/>
      <c r="CTO115" s="23"/>
      <c r="CTP115" s="23"/>
      <c r="CTQ115" s="23"/>
      <c r="CTR115" s="23"/>
      <c r="CTS115" s="23"/>
      <c r="CTT115" s="23"/>
      <c r="CTU115" s="23"/>
      <c r="CTV115" s="23"/>
      <c r="CTW115" s="23"/>
      <c r="CTX115" s="23"/>
      <c r="CTY115" s="23"/>
      <c r="CTZ115" s="22"/>
      <c r="CUA115" s="23"/>
      <c r="CUB115" s="23"/>
      <c r="CUC115" s="23"/>
      <c r="CUD115" s="23"/>
      <c r="CUE115" s="23"/>
      <c r="CUF115" s="23"/>
      <c r="CUG115" s="23"/>
      <c r="CUH115" s="23"/>
      <c r="CUI115" s="23"/>
      <c r="CUJ115" s="23"/>
      <c r="CUK115" s="23"/>
      <c r="CUL115" s="23"/>
      <c r="CUM115" s="23"/>
      <c r="CUN115" s="23"/>
      <c r="CUO115" s="23"/>
      <c r="CUP115" s="23"/>
      <c r="CUQ115" s="23"/>
      <c r="CUR115" s="23"/>
      <c r="CUS115" s="23"/>
      <c r="CUT115" s="23"/>
      <c r="CUU115" s="23"/>
      <c r="CUV115" s="22"/>
      <c r="CUW115" s="23"/>
      <c r="CUX115" s="23"/>
      <c r="CUY115" s="23"/>
      <c r="CUZ115" s="23"/>
      <c r="CVA115" s="23"/>
      <c r="CVB115" s="23"/>
      <c r="CVC115" s="23"/>
      <c r="CVD115" s="23"/>
      <c r="CVE115" s="23"/>
      <c r="CVF115" s="23"/>
      <c r="CVG115" s="23"/>
      <c r="CVH115" s="23"/>
      <c r="CVI115" s="23"/>
      <c r="CVJ115" s="23"/>
      <c r="CVK115" s="23"/>
      <c r="CVL115" s="23"/>
      <c r="CVM115" s="23"/>
      <c r="CVN115" s="23"/>
      <c r="CVO115" s="23"/>
      <c r="CVP115" s="23"/>
      <c r="CVQ115" s="23"/>
      <c r="CVR115" s="22"/>
      <c r="CVS115" s="23"/>
      <c r="CVT115" s="23"/>
      <c r="CVU115" s="23"/>
      <c r="CVV115" s="23"/>
      <c r="CVW115" s="23"/>
      <c r="CVX115" s="23"/>
      <c r="CVY115" s="23"/>
      <c r="CVZ115" s="23"/>
      <c r="CWA115" s="23"/>
      <c r="CWB115" s="23"/>
      <c r="CWC115" s="23"/>
      <c r="CWD115" s="23"/>
      <c r="CWE115" s="23"/>
      <c r="CWF115" s="23"/>
      <c r="CWG115" s="23"/>
      <c r="CWH115" s="23"/>
      <c r="CWI115" s="23"/>
      <c r="CWJ115" s="23"/>
      <c r="CWK115" s="23"/>
      <c r="CWL115" s="23"/>
      <c r="CWM115" s="23"/>
      <c r="CWN115" s="22"/>
      <c r="CWO115" s="23"/>
      <c r="CWP115" s="23"/>
      <c r="CWQ115" s="23"/>
      <c r="CWR115" s="23"/>
      <c r="CWS115" s="23"/>
      <c r="CWT115" s="23"/>
      <c r="CWU115" s="23"/>
      <c r="CWV115" s="23"/>
      <c r="CWW115" s="23"/>
      <c r="CWX115" s="23"/>
      <c r="CWY115" s="23"/>
      <c r="CWZ115" s="23"/>
      <c r="CXA115" s="23"/>
      <c r="CXB115" s="23"/>
      <c r="CXC115" s="23"/>
      <c r="CXD115" s="23"/>
      <c r="CXE115" s="23"/>
      <c r="CXF115" s="23"/>
      <c r="CXG115" s="23"/>
      <c r="CXH115" s="23"/>
      <c r="CXI115" s="23"/>
      <c r="CXJ115" s="22"/>
      <c r="CXK115" s="23"/>
      <c r="CXL115" s="23"/>
      <c r="CXM115" s="23"/>
      <c r="CXN115" s="23"/>
      <c r="CXO115" s="23"/>
      <c r="CXP115" s="23"/>
      <c r="CXQ115" s="23"/>
      <c r="CXR115" s="23"/>
      <c r="CXS115" s="23"/>
      <c r="CXT115" s="23"/>
      <c r="CXU115" s="23"/>
      <c r="CXV115" s="23"/>
      <c r="CXW115" s="23"/>
      <c r="CXX115" s="23"/>
      <c r="CXY115" s="23"/>
      <c r="CXZ115" s="23"/>
      <c r="CYA115" s="23"/>
      <c r="CYB115" s="23"/>
      <c r="CYC115" s="23"/>
      <c r="CYD115" s="23"/>
      <c r="CYE115" s="23"/>
      <c r="CYF115" s="22"/>
      <c r="CYG115" s="23"/>
      <c r="CYH115" s="23"/>
      <c r="CYI115" s="23"/>
      <c r="CYJ115" s="23"/>
      <c r="CYK115" s="23"/>
      <c r="CYL115" s="23"/>
      <c r="CYM115" s="23"/>
      <c r="CYN115" s="23"/>
      <c r="CYO115" s="23"/>
      <c r="CYP115" s="23"/>
      <c r="CYQ115" s="23"/>
      <c r="CYR115" s="23"/>
      <c r="CYS115" s="23"/>
      <c r="CYT115" s="23"/>
      <c r="CYU115" s="23"/>
      <c r="CYV115" s="23"/>
      <c r="CYW115" s="23"/>
      <c r="CYX115" s="23"/>
      <c r="CYY115" s="23"/>
      <c r="CYZ115" s="23"/>
      <c r="CZA115" s="23"/>
      <c r="CZB115" s="22"/>
      <c r="CZC115" s="23"/>
      <c r="CZD115" s="23"/>
      <c r="CZE115" s="23"/>
      <c r="CZF115" s="23"/>
      <c r="CZG115" s="23"/>
      <c r="CZH115" s="23"/>
      <c r="CZI115" s="23"/>
      <c r="CZJ115" s="23"/>
      <c r="CZK115" s="23"/>
      <c r="CZL115" s="23"/>
      <c r="CZM115" s="23"/>
      <c r="CZN115" s="23"/>
      <c r="CZO115" s="23"/>
      <c r="CZP115" s="23"/>
      <c r="CZQ115" s="23"/>
      <c r="CZR115" s="23"/>
      <c r="CZS115" s="23"/>
      <c r="CZT115" s="23"/>
      <c r="CZU115" s="23"/>
      <c r="CZV115" s="23"/>
      <c r="CZW115" s="23"/>
      <c r="CZX115" s="22"/>
      <c r="CZY115" s="23"/>
      <c r="CZZ115" s="23"/>
      <c r="DAA115" s="23"/>
      <c r="DAB115" s="23"/>
      <c r="DAC115" s="23"/>
      <c r="DAD115" s="23"/>
      <c r="DAE115" s="23"/>
      <c r="DAF115" s="23"/>
      <c r="DAG115" s="23"/>
      <c r="DAH115" s="23"/>
      <c r="DAI115" s="23"/>
      <c r="DAJ115" s="23"/>
      <c r="DAK115" s="23"/>
      <c r="DAL115" s="23"/>
      <c r="DAM115" s="23"/>
      <c r="DAN115" s="23"/>
      <c r="DAO115" s="23"/>
      <c r="DAP115" s="23"/>
      <c r="DAQ115" s="23"/>
      <c r="DAR115" s="23"/>
      <c r="DAS115" s="23"/>
      <c r="DAT115" s="22"/>
      <c r="DAU115" s="23"/>
      <c r="DAV115" s="23"/>
      <c r="DAW115" s="23"/>
      <c r="DAX115" s="23"/>
      <c r="DAY115" s="23"/>
      <c r="DAZ115" s="23"/>
      <c r="DBA115" s="23"/>
      <c r="DBB115" s="23"/>
      <c r="DBC115" s="23"/>
      <c r="DBD115" s="23"/>
      <c r="DBE115" s="23"/>
      <c r="DBF115" s="23"/>
      <c r="DBG115" s="23"/>
      <c r="DBH115" s="23"/>
      <c r="DBI115" s="23"/>
      <c r="DBJ115" s="23"/>
      <c r="DBK115" s="23"/>
      <c r="DBL115" s="23"/>
      <c r="DBM115" s="23"/>
      <c r="DBN115" s="23"/>
      <c r="DBO115" s="23"/>
      <c r="DBP115" s="22"/>
      <c r="DBQ115" s="23"/>
      <c r="DBR115" s="23"/>
      <c r="DBS115" s="23"/>
      <c r="DBT115" s="23"/>
      <c r="DBU115" s="23"/>
      <c r="DBV115" s="23"/>
      <c r="DBW115" s="23"/>
      <c r="DBX115" s="23"/>
      <c r="DBY115" s="23"/>
      <c r="DBZ115" s="23"/>
      <c r="DCA115" s="23"/>
      <c r="DCB115" s="23"/>
      <c r="DCC115" s="23"/>
      <c r="DCD115" s="23"/>
      <c r="DCE115" s="23"/>
      <c r="DCF115" s="23"/>
      <c r="DCG115" s="23"/>
      <c r="DCH115" s="23"/>
      <c r="DCI115" s="23"/>
      <c r="DCJ115" s="23"/>
      <c r="DCK115" s="23"/>
      <c r="DCL115" s="22"/>
      <c r="DCM115" s="23"/>
      <c r="DCN115" s="23"/>
      <c r="DCO115" s="23"/>
      <c r="DCP115" s="23"/>
      <c r="DCQ115" s="23"/>
      <c r="DCR115" s="23"/>
      <c r="DCS115" s="23"/>
      <c r="DCT115" s="23"/>
      <c r="DCU115" s="23"/>
      <c r="DCV115" s="23"/>
      <c r="DCW115" s="23"/>
      <c r="DCX115" s="23"/>
      <c r="DCY115" s="23"/>
      <c r="DCZ115" s="23"/>
      <c r="DDA115" s="23"/>
      <c r="DDB115" s="23"/>
      <c r="DDC115" s="23"/>
      <c r="DDD115" s="23"/>
      <c r="DDE115" s="23"/>
      <c r="DDF115" s="23"/>
      <c r="DDG115" s="23"/>
      <c r="DDH115" s="22"/>
      <c r="DDI115" s="23"/>
      <c r="DDJ115" s="23"/>
      <c r="DDK115" s="23"/>
      <c r="DDL115" s="23"/>
      <c r="DDM115" s="23"/>
      <c r="DDN115" s="23"/>
      <c r="DDO115" s="23"/>
      <c r="DDP115" s="23"/>
      <c r="DDQ115" s="23"/>
      <c r="DDR115" s="23"/>
      <c r="DDS115" s="23"/>
      <c r="DDT115" s="23"/>
      <c r="DDU115" s="23"/>
      <c r="DDV115" s="23"/>
      <c r="DDW115" s="23"/>
      <c r="DDX115" s="23"/>
      <c r="DDY115" s="23"/>
      <c r="DDZ115" s="23"/>
      <c r="DEA115" s="23"/>
      <c r="DEB115" s="23"/>
      <c r="DEC115" s="23"/>
      <c r="DED115" s="22"/>
      <c r="DEE115" s="23"/>
      <c r="DEF115" s="23"/>
      <c r="DEG115" s="23"/>
      <c r="DEH115" s="23"/>
      <c r="DEI115" s="23"/>
      <c r="DEJ115" s="23"/>
      <c r="DEK115" s="23"/>
      <c r="DEL115" s="23"/>
      <c r="DEM115" s="23"/>
      <c r="DEN115" s="23"/>
      <c r="DEO115" s="23"/>
      <c r="DEP115" s="23"/>
      <c r="DEQ115" s="23"/>
      <c r="DER115" s="23"/>
      <c r="DES115" s="23"/>
      <c r="DET115" s="23"/>
      <c r="DEU115" s="23"/>
      <c r="DEV115" s="23"/>
      <c r="DEW115" s="23"/>
      <c r="DEX115" s="23"/>
      <c r="DEY115" s="23"/>
      <c r="DEZ115" s="22"/>
      <c r="DFA115" s="23"/>
      <c r="DFB115" s="23"/>
      <c r="DFC115" s="23"/>
      <c r="DFD115" s="23"/>
      <c r="DFE115" s="23"/>
      <c r="DFF115" s="23"/>
      <c r="DFG115" s="23"/>
      <c r="DFH115" s="23"/>
      <c r="DFI115" s="23"/>
      <c r="DFJ115" s="23"/>
      <c r="DFK115" s="23"/>
      <c r="DFL115" s="23"/>
      <c r="DFM115" s="23"/>
      <c r="DFN115" s="23"/>
      <c r="DFO115" s="23"/>
      <c r="DFP115" s="23"/>
      <c r="DFQ115" s="23"/>
      <c r="DFR115" s="23"/>
      <c r="DFS115" s="23"/>
      <c r="DFT115" s="23"/>
      <c r="DFU115" s="23"/>
      <c r="DFV115" s="22"/>
      <c r="DFW115" s="23"/>
      <c r="DFX115" s="23"/>
      <c r="DFY115" s="23"/>
      <c r="DFZ115" s="23"/>
      <c r="DGA115" s="23"/>
      <c r="DGB115" s="23"/>
      <c r="DGC115" s="23"/>
      <c r="DGD115" s="23"/>
      <c r="DGE115" s="23"/>
      <c r="DGF115" s="23"/>
      <c r="DGG115" s="23"/>
      <c r="DGH115" s="23"/>
      <c r="DGI115" s="23"/>
      <c r="DGJ115" s="23"/>
      <c r="DGK115" s="23"/>
      <c r="DGL115" s="23"/>
      <c r="DGM115" s="23"/>
      <c r="DGN115" s="23"/>
      <c r="DGO115" s="23"/>
      <c r="DGP115" s="23"/>
      <c r="DGQ115" s="23"/>
      <c r="DGR115" s="22"/>
      <c r="DGS115" s="23"/>
      <c r="DGT115" s="23"/>
      <c r="DGU115" s="23"/>
      <c r="DGV115" s="23"/>
      <c r="DGW115" s="23"/>
      <c r="DGX115" s="23"/>
      <c r="DGY115" s="23"/>
      <c r="DGZ115" s="23"/>
      <c r="DHA115" s="23"/>
      <c r="DHB115" s="23"/>
      <c r="DHC115" s="23"/>
      <c r="DHD115" s="23"/>
      <c r="DHE115" s="23"/>
      <c r="DHF115" s="23"/>
      <c r="DHG115" s="23"/>
      <c r="DHH115" s="23"/>
      <c r="DHI115" s="23"/>
      <c r="DHJ115" s="23"/>
      <c r="DHK115" s="23"/>
      <c r="DHL115" s="23"/>
      <c r="DHM115" s="23"/>
      <c r="DHN115" s="22"/>
      <c r="DHO115" s="23"/>
      <c r="DHP115" s="23"/>
      <c r="DHQ115" s="23"/>
      <c r="DHR115" s="23"/>
      <c r="DHS115" s="23"/>
      <c r="DHT115" s="23"/>
      <c r="DHU115" s="23"/>
      <c r="DHV115" s="23"/>
      <c r="DHW115" s="23"/>
      <c r="DHX115" s="23"/>
      <c r="DHY115" s="23"/>
      <c r="DHZ115" s="23"/>
      <c r="DIA115" s="23"/>
      <c r="DIB115" s="23"/>
      <c r="DIC115" s="23"/>
      <c r="DID115" s="23"/>
      <c r="DIE115" s="23"/>
      <c r="DIF115" s="23"/>
      <c r="DIG115" s="23"/>
      <c r="DIH115" s="23"/>
      <c r="DII115" s="23"/>
      <c r="DIJ115" s="22"/>
      <c r="DIK115" s="23"/>
      <c r="DIL115" s="23"/>
      <c r="DIM115" s="23"/>
      <c r="DIN115" s="23"/>
      <c r="DIO115" s="23"/>
      <c r="DIP115" s="23"/>
      <c r="DIQ115" s="23"/>
      <c r="DIR115" s="23"/>
      <c r="DIS115" s="23"/>
      <c r="DIT115" s="23"/>
      <c r="DIU115" s="23"/>
      <c r="DIV115" s="23"/>
      <c r="DIW115" s="23"/>
      <c r="DIX115" s="23"/>
      <c r="DIY115" s="23"/>
      <c r="DIZ115" s="23"/>
      <c r="DJA115" s="23"/>
      <c r="DJB115" s="23"/>
      <c r="DJC115" s="23"/>
      <c r="DJD115" s="23"/>
      <c r="DJE115" s="23"/>
      <c r="DJF115" s="22"/>
      <c r="DJG115" s="23"/>
      <c r="DJH115" s="23"/>
      <c r="DJI115" s="23"/>
      <c r="DJJ115" s="23"/>
      <c r="DJK115" s="23"/>
      <c r="DJL115" s="23"/>
      <c r="DJM115" s="23"/>
      <c r="DJN115" s="23"/>
      <c r="DJO115" s="23"/>
      <c r="DJP115" s="23"/>
      <c r="DJQ115" s="23"/>
      <c r="DJR115" s="23"/>
      <c r="DJS115" s="23"/>
      <c r="DJT115" s="23"/>
      <c r="DJU115" s="23"/>
      <c r="DJV115" s="23"/>
      <c r="DJW115" s="23"/>
      <c r="DJX115" s="23"/>
      <c r="DJY115" s="23"/>
      <c r="DJZ115" s="23"/>
      <c r="DKA115" s="23"/>
      <c r="DKB115" s="22"/>
      <c r="DKC115" s="23"/>
      <c r="DKD115" s="23"/>
      <c r="DKE115" s="23"/>
      <c r="DKF115" s="23"/>
      <c r="DKG115" s="23"/>
      <c r="DKH115" s="23"/>
      <c r="DKI115" s="23"/>
      <c r="DKJ115" s="23"/>
      <c r="DKK115" s="23"/>
      <c r="DKL115" s="23"/>
      <c r="DKM115" s="23"/>
      <c r="DKN115" s="23"/>
      <c r="DKO115" s="23"/>
      <c r="DKP115" s="23"/>
      <c r="DKQ115" s="23"/>
      <c r="DKR115" s="23"/>
      <c r="DKS115" s="23"/>
      <c r="DKT115" s="23"/>
      <c r="DKU115" s="23"/>
      <c r="DKV115" s="23"/>
      <c r="DKW115" s="23"/>
      <c r="DKX115" s="22"/>
      <c r="DKY115" s="23"/>
      <c r="DKZ115" s="23"/>
      <c r="DLA115" s="23"/>
      <c r="DLB115" s="23"/>
      <c r="DLC115" s="23"/>
      <c r="DLD115" s="23"/>
      <c r="DLE115" s="23"/>
      <c r="DLF115" s="23"/>
      <c r="DLG115" s="23"/>
      <c r="DLH115" s="23"/>
      <c r="DLI115" s="23"/>
      <c r="DLJ115" s="23"/>
      <c r="DLK115" s="23"/>
      <c r="DLL115" s="23"/>
      <c r="DLM115" s="23"/>
      <c r="DLN115" s="23"/>
      <c r="DLO115" s="23"/>
      <c r="DLP115" s="23"/>
      <c r="DLQ115" s="23"/>
      <c r="DLR115" s="23"/>
      <c r="DLS115" s="23"/>
      <c r="DLT115" s="22"/>
      <c r="DLU115" s="23"/>
      <c r="DLV115" s="23"/>
      <c r="DLW115" s="23"/>
      <c r="DLX115" s="23"/>
      <c r="DLY115" s="23"/>
      <c r="DLZ115" s="23"/>
      <c r="DMA115" s="23"/>
      <c r="DMB115" s="23"/>
      <c r="DMC115" s="23"/>
      <c r="DMD115" s="23"/>
      <c r="DME115" s="23"/>
      <c r="DMF115" s="23"/>
      <c r="DMG115" s="23"/>
      <c r="DMH115" s="23"/>
      <c r="DMI115" s="23"/>
      <c r="DMJ115" s="23"/>
      <c r="DMK115" s="23"/>
      <c r="DML115" s="23"/>
      <c r="DMM115" s="23"/>
      <c r="DMN115" s="23"/>
      <c r="DMO115" s="23"/>
      <c r="DMP115" s="22"/>
      <c r="DMQ115" s="23"/>
      <c r="DMR115" s="23"/>
      <c r="DMS115" s="23"/>
      <c r="DMT115" s="23"/>
      <c r="DMU115" s="23"/>
      <c r="DMV115" s="23"/>
      <c r="DMW115" s="23"/>
      <c r="DMX115" s="23"/>
      <c r="DMY115" s="23"/>
      <c r="DMZ115" s="23"/>
      <c r="DNA115" s="23"/>
      <c r="DNB115" s="23"/>
      <c r="DNC115" s="23"/>
      <c r="DND115" s="23"/>
      <c r="DNE115" s="23"/>
      <c r="DNF115" s="23"/>
      <c r="DNG115" s="23"/>
      <c r="DNH115" s="23"/>
      <c r="DNI115" s="23"/>
      <c r="DNJ115" s="23"/>
      <c r="DNK115" s="23"/>
      <c r="DNL115" s="22"/>
      <c r="DNM115" s="23"/>
      <c r="DNN115" s="23"/>
      <c r="DNO115" s="23"/>
      <c r="DNP115" s="23"/>
      <c r="DNQ115" s="23"/>
      <c r="DNR115" s="23"/>
      <c r="DNS115" s="23"/>
      <c r="DNT115" s="23"/>
      <c r="DNU115" s="23"/>
      <c r="DNV115" s="23"/>
      <c r="DNW115" s="23"/>
      <c r="DNX115" s="23"/>
      <c r="DNY115" s="23"/>
      <c r="DNZ115" s="23"/>
      <c r="DOA115" s="23"/>
      <c r="DOB115" s="23"/>
      <c r="DOC115" s="23"/>
      <c r="DOD115" s="23"/>
      <c r="DOE115" s="23"/>
      <c r="DOF115" s="23"/>
      <c r="DOG115" s="23"/>
      <c r="DOH115" s="22"/>
      <c r="DOI115" s="23"/>
      <c r="DOJ115" s="23"/>
      <c r="DOK115" s="23"/>
      <c r="DOL115" s="23"/>
      <c r="DOM115" s="23"/>
      <c r="DON115" s="23"/>
      <c r="DOO115" s="23"/>
      <c r="DOP115" s="23"/>
      <c r="DOQ115" s="23"/>
      <c r="DOR115" s="23"/>
      <c r="DOS115" s="23"/>
      <c r="DOT115" s="23"/>
      <c r="DOU115" s="23"/>
      <c r="DOV115" s="23"/>
      <c r="DOW115" s="23"/>
      <c r="DOX115" s="23"/>
      <c r="DOY115" s="23"/>
      <c r="DOZ115" s="23"/>
      <c r="DPA115" s="23"/>
      <c r="DPB115" s="23"/>
      <c r="DPC115" s="23"/>
      <c r="DPD115" s="22"/>
      <c r="DPE115" s="23"/>
      <c r="DPF115" s="23"/>
      <c r="DPG115" s="23"/>
      <c r="DPH115" s="23"/>
      <c r="DPI115" s="23"/>
      <c r="DPJ115" s="23"/>
      <c r="DPK115" s="23"/>
      <c r="DPL115" s="23"/>
      <c r="DPM115" s="23"/>
      <c r="DPN115" s="23"/>
      <c r="DPO115" s="23"/>
      <c r="DPP115" s="23"/>
      <c r="DPQ115" s="23"/>
      <c r="DPR115" s="23"/>
      <c r="DPS115" s="23"/>
      <c r="DPT115" s="23"/>
      <c r="DPU115" s="23"/>
      <c r="DPV115" s="23"/>
      <c r="DPW115" s="23"/>
      <c r="DPX115" s="23"/>
      <c r="DPY115" s="23"/>
      <c r="DPZ115" s="22"/>
      <c r="DQA115" s="23"/>
      <c r="DQB115" s="23"/>
      <c r="DQC115" s="23"/>
      <c r="DQD115" s="23"/>
      <c r="DQE115" s="23"/>
      <c r="DQF115" s="23"/>
      <c r="DQG115" s="23"/>
      <c r="DQH115" s="23"/>
      <c r="DQI115" s="23"/>
      <c r="DQJ115" s="23"/>
      <c r="DQK115" s="23"/>
      <c r="DQL115" s="23"/>
      <c r="DQM115" s="23"/>
      <c r="DQN115" s="23"/>
      <c r="DQO115" s="23"/>
      <c r="DQP115" s="23"/>
      <c r="DQQ115" s="23"/>
      <c r="DQR115" s="23"/>
      <c r="DQS115" s="23"/>
      <c r="DQT115" s="23"/>
      <c r="DQU115" s="23"/>
      <c r="DQV115" s="22"/>
      <c r="DQW115" s="23"/>
      <c r="DQX115" s="23"/>
      <c r="DQY115" s="23"/>
      <c r="DQZ115" s="23"/>
      <c r="DRA115" s="23"/>
      <c r="DRB115" s="23"/>
      <c r="DRC115" s="23"/>
      <c r="DRD115" s="23"/>
      <c r="DRE115" s="23"/>
      <c r="DRF115" s="23"/>
      <c r="DRG115" s="23"/>
      <c r="DRH115" s="23"/>
      <c r="DRI115" s="23"/>
      <c r="DRJ115" s="23"/>
      <c r="DRK115" s="23"/>
      <c r="DRL115" s="23"/>
      <c r="DRM115" s="23"/>
      <c r="DRN115" s="23"/>
      <c r="DRO115" s="23"/>
      <c r="DRP115" s="23"/>
      <c r="DRQ115" s="23"/>
      <c r="DRR115" s="22"/>
      <c r="DRS115" s="23"/>
      <c r="DRT115" s="23"/>
      <c r="DRU115" s="23"/>
      <c r="DRV115" s="23"/>
      <c r="DRW115" s="23"/>
      <c r="DRX115" s="23"/>
      <c r="DRY115" s="23"/>
      <c r="DRZ115" s="23"/>
      <c r="DSA115" s="23"/>
      <c r="DSB115" s="23"/>
      <c r="DSC115" s="23"/>
      <c r="DSD115" s="23"/>
      <c r="DSE115" s="23"/>
      <c r="DSF115" s="23"/>
      <c r="DSG115" s="23"/>
      <c r="DSH115" s="23"/>
      <c r="DSI115" s="23"/>
      <c r="DSJ115" s="23"/>
      <c r="DSK115" s="23"/>
      <c r="DSL115" s="23"/>
      <c r="DSM115" s="23"/>
      <c r="DSN115" s="22"/>
      <c r="DSO115" s="23"/>
      <c r="DSP115" s="23"/>
      <c r="DSQ115" s="23"/>
      <c r="DSR115" s="23"/>
      <c r="DSS115" s="23"/>
      <c r="DST115" s="23"/>
      <c r="DSU115" s="23"/>
      <c r="DSV115" s="23"/>
      <c r="DSW115" s="23"/>
      <c r="DSX115" s="23"/>
      <c r="DSY115" s="23"/>
      <c r="DSZ115" s="23"/>
      <c r="DTA115" s="23"/>
      <c r="DTB115" s="23"/>
      <c r="DTC115" s="23"/>
      <c r="DTD115" s="23"/>
      <c r="DTE115" s="23"/>
      <c r="DTF115" s="23"/>
      <c r="DTG115" s="23"/>
      <c r="DTH115" s="23"/>
      <c r="DTI115" s="23"/>
      <c r="DTJ115" s="22"/>
      <c r="DTK115" s="23"/>
      <c r="DTL115" s="23"/>
      <c r="DTM115" s="23"/>
      <c r="DTN115" s="23"/>
      <c r="DTO115" s="23"/>
      <c r="DTP115" s="23"/>
      <c r="DTQ115" s="23"/>
      <c r="DTR115" s="23"/>
      <c r="DTS115" s="23"/>
      <c r="DTT115" s="23"/>
      <c r="DTU115" s="23"/>
      <c r="DTV115" s="23"/>
      <c r="DTW115" s="23"/>
      <c r="DTX115" s="23"/>
      <c r="DTY115" s="23"/>
      <c r="DTZ115" s="23"/>
      <c r="DUA115" s="23"/>
      <c r="DUB115" s="23"/>
      <c r="DUC115" s="23"/>
      <c r="DUD115" s="23"/>
      <c r="DUE115" s="23"/>
      <c r="DUF115" s="22"/>
      <c r="DUG115" s="23"/>
      <c r="DUH115" s="23"/>
      <c r="DUI115" s="23"/>
      <c r="DUJ115" s="23"/>
      <c r="DUK115" s="23"/>
      <c r="DUL115" s="23"/>
      <c r="DUM115" s="23"/>
      <c r="DUN115" s="23"/>
      <c r="DUO115" s="23"/>
      <c r="DUP115" s="23"/>
      <c r="DUQ115" s="23"/>
      <c r="DUR115" s="23"/>
      <c r="DUS115" s="23"/>
      <c r="DUT115" s="23"/>
      <c r="DUU115" s="23"/>
      <c r="DUV115" s="23"/>
      <c r="DUW115" s="23"/>
      <c r="DUX115" s="23"/>
      <c r="DUY115" s="23"/>
      <c r="DUZ115" s="23"/>
      <c r="DVA115" s="23"/>
      <c r="DVB115" s="22"/>
      <c r="DVC115" s="23"/>
      <c r="DVD115" s="23"/>
      <c r="DVE115" s="23"/>
      <c r="DVF115" s="23"/>
      <c r="DVG115" s="23"/>
      <c r="DVH115" s="23"/>
      <c r="DVI115" s="23"/>
      <c r="DVJ115" s="23"/>
      <c r="DVK115" s="23"/>
      <c r="DVL115" s="23"/>
      <c r="DVM115" s="23"/>
      <c r="DVN115" s="23"/>
      <c r="DVO115" s="23"/>
      <c r="DVP115" s="23"/>
      <c r="DVQ115" s="23"/>
      <c r="DVR115" s="23"/>
      <c r="DVS115" s="23"/>
      <c r="DVT115" s="23"/>
      <c r="DVU115" s="23"/>
      <c r="DVV115" s="23"/>
      <c r="DVW115" s="23"/>
      <c r="DVX115" s="22"/>
      <c r="DVY115" s="23"/>
      <c r="DVZ115" s="23"/>
      <c r="DWA115" s="23"/>
      <c r="DWB115" s="23"/>
      <c r="DWC115" s="23"/>
      <c r="DWD115" s="23"/>
      <c r="DWE115" s="23"/>
      <c r="DWF115" s="23"/>
      <c r="DWG115" s="23"/>
      <c r="DWH115" s="23"/>
      <c r="DWI115" s="23"/>
      <c r="DWJ115" s="23"/>
      <c r="DWK115" s="23"/>
      <c r="DWL115" s="23"/>
      <c r="DWM115" s="23"/>
      <c r="DWN115" s="23"/>
      <c r="DWO115" s="23"/>
      <c r="DWP115" s="23"/>
      <c r="DWQ115" s="23"/>
      <c r="DWR115" s="23"/>
      <c r="DWS115" s="23"/>
      <c r="DWT115" s="22"/>
      <c r="DWU115" s="23"/>
      <c r="DWV115" s="23"/>
      <c r="DWW115" s="23"/>
      <c r="DWX115" s="23"/>
      <c r="DWY115" s="23"/>
      <c r="DWZ115" s="23"/>
      <c r="DXA115" s="23"/>
      <c r="DXB115" s="23"/>
      <c r="DXC115" s="23"/>
      <c r="DXD115" s="23"/>
      <c r="DXE115" s="23"/>
      <c r="DXF115" s="23"/>
      <c r="DXG115" s="23"/>
      <c r="DXH115" s="23"/>
      <c r="DXI115" s="23"/>
      <c r="DXJ115" s="23"/>
      <c r="DXK115" s="23"/>
      <c r="DXL115" s="23"/>
      <c r="DXM115" s="23"/>
      <c r="DXN115" s="23"/>
      <c r="DXO115" s="23"/>
      <c r="DXP115" s="22"/>
      <c r="DXQ115" s="23"/>
      <c r="DXR115" s="23"/>
      <c r="DXS115" s="23"/>
      <c r="DXT115" s="23"/>
      <c r="DXU115" s="23"/>
      <c r="DXV115" s="23"/>
      <c r="DXW115" s="23"/>
      <c r="DXX115" s="23"/>
      <c r="DXY115" s="23"/>
      <c r="DXZ115" s="23"/>
      <c r="DYA115" s="23"/>
      <c r="DYB115" s="23"/>
      <c r="DYC115" s="23"/>
      <c r="DYD115" s="23"/>
      <c r="DYE115" s="23"/>
      <c r="DYF115" s="23"/>
      <c r="DYG115" s="23"/>
      <c r="DYH115" s="23"/>
      <c r="DYI115" s="23"/>
      <c r="DYJ115" s="23"/>
      <c r="DYK115" s="23"/>
      <c r="DYL115" s="22"/>
      <c r="DYM115" s="23"/>
      <c r="DYN115" s="23"/>
      <c r="DYO115" s="23"/>
      <c r="DYP115" s="23"/>
      <c r="DYQ115" s="23"/>
      <c r="DYR115" s="23"/>
      <c r="DYS115" s="23"/>
      <c r="DYT115" s="23"/>
      <c r="DYU115" s="23"/>
      <c r="DYV115" s="23"/>
      <c r="DYW115" s="23"/>
      <c r="DYX115" s="23"/>
      <c r="DYY115" s="23"/>
      <c r="DYZ115" s="23"/>
      <c r="DZA115" s="23"/>
      <c r="DZB115" s="23"/>
      <c r="DZC115" s="23"/>
      <c r="DZD115" s="23"/>
      <c r="DZE115" s="23"/>
      <c r="DZF115" s="23"/>
      <c r="DZG115" s="23"/>
      <c r="DZH115" s="22"/>
      <c r="DZI115" s="23"/>
      <c r="DZJ115" s="23"/>
      <c r="DZK115" s="23"/>
      <c r="DZL115" s="23"/>
      <c r="DZM115" s="23"/>
      <c r="DZN115" s="23"/>
      <c r="DZO115" s="23"/>
      <c r="DZP115" s="23"/>
      <c r="DZQ115" s="23"/>
      <c r="DZR115" s="23"/>
      <c r="DZS115" s="23"/>
      <c r="DZT115" s="23"/>
      <c r="DZU115" s="23"/>
      <c r="DZV115" s="23"/>
      <c r="DZW115" s="23"/>
      <c r="DZX115" s="23"/>
      <c r="DZY115" s="23"/>
      <c r="DZZ115" s="23"/>
      <c r="EAA115" s="23"/>
      <c r="EAB115" s="23"/>
      <c r="EAC115" s="23"/>
      <c r="EAD115" s="22"/>
      <c r="EAE115" s="23"/>
      <c r="EAF115" s="23"/>
      <c r="EAG115" s="23"/>
      <c r="EAH115" s="23"/>
      <c r="EAI115" s="23"/>
      <c r="EAJ115" s="23"/>
      <c r="EAK115" s="23"/>
      <c r="EAL115" s="23"/>
      <c r="EAM115" s="23"/>
      <c r="EAN115" s="23"/>
      <c r="EAO115" s="23"/>
      <c r="EAP115" s="23"/>
      <c r="EAQ115" s="23"/>
      <c r="EAR115" s="23"/>
      <c r="EAS115" s="23"/>
      <c r="EAT115" s="23"/>
      <c r="EAU115" s="23"/>
      <c r="EAV115" s="23"/>
      <c r="EAW115" s="23"/>
      <c r="EAX115" s="23"/>
      <c r="EAY115" s="23"/>
      <c r="EAZ115" s="22"/>
      <c r="EBA115" s="23"/>
      <c r="EBB115" s="23"/>
      <c r="EBC115" s="23"/>
      <c r="EBD115" s="23"/>
      <c r="EBE115" s="23"/>
      <c r="EBF115" s="23"/>
      <c r="EBG115" s="23"/>
      <c r="EBH115" s="23"/>
      <c r="EBI115" s="23"/>
      <c r="EBJ115" s="23"/>
      <c r="EBK115" s="23"/>
      <c r="EBL115" s="23"/>
      <c r="EBM115" s="23"/>
      <c r="EBN115" s="23"/>
      <c r="EBO115" s="23"/>
      <c r="EBP115" s="23"/>
      <c r="EBQ115" s="23"/>
      <c r="EBR115" s="23"/>
      <c r="EBS115" s="23"/>
      <c r="EBT115" s="23"/>
      <c r="EBU115" s="23"/>
      <c r="EBV115" s="22"/>
      <c r="EBW115" s="23"/>
      <c r="EBX115" s="23"/>
      <c r="EBY115" s="23"/>
      <c r="EBZ115" s="23"/>
      <c r="ECA115" s="23"/>
      <c r="ECB115" s="23"/>
      <c r="ECC115" s="23"/>
      <c r="ECD115" s="23"/>
      <c r="ECE115" s="23"/>
      <c r="ECF115" s="23"/>
      <c r="ECG115" s="23"/>
      <c r="ECH115" s="23"/>
      <c r="ECI115" s="23"/>
      <c r="ECJ115" s="23"/>
      <c r="ECK115" s="23"/>
      <c r="ECL115" s="23"/>
      <c r="ECM115" s="23"/>
      <c r="ECN115" s="23"/>
      <c r="ECO115" s="23"/>
      <c r="ECP115" s="23"/>
      <c r="ECQ115" s="23"/>
      <c r="ECR115" s="22"/>
      <c r="ECS115" s="23"/>
      <c r="ECT115" s="23"/>
      <c r="ECU115" s="23"/>
      <c r="ECV115" s="23"/>
      <c r="ECW115" s="23"/>
      <c r="ECX115" s="23"/>
      <c r="ECY115" s="23"/>
      <c r="ECZ115" s="23"/>
      <c r="EDA115" s="23"/>
      <c r="EDB115" s="23"/>
      <c r="EDC115" s="23"/>
      <c r="EDD115" s="23"/>
      <c r="EDE115" s="23"/>
      <c r="EDF115" s="23"/>
      <c r="EDG115" s="23"/>
      <c r="EDH115" s="23"/>
      <c r="EDI115" s="23"/>
      <c r="EDJ115" s="23"/>
      <c r="EDK115" s="23"/>
      <c r="EDL115" s="23"/>
      <c r="EDM115" s="23"/>
      <c r="EDN115" s="22"/>
      <c r="EDO115" s="23"/>
      <c r="EDP115" s="23"/>
      <c r="EDQ115" s="23"/>
      <c r="EDR115" s="23"/>
      <c r="EDS115" s="23"/>
      <c r="EDT115" s="23"/>
      <c r="EDU115" s="23"/>
      <c r="EDV115" s="23"/>
      <c r="EDW115" s="23"/>
      <c r="EDX115" s="23"/>
      <c r="EDY115" s="23"/>
      <c r="EDZ115" s="23"/>
      <c r="EEA115" s="23"/>
      <c r="EEB115" s="23"/>
      <c r="EEC115" s="23"/>
      <c r="EED115" s="23"/>
      <c r="EEE115" s="23"/>
      <c r="EEF115" s="23"/>
      <c r="EEG115" s="23"/>
      <c r="EEH115" s="23"/>
      <c r="EEI115" s="23"/>
      <c r="EEJ115" s="22"/>
      <c r="EEK115" s="23"/>
      <c r="EEL115" s="23"/>
      <c r="EEM115" s="23"/>
      <c r="EEN115" s="23"/>
      <c r="EEO115" s="23"/>
      <c r="EEP115" s="23"/>
      <c r="EEQ115" s="23"/>
      <c r="EER115" s="23"/>
      <c r="EES115" s="23"/>
      <c r="EET115" s="23"/>
      <c r="EEU115" s="23"/>
      <c r="EEV115" s="23"/>
      <c r="EEW115" s="23"/>
      <c r="EEX115" s="23"/>
      <c r="EEY115" s="23"/>
      <c r="EEZ115" s="23"/>
      <c r="EFA115" s="23"/>
      <c r="EFB115" s="23"/>
      <c r="EFC115" s="23"/>
      <c r="EFD115" s="23"/>
      <c r="EFE115" s="23"/>
      <c r="EFF115" s="22"/>
      <c r="EFG115" s="23"/>
      <c r="EFH115" s="23"/>
      <c r="EFI115" s="23"/>
      <c r="EFJ115" s="23"/>
      <c r="EFK115" s="23"/>
      <c r="EFL115" s="23"/>
      <c r="EFM115" s="23"/>
      <c r="EFN115" s="23"/>
      <c r="EFO115" s="23"/>
      <c r="EFP115" s="23"/>
      <c r="EFQ115" s="23"/>
      <c r="EFR115" s="23"/>
      <c r="EFS115" s="23"/>
      <c r="EFT115" s="23"/>
      <c r="EFU115" s="23"/>
      <c r="EFV115" s="23"/>
      <c r="EFW115" s="23"/>
      <c r="EFX115" s="23"/>
      <c r="EFY115" s="23"/>
      <c r="EFZ115" s="23"/>
      <c r="EGA115" s="23"/>
      <c r="EGB115" s="22"/>
      <c r="EGC115" s="23"/>
      <c r="EGD115" s="23"/>
      <c r="EGE115" s="23"/>
      <c r="EGF115" s="23"/>
      <c r="EGG115" s="23"/>
      <c r="EGH115" s="23"/>
      <c r="EGI115" s="23"/>
      <c r="EGJ115" s="23"/>
      <c r="EGK115" s="23"/>
      <c r="EGL115" s="23"/>
      <c r="EGM115" s="23"/>
      <c r="EGN115" s="23"/>
      <c r="EGO115" s="23"/>
      <c r="EGP115" s="23"/>
      <c r="EGQ115" s="23"/>
      <c r="EGR115" s="23"/>
      <c r="EGS115" s="23"/>
      <c r="EGT115" s="23"/>
      <c r="EGU115" s="23"/>
      <c r="EGV115" s="23"/>
      <c r="EGW115" s="23"/>
      <c r="EGX115" s="22"/>
      <c r="EGY115" s="23"/>
      <c r="EGZ115" s="23"/>
      <c r="EHA115" s="23"/>
      <c r="EHB115" s="23"/>
      <c r="EHC115" s="23"/>
      <c r="EHD115" s="23"/>
      <c r="EHE115" s="23"/>
      <c r="EHF115" s="23"/>
      <c r="EHG115" s="23"/>
      <c r="EHH115" s="23"/>
      <c r="EHI115" s="23"/>
      <c r="EHJ115" s="23"/>
      <c r="EHK115" s="23"/>
      <c r="EHL115" s="23"/>
      <c r="EHM115" s="23"/>
      <c r="EHN115" s="23"/>
      <c r="EHO115" s="23"/>
      <c r="EHP115" s="23"/>
      <c r="EHQ115" s="23"/>
      <c r="EHR115" s="23"/>
      <c r="EHS115" s="23"/>
      <c r="EHT115" s="22"/>
      <c r="EHU115" s="23"/>
      <c r="EHV115" s="23"/>
      <c r="EHW115" s="23"/>
      <c r="EHX115" s="23"/>
      <c r="EHY115" s="23"/>
      <c r="EHZ115" s="23"/>
      <c r="EIA115" s="23"/>
      <c r="EIB115" s="23"/>
      <c r="EIC115" s="23"/>
      <c r="EID115" s="23"/>
      <c r="EIE115" s="23"/>
      <c r="EIF115" s="23"/>
      <c r="EIG115" s="23"/>
      <c r="EIH115" s="23"/>
      <c r="EII115" s="23"/>
      <c r="EIJ115" s="23"/>
      <c r="EIK115" s="23"/>
      <c r="EIL115" s="23"/>
      <c r="EIM115" s="23"/>
      <c r="EIN115" s="23"/>
      <c r="EIO115" s="23"/>
      <c r="EIP115" s="22"/>
      <c r="EIQ115" s="23"/>
      <c r="EIR115" s="23"/>
      <c r="EIS115" s="23"/>
      <c r="EIT115" s="23"/>
      <c r="EIU115" s="23"/>
      <c r="EIV115" s="23"/>
      <c r="EIW115" s="23"/>
      <c r="EIX115" s="23"/>
      <c r="EIY115" s="23"/>
      <c r="EIZ115" s="23"/>
      <c r="EJA115" s="23"/>
      <c r="EJB115" s="23"/>
      <c r="EJC115" s="23"/>
      <c r="EJD115" s="23"/>
      <c r="EJE115" s="23"/>
      <c r="EJF115" s="23"/>
      <c r="EJG115" s="23"/>
      <c r="EJH115" s="23"/>
      <c r="EJI115" s="23"/>
      <c r="EJJ115" s="23"/>
      <c r="EJK115" s="23"/>
      <c r="EJL115" s="22"/>
      <c r="EJM115" s="23"/>
      <c r="EJN115" s="23"/>
      <c r="EJO115" s="23"/>
      <c r="EJP115" s="23"/>
      <c r="EJQ115" s="23"/>
      <c r="EJR115" s="23"/>
      <c r="EJS115" s="23"/>
      <c r="EJT115" s="23"/>
      <c r="EJU115" s="23"/>
      <c r="EJV115" s="23"/>
      <c r="EJW115" s="23"/>
      <c r="EJX115" s="23"/>
      <c r="EJY115" s="23"/>
      <c r="EJZ115" s="23"/>
      <c r="EKA115" s="23"/>
      <c r="EKB115" s="23"/>
      <c r="EKC115" s="23"/>
      <c r="EKD115" s="23"/>
      <c r="EKE115" s="23"/>
      <c r="EKF115" s="23"/>
      <c r="EKG115" s="23"/>
      <c r="EKH115" s="22"/>
      <c r="EKI115" s="23"/>
      <c r="EKJ115" s="23"/>
      <c r="EKK115" s="23"/>
      <c r="EKL115" s="23"/>
      <c r="EKM115" s="23"/>
      <c r="EKN115" s="23"/>
      <c r="EKO115" s="23"/>
      <c r="EKP115" s="23"/>
      <c r="EKQ115" s="23"/>
      <c r="EKR115" s="23"/>
      <c r="EKS115" s="23"/>
      <c r="EKT115" s="23"/>
      <c r="EKU115" s="23"/>
      <c r="EKV115" s="23"/>
      <c r="EKW115" s="23"/>
      <c r="EKX115" s="23"/>
      <c r="EKY115" s="23"/>
      <c r="EKZ115" s="23"/>
      <c r="ELA115" s="23"/>
      <c r="ELB115" s="23"/>
      <c r="ELC115" s="23"/>
      <c r="ELD115" s="22"/>
      <c r="ELE115" s="23"/>
      <c r="ELF115" s="23"/>
      <c r="ELG115" s="23"/>
      <c r="ELH115" s="23"/>
      <c r="ELI115" s="23"/>
      <c r="ELJ115" s="23"/>
      <c r="ELK115" s="23"/>
      <c r="ELL115" s="23"/>
      <c r="ELM115" s="23"/>
      <c r="ELN115" s="23"/>
      <c r="ELO115" s="23"/>
      <c r="ELP115" s="23"/>
      <c r="ELQ115" s="23"/>
      <c r="ELR115" s="23"/>
      <c r="ELS115" s="23"/>
      <c r="ELT115" s="23"/>
      <c r="ELU115" s="23"/>
      <c r="ELV115" s="23"/>
      <c r="ELW115" s="23"/>
      <c r="ELX115" s="23"/>
      <c r="ELY115" s="23"/>
      <c r="ELZ115" s="22"/>
      <c r="EMA115" s="23"/>
      <c r="EMB115" s="23"/>
      <c r="EMC115" s="23"/>
      <c r="EMD115" s="23"/>
      <c r="EME115" s="23"/>
      <c r="EMF115" s="23"/>
      <c r="EMG115" s="23"/>
      <c r="EMH115" s="23"/>
      <c r="EMI115" s="23"/>
      <c r="EMJ115" s="23"/>
      <c r="EMK115" s="23"/>
      <c r="EML115" s="23"/>
      <c r="EMM115" s="23"/>
      <c r="EMN115" s="23"/>
      <c r="EMO115" s="23"/>
      <c r="EMP115" s="23"/>
      <c r="EMQ115" s="23"/>
      <c r="EMR115" s="23"/>
      <c r="EMS115" s="23"/>
      <c r="EMT115" s="23"/>
      <c r="EMU115" s="23"/>
      <c r="EMV115" s="22"/>
      <c r="EMW115" s="23"/>
      <c r="EMX115" s="23"/>
      <c r="EMY115" s="23"/>
      <c r="EMZ115" s="23"/>
      <c r="ENA115" s="23"/>
      <c r="ENB115" s="23"/>
      <c r="ENC115" s="23"/>
      <c r="END115" s="23"/>
      <c r="ENE115" s="23"/>
      <c r="ENF115" s="23"/>
      <c r="ENG115" s="23"/>
      <c r="ENH115" s="23"/>
      <c r="ENI115" s="23"/>
      <c r="ENJ115" s="23"/>
      <c r="ENK115" s="23"/>
      <c r="ENL115" s="23"/>
      <c r="ENM115" s="23"/>
      <c r="ENN115" s="23"/>
      <c r="ENO115" s="23"/>
      <c r="ENP115" s="23"/>
      <c r="ENQ115" s="23"/>
      <c r="ENR115" s="22"/>
      <c r="ENS115" s="23"/>
      <c r="ENT115" s="23"/>
      <c r="ENU115" s="23"/>
      <c r="ENV115" s="23"/>
      <c r="ENW115" s="23"/>
      <c r="ENX115" s="23"/>
      <c r="ENY115" s="23"/>
      <c r="ENZ115" s="23"/>
      <c r="EOA115" s="23"/>
      <c r="EOB115" s="23"/>
      <c r="EOC115" s="23"/>
      <c r="EOD115" s="23"/>
      <c r="EOE115" s="23"/>
      <c r="EOF115" s="23"/>
      <c r="EOG115" s="23"/>
      <c r="EOH115" s="23"/>
      <c r="EOI115" s="23"/>
      <c r="EOJ115" s="23"/>
      <c r="EOK115" s="23"/>
      <c r="EOL115" s="23"/>
      <c r="EOM115" s="23"/>
      <c r="EON115" s="22"/>
      <c r="EOO115" s="23"/>
      <c r="EOP115" s="23"/>
      <c r="EOQ115" s="23"/>
      <c r="EOR115" s="23"/>
      <c r="EOS115" s="23"/>
      <c r="EOT115" s="23"/>
      <c r="EOU115" s="23"/>
      <c r="EOV115" s="23"/>
      <c r="EOW115" s="23"/>
      <c r="EOX115" s="23"/>
      <c r="EOY115" s="23"/>
      <c r="EOZ115" s="23"/>
      <c r="EPA115" s="23"/>
      <c r="EPB115" s="23"/>
      <c r="EPC115" s="23"/>
      <c r="EPD115" s="23"/>
      <c r="EPE115" s="23"/>
      <c r="EPF115" s="23"/>
      <c r="EPG115" s="23"/>
      <c r="EPH115" s="23"/>
      <c r="EPI115" s="23"/>
      <c r="EPJ115" s="22"/>
      <c r="EPK115" s="23"/>
      <c r="EPL115" s="23"/>
      <c r="EPM115" s="23"/>
      <c r="EPN115" s="23"/>
      <c r="EPO115" s="23"/>
      <c r="EPP115" s="23"/>
      <c r="EPQ115" s="23"/>
      <c r="EPR115" s="23"/>
      <c r="EPS115" s="23"/>
      <c r="EPT115" s="23"/>
      <c r="EPU115" s="23"/>
      <c r="EPV115" s="23"/>
      <c r="EPW115" s="23"/>
      <c r="EPX115" s="23"/>
      <c r="EPY115" s="23"/>
      <c r="EPZ115" s="23"/>
      <c r="EQA115" s="23"/>
      <c r="EQB115" s="23"/>
      <c r="EQC115" s="23"/>
      <c r="EQD115" s="23"/>
      <c r="EQE115" s="23"/>
      <c r="EQF115" s="22"/>
      <c r="EQG115" s="23"/>
      <c r="EQH115" s="23"/>
      <c r="EQI115" s="23"/>
      <c r="EQJ115" s="23"/>
      <c r="EQK115" s="23"/>
      <c r="EQL115" s="23"/>
      <c r="EQM115" s="23"/>
      <c r="EQN115" s="23"/>
      <c r="EQO115" s="23"/>
      <c r="EQP115" s="23"/>
      <c r="EQQ115" s="23"/>
      <c r="EQR115" s="23"/>
      <c r="EQS115" s="23"/>
      <c r="EQT115" s="23"/>
      <c r="EQU115" s="23"/>
      <c r="EQV115" s="23"/>
      <c r="EQW115" s="23"/>
      <c r="EQX115" s="23"/>
      <c r="EQY115" s="23"/>
      <c r="EQZ115" s="23"/>
      <c r="ERA115" s="23"/>
      <c r="ERB115" s="22"/>
      <c r="ERC115" s="23"/>
      <c r="ERD115" s="23"/>
      <c r="ERE115" s="23"/>
      <c r="ERF115" s="23"/>
      <c r="ERG115" s="23"/>
      <c r="ERH115" s="23"/>
      <c r="ERI115" s="23"/>
      <c r="ERJ115" s="23"/>
      <c r="ERK115" s="23"/>
      <c r="ERL115" s="23"/>
      <c r="ERM115" s="23"/>
      <c r="ERN115" s="23"/>
      <c r="ERO115" s="23"/>
      <c r="ERP115" s="23"/>
      <c r="ERQ115" s="23"/>
      <c r="ERR115" s="23"/>
      <c r="ERS115" s="23"/>
      <c r="ERT115" s="23"/>
      <c r="ERU115" s="23"/>
      <c r="ERV115" s="23"/>
      <c r="ERW115" s="23"/>
      <c r="ERX115" s="22"/>
      <c r="ERY115" s="23"/>
      <c r="ERZ115" s="23"/>
      <c r="ESA115" s="23"/>
      <c r="ESB115" s="23"/>
      <c r="ESC115" s="23"/>
      <c r="ESD115" s="23"/>
      <c r="ESE115" s="23"/>
      <c r="ESF115" s="23"/>
      <c r="ESG115" s="23"/>
      <c r="ESH115" s="23"/>
      <c r="ESI115" s="23"/>
      <c r="ESJ115" s="23"/>
      <c r="ESK115" s="23"/>
      <c r="ESL115" s="23"/>
      <c r="ESM115" s="23"/>
      <c r="ESN115" s="23"/>
      <c r="ESO115" s="23"/>
      <c r="ESP115" s="23"/>
      <c r="ESQ115" s="23"/>
      <c r="ESR115" s="23"/>
      <c r="ESS115" s="23"/>
      <c r="EST115" s="22"/>
      <c r="ESU115" s="23"/>
      <c r="ESV115" s="23"/>
      <c r="ESW115" s="23"/>
      <c r="ESX115" s="23"/>
      <c r="ESY115" s="23"/>
      <c r="ESZ115" s="23"/>
      <c r="ETA115" s="23"/>
      <c r="ETB115" s="23"/>
      <c r="ETC115" s="23"/>
      <c r="ETD115" s="23"/>
      <c r="ETE115" s="23"/>
      <c r="ETF115" s="23"/>
      <c r="ETG115" s="23"/>
      <c r="ETH115" s="23"/>
      <c r="ETI115" s="23"/>
      <c r="ETJ115" s="23"/>
      <c r="ETK115" s="23"/>
      <c r="ETL115" s="23"/>
      <c r="ETM115" s="23"/>
      <c r="ETN115" s="23"/>
      <c r="ETO115" s="23"/>
      <c r="ETP115" s="22"/>
      <c r="ETQ115" s="23"/>
      <c r="ETR115" s="23"/>
      <c r="ETS115" s="23"/>
      <c r="ETT115" s="23"/>
      <c r="ETU115" s="23"/>
      <c r="ETV115" s="23"/>
      <c r="ETW115" s="23"/>
      <c r="ETX115" s="23"/>
      <c r="ETY115" s="23"/>
      <c r="ETZ115" s="23"/>
      <c r="EUA115" s="23"/>
      <c r="EUB115" s="23"/>
      <c r="EUC115" s="23"/>
      <c r="EUD115" s="23"/>
      <c r="EUE115" s="23"/>
      <c r="EUF115" s="23"/>
      <c r="EUG115" s="23"/>
      <c r="EUH115" s="23"/>
      <c r="EUI115" s="23"/>
      <c r="EUJ115" s="23"/>
      <c r="EUK115" s="23"/>
      <c r="EUL115" s="22"/>
      <c r="EUM115" s="23"/>
      <c r="EUN115" s="23"/>
      <c r="EUO115" s="23"/>
      <c r="EUP115" s="23"/>
      <c r="EUQ115" s="23"/>
      <c r="EUR115" s="23"/>
      <c r="EUS115" s="23"/>
      <c r="EUT115" s="23"/>
      <c r="EUU115" s="23"/>
      <c r="EUV115" s="23"/>
      <c r="EUW115" s="23"/>
      <c r="EUX115" s="23"/>
      <c r="EUY115" s="23"/>
      <c r="EUZ115" s="23"/>
      <c r="EVA115" s="23"/>
      <c r="EVB115" s="23"/>
      <c r="EVC115" s="23"/>
      <c r="EVD115" s="23"/>
      <c r="EVE115" s="23"/>
      <c r="EVF115" s="23"/>
      <c r="EVG115" s="23"/>
      <c r="EVH115" s="22"/>
      <c r="EVI115" s="23"/>
      <c r="EVJ115" s="23"/>
      <c r="EVK115" s="23"/>
      <c r="EVL115" s="23"/>
      <c r="EVM115" s="23"/>
      <c r="EVN115" s="23"/>
      <c r="EVO115" s="23"/>
      <c r="EVP115" s="23"/>
      <c r="EVQ115" s="23"/>
      <c r="EVR115" s="23"/>
      <c r="EVS115" s="23"/>
      <c r="EVT115" s="23"/>
      <c r="EVU115" s="23"/>
      <c r="EVV115" s="23"/>
      <c r="EVW115" s="23"/>
      <c r="EVX115" s="23"/>
      <c r="EVY115" s="23"/>
      <c r="EVZ115" s="23"/>
      <c r="EWA115" s="23"/>
      <c r="EWB115" s="23"/>
      <c r="EWC115" s="23"/>
      <c r="EWD115" s="22"/>
      <c r="EWE115" s="23"/>
      <c r="EWF115" s="23"/>
      <c r="EWG115" s="23"/>
      <c r="EWH115" s="23"/>
      <c r="EWI115" s="23"/>
      <c r="EWJ115" s="23"/>
      <c r="EWK115" s="23"/>
      <c r="EWL115" s="23"/>
      <c r="EWM115" s="23"/>
      <c r="EWN115" s="23"/>
      <c r="EWO115" s="23"/>
      <c r="EWP115" s="23"/>
      <c r="EWQ115" s="23"/>
      <c r="EWR115" s="23"/>
      <c r="EWS115" s="23"/>
      <c r="EWT115" s="23"/>
      <c r="EWU115" s="23"/>
      <c r="EWV115" s="23"/>
      <c r="EWW115" s="23"/>
      <c r="EWX115" s="23"/>
      <c r="EWY115" s="23"/>
      <c r="EWZ115" s="22"/>
      <c r="EXA115" s="23"/>
      <c r="EXB115" s="23"/>
      <c r="EXC115" s="23"/>
      <c r="EXD115" s="23"/>
      <c r="EXE115" s="23"/>
      <c r="EXF115" s="23"/>
      <c r="EXG115" s="23"/>
      <c r="EXH115" s="23"/>
      <c r="EXI115" s="23"/>
      <c r="EXJ115" s="23"/>
      <c r="EXK115" s="23"/>
      <c r="EXL115" s="23"/>
      <c r="EXM115" s="23"/>
      <c r="EXN115" s="23"/>
      <c r="EXO115" s="23"/>
      <c r="EXP115" s="23"/>
      <c r="EXQ115" s="23"/>
      <c r="EXR115" s="23"/>
      <c r="EXS115" s="23"/>
      <c r="EXT115" s="23"/>
      <c r="EXU115" s="23"/>
      <c r="EXV115" s="22"/>
      <c r="EXW115" s="23"/>
      <c r="EXX115" s="23"/>
      <c r="EXY115" s="23"/>
      <c r="EXZ115" s="23"/>
      <c r="EYA115" s="23"/>
      <c r="EYB115" s="23"/>
      <c r="EYC115" s="23"/>
      <c r="EYD115" s="23"/>
      <c r="EYE115" s="23"/>
      <c r="EYF115" s="23"/>
      <c r="EYG115" s="23"/>
      <c r="EYH115" s="23"/>
      <c r="EYI115" s="23"/>
      <c r="EYJ115" s="23"/>
      <c r="EYK115" s="23"/>
      <c r="EYL115" s="23"/>
      <c r="EYM115" s="23"/>
      <c r="EYN115" s="23"/>
      <c r="EYO115" s="23"/>
      <c r="EYP115" s="23"/>
      <c r="EYQ115" s="23"/>
      <c r="EYR115" s="22"/>
      <c r="EYS115" s="23"/>
      <c r="EYT115" s="23"/>
      <c r="EYU115" s="23"/>
      <c r="EYV115" s="23"/>
      <c r="EYW115" s="23"/>
      <c r="EYX115" s="23"/>
      <c r="EYY115" s="23"/>
      <c r="EYZ115" s="23"/>
      <c r="EZA115" s="23"/>
      <c r="EZB115" s="23"/>
      <c r="EZC115" s="23"/>
      <c r="EZD115" s="23"/>
      <c r="EZE115" s="23"/>
      <c r="EZF115" s="23"/>
      <c r="EZG115" s="23"/>
      <c r="EZH115" s="23"/>
      <c r="EZI115" s="23"/>
      <c r="EZJ115" s="23"/>
      <c r="EZK115" s="23"/>
      <c r="EZL115" s="23"/>
      <c r="EZM115" s="23"/>
      <c r="EZN115" s="22"/>
      <c r="EZO115" s="23"/>
      <c r="EZP115" s="23"/>
      <c r="EZQ115" s="23"/>
      <c r="EZR115" s="23"/>
      <c r="EZS115" s="23"/>
      <c r="EZT115" s="23"/>
      <c r="EZU115" s="23"/>
      <c r="EZV115" s="23"/>
      <c r="EZW115" s="23"/>
      <c r="EZX115" s="23"/>
      <c r="EZY115" s="23"/>
      <c r="EZZ115" s="23"/>
      <c r="FAA115" s="23"/>
      <c r="FAB115" s="23"/>
      <c r="FAC115" s="23"/>
      <c r="FAD115" s="23"/>
      <c r="FAE115" s="23"/>
      <c r="FAF115" s="23"/>
      <c r="FAG115" s="23"/>
      <c r="FAH115" s="23"/>
      <c r="FAI115" s="23"/>
      <c r="FAJ115" s="22"/>
      <c r="FAK115" s="23"/>
      <c r="FAL115" s="23"/>
      <c r="FAM115" s="23"/>
      <c r="FAN115" s="23"/>
      <c r="FAO115" s="23"/>
      <c r="FAP115" s="23"/>
      <c r="FAQ115" s="23"/>
      <c r="FAR115" s="23"/>
      <c r="FAS115" s="23"/>
      <c r="FAT115" s="23"/>
      <c r="FAU115" s="23"/>
      <c r="FAV115" s="23"/>
      <c r="FAW115" s="23"/>
      <c r="FAX115" s="23"/>
      <c r="FAY115" s="23"/>
      <c r="FAZ115" s="23"/>
      <c r="FBA115" s="23"/>
      <c r="FBB115" s="23"/>
      <c r="FBC115" s="23"/>
      <c r="FBD115" s="23"/>
      <c r="FBE115" s="23"/>
      <c r="FBF115" s="22"/>
      <c r="FBG115" s="23"/>
      <c r="FBH115" s="23"/>
      <c r="FBI115" s="23"/>
      <c r="FBJ115" s="23"/>
      <c r="FBK115" s="23"/>
      <c r="FBL115" s="23"/>
      <c r="FBM115" s="23"/>
      <c r="FBN115" s="23"/>
      <c r="FBO115" s="23"/>
      <c r="FBP115" s="23"/>
      <c r="FBQ115" s="23"/>
      <c r="FBR115" s="23"/>
      <c r="FBS115" s="23"/>
      <c r="FBT115" s="23"/>
      <c r="FBU115" s="23"/>
      <c r="FBV115" s="23"/>
      <c r="FBW115" s="23"/>
      <c r="FBX115" s="23"/>
      <c r="FBY115" s="23"/>
      <c r="FBZ115" s="23"/>
      <c r="FCA115" s="23"/>
      <c r="FCB115" s="22"/>
      <c r="FCC115" s="23"/>
      <c r="FCD115" s="23"/>
      <c r="FCE115" s="23"/>
      <c r="FCF115" s="23"/>
      <c r="FCG115" s="23"/>
      <c r="FCH115" s="23"/>
      <c r="FCI115" s="23"/>
      <c r="FCJ115" s="23"/>
      <c r="FCK115" s="23"/>
      <c r="FCL115" s="23"/>
      <c r="FCM115" s="23"/>
      <c r="FCN115" s="23"/>
      <c r="FCO115" s="23"/>
      <c r="FCP115" s="23"/>
      <c r="FCQ115" s="23"/>
      <c r="FCR115" s="23"/>
      <c r="FCS115" s="23"/>
      <c r="FCT115" s="23"/>
      <c r="FCU115" s="23"/>
      <c r="FCV115" s="23"/>
      <c r="FCW115" s="23"/>
      <c r="FCX115" s="22"/>
      <c r="FCY115" s="23"/>
      <c r="FCZ115" s="23"/>
      <c r="FDA115" s="23"/>
      <c r="FDB115" s="23"/>
      <c r="FDC115" s="23"/>
      <c r="FDD115" s="23"/>
      <c r="FDE115" s="23"/>
      <c r="FDF115" s="23"/>
      <c r="FDG115" s="23"/>
      <c r="FDH115" s="23"/>
      <c r="FDI115" s="23"/>
      <c r="FDJ115" s="23"/>
      <c r="FDK115" s="23"/>
      <c r="FDL115" s="23"/>
      <c r="FDM115" s="23"/>
      <c r="FDN115" s="23"/>
      <c r="FDO115" s="23"/>
      <c r="FDP115" s="23"/>
      <c r="FDQ115" s="23"/>
      <c r="FDR115" s="23"/>
      <c r="FDS115" s="23"/>
      <c r="FDT115" s="22"/>
      <c r="FDU115" s="23"/>
      <c r="FDV115" s="23"/>
      <c r="FDW115" s="23"/>
      <c r="FDX115" s="23"/>
      <c r="FDY115" s="23"/>
      <c r="FDZ115" s="23"/>
      <c r="FEA115" s="23"/>
      <c r="FEB115" s="23"/>
      <c r="FEC115" s="23"/>
      <c r="FED115" s="23"/>
      <c r="FEE115" s="23"/>
      <c r="FEF115" s="23"/>
      <c r="FEG115" s="23"/>
      <c r="FEH115" s="23"/>
      <c r="FEI115" s="23"/>
      <c r="FEJ115" s="23"/>
      <c r="FEK115" s="23"/>
      <c r="FEL115" s="23"/>
      <c r="FEM115" s="23"/>
      <c r="FEN115" s="23"/>
      <c r="FEO115" s="23"/>
      <c r="FEP115" s="22"/>
      <c r="FEQ115" s="23"/>
      <c r="FER115" s="23"/>
      <c r="FES115" s="23"/>
      <c r="FET115" s="23"/>
      <c r="FEU115" s="23"/>
      <c r="FEV115" s="23"/>
      <c r="FEW115" s="23"/>
      <c r="FEX115" s="23"/>
      <c r="FEY115" s="23"/>
      <c r="FEZ115" s="23"/>
      <c r="FFA115" s="23"/>
      <c r="FFB115" s="23"/>
      <c r="FFC115" s="23"/>
      <c r="FFD115" s="23"/>
      <c r="FFE115" s="23"/>
      <c r="FFF115" s="23"/>
      <c r="FFG115" s="23"/>
      <c r="FFH115" s="23"/>
      <c r="FFI115" s="23"/>
      <c r="FFJ115" s="23"/>
      <c r="FFK115" s="23"/>
      <c r="FFL115" s="22"/>
      <c r="FFM115" s="23"/>
      <c r="FFN115" s="23"/>
      <c r="FFO115" s="23"/>
      <c r="FFP115" s="23"/>
      <c r="FFQ115" s="23"/>
      <c r="FFR115" s="23"/>
      <c r="FFS115" s="23"/>
      <c r="FFT115" s="23"/>
      <c r="FFU115" s="23"/>
      <c r="FFV115" s="23"/>
      <c r="FFW115" s="23"/>
      <c r="FFX115" s="23"/>
      <c r="FFY115" s="23"/>
      <c r="FFZ115" s="23"/>
      <c r="FGA115" s="23"/>
      <c r="FGB115" s="23"/>
      <c r="FGC115" s="23"/>
      <c r="FGD115" s="23"/>
      <c r="FGE115" s="23"/>
      <c r="FGF115" s="23"/>
      <c r="FGG115" s="23"/>
      <c r="FGH115" s="22"/>
      <c r="FGI115" s="23"/>
      <c r="FGJ115" s="23"/>
      <c r="FGK115" s="23"/>
      <c r="FGL115" s="23"/>
      <c r="FGM115" s="23"/>
      <c r="FGN115" s="23"/>
      <c r="FGO115" s="23"/>
      <c r="FGP115" s="23"/>
      <c r="FGQ115" s="23"/>
      <c r="FGR115" s="23"/>
      <c r="FGS115" s="23"/>
      <c r="FGT115" s="23"/>
      <c r="FGU115" s="23"/>
      <c r="FGV115" s="23"/>
      <c r="FGW115" s="23"/>
      <c r="FGX115" s="23"/>
      <c r="FGY115" s="23"/>
      <c r="FGZ115" s="23"/>
      <c r="FHA115" s="23"/>
      <c r="FHB115" s="23"/>
      <c r="FHC115" s="23"/>
      <c r="FHD115" s="22"/>
      <c r="FHE115" s="23"/>
      <c r="FHF115" s="23"/>
      <c r="FHG115" s="23"/>
      <c r="FHH115" s="23"/>
      <c r="FHI115" s="23"/>
      <c r="FHJ115" s="23"/>
      <c r="FHK115" s="23"/>
      <c r="FHL115" s="23"/>
      <c r="FHM115" s="23"/>
      <c r="FHN115" s="23"/>
      <c r="FHO115" s="23"/>
      <c r="FHP115" s="23"/>
      <c r="FHQ115" s="23"/>
      <c r="FHR115" s="23"/>
      <c r="FHS115" s="23"/>
      <c r="FHT115" s="23"/>
      <c r="FHU115" s="23"/>
      <c r="FHV115" s="23"/>
      <c r="FHW115" s="23"/>
      <c r="FHX115" s="23"/>
      <c r="FHY115" s="23"/>
      <c r="FHZ115" s="22"/>
      <c r="FIA115" s="23"/>
      <c r="FIB115" s="23"/>
      <c r="FIC115" s="23"/>
      <c r="FID115" s="23"/>
      <c r="FIE115" s="23"/>
      <c r="FIF115" s="23"/>
      <c r="FIG115" s="23"/>
      <c r="FIH115" s="23"/>
      <c r="FII115" s="23"/>
      <c r="FIJ115" s="23"/>
      <c r="FIK115" s="23"/>
      <c r="FIL115" s="23"/>
      <c r="FIM115" s="23"/>
      <c r="FIN115" s="23"/>
      <c r="FIO115" s="23"/>
      <c r="FIP115" s="23"/>
      <c r="FIQ115" s="23"/>
      <c r="FIR115" s="23"/>
      <c r="FIS115" s="23"/>
      <c r="FIT115" s="23"/>
      <c r="FIU115" s="23"/>
      <c r="FIV115" s="22"/>
      <c r="FIW115" s="23"/>
      <c r="FIX115" s="23"/>
      <c r="FIY115" s="23"/>
      <c r="FIZ115" s="23"/>
      <c r="FJA115" s="23"/>
      <c r="FJB115" s="23"/>
      <c r="FJC115" s="23"/>
      <c r="FJD115" s="23"/>
      <c r="FJE115" s="23"/>
      <c r="FJF115" s="23"/>
      <c r="FJG115" s="23"/>
      <c r="FJH115" s="23"/>
      <c r="FJI115" s="23"/>
      <c r="FJJ115" s="23"/>
      <c r="FJK115" s="23"/>
      <c r="FJL115" s="23"/>
      <c r="FJM115" s="23"/>
      <c r="FJN115" s="23"/>
      <c r="FJO115" s="23"/>
      <c r="FJP115" s="23"/>
      <c r="FJQ115" s="23"/>
      <c r="FJR115" s="22"/>
      <c r="FJS115" s="23"/>
      <c r="FJT115" s="23"/>
      <c r="FJU115" s="23"/>
      <c r="FJV115" s="23"/>
      <c r="FJW115" s="23"/>
      <c r="FJX115" s="23"/>
      <c r="FJY115" s="23"/>
      <c r="FJZ115" s="23"/>
      <c r="FKA115" s="23"/>
      <c r="FKB115" s="23"/>
      <c r="FKC115" s="23"/>
      <c r="FKD115" s="23"/>
      <c r="FKE115" s="23"/>
      <c r="FKF115" s="23"/>
      <c r="FKG115" s="23"/>
      <c r="FKH115" s="23"/>
      <c r="FKI115" s="23"/>
      <c r="FKJ115" s="23"/>
      <c r="FKK115" s="23"/>
      <c r="FKL115" s="23"/>
      <c r="FKM115" s="23"/>
      <c r="FKN115" s="22"/>
      <c r="FKO115" s="23"/>
      <c r="FKP115" s="23"/>
      <c r="FKQ115" s="23"/>
      <c r="FKR115" s="23"/>
      <c r="FKS115" s="23"/>
      <c r="FKT115" s="23"/>
      <c r="FKU115" s="23"/>
      <c r="FKV115" s="23"/>
      <c r="FKW115" s="23"/>
      <c r="FKX115" s="23"/>
      <c r="FKY115" s="23"/>
      <c r="FKZ115" s="23"/>
      <c r="FLA115" s="23"/>
      <c r="FLB115" s="23"/>
      <c r="FLC115" s="23"/>
      <c r="FLD115" s="23"/>
      <c r="FLE115" s="23"/>
      <c r="FLF115" s="23"/>
      <c r="FLG115" s="23"/>
      <c r="FLH115" s="23"/>
      <c r="FLI115" s="23"/>
      <c r="FLJ115" s="22"/>
      <c r="FLK115" s="23"/>
      <c r="FLL115" s="23"/>
      <c r="FLM115" s="23"/>
      <c r="FLN115" s="23"/>
      <c r="FLO115" s="23"/>
      <c r="FLP115" s="23"/>
      <c r="FLQ115" s="23"/>
      <c r="FLR115" s="23"/>
      <c r="FLS115" s="23"/>
      <c r="FLT115" s="23"/>
      <c r="FLU115" s="23"/>
      <c r="FLV115" s="23"/>
      <c r="FLW115" s="23"/>
      <c r="FLX115" s="23"/>
      <c r="FLY115" s="23"/>
      <c r="FLZ115" s="23"/>
      <c r="FMA115" s="23"/>
      <c r="FMB115" s="23"/>
      <c r="FMC115" s="23"/>
      <c r="FMD115" s="23"/>
      <c r="FME115" s="23"/>
      <c r="FMF115" s="22"/>
      <c r="FMG115" s="23"/>
      <c r="FMH115" s="23"/>
      <c r="FMI115" s="23"/>
      <c r="FMJ115" s="23"/>
      <c r="FMK115" s="23"/>
      <c r="FML115" s="23"/>
      <c r="FMM115" s="23"/>
      <c r="FMN115" s="23"/>
      <c r="FMO115" s="23"/>
      <c r="FMP115" s="23"/>
      <c r="FMQ115" s="23"/>
      <c r="FMR115" s="23"/>
      <c r="FMS115" s="23"/>
      <c r="FMT115" s="23"/>
      <c r="FMU115" s="23"/>
      <c r="FMV115" s="23"/>
      <c r="FMW115" s="23"/>
      <c r="FMX115" s="23"/>
      <c r="FMY115" s="23"/>
      <c r="FMZ115" s="23"/>
      <c r="FNA115" s="23"/>
      <c r="FNB115" s="22"/>
      <c r="FNC115" s="23"/>
      <c r="FND115" s="23"/>
      <c r="FNE115" s="23"/>
      <c r="FNF115" s="23"/>
      <c r="FNG115" s="23"/>
      <c r="FNH115" s="23"/>
      <c r="FNI115" s="23"/>
      <c r="FNJ115" s="23"/>
      <c r="FNK115" s="23"/>
      <c r="FNL115" s="23"/>
      <c r="FNM115" s="23"/>
      <c r="FNN115" s="23"/>
      <c r="FNO115" s="23"/>
      <c r="FNP115" s="23"/>
      <c r="FNQ115" s="23"/>
      <c r="FNR115" s="23"/>
      <c r="FNS115" s="23"/>
      <c r="FNT115" s="23"/>
      <c r="FNU115" s="23"/>
      <c r="FNV115" s="23"/>
      <c r="FNW115" s="23"/>
      <c r="FNX115" s="22"/>
      <c r="FNY115" s="23"/>
      <c r="FNZ115" s="23"/>
      <c r="FOA115" s="23"/>
      <c r="FOB115" s="23"/>
      <c r="FOC115" s="23"/>
      <c r="FOD115" s="23"/>
      <c r="FOE115" s="23"/>
      <c r="FOF115" s="23"/>
      <c r="FOG115" s="23"/>
      <c r="FOH115" s="23"/>
      <c r="FOI115" s="23"/>
      <c r="FOJ115" s="23"/>
      <c r="FOK115" s="23"/>
      <c r="FOL115" s="23"/>
      <c r="FOM115" s="23"/>
      <c r="FON115" s="23"/>
      <c r="FOO115" s="23"/>
      <c r="FOP115" s="23"/>
      <c r="FOQ115" s="23"/>
      <c r="FOR115" s="23"/>
      <c r="FOS115" s="23"/>
      <c r="FOT115" s="22"/>
      <c r="FOU115" s="23"/>
      <c r="FOV115" s="23"/>
      <c r="FOW115" s="23"/>
      <c r="FOX115" s="23"/>
      <c r="FOY115" s="23"/>
      <c r="FOZ115" s="23"/>
      <c r="FPA115" s="23"/>
      <c r="FPB115" s="23"/>
      <c r="FPC115" s="23"/>
      <c r="FPD115" s="23"/>
      <c r="FPE115" s="23"/>
      <c r="FPF115" s="23"/>
      <c r="FPG115" s="23"/>
      <c r="FPH115" s="23"/>
      <c r="FPI115" s="23"/>
      <c r="FPJ115" s="23"/>
      <c r="FPK115" s="23"/>
      <c r="FPL115" s="23"/>
      <c r="FPM115" s="23"/>
      <c r="FPN115" s="23"/>
      <c r="FPO115" s="23"/>
      <c r="FPP115" s="22"/>
      <c r="FPQ115" s="23"/>
      <c r="FPR115" s="23"/>
      <c r="FPS115" s="23"/>
      <c r="FPT115" s="23"/>
      <c r="FPU115" s="23"/>
      <c r="FPV115" s="23"/>
      <c r="FPW115" s="23"/>
      <c r="FPX115" s="23"/>
      <c r="FPY115" s="23"/>
      <c r="FPZ115" s="23"/>
      <c r="FQA115" s="23"/>
      <c r="FQB115" s="23"/>
      <c r="FQC115" s="23"/>
      <c r="FQD115" s="23"/>
      <c r="FQE115" s="23"/>
      <c r="FQF115" s="23"/>
      <c r="FQG115" s="23"/>
      <c r="FQH115" s="23"/>
      <c r="FQI115" s="23"/>
      <c r="FQJ115" s="23"/>
      <c r="FQK115" s="23"/>
      <c r="FQL115" s="22"/>
      <c r="FQM115" s="23"/>
      <c r="FQN115" s="23"/>
      <c r="FQO115" s="23"/>
      <c r="FQP115" s="23"/>
      <c r="FQQ115" s="23"/>
      <c r="FQR115" s="23"/>
      <c r="FQS115" s="23"/>
      <c r="FQT115" s="23"/>
      <c r="FQU115" s="23"/>
      <c r="FQV115" s="23"/>
      <c r="FQW115" s="23"/>
      <c r="FQX115" s="23"/>
      <c r="FQY115" s="23"/>
      <c r="FQZ115" s="23"/>
      <c r="FRA115" s="23"/>
      <c r="FRB115" s="23"/>
      <c r="FRC115" s="23"/>
      <c r="FRD115" s="23"/>
      <c r="FRE115" s="23"/>
      <c r="FRF115" s="23"/>
      <c r="FRG115" s="23"/>
      <c r="FRH115" s="22"/>
      <c r="FRI115" s="23"/>
      <c r="FRJ115" s="23"/>
      <c r="FRK115" s="23"/>
      <c r="FRL115" s="23"/>
      <c r="FRM115" s="23"/>
      <c r="FRN115" s="23"/>
      <c r="FRO115" s="23"/>
      <c r="FRP115" s="23"/>
      <c r="FRQ115" s="23"/>
      <c r="FRR115" s="23"/>
      <c r="FRS115" s="23"/>
      <c r="FRT115" s="23"/>
      <c r="FRU115" s="23"/>
      <c r="FRV115" s="23"/>
      <c r="FRW115" s="23"/>
      <c r="FRX115" s="23"/>
      <c r="FRY115" s="23"/>
      <c r="FRZ115" s="23"/>
      <c r="FSA115" s="23"/>
      <c r="FSB115" s="23"/>
      <c r="FSC115" s="23"/>
      <c r="FSD115" s="22"/>
      <c r="FSE115" s="23"/>
      <c r="FSF115" s="23"/>
      <c r="FSG115" s="23"/>
      <c r="FSH115" s="23"/>
      <c r="FSI115" s="23"/>
      <c r="FSJ115" s="23"/>
      <c r="FSK115" s="23"/>
      <c r="FSL115" s="23"/>
      <c r="FSM115" s="23"/>
      <c r="FSN115" s="23"/>
      <c r="FSO115" s="23"/>
      <c r="FSP115" s="23"/>
      <c r="FSQ115" s="23"/>
      <c r="FSR115" s="23"/>
      <c r="FSS115" s="23"/>
      <c r="FST115" s="23"/>
      <c r="FSU115" s="23"/>
      <c r="FSV115" s="23"/>
      <c r="FSW115" s="23"/>
      <c r="FSX115" s="23"/>
      <c r="FSY115" s="23"/>
      <c r="FSZ115" s="22"/>
      <c r="FTA115" s="23"/>
      <c r="FTB115" s="23"/>
      <c r="FTC115" s="23"/>
      <c r="FTD115" s="23"/>
      <c r="FTE115" s="23"/>
      <c r="FTF115" s="23"/>
      <c r="FTG115" s="23"/>
      <c r="FTH115" s="23"/>
      <c r="FTI115" s="23"/>
      <c r="FTJ115" s="23"/>
      <c r="FTK115" s="23"/>
      <c r="FTL115" s="23"/>
      <c r="FTM115" s="23"/>
      <c r="FTN115" s="23"/>
      <c r="FTO115" s="23"/>
      <c r="FTP115" s="23"/>
      <c r="FTQ115" s="23"/>
      <c r="FTR115" s="23"/>
      <c r="FTS115" s="23"/>
      <c r="FTT115" s="23"/>
      <c r="FTU115" s="23"/>
      <c r="FTV115" s="22"/>
      <c r="FTW115" s="23"/>
      <c r="FTX115" s="23"/>
      <c r="FTY115" s="23"/>
      <c r="FTZ115" s="23"/>
      <c r="FUA115" s="23"/>
      <c r="FUB115" s="23"/>
      <c r="FUC115" s="23"/>
      <c r="FUD115" s="23"/>
      <c r="FUE115" s="23"/>
      <c r="FUF115" s="23"/>
      <c r="FUG115" s="23"/>
      <c r="FUH115" s="23"/>
      <c r="FUI115" s="23"/>
      <c r="FUJ115" s="23"/>
      <c r="FUK115" s="23"/>
      <c r="FUL115" s="23"/>
      <c r="FUM115" s="23"/>
      <c r="FUN115" s="23"/>
      <c r="FUO115" s="23"/>
      <c r="FUP115" s="23"/>
      <c r="FUQ115" s="23"/>
      <c r="FUR115" s="22"/>
      <c r="FUS115" s="23"/>
      <c r="FUT115" s="23"/>
      <c r="FUU115" s="23"/>
      <c r="FUV115" s="23"/>
      <c r="FUW115" s="23"/>
      <c r="FUX115" s="23"/>
      <c r="FUY115" s="23"/>
      <c r="FUZ115" s="23"/>
      <c r="FVA115" s="23"/>
      <c r="FVB115" s="23"/>
      <c r="FVC115" s="23"/>
      <c r="FVD115" s="23"/>
      <c r="FVE115" s="23"/>
      <c r="FVF115" s="23"/>
      <c r="FVG115" s="23"/>
      <c r="FVH115" s="23"/>
      <c r="FVI115" s="23"/>
      <c r="FVJ115" s="23"/>
      <c r="FVK115" s="23"/>
      <c r="FVL115" s="23"/>
      <c r="FVM115" s="23"/>
      <c r="FVN115" s="22"/>
      <c r="FVO115" s="23"/>
      <c r="FVP115" s="23"/>
      <c r="FVQ115" s="23"/>
      <c r="FVR115" s="23"/>
      <c r="FVS115" s="23"/>
      <c r="FVT115" s="23"/>
      <c r="FVU115" s="23"/>
      <c r="FVV115" s="23"/>
      <c r="FVW115" s="23"/>
      <c r="FVX115" s="23"/>
      <c r="FVY115" s="23"/>
      <c r="FVZ115" s="23"/>
      <c r="FWA115" s="23"/>
      <c r="FWB115" s="23"/>
      <c r="FWC115" s="23"/>
      <c r="FWD115" s="23"/>
      <c r="FWE115" s="23"/>
      <c r="FWF115" s="23"/>
      <c r="FWG115" s="23"/>
      <c r="FWH115" s="23"/>
      <c r="FWI115" s="23"/>
      <c r="FWJ115" s="22"/>
      <c r="FWK115" s="23"/>
      <c r="FWL115" s="23"/>
      <c r="FWM115" s="23"/>
      <c r="FWN115" s="23"/>
      <c r="FWO115" s="23"/>
      <c r="FWP115" s="23"/>
      <c r="FWQ115" s="23"/>
      <c r="FWR115" s="23"/>
      <c r="FWS115" s="23"/>
      <c r="FWT115" s="23"/>
      <c r="FWU115" s="23"/>
      <c r="FWV115" s="23"/>
      <c r="FWW115" s="23"/>
      <c r="FWX115" s="23"/>
      <c r="FWY115" s="23"/>
      <c r="FWZ115" s="23"/>
      <c r="FXA115" s="23"/>
      <c r="FXB115" s="23"/>
      <c r="FXC115" s="23"/>
      <c r="FXD115" s="23"/>
      <c r="FXE115" s="23"/>
      <c r="FXF115" s="22"/>
      <c r="FXG115" s="23"/>
      <c r="FXH115" s="23"/>
      <c r="FXI115" s="23"/>
      <c r="FXJ115" s="23"/>
      <c r="FXK115" s="23"/>
      <c r="FXL115" s="23"/>
      <c r="FXM115" s="23"/>
      <c r="FXN115" s="23"/>
      <c r="FXO115" s="23"/>
      <c r="FXP115" s="23"/>
      <c r="FXQ115" s="23"/>
      <c r="FXR115" s="23"/>
      <c r="FXS115" s="23"/>
      <c r="FXT115" s="23"/>
      <c r="FXU115" s="23"/>
      <c r="FXV115" s="23"/>
      <c r="FXW115" s="23"/>
      <c r="FXX115" s="23"/>
      <c r="FXY115" s="23"/>
      <c r="FXZ115" s="23"/>
      <c r="FYA115" s="23"/>
      <c r="FYB115" s="22"/>
      <c r="FYC115" s="23"/>
      <c r="FYD115" s="23"/>
      <c r="FYE115" s="23"/>
      <c r="FYF115" s="23"/>
      <c r="FYG115" s="23"/>
      <c r="FYH115" s="23"/>
      <c r="FYI115" s="23"/>
      <c r="FYJ115" s="23"/>
      <c r="FYK115" s="23"/>
      <c r="FYL115" s="23"/>
      <c r="FYM115" s="23"/>
      <c r="FYN115" s="23"/>
      <c r="FYO115" s="23"/>
      <c r="FYP115" s="23"/>
      <c r="FYQ115" s="23"/>
      <c r="FYR115" s="23"/>
      <c r="FYS115" s="23"/>
      <c r="FYT115" s="23"/>
      <c r="FYU115" s="23"/>
      <c r="FYV115" s="23"/>
      <c r="FYW115" s="23"/>
      <c r="FYX115" s="22"/>
      <c r="FYY115" s="23"/>
      <c r="FYZ115" s="23"/>
      <c r="FZA115" s="23"/>
      <c r="FZB115" s="23"/>
      <c r="FZC115" s="23"/>
      <c r="FZD115" s="23"/>
      <c r="FZE115" s="23"/>
      <c r="FZF115" s="23"/>
      <c r="FZG115" s="23"/>
      <c r="FZH115" s="23"/>
      <c r="FZI115" s="23"/>
      <c r="FZJ115" s="23"/>
      <c r="FZK115" s="23"/>
      <c r="FZL115" s="23"/>
      <c r="FZM115" s="23"/>
      <c r="FZN115" s="23"/>
      <c r="FZO115" s="23"/>
      <c r="FZP115" s="23"/>
      <c r="FZQ115" s="23"/>
      <c r="FZR115" s="23"/>
      <c r="FZS115" s="23"/>
      <c r="FZT115" s="22"/>
      <c r="FZU115" s="23"/>
      <c r="FZV115" s="23"/>
      <c r="FZW115" s="23"/>
      <c r="FZX115" s="23"/>
      <c r="FZY115" s="23"/>
      <c r="FZZ115" s="23"/>
      <c r="GAA115" s="23"/>
      <c r="GAB115" s="23"/>
      <c r="GAC115" s="23"/>
      <c r="GAD115" s="23"/>
      <c r="GAE115" s="23"/>
      <c r="GAF115" s="23"/>
      <c r="GAG115" s="23"/>
      <c r="GAH115" s="23"/>
      <c r="GAI115" s="23"/>
      <c r="GAJ115" s="23"/>
      <c r="GAK115" s="23"/>
      <c r="GAL115" s="23"/>
      <c r="GAM115" s="23"/>
      <c r="GAN115" s="23"/>
      <c r="GAO115" s="23"/>
      <c r="GAP115" s="22"/>
      <c r="GAQ115" s="23"/>
      <c r="GAR115" s="23"/>
      <c r="GAS115" s="23"/>
      <c r="GAT115" s="23"/>
      <c r="GAU115" s="23"/>
      <c r="GAV115" s="23"/>
      <c r="GAW115" s="23"/>
      <c r="GAX115" s="23"/>
      <c r="GAY115" s="23"/>
      <c r="GAZ115" s="23"/>
      <c r="GBA115" s="23"/>
      <c r="GBB115" s="23"/>
      <c r="GBC115" s="23"/>
      <c r="GBD115" s="23"/>
      <c r="GBE115" s="23"/>
      <c r="GBF115" s="23"/>
      <c r="GBG115" s="23"/>
      <c r="GBH115" s="23"/>
      <c r="GBI115" s="23"/>
      <c r="GBJ115" s="23"/>
      <c r="GBK115" s="23"/>
      <c r="GBL115" s="22"/>
      <c r="GBM115" s="23"/>
      <c r="GBN115" s="23"/>
      <c r="GBO115" s="23"/>
      <c r="GBP115" s="23"/>
      <c r="GBQ115" s="23"/>
      <c r="GBR115" s="23"/>
      <c r="GBS115" s="23"/>
      <c r="GBT115" s="23"/>
      <c r="GBU115" s="23"/>
      <c r="GBV115" s="23"/>
      <c r="GBW115" s="23"/>
      <c r="GBX115" s="23"/>
      <c r="GBY115" s="23"/>
      <c r="GBZ115" s="23"/>
      <c r="GCA115" s="23"/>
      <c r="GCB115" s="23"/>
      <c r="GCC115" s="23"/>
      <c r="GCD115" s="23"/>
      <c r="GCE115" s="23"/>
      <c r="GCF115" s="23"/>
      <c r="GCG115" s="23"/>
      <c r="GCH115" s="22"/>
      <c r="GCI115" s="23"/>
      <c r="GCJ115" s="23"/>
      <c r="GCK115" s="23"/>
      <c r="GCL115" s="23"/>
      <c r="GCM115" s="23"/>
      <c r="GCN115" s="23"/>
      <c r="GCO115" s="23"/>
      <c r="GCP115" s="23"/>
      <c r="GCQ115" s="23"/>
      <c r="GCR115" s="23"/>
      <c r="GCS115" s="23"/>
      <c r="GCT115" s="23"/>
      <c r="GCU115" s="23"/>
      <c r="GCV115" s="23"/>
      <c r="GCW115" s="23"/>
      <c r="GCX115" s="23"/>
      <c r="GCY115" s="23"/>
      <c r="GCZ115" s="23"/>
      <c r="GDA115" s="23"/>
      <c r="GDB115" s="23"/>
      <c r="GDC115" s="23"/>
      <c r="GDD115" s="22"/>
      <c r="GDE115" s="23"/>
      <c r="GDF115" s="23"/>
      <c r="GDG115" s="23"/>
      <c r="GDH115" s="23"/>
      <c r="GDI115" s="23"/>
      <c r="GDJ115" s="23"/>
      <c r="GDK115" s="23"/>
      <c r="GDL115" s="23"/>
      <c r="GDM115" s="23"/>
      <c r="GDN115" s="23"/>
      <c r="GDO115" s="23"/>
      <c r="GDP115" s="23"/>
      <c r="GDQ115" s="23"/>
      <c r="GDR115" s="23"/>
      <c r="GDS115" s="23"/>
      <c r="GDT115" s="23"/>
      <c r="GDU115" s="23"/>
      <c r="GDV115" s="23"/>
      <c r="GDW115" s="23"/>
      <c r="GDX115" s="23"/>
      <c r="GDY115" s="23"/>
      <c r="GDZ115" s="22"/>
      <c r="GEA115" s="23"/>
      <c r="GEB115" s="23"/>
      <c r="GEC115" s="23"/>
      <c r="GED115" s="23"/>
      <c r="GEE115" s="23"/>
      <c r="GEF115" s="23"/>
      <c r="GEG115" s="23"/>
      <c r="GEH115" s="23"/>
      <c r="GEI115" s="23"/>
      <c r="GEJ115" s="23"/>
      <c r="GEK115" s="23"/>
      <c r="GEL115" s="23"/>
      <c r="GEM115" s="23"/>
      <c r="GEN115" s="23"/>
      <c r="GEO115" s="23"/>
      <c r="GEP115" s="23"/>
      <c r="GEQ115" s="23"/>
      <c r="GER115" s="23"/>
      <c r="GES115" s="23"/>
      <c r="GET115" s="23"/>
      <c r="GEU115" s="23"/>
      <c r="GEV115" s="22"/>
      <c r="GEW115" s="23"/>
      <c r="GEX115" s="23"/>
      <c r="GEY115" s="23"/>
      <c r="GEZ115" s="23"/>
      <c r="GFA115" s="23"/>
      <c r="GFB115" s="23"/>
      <c r="GFC115" s="23"/>
      <c r="GFD115" s="23"/>
      <c r="GFE115" s="23"/>
      <c r="GFF115" s="23"/>
      <c r="GFG115" s="23"/>
      <c r="GFH115" s="23"/>
      <c r="GFI115" s="23"/>
      <c r="GFJ115" s="23"/>
      <c r="GFK115" s="23"/>
      <c r="GFL115" s="23"/>
      <c r="GFM115" s="23"/>
      <c r="GFN115" s="23"/>
      <c r="GFO115" s="23"/>
      <c r="GFP115" s="23"/>
      <c r="GFQ115" s="23"/>
      <c r="GFR115" s="22"/>
      <c r="GFS115" s="23"/>
      <c r="GFT115" s="23"/>
      <c r="GFU115" s="23"/>
      <c r="GFV115" s="23"/>
      <c r="GFW115" s="23"/>
      <c r="GFX115" s="23"/>
      <c r="GFY115" s="23"/>
      <c r="GFZ115" s="23"/>
      <c r="GGA115" s="23"/>
      <c r="GGB115" s="23"/>
      <c r="GGC115" s="23"/>
      <c r="GGD115" s="23"/>
      <c r="GGE115" s="23"/>
      <c r="GGF115" s="23"/>
      <c r="GGG115" s="23"/>
      <c r="GGH115" s="23"/>
      <c r="GGI115" s="23"/>
      <c r="GGJ115" s="23"/>
      <c r="GGK115" s="23"/>
      <c r="GGL115" s="23"/>
      <c r="GGM115" s="23"/>
      <c r="GGN115" s="22"/>
      <c r="GGO115" s="23"/>
      <c r="GGP115" s="23"/>
      <c r="GGQ115" s="23"/>
      <c r="GGR115" s="23"/>
      <c r="GGS115" s="23"/>
      <c r="GGT115" s="23"/>
      <c r="GGU115" s="23"/>
      <c r="GGV115" s="23"/>
      <c r="GGW115" s="23"/>
      <c r="GGX115" s="23"/>
      <c r="GGY115" s="23"/>
      <c r="GGZ115" s="23"/>
      <c r="GHA115" s="23"/>
      <c r="GHB115" s="23"/>
      <c r="GHC115" s="23"/>
      <c r="GHD115" s="23"/>
      <c r="GHE115" s="23"/>
      <c r="GHF115" s="23"/>
      <c r="GHG115" s="23"/>
      <c r="GHH115" s="23"/>
      <c r="GHI115" s="23"/>
      <c r="GHJ115" s="22"/>
      <c r="GHK115" s="23"/>
      <c r="GHL115" s="23"/>
      <c r="GHM115" s="23"/>
      <c r="GHN115" s="23"/>
      <c r="GHO115" s="23"/>
      <c r="GHP115" s="23"/>
      <c r="GHQ115" s="23"/>
      <c r="GHR115" s="23"/>
      <c r="GHS115" s="23"/>
      <c r="GHT115" s="23"/>
      <c r="GHU115" s="23"/>
      <c r="GHV115" s="23"/>
      <c r="GHW115" s="23"/>
      <c r="GHX115" s="23"/>
      <c r="GHY115" s="23"/>
      <c r="GHZ115" s="23"/>
      <c r="GIA115" s="23"/>
      <c r="GIB115" s="23"/>
      <c r="GIC115" s="23"/>
      <c r="GID115" s="23"/>
      <c r="GIE115" s="23"/>
      <c r="GIF115" s="22"/>
      <c r="GIG115" s="23"/>
      <c r="GIH115" s="23"/>
      <c r="GII115" s="23"/>
      <c r="GIJ115" s="23"/>
      <c r="GIK115" s="23"/>
      <c r="GIL115" s="23"/>
      <c r="GIM115" s="23"/>
      <c r="GIN115" s="23"/>
      <c r="GIO115" s="23"/>
      <c r="GIP115" s="23"/>
      <c r="GIQ115" s="23"/>
      <c r="GIR115" s="23"/>
      <c r="GIS115" s="23"/>
      <c r="GIT115" s="23"/>
      <c r="GIU115" s="23"/>
      <c r="GIV115" s="23"/>
      <c r="GIW115" s="23"/>
      <c r="GIX115" s="23"/>
      <c r="GIY115" s="23"/>
      <c r="GIZ115" s="23"/>
      <c r="GJA115" s="23"/>
      <c r="GJB115" s="22"/>
      <c r="GJC115" s="23"/>
      <c r="GJD115" s="23"/>
      <c r="GJE115" s="23"/>
      <c r="GJF115" s="23"/>
      <c r="GJG115" s="23"/>
      <c r="GJH115" s="23"/>
      <c r="GJI115" s="23"/>
      <c r="GJJ115" s="23"/>
      <c r="GJK115" s="23"/>
      <c r="GJL115" s="23"/>
      <c r="GJM115" s="23"/>
      <c r="GJN115" s="23"/>
      <c r="GJO115" s="23"/>
      <c r="GJP115" s="23"/>
      <c r="GJQ115" s="23"/>
      <c r="GJR115" s="23"/>
      <c r="GJS115" s="23"/>
      <c r="GJT115" s="23"/>
      <c r="GJU115" s="23"/>
      <c r="GJV115" s="23"/>
      <c r="GJW115" s="23"/>
      <c r="GJX115" s="22"/>
      <c r="GJY115" s="23"/>
      <c r="GJZ115" s="23"/>
      <c r="GKA115" s="23"/>
      <c r="GKB115" s="23"/>
      <c r="GKC115" s="23"/>
      <c r="GKD115" s="23"/>
      <c r="GKE115" s="23"/>
      <c r="GKF115" s="23"/>
      <c r="GKG115" s="23"/>
      <c r="GKH115" s="23"/>
      <c r="GKI115" s="23"/>
      <c r="GKJ115" s="23"/>
      <c r="GKK115" s="23"/>
      <c r="GKL115" s="23"/>
      <c r="GKM115" s="23"/>
      <c r="GKN115" s="23"/>
      <c r="GKO115" s="23"/>
      <c r="GKP115" s="23"/>
      <c r="GKQ115" s="23"/>
      <c r="GKR115" s="23"/>
      <c r="GKS115" s="23"/>
      <c r="GKT115" s="22"/>
      <c r="GKU115" s="23"/>
      <c r="GKV115" s="23"/>
      <c r="GKW115" s="23"/>
      <c r="GKX115" s="23"/>
      <c r="GKY115" s="23"/>
      <c r="GKZ115" s="23"/>
      <c r="GLA115" s="23"/>
      <c r="GLB115" s="23"/>
      <c r="GLC115" s="23"/>
      <c r="GLD115" s="23"/>
      <c r="GLE115" s="23"/>
      <c r="GLF115" s="23"/>
      <c r="GLG115" s="23"/>
      <c r="GLH115" s="23"/>
      <c r="GLI115" s="23"/>
      <c r="GLJ115" s="23"/>
      <c r="GLK115" s="23"/>
      <c r="GLL115" s="23"/>
      <c r="GLM115" s="23"/>
      <c r="GLN115" s="23"/>
      <c r="GLO115" s="23"/>
      <c r="GLP115" s="22"/>
      <c r="GLQ115" s="23"/>
      <c r="GLR115" s="23"/>
      <c r="GLS115" s="23"/>
      <c r="GLT115" s="23"/>
      <c r="GLU115" s="23"/>
      <c r="GLV115" s="23"/>
      <c r="GLW115" s="23"/>
      <c r="GLX115" s="23"/>
      <c r="GLY115" s="23"/>
      <c r="GLZ115" s="23"/>
      <c r="GMA115" s="23"/>
      <c r="GMB115" s="23"/>
      <c r="GMC115" s="23"/>
      <c r="GMD115" s="23"/>
      <c r="GME115" s="23"/>
      <c r="GMF115" s="23"/>
      <c r="GMG115" s="23"/>
      <c r="GMH115" s="23"/>
      <c r="GMI115" s="23"/>
      <c r="GMJ115" s="23"/>
      <c r="GMK115" s="23"/>
      <c r="GML115" s="22"/>
      <c r="GMM115" s="23"/>
      <c r="GMN115" s="23"/>
      <c r="GMO115" s="23"/>
      <c r="GMP115" s="23"/>
      <c r="GMQ115" s="23"/>
      <c r="GMR115" s="23"/>
      <c r="GMS115" s="23"/>
      <c r="GMT115" s="23"/>
      <c r="GMU115" s="23"/>
      <c r="GMV115" s="23"/>
      <c r="GMW115" s="23"/>
      <c r="GMX115" s="23"/>
      <c r="GMY115" s="23"/>
      <c r="GMZ115" s="23"/>
      <c r="GNA115" s="23"/>
      <c r="GNB115" s="23"/>
      <c r="GNC115" s="23"/>
      <c r="GND115" s="23"/>
      <c r="GNE115" s="23"/>
      <c r="GNF115" s="23"/>
      <c r="GNG115" s="23"/>
      <c r="GNH115" s="22"/>
      <c r="GNI115" s="23"/>
      <c r="GNJ115" s="23"/>
      <c r="GNK115" s="23"/>
      <c r="GNL115" s="23"/>
      <c r="GNM115" s="23"/>
      <c r="GNN115" s="23"/>
      <c r="GNO115" s="23"/>
      <c r="GNP115" s="23"/>
      <c r="GNQ115" s="23"/>
      <c r="GNR115" s="23"/>
      <c r="GNS115" s="23"/>
      <c r="GNT115" s="23"/>
      <c r="GNU115" s="23"/>
      <c r="GNV115" s="23"/>
      <c r="GNW115" s="23"/>
      <c r="GNX115" s="23"/>
      <c r="GNY115" s="23"/>
      <c r="GNZ115" s="23"/>
      <c r="GOA115" s="23"/>
      <c r="GOB115" s="23"/>
      <c r="GOC115" s="23"/>
      <c r="GOD115" s="22"/>
      <c r="GOE115" s="23"/>
      <c r="GOF115" s="23"/>
      <c r="GOG115" s="23"/>
      <c r="GOH115" s="23"/>
      <c r="GOI115" s="23"/>
      <c r="GOJ115" s="23"/>
      <c r="GOK115" s="23"/>
      <c r="GOL115" s="23"/>
      <c r="GOM115" s="23"/>
      <c r="GON115" s="23"/>
      <c r="GOO115" s="23"/>
      <c r="GOP115" s="23"/>
      <c r="GOQ115" s="23"/>
      <c r="GOR115" s="23"/>
      <c r="GOS115" s="23"/>
      <c r="GOT115" s="23"/>
      <c r="GOU115" s="23"/>
      <c r="GOV115" s="23"/>
      <c r="GOW115" s="23"/>
      <c r="GOX115" s="23"/>
      <c r="GOY115" s="23"/>
      <c r="GOZ115" s="22"/>
      <c r="GPA115" s="23"/>
      <c r="GPB115" s="23"/>
      <c r="GPC115" s="23"/>
      <c r="GPD115" s="23"/>
      <c r="GPE115" s="23"/>
      <c r="GPF115" s="23"/>
      <c r="GPG115" s="23"/>
      <c r="GPH115" s="23"/>
      <c r="GPI115" s="23"/>
      <c r="GPJ115" s="23"/>
      <c r="GPK115" s="23"/>
      <c r="GPL115" s="23"/>
      <c r="GPM115" s="23"/>
      <c r="GPN115" s="23"/>
      <c r="GPO115" s="23"/>
      <c r="GPP115" s="23"/>
      <c r="GPQ115" s="23"/>
      <c r="GPR115" s="23"/>
      <c r="GPS115" s="23"/>
      <c r="GPT115" s="23"/>
      <c r="GPU115" s="23"/>
      <c r="GPV115" s="22"/>
      <c r="GPW115" s="23"/>
      <c r="GPX115" s="23"/>
      <c r="GPY115" s="23"/>
      <c r="GPZ115" s="23"/>
      <c r="GQA115" s="23"/>
      <c r="GQB115" s="23"/>
      <c r="GQC115" s="23"/>
      <c r="GQD115" s="23"/>
      <c r="GQE115" s="23"/>
      <c r="GQF115" s="23"/>
      <c r="GQG115" s="23"/>
      <c r="GQH115" s="23"/>
      <c r="GQI115" s="23"/>
      <c r="GQJ115" s="23"/>
      <c r="GQK115" s="23"/>
      <c r="GQL115" s="23"/>
      <c r="GQM115" s="23"/>
      <c r="GQN115" s="23"/>
      <c r="GQO115" s="23"/>
      <c r="GQP115" s="23"/>
      <c r="GQQ115" s="23"/>
      <c r="GQR115" s="22"/>
      <c r="GQS115" s="23"/>
      <c r="GQT115" s="23"/>
      <c r="GQU115" s="23"/>
      <c r="GQV115" s="23"/>
      <c r="GQW115" s="23"/>
      <c r="GQX115" s="23"/>
      <c r="GQY115" s="23"/>
      <c r="GQZ115" s="23"/>
      <c r="GRA115" s="23"/>
      <c r="GRB115" s="23"/>
      <c r="GRC115" s="23"/>
      <c r="GRD115" s="23"/>
      <c r="GRE115" s="23"/>
      <c r="GRF115" s="23"/>
      <c r="GRG115" s="23"/>
      <c r="GRH115" s="23"/>
      <c r="GRI115" s="23"/>
      <c r="GRJ115" s="23"/>
      <c r="GRK115" s="23"/>
      <c r="GRL115" s="23"/>
      <c r="GRM115" s="23"/>
      <c r="GRN115" s="22"/>
      <c r="GRO115" s="23"/>
      <c r="GRP115" s="23"/>
      <c r="GRQ115" s="23"/>
      <c r="GRR115" s="23"/>
      <c r="GRS115" s="23"/>
      <c r="GRT115" s="23"/>
      <c r="GRU115" s="23"/>
      <c r="GRV115" s="23"/>
      <c r="GRW115" s="23"/>
      <c r="GRX115" s="23"/>
      <c r="GRY115" s="23"/>
      <c r="GRZ115" s="23"/>
      <c r="GSA115" s="23"/>
      <c r="GSB115" s="23"/>
      <c r="GSC115" s="23"/>
      <c r="GSD115" s="23"/>
      <c r="GSE115" s="23"/>
      <c r="GSF115" s="23"/>
      <c r="GSG115" s="23"/>
      <c r="GSH115" s="23"/>
      <c r="GSI115" s="23"/>
      <c r="GSJ115" s="22"/>
      <c r="GSK115" s="23"/>
      <c r="GSL115" s="23"/>
      <c r="GSM115" s="23"/>
      <c r="GSN115" s="23"/>
      <c r="GSO115" s="23"/>
      <c r="GSP115" s="23"/>
      <c r="GSQ115" s="23"/>
      <c r="GSR115" s="23"/>
      <c r="GSS115" s="23"/>
      <c r="GST115" s="23"/>
      <c r="GSU115" s="23"/>
      <c r="GSV115" s="23"/>
      <c r="GSW115" s="23"/>
      <c r="GSX115" s="23"/>
      <c r="GSY115" s="23"/>
      <c r="GSZ115" s="23"/>
      <c r="GTA115" s="23"/>
      <c r="GTB115" s="23"/>
      <c r="GTC115" s="23"/>
      <c r="GTD115" s="23"/>
      <c r="GTE115" s="23"/>
      <c r="GTF115" s="22"/>
      <c r="GTG115" s="23"/>
      <c r="GTH115" s="23"/>
      <c r="GTI115" s="23"/>
      <c r="GTJ115" s="23"/>
      <c r="GTK115" s="23"/>
      <c r="GTL115" s="23"/>
      <c r="GTM115" s="23"/>
      <c r="GTN115" s="23"/>
      <c r="GTO115" s="23"/>
      <c r="GTP115" s="23"/>
      <c r="GTQ115" s="23"/>
      <c r="GTR115" s="23"/>
      <c r="GTS115" s="23"/>
      <c r="GTT115" s="23"/>
      <c r="GTU115" s="23"/>
      <c r="GTV115" s="23"/>
      <c r="GTW115" s="23"/>
      <c r="GTX115" s="23"/>
      <c r="GTY115" s="23"/>
      <c r="GTZ115" s="23"/>
      <c r="GUA115" s="23"/>
      <c r="GUB115" s="22"/>
      <c r="GUC115" s="23"/>
      <c r="GUD115" s="23"/>
      <c r="GUE115" s="23"/>
      <c r="GUF115" s="23"/>
      <c r="GUG115" s="23"/>
      <c r="GUH115" s="23"/>
      <c r="GUI115" s="23"/>
      <c r="GUJ115" s="23"/>
      <c r="GUK115" s="23"/>
      <c r="GUL115" s="23"/>
      <c r="GUM115" s="23"/>
      <c r="GUN115" s="23"/>
      <c r="GUO115" s="23"/>
      <c r="GUP115" s="23"/>
      <c r="GUQ115" s="23"/>
      <c r="GUR115" s="23"/>
      <c r="GUS115" s="23"/>
      <c r="GUT115" s="23"/>
      <c r="GUU115" s="23"/>
      <c r="GUV115" s="23"/>
      <c r="GUW115" s="23"/>
      <c r="GUX115" s="22"/>
      <c r="GUY115" s="23"/>
      <c r="GUZ115" s="23"/>
      <c r="GVA115" s="23"/>
      <c r="GVB115" s="23"/>
      <c r="GVC115" s="23"/>
      <c r="GVD115" s="23"/>
      <c r="GVE115" s="23"/>
      <c r="GVF115" s="23"/>
      <c r="GVG115" s="23"/>
      <c r="GVH115" s="23"/>
      <c r="GVI115" s="23"/>
      <c r="GVJ115" s="23"/>
      <c r="GVK115" s="23"/>
      <c r="GVL115" s="23"/>
      <c r="GVM115" s="23"/>
      <c r="GVN115" s="23"/>
      <c r="GVO115" s="23"/>
      <c r="GVP115" s="23"/>
      <c r="GVQ115" s="23"/>
      <c r="GVR115" s="23"/>
      <c r="GVS115" s="23"/>
      <c r="GVT115" s="22"/>
      <c r="GVU115" s="23"/>
      <c r="GVV115" s="23"/>
      <c r="GVW115" s="23"/>
      <c r="GVX115" s="23"/>
      <c r="GVY115" s="23"/>
      <c r="GVZ115" s="23"/>
      <c r="GWA115" s="23"/>
      <c r="GWB115" s="23"/>
      <c r="GWC115" s="23"/>
      <c r="GWD115" s="23"/>
      <c r="GWE115" s="23"/>
      <c r="GWF115" s="23"/>
      <c r="GWG115" s="23"/>
      <c r="GWH115" s="23"/>
      <c r="GWI115" s="23"/>
      <c r="GWJ115" s="23"/>
      <c r="GWK115" s="23"/>
      <c r="GWL115" s="23"/>
      <c r="GWM115" s="23"/>
      <c r="GWN115" s="23"/>
      <c r="GWO115" s="23"/>
      <c r="GWP115" s="22"/>
      <c r="GWQ115" s="23"/>
      <c r="GWR115" s="23"/>
      <c r="GWS115" s="23"/>
      <c r="GWT115" s="23"/>
      <c r="GWU115" s="23"/>
      <c r="GWV115" s="23"/>
      <c r="GWW115" s="23"/>
      <c r="GWX115" s="23"/>
      <c r="GWY115" s="23"/>
      <c r="GWZ115" s="23"/>
      <c r="GXA115" s="23"/>
      <c r="GXB115" s="23"/>
      <c r="GXC115" s="23"/>
      <c r="GXD115" s="23"/>
      <c r="GXE115" s="23"/>
      <c r="GXF115" s="23"/>
      <c r="GXG115" s="23"/>
      <c r="GXH115" s="23"/>
      <c r="GXI115" s="23"/>
      <c r="GXJ115" s="23"/>
      <c r="GXK115" s="23"/>
      <c r="GXL115" s="22"/>
      <c r="GXM115" s="23"/>
      <c r="GXN115" s="23"/>
      <c r="GXO115" s="23"/>
      <c r="GXP115" s="23"/>
      <c r="GXQ115" s="23"/>
      <c r="GXR115" s="23"/>
      <c r="GXS115" s="23"/>
      <c r="GXT115" s="23"/>
      <c r="GXU115" s="23"/>
      <c r="GXV115" s="23"/>
      <c r="GXW115" s="23"/>
      <c r="GXX115" s="23"/>
      <c r="GXY115" s="23"/>
      <c r="GXZ115" s="23"/>
      <c r="GYA115" s="23"/>
      <c r="GYB115" s="23"/>
      <c r="GYC115" s="23"/>
      <c r="GYD115" s="23"/>
      <c r="GYE115" s="23"/>
      <c r="GYF115" s="23"/>
      <c r="GYG115" s="23"/>
      <c r="GYH115" s="22"/>
      <c r="GYI115" s="23"/>
      <c r="GYJ115" s="23"/>
      <c r="GYK115" s="23"/>
      <c r="GYL115" s="23"/>
      <c r="GYM115" s="23"/>
      <c r="GYN115" s="23"/>
      <c r="GYO115" s="23"/>
      <c r="GYP115" s="23"/>
      <c r="GYQ115" s="23"/>
      <c r="GYR115" s="23"/>
      <c r="GYS115" s="23"/>
      <c r="GYT115" s="23"/>
      <c r="GYU115" s="23"/>
      <c r="GYV115" s="23"/>
      <c r="GYW115" s="23"/>
      <c r="GYX115" s="23"/>
      <c r="GYY115" s="23"/>
      <c r="GYZ115" s="23"/>
      <c r="GZA115" s="23"/>
      <c r="GZB115" s="23"/>
      <c r="GZC115" s="23"/>
      <c r="GZD115" s="22"/>
      <c r="GZE115" s="23"/>
      <c r="GZF115" s="23"/>
      <c r="GZG115" s="23"/>
      <c r="GZH115" s="23"/>
      <c r="GZI115" s="23"/>
      <c r="GZJ115" s="23"/>
      <c r="GZK115" s="23"/>
      <c r="GZL115" s="23"/>
      <c r="GZM115" s="23"/>
      <c r="GZN115" s="23"/>
      <c r="GZO115" s="23"/>
      <c r="GZP115" s="23"/>
      <c r="GZQ115" s="23"/>
      <c r="GZR115" s="23"/>
      <c r="GZS115" s="23"/>
      <c r="GZT115" s="23"/>
      <c r="GZU115" s="23"/>
      <c r="GZV115" s="23"/>
      <c r="GZW115" s="23"/>
      <c r="GZX115" s="23"/>
      <c r="GZY115" s="23"/>
      <c r="GZZ115" s="22"/>
      <c r="HAA115" s="23"/>
      <c r="HAB115" s="23"/>
      <c r="HAC115" s="23"/>
      <c r="HAD115" s="23"/>
      <c r="HAE115" s="23"/>
      <c r="HAF115" s="23"/>
      <c r="HAG115" s="23"/>
      <c r="HAH115" s="23"/>
      <c r="HAI115" s="23"/>
      <c r="HAJ115" s="23"/>
      <c r="HAK115" s="23"/>
      <c r="HAL115" s="23"/>
      <c r="HAM115" s="23"/>
      <c r="HAN115" s="23"/>
      <c r="HAO115" s="23"/>
      <c r="HAP115" s="23"/>
      <c r="HAQ115" s="23"/>
      <c r="HAR115" s="23"/>
      <c r="HAS115" s="23"/>
      <c r="HAT115" s="23"/>
      <c r="HAU115" s="23"/>
      <c r="HAV115" s="22"/>
      <c r="HAW115" s="23"/>
      <c r="HAX115" s="23"/>
      <c r="HAY115" s="23"/>
      <c r="HAZ115" s="23"/>
      <c r="HBA115" s="23"/>
      <c r="HBB115" s="23"/>
      <c r="HBC115" s="23"/>
      <c r="HBD115" s="23"/>
      <c r="HBE115" s="23"/>
      <c r="HBF115" s="23"/>
      <c r="HBG115" s="23"/>
      <c r="HBH115" s="23"/>
      <c r="HBI115" s="23"/>
      <c r="HBJ115" s="23"/>
      <c r="HBK115" s="23"/>
      <c r="HBL115" s="23"/>
      <c r="HBM115" s="23"/>
      <c r="HBN115" s="23"/>
      <c r="HBO115" s="23"/>
      <c r="HBP115" s="23"/>
      <c r="HBQ115" s="23"/>
      <c r="HBR115" s="22"/>
      <c r="HBS115" s="23"/>
      <c r="HBT115" s="23"/>
      <c r="HBU115" s="23"/>
      <c r="HBV115" s="23"/>
      <c r="HBW115" s="23"/>
      <c r="HBX115" s="23"/>
      <c r="HBY115" s="23"/>
      <c r="HBZ115" s="23"/>
      <c r="HCA115" s="23"/>
      <c r="HCB115" s="23"/>
      <c r="HCC115" s="23"/>
      <c r="HCD115" s="23"/>
      <c r="HCE115" s="23"/>
      <c r="HCF115" s="23"/>
      <c r="HCG115" s="23"/>
      <c r="HCH115" s="23"/>
      <c r="HCI115" s="23"/>
      <c r="HCJ115" s="23"/>
      <c r="HCK115" s="23"/>
      <c r="HCL115" s="23"/>
      <c r="HCM115" s="23"/>
      <c r="HCN115" s="22"/>
      <c r="HCO115" s="23"/>
      <c r="HCP115" s="23"/>
      <c r="HCQ115" s="23"/>
      <c r="HCR115" s="23"/>
      <c r="HCS115" s="23"/>
      <c r="HCT115" s="23"/>
      <c r="HCU115" s="23"/>
      <c r="HCV115" s="23"/>
      <c r="HCW115" s="23"/>
      <c r="HCX115" s="23"/>
      <c r="HCY115" s="23"/>
      <c r="HCZ115" s="23"/>
      <c r="HDA115" s="23"/>
      <c r="HDB115" s="23"/>
      <c r="HDC115" s="23"/>
      <c r="HDD115" s="23"/>
      <c r="HDE115" s="23"/>
      <c r="HDF115" s="23"/>
      <c r="HDG115" s="23"/>
      <c r="HDH115" s="23"/>
      <c r="HDI115" s="23"/>
      <c r="HDJ115" s="22"/>
      <c r="HDK115" s="23"/>
      <c r="HDL115" s="23"/>
      <c r="HDM115" s="23"/>
      <c r="HDN115" s="23"/>
      <c r="HDO115" s="23"/>
      <c r="HDP115" s="23"/>
      <c r="HDQ115" s="23"/>
      <c r="HDR115" s="23"/>
      <c r="HDS115" s="23"/>
      <c r="HDT115" s="23"/>
      <c r="HDU115" s="23"/>
      <c r="HDV115" s="23"/>
      <c r="HDW115" s="23"/>
      <c r="HDX115" s="23"/>
      <c r="HDY115" s="23"/>
      <c r="HDZ115" s="23"/>
      <c r="HEA115" s="23"/>
      <c r="HEB115" s="23"/>
      <c r="HEC115" s="23"/>
      <c r="HED115" s="23"/>
      <c r="HEE115" s="23"/>
      <c r="HEF115" s="22"/>
      <c r="HEG115" s="23"/>
      <c r="HEH115" s="23"/>
      <c r="HEI115" s="23"/>
      <c r="HEJ115" s="23"/>
      <c r="HEK115" s="23"/>
      <c r="HEL115" s="23"/>
      <c r="HEM115" s="23"/>
      <c r="HEN115" s="23"/>
      <c r="HEO115" s="23"/>
      <c r="HEP115" s="23"/>
      <c r="HEQ115" s="23"/>
      <c r="HER115" s="23"/>
      <c r="HES115" s="23"/>
      <c r="HET115" s="23"/>
      <c r="HEU115" s="23"/>
      <c r="HEV115" s="23"/>
      <c r="HEW115" s="23"/>
      <c r="HEX115" s="23"/>
      <c r="HEY115" s="23"/>
      <c r="HEZ115" s="23"/>
      <c r="HFA115" s="23"/>
      <c r="HFB115" s="22"/>
      <c r="HFC115" s="23"/>
      <c r="HFD115" s="23"/>
      <c r="HFE115" s="23"/>
      <c r="HFF115" s="23"/>
      <c r="HFG115" s="23"/>
      <c r="HFH115" s="23"/>
      <c r="HFI115" s="23"/>
      <c r="HFJ115" s="23"/>
      <c r="HFK115" s="23"/>
      <c r="HFL115" s="23"/>
      <c r="HFM115" s="23"/>
      <c r="HFN115" s="23"/>
      <c r="HFO115" s="23"/>
      <c r="HFP115" s="23"/>
      <c r="HFQ115" s="23"/>
      <c r="HFR115" s="23"/>
      <c r="HFS115" s="23"/>
      <c r="HFT115" s="23"/>
      <c r="HFU115" s="23"/>
      <c r="HFV115" s="23"/>
      <c r="HFW115" s="23"/>
      <c r="HFX115" s="22"/>
      <c r="HFY115" s="23"/>
      <c r="HFZ115" s="23"/>
      <c r="HGA115" s="23"/>
      <c r="HGB115" s="23"/>
      <c r="HGC115" s="23"/>
      <c r="HGD115" s="23"/>
      <c r="HGE115" s="23"/>
      <c r="HGF115" s="23"/>
      <c r="HGG115" s="23"/>
      <c r="HGH115" s="23"/>
      <c r="HGI115" s="23"/>
      <c r="HGJ115" s="23"/>
      <c r="HGK115" s="23"/>
      <c r="HGL115" s="23"/>
      <c r="HGM115" s="23"/>
      <c r="HGN115" s="23"/>
      <c r="HGO115" s="23"/>
      <c r="HGP115" s="23"/>
      <c r="HGQ115" s="23"/>
      <c r="HGR115" s="23"/>
      <c r="HGS115" s="23"/>
      <c r="HGT115" s="22"/>
      <c r="HGU115" s="23"/>
      <c r="HGV115" s="23"/>
      <c r="HGW115" s="23"/>
      <c r="HGX115" s="23"/>
      <c r="HGY115" s="23"/>
      <c r="HGZ115" s="23"/>
      <c r="HHA115" s="23"/>
      <c r="HHB115" s="23"/>
      <c r="HHC115" s="23"/>
      <c r="HHD115" s="23"/>
      <c r="HHE115" s="23"/>
      <c r="HHF115" s="23"/>
      <c r="HHG115" s="23"/>
      <c r="HHH115" s="23"/>
      <c r="HHI115" s="23"/>
      <c r="HHJ115" s="23"/>
      <c r="HHK115" s="23"/>
      <c r="HHL115" s="23"/>
      <c r="HHM115" s="23"/>
      <c r="HHN115" s="23"/>
      <c r="HHO115" s="23"/>
      <c r="HHP115" s="22"/>
      <c r="HHQ115" s="23"/>
      <c r="HHR115" s="23"/>
      <c r="HHS115" s="23"/>
      <c r="HHT115" s="23"/>
      <c r="HHU115" s="23"/>
      <c r="HHV115" s="23"/>
      <c r="HHW115" s="23"/>
      <c r="HHX115" s="23"/>
      <c r="HHY115" s="23"/>
      <c r="HHZ115" s="23"/>
      <c r="HIA115" s="23"/>
      <c r="HIB115" s="23"/>
      <c r="HIC115" s="23"/>
      <c r="HID115" s="23"/>
      <c r="HIE115" s="23"/>
      <c r="HIF115" s="23"/>
      <c r="HIG115" s="23"/>
      <c r="HIH115" s="23"/>
      <c r="HII115" s="23"/>
      <c r="HIJ115" s="23"/>
      <c r="HIK115" s="23"/>
      <c r="HIL115" s="22"/>
      <c r="HIM115" s="23"/>
      <c r="HIN115" s="23"/>
      <c r="HIO115" s="23"/>
      <c r="HIP115" s="23"/>
      <c r="HIQ115" s="23"/>
      <c r="HIR115" s="23"/>
      <c r="HIS115" s="23"/>
      <c r="HIT115" s="23"/>
      <c r="HIU115" s="23"/>
      <c r="HIV115" s="23"/>
      <c r="HIW115" s="23"/>
      <c r="HIX115" s="23"/>
      <c r="HIY115" s="23"/>
      <c r="HIZ115" s="23"/>
      <c r="HJA115" s="23"/>
      <c r="HJB115" s="23"/>
      <c r="HJC115" s="23"/>
      <c r="HJD115" s="23"/>
      <c r="HJE115" s="23"/>
      <c r="HJF115" s="23"/>
      <c r="HJG115" s="23"/>
      <c r="HJH115" s="22"/>
      <c r="HJI115" s="23"/>
      <c r="HJJ115" s="23"/>
      <c r="HJK115" s="23"/>
      <c r="HJL115" s="23"/>
      <c r="HJM115" s="23"/>
      <c r="HJN115" s="23"/>
      <c r="HJO115" s="23"/>
      <c r="HJP115" s="23"/>
      <c r="HJQ115" s="23"/>
      <c r="HJR115" s="23"/>
      <c r="HJS115" s="23"/>
      <c r="HJT115" s="23"/>
      <c r="HJU115" s="23"/>
      <c r="HJV115" s="23"/>
      <c r="HJW115" s="23"/>
      <c r="HJX115" s="23"/>
      <c r="HJY115" s="23"/>
      <c r="HJZ115" s="23"/>
      <c r="HKA115" s="23"/>
      <c r="HKB115" s="23"/>
      <c r="HKC115" s="23"/>
      <c r="HKD115" s="22"/>
      <c r="HKE115" s="23"/>
      <c r="HKF115" s="23"/>
      <c r="HKG115" s="23"/>
      <c r="HKH115" s="23"/>
      <c r="HKI115" s="23"/>
      <c r="HKJ115" s="23"/>
      <c r="HKK115" s="23"/>
      <c r="HKL115" s="23"/>
      <c r="HKM115" s="23"/>
      <c r="HKN115" s="23"/>
      <c r="HKO115" s="23"/>
      <c r="HKP115" s="23"/>
      <c r="HKQ115" s="23"/>
      <c r="HKR115" s="23"/>
      <c r="HKS115" s="23"/>
      <c r="HKT115" s="23"/>
      <c r="HKU115" s="23"/>
      <c r="HKV115" s="23"/>
      <c r="HKW115" s="23"/>
      <c r="HKX115" s="23"/>
      <c r="HKY115" s="23"/>
      <c r="HKZ115" s="22"/>
      <c r="HLA115" s="23"/>
      <c r="HLB115" s="23"/>
      <c r="HLC115" s="23"/>
      <c r="HLD115" s="23"/>
      <c r="HLE115" s="23"/>
      <c r="HLF115" s="23"/>
      <c r="HLG115" s="23"/>
      <c r="HLH115" s="23"/>
      <c r="HLI115" s="23"/>
      <c r="HLJ115" s="23"/>
      <c r="HLK115" s="23"/>
      <c r="HLL115" s="23"/>
      <c r="HLM115" s="23"/>
      <c r="HLN115" s="23"/>
      <c r="HLO115" s="23"/>
      <c r="HLP115" s="23"/>
      <c r="HLQ115" s="23"/>
      <c r="HLR115" s="23"/>
      <c r="HLS115" s="23"/>
      <c r="HLT115" s="23"/>
      <c r="HLU115" s="23"/>
      <c r="HLV115" s="22"/>
      <c r="HLW115" s="23"/>
      <c r="HLX115" s="23"/>
      <c r="HLY115" s="23"/>
      <c r="HLZ115" s="23"/>
      <c r="HMA115" s="23"/>
      <c r="HMB115" s="23"/>
      <c r="HMC115" s="23"/>
      <c r="HMD115" s="23"/>
      <c r="HME115" s="23"/>
      <c r="HMF115" s="23"/>
      <c r="HMG115" s="23"/>
      <c r="HMH115" s="23"/>
      <c r="HMI115" s="23"/>
      <c r="HMJ115" s="23"/>
      <c r="HMK115" s="23"/>
      <c r="HML115" s="23"/>
      <c r="HMM115" s="23"/>
      <c r="HMN115" s="23"/>
      <c r="HMO115" s="23"/>
      <c r="HMP115" s="23"/>
      <c r="HMQ115" s="23"/>
      <c r="HMR115" s="22"/>
      <c r="HMS115" s="23"/>
      <c r="HMT115" s="23"/>
      <c r="HMU115" s="23"/>
      <c r="HMV115" s="23"/>
      <c r="HMW115" s="23"/>
      <c r="HMX115" s="23"/>
      <c r="HMY115" s="23"/>
      <c r="HMZ115" s="23"/>
      <c r="HNA115" s="23"/>
      <c r="HNB115" s="23"/>
      <c r="HNC115" s="23"/>
      <c r="HND115" s="23"/>
      <c r="HNE115" s="23"/>
      <c r="HNF115" s="23"/>
      <c r="HNG115" s="23"/>
      <c r="HNH115" s="23"/>
      <c r="HNI115" s="23"/>
      <c r="HNJ115" s="23"/>
      <c r="HNK115" s="23"/>
      <c r="HNL115" s="23"/>
      <c r="HNM115" s="23"/>
      <c r="HNN115" s="22"/>
      <c r="HNO115" s="23"/>
      <c r="HNP115" s="23"/>
      <c r="HNQ115" s="23"/>
      <c r="HNR115" s="23"/>
      <c r="HNS115" s="23"/>
      <c r="HNT115" s="23"/>
      <c r="HNU115" s="23"/>
      <c r="HNV115" s="23"/>
      <c r="HNW115" s="23"/>
      <c r="HNX115" s="23"/>
      <c r="HNY115" s="23"/>
      <c r="HNZ115" s="23"/>
      <c r="HOA115" s="23"/>
      <c r="HOB115" s="23"/>
      <c r="HOC115" s="23"/>
      <c r="HOD115" s="23"/>
      <c r="HOE115" s="23"/>
      <c r="HOF115" s="23"/>
      <c r="HOG115" s="23"/>
      <c r="HOH115" s="23"/>
      <c r="HOI115" s="23"/>
      <c r="HOJ115" s="22"/>
      <c r="HOK115" s="23"/>
      <c r="HOL115" s="23"/>
      <c r="HOM115" s="23"/>
      <c r="HON115" s="23"/>
      <c r="HOO115" s="23"/>
      <c r="HOP115" s="23"/>
      <c r="HOQ115" s="23"/>
      <c r="HOR115" s="23"/>
      <c r="HOS115" s="23"/>
      <c r="HOT115" s="23"/>
      <c r="HOU115" s="23"/>
      <c r="HOV115" s="23"/>
      <c r="HOW115" s="23"/>
      <c r="HOX115" s="23"/>
      <c r="HOY115" s="23"/>
      <c r="HOZ115" s="23"/>
      <c r="HPA115" s="23"/>
      <c r="HPB115" s="23"/>
      <c r="HPC115" s="23"/>
      <c r="HPD115" s="23"/>
      <c r="HPE115" s="23"/>
      <c r="HPF115" s="22"/>
      <c r="HPG115" s="23"/>
      <c r="HPH115" s="23"/>
      <c r="HPI115" s="23"/>
      <c r="HPJ115" s="23"/>
      <c r="HPK115" s="23"/>
      <c r="HPL115" s="23"/>
      <c r="HPM115" s="23"/>
      <c r="HPN115" s="23"/>
      <c r="HPO115" s="23"/>
      <c r="HPP115" s="23"/>
      <c r="HPQ115" s="23"/>
      <c r="HPR115" s="23"/>
      <c r="HPS115" s="23"/>
      <c r="HPT115" s="23"/>
      <c r="HPU115" s="23"/>
      <c r="HPV115" s="23"/>
      <c r="HPW115" s="23"/>
      <c r="HPX115" s="23"/>
      <c r="HPY115" s="23"/>
      <c r="HPZ115" s="23"/>
      <c r="HQA115" s="23"/>
      <c r="HQB115" s="22"/>
      <c r="HQC115" s="23"/>
      <c r="HQD115" s="23"/>
      <c r="HQE115" s="23"/>
      <c r="HQF115" s="23"/>
      <c r="HQG115" s="23"/>
      <c r="HQH115" s="23"/>
      <c r="HQI115" s="23"/>
      <c r="HQJ115" s="23"/>
      <c r="HQK115" s="23"/>
      <c r="HQL115" s="23"/>
      <c r="HQM115" s="23"/>
      <c r="HQN115" s="23"/>
      <c r="HQO115" s="23"/>
      <c r="HQP115" s="23"/>
      <c r="HQQ115" s="23"/>
      <c r="HQR115" s="23"/>
      <c r="HQS115" s="23"/>
      <c r="HQT115" s="23"/>
      <c r="HQU115" s="23"/>
      <c r="HQV115" s="23"/>
      <c r="HQW115" s="23"/>
      <c r="HQX115" s="22"/>
      <c r="HQY115" s="23"/>
      <c r="HQZ115" s="23"/>
      <c r="HRA115" s="23"/>
      <c r="HRB115" s="23"/>
      <c r="HRC115" s="23"/>
      <c r="HRD115" s="23"/>
      <c r="HRE115" s="23"/>
      <c r="HRF115" s="23"/>
      <c r="HRG115" s="23"/>
      <c r="HRH115" s="23"/>
      <c r="HRI115" s="23"/>
      <c r="HRJ115" s="23"/>
      <c r="HRK115" s="23"/>
      <c r="HRL115" s="23"/>
      <c r="HRM115" s="23"/>
      <c r="HRN115" s="23"/>
      <c r="HRO115" s="23"/>
      <c r="HRP115" s="23"/>
      <c r="HRQ115" s="23"/>
      <c r="HRR115" s="23"/>
      <c r="HRS115" s="23"/>
      <c r="HRT115" s="22"/>
      <c r="HRU115" s="23"/>
      <c r="HRV115" s="23"/>
      <c r="HRW115" s="23"/>
      <c r="HRX115" s="23"/>
      <c r="HRY115" s="23"/>
      <c r="HRZ115" s="23"/>
      <c r="HSA115" s="23"/>
      <c r="HSB115" s="23"/>
      <c r="HSC115" s="23"/>
      <c r="HSD115" s="23"/>
      <c r="HSE115" s="23"/>
      <c r="HSF115" s="23"/>
      <c r="HSG115" s="23"/>
      <c r="HSH115" s="23"/>
      <c r="HSI115" s="23"/>
      <c r="HSJ115" s="23"/>
      <c r="HSK115" s="23"/>
      <c r="HSL115" s="23"/>
      <c r="HSM115" s="23"/>
      <c r="HSN115" s="23"/>
      <c r="HSO115" s="23"/>
      <c r="HSP115" s="22"/>
      <c r="HSQ115" s="23"/>
      <c r="HSR115" s="23"/>
      <c r="HSS115" s="23"/>
      <c r="HST115" s="23"/>
      <c r="HSU115" s="23"/>
      <c r="HSV115" s="23"/>
      <c r="HSW115" s="23"/>
      <c r="HSX115" s="23"/>
      <c r="HSY115" s="23"/>
      <c r="HSZ115" s="23"/>
      <c r="HTA115" s="23"/>
      <c r="HTB115" s="23"/>
      <c r="HTC115" s="23"/>
      <c r="HTD115" s="23"/>
      <c r="HTE115" s="23"/>
      <c r="HTF115" s="23"/>
      <c r="HTG115" s="23"/>
      <c r="HTH115" s="23"/>
      <c r="HTI115" s="23"/>
      <c r="HTJ115" s="23"/>
      <c r="HTK115" s="23"/>
      <c r="HTL115" s="22"/>
      <c r="HTM115" s="23"/>
      <c r="HTN115" s="23"/>
      <c r="HTO115" s="23"/>
      <c r="HTP115" s="23"/>
      <c r="HTQ115" s="23"/>
      <c r="HTR115" s="23"/>
      <c r="HTS115" s="23"/>
      <c r="HTT115" s="23"/>
      <c r="HTU115" s="23"/>
      <c r="HTV115" s="23"/>
      <c r="HTW115" s="23"/>
      <c r="HTX115" s="23"/>
      <c r="HTY115" s="23"/>
      <c r="HTZ115" s="23"/>
      <c r="HUA115" s="23"/>
      <c r="HUB115" s="23"/>
      <c r="HUC115" s="23"/>
      <c r="HUD115" s="23"/>
      <c r="HUE115" s="23"/>
      <c r="HUF115" s="23"/>
      <c r="HUG115" s="23"/>
      <c r="HUH115" s="22"/>
      <c r="HUI115" s="23"/>
      <c r="HUJ115" s="23"/>
      <c r="HUK115" s="23"/>
      <c r="HUL115" s="23"/>
      <c r="HUM115" s="23"/>
      <c r="HUN115" s="23"/>
      <c r="HUO115" s="23"/>
      <c r="HUP115" s="23"/>
      <c r="HUQ115" s="23"/>
      <c r="HUR115" s="23"/>
      <c r="HUS115" s="23"/>
      <c r="HUT115" s="23"/>
      <c r="HUU115" s="23"/>
      <c r="HUV115" s="23"/>
      <c r="HUW115" s="23"/>
      <c r="HUX115" s="23"/>
      <c r="HUY115" s="23"/>
      <c r="HUZ115" s="23"/>
      <c r="HVA115" s="23"/>
      <c r="HVB115" s="23"/>
      <c r="HVC115" s="23"/>
      <c r="HVD115" s="22"/>
      <c r="HVE115" s="23"/>
      <c r="HVF115" s="23"/>
      <c r="HVG115" s="23"/>
      <c r="HVH115" s="23"/>
      <c r="HVI115" s="23"/>
      <c r="HVJ115" s="23"/>
      <c r="HVK115" s="23"/>
      <c r="HVL115" s="23"/>
      <c r="HVM115" s="23"/>
      <c r="HVN115" s="23"/>
      <c r="HVO115" s="23"/>
      <c r="HVP115" s="23"/>
      <c r="HVQ115" s="23"/>
      <c r="HVR115" s="23"/>
      <c r="HVS115" s="23"/>
      <c r="HVT115" s="23"/>
      <c r="HVU115" s="23"/>
      <c r="HVV115" s="23"/>
      <c r="HVW115" s="23"/>
      <c r="HVX115" s="23"/>
      <c r="HVY115" s="23"/>
      <c r="HVZ115" s="22"/>
      <c r="HWA115" s="23"/>
      <c r="HWB115" s="23"/>
      <c r="HWC115" s="23"/>
      <c r="HWD115" s="23"/>
      <c r="HWE115" s="23"/>
      <c r="HWF115" s="23"/>
      <c r="HWG115" s="23"/>
      <c r="HWH115" s="23"/>
      <c r="HWI115" s="23"/>
      <c r="HWJ115" s="23"/>
      <c r="HWK115" s="23"/>
      <c r="HWL115" s="23"/>
      <c r="HWM115" s="23"/>
      <c r="HWN115" s="23"/>
      <c r="HWO115" s="23"/>
      <c r="HWP115" s="23"/>
      <c r="HWQ115" s="23"/>
      <c r="HWR115" s="23"/>
      <c r="HWS115" s="23"/>
      <c r="HWT115" s="23"/>
      <c r="HWU115" s="23"/>
      <c r="HWV115" s="22"/>
      <c r="HWW115" s="23"/>
      <c r="HWX115" s="23"/>
      <c r="HWY115" s="23"/>
      <c r="HWZ115" s="23"/>
      <c r="HXA115" s="23"/>
      <c r="HXB115" s="23"/>
      <c r="HXC115" s="23"/>
      <c r="HXD115" s="23"/>
      <c r="HXE115" s="23"/>
      <c r="HXF115" s="23"/>
      <c r="HXG115" s="23"/>
      <c r="HXH115" s="23"/>
      <c r="HXI115" s="23"/>
      <c r="HXJ115" s="23"/>
      <c r="HXK115" s="23"/>
      <c r="HXL115" s="23"/>
      <c r="HXM115" s="23"/>
      <c r="HXN115" s="23"/>
      <c r="HXO115" s="23"/>
      <c r="HXP115" s="23"/>
      <c r="HXQ115" s="23"/>
      <c r="HXR115" s="22"/>
      <c r="HXS115" s="23"/>
      <c r="HXT115" s="23"/>
      <c r="HXU115" s="23"/>
      <c r="HXV115" s="23"/>
      <c r="HXW115" s="23"/>
      <c r="HXX115" s="23"/>
      <c r="HXY115" s="23"/>
      <c r="HXZ115" s="23"/>
      <c r="HYA115" s="23"/>
      <c r="HYB115" s="23"/>
      <c r="HYC115" s="23"/>
      <c r="HYD115" s="23"/>
      <c r="HYE115" s="23"/>
      <c r="HYF115" s="23"/>
      <c r="HYG115" s="23"/>
      <c r="HYH115" s="23"/>
      <c r="HYI115" s="23"/>
      <c r="HYJ115" s="23"/>
      <c r="HYK115" s="23"/>
      <c r="HYL115" s="23"/>
      <c r="HYM115" s="23"/>
      <c r="HYN115" s="22"/>
      <c r="HYO115" s="23"/>
      <c r="HYP115" s="23"/>
      <c r="HYQ115" s="23"/>
      <c r="HYR115" s="23"/>
      <c r="HYS115" s="23"/>
      <c r="HYT115" s="23"/>
      <c r="HYU115" s="23"/>
      <c r="HYV115" s="23"/>
      <c r="HYW115" s="23"/>
      <c r="HYX115" s="23"/>
      <c r="HYY115" s="23"/>
      <c r="HYZ115" s="23"/>
      <c r="HZA115" s="23"/>
      <c r="HZB115" s="23"/>
      <c r="HZC115" s="23"/>
      <c r="HZD115" s="23"/>
      <c r="HZE115" s="23"/>
      <c r="HZF115" s="23"/>
      <c r="HZG115" s="23"/>
      <c r="HZH115" s="23"/>
      <c r="HZI115" s="23"/>
      <c r="HZJ115" s="22"/>
      <c r="HZK115" s="23"/>
      <c r="HZL115" s="23"/>
      <c r="HZM115" s="23"/>
      <c r="HZN115" s="23"/>
      <c r="HZO115" s="23"/>
      <c r="HZP115" s="23"/>
      <c r="HZQ115" s="23"/>
      <c r="HZR115" s="23"/>
      <c r="HZS115" s="23"/>
      <c r="HZT115" s="23"/>
      <c r="HZU115" s="23"/>
      <c r="HZV115" s="23"/>
      <c r="HZW115" s="23"/>
      <c r="HZX115" s="23"/>
      <c r="HZY115" s="23"/>
      <c r="HZZ115" s="23"/>
      <c r="IAA115" s="23"/>
      <c r="IAB115" s="23"/>
      <c r="IAC115" s="23"/>
      <c r="IAD115" s="23"/>
      <c r="IAE115" s="23"/>
      <c r="IAF115" s="22"/>
      <c r="IAG115" s="23"/>
      <c r="IAH115" s="23"/>
      <c r="IAI115" s="23"/>
      <c r="IAJ115" s="23"/>
      <c r="IAK115" s="23"/>
      <c r="IAL115" s="23"/>
      <c r="IAM115" s="23"/>
      <c r="IAN115" s="23"/>
      <c r="IAO115" s="23"/>
      <c r="IAP115" s="23"/>
      <c r="IAQ115" s="23"/>
      <c r="IAR115" s="23"/>
      <c r="IAS115" s="23"/>
      <c r="IAT115" s="23"/>
      <c r="IAU115" s="23"/>
      <c r="IAV115" s="23"/>
      <c r="IAW115" s="23"/>
      <c r="IAX115" s="23"/>
      <c r="IAY115" s="23"/>
      <c r="IAZ115" s="23"/>
      <c r="IBA115" s="23"/>
      <c r="IBB115" s="22"/>
      <c r="IBC115" s="23"/>
      <c r="IBD115" s="23"/>
      <c r="IBE115" s="23"/>
      <c r="IBF115" s="23"/>
      <c r="IBG115" s="23"/>
      <c r="IBH115" s="23"/>
      <c r="IBI115" s="23"/>
      <c r="IBJ115" s="23"/>
      <c r="IBK115" s="23"/>
      <c r="IBL115" s="23"/>
      <c r="IBM115" s="23"/>
      <c r="IBN115" s="23"/>
      <c r="IBO115" s="23"/>
      <c r="IBP115" s="23"/>
      <c r="IBQ115" s="23"/>
      <c r="IBR115" s="23"/>
      <c r="IBS115" s="23"/>
      <c r="IBT115" s="23"/>
      <c r="IBU115" s="23"/>
      <c r="IBV115" s="23"/>
      <c r="IBW115" s="23"/>
      <c r="IBX115" s="22"/>
      <c r="IBY115" s="23"/>
      <c r="IBZ115" s="23"/>
      <c r="ICA115" s="23"/>
      <c r="ICB115" s="23"/>
      <c r="ICC115" s="23"/>
      <c r="ICD115" s="23"/>
      <c r="ICE115" s="23"/>
      <c r="ICF115" s="23"/>
      <c r="ICG115" s="23"/>
      <c r="ICH115" s="23"/>
      <c r="ICI115" s="23"/>
      <c r="ICJ115" s="23"/>
      <c r="ICK115" s="23"/>
      <c r="ICL115" s="23"/>
      <c r="ICM115" s="23"/>
      <c r="ICN115" s="23"/>
      <c r="ICO115" s="23"/>
      <c r="ICP115" s="23"/>
      <c r="ICQ115" s="23"/>
      <c r="ICR115" s="23"/>
      <c r="ICS115" s="23"/>
      <c r="ICT115" s="22"/>
      <c r="ICU115" s="23"/>
      <c r="ICV115" s="23"/>
      <c r="ICW115" s="23"/>
      <c r="ICX115" s="23"/>
      <c r="ICY115" s="23"/>
      <c r="ICZ115" s="23"/>
      <c r="IDA115" s="23"/>
      <c r="IDB115" s="23"/>
      <c r="IDC115" s="23"/>
      <c r="IDD115" s="23"/>
      <c r="IDE115" s="23"/>
      <c r="IDF115" s="23"/>
      <c r="IDG115" s="23"/>
      <c r="IDH115" s="23"/>
      <c r="IDI115" s="23"/>
      <c r="IDJ115" s="23"/>
      <c r="IDK115" s="23"/>
      <c r="IDL115" s="23"/>
      <c r="IDM115" s="23"/>
      <c r="IDN115" s="23"/>
      <c r="IDO115" s="23"/>
      <c r="IDP115" s="22"/>
      <c r="IDQ115" s="23"/>
      <c r="IDR115" s="23"/>
      <c r="IDS115" s="23"/>
      <c r="IDT115" s="23"/>
      <c r="IDU115" s="23"/>
      <c r="IDV115" s="23"/>
      <c r="IDW115" s="23"/>
      <c r="IDX115" s="23"/>
      <c r="IDY115" s="23"/>
      <c r="IDZ115" s="23"/>
      <c r="IEA115" s="23"/>
      <c r="IEB115" s="23"/>
      <c r="IEC115" s="23"/>
      <c r="IED115" s="23"/>
      <c r="IEE115" s="23"/>
      <c r="IEF115" s="23"/>
      <c r="IEG115" s="23"/>
      <c r="IEH115" s="23"/>
      <c r="IEI115" s="23"/>
      <c r="IEJ115" s="23"/>
      <c r="IEK115" s="23"/>
      <c r="IEL115" s="22"/>
      <c r="IEM115" s="23"/>
      <c r="IEN115" s="23"/>
      <c r="IEO115" s="23"/>
      <c r="IEP115" s="23"/>
      <c r="IEQ115" s="23"/>
      <c r="IER115" s="23"/>
      <c r="IES115" s="23"/>
      <c r="IET115" s="23"/>
      <c r="IEU115" s="23"/>
      <c r="IEV115" s="23"/>
      <c r="IEW115" s="23"/>
      <c r="IEX115" s="23"/>
      <c r="IEY115" s="23"/>
      <c r="IEZ115" s="23"/>
      <c r="IFA115" s="23"/>
      <c r="IFB115" s="23"/>
      <c r="IFC115" s="23"/>
      <c r="IFD115" s="23"/>
      <c r="IFE115" s="23"/>
      <c r="IFF115" s="23"/>
      <c r="IFG115" s="23"/>
      <c r="IFH115" s="22"/>
      <c r="IFI115" s="23"/>
      <c r="IFJ115" s="23"/>
      <c r="IFK115" s="23"/>
      <c r="IFL115" s="23"/>
      <c r="IFM115" s="23"/>
      <c r="IFN115" s="23"/>
      <c r="IFO115" s="23"/>
      <c r="IFP115" s="23"/>
      <c r="IFQ115" s="23"/>
      <c r="IFR115" s="23"/>
      <c r="IFS115" s="23"/>
      <c r="IFT115" s="23"/>
      <c r="IFU115" s="23"/>
      <c r="IFV115" s="23"/>
      <c r="IFW115" s="23"/>
      <c r="IFX115" s="23"/>
      <c r="IFY115" s="23"/>
      <c r="IFZ115" s="23"/>
      <c r="IGA115" s="23"/>
      <c r="IGB115" s="23"/>
      <c r="IGC115" s="23"/>
      <c r="IGD115" s="22"/>
      <c r="IGE115" s="23"/>
      <c r="IGF115" s="23"/>
      <c r="IGG115" s="23"/>
      <c r="IGH115" s="23"/>
      <c r="IGI115" s="23"/>
      <c r="IGJ115" s="23"/>
      <c r="IGK115" s="23"/>
      <c r="IGL115" s="23"/>
      <c r="IGM115" s="23"/>
      <c r="IGN115" s="23"/>
      <c r="IGO115" s="23"/>
      <c r="IGP115" s="23"/>
      <c r="IGQ115" s="23"/>
      <c r="IGR115" s="23"/>
      <c r="IGS115" s="23"/>
      <c r="IGT115" s="23"/>
      <c r="IGU115" s="23"/>
      <c r="IGV115" s="23"/>
      <c r="IGW115" s="23"/>
      <c r="IGX115" s="23"/>
      <c r="IGY115" s="23"/>
      <c r="IGZ115" s="22"/>
      <c r="IHA115" s="23"/>
      <c r="IHB115" s="23"/>
      <c r="IHC115" s="23"/>
      <c r="IHD115" s="23"/>
      <c r="IHE115" s="23"/>
      <c r="IHF115" s="23"/>
      <c r="IHG115" s="23"/>
      <c r="IHH115" s="23"/>
      <c r="IHI115" s="23"/>
      <c r="IHJ115" s="23"/>
      <c r="IHK115" s="23"/>
      <c r="IHL115" s="23"/>
      <c r="IHM115" s="23"/>
      <c r="IHN115" s="23"/>
      <c r="IHO115" s="23"/>
      <c r="IHP115" s="23"/>
      <c r="IHQ115" s="23"/>
      <c r="IHR115" s="23"/>
      <c r="IHS115" s="23"/>
      <c r="IHT115" s="23"/>
      <c r="IHU115" s="23"/>
      <c r="IHV115" s="22"/>
      <c r="IHW115" s="23"/>
      <c r="IHX115" s="23"/>
      <c r="IHY115" s="23"/>
      <c r="IHZ115" s="23"/>
      <c r="IIA115" s="23"/>
      <c r="IIB115" s="23"/>
      <c r="IIC115" s="23"/>
      <c r="IID115" s="23"/>
      <c r="IIE115" s="23"/>
      <c r="IIF115" s="23"/>
      <c r="IIG115" s="23"/>
      <c r="IIH115" s="23"/>
      <c r="III115" s="23"/>
      <c r="IIJ115" s="23"/>
      <c r="IIK115" s="23"/>
      <c r="IIL115" s="23"/>
      <c r="IIM115" s="23"/>
      <c r="IIN115" s="23"/>
      <c r="IIO115" s="23"/>
      <c r="IIP115" s="23"/>
      <c r="IIQ115" s="23"/>
      <c r="IIR115" s="22"/>
      <c r="IIS115" s="23"/>
      <c r="IIT115" s="23"/>
      <c r="IIU115" s="23"/>
      <c r="IIV115" s="23"/>
      <c r="IIW115" s="23"/>
      <c r="IIX115" s="23"/>
      <c r="IIY115" s="23"/>
      <c r="IIZ115" s="23"/>
      <c r="IJA115" s="23"/>
      <c r="IJB115" s="23"/>
      <c r="IJC115" s="23"/>
      <c r="IJD115" s="23"/>
      <c r="IJE115" s="23"/>
      <c r="IJF115" s="23"/>
      <c r="IJG115" s="23"/>
      <c r="IJH115" s="23"/>
      <c r="IJI115" s="23"/>
      <c r="IJJ115" s="23"/>
      <c r="IJK115" s="23"/>
      <c r="IJL115" s="23"/>
      <c r="IJM115" s="23"/>
      <c r="IJN115" s="22"/>
      <c r="IJO115" s="23"/>
      <c r="IJP115" s="23"/>
      <c r="IJQ115" s="23"/>
      <c r="IJR115" s="23"/>
      <c r="IJS115" s="23"/>
      <c r="IJT115" s="23"/>
      <c r="IJU115" s="23"/>
      <c r="IJV115" s="23"/>
      <c r="IJW115" s="23"/>
      <c r="IJX115" s="23"/>
      <c r="IJY115" s="23"/>
      <c r="IJZ115" s="23"/>
      <c r="IKA115" s="23"/>
      <c r="IKB115" s="23"/>
      <c r="IKC115" s="23"/>
      <c r="IKD115" s="23"/>
      <c r="IKE115" s="23"/>
      <c r="IKF115" s="23"/>
      <c r="IKG115" s="23"/>
      <c r="IKH115" s="23"/>
      <c r="IKI115" s="23"/>
      <c r="IKJ115" s="22"/>
      <c r="IKK115" s="23"/>
      <c r="IKL115" s="23"/>
      <c r="IKM115" s="23"/>
      <c r="IKN115" s="23"/>
      <c r="IKO115" s="23"/>
      <c r="IKP115" s="23"/>
      <c r="IKQ115" s="23"/>
      <c r="IKR115" s="23"/>
      <c r="IKS115" s="23"/>
      <c r="IKT115" s="23"/>
      <c r="IKU115" s="23"/>
      <c r="IKV115" s="23"/>
      <c r="IKW115" s="23"/>
      <c r="IKX115" s="23"/>
      <c r="IKY115" s="23"/>
      <c r="IKZ115" s="23"/>
      <c r="ILA115" s="23"/>
      <c r="ILB115" s="23"/>
      <c r="ILC115" s="23"/>
      <c r="ILD115" s="23"/>
      <c r="ILE115" s="23"/>
      <c r="ILF115" s="22"/>
      <c r="ILG115" s="23"/>
      <c r="ILH115" s="23"/>
      <c r="ILI115" s="23"/>
      <c r="ILJ115" s="23"/>
      <c r="ILK115" s="23"/>
      <c r="ILL115" s="23"/>
      <c r="ILM115" s="23"/>
      <c r="ILN115" s="23"/>
      <c r="ILO115" s="23"/>
      <c r="ILP115" s="23"/>
      <c r="ILQ115" s="23"/>
      <c r="ILR115" s="23"/>
      <c r="ILS115" s="23"/>
      <c r="ILT115" s="23"/>
      <c r="ILU115" s="23"/>
      <c r="ILV115" s="23"/>
      <c r="ILW115" s="23"/>
      <c r="ILX115" s="23"/>
      <c r="ILY115" s="23"/>
      <c r="ILZ115" s="23"/>
      <c r="IMA115" s="23"/>
      <c r="IMB115" s="22"/>
      <c r="IMC115" s="23"/>
      <c r="IMD115" s="23"/>
      <c r="IME115" s="23"/>
      <c r="IMF115" s="23"/>
      <c r="IMG115" s="23"/>
      <c r="IMH115" s="23"/>
      <c r="IMI115" s="23"/>
      <c r="IMJ115" s="23"/>
      <c r="IMK115" s="23"/>
      <c r="IML115" s="23"/>
      <c r="IMM115" s="23"/>
      <c r="IMN115" s="23"/>
      <c r="IMO115" s="23"/>
      <c r="IMP115" s="23"/>
      <c r="IMQ115" s="23"/>
      <c r="IMR115" s="23"/>
      <c r="IMS115" s="23"/>
      <c r="IMT115" s="23"/>
      <c r="IMU115" s="23"/>
      <c r="IMV115" s="23"/>
      <c r="IMW115" s="23"/>
      <c r="IMX115" s="22"/>
      <c r="IMY115" s="23"/>
      <c r="IMZ115" s="23"/>
      <c r="INA115" s="23"/>
      <c r="INB115" s="23"/>
      <c r="INC115" s="23"/>
      <c r="IND115" s="23"/>
      <c r="INE115" s="23"/>
      <c r="INF115" s="23"/>
      <c r="ING115" s="23"/>
      <c r="INH115" s="23"/>
      <c r="INI115" s="23"/>
      <c r="INJ115" s="23"/>
      <c r="INK115" s="23"/>
      <c r="INL115" s="23"/>
      <c r="INM115" s="23"/>
      <c r="INN115" s="23"/>
      <c r="INO115" s="23"/>
      <c r="INP115" s="23"/>
      <c r="INQ115" s="23"/>
      <c r="INR115" s="23"/>
      <c r="INS115" s="23"/>
      <c r="INT115" s="22"/>
      <c r="INU115" s="23"/>
      <c r="INV115" s="23"/>
      <c r="INW115" s="23"/>
      <c r="INX115" s="23"/>
      <c r="INY115" s="23"/>
      <c r="INZ115" s="23"/>
      <c r="IOA115" s="23"/>
      <c r="IOB115" s="23"/>
      <c r="IOC115" s="23"/>
      <c r="IOD115" s="23"/>
      <c r="IOE115" s="23"/>
      <c r="IOF115" s="23"/>
      <c r="IOG115" s="23"/>
      <c r="IOH115" s="23"/>
      <c r="IOI115" s="23"/>
      <c r="IOJ115" s="23"/>
      <c r="IOK115" s="23"/>
      <c r="IOL115" s="23"/>
      <c r="IOM115" s="23"/>
      <c r="ION115" s="23"/>
      <c r="IOO115" s="23"/>
      <c r="IOP115" s="22"/>
      <c r="IOQ115" s="23"/>
      <c r="IOR115" s="23"/>
      <c r="IOS115" s="23"/>
      <c r="IOT115" s="23"/>
      <c r="IOU115" s="23"/>
      <c r="IOV115" s="23"/>
      <c r="IOW115" s="23"/>
      <c r="IOX115" s="23"/>
      <c r="IOY115" s="23"/>
      <c r="IOZ115" s="23"/>
      <c r="IPA115" s="23"/>
      <c r="IPB115" s="23"/>
      <c r="IPC115" s="23"/>
      <c r="IPD115" s="23"/>
      <c r="IPE115" s="23"/>
      <c r="IPF115" s="23"/>
      <c r="IPG115" s="23"/>
      <c r="IPH115" s="23"/>
      <c r="IPI115" s="23"/>
      <c r="IPJ115" s="23"/>
      <c r="IPK115" s="23"/>
      <c r="IPL115" s="22"/>
      <c r="IPM115" s="23"/>
      <c r="IPN115" s="23"/>
      <c r="IPO115" s="23"/>
      <c r="IPP115" s="23"/>
      <c r="IPQ115" s="23"/>
      <c r="IPR115" s="23"/>
      <c r="IPS115" s="23"/>
      <c r="IPT115" s="23"/>
      <c r="IPU115" s="23"/>
      <c r="IPV115" s="23"/>
      <c r="IPW115" s="23"/>
      <c r="IPX115" s="23"/>
      <c r="IPY115" s="23"/>
      <c r="IPZ115" s="23"/>
      <c r="IQA115" s="23"/>
      <c r="IQB115" s="23"/>
      <c r="IQC115" s="23"/>
      <c r="IQD115" s="23"/>
      <c r="IQE115" s="23"/>
      <c r="IQF115" s="23"/>
      <c r="IQG115" s="23"/>
      <c r="IQH115" s="22"/>
      <c r="IQI115" s="23"/>
      <c r="IQJ115" s="23"/>
      <c r="IQK115" s="23"/>
      <c r="IQL115" s="23"/>
      <c r="IQM115" s="23"/>
      <c r="IQN115" s="23"/>
      <c r="IQO115" s="23"/>
      <c r="IQP115" s="23"/>
      <c r="IQQ115" s="23"/>
      <c r="IQR115" s="23"/>
      <c r="IQS115" s="23"/>
      <c r="IQT115" s="23"/>
      <c r="IQU115" s="23"/>
      <c r="IQV115" s="23"/>
      <c r="IQW115" s="23"/>
      <c r="IQX115" s="23"/>
      <c r="IQY115" s="23"/>
      <c r="IQZ115" s="23"/>
      <c r="IRA115" s="23"/>
      <c r="IRB115" s="23"/>
      <c r="IRC115" s="23"/>
      <c r="IRD115" s="22"/>
      <c r="IRE115" s="23"/>
      <c r="IRF115" s="23"/>
      <c r="IRG115" s="23"/>
      <c r="IRH115" s="23"/>
      <c r="IRI115" s="23"/>
      <c r="IRJ115" s="23"/>
      <c r="IRK115" s="23"/>
      <c r="IRL115" s="23"/>
      <c r="IRM115" s="23"/>
      <c r="IRN115" s="23"/>
      <c r="IRO115" s="23"/>
      <c r="IRP115" s="23"/>
      <c r="IRQ115" s="23"/>
      <c r="IRR115" s="23"/>
      <c r="IRS115" s="23"/>
      <c r="IRT115" s="23"/>
      <c r="IRU115" s="23"/>
      <c r="IRV115" s="23"/>
      <c r="IRW115" s="23"/>
      <c r="IRX115" s="23"/>
      <c r="IRY115" s="23"/>
      <c r="IRZ115" s="22"/>
      <c r="ISA115" s="23"/>
      <c r="ISB115" s="23"/>
      <c r="ISC115" s="23"/>
      <c r="ISD115" s="23"/>
      <c r="ISE115" s="23"/>
      <c r="ISF115" s="23"/>
      <c r="ISG115" s="23"/>
      <c r="ISH115" s="23"/>
      <c r="ISI115" s="23"/>
      <c r="ISJ115" s="23"/>
      <c r="ISK115" s="23"/>
      <c r="ISL115" s="23"/>
      <c r="ISM115" s="23"/>
      <c r="ISN115" s="23"/>
      <c r="ISO115" s="23"/>
      <c r="ISP115" s="23"/>
      <c r="ISQ115" s="23"/>
      <c r="ISR115" s="23"/>
      <c r="ISS115" s="23"/>
      <c r="IST115" s="23"/>
      <c r="ISU115" s="23"/>
      <c r="ISV115" s="22"/>
      <c r="ISW115" s="23"/>
      <c r="ISX115" s="23"/>
      <c r="ISY115" s="23"/>
      <c r="ISZ115" s="23"/>
      <c r="ITA115" s="23"/>
      <c r="ITB115" s="23"/>
      <c r="ITC115" s="23"/>
      <c r="ITD115" s="23"/>
      <c r="ITE115" s="23"/>
      <c r="ITF115" s="23"/>
      <c r="ITG115" s="23"/>
      <c r="ITH115" s="23"/>
      <c r="ITI115" s="23"/>
      <c r="ITJ115" s="23"/>
      <c r="ITK115" s="23"/>
      <c r="ITL115" s="23"/>
      <c r="ITM115" s="23"/>
      <c r="ITN115" s="23"/>
      <c r="ITO115" s="23"/>
      <c r="ITP115" s="23"/>
      <c r="ITQ115" s="23"/>
      <c r="ITR115" s="22"/>
      <c r="ITS115" s="23"/>
      <c r="ITT115" s="23"/>
      <c r="ITU115" s="23"/>
      <c r="ITV115" s="23"/>
      <c r="ITW115" s="23"/>
      <c r="ITX115" s="23"/>
      <c r="ITY115" s="23"/>
      <c r="ITZ115" s="23"/>
      <c r="IUA115" s="23"/>
      <c r="IUB115" s="23"/>
      <c r="IUC115" s="23"/>
      <c r="IUD115" s="23"/>
      <c r="IUE115" s="23"/>
      <c r="IUF115" s="23"/>
      <c r="IUG115" s="23"/>
      <c r="IUH115" s="23"/>
      <c r="IUI115" s="23"/>
      <c r="IUJ115" s="23"/>
      <c r="IUK115" s="23"/>
      <c r="IUL115" s="23"/>
      <c r="IUM115" s="23"/>
      <c r="IUN115" s="22"/>
      <c r="IUO115" s="23"/>
      <c r="IUP115" s="23"/>
      <c r="IUQ115" s="23"/>
      <c r="IUR115" s="23"/>
      <c r="IUS115" s="23"/>
      <c r="IUT115" s="23"/>
      <c r="IUU115" s="23"/>
      <c r="IUV115" s="23"/>
      <c r="IUW115" s="23"/>
      <c r="IUX115" s="23"/>
      <c r="IUY115" s="23"/>
      <c r="IUZ115" s="23"/>
      <c r="IVA115" s="23"/>
      <c r="IVB115" s="23"/>
      <c r="IVC115" s="23"/>
      <c r="IVD115" s="23"/>
      <c r="IVE115" s="23"/>
      <c r="IVF115" s="23"/>
      <c r="IVG115" s="23"/>
      <c r="IVH115" s="23"/>
      <c r="IVI115" s="23"/>
      <c r="IVJ115" s="22"/>
      <c r="IVK115" s="23"/>
      <c r="IVL115" s="23"/>
      <c r="IVM115" s="23"/>
      <c r="IVN115" s="23"/>
      <c r="IVO115" s="23"/>
      <c r="IVP115" s="23"/>
      <c r="IVQ115" s="23"/>
      <c r="IVR115" s="23"/>
      <c r="IVS115" s="23"/>
      <c r="IVT115" s="23"/>
      <c r="IVU115" s="23"/>
      <c r="IVV115" s="23"/>
      <c r="IVW115" s="23"/>
      <c r="IVX115" s="23"/>
      <c r="IVY115" s="23"/>
      <c r="IVZ115" s="23"/>
      <c r="IWA115" s="23"/>
      <c r="IWB115" s="23"/>
      <c r="IWC115" s="23"/>
      <c r="IWD115" s="23"/>
      <c r="IWE115" s="23"/>
      <c r="IWF115" s="22"/>
      <c r="IWG115" s="23"/>
      <c r="IWH115" s="23"/>
      <c r="IWI115" s="23"/>
      <c r="IWJ115" s="23"/>
      <c r="IWK115" s="23"/>
      <c r="IWL115" s="23"/>
      <c r="IWM115" s="23"/>
      <c r="IWN115" s="23"/>
      <c r="IWO115" s="23"/>
      <c r="IWP115" s="23"/>
      <c r="IWQ115" s="23"/>
      <c r="IWR115" s="23"/>
      <c r="IWS115" s="23"/>
      <c r="IWT115" s="23"/>
      <c r="IWU115" s="23"/>
      <c r="IWV115" s="23"/>
      <c r="IWW115" s="23"/>
      <c r="IWX115" s="23"/>
      <c r="IWY115" s="23"/>
      <c r="IWZ115" s="23"/>
      <c r="IXA115" s="23"/>
      <c r="IXB115" s="22"/>
      <c r="IXC115" s="23"/>
      <c r="IXD115" s="23"/>
      <c r="IXE115" s="23"/>
      <c r="IXF115" s="23"/>
      <c r="IXG115" s="23"/>
      <c r="IXH115" s="23"/>
      <c r="IXI115" s="23"/>
      <c r="IXJ115" s="23"/>
      <c r="IXK115" s="23"/>
      <c r="IXL115" s="23"/>
      <c r="IXM115" s="23"/>
      <c r="IXN115" s="23"/>
      <c r="IXO115" s="23"/>
      <c r="IXP115" s="23"/>
      <c r="IXQ115" s="23"/>
      <c r="IXR115" s="23"/>
      <c r="IXS115" s="23"/>
      <c r="IXT115" s="23"/>
      <c r="IXU115" s="23"/>
      <c r="IXV115" s="23"/>
      <c r="IXW115" s="23"/>
      <c r="IXX115" s="22"/>
      <c r="IXY115" s="23"/>
      <c r="IXZ115" s="23"/>
      <c r="IYA115" s="23"/>
      <c r="IYB115" s="23"/>
      <c r="IYC115" s="23"/>
      <c r="IYD115" s="23"/>
      <c r="IYE115" s="23"/>
      <c r="IYF115" s="23"/>
      <c r="IYG115" s="23"/>
      <c r="IYH115" s="23"/>
      <c r="IYI115" s="23"/>
      <c r="IYJ115" s="23"/>
      <c r="IYK115" s="23"/>
      <c r="IYL115" s="23"/>
      <c r="IYM115" s="23"/>
      <c r="IYN115" s="23"/>
      <c r="IYO115" s="23"/>
      <c r="IYP115" s="23"/>
      <c r="IYQ115" s="23"/>
      <c r="IYR115" s="23"/>
      <c r="IYS115" s="23"/>
      <c r="IYT115" s="22"/>
      <c r="IYU115" s="23"/>
      <c r="IYV115" s="23"/>
      <c r="IYW115" s="23"/>
      <c r="IYX115" s="23"/>
      <c r="IYY115" s="23"/>
      <c r="IYZ115" s="23"/>
      <c r="IZA115" s="23"/>
      <c r="IZB115" s="23"/>
      <c r="IZC115" s="23"/>
      <c r="IZD115" s="23"/>
      <c r="IZE115" s="23"/>
      <c r="IZF115" s="23"/>
      <c r="IZG115" s="23"/>
      <c r="IZH115" s="23"/>
      <c r="IZI115" s="23"/>
      <c r="IZJ115" s="23"/>
      <c r="IZK115" s="23"/>
      <c r="IZL115" s="23"/>
      <c r="IZM115" s="23"/>
      <c r="IZN115" s="23"/>
      <c r="IZO115" s="23"/>
      <c r="IZP115" s="22"/>
      <c r="IZQ115" s="23"/>
      <c r="IZR115" s="23"/>
      <c r="IZS115" s="23"/>
      <c r="IZT115" s="23"/>
      <c r="IZU115" s="23"/>
      <c r="IZV115" s="23"/>
      <c r="IZW115" s="23"/>
      <c r="IZX115" s="23"/>
      <c r="IZY115" s="23"/>
      <c r="IZZ115" s="23"/>
      <c r="JAA115" s="23"/>
      <c r="JAB115" s="23"/>
      <c r="JAC115" s="23"/>
      <c r="JAD115" s="23"/>
      <c r="JAE115" s="23"/>
      <c r="JAF115" s="23"/>
      <c r="JAG115" s="23"/>
      <c r="JAH115" s="23"/>
      <c r="JAI115" s="23"/>
      <c r="JAJ115" s="23"/>
      <c r="JAK115" s="23"/>
      <c r="JAL115" s="22"/>
      <c r="JAM115" s="23"/>
      <c r="JAN115" s="23"/>
      <c r="JAO115" s="23"/>
      <c r="JAP115" s="23"/>
      <c r="JAQ115" s="23"/>
      <c r="JAR115" s="23"/>
      <c r="JAS115" s="23"/>
      <c r="JAT115" s="23"/>
      <c r="JAU115" s="23"/>
      <c r="JAV115" s="23"/>
      <c r="JAW115" s="23"/>
      <c r="JAX115" s="23"/>
      <c r="JAY115" s="23"/>
      <c r="JAZ115" s="23"/>
      <c r="JBA115" s="23"/>
      <c r="JBB115" s="23"/>
      <c r="JBC115" s="23"/>
      <c r="JBD115" s="23"/>
      <c r="JBE115" s="23"/>
      <c r="JBF115" s="23"/>
      <c r="JBG115" s="23"/>
      <c r="JBH115" s="22"/>
      <c r="JBI115" s="23"/>
      <c r="JBJ115" s="23"/>
      <c r="JBK115" s="23"/>
      <c r="JBL115" s="23"/>
      <c r="JBM115" s="23"/>
      <c r="JBN115" s="23"/>
      <c r="JBO115" s="23"/>
      <c r="JBP115" s="23"/>
      <c r="JBQ115" s="23"/>
      <c r="JBR115" s="23"/>
      <c r="JBS115" s="23"/>
      <c r="JBT115" s="23"/>
      <c r="JBU115" s="23"/>
      <c r="JBV115" s="23"/>
      <c r="JBW115" s="23"/>
      <c r="JBX115" s="23"/>
      <c r="JBY115" s="23"/>
      <c r="JBZ115" s="23"/>
      <c r="JCA115" s="23"/>
      <c r="JCB115" s="23"/>
      <c r="JCC115" s="23"/>
      <c r="JCD115" s="22"/>
      <c r="JCE115" s="23"/>
      <c r="JCF115" s="23"/>
      <c r="JCG115" s="23"/>
      <c r="JCH115" s="23"/>
      <c r="JCI115" s="23"/>
      <c r="JCJ115" s="23"/>
      <c r="JCK115" s="23"/>
      <c r="JCL115" s="23"/>
      <c r="JCM115" s="23"/>
      <c r="JCN115" s="23"/>
      <c r="JCO115" s="23"/>
      <c r="JCP115" s="23"/>
      <c r="JCQ115" s="23"/>
      <c r="JCR115" s="23"/>
      <c r="JCS115" s="23"/>
      <c r="JCT115" s="23"/>
      <c r="JCU115" s="23"/>
      <c r="JCV115" s="23"/>
      <c r="JCW115" s="23"/>
      <c r="JCX115" s="23"/>
      <c r="JCY115" s="23"/>
      <c r="JCZ115" s="22"/>
      <c r="JDA115" s="23"/>
      <c r="JDB115" s="23"/>
      <c r="JDC115" s="23"/>
      <c r="JDD115" s="23"/>
      <c r="JDE115" s="23"/>
      <c r="JDF115" s="23"/>
      <c r="JDG115" s="23"/>
      <c r="JDH115" s="23"/>
      <c r="JDI115" s="23"/>
      <c r="JDJ115" s="23"/>
      <c r="JDK115" s="23"/>
      <c r="JDL115" s="23"/>
      <c r="JDM115" s="23"/>
      <c r="JDN115" s="23"/>
      <c r="JDO115" s="23"/>
      <c r="JDP115" s="23"/>
      <c r="JDQ115" s="23"/>
      <c r="JDR115" s="23"/>
      <c r="JDS115" s="23"/>
      <c r="JDT115" s="23"/>
      <c r="JDU115" s="23"/>
      <c r="JDV115" s="22"/>
      <c r="JDW115" s="23"/>
      <c r="JDX115" s="23"/>
      <c r="JDY115" s="23"/>
      <c r="JDZ115" s="23"/>
      <c r="JEA115" s="23"/>
      <c r="JEB115" s="23"/>
      <c r="JEC115" s="23"/>
      <c r="JED115" s="23"/>
      <c r="JEE115" s="23"/>
      <c r="JEF115" s="23"/>
      <c r="JEG115" s="23"/>
      <c r="JEH115" s="23"/>
      <c r="JEI115" s="23"/>
      <c r="JEJ115" s="23"/>
      <c r="JEK115" s="23"/>
      <c r="JEL115" s="23"/>
      <c r="JEM115" s="23"/>
      <c r="JEN115" s="23"/>
      <c r="JEO115" s="23"/>
      <c r="JEP115" s="23"/>
      <c r="JEQ115" s="23"/>
      <c r="JER115" s="22"/>
      <c r="JES115" s="23"/>
      <c r="JET115" s="23"/>
      <c r="JEU115" s="23"/>
      <c r="JEV115" s="23"/>
      <c r="JEW115" s="23"/>
      <c r="JEX115" s="23"/>
      <c r="JEY115" s="23"/>
      <c r="JEZ115" s="23"/>
      <c r="JFA115" s="23"/>
      <c r="JFB115" s="23"/>
      <c r="JFC115" s="23"/>
      <c r="JFD115" s="23"/>
      <c r="JFE115" s="23"/>
      <c r="JFF115" s="23"/>
      <c r="JFG115" s="23"/>
      <c r="JFH115" s="23"/>
      <c r="JFI115" s="23"/>
      <c r="JFJ115" s="23"/>
      <c r="JFK115" s="23"/>
      <c r="JFL115" s="23"/>
      <c r="JFM115" s="23"/>
      <c r="JFN115" s="22"/>
      <c r="JFO115" s="23"/>
      <c r="JFP115" s="23"/>
      <c r="JFQ115" s="23"/>
      <c r="JFR115" s="23"/>
      <c r="JFS115" s="23"/>
      <c r="JFT115" s="23"/>
      <c r="JFU115" s="23"/>
      <c r="JFV115" s="23"/>
      <c r="JFW115" s="23"/>
      <c r="JFX115" s="23"/>
      <c r="JFY115" s="23"/>
      <c r="JFZ115" s="23"/>
      <c r="JGA115" s="23"/>
      <c r="JGB115" s="23"/>
      <c r="JGC115" s="23"/>
      <c r="JGD115" s="23"/>
      <c r="JGE115" s="23"/>
      <c r="JGF115" s="23"/>
      <c r="JGG115" s="23"/>
      <c r="JGH115" s="23"/>
      <c r="JGI115" s="23"/>
      <c r="JGJ115" s="22"/>
      <c r="JGK115" s="23"/>
      <c r="JGL115" s="23"/>
      <c r="JGM115" s="23"/>
      <c r="JGN115" s="23"/>
      <c r="JGO115" s="23"/>
      <c r="JGP115" s="23"/>
      <c r="JGQ115" s="23"/>
      <c r="JGR115" s="23"/>
      <c r="JGS115" s="23"/>
      <c r="JGT115" s="23"/>
      <c r="JGU115" s="23"/>
      <c r="JGV115" s="23"/>
      <c r="JGW115" s="23"/>
      <c r="JGX115" s="23"/>
      <c r="JGY115" s="23"/>
      <c r="JGZ115" s="23"/>
      <c r="JHA115" s="23"/>
      <c r="JHB115" s="23"/>
      <c r="JHC115" s="23"/>
      <c r="JHD115" s="23"/>
      <c r="JHE115" s="23"/>
      <c r="JHF115" s="22"/>
      <c r="JHG115" s="23"/>
      <c r="JHH115" s="23"/>
      <c r="JHI115" s="23"/>
      <c r="JHJ115" s="23"/>
      <c r="JHK115" s="23"/>
      <c r="JHL115" s="23"/>
      <c r="JHM115" s="23"/>
      <c r="JHN115" s="23"/>
      <c r="JHO115" s="23"/>
      <c r="JHP115" s="23"/>
      <c r="JHQ115" s="23"/>
      <c r="JHR115" s="23"/>
      <c r="JHS115" s="23"/>
      <c r="JHT115" s="23"/>
      <c r="JHU115" s="23"/>
      <c r="JHV115" s="23"/>
      <c r="JHW115" s="23"/>
      <c r="JHX115" s="23"/>
      <c r="JHY115" s="23"/>
      <c r="JHZ115" s="23"/>
      <c r="JIA115" s="23"/>
      <c r="JIB115" s="22"/>
      <c r="JIC115" s="23"/>
      <c r="JID115" s="23"/>
      <c r="JIE115" s="23"/>
      <c r="JIF115" s="23"/>
      <c r="JIG115" s="23"/>
      <c r="JIH115" s="23"/>
      <c r="JII115" s="23"/>
      <c r="JIJ115" s="23"/>
      <c r="JIK115" s="23"/>
      <c r="JIL115" s="23"/>
      <c r="JIM115" s="23"/>
      <c r="JIN115" s="23"/>
      <c r="JIO115" s="23"/>
      <c r="JIP115" s="23"/>
      <c r="JIQ115" s="23"/>
      <c r="JIR115" s="23"/>
      <c r="JIS115" s="23"/>
      <c r="JIT115" s="23"/>
      <c r="JIU115" s="23"/>
      <c r="JIV115" s="23"/>
      <c r="JIW115" s="23"/>
      <c r="JIX115" s="22"/>
      <c r="JIY115" s="23"/>
      <c r="JIZ115" s="23"/>
      <c r="JJA115" s="23"/>
      <c r="JJB115" s="23"/>
      <c r="JJC115" s="23"/>
      <c r="JJD115" s="23"/>
      <c r="JJE115" s="23"/>
      <c r="JJF115" s="23"/>
      <c r="JJG115" s="23"/>
      <c r="JJH115" s="23"/>
      <c r="JJI115" s="23"/>
      <c r="JJJ115" s="23"/>
      <c r="JJK115" s="23"/>
      <c r="JJL115" s="23"/>
      <c r="JJM115" s="23"/>
      <c r="JJN115" s="23"/>
      <c r="JJO115" s="23"/>
      <c r="JJP115" s="23"/>
      <c r="JJQ115" s="23"/>
      <c r="JJR115" s="23"/>
      <c r="JJS115" s="23"/>
      <c r="JJT115" s="22"/>
      <c r="JJU115" s="23"/>
      <c r="JJV115" s="23"/>
      <c r="JJW115" s="23"/>
      <c r="JJX115" s="23"/>
      <c r="JJY115" s="23"/>
      <c r="JJZ115" s="23"/>
      <c r="JKA115" s="23"/>
      <c r="JKB115" s="23"/>
      <c r="JKC115" s="23"/>
      <c r="JKD115" s="23"/>
      <c r="JKE115" s="23"/>
      <c r="JKF115" s="23"/>
      <c r="JKG115" s="23"/>
      <c r="JKH115" s="23"/>
      <c r="JKI115" s="23"/>
      <c r="JKJ115" s="23"/>
      <c r="JKK115" s="23"/>
      <c r="JKL115" s="23"/>
      <c r="JKM115" s="23"/>
      <c r="JKN115" s="23"/>
      <c r="JKO115" s="23"/>
      <c r="JKP115" s="22"/>
      <c r="JKQ115" s="23"/>
      <c r="JKR115" s="23"/>
      <c r="JKS115" s="23"/>
      <c r="JKT115" s="23"/>
      <c r="JKU115" s="23"/>
      <c r="JKV115" s="23"/>
      <c r="JKW115" s="23"/>
      <c r="JKX115" s="23"/>
      <c r="JKY115" s="23"/>
      <c r="JKZ115" s="23"/>
      <c r="JLA115" s="23"/>
      <c r="JLB115" s="23"/>
      <c r="JLC115" s="23"/>
      <c r="JLD115" s="23"/>
      <c r="JLE115" s="23"/>
      <c r="JLF115" s="23"/>
      <c r="JLG115" s="23"/>
      <c r="JLH115" s="23"/>
      <c r="JLI115" s="23"/>
      <c r="JLJ115" s="23"/>
      <c r="JLK115" s="23"/>
      <c r="JLL115" s="22"/>
      <c r="JLM115" s="23"/>
      <c r="JLN115" s="23"/>
      <c r="JLO115" s="23"/>
      <c r="JLP115" s="23"/>
      <c r="JLQ115" s="23"/>
      <c r="JLR115" s="23"/>
      <c r="JLS115" s="23"/>
      <c r="JLT115" s="23"/>
      <c r="JLU115" s="23"/>
      <c r="JLV115" s="23"/>
      <c r="JLW115" s="23"/>
      <c r="JLX115" s="23"/>
      <c r="JLY115" s="23"/>
      <c r="JLZ115" s="23"/>
      <c r="JMA115" s="23"/>
      <c r="JMB115" s="23"/>
      <c r="JMC115" s="23"/>
      <c r="JMD115" s="23"/>
      <c r="JME115" s="23"/>
      <c r="JMF115" s="23"/>
      <c r="JMG115" s="23"/>
      <c r="JMH115" s="22"/>
      <c r="JMI115" s="23"/>
      <c r="JMJ115" s="23"/>
      <c r="JMK115" s="23"/>
      <c r="JML115" s="23"/>
      <c r="JMM115" s="23"/>
      <c r="JMN115" s="23"/>
      <c r="JMO115" s="23"/>
      <c r="JMP115" s="23"/>
      <c r="JMQ115" s="23"/>
      <c r="JMR115" s="23"/>
      <c r="JMS115" s="23"/>
      <c r="JMT115" s="23"/>
      <c r="JMU115" s="23"/>
      <c r="JMV115" s="23"/>
      <c r="JMW115" s="23"/>
      <c r="JMX115" s="23"/>
      <c r="JMY115" s="23"/>
      <c r="JMZ115" s="23"/>
      <c r="JNA115" s="23"/>
      <c r="JNB115" s="23"/>
      <c r="JNC115" s="23"/>
      <c r="JND115" s="22"/>
      <c r="JNE115" s="23"/>
      <c r="JNF115" s="23"/>
      <c r="JNG115" s="23"/>
      <c r="JNH115" s="23"/>
      <c r="JNI115" s="23"/>
      <c r="JNJ115" s="23"/>
      <c r="JNK115" s="23"/>
      <c r="JNL115" s="23"/>
      <c r="JNM115" s="23"/>
      <c r="JNN115" s="23"/>
      <c r="JNO115" s="23"/>
      <c r="JNP115" s="23"/>
      <c r="JNQ115" s="23"/>
      <c r="JNR115" s="23"/>
      <c r="JNS115" s="23"/>
      <c r="JNT115" s="23"/>
      <c r="JNU115" s="23"/>
      <c r="JNV115" s="23"/>
      <c r="JNW115" s="23"/>
      <c r="JNX115" s="23"/>
      <c r="JNY115" s="23"/>
      <c r="JNZ115" s="22"/>
      <c r="JOA115" s="23"/>
      <c r="JOB115" s="23"/>
      <c r="JOC115" s="23"/>
      <c r="JOD115" s="23"/>
      <c r="JOE115" s="23"/>
      <c r="JOF115" s="23"/>
      <c r="JOG115" s="23"/>
      <c r="JOH115" s="23"/>
      <c r="JOI115" s="23"/>
      <c r="JOJ115" s="23"/>
      <c r="JOK115" s="23"/>
      <c r="JOL115" s="23"/>
      <c r="JOM115" s="23"/>
      <c r="JON115" s="23"/>
      <c r="JOO115" s="23"/>
      <c r="JOP115" s="23"/>
      <c r="JOQ115" s="23"/>
      <c r="JOR115" s="23"/>
      <c r="JOS115" s="23"/>
      <c r="JOT115" s="23"/>
      <c r="JOU115" s="23"/>
      <c r="JOV115" s="22"/>
      <c r="JOW115" s="23"/>
      <c r="JOX115" s="23"/>
      <c r="JOY115" s="23"/>
      <c r="JOZ115" s="23"/>
      <c r="JPA115" s="23"/>
      <c r="JPB115" s="23"/>
      <c r="JPC115" s="23"/>
      <c r="JPD115" s="23"/>
      <c r="JPE115" s="23"/>
      <c r="JPF115" s="23"/>
      <c r="JPG115" s="23"/>
      <c r="JPH115" s="23"/>
      <c r="JPI115" s="23"/>
      <c r="JPJ115" s="23"/>
      <c r="JPK115" s="23"/>
      <c r="JPL115" s="23"/>
      <c r="JPM115" s="23"/>
      <c r="JPN115" s="23"/>
      <c r="JPO115" s="23"/>
      <c r="JPP115" s="23"/>
      <c r="JPQ115" s="23"/>
      <c r="JPR115" s="22"/>
      <c r="JPS115" s="23"/>
      <c r="JPT115" s="23"/>
      <c r="JPU115" s="23"/>
      <c r="JPV115" s="23"/>
      <c r="JPW115" s="23"/>
      <c r="JPX115" s="23"/>
      <c r="JPY115" s="23"/>
      <c r="JPZ115" s="23"/>
      <c r="JQA115" s="23"/>
      <c r="JQB115" s="23"/>
      <c r="JQC115" s="23"/>
      <c r="JQD115" s="23"/>
      <c r="JQE115" s="23"/>
      <c r="JQF115" s="23"/>
      <c r="JQG115" s="23"/>
      <c r="JQH115" s="23"/>
      <c r="JQI115" s="23"/>
      <c r="JQJ115" s="23"/>
      <c r="JQK115" s="23"/>
      <c r="JQL115" s="23"/>
      <c r="JQM115" s="23"/>
      <c r="JQN115" s="22"/>
      <c r="JQO115" s="23"/>
      <c r="JQP115" s="23"/>
      <c r="JQQ115" s="23"/>
      <c r="JQR115" s="23"/>
      <c r="JQS115" s="23"/>
      <c r="JQT115" s="23"/>
      <c r="JQU115" s="23"/>
      <c r="JQV115" s="23"/>
      <c r="JQW115" s="23"/>
      <c r="JQX115" s="23"/>
      <c r="JQY115" s="23"/>
      <c r="JQZ115" s="23"/>
      <c r="JRA115" s="23"/>
      <c r="JRB115" s="23"/>
      <c r="JRC115" s="23"/>
      <c r="JRD115" s="23"/>
      <c r="JRE115" s="23"/>
      <c r="JRF115" s="23"/>
      <c r="JRG115" s="23"/>
      <c r="JRH115" s="23"/>
      <c r="JRI115" s="23"/>
      <c r="JRJ115" s="22"/>
      <c r="JRK115" s="23"/>
      <c r="JRL115" s="23"/>
      <c r="JRM115" s="23"/>
      <c r="JRN115" s="23"/>
      <c r="JRO115" s="23"/>
      <c r="JRP115" s="23"/>
      <c r="JRQ115" s="23"/>
      <c r="JRR115" s="23"/>
      <c r="JRS115" s="23"/>
      <c r="JRT115" s="23"/>
      <c r="JRU115" s="23"/>
      <c r="JRV115" s="23"/>
      <c r="JRW115" s="23"/>
      <c r="JRX115" s="23"/>
      <c r="JRY115" s="23"/>
      <c r="JRZ115" s="23"/>
      <c r="JSA115" s="23"/>
      <c r="JSB115" s="23"/>
      <c r="JSC115" s="23"/>
      <c r="JSD115" s="23"/>
      <c r="JSE115" s="23"/>
      <c r="JSF115" s="22"/>
      <c r="JSG115" s="23"/>
      <c r="JSH115" s="23"/>
      <c r="JSI115" s="23"/>
      <c r="JSJ115" s="23"/>
      <c r="JSK115" s="23"/>
      <c r="JSL115" s="23"/>
      <c r="JSM115" s="23"/>
      <c r="JSN115" s="23"/>
      <c r="JSO115" s="23"/>
      <c r="JSP115" s="23"/>
      <c r="JSQ115" s="23"/>
      <c r="JSR115" s="23"/>
      <c r="JSS115" s="23"/>
      <c r="JST115" s="23"/>
      <c r="JSU115" s="23"/>
      <c r="JSV115" s="23"/>
      <c r="JSW115" s="23"/>
      <c r="JSX115" s="23"/>
      <c r="JSY115" s="23"/>
      <c r="JSZ115" s="23"/>
      <c r="JTA115" s="23"/>
      <c r="JTB115" s="22"/>
      <c r="JTC115" s="23"/>
      <c r="JTD115" s="23"/>
      <c r="JTE115" s="23"/>
      <c r="JTF115" s="23"/>
      <c r="JTG115" s="23"/>
      <c r="JTH115" s="23"/>
      <c r="JTI115" s="23"/>
      <c r="JTJ115" s="23"/>
      <c r="JTK115" s="23"/>
      <c r="JTL115" s="23"/>
      <c r="JTM115" s="23"/>
      <c r="JTN115" s="23"/>
      <c r="JTO115" s="23"/>
      <c r="JTP115" s="23"/>
      <c r="JTQ115" s="23"/>
      <c r="JTR115" s="23"/>
      <c r="JTS115" s="23"/>
      <c r="JTT115" s="23"/>
      <c r="JTU115" s="23"/>
      <c r="JTV115" s="23"/>
      <c r="JTW115" s="23"/>
      <c r="JTX115" s="22"/>
      <c r="JTY115" s="23"/>
      <c r="JTZ115" s="23"/>
      <c r="JUA115" s="23"/>
      <c r="JUB115" s="23"/>
      <c r="JUC115" s="23"/>
      <c r="JUD115" s="23"/>
      <c r="JUE115" s="23"/>
      <c r="JUF115" s="23"/>
      <c r="JUG115" s="23"/>
      <c r="JUH115" s="23"/>
      <c r="JUI115" s="23"/>
      <c r="JUJ115" s="23"/>
      <c r="JUK115" s="23"/>
      <c r="JUL115" s="23"/>
      <c r="JUM115" s="23"/>
      <c r="JUN115" s="23"/>
      <c r="JUO115" s="23"/>
      <c r="JUP115" s="23"/>
      <c r="JUQ115" s="23"/>
      <c r="JUR115" s="23"/>
      <c r="JUS115" s="23"/>
      <c r="JUT115" s="22"/>
      <c r="JUU115" s="23"/>
      <c r="JUV115" s="23"/>
      <c r="JUW115" s="23"/>
      <c r="JUX115" s="23"/>
      <c r="JUY115" s="23"/>
      <c r="JUZ115" s="23"/>
      <c r="JVA115" s="23"/>
      <c r="JVB115" s="23"/>
      <c r="JVC115" s="23"/>
      <c r="JVD115" s="23"/>
      <c r="JVE115" s="23"/>
      <c r="JVF115" s="23"/>
      <c r="JVG115" s="23"/>
      <c r="JVH115" s="23"/>
      <c r="JVI115" s="23"/>
      <c r="JVJ115" s="23"/>
      <c r="JVK115" s="23"/>
      <c r="JVL115" s="23"/>
      <c r="JVM115" s="23"/>
      <c r="JVN115" s="23"/>
      <c r="JVO115" s="23"/>
      <c r="JVP115" s="22"/>
      <c r="JVQ115" s="23"/>
      <c r="JVR115" s="23"/>
      <c r="JVS115" s="23"/>
      <c r="JVT115" s="23"/>
      <c r="JVU115" s="23"/>
      <c r="JVV115" s="23"/>
      <c r="JVW115" s="23"/>
      <c r="JVX115" s="23"/>
      <c r="JVY115" s="23"/>
      <c r="JVZ115" s="23"/>
      <c r="JWA115" s="23"/>
      <c r="JWB115" s="23"/>
      <c r="JWC115" s="23"/>
      <c r="JWD115" s="23"/>
      <c r="JWE115" s="23"/>
      <c r="JWF115" s="23"/>
      <c r="JWG115" s="23"/>
      <c r="JWH115" s="23"/>
      <c r="JWI115" s="23"/>
      <c r="JWJ115" s="23"/>
      <c r="JWK115" s="23"/>
      <c r="JWL115" s="22"/>
      <c r="JWM115" s="23"/>
      <c r="JWN115" s="23"/>
      <c r="JWO115" s="23"/>
      <c r="JWP115" s="23"/>
      <c r="JWQ115" s="23"/>
      <c r="JWR115" s="23"/>
      <c r="JWS115" s="23"/>
      <c r="JWT115" s="23"/>
      <c r="JWU115" s="23"/>
      <c r="JWV115" s="23"/>
      <c r="JWW115" s="23"/>
      <c r="JWX115" s="23"/>
      <c r="JWY115" s="23"/>
      <c r="JWZ115" s="23"/>
      <c r="JXA115" s="23"/>
      <c r="JXB115" s="23"/>
      <c r="JXC115" s="23"/>
      <c r="JXD115" s="23"/>
      <c r="JXE115" s="23"/>
      <c r="JXF115" s="23"/>
      <c r="JXG115" s="23"/>
      <c r="JXH115" s="22"/>
      <c r="JXI115" s="23"/>
      <c r="JXJ115" s="23"/>
      <c r="JXK115" s="23"/>
      <c r="JXL115" s="23"/>
      <c r="JXM115" s="23"/>
      <c r="JXN115" s="23"/>
      <c r="JXO115" s="23"/>
      <c r="JXP115" s="23"/>
      <c r="JXQ115" s="23"/>
      <c r="JXR115" s="23"/>
      <c r="JXS115" s="23"/>
      <c r="JXT115" s="23"/>
      <c r="JXU115" s="23"/>
      <c r="JXV115" s="23"/>
      <c r="JXW115" s="23"/>
      <c r="JXX115" s="23"/>
      <c r="JXY115" s="23"/>
      <c r="JXZ115" s="23"/>
      <c r="JYA115" s="23"/>
      <c r="JYB115" s="23"/>
      <c r="JYC115" s="23"/>
      <c r="JYD115" s="22"/>
      <c r="JYE115" s="23"/>
      <c r="JYF115" s="23"/>
      <c r="JYG115" s="23"/>
      <c r="JYH115" s="23"/>
      <c r="JYI115" s="23"/>
      <c r="JYJ115" s="23"/>
      <c r="JYK115" s="23"/>
      <c r="JYL115" s="23"/>
      <c r="JYM115" s="23"/>
      <c r="JYN115" s="23"/>
      <c r="JYO115" s="23"/>
      <c r="JYP115" s="23"/>
      <c r="JYQ115" s="23"/>
      <c r="JYR115" s="23"/>
      <c r="JYS115" s="23"/>
      <c r="JYT115" s="23"/>
      <c r="JYU115" s="23"/>
      <c r="JYV115" s="23"/>
      <c r="JYW115" s="23"/>
      <c r="JYX115" s="23"/>
      <c r="JYY115" s="23"/>
      <c r="JYZ115" s="22"/>
      <c r="JZA115" s="23"/>
      <c r="JZB115" s="23"/>
      <c r="JZC115" s="23"/>
      <c r="JZD115" s="23"/>
      <c r="JZE115" s="23"/>
      <c r="JZF115" s="23"/>
      <c r="JZG115" s="23"/>
      <c r="JZH115" s="23"/>
      <c r="JZI115" s="23"/>
      <c r="JZJ115" s="23"/>
      <c r="JZK115" s="23"/>
      <c r="JZL115" s="23"/>
      <c r="JZM115" s="23"/>
      <c r="JZN115" s="23"/>
      <c r="JZO115" s="23"/>
      <c r="JZP115" s="23"/>
      <c r="JZQ115" s="23"/>
      <c r="JZR115" s="23"/>
      <c r="JZS115" s="23"/>
      <c r="JZT115" s="23"/>
      <c r="JZU115" s="23"/>
      <c r="JZV115" s="22"/>
      <c r="JZW115" s="23"/>
      <c r="JZX115" s="23"/>
      <c r="JZY115" s="23"/>
      <c r="JZZ115" s="23"/>
      <c r="KAA115" s="23"/>
      <c r="KAB115" s="23"/>
      <c r="KAC115" s="23"/>
      <c r="KAD115" s="23"/>
      <c r="KAE115" s="23"/>
      <c r="KAF115" s="23"/>
      <c r="KAG115" s="23"/>
      <c r="KAH115" s="23"/>
      <c r="KAI115" s="23"/>
      <c r="KAJ115" s="23"/>
      <c r="KAK115" s="23"/>
      <c r="KAL115" s="23"/>
      <c r="KAM115" s="23"/>
      <c r="KAN115" s="23"/>
      <c r="KAO115" s="23"/>
      <c r="KAP115" s="23"/>
      <c r="KAQ115" s="23"/>
      <c r="KAR115" s="22"/>
      <c r="KAS115" s="23"/>
      <c r="KAT115" s="23"/>
      <c r="KAU115" s="23"/>
      <c r="KAV115" s="23"/>
      <c r="KAW115" s="23"/>
      <c r="KAX115" s="23"/>
      <c r="KAY115" s="23"/>
      <c r="KAZ115" s="23"/>
      <c r="KBA115" s="23"/>
      <c r="KBB115" s="23"/>
      <c r="KBC115" s="23"/>
      <c r="KBD115" s="23"/>
      <c r="KBE115" s="23"/>
      <c r="KBF115" s="23"/>
      <c r="KBG115" s="23"/>
      <c r="KBH115" s="23"/>
      <c r="KBI115" s="23"/>
      <c r="KBJ115" s="23"/>
      <c r="KBK115" s="23"/>
      <c r="KBL115" s="23"/>
      <c r="KBM115" s="23"/>
      <c r="KBN115" s="22"/>
      <c r="KBO115" s="23"/>
      <c r="KBP115" s="23"/>
      <c r="KBQ115" s="23"/>
      <c r="KBR115" s="23"/>
      <c r="KBS115" s="23"/>
      <c r="KBT115" s="23"/>
      <c r="KBU115" s="23"/>
      <c r="KBV115" s="23"/>
      <c r="KBW115" s="23"/>
      <c r="KBX115" s="23"/>
      <c r="KBY115" s="23"/>
      <c r="KBZ115" s="23"/>
      <c r="KCA115" s="23"/>
      <c r="KCB115" s="23"/>
      <c r="KCC115" s="23"/>
      <c r="KCD115" s="23"/>
      <c r="KCE115" s="23"/>
      <c r="KCF115" s="23"/>
      <c r="KCG115" s="23"/>
      <c r="KCH115" s="23"/>
      <c r="KCI115" s="23"/>
      <c r="KCJ115" s="22"/>
      <c r="KCK115" s="23"/>
      <c r="KCL115" s="23"/>
      <c r="KCM115" s="23"/>
      <c r="KCN115" s="23"/>
      <c r="KCO115" s="23"/>
      <c r="KCP115" s="23"/>
      <c r="KCQ115" s="23"/>
      <c r="KCR115" s="23"/>
      <c r="KCS115" s="23"/>
      <c r="KCT115" s="23"/>
      <c r="KCU115" s="23"/>
      <c r="KCV115" s="23"/>
      <c r="KCW115" s="23"/>
      <c r="KCX115" s="23"/>
      <c r="KCY115" s="23"/>
      <c r="KCZ115" s="23"/>
      <c r="KDA115" s="23"/>
      <c r="KDB115" s="23"/>
      <c r="KDC115" s="23"/>
      <c r="KDD115" s="23"/>
      <c r="KDE115" s="23"/>
      <c r="KDF115" s="22"/>
      <c r="KDG115" s="23"/>
      <c r="KDH115" s="23"/>
      <c r="KDI115" s="23"/>
      <c r="KDJ115" s="23"/>
      <c r="KDK115" s="23"/>
      <c r="KDL115" s="23"/>
      <c r="KDM115" s="23"/>
      <c r="KDN115" s="23"/>
      <c r="KDO115" s="23"/>
      <c r="KDP115" s="23"/>
      <c r="KDQ115" s="23"/>
      <c r="KDR115" s="23"/>
      <c r="KDS115" s="23"/>
      <c r="KDT115" s="23"/>
      <c r="KDU115" s="23"/>
      <c r="KDV115" s="23"/>
      <c r="KDW115" s="23"/>
      <c r="KDX115" s="23"/>
      <c r="KDY115" s="23"/>
      <c r="KDZ115" s="23"/>
      <c r="KEA115" s="23"/>
      <c r="KEB115" s="22"/>
      <c r="KEC115" s="23"/>
      <c r="KED115" s="23"/>
      <c r="KEE115" s="23"/>
      <c r="KEF115" s="23"/>
      <c r="KEG115" s="23"/>
      <c r="KEH115" s="23"/>
      <c r="KEI115" s="23"/>
      <c r="KEJ115" s="23"/>
      <c r="KEK115" s="23"/>
      <c r="KEL115" s="23"/>
      <c r="KEM115" s="23"/>
      <c r="KEN115" s="23"/>
      <c r="KEO115" s="23"/>
      <c r="KEP115" s="23"/>
      <c r="KEQ115" s="23"/>
      <c r="KER115" s="23"/>
      <c r="KES115" s="23"/>
      <c r="KET115" s="23"/>
      <c r="KEU115" s="23"/>
      <c r="KEV115" s="23"/>
      <c r="KEW115" s="23"/>
      <c r="KEX115" s="22"/>
      <c r="KEY115" s="23"/>
      <c r="KEZ115" s="23"/>
      <c r="KFA115" s="23"/>
      <c r="KFB115" s="23"/>
      <c r="KFC115" s="23"/>
      <c r="KFD115" s="23"/>
      <c r="KFE115" s="23"/>
      <c r="KFF115" s="23"/>
      <c r="KFG115" s="23"/>
      <c r="KFH115" s="23"/>
      <c r="KFI115" s="23"/>
      <c r="KFJ115" s="23"/>
      <c r="KFK115" s="23"/>
      <c r="KFL115" s="23"/>
      <c r="KFM115" s="23"/>
      <c r="KFN115" s="23"/>
      <c r="KFO115" s="23"/>
      <c r="KFP115" s="23"/>
      <c r="KFQ115" s="23"/>
      <c r="KFR115" s="23"/>
      <c r="KFS115" s="23"/>
      <c r="KFT115" s="22"/>
      <c r="KFU115" s="23"/>
      <c r="KFV115" s="23"/>
      <c r="KFW115" s="23"/>
      <c r="KFX115" s="23"/>
      <c r="KFY115" s="23"/>
      <c r="KFZ115" s="23"/>
      <c r="KGA115" s="23"/>
      <c r="KGB115" s="23"/>
      <c r="KGC115" s="23"/>
      <c r="KGD115" s="23"/>
      <c r="KGE115" s="23"/>
      <c r="KGF115" s="23"/>
      <c r="KGG115" s="23"/>
      <c r="KGH115" s="23"/>
      <c r="KGI115" s="23"/>
      <c r="KGJ115" s="23"/>
      <c r="KGK115" s="23"/>
      <c r="KGL115" s="23"/>
      <c r="KGM115" s="23"/>
      <c r="KGN115" s="23"/>
      <c r="KGO115" s="23"/>
      <c r="KGP115" s="22"/>
      <c r="KGQ115" s="23"/>
      <c r="KGR115" s="23"/>
      <c r="KGS115" s="23"/>
      <c r="KGT115" s="23"/>
      <c r="KGU115" s="23"/>
      <c r="KGV115" s="23"/>
      <c r="KGW115" s="23"/>
      <c r="KGX115" s="23"/>
      <c r="KGY115" s="23"/>
      <c r="KGZ115" s="23"/>
      <c r="KHA115" s="23"/>
      <c r="KHB115" s="23"/>
      <c r="KHC115" s="23"/>
      <c r="KHD115" s="23"/>
      <c r="KHE115" s="23"/>
      <c r="KHF115" s="23"/>
      <c r="KHG115" s="23"/>
      <c r="KHH115" s="23"/>
      <c r="KHI115" s="23"/>
      <c r="KHJ115" s="23"/>
      <c r="KHK115" s="23"/>
      <c r="KHL115" s="22"/>
      <c r="KHM115" s="23"/>
      <c r="KHN115" s="23"/>
      <c r="KHO115" s="23"/>
      <c r="KHP115" s="23"/>
      <c r="KHQ115" s="23"/>
      <c r="KHR115" s="23"/>
      <c r="KHS115" s="23"/>
      <c r="KHT115" s="23"/>
      <c r="KHU115" s="23"/>
      <c r="KHV115" s="23"/>
      <c r="KHW115" s="23"/>
      <c r="KHX115" s="23"/>
      <c r="KHY115" s="23"/>
      <c r="KHZ115" s="23"/>
      <c r="KIA115" s="23"/>
      <c r="KIB115" s="23"/>
      <c r="KIC115" s="23"/>
      <c r="KID115" s="23"/>
      <c r="KIE115" s="23"/>
      <c r="KIF115" s="23"/>
      <c r="KIG115" s="23"/>
      <c r="KIH115" s="22"/>
      <c r="KII115" s="23"/>
      <c r="KIJ115" s="23"/>
      <c r="KIK115" s="23"/>
      <c r="KIL115" s="23"/>
      <c r="KIM115" s="23"/>
      <c r="KIN115" s="23"/>
      <c r="KIO115" s="23"/>
      <c r="KIP115" s="23"/>
      <c r="KIQ115" s="23"/>
      <c r="KIR115" s="23"/>
      <c r="KIS115" s="23"/>
      <c r="KIT115" s="23"/>
      <c r="KIU115" s="23"/>
      <c r="KIV115" s="23"/>
      <c r="KIW115" s="23"/>
      <c r="KIX115" s="23"/>
      <c r="KIY115" s="23"/>
      <c r="KIZ115" s="23"/>
      <c r="KJA115" s="23"/>
      <c r="KJB115" s="23"/>
      <c r="KJC115" s="23"/>
      <c r="KJD115" s="22"/>
      <c r="KJE115" s="23"/>
      <c r="KJF115" s="23"/>
      <c r="KJG115" s="23"/>
      <c r="KJH115" s="23"/>
      <c r="KJI115" s="23"/>
      <c r="KJJ115" s="23"/>
      <c r="KJK115" s="23"/>
      <c r="KJL115" s="23"/>
      <c r="KJM115" s="23"/>
      <c r="KJN115" s="23"/>
      <c r="KJO115" s="23"/>
      <c r="KJP115" s="23"/>
      <c r="KJQ115" s="23"/>
      <c r="KJR115" s="23"/>
      <c r="KJS115" s="23"/>
      <c r="KJT115" s="23"/>
      <c r="KJU115" s="23"/>
      <c r="KJV115" s="23"/>
      <c r="KJW115" s="23"/>
      <c r="KJX115" s="23"/>
      <c r="KJY115" s="23"/>
      <c r="KJZ115" s="22"/>
      <c r="KKA115" s="23"/>
      <c r="KKB115" s="23"/>
      <c r="KKC115" s="23"/>
      <c r="KKD115" s="23"/>
      <c r="KKE115" s="23"/>
      <c r="KKF115" s="23"/>
      <c r="KKG115" s="23"/>
      <c r="KKH115" s="23"/>
      <c r="KKI115" s="23"/>
      <c r="KKJ115" s="23"/>
      <c r="KKK115" s="23"/>
      <c r="KKL115" s="23"/>
      <c r="KKM115" s="23"/>
      <c r="KKN115" s="23"/>
      <c r="KKO115" s="23"/>
      <c r="KKP115" s="23"/>
      <c r="KKQ115" s="23"/>
      <c r="KKR115" s="23"/>
      <c r="KKS115" s="23"/>
      <c r="KKT115" s="23"/>
      <c r="KKU115" s="23"/>
      <c r="KKV115" s="22"/>
      <c r="KKW115" s="23"/>
      <c r="KKX115" s="23"/>
      <c r="KKY115" s="23"/>
      <c r="KKZ115" s="23"/>
      <c r="KLA115" s="23"/>
      <c r="KLB115" s="23"/>
      <c r="KLC115" s="23"/>
      <c r="KLD115" s="23"/>
      <c r="KLE115" s="23"/>
      <c r="KLF115" s="23"/>
      <c r="KLG115" s="23"/>
      <c r="KLH115" s="23"/>
      <c r="KLI115" s="23"/>
      <c r="KLJ115" s="23"/>
      <c r="KLK115" s="23"/>
      <c r="KLL115" s="23"/>
      <c r="KLM115" s="23"/>
      <c r="KLN115" s="23"/>
      <c r="KLO115" s="23"/>
      <c r="KLP115" s="23"/>
      <c r="KLQ115" s="23"/>
      <c r="KLR115" s="22"/>
      <c r="KLS115" s="23"/>
      <c r="KLT115" s="23"/>
      <c r="KLU115" s="23"/>
      <c r="KLV115" s="23"/>
      <c r="KLW115" s="23"/>
      <c r="KLX115" s="23"/>
      <c r="KLY115" s="23"/>
      <c r="KLZ115" s="23"/>
      <c r="KMA115" s="23"/>
      <c r="KMB115" s="23"/>
      <c r="KMC115" s="23"/>
      <c r="KMD115" s="23"/>
      <c r="KME115" s="23"/>
      <c r="KMF115" s="23"/>
      <c r="KMG115" s="23"/>
      <c r="KMH115" s="23"/>
      <c r="KMI115" s="23"/>
      <c r="KMJ115" s="23"/>
      <c r="KMK115" s="23"/>
      <c r="KML115" s="23"/>
      <c r="KMM115" s="23"/>
      <c r="KMN115" s="22"/>
      <c r="KMO115" s="23"/>
      <c r="KMP115" s="23"/>
      <c r="KMQ115" s="23"/>
      <c r="KMR115" s="23"/>
      <c r="KMS115" s="23"/>
      <c r="KMT115" s="23"/>
      <c r="KMU115" s="23"/>
      <c r="KMV115" s="23"/>
      <c r="KMW115" s="23"/>
      <c r="KMX115" s="23"/>
      <c r="KMY115" s="23"/>
      <c r="KMZ115" s="23"/>
      <c r="KNA115" s="23"/>
      <c r="KNB115" s="23"/>
      <c r="KNC115" s="23"/>
      <c r="KND115" s="23"/>
      <c r="KNE115" s="23"/>
      <c r="KNF115" s="23"/>
      <c r="KNG115" s="23"/>
      <c r="KNH115" s="23"/>
      <c r="KNI115" s="23"/>
      <c r="KNJ115" s="22"/>
      <c r="KNK115" s="23"/>
      <c r="KNL115" s="23"/>
      <c r="KNM115" s="23"/>
      <c r="KNN115" s="23"/>
      <c r="KNO115" s="23"/>
      <c r="KNP115" s="23"/>
      <c r="KNQ115" s="23"/>
      <c r="KNR115" s="23"/>
      <c r="KNS115" s="23"/>
      <c r="KNT115" s="23"/>
      <c r="KNU115" s="23"/>
      <c r="KNV115" s="23"/>
      <c r="KNW115" s="23"/>
      <c r="KNX115" s="23"/>
      <c r="KNY115" s="23"/>
      <c r="KNZ115" s="23"/>
      <c r="KOA115" s="23"/>
      <c r="KOB115" s="23"/>
      <c r="KOC115" s="23"/>
      <c r="KOD115" s="23"/>
      <c r="KOE115" s="23"/>
      <c r="KOF115" s="22"/>
      <c r="KOG115" s="23"/>
      <c r="KOH115" s="23"/>
      <c r="KOI115" s="23"/>
      <c r="KOJ115" s="23"/>
      <c r="KOK115" s="23"/>
      <c r="KOL115" s="23"/>
      <c r="KOM115" s="23"/>
      <c r="KON115" s="23"/>
      <c r="KOO115" s="23"/>
      <c r="KOP115" s="23"/>
      <c r="KOQ115" s="23"/>
      <c r="KOR115" s="23"/>
      <c r="KOS115" s="23"/>
      <c r="KOT115" s="23"/>
      <c r="KOU115" s="23"/>
      <c r="KOV115" s="23"/>
      <c r="KOW115" s="23"/>
      <c r="KOX115" s="23"/>
      <c r="KOY115" s="23"/>
      <c r="KOZ115" s="23"/>
      <c r="KPA115" s="23"/>
      <c r="KPB115" s="22"/>
      <c r="KPC115" s="23"/>
      <c r="KPD115" s="23"/>
      <c r="KPE115" s="23"/>
      <c r="KPF115" s="23"/>
      <c r="KPG115" s="23"/>
      <c r="KPH115" s="23"/>
      <c r="KPI115" s="23"/>
      <c r="KPJ115" s="23"/>
      <c r="KPK115" s="23"/>
      <c r="KPL115" s="23"/>
      <c r="KPM115" s="23"/>
      <c r="KPN115" s="23"/>
      <c r="KPO115" s="23"/>
      <c r="KPP115" s="23"/>
      <c r="KPQ115" s="23"/>
      <c r="KPR115" s="23"/>
      <c r="KPS115" s="23"/>
      <c r="KPT115" s="23"/>
      <c r="KPU115" s="23"/>
      <c r="KPV115" s="23"/>
      <c r="KPW115" s="23"/>
      <c r="KPX115" s="22"/>
      <c r="KPY115" s="23"/>
      <c r="KPZ115" s="23"/>
      <c r="KQA115" s="23"/>
      <c r="KQB115" s="23"/>
      <c r="KQC115" s="23"/>
      <c r="KQD115" s="23"/>
      <c r="KQE115" s="23"/>
      <c r="KQF115" s="23"/>
      <c r="KQG115" s="23"/>
      <c r="KQH115" s="23"/>
      <c r="KQI115" s="23"/>
      <c r="KQJ115" s="23"/>
      <c r="KQK115" s="23"/>
      <c r="KQL115" s="23"/>
      <c r="KQM115" s="23"/>
      <c r="KQN115" s="23"/>
      <c r="KQO115" s="23"/>
      <c r="KQP115" s="23"/>
      <c r="KQQ115" s="23"/>
      <c r="KQR115" s="23"/>
      <c r="KQS115" s="23"/>
      <c r="KQT115" s="22"/>
      <c r="KQU115" s="23"/>
      <c r="KQV115" s="23"/>
      <c r="KQW115" s="23"/>
      <c r="KQX115" s="23"/>
      <c r="KQY115" s="23"/>
      <c r="KQZ115" s="23"/>
      <c r="KRA115" s="23"/>
      <c r="KRB115" s="23"/>
      <c r="KRC115" s="23"/>
      <c r="KRD115" s="23"/>
      <c r="KRE115" s="23"/>
      <c r="KRF115" s="23"/>
      <c r="KRG115" s="23"/>
      <c r="KRH115" s="23"/>
      <c r="KRI115" s="23"/>
      <c r="KRJ115" s="23"/>
      <c r="KRK115" s="23"/>
      <c r="KRL115" s="23"/>
      <c r="KRM115" s="23"/>
      <c r="KRN115" s="23"/>
      <c r="KRO115" s="23"/>
      <c r="KRP115" s="22"/>
      <c r="KRQ115" s="23"/>
      <c r="KRR115" s="23"/>
      <c r="KRS115" s="23"/>
      <c r="KRT115" s="23"/>
      <c r="KRU115" s="23"/>
      <c r="KRV115" s="23"/>
      <c r="KRW115" s="23"/>
      <c r="KRX115" s="23"/>
      <c r="KRY115" s="23"/>
      <c r="KRZ115" s="23"/>
      <c r="KSA115" s="23"/>
      <c r="KSB115" s="23"/>
      <c r="KSC115" s="23"/>
      <c r="KSD115" s="23"/>
      <c r="KSE115" s="23"/>
      <c r="KSF115" s="23"/>
      <c r="KSG115" s="23"/>
      <c r="KSH115" s="23"/>
      <c r="KSI115" s="23"/>
      <c r="KSJ115" s="23"/>
      <c r="KSK115" s="23"/>
      <c r="KSL115" s="22"/>
      <c r="KSM115" s="23"/>
      <c r="KSN115" s="23"/>
      <c r="KSO115" s="23"/>
      <c r="KSP115" s="23"/>
      <c r="KSQ115" s="23"/>
      <c r="KSR115" s="23"/>
      <c r="KSS115" s="23"/>
      <c r="KST115" s="23"/>
      <c r="KSU115" s="23"/>
      <c r="KSV115" s="23"/>
      <c r="KSW115" s="23"/>
      <c r="KSX115" s="23"/>
      <c r="KSY115" s="23"/>
      <c r="KSZ115" s="23"/>
      <c r="KTA115" s="23"/>
      <c r="KTB115" s="23"/>
      <c r="KTC115" s="23"/>
      <c r="KTD115" s="23"/>
      <c r="KTE115" s="23"/>
      <c r="KTF115" s="23"/>
      <c r="KTG115" s="23"/>
      <c r="KTH115" s="22"/>
      <c r="KTI115" s="23"/>
      <c r="KTJ115" s="23"/>
      <c r="KTK115" s="23"/>
      <c r="KTL115" s="23"/>
      <c r="KTM115" s="23"/>
      <c r="KTN115" s="23"/>
      <c r="KTO115" s="23"/>
      <c r="KTP115" s="23"/>
      <c r="KTQ115" s="23"/>
      <c r="KTR115" s="23"/>
      <c r="KTS115" s="23"/>
      <c r="KTT115" s="23"/>
      <c r="KTU115" s="23"/>
      <c r="KTV115" s="23"/>
      <c r="KTW115" s="23"/>
      <c r="KTX115" s="23"/>
      <c r="KTY115" s="23"/>
      <c r="KTZ115" s="23"/>
      <c r="KUA115" s="23"/>
      <c r="KUB115" s="23"/>
      <c r="KUC115" s="23"/>
      <c r="KUD115" s="22"/>
      <c r="KUE115" s="23"/>
      <c r="KUF115" s="23"/>
      <c r="KUG115" s="23"/>
      <c r="KUH115" s="23"/>
      <c r="KUI115" s="23"/>
      <c r="KUJ115" s="23"/>
      <c r="KUK115" s="23"/>
      <c r="KUL115" s="23"/>
      <c r="KUM115" s="23"/>
      <c r="KUN115" s="23"/>
      <c r="KUO115" s="23"/>
      <c r="KUP115" s="23"/>
      <c r="KUQ115" s="23"/>
      <c r="KUR115" s="23"/>
      <c r="KUS115" s="23"/>
      <c r="KUT115" s="23"/>
      <c r="KUU115" s="23"/>
      <c r="KUV115" s="23"/>
      <c r="KUW115" s="23"/>
      <c r="KUX115" s="23"/>
      <c r="KUY115" s="23"/>
      <c r="KUZ115" s="22"/>
      <c r="KVA115" s="23"/>
      <c r="KVB115" s="23"/>
      <c r="KVC115" s="23"/>
      <c r="KVD115" s="23"/>
      <c r="KVE115" s="23"/>
      <c r="KVF115" s="23"/>
      <c r="KVG115" s="23"/>
      <c r="KVH115" s="23"/>
      <c r="KVI115" s="23"/>
      <c r="KVJ115" s="23"/>
      <c r="KVK115" s="23"/>
      <c r="KVL115" s="23"/>
      <c r="KVM115" s="23"/>
      <c r="KVN115" s="23"/>
      <c r="KVO115" s="23"/>
      <c r="KVP115" s="23"/>
      <c r="KVQ115" s="23"/>
      <c r="KVR115" s="23"/>
      <c r="KVS115" s="23"/>
      <c r="KVT115" s="23"/>
      <c r="KVU115" s="23"/>
      <c r="KVV115" s="22"/>
      <c r="KVW115" s="23"/>
      <c r="KVX115" s="23"/>
      <c r="KVY115" s="23"/>
      <c r="KVZ115" s="23"/>
      <c r="KWA115" s="23"/>
      <c r="KWB115" s="23"/>
      <c r="KWC115" s="23"/>
      <c r="KWD115" s="23"/>
      <c r="KWE115" s="23"/>
      <c r="KWF115" s="23"/>
      <c r="KWG115" s="23"/>
      <c r="KWH115" s="23"/>
      <c r="KWI115" s="23"/>
      <c r="KWJ115" s="23"/>
      <c r="KWK115" s="23"/>
      <c r="KWL115" s="23"/>
      <c r="KWM115" s="23"/>
      <c r="KWN115" s="23"/>
      <c r="KWO115" s="23"/>
      <c r="KWP115" s="23"/>
      <c r="KWQ115" s="23"/>
      <c r="KWR115" s="22"/>
      <c r="KWS115" s="23"/>
      <c r="KWT115" s="23"/>
      <c r="KWU115" s="23"/>
      <c r="KWV115" s="23"/>
      <c r="KWW115" s="23"/>
      <c r="KWX115" s="23"/>
      <c r="KWY115" s="23"/>
      <c r="KWZ115" s="23"/>
      <c r="KXA115" s="23"/>
      <c r="KXB115" s="23"/>
      <c r="KXC115" s="23"/>
      <c r="KXD115" s="23"/>
      <c r="KXE115" s="23"/>
      <c r="KXF115" s="23"/>
      <c r="KXG115" s="23"/>
      <c r="KXH115" s="23"/>
      <c r="KXI115" s="23"/>
      <c r="KXJ115" s="23"/>
      <c r="KXK115" s="23"/>
      <c r="KXL115" s="23"/>
      <c r="KXM115" s="23"/>
      <c r="KXN115" s="22"/>
      <c r="KXO115" s="23"/>
      <c r="KXP115" s="23"/>
      <c r="KXQ115" s="23"/>
      <c r="KXR115" s="23"/>
      <c r="KXS115" s="23"/>
      <c r="KXT115" s="23"/>
      <c r="KXU115" s="23"/>
      <c r="KXV115" s="23"/>
      <c r="KXW115" s="23"/>
      <c r="KXX115" s="23"/>
      <c r="KXY115" s="23"/>
      <c r="KXZ115" s="23"/>
      <c r="KYA115" s="23"/>
      <c r="KYB115" s="23"/>
      <c r="KYC115" s="23"/>
      <c r="KYD115" s="23"/>
      <c r="KYE115" s="23"/>
      <c r="KYF115" s="23"/>
      <c r="KYG115" s="23"/>
      <c r="KYH115" s="23"/>
      <c r="KYI115" s="23"/>
      <c r="KYJ115" s="22"/>
      <c r="KYK115" s="23"/>
      <c r="KYL115" s="23"/>
      <c r="KYM115" s="23"/>
      <c r="KYN115" s="23"/>
      <c r="KYO115" s="23"/>
      <c r="KYP115" s="23"/>
      <c r="KYQ115" s="23"/>
      <c r="KYR115" s="23"/>
      <c r="KYS115" s="23"/>
      <c r="KYT115" s="23"/>
      <c r="KYU115" s="23"/>
      <c r="KYV115" s="23"/>
      <c r="KYW115" s="23"/>
      <c r="KYX115" s="23"/>
      <c r="KYY115" s="23"/>
      <c r="KYZ115" s="23"/>
      <c r="KZA115" s="23"/>
      <c r="KZB115" s="23"/>
      <c r="KZC115" s="23"/>
      <c r="KZD115" s="23"/>
      <c r="KZE115" s="23"/>
      <c r="KZF115" s="22"/>
      <c r="KZG115" s="23"/>
      <c r="KZH115" s="23"/>
      <c r="KZI115" s="23"/>
      <c r="KZJ115" s="23"/>
      <c r="KZK115" s="23"/>
      <c r="KZL115" s="23"/>
      <c r="KZM115" s="23"/>
      <c r="KZN115" s="23"/>
      <c r="KZO115" s="23"/>
      <c r="KZP115" s="23"/>
      <c r="KZQ115" s="23"/>
      <c r="KZR115" s="23"/>
      <c r="KZS115" s="23"/>
      <c r="KZT115" s="23"/>
      <c r="KZU115" s="23"/>
      <c r="KZV115" s="23"/>
      <c r="KZW115" s="23"/>
      <c r="KZX115" s="23"/>
      <c r="KZY115" s="23"/>
      <c r="KZZ115" s="23"/>
      <c r="LAA115" s="23"/>
      <c r="LAB115" s="22"/>
      <c r="LAC115" s="23"/>
      <c r="LAD115" s="23"/>
      <c r="LAE115" s="23"/>
      <c r="LAF115" s="23"/>
      <c r="LAG115" s="23"/>
      <c r="LAH115" s="23"/>
      <c r="LAI115" s="23"/>
      <c r="LAJ115" s="23"/>
      <c r="LAK115" s="23"/>
      <c r="LAL115" s="23"/>
      <c r="LAM115" s="23"/>
      <c r="LAN115" s="23"/>
      <c r="LAO115" s="23"/>
      <c r="LAP115" s="23"/>
      <c r="LAQ115" s="23"/>
      <c r="LAR115" s="23"/>
      <c r="LAS115" s="23"/>
      <c r="LAT115" s="23"/>
      <c r="LAU115" s="23"/>
      <c r="LAV115" s="23"/>
      <c r="LAW115" s="23"/>
      <c r="LAX115" s="22"/>
      <c r="LAY115" s="23"/>
      <c r="LAZ115" s="23"/>
      <c r="LBA115" s="23"/>
      <c r="LBB115" s="23"/>
      <c r="LBC115" s="23"/>
      <c r="LBD115" s="23"/>
      <c r="LBE115" s="23"/>
      <c r="LBF115" s="23"/>
      <c r="LBG115" s="23"/>
      <c r="LBH115" s="23"/>
      <c r="LBI115" s="23"/>
      <c r="LBJ115" s="23"/>
      <c r="LBK115" s="23"/>
      <c r="LBL115" s="23"/>
      <c r="LBM115" s="23"/>
      <c r="LBN115" s="23"/>
      <c r="LBO115" s="23"/>
      <c r="LBP115" s="23"/>
      <c r="LBQ115" s="23"/>
      <c r="LBR115" s="23"/>
      <c r="LBS115" s="23"/>
      <c r="LBT115" s="22"/>
      <c r="LBU115" s="23"/>
      <c r="LBV115" s="23"/>
      <c r="LBW115" s="23"/>
      <c r="LBX115" s="23"/>
      <c r="LBY115" s="23"/>
      <c r="LBZ115" s="23"/>
      <c r="LCA115" s="23"/>
      <c r="LCB115" s="23"/>
      <c r="LCC115" s="23"/>
      <c r="LCD115" s="23"/>
      <c r="LCE115" s="23"/>
      <c r="LCF115" s="23"/>
      <c r="LCG115" s="23"/>
      <c r="LCH115" s="23"/>
      <c r="LCI115" s="23"/>
      <c r="LCJ115" s="23"/>
      <c r="LCK115" s="23"/>
      <c r="LCL115" s="23"/>
      <c r="LCM115" s="23"/>
      <c r="LCN115" s="23"/>
      <c r="LCO115" s="23"/>
      <c r="LCP115" s="22"/>
      <c r="LCQ115" s="23"/>
      <c r="LCR115" s="23"/>
      <c r="LCS115" s="23"/>
      <c r="LCT115" s="23"/>
      <c r="LCU115" s="23"/>
      <c r="LCV115" s="23"/>
      <c r="LCW115" s="23"/>
      <c r="LCX115" s="23"/>
      <c r="LCY115" s="23"/>
      <c r="LCZ115" s="23"/>
      <c r="LDA115" s="23"/>
      <c r="LDB115" s="23"/>
      <c r="LDC115" s="23"/>
      <c r="LDD115" s="23"/>
      <c r="LDE115" s="23"/>
      <c r="LDF115" s="23"/>
      <c r="LDG115" s="23"/>
      <c r="LDH115" s="23"/>
      <c r="LDI115" s="23"/>
      <c r="LDJ115" s="23"/>
      <c r="LDK115" s="23"/>
      <c r="LDL115" s="22"/>
      <c r="LDM115" s="23"/>
      <c r="LDN115" s="23"/>
      <c r="LDO115" s="23"/>
      <c r="LDP115" s="23"/>
      <c r="LDQ115" s="23"/>
      <c r="LDR115" s="23"/>
      <c r="LDS115" s="23"/>
      <c r="LDT115" s="23"/>
      <c r="LDU115" s="23"/>
      <c r="LDV115" s="23"/>
      <c r="LDW115" s="23"/>
      <c r="LDX115" s="23"/>
      <c r="LDY115" s="23"/>
      <c r="LDZ115" s="23"/>
      <c r="LEA115" s="23"/>
      <c r="LEB115" s="23"/>
      <c r="LEC115" s="23"/>
      <c r="LED115" s="23"/>
      <c r="LEE115" s="23"/>
      <c r="LEF115" s="23"/>
      <c r="LEG115" s="23"/>
      <c r="LEH115" s="22"/>
      <c r="LEI115" s="23"/>
      <c r="LEJ115" s="23"/>
      <c r="LEK115" s="23"/>
      <c r="LEL115" s="23"/>
      <c r="LEM115" s="23"/>
      <c r="LEN115" s="23"/>
      <c r="LEO115" s="23"/>
      <c r="LEP115" s="23"/>
      <c r="LEQ115" s="23"/>
      <c r="LER115" s="23"/>
      <c r="LES115" s="23"/>
      <c r="LET115" s="23"/>
      <c r="LEU115" s="23"/>
      <c r="LEV115" s="23"/>
      <c r="LEW115" s="23"/>
      <c r="LEX115" s="23"/>
      <c r="LEY115" s="23"/>
      <c r="LEZ115" s="23"/>
      <c r="LFA115" s="23"/>
      <c r="LFB115" s="23"/>
      <c r="LFC115" s="23"/>
      <c r="LFD115" s="22"/>
      <c r="LFE115" s="23"/>
      <c r="LFF115" s="23"/>
      <c r="LFG115" s="23"/>
      <c r="LFH115" s="23"/>
      <c r="LFI115" s="23"/>
      <c r="LFJ115" s="23"/>
      <c r="LFK115" s="23"/>
      <c r="LFL115" s="23"/>
      <c r="LFM115" s="23"/>
      <c r="LFN115" s="23"/>
      <c r="LFO115" s="23"/>
      <c r="LFP115" s="23"/>
      <c r="LFQ115" s="23"/>
      <c r="LFR115" s="23"/>
      <c r="LFS115" s="23"/>
      <c r="LFT115" s="23"/>
      <c r="LFU115" s="23"/>
      <c r="LFV115" s="23"/>
      <c r="LFW115" s="23"/>
      <c r="LFX115" s="23"/>
      <c r="LFY115" s="23"/>
      <c r="LFZ115" s="22"/>
      <c r="LGA115" s="23"/>
      <c r="LGB115" s="23"/>
      <c r="LGC115" s="23"/>
      <c r="LGD115" s="23"/>
      <c r="LGE115" s="23"/>
      <c r="LGF115" s="23"/>
      <c r="LGG115" s="23"/>
      <c r="LGH115" s="23"/>
      <c r="LGI115" s="23"/>
      <c r="LGJ115" s="23"/>
      <c r="LGK115" s="23"/>
      <c r="LGL115" s="23"/>
      <c r="LGM115" s="23"/>
      <c r="LGN115" s="23"/>
      <c r="LGO115" s="23"/>
      <c r="LGP115" s="23"/>
      <c r="LGQ115" s="23"/>
      <c r="LGR115" s="23"/>
      <c r="LGS115" s="23"/>
      <c r="LGT115" s="23"/>
      <c r="LGU115" s="23"/>
      <c r="LGV115" s="22"/>
      <c r="LGW115" s="23"/>
      <c r="LGX115" s="23"/>
      <c r="LGY115" s="23"/>
      <c r="LGZ115" s="23"/>
      <c r="LHA115" s="23"/>
      <c r="LHB115" s="23"/>
      <c r="LHC115" s="23"/>
      <c r="LHD115" s="23"/>
      <c r="LHE115" s="23"/>
      <c r="LHF115" s="23"/>
      <c r="LHG115" s="23"/>
      <c r="LHH115" s="23"/>
      <c r="LHI115" s="23"/>
      <c r="LHJ115" s="23"/>
      <c r="LHK115" s="23"/>
      <c r="LHL115" s="23"/>
      <c r="LHM115" s="23"/>
      <c r="LHN115" s="23"/>
      <c r="LHO115" s="23"/>
      <c r="LHP115" s="23"/>
      <c r="LHQ115" s="23"/>
      <c r="LHR115" s="22"/>
      <c r="LHS115" s="23"/>
      <c r="LHT115" s="23"/>
      <c r="LHU115" s="23"/>
      <c r="LHV115" s="23"/>
      <c r="LHW115" s="23"/>
      <c r="LHX115" s="23"/>
      <c r="LHY115" s="23"/>
      <c r="LHZ115" s="23"/>
      <c r="LIA115" s="23"/>
      <c r="LIB115" s="23"/>
      <c r="LIC115" s="23"/>
      <c r="LID115" s="23"/>
      <c r="LIE115" s="23"/>
      <c r="LIF115" s="23"/>
      <c r="LIG115" s="23"/>
      <c r="LIH115" s="23"/>
      <c r="LII115" s="23"/>
      <c r="LIJ115" s="23"/>
      <c r="LIK115" s="23"/>
      <c r="LIL115" s="23"/>
      <c r="LIM115" s="23"/>
      <c r="LIN115" s="22"/>
      <c r="LIO115" s="23"/>
      <c r="LIP115" s="23"/>
      <c r="LIQ115" s="23"/>
      <c r="LIR115" s="23"/>
      <c r="LIS115" s="23"/>
      <c r="LIT115" s="23"/>
      <c r="LIU115" s="23"/>
      <c r="LIV115" s="23"/>
      <c r="LIW115" s="23"/>
      <c r="LIX115" s="23"/>
      <c r="LIY115" s="23"/>
      <c r="LIZ115" s="23"/>
      <c r="LJA115" s="23"/>
      <c r="LJB115" s="23"/>
      <c r="LJC115" s="23"/>
      <c r="LJD115" s="23"/>
      <c r="LJE115" s="23"/>
      <c r="LJF115" s="23"/>
      <c r="LJG115" s="23"/>
      <c r="LJH115" s="23"/>
      <c r="LJI115" s="23"/>
      <c r="LJJ115" s="22"/>
      <c r="LJK115" s="23"/>
      <c r="LJL115" s="23"/>
      <c r="LJM115" s="23"/>
      <c r="LJN115" s="23"/>
      <c r="LJO115" s="23"/>
      <c r="LJP115" s="23"/>
      <c r="LJQ115" s="23"/>
      <c r="LJR115" s="23"/>
      <c r="LJS115" s="23"/>
      <c r="LJT115" s="23"/>
      <c r="LJU115" s="23"/>
      <c r="LJV115" s="23"/>
      <c r="LJW115" s="23"/>
      <c r="LJX115" s="23"/>
      <c r="LJY115" s="23"/>
      <c r="LJZ115" s="23"/>
      <c r="LKA115" s="23"/>
      <c r="LKB115" s="23"/>
      <c r="LKC115" s="23"/>
      <c r="LKD115" s="23"/>
      <c r="LKE115" s="23"/>
      <c r="LKF115" s="22"/>
      <c r="LKG115" s="23"/>
      <c r="LKH115" s="23"/>
      <c r="LKI115" s="23"/>
      <c r="LKJ115" s="23"/>
      <c r="LKK115" s="23"/>
      <c r="LKL115" s="23"/>
      <c r="LKM115" s="23"/>
      <c r="LKN115" s="23"/>
      <c r="LKO115" s="23"/>
      <c r="LKP115" s="23"/>
      <c r="LKQ115" s="23"/>
      <c r="LKR115" s="23"/>
      <c r="LKS115" s="23"/>
      <c r="LKT115" s="23"/>
      <c r="LKU115" s="23"/>
      <c r="LKV115" s="23"/>
      <c r="LKW115" s="23"/>
      <c r="LKX115" s="23"/>
      <c r="LKY115" s="23"/>
      <c r="LKZ115" s="23"/>
      <c r="LLA115" s="23"/>
      <c r="LLB115" s="22"/>
      <c r="LLC115" s="23"/>
      <c r="LLD115" s="23"/>
      <c r="LLE115" s="23"/>
      <c r="LLF115" s="23"/>
      <c r="LLG115" s="23"/>
      <c r="LLH115" s="23"/>
      <c r="LLI115" s="23"/>
      <c r="LLJ115" s="23"/>
      <c r="LLK115" s="23"/>
      <c r="LLL115" s="23"/>
      <c r="LLM115" s="23"/>
      <c r="LLN115" s="23"/>
      <c r="LLO115" s="23"/>
      <c r="LLP115" s="23"/>
      <c r="LLQ115" s="23"/>
      <c r="LLR115" s="23"/>
      <c r="LLS115" s="23"/>
      <c r="LLT115" s="23"/>
      <c r="LLU115" s="23"/>
      <c r="LLV115" s="23"/>
      <c r="LLW115" s="23"/>
      <c r="LLX115" s="22"/>
      <c r="LLY115" s="23"/>
      <c r="LLZ115" s="23"/>
      <c r="LMA115" s="23"/>
      <c r="LMB115" s="23"/>
      <c r="LMC115" s="23"/>
      <c r="LMD115" s="23"/>
      <c r="LME115" s="23"/>
      <c r="LMF115" s="23"/>
      <c r="LMG115" s="23"/>
      <c r="LMH115" s="23"/>
      <c r="LMI115" s="23"/>
      <c r="LMJ115" s="23"/>
      <c r="LMK115" s="23"/>
      <c r="LML115" s="23"/>
      <c r="LMM115" s="23"/>
      <c r="LMN115" s="23"/>
      <c r="LMO115" s="23"/>
      <c r="LMP115" s="23"/>
      <c r="LMQ115" s="23"/>
      <c r="LMR115" s="23"/>
      <c r="LMS115" s="23"/>
      <c r="LMT115" s="22"/>
      <c r="LMU115" s="23"/>
      <c r="LMV115" s="23"/>
      <c r="LMW115" s="23"/>
      <c r="LMX115" s="23"/>
      <c r="LMY115" s="23"/>
      <c r="LMZ115" s="23"/>
      <c r="LNA115" s="23"/>
      <c r="LNB115" s="23"/>
      <c r="LNC115" s="23"/>
      <c r="LND115" s="23"/>
      <c r="LNE115" s="23"/>
      <c r="LNF115" s="23"/>
      <c r="LNG115" s="23"/>
      <c r="LNH115" s="23"/>
      <c r="LNI115" s="23"/>
      <c r="LNJ115" s="23"/>
      <c r="LNK115" s="23"/>
      <c r="LNL115" s="23"/>
      <c r="LNM115" s="23"/>
      <c r="LNN115" s="23"/>
      <c r="LNO115" s="23"/>
      <c r="LNP115" s="22"/>
      <c r="LNQ115" s="23"/>
      <c r="LNR115" s="23"/>
      <c r="LNS115" s="23"/>
      <c r="LNT115" s="23"/>
      <c r="LNU115" s="23"/>
      <c r="LNV115" s="23"/>
      <c r="LNW115" s="23"/>
      <c r="LNX115" s="23"/>
      <c r="LNY115" s="23"/>
      <c r="LNZ115" s="23"/>
      <c r="LOA115" s="23"/>
      <c r="LOB115" s="23"/>
      <c r="LOC115" s="23"/>
      <c r="LOD115" s="23"/>
      <c r="LOE115" s="23"/>
      <c r="LOF115" s="23"/>
      <c r="LOG115" s="23"/>
      <c r="LOH115" s="23"/>
      <c r="LOI115" s="23"/>
      <c r="LOJ115" s="23"/>
      <c r="LOK115" s="23"/>
      <c r="LOL115" s="22"/>
      <c r="LOM115" s="23"/>
      <c r="LON115" s="23"/>
      <c r="LOO115" s="23"/>
      <c r="LOP115" s="23"/>
      <c r="LOQ115" s="23"/>
      <c r="LOR115" s="23"/>
      <c r="LOS115" s="23"/>
      <c r="LOT115" s="23"/>
      <c r="LOU115" s="23"/>
      <c r="LOV115" s="23"/>
      <c r="LOW115" s="23"/>
      <c r="LOX115" s="23"/>
      <c r="LOY115" s="23"/>
      <c r="LOZ115" s="23"/>
      <c r="LPA115" s="23"/>
      <c r="LPB115" s="23"/>
      <c r="LPC115" s="23"/>
      <c r="LPD115" s="23"/>
      <c r="LPE115" s="23"/>
      <c r="LPF115" s="23"/>
      <c r="LPG115" s="23"/>
      <c r="LPH115" s="22"/>
      <c r="LPI115" s="23"/>
      <c r="LPJ115" s="23"/>
      <c r="LPK115" s="23"/>
      <c r="LPL115" s="23"/>
      <c r="LPM115" s="23"/>
      <c r="LPN115" s="23"/>
      <c r="LPO115" s="23"/>
      <c r="LPP115" s="23"/>
      <c r="LPQ115" s="23"/>
      <c r="LPR115" s="23"/>
      <c r="LPS115" s="23"/>
      <c r="LPT115" s="23"/>
      <c r="LPU115" s="23"/>
      <c r="LPV115" s="23"/>
      <c r="LPW115" s="23"/>
      <c r="LPX115" s="23"/>
      <c r="LPY115" s="23"/>
      <c r="LPZ115" s="23"/>
      <c r="LQA115" s="23"/>
      <c r="LQB115" s="23"/>
      <c r="LQC115" s="23"/>
      <c r="LQD115" s="22"/>
      <c r="LQE115" s="23"/>
      <c r="LQF115" s="23"/>
      <c r="LQG115" s="23"/>
      <c r="LQH115" s="23"/>
      <c r="LQI115" s="23"/>
      <c r="LQJ115" s="23"/>
      <c r="LQK115" s="23"/>
      <c r="LQL115" s="23"/>
      <c r="LQM115" s="23"/>
      <c r="LQN115" s="23"/>
      <c r="LQO115" s="23"/>
      <c r="LQP115" s="23"/>
      <c r="LQQ115" s="23"/>
      <c r="LQR115" s="23"/>
      <c r="LQS115" s="23"/>
      <c r="LQT115" s="23"/>
      <c r="LQU115" s="23"/>
      <c r="LQV115" s="23"/>
      <c r="LQW115" s="23"/>
      <c r="LQX115" s="23"/>
      <c r="LQY115" s="23"/>
      <c r="LQZ115" s="22"/>
      <c r="LRA115" s="23"/>
      <c r="LRB115" s="23"/>
      <c r="LRC115" s="23"/>
      <c r="LRD115" s="23"/>
      <c r="LRE115" s="23"/>
      <c r="LRF115" s="23"/>
      <c r="LRG115" s="23"/>
      <c r="LRH115" s="23"/>
      <c r="LRI115" s="23"/>
      <c r="LRJ115" s="23"/>
      <c r="LRK115" s="23"/>
      <c r="LRL115" s="23"/>
      <c r="LRM115" s="23"/>
      <c r="LRN115" s="23"/>
      <c r="LRO115" s="23"/>
      <c r="LRP115" s="23"/>
      <c r="LRQ115" s="23"/>
      <c r="LRR115" s="23"/>
      <c r="LRS115" s="23"/>
      <c r="LRT115" s="23"/>
      <c r="LRU115" s="23"/>
      <c r="LRV115" s="22"/>
      <c r="LRW115" s="23"/>
      <c r="LRX115" s="23"/>
      <c r="LRY115" s="23"/>
      <c r="LRZ115" s="23"/>
      <c r="LSA115" s="23"/>
      <c r="LSB115" s="23"/>
      <c r="LSC115" s="23"/>
      <c r="LSD115" s="23"/>
      <c r="LSE115" s="23"/>
      <c r="LSF115" s="23"/>
      <c r="LSG115" s="23"/>
      <c r="LSH115" s="23"/>
      <c r="LSI115" s="23"/>
      <c r="LSJ115" s="23"/>
      <c r="LSK115" s="23"/>
      <c r="LSL115" s="23"/>
      <c r="LSM115" s="23"/>
      <c r="LSN115" s="23"/>
      <c r="LSO115" s="23"/>
      <c r="LSP115" s="23"/>
      <c r="LSQ115" s="23"/>
      <c r="LSR115" s="22"/>
      <c r="LSS115" s="23"/>
      <c r="LST115" s="23"/>
      <c r="LSU115" s="23"/>
      <c r="LSV115" s="23"/>
      <c r="LSW115" s="23"/>
      <c r="LSX115" s="23"/>
      <c r="LSY115" s="23"/>
      <c r="LSZ115" s="23"/>
      <c r="LTA115" s="23"/>
      <c r="LTB115" s="23"/>
      <c r="LTC115" s="23"/>
      <c r="LTD115" s="23"/>
      <c r="LTE115" s="23"/>
      <c r="LTF115" s="23"/>
      <c r="LTG115" s="23"/>
      <c r="LTH115" s="23"/>
      <c r="LTI115" s="23"/>
      <c r="LTJ115" s="23"/>
      <c r="LTK115" s="23"/>
      <c r="LTL115" s="23"/>
      <c r="LTM115" s="23"/>
      <c r="LTN115" s="22"/>
      <c r="LTO115" s="23"/>
      <c r="LTP115" s="23"/>
      <c r="LTQ115" s="23"/>
      <c r="LTR115" s="23"/>
      <c r="LTS115" s="23"/>
      <c r="LTT115" s="23"/>
      <c r="LTU115" s="23"/>
      <c r="LTV115" s="23"/>
      <c r="LTW115" s="23"/>
      <c r="LTX115" s="23"/>
      <c r="LTY115" s="23"/>
      <c r="LTZ115" s="23"/>
      <c r="LUA115" s="23"/>
      <c r="LUB115" s="23"/>
      <c r="LUC115" s="23"/>
      <c r="LUD115" s="23"/>
      <c r="LUE115" s="23"/>
      <c r="LUF115" s="23"/>
      <c r="LUG115" s="23"/>
      <c r="LUH115" s="23"/>
      <c r="LUI115" s="23"/>
      <c r="LUJ115" s="22"/>
      <c r="LUK115" s="23"/>
      <c r="LUL115" s="23"/>
      <c r="LUM115" s="23"/>
      <c r="LUN115" s="23"/>
      <c r="LUO115" s="23"/>
      <c r="LUP115" s="23"/>
      <c r="LUQ115" s="23"/>
      <c r="LUR115" s="23"/>
      <c r="LUS115" s="23"/>
      <c r="LUT115" s="23"/>
      <c r="LUU115" s="23"/>
      <c r="LUV115" s="23"/>
      <c r="LUW115" s="23"/>
      <c r="LUX115" s="23"/>
      <c r="LUY115" s="23"/>
      <c r="LUZ115" s="23"/>
      <c r="LVA115" s="23"/>
      <c r="LVB115" s="23"/>
      <c r="LVC115" s="23"/>
      <c r="LVD115" s="23"/>
      <c r="LVE115" s="23"/>
      <c r="LVF115" s="22"/>
      <c r="LVG115" s="23"/>
      <c r="LVH115" s="23"/>
      <c r="LVI115" s="23"/>
      <c r="LVJ115" s="23"/>
      <c r="LVK115" s="23"/>
      <c r="LVL115" s="23"/>
      <c r="LVM115" s="23"/>
      <c r="LVN115" s="23"/>
      <c r="LVO115" s="23"/>
      <c r="LVP115" s="23"/>
      <c r="LVQ115" s="23"/>
      <c r="LVR115" s="23"/>
      <c r="LVS115" s="23"/>
      <c r="LVT115" s="23"/>
      <c r="LVU115" s="23"/>
      <c r="LVV115" s="23"/>
      <c r="LVW115" s="23"/>
      <c r="LVX115" s="23"/>
      <c r="LVY115" s="23"/>
      <c r="LVZ115" s="23"/>
      <c r="LWA115" s="23"/>
      <c r="LWB115" s="22"/>
      <c r="LWC115" s="23"/>
      <c r="LWD115" s="23"/>
      <c r="LWE115" s="23"/>
      <c r="LWF115" s="23"/>
      <c r="LWG115" s="23"/>
      <c r="LWH115" s="23"/>
      <c r="LWI115" s="23"/>
      <c r="LWJ115" s="23"/>
      <c r="LWK115" s="23"/>
      <c r="LWL115" s="23"/>
      <c r="LWM115" s="23"/>
      <c r="LWN115" s="23"/>
      <c r="LWO115" s="23"/>
      <c r="LWP115" s="23"/>
      <c r="LWQ115" s="23"/>
      <c r="LWR115" s="23"/>
      <c r="LWS115" s="23"/>
      <c r="LWT115" s="23"/>
      <c r="LWU115" s="23"/>
      <c r="LWV115" s="23"/>
      <c r="LWW115" s="23"/>
      <c r="LWX115" s="22"/>
      <c r="LWY115" s="23"/>
      <c r="LWZ115" s="23"/>
      <c r="LXA115" s="23"/>
      <c r="LXB115" s="23"/>
      <c r="LXC115" s="23"/>
      <c r="LXD115" s="23"/>
      <c r="LXE115" s="23"/>
      <c r="LXF115" s="23"/>
      <c r="LXG115" s="23"/>
      <c r="LXH115" s="23"/>
      <c r="LXI115" s="23"/>
      <c r="LXJ115" s="23"/>
      <c r="LXK115" s="23"/>
      <c r="LXL115" s="23"/>
      <c r="LXM115" s="23"/>
      <c r="LXN115" s="23"/>
      <c r="LXO115" s="23"/>
      <c r="LXP115" s="23"/>
      <c r="LXQ115" s="23"/>
      <c r="LXR115" s="23"/>
      <c r="LXS115" s="23"/>
      <c r="LXT115" s="22"/>
      <c r="LXU115" s="23"/>
      <c r="LXV115" s="23"/>
      <c r="LXW115" s="23"/>
      <c r="LXX115" s="23"/>
      <c r="LXY115" s="23"/>
      <c r="LXZ115" s="23"/>
      <c r="LYA115" s="23"/>
      <c r="LYB115" s="23"/>
      <c r="LYC115" s="23"/>
      <c r="LYD115" s="23"/>
      <c r="LYE115" s="23"/>
      <c r="LYF115" s="23"/>
      <c r="LYG115" s="23"/>
      <c r="LYH115" s="23"/>
      <c r="LYI115" s="23"/>
      <c r="LYJ115" s="23"/>
      <c r="LYK115" s="23"/>
      <c r="LYL115" s="23"/>
      <c r="LYM115" s="23"/>
      <c r="LYN115" s="23"/>
      <c r="LYO115" s="23"/>
      <c r="LYP115" s="22"/>
      <c r="LYQ115" s="23"/>
      <c r="LYR115" s="23"/>
      <c r="LYS115" s="23"/>
      <c r="LYT115" s="23"/>
      <c r="LYU115" s="23"/>
      <c r="LYV115" s="23"/>
      <c r="LYW115" s="23"/>
      <c r="LYX115" s="23"/>
      <c r="LYY115" s="23"/>
      <c r="LYZ115" s="23"/>
      <c r="LZA115" s="23"/>
      <c r="LZB115" s="23"/>
      <c r="LZC115" s="23"/>
      <c r="LZD115" s="23"/>
      <c r="LZE115" s="23"/>
      <c r="LZF115" s="23"/>
      <c r="LZG115" s="23"/>
      <c r="LZH115" s="23"/>
      <c r="LZI115" s="23"/>
      <c r="LZJ115" s="23"/>
      <c r="LZK115" s="23"/>
      <c r="LZL115" s="22"/>
      <c r="LZM115" s="23"/>
      <c r="LZN115" s="23"/>
      <c r="LZO115" s="23"/>
      <c r="LZP115" s="23"/>
      <c r="LZQ115" s="23"/>
      <c r="LZR115" s="23"/>
      <c r="LZS115" s="23"/>
      <c r="LZT115" s="23"/>
      <c r="LZU115" s="23"/>
      <c r="LZV115" s="23"/>
      <c r="LZW115" s="23"/>
      <c r="LZX115" s="23"/>
      <c r="LZY115" s="23"/>
      <c r="LZZ115" s="23"/>
      <c r="MAA115" s="23"/>
      <c r="MAB115" s="23"/>
      <c r="MAC115" s="23"/>
      <c r="MAD115" s="23"/>
      <c r="MAE115" s="23"/>
      <c r="MAF115" s="23"/>
      <c r="MAG115" s="23"/>
      <c r="MAH115" s="22"/>
      <c r="MAI115" s="23"/>
      <c r="MAJ115" s="23"/>
      <c r="MAK115" s="23"/>
      <c r="MAL115" s="23"/>
      <c r="MAM115" s="23"/>
      <c r="MAN115" s="23"/>
      <c r="MAO115" s="23"/>
      <c r="MAP115" s="23"/>
      <c r="MAQ115" s="23"/>
      <c r="MAR115" s="23"/>
      <c r="MAS115" s="23"/>
      <c r="MAT115" s="23"/>
      <c r="MAU115" s="23"/>
      <c r="MAV115" s="23"/>
      <c r="MAW115" s="23"/>
      <c r="MAX115" s="23"/>
      <c r="MAY115" s="23"/>
      <c r="MAZ115" s="23"/>
      <c r="MBA115" s="23"/>
      <c r="MBB115" s="23"/>
      <c r="MBC115" s="23"/>
      <c r="MBD115" s="22"/>
      <c r="MBE115" s="23"/>
      <c r="MBF115" s="23"/>
      <c r="MBG115" s="23"/>
      <c r="MBH115" s="23"/>
      <c r="MBI115" s="23"/>
      <c r="MBJ115" s="23"/>
      <c r="MBK115" s="23"/>
      <c r="MBL115" s="23"/>
      <c r="MBM115" s="23"/>
      <c r="MBN115" s="23"/>
      <c r="MBO115" s="23"/>
      <c r="MBP115" s="23"/>
      <c r="MBQ115" s="23"/>
      <c r="MBR115" s="23"/>
      <c r="MBS115" s="23"/>
      <c r="MBT115" s="23"/>
      <c r="MBU115" s="23"/>
      <c r="MBV115" s="23"/>
      <c r="MBW115" s="23"/>
      <c r="MBX115" s="23"/>
      <c r="MBY115" s="23"/>
      <c r="MBZ115" s="22"/>
      <c r="MCA115" s="23"/>
      <c r="MCB115" s="23"/>
      <c r="MCC115" s="23"/>
      <c r="MCD115" s="23"/>
      <c r="MCE115" s="23"/>
      <c r="MCF115" s="23"/>
      <c r="MCG115" s="23"/>
      <c r="MCH115" s="23"/>
      <c r="MCI115" s="23"/>
      <c r="MCJ115" s="23"/>
      <c r="MCK115" s="23"/>
      <c r="MCL115" s="23"/>
      <c r="MCM115" s="23"/>
      <c r="MCN115" s="23"/>
      <c r="MCO115" s="23"/>
      <c r="MCP115" s="23"/>
      <c r="MCQ115" s="23"/>
      <c r="MCR115" s="23"/>
      <c r="MCS115" s="23"/>
      <c r="MCT115" s="23"/>
      <c r="MCU115" s="23"/>
      <c r="MCV115" s="22"/>
      <c r="MCW115" s="23"/>
      <c r="MCX115" s="23"/>
      <c r="MCY115" s="23"/>
      <c r="MCZ115" s="23"/>
      <c r="MDA115" s="23"/>
      <c r="MDB115" s="23"/>
      <c r="MDC115" s="23"/>
      <c r="MDD115" s="23"/>
      <c r="MDE115" s="23"/>
      <c r="MDF115" s="23"/>
      <c r="MDG115" s="23"/>
      <c r="MDH115" s="23"/>
      <c r="MDI115" s="23"/>
      <c r="MDJ115" s="23"/>
      <c r="MDK115" s="23"/>
      <c r="MDL115" s="23"/>
      <c r="MDM115" s="23"/>
      <c r="MDN115" s="23"/>
      <c r="MDO115" s="23"/>
      <c r="MDP115" s="23"/>
      <c r="MDQ115" s="23"/>
      <c r="MDR115" s="22"/>
      <c r="MDS115" s="23"/>
      <c r="MDT115" s="23"/>
      <c r="MDU115" s="23"/>
      <c r="MDV115" s="23"/>
      <c r="MDW115" s="23"/>
      <c r="MDX115" s="23"/>
      <c r="MDY115" s="23"/>
      <c r="MDZ115" s="23"/>
      <c r="MEA115" s="23"/>
      <c r="MEB115" s="23"/>
      <c r="MEC115" s="23"/>
      <c r="MED115" s="23"/>
      <c r="MEE115" s="23"/>
      <c r="MEF115" s="23"/>
      <c r="MEG115" s="23"/>
      <c r="MEH115" s="23"/>
      <c r="MEI115" s="23"/>
      <c r="MEJ115" s="23"/>
      <c r="MEK115" s="23"/>
      <c r="MEL115" s="23"/>
      <c r="MEM115" s="23"/>
      <c r="MEN115" s="22"/>
      <c r="MEO115" s="23"/>
      <c r="MEP115" s="23"/>
      <c r="MEQ115" s="23"/>
      <c r="MER115" s="23"/>
      <c r="MES115" s="23"/>
      <c r="MET115" s="23"/>
      <c r="MEU115" s="23"/>
      <c r="MEV115" s="23"/>
      <c r="MEW115" s="23"/>
      <c r="MEX115" s="23"/>
      <c r="MEY115" s="23"/>
      <c r="MEZ115" s="23"/>
      <c r="MFA115" s="23"/>
      <c r="MFB115" s="23"/>
      <c r="MFC115" s="23"/>
      <c r="MFD115" s="23"/>
      <c r="MFE115" s="23"/>
      <c r="MFF115" s="23"/>
      <c r="MFG115" s="23"/>
      <c r="MFH115" s="23"/>
      <c r="MFI115" s="23"/>
      <c r="MFJ115" s="22"/>
      <c r="MFK115" s="23"/>
      <c r="MFL115" s="23"/>
      <c r="MFM115" s="23"/>
      <c r="MFN115" s="23"/>
      <c r="MFO115" s="23"/>
      <c r="MFP115" s="23"/>
      <c r="MFQ115" s="23"/>
      <c r="MFR115" s="23"/>
      <c r="MFS115" s="23"/>
      <c r="MFT115" s="23"/>
      <c r="MFU115" s="23"/>
      <c r="MFV115" s="23"/>
      <c r="MFW115" s="23"/>
      <c r="MFX115" s="23"/>
      <c r="MFY115" s="23"/>
      <c r="MFZ115" s="23"/>
      <c r="MGA115" s="23"/>
      <c r="MGB115" s="23"/>
      <c r="MGC115" s="23"/>
      <c r="MGD115" s="23"/>
      <c r="MGE115" s="23"/>
      <c r="MGF115" s="22"/>
      <c r="MGG115" s="23"/>
      <c r="MGH115" s="23"/>
      <c r="MGI115" s="23"/>
      <c r="MGJ115" s="23"/>
      <c r="MGK115" s="23"/>
      <c r="MGL115" s="23"/>
      <c r="MGM115" s="23"/>
      <c r="MGN115" s="23"/>
      <c r="MGO115" s="23"/>
      <c r="MGP115" s="23"/>
      <c r="MGQ115" s="23"/>
      <c r="MGR115" s="23"/>
      <c r="MGS115" s="23"/>
      <c r="MGT115" s="23"/>
      <c r="MGU115" s="23"/>
      <c r="MGV115" s="23"/>
      <c r="MGW115" s="23"/>
      <c r="MGX115" s="23"/>
      <c r="MGY115" s="23"/>
      <c r="MGZ115" s="23"/>
      <c r="MHA115" s="23"/>
      <c r="MHB115" s="22"/>
      <c r="MHC115" s="23"/>
      <c r="MHD115" s="23"/>
      <c r="MHE115" s="23"/>
      <c r="MHF115" s="23"/>
      <c r="MHG115" s="23"/>
      <c r="MHH115" s="23"/>
      <c r="MHI115" s="23"/>
      <c r="MHJ115" s="23"/>
      <c r="MHK115" s="23"/>
      <c r="MHL115" s="23"/>
      <c r="MHM115" s="23"/>
      <c r="MHN115" s="23"/>
      <c r="MHO115" s="23"/>
      <c r="MHP115" s="23"/>
      <c r="MHQ115" s="23"/>
      <c r="MHR115" s="23"/>
      <c r="MHS115" s="23"/>
      <c r="MHT115" s="23"/>
      <c r="MHU115" s="23"/>
      <c r="MHV115" s="23"/>
      <c r="MHW115" s="23"/>
      <c r="MHX115" s="22"/>
      <c r="MHY115" s="23"/>
      <c r="MHZ115" s="23"/>
      <c r="MIA115" s="23"/>
      <c r="MIB115" s="23"/>
      <c r="MIC115" s="23"/>
      <c r="MID115" s="23"/>
      <c r="MIE115" s="23"/>
      <c r="MIF115" s="23"/>
      <c r="MIG115" s="23"/>
      <c r="MIH115" s="23"/>
      <c r="MII115" s="23"/>
      <c r="MIJ115" s="23"/>
      <c r="MIK115" s="23"/>
      <c r="MIL115" s="23"/>
      <c r="MIM115" s="23"/>
      <c r="MIN115" s="23"/>
      <c r="MIO115" s="23"/>
      <c r="MIP115" s="23"/>
      <c r="MIQ115" s="23"/>
      <c r="MIR115" s="23"/>
      <c r="MIS115" s="23"/>
      <c r="MIT115" s="22"/>
      <c r="MIU115" s="23"/>
      <c r="MIV115" s="23"/>
      <c r="MIW115" s="23"/>
      <c r="MIX115" s="23"/>
      <c r="MIY115" s="23"/>
      <c r="MIZ115" s="23"/>
      <c r="MJA115" s="23"/>
      <c r="MJB115" s="23"/>
      <c r="MJC115" s="23"/>
      <c r="MJD115" s="23"/>
      <c r="MJE115" s="23"/>
      <c r="MJF115" s="23"/>
      <c r="MJG115" s="23"/>
      <c r="MJH115" s="23"/>
      <c r="MJI115" s="23"/>
      <c r="MJJ115" s="23"/>
      <c r="MJK115" s="23"/>
      <c r="MJL115" s="23"/>
      <c r="MJM115" s="23"/>
      <c r="MJN115" s="23"/>
      <c r="MJO115" s="23"/>
      <c r="MJP115" s="22"/>
      <c r="MJQ115" s="23"/>
      <c r="MJR115" s="23"/>
      <c r="MJS115" s="23"/>
      <c r="MJT115" s="23"/>
      <c r="MJU115" s="23"/>
      <c r="MJV115" s="23"/>
      <c r="MJW115" s="23"/>
      <c r="MJX115" s="23"/>
      <c r="MJY115" s="23"/>
      <c r="MJZ115" s="23"/>
      <c r="MKA115" s="23"/>
      <c r="MKB115" s="23"/>
      <c r="MKC115" s="23"/>
      <c r="MKD115" s="23"/>
      <c r="MKE115" s="23"/>
      <c r="MKF115" s="23"/>
      <c r="MKG115" s="23"/>
      <c r="MKH115" s="23"/>
      <c r="MKI115" s="23"/>
      <c r="MKJ115" s="23"/>
      <c r="MKK115" s="23"/>
      <c r="MKL115" s="22"/>
      <c r="MKM115" s="23"/>
      <c r="MKN115" s="23"/>
      <c r="MKO115" s="23"/>
      <c r="MKP115" s="23"/>
      <c r="MKQ115" s="23"/>
      <c r="MKR115" s="23"/>
      <c r="MKS115" s="23"/>
      <c r="MKT115" s="23"/>
      <c r="MKU115" s="23"/>
      <c r="MKV115" s="23"/>
      <c r="MKW115" s="23"/>
      <c r="MKX115" s="23"/>
      <c r="MKY115" s="23"/>
      <c r="MKZ115" s="23"/>
      <c r="MLA115" s="23"/>
      <c r="MLB115" s="23"/>
      <c r="MLC115" s="23"/>
      <c r="MLD115" s="23"/>
      <c r="MLE115" s="23"/>
      <c r="MLF115" s="23"/>
      <c r="MLG115" s="23"/>
      <c r="MLH115" s="22"/>
      <c r="MLI115" s="23"/>
      <c r="MLJ115" s="23"/>
      <c r="MLK115" s="23"/>
      <c r="MLL115" s="23"/>
      <c r="MLM115" s="23"/>
      <c r="MLN115" s="23"/>
      <c r="MLO115" s="23"/>
      <c r="MLP115" s="23"/>
      <c r="MLQ115" s="23"/>
      <c r="MLR115" s="23"/>
      <c r="MLS115" s="23"/>
      <c r="MLT115" s="23"/>
      <c r="MLU115" s="23"/>
      <c r="MLV115" s="23"/>
      <c r="MLW115" s="23"/>
      <c r="MLX115" s="23"/>
      <c r="MLY115" s="23"/>
      <c r="MLZ115" s="23"/>
      <c r="MMA115" s="23"/>
      <c r="MMB115" s="23"/>
      <c r="MMC115" s="23"/>
      <c r="MMD115" s="22"/>
      <c r="MME115" s="23"/>
      <c r="MMF115" s="23"/>
      <c r="MMG115" s="23"/>
      <c r="MMH115" s="23"/>
      <c r="MMI115" s="23"/>
      <c r="MMJ115" s="23"/>
      <c r="MMK115" s="23"/>
      <c r="MML115" s="23"/>
      <c r="MMM115" s="23"/>
      <c r="MMN115" s="23"/>
      <c r="MMO115" s="23"/>
      <c r="MMP115" s="23"/>
      <c r="MMQ115" s="23"/>
      <c r="MMR115" s="23"/>
      <c r="MMS115" s="23"/>
      <c r="MMT115" s="23"/>
      <c r="MMU115" s="23"/>
      <c r="MMV115" s="23"/>
      <c r="MMW115" s="23"/>
      <c r="MMX115" s="23"/>
      <c r="MMY115" s="23"/>
      <c r="MMZ115" s="22"/>
      <c r="MNA115" s="23"/>
      <c r="MNB115" s="23"/>
      <c r="MNC115" s="23"/>
      <c r="MND115" s="23"/>
      <c r="MNE115" s="23"/>
      <c r="MNF115" s="23"/>
      <c r="MNG115" s="23"/>
      <c r="MNH115" s="23"/>
      <c r="MNI115" s="23"/>
      <c r="MNJ115" s="23"/>
      <c r="MNK115" s="23"/>
      <c r="MNL115" s="23"/>
      <c r="MNM115" s="23"/>
      <c r="MNN115" s="23"/>
      <c r="MNO115" s="23"/>
      <c r="MNP115" s="23"/>
      <c r="MNQ115" s="23"/>
      <c r="MNR115" s="23"/>
      <c r="MNS115" s="23"/>
      <c r="MNT115" s="23"/>
      <c r="MNU115" s="23"/>
      <c r="MNV115" s="22"/>
      <c r="MNW115" s="23"/>
      <c r="MNX115" s="23"/>
      <c r="MNY115" s="23"/>
      <c r="MNZ115" s="23"/>
      <c r="MOA115" s="23"/>
      <c r="MOB115" s="23"/>
      <c r="MOC115" s="23"/>
      <c r="MOD115" s="23"/>
      <c r="MOE115" s="23"/>
      <c r="MOF115" s="23"/>
      <c r="MOG115" s="23"/>
      <c r="MOH115" s="23"/>
      <c r="MOI115" s="23"/>
      <c r="MOJ115" s="23"/>
      <c r="MOK115" s="23"/>
      <c r="MOL115" s="23"/>
      <c r="MOM115" s="23"/>
      <c r="MON115" s="23"/>
      <c r="MOO115" s="23"/>
      <c r="MOP115" s="23"/>
      <c r="MOQ115" s="23"/>
      <c r="MOR115" s="22"/>
      <c r="MOS115" s="23"/>
      <c r="MOT115" s="23"/>
      <c r="MOU115" s="23"/>
      <c r="MOV115" s="23"/>
      <c r="MOW115" s="23"/>
      <c r="MOX115" s="23"/>
      <c r="MOY115" s="23"/>
      <c r="MOZ115" s="23"/>
      <c r="MPA115" s="23"/>
      <c r="MPB115" s="23"/>
      <c r="MPC115" s="23"/>
      <c r="MPD115" s="23"/>
      <c r="MPE115" s="23"/>
      <c r="MPF115" s="23"/>
      <c r="MPG115" s="23"/>
      <c r="MPH115" s="23"/>
      <c r="MPI115" s="23"/>
      <c r="MPJ115" s="23"/>
      <c r="MPK115" s="23"/>
      <c r="MPL115" s="23"/>
      <c r="MPM115" s="23"/>
      <c r="MPN115" s="22"/>
      <c r="MPO115" s="23"/>
      <c r="MPP115" s="23"/>
      <c r="MPQ115" s="23"/>
      <c r="MPR115" s="23"/>
      <c r="MPS115" s="23"/>
      <c r="MPT115" s="23"/>
      <c r="MPU115" s="23"/>
      <c r="MPV115" s="23"/>
      <c r="MPW115" s="23"/>
      <c r="MPX115" s="23"/>
      <c r="MPY115" s="23"/>
      <c r="MPZ115" s="23"/>
      <c r="MQA115" s="23"/>
      <c r="MQB115" s="23"/>
      <c r="MQC115" s="23"/>
      <c r="MQD115" s="23"/>
      <c r="MQE115" s="23"/>
      <c r="MQF115" s="23"/>
      <c r="MQG115" s="23"/>
      <c r="MQH115" s="23"/>
      <c r="MQI115" s="23"/>
      <c r="MQJ115" s="22"/>
      <c r="MQK115" s="23"/>
      <c r="MQL115" s="23"/>
      <c r="MQM115" s="23"/>
      <c r="MQN115" s="23"/>
      <c r="MQO115" s="23"/>
      <c r="MQP115" s="23"/>
      <c r="MQQ115" s="23"/>
      <c r="MQR115" s="23"/>
      <c r="MQS115" s="23"/>
      <c r="MQT115" s="23"/>
      <c r="MQU115" s="23"/>
      <c r="MQV115" s="23"/>
      <c r="MQW115" s="23"/>
      <c r="MQX115" s="23"/>
      <c r="MQY115" s="23"/>
      <c r="MQZ115" s="23"/>
      <c r="MRA115" s="23"/>
      <c r="MRB115" s="23"/>
      <c r="MRC115" s="23"/>
      <c r="MRD115" s="23"/>
      <c r="MRE115" s="23"/>
      <c r="MRF115" s="22"/>
      <c r="MRG115" s="23"/>
      <c r="MRH115" s="23"/>
      <c r="MRI115" s="23"/>
      <c r="MRJ115" s="23"/>
      <c r="MRK115" s="23"/>
      <c r="MRL115" s="23"/>
      <c r="MRM115" s="23"/>
      <c r="MRN115" s="23"/>
      <c r="MRO115" s="23"/>
      <c r="MRP115" s="23"/>
      <c r="MRQ115" s="23"/>
      <c r="MRR115" s="23"/>
      <c r="MRS115" s="23"/>
      <c r="MRT115" s="23"/>
      <c r="MRU115" s="23"/>
      <c r="MRV115" s="23"/>
      <c r="MRW115" s="23"/>
      <c r="MRX115" s="23"/>
      <c r="MRY115" s="23"/>
      <c r="MRZ115" s="23"/>
      <c r="MSA115" s="23"/>
      <c r="MSB115" s="22"/>
      <c r="MSC115" s="23"/>
      <c r="MSD115" s="23"/>
      <c r="MSE115" s="23"/>
      <c r="MSF115" s="23"/>
      <c r="MSG115" s="23"/>
      <c r="MSH115" s="23"/>
      <c r="MSI115" s="23"/>
      <c r="MSJ115" s="23"/>
      <c r="MSK115" s="23"/>
      <c r="MSL115" s="23"/>
      <c r="MSM115" s="23"/>
      <c r="MSN115" s="23"/>
      <c r="MSO115" s="23"/>
      <c r="MSP115" s="23"/>
      <c r="MSQ115" s="23"/>
      <c r="MSR115" s="23"/>
      <c r="MSS115" s="23"/>
      <c r="MST115" s="23"/>
      <c r="MSU115" s="23"/>
      <c r="MSV115" s="23"/>
      <c r="MSW115" s="23"/>
      <c r="MSX115" s="22"/>
      <c r="MSY115" s="23"/>
      <c r="MSZ115" s="23"/>
      <c r="MTA115" s="23"/>
      <c r="MTB115" s="23"/>
      <c r="MTC115" s="23"/>
      <c r="MTD115" s="23"/>
      <c r="MTE115" s="23"/>
      <c r="MTF115" s="23"/>
      <c r="MTG115" s="23"/>
      <c r="MTH115" s="23"/>
      <c r="MTI115" s="23"/>
      <c r="MTJ115" s="23"/>
      <c r="MTK115" s="23"/>
      <c r="MTL115" s="23"/>
      <c r="MTM115" s="23"/>
      <c r="MTN115" s="23"/>
      <c r="MTO115" s="23"/>
      <c r="MTP115" s="23"/>
      <c r="MTQ115" s="23"/>
      <c r="MTR115" s="23"/>
      <c r="MTS115" s="23"/>
      <c r="MTT115" s="22"/>
      <c r="MTU115" s="23"/>
      <c r="MTV115" s="23"/>
      <c r="MTW115" s="23"/>
      <c r="MTX115" s="23"/>
      <c r="MTY115" s="23"/>
      <c r="MTZ115" s="23"/>
      <c r="MUA115" s="23"/>
      <c r="MUB115" s="23"/>
      <c r="MUC115" s="23"/>
      <c r="MUD115" s="23"/>
      <c r="MUE115" s="23"/>
      <c r="MUF115" s="23"/>
      <c r="MUG115" s="23"/>
      <c r="MUH115" s="23"/>
      <c r="MUI115" s="23"/>
      <c r="MUJ115" s="23"/>
      <c r="MUK115" s="23"/>
      <c r="MUL115" s="23"/>
      <c r="MUM115" s="23"/>
      <c r="MUN115" s="23"/>
      <c r="MUO115" s="23"/>
      <c r="MUP115" s="22"/>
      <c r="MUQ115" s="23"/>
      <c r="MUR115" s="23"/>
      <c r="MUS115" s="23"/>
      <c r="MUT115" s="23"/>
      <c r="MUU115" s="23"/>
      <c r="MUV115" s="23"/>
      <c r="MUW115" s="23"/>
      <c r="MUX115" s="23"/>
      <c r="MUY115" s="23"/>
      <c r="MUZ115" s="23"/>
      <c r="MVA115" s="23"/>
      <c r="MVB115" s="23"/>
      <c r="MVC115" s="23"/>
      <c r="MVD115" s="23"/>
      <c r="MVE115" s="23"/>
      <c r="MVF115" s="23"/>
      <c r="MVG115" s="23"/>
      <c r="MVH115" s="23"/>
      <c r="MVI115" s="23"/>
      <c r="MVJ115" s="23"/>
      <c r="MVK115" s="23"/>
      <c r="MVL115" s="22"/>
      <c r="MVM115" s="23"/>
      <c r="MVN115" s="23"/>
      <c r="MVO115" s="23"/>
      <c r="MVP115" s="23"/>
      <c r="MVQ115" s="23"/>
      <c r="MVR115" s="23"/>
      <c r="MVS115" s="23"/>
      <c r="MVT115" s="23"/>
      <c r="MVU115" s="23"/>
      <c r="MVV115" s="23"/>
      <c r="MVW115" s="23"/>
      <c r="MVX115" s="23"/>
      <c r="MVY115" s="23"/>
      <c r="MVZ115" s="23"/>
      <c r="MWA115" s="23"/>
      <c r="MWB115" s="23"/>
      <c r="MWC115" s="23"/>
      <c r="MWD115" s="23"/>
      <c r="MWE115" s="23"/>
      <c r="MWF115" s="23"/>
      <c r="MWG115" s="23"/>
      <c r="MWH115" s="22"/>
      <c r="MWI115" s="23"/>
      <c r="MWJ115" s="23"/>
      <c r="MWK115" s="23"/>
      <c r="MWL115" s="23"/>
      <c r="MWM115" s="23"/>
      <c r="MWN115" s="23"/>
      <c r="MWO115" s="23"/>
      <c r="MWP115" s="23"/>
      <c r="MWQ115" s="23"/>
      <c r="MWR115" s="23"/>
      <c r="MWS115" s="23"/>
      <c r="MWT115" s="23"/>
      <c r="MWU115" s="23"/>
      <c r="MWV115" s="23"/>
      <c r="MWW115" s="23"/>
      <c r="MWX115" s="23"/>
      <c r="MWY115" s="23"/>
      <c r="MWZ115" s="23"/>
      <c r="MXA115" s="23"/>
      <c r="MXB115" s="23"/>
      <c r="MXC115" s="23"/>
      <c r="MXD115" s="22"/>
      <c r="MXE115" s="23"/>
      <c r="MXF115" s="23"/>
      <c r="MXG115" s="23"/>
      <c r="MXH115" s="23"/>
      <c r="MXI115" s="23"/>
      <c r="MXJ115" s="23"/>
      <c r="MXK115" s="23"/>
      <c r="MXL115" s="23"/>
      <c r="MXM115" s="23"/>
      <c r="MXN115" s="23"/>
      <c r="MXO115" s="23"/>
      <c r="MXP115" s="23"/>
      <c r="MXQ115" s="23"/>
      <c r="MXR115" s="23"/>
      <c r="MXS115" s="23"/>
      <c r="MXT115" s="23"/>
      <c r="MXU115" s="23"/>
      <c r="MXV115" s="23"/>
      <c r="MXW115" s="23"/>
      <c r="MXX115" s="23"/>
      <c r="MXY115" s="23"/>
      <c r="MXZ115" s="22"/>
      <c r="MYA115" s="23"/>
      <c r="MYB115" s="23"/>
      <c r="MYC115" s="23"/>
      <c r="MYD115" s="23"/>
      <c r="MYE115" s="23"/>
      <c r="MYF115" s="23"/>
      <c r="MYG115" s="23"/>
      <c r="MYH115" s="23"/>
      <c r="MYI115" s="23"/>
      <c r="MYJ115" s="23"/>
      <c r="MYK115" s="23"/>
      <c r="MYL115" s="23"/>
      <c r="MYM115" s="23"/>
      <c r="MYN115" s="23"/>
      <c r="MYO115" s="23"/>
      <c r="MYP115" s="23"/>
      <c r="MYQ115" s="23"/>
      <c r="MYR115" s="23"/>
      <c r="MYS115" s="23"/>
      <c r="MYT115" s="23"/>
      <c r="MYU115" s="23"/>
      <c r="MYV115" s="22"/>
      <c r="MYW115" s="23"/>
      <c r="MYX115" s="23"/>
      <c r="MYY115" s="23"/>
      <c r="MYZ115" s="23"/>
      <c r="MZA115" s="23"/>
      <c r="MZB115" s="23"/>
      <c r="MZC115" s="23"/>
      <c r="MZD115" s="23"/>
      <c r="MZE115" s="23"/>
      <c r="MZF115" s="23"/>
      <c r="MZG115" s="23"/>
      <c r="MZH115" s="23"/>
      <c r="MZI115" s="23"/>
      <c r="MZJ115" s="23"/>
      <c r="MZK115" s="23"/>
      <c r="MZL115" s="23"/>
      <c r="MZM115" s="23"/>
      <c r="MZN115" s="23"/>
      <c r="MZO115" s="23"/>
      <c r="MZP115" s="23"/>
      <c r="MZQ115" s="23"/>
      <c r="MZR115" s="22"/>
      <c r="MZS115" s="23"/>
      <c r="MZT115" s="23"/>
      <c r="MZU115" s="23"/>
      <c r="MZV115" s="23"/>
      <c r="MZW115" s="23"/>
      <c r="MZX115" s="23"/>
      <c r="MZY115" s="23"/>
      <c r="MZZ115" s="23"/>
      <c r="NAA115" s="23"/>
      <c r="NAB115" s="23"/>
      <c r="NAC115" s="23"/>
      <c r="NAD115" s="23"/>
      <c r="NAE115" s="23"/>
      <c r="NAF115" s="23"/>
      <c r="NAG115" s="23"/>
      <c r="NAH115" s="23"/>
      <c r="NAI115" s="23"/>
      <c r="NAJ115" s="23"/>
      <c r="NAK115" s="23"/>
      <c r="NAL115" s="23"/>
      <c r="NAM115" s="23"/>
      <c r="NAN115" s="22"/>
      <c r="NAO115" s="23"/>
      <c r="NAP115" s="23"/>
      <c r="NAQ115" s="23"/>
      <c r="NAR115" s="23"/>
      <c r="NAS115" s="23"/>
      <c r="NAT115" s="23"/>
      <c r="NAU115" s="23"/>
      <c r="NAV115" s="23"/>
      <c r="NAW115" s="23"/>
      <c r="NAX115" s="23"/>
      <c r="NAY115" s="23"/>
      <c r="NAZ115" s="23"/>
      <c r="NBA115" s="23"/>
      <c r="NBB115" s="23"/>
      <c r="NBC115" s="23"/>
      <c r="NBD115" s="23"/>
      <c r="NBE115" s="23"/>
      <c r="NBF115" s="23"/>
      <c r="NBG115" s="23"/>
      <c r="NBH115" s="23"/>
      <c r="NBI115" s="23"/>
      <c r="NBJ115" s="22"/>
      <c r="NBK115" s="23"/>
      <c r="NBL115" s="23"/>
      <c r="NBM115" s="23"/>
      <c r="NBN115" s="23"/>
      <c r="NBO115" s="23"/>
      <c r="NBP115" s="23"/>
      <c r="NBQ115" s="23"/>
      <c r="NBR115" s="23"/>
      <c r="NBS115" s="23"/>
      <c r="NBT115" s="23"/>
      <c r="NBU115" s="23"/>
      <c r="NBV115" s="23"/>
      <c r="NBW115" s="23"/>
      <c r="NBX115" s="23"/>
      <c r="NBY115" s="23"/>
      <c r="NBZ115" s="23"/>
      <c r="NCA115" s="23"/>
      <c r="NCB115" s="23"/>
      <c r="NCC115" s="23"/>
      <c r="NCD115" s="23"/>
      <c r="NCE115" s="23"/>
      <c r="NCF115" s="22"/>
      <c r="NCG115" s="23"/>
      <c r="NCH115" s="23"/>
      <c r="NCI115" s="23"/>
      <c r="NCJ115" s="23"/>
      <c r="NCK115" s="23"/>
      <c r="NCL115" s="23"/>
      <c r="NCM115" s="23"/>
      <c r="NCN115" s="23"/>
      <c r="NCO115" s="23"/>
      <c r="NCP115" s="23"/>
      <c r="NCQ115" s="23"/>
      <c r="NCR115" s="23"/>
      <c r="NCS115" s="23"/>
      <c r="NCT115" s="23"/>
      <c r="NCU115" s="23"/>
      <c r="NCV115" s="23"/>
      <c r="NCW115" s="23"/>
      <c r="NCX115" s="23"/>
      <c r="NCY115" s="23"/>
      <c r="NCZ115" s="23"/>
      <c r="NDA115" s="23"/>
      <c r="NDB115" s="22"/>
      <c r="NDC115" s="23"/>
      <c r="NDD115" s="23"/>
      <c r="NDE115" s="23"/>
      <c r="NDF115" s="23"/>
      <c r="NDG115" s="23"/>
      <c r="NDH115" s="23"/>
      <c r="NDI115" s="23"/>
      <c r="NDJ115" s="23"/>
      <c r="NDK115" s="23"/>
      <c r="NDL115" s="23"/>
      <c r="NDM115" s="23"/>
      <c r="NDN115" s="23"/>
      <c r="NDO115" s="23"/>
      <c r="NDP115" s="23"/>
      <c r="NDQ115" s="23"/>
      <c r="NDR115" s="23"/>
      <c r="NDS115" s="23"/>
      <c r="NDT115" s="23"/>
      <c r="NDU115" s="23"/>
      <c r="NDV115" s="23"/>
      <c r="NDW115" s="23"/>
      <c r="NDX115" s="22"/>
      <c r="NDY115" s="23"/>
      <c r="NDZ115" s="23"/>
      <c r="NEA115" s="23"/>
      <c r="NEB115" s="23"/>
      <c r="NEC115" s="23"/>
      <c r="NED115" s="23"/>
      <c r="NEE115" s="23"/>
      <c r="NEF115" s="23"/>
      <c r="NEG115" s="23"/>
      <c r="NEH115" s="23"/>
      <c r="NEI115" s="23"/>
      <c r="NEJ115" s="23"/>
      <c r="NEK115" s="23"/>
      <c r="NEL115" s="23"/>
      <c r="NEM115" s="23"/>
      <c r="NEN115" s="23"/>
      <c r="NEO115" s="23"/>
      <c r="NEP115" s="23"/>
      <c r="NEQ115" s="23"/>
      <c r="NER115" s="23"/>
      <c r="NES115" s="23"/>
      <c r="NET115" s="22"/>
      <c r="NEU115" s="23"/>
      <c r="NEV115" s="23"/>
      <c r="NEW115" s="23"/>
      <c r="NEX115" s="23"/>
      <c r="NEY115" s="23"/>
      <c r="NEZ115" s="23"/>
      <c r="NFA115" s="23"/>
      <c r="NFB115" s="23"/>
      <c r="NFC115" s="23"/>
      <c r="NFD115" s="23"/>
      <c r="NFE115" s="23"/>
      <c r="NFF115" s="23"/>
      <c r="NFG115" s="23"/>
      <c r="NFH115" s="23"/>
      <c r="NFI115" s="23"/>
      <c r="NFJ115" s="23"/>
      <c r="NFK115" s="23"/>
      <c r="NFL115" s="23"/>
      <c r="NFM115" s="23"/>
      <c r="NFN115" s="23"/>
      <c r="NFO115" s="23"/>
      <c r="NFP115" s="22"/>
      <c r="NFQ115" s="23"/>
      <c r="NFR115" s="23"/>
      <c r="NFS115" s="23"/>
      <c r="NFT115" s="23"/>
      <c r="NFU115" s="23"/>
      <c r="NFV115" s="23"/>
      <c r="NFW115" s="23"/>
      <c r="NFX115" s="23"/>
      <c r="NFY115" s="23"/>
      <c r="NFZ115" s="23"/>
      <c r="NGA115" s="23"/>
      <c r="NGB115" s="23"/>
      <c r="NGC115" s="23"/>
      <c r="NGD115" s="23"/>
      <c r="NGE115" s="23"/>
      <c r="NGF115" s="23"/>
      <c r="NGG115" s="23"/>
      <c r="NGH115" s="23"/>
      <c r="NGI115" s="23"/>
      <c r="NGJ115" s="23"/>
      <c r="NGK115" s="23"/>
      <c r="NGL115" s="22"/>
      <c r="NGM115" s="23"/>
      <c r="NGN115" s="23"/>
      <c r="NGO115" s="23"/>
      <c r="NGP115" s="23"/>
      <c r="NGQ115" s="23"/>
      <c r="NGR115" s="23"/>
      <c r="NGS115" s="23"/>
      <c r="NGT115" s="23"/>
      <c r="NGU115" s="23"/>
      <c r="NGV115" s="23"/>
      <c r="NGW115" s="23"/>
      <c r="NGX115" s="23"/>
      <c r="NGY115" s="23"/>
      <c r="NGZ115" s="23"/>
      <c r="NHA115" s="23"/>
      <c r="NHB115" s="23"/>
      <c r="NHC115" s="23"/>
      <c r="NHD115" s="23"/>
      <c r="NHE115" s="23"/>
      <c r="NHF115" s="23"/>
      <c r="NHG115" s="23"/>
      <c r="NHH115" s="22"/>
      <c r="NHI115" s="23"/>
      <c r="NHJ115" s="23"/>
      <c r="NHK115" s="23"/>
      <c r="NHL115" s="23"/>
      <c r="NHM115" s="23"/>
      <c r="NHN115" s="23"/>
      <c r="NHO115" s="23"/>
      <c r="NHP115" s="23"/>
      <c r="NHQ115" s="23"/>
      <c r="NHR115" s="23"/>
      <c r="NHS115" s="23"/>
      <c r="NHT115" s="23"/>
      <c r="NHU115" s="23"/>
      <c r="NHV115" s="23"/>
      <c r="NHW115" s="23"/>
      <c r="NHX115" s="23"/>
      <c r="NHY115" s="23"/>
      <c r="NHZ115" s="23"/>
      <c r="NIA115" s="23"/>
      <c r="NIB115" s="23"/>
      <c r="NIC115" s="23"/>
      <c r="NID115" s="22"/>
      <c r="NIE115" s="23"/>
      <c r="NIF115" s="23"/>
      <c r="NIG115" s="23"/>
      <c r="NIH115" s="23"/>
      <c r="NII115" s="23"/>
      <c r="NIJ115" s="23"/>
      <c r="NIK115" s="23"/>
      <c r="NIL115" s="23"/>
      <c r="NIM115" s="23"/>
      <c r="NIN115" s="23"/>
      <c r="NIO115" s="23"/>
      <c r="NIP115" s="23"/>
      <c r="NIQ115" s="23"/>
      <c r="NIR115" s="23"/>
      <c r="NIS115" s="23"/>
      <c r="NIT115" s="23"/>
      <c r="NIU115" s="23"/>
      <c r="NIV115" s="23"/>
      <c r="NIW115" s="23"/>
      <c r="NIX115" s="23"/>
      <c r="NIY115" s="23"/>
      <c r="NIZ115" s="22"/>
      <c r="NJA115" s="23"/>
      <c r="NJB115" s="23"/>
      <c r="NJC115" s="23"/>
      <c r="NJD115" s="23"/>
      <c r="NJE115" s="23"/>
      <c r="NJF115" s="23"/>
      <c r="NJG115" s="23"/>
      <c r="NJH115" s="23"/>
      <c r="NJI115" s="23"/>
      <c r="NJJ115" s="23"/>
      <c r="NJK115" s="23"/>
      <c r="NJL115" s="23"/>
      <c r="NJM115" s="23"/>
      <c r="NJN115" s="23"/>
      <c r="NJO115" s="23"/>
      <c r="NJP115" s="23"/>
      <c r="NJQ115" s="23"/>
      <c r="NJR115" s="23"/>
      <c r="NJS115" s="23"/>
      <c r="NJT115" s="23"/>
      <c r="NJU115" s="23"/>
      <c r="NJV115" s="22"/>
      <c r="NJW115" s="23"/>
      <c r="NJX115" s="23"/>
      <c r="NJY115" s="23"/>
      <c r="NJZ115" s="23"/>
      <c r="NKA115" s="23"/>
      <c r="NKB115" s="23"/>
      <c r="NKC115" s="23"/>
      <c r="NKD115" s="23"/>
      <c r="NKE115" s="23"/>
      <c r="NKF115" s="23"/>
      <c r="NKG115" s="23"/>
      <c r="NKH115" s="23"/>
      <c r="NKI115" s="23"/>
      <c r="NKJ115" s="23"/>
      <c r="NKK115" s="23"/>
      <c r="NKL115" s="23"/>
      <c r="NKM115" s="23"/>
      <c r="NKN115" s="23"/>
      <c r="NKO115" s="23"/>
      <c r="NKP115" s="23"/>
      <c r="NKQ115" s="23"/>
      <c r="NKR115" s="22"/>
      <c r="NKS115" s="23"/>
      <c r="NKT115" s="23"/>
      <c r="NKU115" s="23"/>
      <c r="NKV115" s="23"/>
      <c r="NKW115" s="23"/>
      <c r="NKX115" s="23"/>
      <c r="NKY115" s="23"/>
      <c r="NKZ115" s="23"/>
      <c r="NLA115" s="23"/>
      <c r="NLB115" s="23"/>
      <c r="NLC115" s="23"/>
      <c r="NLD115" s="23"/>
      <c r="NLE115" s="23"/>
      <c r="NLF115" s="23"/>
      <c r="NLG115" s="23"/>
      <c r="NLH115" s="23"/>
      <c r="NLI115" s="23"/>
      <c r="NLJ115" s="23"/>
      <c r="NLK115" s="23"/>
      <c r="NLL115" s="23"/>
      <c r="NLM115" s="23"/>
      <c r="NLN115" s="22"/>
      <c r="NLO115" s="23"/>
      <c r="NLP115" s="23"/>
      <c r="NLQ115" s="23"/>
      <c r="NLR115" s="23"/>
      <c r="NLS115" s="23"/>
      <c r="NLT115" s="23"/>
      <c r="NLU115" s="23"/>
      <c r="NLV115" s="23"/>
      <c r="NLW115" s="23"/>
      <c r="NLX115" s="23"/>
      <c r="NLY115" s="23"/>
      <c r="NLZ115" s="23"/>
      <c r="NMA115" s="23"/>
      <c r="NMB115" s="23"/>
      <c r="NMC115" s="23"/>
      <c r="NMD115" s="23"/>
      <c r="NME115" s="23"/>
      <c r="NMF115" s="23"/>
      <c r="NMG115" s="23"/>
      <c r="NMH115" s="23"/>
      <c r="NMI115" s="23"/>
      <c r="NMJ115" s="22"/>
      <c r="NMK115" s="23"/>
      <c r="NML115" s="23"/>
      <c r="NMM115" s="23"/>
      <c r="NMN115" s="23"/>
      <c r="NMO115" s="23"/>
      <c r="NMP115" s="23"/>
      <c r="NMQ115" s="23"/>
      <c r="NMR115" s="23"/>
      <c r="NMS115" s="23"/>
      <c r="NMT115" s="23"/>
      <c r="NMU115" s="23"/>
      <c r="NMV115" s="23"/>
      <c r="NMW115" s="23"/>
      <c r="NMX115" s="23"/>
      <c r="NMY115" s="23"/>
      <c r="NMZ115" s="23"/>
      <c r="NNA115" s="23"/>
      <c r="NNB115" s="23"/>
      <c r="NNC115" s="23"/>
      <c r="NND115" s="23"/>
      <c r="NNE115" s="23"/>
      <c r="NNF115" s="22"/>
      <c r="NNG115" s="23"/>
      <c r="NNH115" s="23"/>
      <c r="NNI115" s="23"/>
      <c r="NNJ115" s="23"/>
      <c r="NNK115" s="23"/>
      <c r="NNL115" s="23"/>
      <c r="NNM115" s="23"/>
      <c r="NNN115" s="23"/>
      <c r="NNO115" s="23"/>
      <c r="NNP115" s="23"/>
      <c r="NNQ115" s="23"/>
      <c r="NNR115" s="23"/>
      <c r="NNS115" s="23"/>
      <c r="NNT115" s="23"/>
      <c r="NNU115" s="23"/>
      <c r="NNV115" s="23"/>
      <c r="NNW115" s="23"/>
      <c r="NNX115" s="23"/>
      <c r="NNY115" s="23"/>
      <c r="NNZ115" s="23"/>
      <c r="NOA115" s="23"/>
      <c r="NOB115" s="22"/>
      <c r="NOC115" s="23"/>
      <c r="NOD115" s="23"/>
      <c r="NOE115" s="23"/>
      <c r="NOF115" s="23"/>
      <c r="NOG115" s="23"/>
      <c r="NOH115" s="23"/>
      <c r="NOI115" s="23"/>
      <c r="NOJ115" s="23"/>
      <c r="NOK115" s="23"/>
      <c r="NOL115" s="23"/>
      <c r="NOM115" s="23"/>
      <c r="NON115" s="23"/>
      <c r="NOO115" s="23"/>
      <c r="NOP115" s="23"/>
      <c r="NOQ115" s="23"/>
      <c r="NOR115" s="23"/>
      <c r="NOS115" s="23"/>
      <c r="NOT115" s="23"/>
      <c r="NOU115" s="23"/>
      <c r="NOV115" s="23"/>
      <c r="NOW115" s="23"/>
      <c r="NOX115" s="22"/>
      <c r="NOY115" s="23"/>
      <c r="NOZ115" s="23"/>
      <c r="NPA115" s="23"/>
      <c r="NPB115" s="23"/>
      <c r="NPC115" s="23"/>
      <c r="NPD115" s="23"/>
      <c r="NPE115" s="23"/>
      <c r="NPF115" s="23"/>
      <c r="NPG115" s="23"/>
      <c r="NPH115" s="23"/>
      <c r="NPI115" s="23"/>
      <c r="NPJ115" s="23"/>
      <c r="NPK115" s="23"/>
      <c r="NPL115" s="23"/>
      <c r="NPM115" s="23"/>
      <c r="NPN115" s="23"/>
      <c r="NPO115" s="23"/>
      <c r="NPP115" s="23"/>
      <c r="NPQ115" s="23"/>
      <c r="NPR115" s="23"/>
      <c r="NPS115" s="23"/>
      <c r="NPT115" s="22"/>
      <c r="NPU115" s="23"/>
      <c r="NPV115" s="23"/>
      <c r="NPW115" s="23"/>
      <c r="NPX115" s="23"/>
      <c r="NPY115" s="23"/>
      <c r="NPZ115" s="23"/>
      <c r="NQA115" s="23"/>
      <c r="NQB115" s="23"/>
      <c r="NQC115" s="23"/>
      <c r="NQD115" s="23"/>
      <c r="NQE115" s="23"/>
      <c r="NQF115" s="23"/>
      <c r="NQG115" s="23"/>
      <c r="NQH115" s="23"/>
      <c r="NQI115" s="23"/>
      <c r="NQJ115" s="23"/>
      <c r="NQK115" s="23"/>
      <c r="NQL115" s="23"/>
      <c r="NQM115" s="23"/>
      <c r="NQN115" s="23"/>
      <c r="NQO115" s="23"/>
      <c r="NQP115" s="22"/>
      <c r="NQQ115" s="23"/>
      <c r="NQR115" s="23"/>
      <c r="NQS115" s="23"/>
      <c r="NQT115" s="23"/>
      <c r="NQU115" s="23"/>
      <c r="NQV115" s="23"/>
      <c r="NQW115" s="23"/>
      <c r="NQX115" s="23"/>
      <c r="NQY115" s="23"/>
      <c r="NQZ115" s="23"/>
      <c r="NRA115" s="23"/>
      <c r="NRB115" s="23"/>
      <c r="NRC115" s="23"/>
      <c r="NRD115" s="23"/>
      <c r="NRE115" s="23"/>
      <c r="NRF115" s="23"/>
      <c r="NRG115" s="23"/>
      <c r="NRH115" s="23"/>
      <c r="NRI115" s="23"/>
      <c r="NRJ115" s="23"/>
      <c r="NRK115" s="23"/>
      <c r="NRL115" s="22"/>
      <c r="NRM115" s="23"/>
      <c r="NRN115" s="23"/>
      <c r="NRO115" s="23"/>
      <c r="NRP115" s="23"/>
      <c r="NRQ115" s="23"/>
      <c r="NRR115" s="23"/>
      <c r="NRS115" s="23"/>
      <c r="NRT115" s="23"/>
      <c r="NRU115" s="23"/>
      <c r="NRV115" s="23"/>
      <c r="NRW115" s="23"/>
      <c r="NRX115" s="23"/>
      <c r="NRY115" s="23"/>
      <c r="NRZ115" s="23"/>
      <c r="NSA115" s="23"/>
      <c r="NSB115" s="23"/>
      <c r="NSC115" s="23"/>
      <c r="NSD115" s="23"/>
      <c r="NSE115" s="23"/>
      <c r="NSF115" s="23"/>
      <c r="NSG115" s="23"/>
      <c r="NSH115" s="22"/>
      <c r="NSI115" s="23"/>
      <c r="NSJ115" s="23"/>
      <c r="NSK115" s="23"/>
      <c r="NSL115" s="23"/>
      <c r="NSM115" s="23"/>
      <c r="NSN115" s="23"/>
      <c r="NSO115" s="23"/>
      <c r="NSP115" s="23"/>
      <c r="NSQ115" s="23"/>
      <c r="NSR115" s="23"/>
      <c r="NSS115" s="23"/>
      <c r="NST115" s="23"/>
      <c r="NSU115" s="23"/>
      <c r="NSV115" s="23"/>
      <c r="NSW115" s="23"/>
      <c r="NSX115" s="23"/>
      <c r="NSY115" s="23"/>
      <c r="NSZ115" s="23"/>
      <c r="NTA115" s="23"/>
      <c r="NTB115" s="23"/>
      <c r="NTC115" s="23"/>
      <c r="NTD115" s="22"/>
      <c r="NTE115" s="23"/>
      <c r="NTF115" s="23"/>
      <c r="NTG115" s="23"/>
      <c r="NTH115" s="23"/>
      <c r="NTI115" s="23"/>
      <c r="NTJ115" s="23"/>
      <c r="NTK115" s="23"/>
      <c r="NTL115" s="23"/>
      <c r="NTM115" s="23"/>
      <c r="NTN115" s="23"/>
      <c r="NTO115" s="23"/>
      <c r="NTP115" s="23"/>
      <c r="NTQ115" s="23"/>
      <c r="NTR115" s="23"/>
      <c r="NTS115" s="23"/>
      <c r="NTT115" s="23"/>
      <c r="NTU115" s="23"/>
      <c r="NTV115" s="23"/>
      <c r="NTW115" s="23"/>
      <c r="NTX115" s="23"/>
      <c r="NTY115" s="23"/>
      <c r="NTZ115" s="22"/>
      <c r="NUA115" s="23"/>
      <c r="NUB115" s="23"/>
      <c r="NUC115" s="23"/>
      <c r="NUD115" s="23"/>
      <c r="NUE115" s="23"/>
      <c r="NUF115" s="23"/>
      <c r="NUG115" s="23"/>
      <c r="NUH115" s="23"/>
      <c r="NUI115" s="23"/>
      <c r="NUJ115" s="23"/>
      <c r="NUK115" s="23"/>
      <c r="NUL115" s="23"/>
      <c r="NUM115" s="23"/>
      <c r="NUN115" s="23"/>
      <c r="NUO115" s="23"/>
      <c r="NUP115" s="23"/>
      <c r="NUQ115" s="23"/>
      <c r="NUR115" s="23"/>
      <c r="NUS115" s="23"/>
      <c r="NUT115" s="23"/>
      <c r="NUU115" s="23"/>
      <c r="NUV115" s="22"/>
      <c r="NUW115" s="23"/>
      <c r="NUX115" s="23"/>
      <c r="NUY115" s="23"/>
      <c r="NUZ115" s="23"/>
      <c r="NVA115" s="23"/>
      <c r="NVB115" s="23"/>
      <c r="NVC115" s="23"/>
      <c r="NVD115" s="23"/>
      <c r="NVE115" s="23"/>
      <c r="NVF115" s="23"/>
      <c r="NVG115" s="23"/>
      <c r="NVH115" s="23"/>
      <c r="NVI115" s="23"/>
      <c r="NVJ115" s="23"/>
      <c r="NVK115" s="23"/>
      <c r="NVL115" s="23"/>
      <c r="NVM115" s="23"/>
      <c r="NVN115" s="23"/>
      <c r="NVO115" s="23"/>
      <c r="NVP115" s="23"/>
      <c r="NVQ115" s="23"/>
      <c r="NVR115" s="22"/>
      <c r="NVS115" s="23"/>
      <c r="NVT115" s="23"/>
      <c r="NVU115" s="23"/>
      <c r="NVV115" s="23"/>
      <c r="NVW115" s="23"/>
      <c r="NVX115" s="23"/>
      <c r="NVY115" s="23"/>
      <c r="NVZ115" s="23"/>
      <c r="NWA115" s="23"/>
      <c r="NWB115" s="23"/>
      <c r="NWC115" s="23"/>
      <c r="NWD115" s="23"/>
      <c r="NWE115" s="23"/>
      <c r="NWF115" s="23"/>
      <c r="NWG115" s="23"/>
      <c r="NWH115" s="23"/>
      <c r="NWI115" s="23"/>
      <c r="NWJ115" s="23"/>
      <c r="NWK115" s="23"/>
      <c r="NWL115" s="23"/>
      <c r="NWM115" s="23"/>
      <c r="NWN115" s="22"/>
      <c r="NWO115" s="23"/>
      <c r="NWP115" s="23"/>
      <c r="NWQ115" s="23"/>
      <c r="NWR115" s="23"/>
      <c r="NWS115" s="23"/>
      <c r="NWT115" s="23"/>
      <c r="NWU115" s="23"/>
      <c r="NWV115" s="23"/>
      <c r="NWW115" s="23"/>
      <c r="NWX115" s="23"/>
      <c r="NWY115" s="23"/>
      <c r="NWZ115" s="23"/>
      <c r="NXA115" s="23"/>
      <c r="NXB115" s="23"/>
      <c r="NXC115" s="23"/>
      <c r="NXD115" s="23"/>
      <c r="NXE115" s="23"/>
      <c r="NXF115" s="23"/>
      <c r="NXG115" s="23"/>
      <c r="NXH115" s="23"/>
      <c r="NXI115" s="23"/>
      <c r="NXJ115" s="22"/>
      <c r="NXK115" s="23"/>
      <c r="NXL115" s="23"/>
      <c r="NXM115" s="23"/>
      <c r="NXN115" s="23"/>
      <c r="NXO115" s="23"/>
      <c r="NXP115" s="23"/>
      <c r="NXQ115" s="23"/>
      <c r="NXR115" s="23"/>
      <c r="NXS115" s="23"/>
      <c r="NXT115" s="23"/>
      <c r="NXU115" s="23"/>
      <c r="NXV115" s="23"/>
      <c r="NXW115" s="23"/>
      <c r="NXX115" s="23"/>
      <c r="NXY115" s="23"/>
      <c r="NXZ115" s="23"/>
      <c r="NYA115" s="23"/>
      <c r="NYB115" s="23"/>
      <c r="NYC115" s="23"/>
      <c r="NYD115" s="23"/>
      <c r="NYE115" s="23"/>
      <c r="NYF115" s="22"/>
      <c r="NYG115" s="23"/>
      <c r="NYH115" s="23"/>
      <c r="NYI115" s="23"/>
      <c r="NYJ115" s="23"/>
      <c r="NYK115" s="23"/>
      <c r="NYL115" s="23"/>
      <c r="NYM115" s="23"/>
      <c r="NYN115" s="23"/>
      <c r="NYO115" s="23"/>
      <c r="NYP115" s="23"/>
      <c r="NYQ115" s="23"/>
      <c r="NYR115" s="23"/>
      <c r="NYS115" s="23"/>
      <c r="NYT115" s="23"/>
      <c r="NYU115" s="23"/>
      <c r="NYV115" s="23"/>
      <c r="NYW115" s="23"/>
      <c r="NYX115" s="23"/>
      <c r="NYY115" s="23"/>
      <c r="NYZ115" s="23"/>
      <c r="NZA115" s="23"/>
      <c r="NZB115" s="22"/>
      <c r="NZC115" s="23"/>
      <c r="NZD115" s="23"/>
      <c r="NZE115" s="23"/>
      <c r="NZF115" s="23"/>
      <c r="NZG115" s="23"/>
      <c r="NZH115" s="23"/>
      <c r="NZI115" s="23"/>
      <c r="NZJ115" s="23"/>
      <c r="NZK115" s="23"/>
      <c r="NZL115" s="23"/>
      <c r="NZM115" s="23"/>
      <c r="NZN115" s="23"/>
      <c r="NZO115" s="23"/>
      <c r="NZP115" s="23"/>
      <c r="NZQ115" s="23"/>
      <c r="NZR115" s="23"/>
      <c r="NZS115" s="23"/>
      <c r="NZT115" s="23"/>
      <c r="NZU115" s="23"/>
      <c r="NZV115" s="23"/>
      <c r="NZW115" s="23"/>
      <c r="NZX115" s="22"/>
      <c r="NZY115" s="23"/>
      <c r="NZZ115" s="23"/>
      <c r="OAA115" s="23"/>
      <c r="OAB115" s="23"/>
      <c r="OAC115" s="23"/>
      <c r="OAD115" s="23"/>
      <c r="OAE115" s="23"/>
      <c r="OAF115" s="23"/>
      <c r="OAG115" s="23"/>
      <c r="OAH115" s="23"/>
      <c r="OAI115" s="23"/>
      <c r="OAJ115" s="23"/>
      <c r="OAK115" s="23"/>
      <c r="OAL115" s="23"/>
      <c r="OAM115" s="23"/>
      <c r="OAN115" s="23"/>
      <c r="OAO115" s="23"/>
      <c r="OAP115" s="23"/>
      <c r="OAQ115" s="23"/>
      <c r="OAR115" s="23"/>
      <c r="OAS115" s="23"/>
      <c r="OAT115" s="22"/>
      <c r="OAU115" s="23"/>
      <c r="OAV115" s="23"/>
      <c r="OAW115" s="23"/>
      <c r="OAX115" s="23"/>
      <c r="OAY115" s="23"/>
      <c r="OAZ115" s="23"/>
      <c r="OBA115" s="23"/>
      <c r="OBB115" s="23"/>
      <c r="OBC115" s="23"/>
      <c r="OBD115" s="23"/>
      <c r="OBE115" s="23"/>
      <c r="OBF115" s="23"/>
      <c r="OBG115" s="23"/>
      <c r="OBH115" s="23"/>
      <c r="OBI115" s="23"/>
      <c r="OBJ115" s="23"/>
      <c r="OBK115" s="23"/>
      <c r="OBL115" s="23"/>
      <c r="OBM115" s="23"/>
      <c r="OBN115" s="23"/>
      <c r="OBO115" s="23"/>
      <c r="OBP115" s="22"/>
      <c r="OBQ115" s="23"/>
      <c r="OBR115" s="23"/>
      <c r="OBS115" s="23"/>
      <c r="OBT115" s="23"/>
      <c r="OBU115" s="23"/>
      <c r="OBV115" s="23"/>
      <c r="OBW115" s="23"/>
      <c r="OBX115" s="23"/>
      <c r="OBY115" s="23"/>
      <c r="OBZ115" s="23"/>
      <c r="OCA115" s="23"/>
      <c r="OCB115" s="23"/>
      <c r="OCC115" s="23"/>
      <c r="OCD115" s="23"/>
      <c r="OCE115" s="23"/>
      <c r="OCF115" s="23"/>
      <c r="OCG115" s="23"/>
      <c r="OCH115" s="23"/>
      <c r="OCI115" s="23"/>
      <c r="OCJ115" s="23"/>
      <c r="OCK115" s="23"/>
      <c r="OCL115" s="22"/>
      <c r="OCM115" s="23"/>
      <c r="OCN115" s="23"/>
      <c r="OCO115" s="23"/>
      <c r="OCP115" s="23"/>
      <c r="OCQ115" s="23"/>
      <c r="OCR115" s="23"/>
      <c r="OCS115" s="23"/>
      <c r="OCT115" s="23"/>
      <c r="OCU115" s="23"/>
      <c r="OCV115" s="23"/>
      <c r="OCW115" s="23"/>
      <c r="OCX115" s="23"/>
      <c r="OCY115" s="23"/>
      <c r="OCZ115" s="23"/>
      <c r="ODA115" s="23"/>
      <c r="ODB115" s="23"/>
      <c r="ODC115" s="23"/>
      <c r="ODD115" s="23"/>
      <c r="ODE115" s="23"/>
      <c r="ODF115" s="23"/>
      <c r="ODG115" s="23"/>
      <c r="ODH115" s="22"/>
      <c r="ODI115" s="23"/>
      <c r="ODJ115" s="23"/>
      <c r="ODK115" s="23"/>
      <c r="ODL115" s="23"/>
      <c r="ODM115" s="23"/>
      <c r="ODN115" s="23"/>
      <c r="ODO115" s="23"/>
      <c r="ODP115" s="23"/>
      <c r="ODQ115" s="23"/>
      <c r="ODR115" s="23"/>
      <c r="ODS115" s="23"/>
      <c r="ODT115" s="23"/>
      <c r="ODU115" s="23"/>
      <c r="ODV115" s="23"/>
      <c r="ODW115" s="23"/>
      <c r="ODX115" s="23"/>
      <c r="ODY115" s="23"/>
      <c r="ODZ115" s="23"/>
      <c r="OEA115" s="23"/>
      <c r="OEB115" s="23"/>
      <c r="OEC115" s="23"/>
      <c r="OED115" s="22"/>
      <c r="OEE115" s="23"/>
      <c r="OEF115" s="23"/>
      <c r="OEG115" s="23"/>
      <c r="OEH115" s="23"/>
      <c r="OEI115" s="23"/>
      <c r="OEJ115" s="23"/>
      <c r="OEK115" s="23"/>
      <c r="OEL115" s="23"/>
      <c r="OEM115" s="23"/>
      <c r="OEN115" s="23"/>
      <c r="OEO115" s="23"/>
      <c r="OEP115" s="23"/>
      <c r="OEQ115" s="23"/>
      <c r="OER115" s="23"/>
      <c r="OES115" s="23"/>
      <c r="OET115" s="23"/>
      <c r="OEU115" s="23"/>
      <c r="OEV115" s="23"/>
      <c r="OEW115" s="23"/>
      <c r="OEX115" s="23"/>
      <c r="OEY115" s="23"/>
      <c r="OEZ115" s="22"/>
      <c r="OFA115" s="23"/>
      <c r="OFB115" s="23"/>
      <c r="OFC115" s="23"/>
      <c r="OFD115" s="23"/>
      <c r="OFE115" s="23"/>
      <c r="OFF115" s="23"/>
      <c r="OFG115" s="23"/>
      <c r="OFH115" s="23"/>
      <c r="OFI115" s="23"/>
      <c r="OFJ115" s="23"/>
      <c r="OFK115" s="23"/>
      <c r="OFL115" s="23"/>
      <c r="OFM115" s="23"/>
      <c r="OFN115" s="23"/>
      <c r="OFO115" s="23"/>
      <c r="OFP115" s="23"/>
      <c r="OFQ115" s="23"/>
      <c r="OFR115" s="23"/>
      <c r="OFS115" s="23"/>
      <c r="OFT115" s="23"/>
      <c r="OFU115" s="23"/>
      <c r="OFV115" s="22"/>
      <c r="OFW115" s="23"/>
      <c r="OFX115" s="23"/>
      <c r="OFY115" s="23"/>
      <c r="OFZ115" s="23"/>
      <c r="OGA115" s="23"/>
      <c r="OGB115" s="23"/>
      <c r="OGC115" s="23"/>
      <c r="OGD115" s="23"/>
      <c r="OGE115" s="23"/>
      <c r="OGF115" s="23"/>
      <c r="OGG115" s="23"/>
      <c r="OGH115" s="23"/>
      <c r="OGI115" s="23"/>
      <c r="OGJ115" s="23"/>
      <c r="OGK115" s="23"/>
      <c r="OGL115" s="23"/>
      <c r="OGM115" s="23"/>
      <c r="OGN115" s="23"/>
      <c r="OGO115" s="23"/>
      <c r="OGP115" s="23"/>
      <c r="OGQ115" s="23"/>
      <c r="OGR115" s="22"/>
      <c r="OGS115" s="23"/>
      <c r="OGT115" s="23"/>
      <c r="OGU115" s="23"/>
      <c r="OGV115" s="23"/>
      <c r="OGW115" s="23"/>
      <c r="OGX115" s="23"/>
      <c r="OGY115" s="23"/>
      <c r="OGZ115" s="23"/>
      <c r="OHA115" s="23"/>
      <c r="OHB115" s="23"/>
      <c r="OHC115" s="23"/>
      <c r="OHD115" s="23"/>
      <c r="OHE115" s="23"/>
      <c r="OHF115" s="23"/>
      <c r="OHG115" s="23"/>
      <c r="OHH115" s="23"/>
      <c r="OHI115" s="23"/>
      <c r="OHJ115" s="23"/>
      <c r="OHK115" s="23"/>
      <c r="OHL115" s="23"/>
      <c r="OHM115" s="23"/>
      <c r="OHN115" s="22"/>
      <c r="OHO115" s="23"/>
      <c r="OHP115" s="23"/>
      <c r="OHQ115" s="23"/>
      <c r="OHR115" s="23"/>
      <c r="OHS115" s="23"/>
      <c r="OHT115" s="23"/>
      <c r="OHU115" s="23"/>
      <c r="OHV115" s="23"/>
      <c r="OHW115" s="23"/>
      <c r="OHX115" s="23"/>
      <c r="OHY115" s="23"/>
      <c r="OHZ115" s="23"/>
      <c r="OIA115" s="23"/>
      <c r="OIB115" s="23"/>
      <c r="OIC115" s="23"/>
      <c r="OID115" s="23"/>
      <c r="OIE115" s="23"/>
      <c r="OIF115" s="23"/>
      <c r="OIG115" s="23"/>
      <c r="OIH115" s="23"/>
      <c r="OII115" s="23"/>
      <c r="OIJ115" s="22"/>
      <c r="OIK115" s="23"/>
      <c r="OIL115" s="23"/>
      <c r="OIM115" s="23"/>
      <c r="OIN115" s="23"/>
      <c r="OIO115" s="23"/>
      <c r="OIP115" s="23"/>
      <c r="OIQ115" s="23"/>
      <c r="OIR115" s="23"/>
      <c r="OIS115" s="23"/>
      <c r="OIT115" s="23"/>
      <c r="OIU115" s="23"/>
      <c r="OIV115" s="23"/>
      <c r="OIW115" s="23"/>
      <c r="OIX115" s="23"/>
      <c r="OIY115" s="23"/>
      <c r="OIZ115" s="23"/>
      <c r="OJA115" s="23"/>
      <c r="OJB115" s="23"/>
      <c r="OJC115" s="23"/>
      <c r="OJD115" s="23"/>
      <c r="OJE115" s="23"/>
      <c r="OJF115" s="22"/>
      <c r="OJG115" s="23"/>
      <c r="OJH115" s="23"/>
      <c r="OJI115" s="23"/>
      <c r="OJJ115" s="23"/>
      <c r="OJK115" s="23"/>
      <c r="OJL115" s="23"/>
      <c r="OJM115" s="23"/>
      <c r="OJN115" s="23"/>
      <c r="OJO115" s="23"/>
      <c r="OJP115" s="23"/>
      <c r="OJQ115" s="23"/>
      <c r="OJR115" s="23"/>
      <c r="OJS115" s="23"/>
      <c r="OJT115" s="23"/>
      <c r="OJU115" s="23"/>
      <c r="OJV115" s="23"/>
      <c r="OJW115" s="23"/>
      <c r="OJX115" s="23"/>
      <c r="OJY115" s="23"/>
      <c r="OJZ115" s="23"/>
      <c r="OKA115" s="23"/>
      <c r="OKB115" s="22"/>
      <c r="OKC115" s="23"/>
      <c r="OKD115" s="23"/>
      <c r="OKE115" s="23"/>
      <c r="OKF115" s="23"/>
      <c r="OKG115" s="23"/>
      <c r="OKH115" s="23"/>
      <c r="OKI115" s="23"/>
      <c r="OKJ115" s="23"/>
      <c r="OKK115" s="23"/>
      <c r="OKL115" s="23"/>
      <c r="OKM115" s="23"/>
      <c r="OKN115" s="23"/>
      <c r="OKO115" s="23"/>
      <c r="OKP115" s="23"/>
      <c r="OKQ115" s="23"/>
      <c r="OKR115" s="23"/>
      <c r="OKS115" s="23"/>
      <c r="OKT115" s="23"/>
      <c r="OKU115" s="23"/>
      <c r="OKV115" s="23"/>
      <c r="OKW115" s="23"/>
      <c r="OKX115" s="22"/>
      <c r="OKY115" s="23"/>
      <c r="OKZ115" s="23"/>
      <c r="OLA115" s="23"/>
      <c r="OLB115" s="23"/>
      <c r="OLC115" s="23"/>
      <c r="OLD115" s="23"/>
      <c r="OLE115" s="23"/>
      <c r="OLF115" s="23"/>
      <c r="OLG115" s="23"/>
      <c r="OLH115" s="23"/>
      <c r="OLI115" s="23"/>
      <c r="OLJ115" s="23"/>
      <c r="OLK115" s="23"/>
      <c r="OLL115" s="23"/>
      <c r="OLM115" s="23"/>
      <c r="OLN115" s="23"/>
      <c r="OLO115" s="23"/>
      <c r="OLP115" s="23"/>
      <c r="OLQ115" s="23"/>
      <c r="OLR115" s="23"/>
      <c r="OLS115" s="23"/>
      <c r="OLT115" s="22"/>
      <c r="OLU115" s="23"/>
      <c r="OLV115" s="23"/>
      <c r="OLW115" s="23"/>
      <c r="OLX115" s="23"/>
      <c r="OLY115" s="23"/>
      <c r="OLZ115" s="23"/>
      <c r="OMA115" s="23"/>
      <c r="OMB115" s="23"/>
      <c r="OMC115" s="23"/>
      <c r="OMD115" s="23"/>
      <c r="OME115" s="23"/>
      <c r="OMF115" s="23"/>
      <c r="OMG115" s="23"/>
      <c r="OMH115" s="23"/>
      <c r="OMI115" s="23"/>
      <c r="OMJ115" s="23"/>
      <c r="OMK115" s="23"/>
      <c r="OML115" s="23"/>
      <c r="OMM115" s="23"/>
      <c r="OMN115" s="23"/>
      <c r="OMO115" s="23"/>
      <c r="OMP115" s="22"/>
      <c r="OMQ115" s="23"/>
      <c r="OMR115" s="23"/>
      <c r="OMS115" s="23"/>
      <c r="OMT115" s="23"/>
      <c r="OMU115" s="23"/>
      <c r="OMV115" s="23"/>
      <c r="OMW115" s="23"/>
      <c r="OMX115" s="23"/>
      <c r="OMY115" s="23"/>
      <c r="OMZ115" s="23"/>
      <c r="ONA115" s="23"/>
      <c r="ONB115" s="23"/>
      <c r="ONC115" s="23"/>
      <c r="OND115" s="23"/>
      <c r="ONE115" s="23"/>
      <c r="ONF115" s="23"/>
      <c r="ONG115" s="23"/>
      <c r="ONH115" s="23"/>
      <c r="ONI115" s="23"/>
      <c r="ONJ115" s="23"/>
      <c r="ONK115" s="23"/>
      <c r="ONL115" s="22"/>
      <c r="ONM115" s="23"/>
      <c r="ONN115" s="23"/>
      <c r="ONO115" s="23"/>
      <c r="ONP115" s="23"/>
      <c r="ONQ115" s="23"/>
      <c r="ONR115" s="23"/>
      <c r="ONS115" s="23"/>
      <c r="ONT115" s="23"/>
      <c r="ONU115" s="23"/>
      <c r="ONV115" s="23"/>
      <c r="ONW115" s="23"/>
      <c r="ONX115" s="23"/>
      <c r="ONY115" s="23"/>
      <c r="ONZ115" s="23"/>
      <c r="OOA115" s="23"/>
      <c r="OOB115" s="23"/>
      <c r="OOC115" s="23"/>
      <c r="OOD115" s="23"/>
      <c r="OOE115" s="23"/>
      <c r="OOF115" s="23"/>
      <c r="OOG115" s="23"/>
      <c r="OOH115" s="22"/>
      <c r="OOI115" s="23"/>
      <c r="OOJ115" s="23"/>
      <c r="OOK115" s="23"/>
      <c r="OOL115" s="23"/>
      <c r="OOM115" s="23"/>
      <c r="OON115" s="23"/>
      <c r="OOO115" s="23"/>
      <c r="OOP115" s="23"/>
      <c r="OOQ115" s="23"/>
      <c r="OOR115" s="23"/>
      <c r="OOS115" s="23"/>
      <c r="OOT115" s="23"/>
      <c r="OOU115" s="23"/>
      <c r="OOV115" s="23"/>
      <c r="OOW115" s="23"/>
      <c r="OOX115" s="23"/>
      <c r="OOY115" s="23"/>
      <c r="OOZ115" s="23"/>
      <c r="OPA115" s="23"/>
      <c r="OPB115" s="23"/>
      <c r="OPC115" s="23"/>
      <c r="OPD115" s="22"/>
      <c r="OPE115" s="23"/>
      <c r="OPF115" s="23"/>
      <c r="OPG115" s="23"/>
      <c r="OPH115" s="23"/>
      <c r="OPI115" s="23"/>
      <c r="OPJ115" s="23"/>
      <c r="OPK115" s="23"/>
      <c r="OPL115" s="23"/>
      <c r="OPM115" s="23"/>
      <c r="OPN115" s="23"/>
      <c r="OPO115" s="23"/>
      <c r="OPP115" s="23"/>
      <c r="OPQ115" s="23"/>
      <c r="OPR115" s="23"/>
      <c r="OPS115" s="23"/>
      <c r="OPT115" s="23"/>
      <c r="OPU115" s="23"/>
      <c r="OPV115" s="23"/>
      <c r="OPW115" s="23"/>
      <c r="OPX115" s="23"/>
      <c r="OPY115" s="23"/>
      <c r="OPZ115" s="22"/>
      <c r="OQA115" s="23"/>
      <c r="OQB115" s="23"/>
      <c r="OQC115" s="23"/>
      <c r="OQD115" s="23"/>
      <c r="OQE115" s="23"/>
      <c r="OQF115" s="23"/>
      <c r="OQG115" s="23"/>
      <c r="OQH115" s="23"/>
      <c r="OQI115" s="23"/>
      <c r="OQJ115" s="23"/>
      <c r="OQK115" s="23"/>
      <c r="OQL115" s="23"/>
      <c r="OQM115" s="23"/>
      <c r="OQN115" s="23"/>
      <c r="OQO115" s="23"/>
      <c r="OQP115" s="23"/>
      <c r="OQQ115" s="23"/>
      <c r="OQR115" s="23"/>
      <c r="OQS115" s="23"/>
      <c r="OQT115" s="23"/>
      <c r="OQU115" s="23"/>
      <c r="OQV115" s="22"/>
      <c r="OQW115" s="23"/>
      <c r="OQX115" s="23"/>
      <c r="OQY115" s="23"/>
      <c r="OQZ115" s="23"/>
      <c r="ORA115" s="23"/>
      <c r="ORB115" s="23"/>
      <c r="ORC115" s="23"/>
      <c r="ORD115" s="23"/>
      <c r="ORE115" s="23"/>
      <c r="ORF115" s="23"/>
      <c r="ORG115" s="23"/>
      <c r="ORH115" s="23"/>
      <c r="ORI115" s="23"/>
      <c r="ORJ115" s="23"/>
      <c r="ORK115" s="23"/>
      <c r="ORL115" s="23"/>
      <c r="ORM115" s="23"/>
      <c r="ORN115" s="23"/>
      <c r="ORO115" s="23"/>
      <c r="ORP115" s="23"/>
      <c r="ORQ115" s="23"/>
      <c r="ORR115" s="22"/>
      <c r="ORS115" s="23"/>
      <c r="ORT115" s="23"/>
      <c r="ORU115" s="23"/>
      <c r="ORV115" s="23"/>
      <c r="ORW115" s="23"/>
      <c r="ORX115" s="23"/>
      <c r="ORY115" s="23"/>
      <c r="ORZ115" s="23"/>
      <c r="OSA115" s="23"/>
      <c r="OSB115" s="23"/>
      <c r="OSC115" s="23"/>
      <c r="OSD115" s="23"/>
      <c r="OSE115" s="23"/>
      <c r="OSF115" s="23"/>
      <c r="OSG115" s="23"/>
      <c r="OSH115" s="23"/>
      <c r="OSI115" s="23"/>
      <c r="OSJ115" s="23"/>
      <c r="OSK115" s="23"/>
      <c r="OSL115" s="23"/>
      <c r="OSM115" s="23"/>
      <c r="OSN115" s="22"/>
      <c r="OSO115" s="23"/>
      <c r="OSP115" s="23"/>
      <c r="OSQ115" s="23"/>
      <c r="OSR115" s="23"/>
      <c r="OSS115" s="23"/>
      <c r="OST115" s="23"/>
      <c r="OSU115" s="23"/>
      <c r="OSV115" s="23"/>
      <c r="OSW115" s="23"/>
      <c r="OSX115" s="23"/>
      <c r="OSY115" s="23"/>
      <c r="OSZ115" s="23"/>
      <c r="OTA115" s="23"/>
      <c r="OTB115" s="23"/>
      <c r="OTC115" s="23"/>
      <c r="OTD115" s="23"/>
      <c r="OTE115" s="23"/>
      <c r="OTF115" s="23"/>
      <c r="OTG115" s="23"/>
      <c r="OTH115" s="23"/>
      <c r="OTI115" s="23"/>
      <c r="OTJ115" s="22"/>
      <c r="OTK115" s="23"/>
      <c r="OTL115" s="23"/>
      <c r="OTM115" s="23"/>
      <c r="OTN115" s="23"/>
      <c r="OTO115" s="23"/>
      <c r="OTP115" s="23"/>
      <c r="OTQ115" s="23"/>
      <c r="OTR115" s="23"/>
      <c r="OTS115" s="23"/>
      <c r="OTT115" s="23"/>
      <c r="OTU115" s="23"/>
      <c r="OTV115" s="23"/>
      <c r="OTW115" s="23"/>
      <c r="OTX115" s="23"/>
      <c r="OTY115" s="23"/>
      <c r="OTZ115" s="23"/>
      <c r="OUA115" s="23"/>
      <c r="OUB115" s="23"/>
      <c r="OUC115" s="23"/>
      <c r="OUD115" s="23"/>
      <c r="OUE115" s="23"/>
      <c r="OUF115" s="22"/>
      <c r="OUG115" s="23"/>
      <c r="OUH115" s="23"/>
      <c r="OUI115" s="23"/>
      <c r="OUJ115" s="23"/>
      <c r="OUK115" s="23"/>
      <c r="OUL115" s="23"/>
      <c r="OUM115" s="23"/>
      <c r="OUN115" s="23"/>
      <c r="OUO115" s="23"/>
      <c r="OUP115" s="23"/>
      <c r="OUQ115" s="23"/>
      <c r="OUR115" s="23"/>
      <c r="OUS115" s="23"/>
      <c r="OUT115" s="23"/>
      <c r="OUU115" s="23"/>
      <c r="OUV115" s="23"/>
      <c r="OUW115" s="23"/>
      <c r="OUX115" s="23"/>
      <c r="OUY115" s="23"/>
      <c r="OUZ115" s="23"/>
      <c r="OVA115" s="23"/>
      <c r="OVB115" s="22"/>
      <c r="OVC115" s="23"/>
      <c r="OVD115" s="23"/>
      <c r="OVE115" s="23"/>
      <c r="OVF115" s="23"/>
      <c r="OVG115" s="23"/>
      <c r="OVH115" s="23"/>
      <c r="OVI115" s="23"/>
      <c r="OVJ115" s="23"/>
      <c r="OVK115" s="23"/>
      <c r="OVL115" s="23"/>
      <c r="OVM115" s="23"/>
      <c r="OVN115" s="23"/>
      <c r="OVO115" s="23"/>
      <c r="OVP115" s="23"/>
      <c r="OVQ115" s="23"/>
      <c r="OVR115" s="23"/>
      <c r="OVS115" s="23"/>
      <c r="OVT115" s="23"/>
      <c r="OVU115" s="23"/>
      <c r="OVV115" s="23"/>
      <c r="OVW115" s="23"/>
      <c r="OVX115" s="22"/>
      <c r="OVY115" s="23"/>
      <c r="OVZ115" s="23"/>
      <c r="OWA115" s="23"/>
      <c r="OWB115" s="23"/>
      <c r="OWC115" s="23"/>
      <c r="OWD115" s="23"/>
      <c r="OWE115" s="23"/>
      <c r="OWF115" s="23"/>
      <c r="OWG115" s="23"/>
      <c r="OWH115" s="23"/>
      <c r="OWI115" s="23"/>
      <c r="OWJ115" s="23"/>
      <c r="OWK115" s="23"/>
      <c r="OWL115" s="23"/>
      <c r="OWM115" s="23"/>
      <c r="OWN115" s="23"/>
      <c r="OWO115" s="23"/>
      <c r="OWP115" s="23"/>
      <c r="OWQ115" s="23"/>
      <c r="OWR115" s="23"/>
      <c r="OWS115" s="23"/>
      <c r="OWT115" s="22"/>
      <c r="OWU115" s="23"/>
      <c r="OWV115" s="23"/>
      <c r="OWW115" s="23"/>
      <c r="OWX115" s="23"/>
      <c r="OWY115" s="23"/>
      <c r="OWZ115" s="23"/>
      <c r="OXA115" s="23"/>
      <c r="OXB115" s="23"/>
      <c r="OXC115" s="23"/>
      <c r="OXD115" s="23"/>
      <c r="OXE115" s="23"/>
      <c r="OXF115" s="23"/>
      <c r="OXG115" s="23"/>
      <c r="OXH115" s="23"/>
      <c r="OXI115" s="23"/>
      <c r="OXJ115" s="23"/>
      <c r="OXK115" s="23"/>
      <c r="OXL115" s="23"/>
      <c r="OXM115" s="23"/>
      <c r="OXN115" s="23"/>
      <c r="OXO115" s="23"/>
      <c r="OXP115" s="22"/>
      <c r="OXQ115" s="23"/>
      <c r="OXR115" s="23"/>
      <c r="OXS115" s="23"/>
      <c r="OXT115" s="23"/>
      <c r="OXU115" s="23"/>
      <c r="OXV115" s="23"/>
      <c r="OXW115" s="23"/>
      <c r="OXX115" s="23"/>
      <c r="OXY115" s="23"/>
      <c r="OXZ115" s="23"/>
      <c r="OYA115" s="23"/>
      <c r="OYB115" s="23"/>
      <c r="OYC115" s="23"/>
      <c r="OYD115" s="23"/>
      <c r="OYE115" s="23"/>
      <c r="OYF115" s="23"/>
      <c r="OYG115" s="23"/>
      <c r="OYH115" s="23"/>
      <c r="OYI115" s="23"/>
      <c r="OYJ115" s="23"/>
      <c r="OYK115" s="23"/>
      <c r="OYL115" s="22"/>
      <c r="OYM115" s="23"/>
      <c r="OYN115" s="23"/>
      <c r="OYO115" s="23"/>
      <c r="OYP115" s="23"/>
      <c r="OYQ115" s="23"/>
      <c r="OYR115" s="23"/>
      <c r="OYS115" s="23"/>
      <c r="OYT115" s="23"/>
      <c r="OYU115" s="23"/>
      <c r="OYV115" s="23"/>
      <c r="OYW115" s="23"/>
      <c r="OYX115" s="23"/>
      <c r="OYY115" s="23"/>
      <c r="OYZ115" s="23"/>
      <c r="OZA115" s="23"/>
      <c r="OZB115" s="23"/>
      <c r="OZC115" s="23"/>
      <c r="OZD115" s="23"/>
      <c r="OZE115" s="23"/>
      <c r="OZF115" s="23"/>
      <c r="OZG115" s="23"/>
      <c r="OZH115" s="22"/>
      <c r="OZI115" s="23"/>
      <c r="OZJ115" s="23"/>
      <c r="OZK115" s="23"/>
      <c r="OZL115" s="23"/>
      <c r="OZM115" s="23"/>
      <c r="OZN115" s="23"/>
      <c r="OZO115" s="23"/>
      <c r="OZP115" s="23"/>
      <c r="OZQ115" s="23"/>
      <c r="OZR115" s="23"/>
      <c r="OZS115" s="23"/>
      <c r="OZT115" s="23"/>
      <c r="OZU115" s="23"/>
      <c r="OZV115" s="23"/>
      <c r="OZW115" s="23"/>
      <c r="OZX115" s="23"/>
      <c r="OZY115" s="23"/>
      <c r="OZZ115" s="23"/>
      <c r="PAA115" s="23"/>
      <c r="PAB115" s="23"/>
      <c r="PAC115" s="23"/>
      <c r="PAD115" s="22"/>
      <c r="PAE115" s="23"/>
      <c r="PAF115" s="23"/>
      <c r="PAG115" s="23"/>
      <c r="PAH115" s="23"/>
      <c r="PAI115" s="23"/>
      <c r="PAJ115" s="23"/>
      <c r="PAK115" s="23"/>
      <c r="PAL115" s="23"/>
      <c r="PAM115" s="23"/>
      <c r="PAN115" s="23"/>
      <c r="PAO115" s="23"/>
      <c r="PAP115" s="23"/>
      <c r="PAQ115" s="23"/>
      <c r="PAR115" s="23"/>
      <c r="PAS115" s="23"/>
      <c r="PAT115" s="23"/>
      <c r="PAU115" s="23"/>
      <c r="PAV115" s="23"/>
      <c r="PAW115" s="23"/>
      <c r="PAX115" s="23"/>
      <c r="PAY115" s="23"/>
      <c r="PAZ115" s="22"/>
      <c r="PBA115" s="23"/>
      <c r="PBB115" s="23"/>
      <c r="PBC115" s="23"/>
      <c r="PBD115" s="23"/>
      <c r="PBE115" s="23"/>
      <c r="PBF115" s="23"/>
      <c r="PBG115" s="23"/>
      <c r="PBH115" s="23"/>
      <c r="PBI115" s="23"/>
      <c r="PBJ115" s="23"/>
      <c r="PBK115" s="23"/>
      <c r="PBL115" s="23"/>
      <c r="PBM115" s="23"/>
      <c r="PBN115" s="23"/>
      <c r="PBO115" s="23"/>
      <c r="PBP115" s="23"/>
      <c r="PBQ115" s="23"/>
      <c r="PBR115" s="23"/>
      <c r="PBS115" s="23"/>
      <c r="PBT115" s="23"/>
      <c r="PBU115" s="23"/>
      <c r="PBV115" s="22"/>
      <c r="PBW115" s="23"/>
      <c r="PBX115" s="23"/>
      <c r="PBY115" s="23"/>
      <c r="PBZ115" s="23"/>
      <c r="PCA115" s="23"/>
      <c r="PCB115" s="23"/>
      <c r="PCC115" s="23"/>
      <c r="PCD115" s="23"/>
      <c r="PCE115" s="23"/>
      <c r="PCF115" s="23"/>
      <c r="PCG115" s="23"/>
      <c r="PCH115" s="23"/>
      <c r="PCI115" s="23"/>
      <c r="PCJ115" s="23"/>
      <c r="PCK115" s="23"/>
      <c r="PCL115" s="23"/>
      <c r="PCM115" s="23"/>
      <c r="PCN115" s="23"/>
      <c r="PCO115" s="23"/>
      <c r="PCP115" s="23"/>
      <c r="PCQ115" s="23"/>
      <c r="PCR115" s="22"/>
      <c r="PCS115" s="23"/>
      <c r="PCT115" s="23"/>
      <c r="PCU115" s="23"/>
      <c r="PCV115" s="23"/>
      <c r="PCW115" s="23"/>
      <c r="PCX115" s="23"/>
      <c r="PCY115" s="23"/>
      <c r="PCZ115" s="23"/>
      <c r="PDA115" s="23"/>
      <c r="PDB115" s="23"/>
      <c r="PDC115" s="23"/>
      <c r="PDD115" s="23"/>
      <c r="PDE115" s="23"/>
      <c r="PDF115" s="23"/>
      <c r="PDG115" s="23"/>
      <c r="PDH115" s="23"/>
      <c r="PDI115" s="23"/>
      <c r="PDJ115" s="23"/>
      <c r="PDK115" s="23"/>
      <c r="PDL115" s="23"/>
      <c r="PDM115" s="23"/>
      <c r="PDN115" s="22"/>
      <c r="PDO115" s="23"/>
      <c r="PDP115" s="23"/>
      <c r="PDQ115" s="23"/>
      <c r="PDR115" s="23"/>
      <c r="PDS115" s="23"/>
      <c r="PDT115" s="23"/>
      <c r="PDU115" s="23"/>
      <c r="PDV115" s="23"/>
      <c r="PDW115" s="23"/>
      <c r="PDX115" s="23"/>
      <c r="PDY115" s="23"/>
      <c r="PDZ115" s="23"/>
      <c r="PEA115" s="23"/>
      <c r="PEB115" s="23"/>
      <c r="PEC115" s="23"/>
      <c r="PED115" s="23"/>
      <c r="PEE115" s="23"/>
      <c r="PEF115" s="23"/>
      <c r="PEG115" s="23"/>
      <c r="PEH115" s="23"/>
      <c r="PEI115" s="23"/>
      <c r="PEJ115" s="22"/>
      <c r="PEK115" s="23"/>
      <c r="PEL115" s="23"/>
      <c r="PEM115" s="23"/>
      <c r="PEN115" s="23"/>
      <c r="PEO115" s="23"/>
      <c r="PEP115" s="23"/>
      <c r="PEQ115" s="23"/>
      <c r="PER115" s="23"/>
      <c r="PES115" s="23"/>
      <c r="PET115" s="23"/>
      <c r="PEU115" s="23"/>
      <c r="PEV115" s="23"/>
      <c r="PEW115" s="23"/>
      <c r="PEX115" s="23"/>
      <c r="PEY115" s="23"/>
      <c r="PEZ115" s="23"/>
      <c r="PFA115" s="23"/>
      <c r="PFB115" s="23"/>
      <c r="PFC115" s="23"/>
      <c r="PFD115" s="23"/>
      <c r="PFE115" s="23"/>
      <c r="PFF115" s="22"/>
      <c r="PFG115" s="23"/>
      <c r="PFH115" s="23"/>
      <c r="PFI115" s="23"/>
      <c r="PFJ115" s="23"/>
      <c r="PFK115" s="23"/>
      <c r="PFL115" s="23"/>
      <c r="PFM115" s="23"/>
      <c r="PFN115" s="23"/>
      <c r="PFO115" s="23"/>
      <c r="PFP115" s="23"/>
      <c r="PFQ115" s="23"/>
      <c r="PFR115" s="23"/>
      <c r="PFS115" s="23"/>
      <c r="PFT115" s="23"/>
      <c r="PFU115" s="23"/>
      <c r="PFV115" s="23"/>
      <c r="PFW115" s="23"/>
      <c r="PFX115" s="23"/>
      <c r="PFY115" s="23"/>
      <c r="PFZ115" s="23"/>
      <c r="PGA115" s="23"/>
      <c r="PGB115" s="22"/>
      <c r="PGC115" s="23"/>
      <c r="PGD115" s="23"/>
      <c r="PGE115" s="23"/>
      <c r="PGF115" s="23"/>
      <c r="PGG115" s="23"/>
      <c r="PGH115" s="23"/>
      <c r="PGI115" s="23"/>
      <c r="PGJ115" s="23"/>
      <c r="PGK115" s="23"/>
      <c r="PGL115" s="23"/>
      <c r="PGM115" s="23"/>
      <c r="PGN115" s="23"/>
      <c r="PGO115" s="23"/>
      <c r="PGP115" s="23"/>
      <c r="PGQ115" s="23"/>
      <c r="PGR115" s="23"/>
      <c r="PGS115" s="23"/>
      <c r="PGT115" s="23"/>
      <c r="PGU115" s="23"/>
      <c r="PGV115" s="23"/>
      <c r="PGW115" s="23"/>
      <c r="PGX115" s="22"/>
      <c r="PGY115" s="23"/>
      <c r="PGZ115" s="23"/>
      <c r="PHA115" s="23"/>
      <c r="PHB115" s="23"/>
      <c r="PHC115" s="23"/>
      <c r="PHD115" s="23"/>
      <c r="PHE115" s="23"/>
      <c r="PHF115" s="23"/>
      <c r="PHG115" s="23"/>
      <c r="PHH115" s="23"/>
      <c r="PHI115" s="23"/>
      <c r="PHJ115" s="23"/>
      <c r="PHK115" s="23"/>
      <c r="PHL115" s="23"/>
      <c r="PHM115" s="23"/>
      <c r="PHN115" s="23"/>
      <c r="PHO115" s="23"/>
      <c r="PHP115" s="23"/>
      <c r="PHQ115" s="23"/>
      <c r="PHR115" s="23"/>
      <c r="PHS115" s="23"/>
      <c r="PHT115" s="22"/>
      <c r="PHU115" s="23"/>
      <c r="PHV115" s="23"/>
      <c r="PHW115" s="23"/>
      <c r="PHX115" s="23"/>
      <c r="PHY115" s="23"/>
      <c r="PHZ115" s="23"/>
      <c r="PIA115" s="23"/>
      <c r="PIB115" s="23"/>
      <c r="PIC115" s="23"/>
      <c r="PID115" s="23"/>
      <c r="PIE115" s="23"/>
      <c r="PIF115" s="23"/>
      <c r="PIG115" s="23"/>
      <c r="PIH115" s="23"/>
      <c r="PII115" s="23"/>
      <c r="PIJ115" s="23"/>
      <c r="PIK115" s="23"/>
      <c r="PIL115" s="23"/>
      <c r="PIM115" s="23"/>
      <c r="PIN115" s="23"/>
      <c r="PIO115" s="23"/>
      <c r="PIP115" s="22"/>
      <c r="PIQ115" s="23"/>
      <c r="PIR115" s="23"/>
      <c r="PIS115" s="23"/>
      <c r="PIT115" s="23"/>
      <c r="PIU115" s="23"/>
      <c r="PIV115" s="23"/>
      <c r="PIW115" s="23"/>
      <c r="PIX115" s="23"/>
      <c r="PIY115" s="23"/>
      <c r="PIZ115" s="23"/>
      <c r="PJA115" s="23"/>
      <c r="PJB115" s="23"/>
      <c r="PJC115" s="23"/>
      <c r="PJD115" s="23"/>
      <c r="PJE115" s="23"/>
      <c r="PJF115" s="23"/>
      <c r="PJG115" s="23"/>
      <c r="PJH115" s="23"/>
      <c r="PJI115" s="23"/>
      <c r="PJJ115" s="23"/>
      <c r="PJK115" s="23"/>
      <c r="PJL115" s="22"/>
      <c r="PJM115" s="23"/>
      <c r="PJN115" s="23"/>
      <c r="PJO115" s="23"/>
      <c r="PJP115" s="23"/>
      <c r="PJQ115" s="23"/>
      <c r="PJR115" s="23"/>
      <c r="PJS115" s="23"/>
      <c r="PJT115" s="23"/>
      <c r="PJU115" s="23"/>
      <c r="PJV115" s="23"/>
      <c r="PJW115" s="23"/>
      <c r="PJX115" s="23"/>
      <c r="PJY115" s="23"/>
      <c r="PJZ115" s="23"/>
      <c r="PKA115" s="23"/>
      <c r="PKB115" s="23"/>
      <c r="PKC115" s="23"/>
      <c r="PKD115" s="23"/>
      <c r="PKE115" s="23"/>
      <c r="PKF115" s="23"/>
      <c r="PKG115" s="23"/>
      <c r="PKH115" s="22"/>
      <c r="PKI115" s="23"/>
      <c r="PKJ115" s="23"/>
      <c r="PKK115" s="23"/>
      <c r="PKL115" s="23"/>
      <c r="PKM115" s="23"/>
      <c r="PKN115" s="23"/>
      <c r="PKO115" s="23"/>
      <c r="PKP115" s="23"/>
      <c r="PKQ115" s="23"/>
      <c r="PKR115" s="23"/>
      <c r="PKS115" s="23"/>
      <c r="PKT115" s="23"/>
      <c r="PKU115" s="23"/>
      <c r="PKV115" s="23"/>
      <c r="PKW115" s="23"/>
      <c r="PKX115" s="23"/>
      <c r="PKY115" s="23"/>
      <c r="PKZ115" s="23"/>
      <c r="PLA115" s="23"/>
      <c r="PLB115" s="23"/>
      <c r="PLC115" s="23"/>
      <c r="PLD115" s="22"/>
      <c r="PLE115" s="23"/>
      <c r="PLF115" s="23"/>
      <c r="PLG115" s="23"/>
      <c r="PLH115" s="23"/>
      <c r="PLI115" s="23"/>
      <c r="PLJ115" s="23"/>
      <c r="PLK115" s="23"/>
      <c r="PLL115" s="23"/>
      <c r="PLM115" s="23"/>
      <c r="PLN115" s="23"/>
      <c r="PLO115" s="23"/>
      <c r="PLP115" s="23"/>
      <c r="PLQ115" s="23"/>
      <c r="PLR115" s="23"/>
      <c r="PLS115" s="23"/>
      <c r="PLT115" s="23"/>
      <c r="PLU115" s="23"/>
      <c r="PLV115" s="23"/>
      <c r="PLW115" s="23"/>
      <c r="PLX115" s="23"/>
      <c r="PLY115" s="23"/>
      <c r="PLZ115" s="22"/>
      <c r="PMA115" s="23"/>
      <c r="PMB115" s="23"/>
      <c r="PMC115" s="23"/>
      <c r="PMD115" s="23"/>
      <c r="PME115" s="23"/>
      <c r="PMF115" s="23"/>
      <c r="PMG115" s="23"/>
      <c r="PMH115" s="23"/>
      <c r="PMI115" s="23"/>
      <c r="PMJ115" s="23"/>
      <c r="PMK115" s="23"/>
      <c r="PML115" s="23"/>
      <c r="PMM115" s="23"/>
      <c r="PMN115" s="23"/>
      <c r="PMO115" s="23"/>
      <c r="PMP115" s="23"/>
      <c r="PMQ115" s="23"/>
      <c r="PMR115" s="23"/>
      <c r="PMS115" s="23"/>
      <c r="PMT115" s="23"/>
      <c r="PMU115" s="23"/>
      <c r="PMV115" s="22"/>
      <c r="PMW115" s="23"/>
      <c r="PMX115" s="23"/>
      <c r="PMY115" s="23"/>
      <c r="PMZ115" s="23"/>
      <c r="PNA115" s="23"/>
      <c r="PNB115" s="23"/>
      <c r="PNC115" s="23"/>
      <c r="PND115" s="23"/>
      <c r="PNE115" s="23"/>
      <c r="PNF115" s="23"/>
      <c r="PNG115" s="23"/>
      <c r="PNH115" s="23"/>
      <c r="PNI115" s="23"/>
      <c r="PNJ115" s="23"/>
      <c r="PNK115" s="23"/>
      <c r="PNL115" s="23"/>
      <c r="PNM115" s="23"/>
      <c r="PNN115" s="23"/>
      <c r="PNO115" s="23"/>
      <c r="PNP115" s="23"/>
      <c r="PNQ115" s="23"/>
      <c r="PNR115" s="22"/>
      <c r="PNS115" s="23"/>
      <c r="PNT115" s="23"/>
      <c r="PNU115" s="23"/>
      <c r="PNV115" s="23"/>
      <c r="PNW115" s="23"/>
      <c r="PNX115" s="23"/>
      <c r="PNY115" s="23"/>
      <c r="PNZ115" s="23"/>
      <c r="POA115" s="23"/>
      <c r="POB115" s="23"/>
      <c r="POC115" s="23"/>
      <c r="POD115" s="23"/>
      <c r="POE115" s="23"/>
      <c r="POF115" s="23"/>
      <c r="POG115" s="23"/>
      <c r="POH115" s="23"/>
      <c r="POI115" s="23"/>
      <c r="POJ115" s="23"/>
      <c r="POK115" s="23"/>
      <c r="POL115" s="23"/>
      <c r="POM115" s="23"/>
      <c r="PON115" s="22"/>
      <c r="POO115" s="23"/>
      <c r="POP115" s="23"/>
      <c r="POQ115" s="23"/>
      <c r="POR115" s="23"/>
      <c r="POS115" s="23"/>
      <c r="POT115" s="23"/>
      <c r="POU115" s="23"/>
      <c r="POV115" s="23"/>
      <c r="POW115" s="23"/>
      <c r="POX115" s="23"/>
      <c r="POY115" s="23"/>
      <c r="POZ115" s="23"/>
      <c r="PPA115" s="23"/>
      <c r="PPB115" s="23"/>
      <c r="PPC115" s="23"/>
      <c r="PPD115" s="23"/>
      <c r="PPE115" s="23"/>
      <c r="PPF115" s="23"/>
      <c r="PPG115" s="23"/>
      <c r="PPH115" s="23"/>
      <c r="PPI115" s="23"/>
      <c r="PPJ115" s="22"/>
      <c r="PPK115" s="23"/>
      <c r="PPL115" s="23"/>
      <c r="PPM115" s="23"/>
      <c r="PPN115" s="23"/>
      <c r="PPO115" s="23"/>
      <c r="PPP115" s="23"/>
      <c r="PPQ115" s="23"/>
      <c r="PPR115" s="23"/>
      <c r="PPS115" s="23"/>
      <c r="PPT115" s="23"/>
      <c r="PPU115" s="23"/>
      <c r="PPV115" s="23"/>
      <c r="PPW115" s="23"/>
      <c r="PPX115" s="23"/>
      <c r="PPY115" s="23"/>
      <c r="PPZ115" s="23"/>
      <c r="PQA115" s="23"/>
      <c r="PQB115" s="23"/>
      <c r="PQC115" s="23"/>
      <c r="PQD115" s="23"/>
      <c r="PQE115" s="23"/>
      <c r="PQF115" s="22"/>
      <c r="PQG115" s="23"/>
      <c r="PQH115" s="23"/>
      <c r="PQI115" s="23"/>
      <c r="PQJ115" s="23"/>
      <c r="PQK115" s="23"/>
      <c r="PQL115" s="23"/>
      <c r="PQM115" s="23"/>
      <c r="PQN115" s="23"/>
      <c r="PQO115" s="23"/>
      <c r="PQP115" s="23"/>
      <c r="PQQ115" s="23"/>
      <c r="PQR115" s="23"/>
      <c r="PQS115" s="23"/>
      <c r="PQT115" s="23"/>
      <c r="PQU115" s="23"/>
      <c r="PQV115" s="23"/>
      <c r="PQW115" s="23"/>
      <c r="PQX115" s="23"/>
      <c r="PQY115" s="23"/>
      <c r="PQZ115" s="23"/>
      <c r="PRA115" s="23"/>
      <c r="PRB115" s="22"/>
      <c r="PRC115" s="23"/>
      <c r="PRD115" s="23"/>
      <c r="PRE115" s="23"/>
      <c r="PRF115" s="23"/>
      <c r="PRG115" s="23"/>
      <c r="PRH115" s="23"/>
      <c r="PRI115" s="23"/>
      <c r="PRJ115" s="23"/>
      <c r="PRK115" s="23"/>
      <c r="PRL115" s="23"/>
      <c r="PRM115" s="23"/>
      <c r="PRN115" s="23"/>
      <c r="PRO115" s="23"/>
      <c r="PRP115" s="23"/>
      <c r="PRQ115" s="23"/>
      <c r="PRR115" s="23"/>
      <c r="PRS115" s="23"/>
      <c r="PRT115" s="23"/>
      <c r="PRU115" s="23"/>
      <c r="PRV115" s="23"/>
      <c r="PRW115" s="23"/>
      <c r="PRX115" s="22"/>
      <c r="PRY115" s="23"/>
      <c r="PRZ115" s="23"/>
      <c r="PSA115" s="23"/>
      <c r="PSB115" s="23"/>
      <c r="PSC115" s="23"/>
      <c r="PSD115" s="23"/>
      <c r="PSE115" s="23"/>
      <c r="PSF115" s="23"/>
      <c r="PSG115" s="23"/>
      <c r="PSH115" s="23"/>
      <c r="PSI115" s="23"/>
      <c r="PSJ115" s="23"/>
      <c r="PSK115" s="23"/>
      <c r="PSL115" s="23"/>
      <c r="PSM115" s="23"/>
      <c r="PSN115" s="23"/>
      <c r="PSO115" s="23"/>
      <c r="PSP115" s="23"/>
      <c r="PSQ115" s="23"/>
      <c r="PSR115" s="23"/>
      <c r="PSS115" s="23"/>
      <c r="PST115" s="22"/>
      <c r="PSU115" s="23"/>
      <c r="PSV115" s="23"/>
      <c r="PSW115" s="23"/>
      <c r="PSX115" s="23"/>
      <c r="PSY115" s="23"/>
      <c r="PSZ115" s="23"/>
      <c r="PTA115" s="23"/>
      <c r="PTB115" s="23"/>
      <c r="PTC115" s="23"/>
      <c r="PTD115" s="23"/>
      <c r="PTE115" s="23"/>
      <c r="PTF115" s="23"/>
      <c r="PTG115" s="23"/>
      <c r="PTH115" s="23"/>
      <c r="PTI115" s="23"/>
      <c r="PTJ115" s="23"/>
      <c r="PTK115" s="23"/>
      <c r="PTL115" s="23"/>
      <c r="PTM115" s="23"/>
      <c r="PTN115" s="23"/>
      <c r="PTO115" s="23"/>
      <c r="PTP115" s="22"/>
      <c r="PTQ115" s="23"/>
      <c r="PTR115" s="23"/>
      <c r="PTS115" s="23"/>
      <c r="PTT115" s="23"/>
      <c r="PTU115" s="23"/>
      <c r="PTV115" s="23"/>
      <c r="PTW115" s="23"/>
      <c r="PTX115" s="23"/>
      <c r="PTY115" s="23"/>
      <c r="PTZ115" s="23"/>
      <c r="PUA115" s="23"/>
      <c r="PUB115" s="23"/>
      <c r="PUC115" s="23"/>
      <c r="PUD115" s="23"/>
      <c r="PUE115" s="23"/>
      <c r="PUF115" s="23"/>
      <c r="PUG115" s="23"/>
      <c r="PUH115" s="23"/>
      <c r="PUI115" s="23"/>
      <c r="PUJ115" s="23"/>
      <c r="PUK115" s="23"/>
      <c r="PUL115" s="22"/>
      <c r="PUM115" s="23"/>
      <c r="PUN115" s="23"/>
      <c r="PUO115" s="23"/>
      <c r="PUP115" s="23"/>
      <c r="PUQ115" s="23"/>
      <c r="PUR115" s="23"/>
      <c r="PUS115" s="23"/>
      <c r="PUT115" s="23"/>
      <c r="PUU115" s="23"/>
      <c r="PUV115" s="23"/>
      <c r="PUW115" s="23"/>
      <c r="PUX115" s="23"/>
      <c r="PUY115" s="23"/>
      <c r="PUZ115" s="23"/>
      <c r="PVA115" s="23"/>
      <c r="PVB115" s="23"/>
      <c r="PVC115" s="23"/>
      <c r="PVD115" s="23"/>
      <c r="PVE115" s="23"/>
      <c r="PVF115" s="23"/>
      <c r="PVG115" s="23"/>
      <c r="PVH115" s="22"/>
      <c r="PVI115" s="23"/>
      <c r="PVJ115" s="23"/>
      <c r="PVK115" s="23"/>
      <c r="PVL115" s="23"/>
      <c r="PVM115" s="23"/>
      <c r="PVN115" s="23"/>
      <c r="PVO115" s="23"/>
      <c r="PVP115" s="23"/>
      <c r="PVQ115" s="23"/>
      <c r="PVR115" s="23"/>
      <c r="PVS115" s="23"/>
      <c r="PVT115" s="23"/>
      <c r="PVU115" s="23"/>
      <c r="PVV115" s="23"/>
      <c r="PVW115" s="23"/>
      <c r="PVX115" s="23"/>
      <c r="PVY115" s="23"/>
      <c r="PVZ115" s="23"/>
      <c r="PWA115" s="23"/>
      <c r="PWB115" s="23"/>
      <c r="PWC115" s="23"/>
      <c r="PWD115" s="22"/>
      <c r="PWE115" s="23"/>
      <c r="PWF115" s="23"/>
      <c r="PWG115" s="23"/>
      <c r="PWH115" s="23"/>
      <c r="PWI115" s="23"/>
      <c r="PWJ115" s="23"/>
      <c r="PWK115" s="23"/>
      <c r="PWL115" s="23"/>
      <c r="PWM115" s="23"/>
      <c r="PWN115" s="23"/>
      <c r="PWO115" s="23"/>
      <c r="PWP115" s="23"/>
      <c r="PWQ115" s="23"/>
      <c r="PWR115" s="23"/>
      <c r="PWS115" s="23"/>
      <c r="PWT115" s="23"/>
      <c r="PWU115" s="23"/>
      <c r="PWV115" s="23"/>
      <c r="PWW115" s="23"/>
      <c r="PWX115" s="23"/>
      <c r="PWY115" s="23"/>
      <c r="PWZ115" s="22"/>
      <c r="PXA115" s="23"/>
      <c r="PXB115" s="23"/>
      <c r="PXC115" s="23"/>
      <c r="PXD115" s="23"/>
      <c r="PXE115" s="23"/>
      <c r="PXF115" s="23"/>
      <c r="PXG115" s="23"/>
      <c r="PXH115" s="23"/>
      <c r="PXI115" s="23"/>
      <c r="PXJ115" s="23"/>
      <c r="PXK115" s="23"/>
      <c r="PXL115" s="23"/>
      <c r="PXM115" s="23"/>
      <c r="PXN115" s="23"/>
      <c r="PXO115" s="23"/>
      <c r="PXP115" s="23"/>
      <c r="PXQ115" s="23"/>
      <c r="PXR115" s="23"/>
      <c r="PXS115" s="23"/>
      <c r="PXT115" s="23"/>
      <c r="PXU115" s="23"/>
      <c r="PXV115" s="22"/>
      <c r="PXW115" s="23"/>
      <c r="PXX115" s="23"/>
      <c r="PXY115" s="23"/>
      <c r="PXZ115" s="23"/>
      <c r="PYA115" s="23"/>
      <c r="PYB115" s="23"/>
      <c r="PYC115" s="23"/>
      <c r="PYD115" s="23"/>
      <c r="PYE115" s="23"/>
      <c r="PYF115" s="23"/>
      <c r="PYG115" s="23"/>
      <c r="PYH115" s="23"/>
      <c r="PYI115" s="23"/>
      <c r="PYJ115" s="23"/>
      <c r="PYK115" s="23"/>
      <c r="PYL115" s="23"/>
      <c r="PYM115" s="23"/>
      <c r="PYN115" s="23"/>
      <c r="PYO115" s="23"/>
      <c r="PYP115" s="23"/>
      <c r="PYQ115" s="23"/>
      <c r="PYR115" s="22"/>
      <c r="PYS115" s="23"/>
      <c r="PYT115" s="23"/>
      <c r="PYU115" s="23"/>
      <c r="PYV115" s="23"/>
      <c r="PYW115" s="23"/>
      <c r="PYX115" s="23"/>
      <c r="PYY115" s="23"/>
      <c r="PYZ115" s="23"/>
      <c r="PZA115" s="23"/>
      <c r="PZB115" s="23"/>
      <c r="PZC115" s="23"/>
      <c r="PZD115" s="23"/>
      <c r="PZE115" s="23"/>
      <c r="PZF115" s="23"/>
      <c r="PZG115" s="23"/>
      <c r="PZH115" s="23"/>
      <c r="PZI115" s="23"/>
      <c r="PZJ115" s="23"/>
      <c r="PZK115" s="23"/>
      <c r="PZL115" s="23"/>
      <c r="PZM115" s="23"/>
      <c r="PZN115" s="22"/>
      <c r="PZO115" s="23"/>
      <c r="PZP115" s="23"/>
      <c r="PZQ115" s="23"/>
      <c r="PZR115" s="23"/>
      <c r="PZS115" s="23"/>
      <c r="PZT115" s="23"/>
      <c r="PZU115" s="23"/>
      <c r="PZV115" s="23"/>
      <c r="PZW115" s="23"/>
      <c r="PZX115" s="23"/>
      <c r="PZY115" s="23"/>
      <c r="PZZ115" s="23"/>
      <c r="QAA115" s="23"/>
      <c r="QAB115" s="23"/>
      <c r="QAC115" s="23"/>
      <c r="QAD115" s="23"/>
      <c r="QAE115" s="23"/>
      <c r="QAF115" s="23"/>
      <c r="QAG115" s="23"/>
      <c r="QAH115" s="23"/>
      <c r="QAI115" s="23"/>
      <c r="QAJ115" s="22"/>
      <c r="QAK115" s="23"/>
      <c r="QAL115" s="23"/>
      <c r="QAM115" s="23"/>
      <c r="QAN115" s="23"/>
      <c r="QAO115" s="23"/>
      <c r="QAP115" s="23"/>
      <c r="QAQ115" s="23"/>
      <c r="QAR115" s="23"/>
      <c r="QAS115" s="23"/>
      <c r="QAT115" s="23"/>
      <c r="QAU115" s="23"/>
      <c r="QAV115" s="23"/>
      <c r="QAW115" s="23"/>
      <c r="QAX115" s="23"/>
      <c r="QAY115" s="23"/>
      <c r="QAZ115" s="23"/>
      <c r="QBA115" s="23"/>
      <c r="QBB115" s="23"/>
      <c r="QBC115" s="23"/>
      <c r="QBD115" s="23"/>
      <c r="QBE115" s="23"/>
      <c r="QBF115" s="22"/>
      <c r="QBG115" s="23"/>
      <c r="QBH115" s="23"/>
      <c r="QBI115" s="23"/>
      <c r="QBJ115" s="23"/>
      <c r="QBK115" s="23"/>
      <c r="QBL115" s="23"/>
      <c r="QBM115" s="23"/>
      <c r="QBN115" s="23"/>
      <c r="QBO115" s="23"/>
      <c r="QBP115" s="23"/>
      <c r="QBQ115" s="23"/>
      <c r="QBR115" s="23"/>
      <c r="QBS115" s="23"/>
      <c r="QBT115" s="23"/>
      <c r="QBU115" s="23"/>
      <c r="QBV115" s="23"/>
      <c r="QBW115" s="23"/>
      <c r="QBX115" s="23"/>
      <c r="QBY115" s="23"/>
      <c r="QBZ115" s="23"/>
      <c r="QCA115" s="23"/>
      <c r="QCB115" s="22"/>
      <c r="QCC115" s="23"/>
      <c r="QCD115" s="23"/>
      <c r="QCE115" s="23"/>
      <c r="QCF115" s="23"/>
      <c r="QCG115" s="23"/>
      <c r="QCH115" s="23"/>
      <c r="QCI115" s="23"/>
      <c r="QCJ115" s="23"/>
      <c r="QCK115" s="23"/>
      <c r="QCL115" s="23"/>
      <c r="QCM115" s="23"/>
      <c r="QCN115" s="23"/>
      <c r="QCO115" s="23"/>
      <c r="QCP115" s="23"/>
      <c r="QCQ115" s="23"/>
      <c r="QCR115" s="23"/>
      <c r="QCS115" s="23"/>
      <c r="QCT115" s="23"/>
      <c r="QCU115" s="23"/>
      <c r="QCV115" s="23"/>
      <c r="QCW115" s="23"/>
      <c r="QCX115" s="22"/>
      <c r="QCY115" s="23"/>
      <c r="QCZ115" s="23"/>
      <c r="QDA115" s="23"/>
      <c r="QDB115" s="23"/>
      <c r="QDC115" s="23"/>
      <c r="QDD115" s="23"/>
      <c r="QDE115" s="23"/>
      <c r="QDF115" s="23"/>
      <c r="QDG115" s="23"/>
      <c r="QDH115" s="23"/>
      <c r="QDI115" s="23"/>
      <c r="QDJ115" s="23"/>
      <c r="QDK115" s="23"/>
      <c r="QDL115" s="23"/>
      <c r="QDM115" s="23"/>
      <c r="QDN115" s="23"/>
      <c r="QDO115" s="23"/>
      <c r="QDP115" s="23"/>
      <c r="QDQ115" s="23"/>
      <c r="QDR115" s="23"/>
      <c r="QDS115" s="23"/>
      <c r="QDT115" s="22"/>
      <c r="QDU115" s="23"/>
      <c r="QDV115" s="23"/>
      <c r="QDW115" s="23"/>
      <c r="QDX115" s="23"/>
      <c r="QDY115" s="23"/>
      <c r="QDZ115" s="23"/>
      <c r="QEA115" s="23"/>
      <c r="QEB115" s="23"/>
      <c r="QEC115" s="23"/>
      <c r="QED115" s="23"/>
      <c r="QEE115" s="23"/>
      <c r="QEF115" s="23"/>
      <c r="QEG115" s="23"/>
      <c r="QEH115" s="23"/>
      <c r="QEI115" s="23"/>
      <c r="QEJ115" s="23"/>
      <c r="QEK115" s="23"/>
      <c r="QEL115" s="23"/>
      <c r="QEM115" s="23"/>
      <c r="QEN115" s="23"/>
      <c r="QEO115" s="23"/>
      <c r="QEP115" s="22"/>
      <c r="QEQ115" s="23"/>
      <c r="QER115" s="23"/>
      <c r="QES115" s="23"/>
      <c r="QET115" s="23"/>
      <c r="QEU115" s="23"/>
      <c r="QEV115" s="23"/>
      <c r="QEW115" s="23"/>
      <c r="QEX115" s="23"/>
      <c r="QEY115" s="23"/>
      <c r="QEZ115" s="23"/>
      <c r="QFA115" s="23"/>
      <c r="QFB115" s="23"/>
      <c r="QFC115" s="23"/>
      <c r="QFD115" s="23"/>
      <c r="QFE115" s="23"/>
      <c r="QFF115" s="23"/>
      <c r="QFG115" s="23"/>
      <c r="QFH115" s="23"/>
      <c r="QFI115" s="23"/>
      <c r="QFJ115" s="23"/>
      <c r="QFK115" s="23"/>
      <c r="QFL115" s="22"/>
      <c r="QFM115" s="23"/>
      <c r="QFN115" s="23"/>
      <c r="QFO115" s="23"/>
      <c r="QFP115" s="23"/>
      <c r="QFQ115" s="23"/>
      <c r="QFR115" s="23"/>
      <c r="QFS115" s="23"/>
      <c r="QFT115" s="23"/>
      <c r="QFU115" s="23"/>
      <c r="QFV115" s="23"/>
      <c r="QFW115" s="23"/>
      <c r="QFX115" s="23"/>
      <c r="QFY115" s="23"/>
      <c r="QFZ115" s="23"/>
      <c r="QGA115" s="23"/>
      <c r="QGB115" s="23"/>
      <c r="QGC115" s="23"/>
      <c r="QGD115" s="23"/>
      <c r="QGE115" s="23"/>
      <c r="QGF115" s="23"/>
      <c r="QGG115" s="23"/>
      <c r="QGH115" s="22"/>
      <c r="QGI115" s="23"/>
      <c r="QGJ115" s="23"/>
      <c r="QGK115" s="23"/>
      <c r="QGL115" s="23"/>
      <c r="QGM115" s="23"/>
      <c r="QGN115" s="23"/>
      <c r="QGO115" s="23"/>
      <c r="QGP115" s="23"/>
      <c r="QGQ115" s="23"/>
      <c r="QGR115" s="23"/>
      <c r="QGS115" s="23"/>
      <c r="QGT115" s="23"/>
      <c r="QGU115" s="23"/>
      <c r="QGV115" s="23"/>
      <c r="QGW115" s="23"/>
      <c r="QGX115" s="23"/>
      <c r="QGY115" s="23"/>
      <c r="QGZ115" s="23"/>
      <c r="QHA115" s="23"/>
      <c r="QHB115" s="23"/>
      <c r="QHC115" s="23"/>
      <c r="QHD115" s="22"/>
      <c r="QHE115" s="23"/>
      <c r="QHF115" s="23"/>
      <c r="QHG115" s="23"/>
      <c r="QHH115" s="23"/>
      <c r="QHI115" s="23"/>
      <c r="QHJ115" s="23"/>
      <c r="QHK115" s="23"/>
      <c r="QHL115" s="23"/>
      <c r="QHM115" s="23"/>
      <c r="QHN115" s="23"/>
      <c r="QHO115" s="23"/>
      <c r="QHP115" s="23"/>
      <c r="QHQ115" s="23"/>
      <c r="QHR115" s="23"/>
      <c r="QHS115" s="23"/>
      <c r="QHT115" s="23"/>
      <c r="QHU115" s="23"/>
      <c r="QHV115" s="23"/>
      <c r="QHW115" s="23"/>
      <c r="QHX115" s="23"/>
      <c r="QHY115" s="23"/>
      <c r="QHZ115" s="22"/>
      <c r="QIA115" s="23"/>
      <c r="QIB115" s="23"/>
      <c r="QIC115" s="23"/>
      <c r="QID115" s="23"/>
      <c r="QIE115" s="23"/>
      <c r="QIF115" s="23"/>
      <c r="QIG115" s="23"/>
      <c r="QIH115" s="23"/>
      <c r="QII115" s="23"/>
      <c r="QIJ115" s="23"/>
      <c r="QIK115" s="23"/>
      <c r="QIL115" s="23"/>
      <c r="QIM115" s="23"/>
      <c r="QIN115" s="23"/>
      <c r="QIO115" s="23"/>
      <c r="QIP115" s="23"/>
      <c r="QIQ115" s="23"/>
      <c r="QIR115" s="23"/>
      <c r="QIS115" s="23"/>
      <c r="QIT115" s="23"/>
      <c r="QIU115" s="23"/>
      <c r="QIV115" s="22"/>
      <c r="QIW115" s="23"/>
      <c r="QIX115" s="23"/>
      <c r="QIY115" s="23"/>
      <c r="QIZ115" s="23"/>
      <c r="QJA115" s="23"/>
      <c r="QJB115" s="23"/>
      <c r="QJC115" s="23"/>
      <c r="QJD115" s="23"/>
      <c r="QJE115" s="23"/>
      <c r="QJF115" s="23"/>
      <c r="QJG115" s="23"/>
      <c r="QJH115" s="23"/>
      <c r="QJI115" s="23"/>
      <c r="QJJ115" s="23"/>
      <c r="QJK115" s="23"/>
      <c r="QJL115" s="23"/>
      <c r="QJM115" s="23"/>
      <c r="QJN115" s="23"/>
      <c r="QJO115" s="23"/>
      <c r="QJP115" s="23"/>
      <c r="QJQ115" s="23"/>
      <c r="QJR115" s="22"/>
      <c r="QJS115" s="23"/>
      <c r="QJT115" s="23"/>
      <c r="QJU115" s="23"/>
      <c r="QJV115" s="23"/>
      <c r="QJW115" s="23"/>
      <c r="QJX115" s="23"/>
      <c r="QJY115" s="23"/>
      <c r="QJZ115" s="23"/>
      <c r="QKA115" s="23"/>
      <c r="QKB115" s="23"/>
      <c r="QKC115" s="23"/>
      <c r="QKD115" s="23"/>
      <c r="QKE115" s="23"/>
      <c r="QKF115" s="23"/>
      <c r="QKG115" s="23"/>
      <c r="QKH115" s="23"/>
      <c r="QKI115" s="23"/>
      <c r="QKJ115" s="23"/>
      <c r="QKK115" s="23"/>
      <c r="QKL115" s="23"/>
      <c r="QKM115" s="23"/>
      <c r="QKN115" s="22"/>
      <c r="QKO115" s="23"/>
      <c r="QKP115" s="23"/>
      <c r="QKQ115" s="23"/>
      <c r="QKR115" s="23"/>
      <c r="QKS115" s="23"/>
      <c r="QKT115" s="23"/>
      <c r="QKU115" s="23"/>
      <c r="QKV115" s="23"/>
      <c r="QKW115" s="23"/>
      <c r="QKX115" s="23"/>
      <c r="QKY115" s="23"/>
      <c r="QKZ115" s="23"/>
      <c r="QLA115" s="23"/>
      <c r="QLB115" s="23"/>
      <c r="QLC115" s="23"/>
      <c r="QLD115" s="23"/>
      <c r="QLE115" s="23"/>
      <c r="QLF115" s="23"/>
      <c r="QLG115" s="23"/>
      <c r="QLH115" s="23"/>
      <c r="QLI115" s="23"/>
      <c r="QLJ115" s="22"/>
      <c r="QLK115" s="23"/>
      <c r="QLL115" s="23"/>
      <c r="QLM115" s="23"/>
      <c r="QLN115" s="23"/>
      <c r="QLO115" s="23"/>
      <c r="QLP115" s="23"/>
      <c r="QLQ115" s="23"/>
      <c r="QLR115" s="23"/>
      <c r="QLS115" s="23"/>
      <c r="QLT115" s="23"/>
      <c r="QLU115" s="23"/>
      <c r="QLV115" s="23"/>
      <c r="QLW115" s="23"/>
      <c r="QLX115" s="23"/>
      <c r="QLY115" s="23"/>
      <c r="QLZ115" s="23"/>
      <c r="QMA115" s="23"/>
      <c r="QMB115" s="23"/>
      <c r="QMC115" s="23"/>
      <c r="QMD115" s="23"/>
      <c r="QME115" s="23"/>
      <c r="QMF115" s="22"/>
      <c r="QMG115" s="23"/>
      <c r="QMH115" s="23"/>
      <c r="QMI115" s="23"/>
      <c r="QMJ115" s="23"/>
      <c r="QMK115" s="23"/>
      <c r="QML115" s="23"/>
      <c r="QMM115" s="23"/>
      <c r="QMN115" s="23"/>
      <c r="QMO115" s="23"/>
      <c r="QMP115" s="23"/>
      <c r="QMQ115" s="23"/>
      <c r="QMR115" s="23"/>
      <c r="QMS115" s="23"/>
      <c r="QMT115" s="23"/>
      <c r="QMU115" s="23"/>
      <c r="QMV115" s="23"/>
      <c r="QMW115" s="23"/>
      <c r="QMX115" s="23"/>
      <c r="QMY115" s="23"/>
      <c r="QMZ115" s="23"/>
      <c r="QNA115" s="23"/>
      <c r="QNB115" s="22"/>
      <c r="QNC115" s="23"/>
      <c r="QND115" s="23"/>
      <c r="QNE115" s="23"/>
      <c r="QNF115" s="23"/>
      <c r="QNG115" s="23"/>
      <c r="QNH115" s="23"/>
      <c r="QNI115" s="23"/>
      <c r="QNJ115" s="23"/>
      <c r="QNK115" s="23"/>
      <c r="QNL115" s="23"/>
      <c r="QNM115" s="23"/>
      <c r="QNN115" s="23"/>
      <c r="QNO115" s="23"/>
      <c r="QNP115" s="23"/>
      <c r="QNQ115" s="23"/>
      <c r="QNR115" s="23"/>
      <c r="QNS115" s="23"/>
      <c r="QNT115" s="23"/>
      <c r="QNU115" s="23"/>
      <c r="QNV115" s="23"/>
      <c r="QNW115" s="23"/>
      <c r="QNX115" s="22"/>
      <c r="QNY115" s="23"/>
      <c r="QNZ115" s="23"/>
      <c r="QOA115" s="23"/>
      <c r="QOB115" s="23"/>
      <c r="QOC115" s="23"/>
      <c r="QOD115" s="23"/>
      <c r="QOE115" s="23"/>
      <c r="QOF115" s="23"/>
      <c r="QOG115" s="23"/>
      <c r="QOH115" s="23"/>
      <c r="QOI115" s="23"/>
      <c r="QOJ115" s="23"/>
      <c r="QOK115" s="23"/>
      <c r="QOL115" s="23"/>
      <c r="QOM115" s="23"/>
      <c r="QON115" s="23"/>
      <c r="QOO115" s="23"/>
      <c r="QOP115" s="23"/>
      <c r="QOQ115" s="23"/>
      <c r="QOR115" s="23"/>
      <c r="QOS115" s="23"/>
      <c r="QOT115" s="22"/>
      <c r="QOU115" s="23"/>
      <c r="QOV115" s="23"/>
      <c r="QOW115" s="23"/>
      <c r="QOX115" s="23"/>
      <c r="QOY115" s="23"/>
      <c r="QOZ115" s="23"/>
      <c r="QPA115" s="23"/>
      <c r="QPB115" s="23"/>
      <c r="QPC115" s="23"/>
      <c r="QPD115" s="23"/>
      <c r="QPE115" s="23"/>
      <c r="QPF115" s="23"/>
      <c r="QPG115" s="23"/>
      <c r="QPH115" s="23"/>
      <c r="QPI115" s="23"/>
      <c r="QPJ115" s="23"/>
      <c r="QPK115" s="23"/>
      <c r="QPL115" s="23"/>
      <c r="QPM115" s="23"/>
      <c r="QPN115" s="23"/>
      <c r="QPO115" s="23"/>
      <c r="QPP115" s="22"/>
      <c r="QPQ115" s="23"/>
      <c r="QPR115" s="23"/>
      <c r="QPS115" s="23"/>
      <c r="QPT115" s="23"/>
      <c r="QPU115" s="23"/>
      <c r="QPV115" s="23"/>
      <c r="QPW115" s="23"/>
      <c r="QPX115" s="23"/>
      <c r="QPY115" s="23"/>
      <c r="QPZ115" s="23"/>
      <c r="QQA115" s="23"/>
      <c r="QQB115" s="23"/>
      <c r="QQC115" s="23"/>
      <c r="QQD115" s="23"/>
      <c r="QQE115" s="23"/>
      <c r="QQF115" s="23"/>
      <c r="QQG115" s="23"/>
      <c r="QQH115" s="23"/>
      <c r="QQI115" s="23"/>
      <c r="QQJ115" s="23"/>
      <c r="QQK115" s="23"/>
      <c r="QQL115" s="22"/>
      <c r="QQM115" s="23"/>
      <c r="QQN115" s="23"/>
      <c r="QQO115" s="23"/>
      <c r="QQP115" s="23"/>
      <c r="QQQ115" s="23"/>
      <c r="QQR115" s="23"/>
      <c r="QQS115" s="23"/>
      <c r="QQT115" s="23"/>
      <c r="QQU115" s="23"/>
      <c r="QQV115" s="23"/>
      <c r="QQW115" s="23"/>
      <c r="QQX115" s="23"/>
      <c r="QQY115" s="23"/>
      <c r="QQZ115" s="23"/>
      <c r="QRA115" s="23"/>
      <c r="QRB115" s="23"/>
      <c r="QRC115" s="23"/>
      <c r="QRD115" s="23"/>
      <c r="QRE115" s="23"/>
      <c r="QRF115" s="23"/>
      <c r="QRG115" s="23"/>
      <c r="QRH115" s="22"/>
      <c r="QRI115" s="23"/>
      <c r="QRJ115" s="23"/>
      <c r="QRK115" s="23"/>
      <c r="QRL115" s="23"/>
      <c r="QRM115" s="23"/>
      <c r="QRN115" s="23"/>
      <c r="QRO115" s="23"/>
      <c r="QRP115" s="23"/>
      <c r="QRQ115" s="23"/>
      <c r="QRR115" s="23"/>
      <c r="QRS115" s="23"/>
      <c r="QRT115" s="23"/>
      <c r="QRU115" s="23"/>
      <c r="QRV115" s="23"/>
      <c r="QRW115" s="23"/>
      <c r="QRX115" s="23"/>
      <c r="QRY115" s="23"/>
      <c r="QRZ115" s="23"/>
      <c r="QSA115" s="23"/>
      <c r="QSB115" s="23"/>
      <c r="QSC115" s="23"/>
      <c r="QSD115" s="22"/>
      <c r="QSE115" s="23"/>
      <c r="QSF115" s="23"/>
      <c r="QSG115" s="23"/>
      <c r="QSH115" s="23"/>
      <c r="QSI115" s="23"/>
      <c r="QSJ115" s="23"/>
      <c r="QSK115" s="23"/>
      <c r="QSL115" s="23"/>
      <c r="QSM115" s="23"/>
      <c r="QSN115" s="23"/>
      <c r="QSO115" s="23"/>
      <c r="QSP115" s="23"/>
      <c r="QSQ115" s="23"/>
      <c r="QSR115" s="23"/>
      <c r="QSS115" s="23"/>
      <c r="QST115" s="23"/>
      <c r="QSU115" s="23"/>
      <c r="QSV115" s="23"/>
      <c r="QSW115" s="23"/>
      <c r="QSX115" s="23"/>
      <c r="QSY115" s="23"/>
      <c r="QSZ115" s="22"/>
      <c r="QTA115" s="23"/>
      <c r="QTB115" s="23"/>
      <c r="QTC115" s="23"/>
      <c r="QTD115" s="23"/>
      <c r="QTE115" s="23"/>
      <c r="QTF115" s="23"/>
      <c r="QTG115" s="23"/>
      <c r="QTH115" s="23"/>
      <c r="QTI115" s="23"/>
      <c r="QTJ115" s="23"/>
      <c r="QTK115" s="23"/>
      <c r="QTL115" s="23"/>
      <c r="QTM115" s="23"/>
      <c r="QTN115" s="23"/>
      <c r="QTO115" s="23"/>
      <c r="QTP115" s="23"/>
      <c r="QTQ115" s="23"/>
      <c r="QTR115" s="23"/>
      <c r="QTS115" s="23"/>
      <c r="QTT115" s="23"/>
      <c r="QTU115" s="23"/>
      <c r="QTV115" s="22"/>
      <c r="QTW115" s="23"/>
      <c r="QTX115" s="23"/>
      <c r="QTY115" s="23"/>
      <c r="QTZ115" s="23"/>
      <c r="QUA115" s="23"/>
      <c r="QUB115" s="23"/>
      <c r="QUC115" s="23"/>
      <c r="QUD115" s="23"/>
      <c r="QUE115" s="23"/>
      <c r="QUF115" s="23"/>
      <c r="QUG115" s="23"/>
      <c r="QUH115" s="23"/>
      <c r="QUI115" s="23"/>
      <c r="QUJ115" s="23"/>
      <c r="QUK115" s="23"/>
      <c r="QUL115" s="23"/>
      <c r="QUM115" s="23"/>
      <c r="QUN115" s="23"/>
      <c r="QUO115" s="23"/>
      <c r="QUP115" s="23"/>
      <c r="QUQ115" s="23"/>
      <c r="QUR115" s="22"/>
      <c r="QUS115" s="23"/>
      <c r="QUT115" s="23"/>
      <c r="QUU115" s="23"/>
      <c r="QUV115" s="23"/>
      <c r="QUW115" s="23"/>
      <c r="QUX115" s="23"/>
      <c r="QUY115" s="23"/>
      <c r="QUZ115" s="23"/>
      <c r="QVA115" s="23"/>
      <c r="QVB115" s="23"/>
      <c r="QVC115" s="23"/>
      <c r="QVD115" s="23"/>
      <c r="QVE115" s="23"/>
      <c r="QVF115" s="23"/>
      <c r="QVG115" s="23"/>
      <c r="QVH115" s="23"/>
      <c r="QVI115" s="23"/>
      <c r="QVJ115" s="23"/>
      <c r="QVK115" s="23"/>
      <c r="QVL115" s="23"/>
      <c r="QVM115" s="23"/>
      <c r="QVN115" s="22"/>
      <c r="QVO115" s="23"/>
      <c r="QVP115" s="23"/>
      <c r="QVQ115" s="23"/>
      <c r="QVR115" s="23"/>
      <c r="QVS115" s="23"/>
      <c r="QVT115" s="23"/>
      <c r="QVU115" s="23"/>
      <c r="QVV115" s="23"/>
      <c r="QVW115" s="23"/>
      <c r="QVX115" s="23"/>
      <c r="QVY115" s="23"/>
      <c r="QVZ115" s="23"/>
      <c r="QWA115" s="23"/>
      <c r="QWB115" s="23"/>
      <c r="QWC115" s="23"/>
      <c r="QWD115" s="23"/>
      <c r="QWE115" s="23"/>
      <c r="QWF115" s="23"/>
      <c r="QWG115" s="23"/>
      <c r="QWH115" s="23"/>
      <c r="QWI115" s="23"/>
      <c r="QWJ115" s="22"/>
      <c r="QWK115" s="23"/>
      <c r="QWL115" s="23"/>
      <c r="QWM115" s="23"/>
      <c r="QWN115" s="23"/>
      <c r="QWO115" s="23"/>
      <c r="QWP115" s="23"/>
      <c r="QWQ115" s="23"/>
      <c r="QWR115" s="23"/>
      <c r="QWS115" s="23"/>
      <c r="QWT115" s="23"/>
      <c r="QWU115" s="23"/>
      <c r="QWV115" s="23"/>
      <c r="QWW115" s="23"/>
      <c r="QWX115" s="23"/>
      <c r="QWY115" s="23"/>
      <c r="QWZ115" s="23"/>
      <c r="QXA115" s="23"/>
      <c r="QXB115" s="23"/>
      <c r="QXC115" s="23"/>
      <c r="QXD115" s="23"/>
      <c r="QXE115" s="23"/>
      <c r="QXF115" s="22"/>
      <c r="QXG115" s="23"/>
      <c r="QXH115" s="23"/>
      <c r="QXI115" s="23"/>
      <c r="QXJ115" s="23"/>
      <c r="QXK115" s="23"/>
      <c r="QXL115" s="23"/>
      <c r="QXM115" s="23"/>
      <c r="QXN115" s="23"/>
      <c r="QXO115" s="23"/>
      <c r="QXP115" s="23"/>
      <c r="QXQ115" s="23"/>
      <c r="QXR115" s="23"/>
      <c r="QXS115" s="23"/>
      <c r="QXT115" s="23"/>
      <c r="QXU115" s="23"/>
      <c r="QXV115" s="23"/>
      <c r="QXW115" s="23"/>
      <c r="QXX115" s="23"/>
      <c r="QXY115" s="23"/>
      <c r="QXZ115" s="23"/>
      <c r="QYA115" s="23"/>
      <c r="QYB115" s="22"/>
      <c r="QYC115" s="23"/>
      <c r="QYD115" s="23"/>
      <c r="QYE115" s="23"/>
      <c r="QYF115" s="23"/>
      <c r="QYG115" s="23"/>
      <c r="QYH115" s="23"/>
      <c r="QYI115" s="23"/>
      <c r="QYJ115" s="23"/>
      <c r="QYK115" s="23"/>
      <c r="QYL115" s="23"/>
      <c r="QYM115" s="23"/>
      <c r="QYN115" s="23"/>
      <c r="QYO115" s="23"/>
      <c r="QYP115" s="23"/>
      <c r="QYQ115" s="23"/>
      <c r="QYR115" s="23"/>
      <c r="QYS115" s="23"/>
      <c r="QYT115" s="23"/>
      <c r="QYU115" s="23"/>
      <c r="QYV115" s="23"/>
      <c r="QYW115" s="23"/>
      <c r="QYX115" s="22"/>
      <c r="QYY115" s="23"/>
      <c r="QYZ115" s="23"/>
      <c r="QZA115" s="23"/>
      <c r="QZB115" s="23"/>
      <c r="QZC115" s="23"/>
      <c r="QZD115" s="23"/>
      <c r="QZE115" s="23"/>
      <c r="QZF115" s="23"/>
      <c r="QZG115" s="23"/>
      <c r="QZH115" s="23"/>
      <c r="QZI115" s="23"/>
      <c r="QZJ115" s="23"/>
      <c r="QZK115" s="23"/>
      <c r="QZL115" s="23"/>
      <c r="QZM115" s="23"/>
      <c r="QZN115" s="23"/>
      <c r="QZO115" s="23"/>
      <c r="QZP115" s="23"/>
      <c r="QZQ115" s="23"/>
      <c r="QZR115" s="23"/>
      <c r="QZS115" s="23"/>
      <c r="QZT115" s="22"/>
      <c r="QZU115" s="23"/>
      <c r="QZV115" s="23"/>
      <c r="QZW115" s="23"/>
      <c r="QZX115" s="23"/>
      <c r="QZY115" s="23"/>
      <c r="QZZ115" s="23"/>
      <c r="RAA115" s="23"/>
      <c r="RAB115" s="23"/>
      <c r="RAC115" s="23"/>
      <c r="RAD115" s="23"/>
      <c r="RAE115" s="23"/>
      <c r="RAF115" s="23"/>
      <c r="RAG115" s="23"/>
      <c r="RAH115" s="23"/>
      <c r="RAI115" s="23"/>
      <c r="RAJ115" s="23"/>
      <c r="RAK115" s="23"/>
      <c r="RAL115" s="23"/>
      <c r="RAM115" s="23"/>
      <c r="RAN115" s="23"/>
      <c r="RAO115" s="23"/>
      <c r="RAP115" s="22"/>
      <c r="RAQ115" s="23"/>
      <c r="RAR115" s="23"/>
      <c r="RAS115" s="23"/>
      <c r="RAT115" s="23"/>
      <c r="RAU115" s="23"/>
      <c r="RAV115" s="23"/>
      <c r="RAW115" s="23"/>
      <c r="RAX115" s="23"/>
      <c r="RAY115" s="23"/>
      <c r="RAZ115" s="23"/>
      <c r="RBA115" s="23"/>
      <c r="RBB115" s="23"/>
      <c r="RBC115" s="23"/>
      <c r="RBD115" s="23"/>
      <c r="RBE115" s="23"/>
      <c r="RBF115" s="23"/>
      <c r="RBG115" s="23"/>
      <c r="RBH115" s="23"/>
      <c r="RBI115" s="23"/>
      <c r="RBJ115" s="23"/>
      <c r="RBK115" s="23"/>
      <c r="RBL115" s="22"/>
      <c r="RBM115" s="23"/>
      <c r="RBN115" s="23"/>
      <c r="RBO115" s="23"/>
      <c r="RBP115" s="23"/>
      <c r="RBQ115" s="23"/>
      <c r="RBR115" s="23"/>
      <c r="RBS115" s="23"/>
      <c r="RBT115" s="23"/>
      <c r="RBU115" s="23"/>
      <c r="RBV115" s="23"/>
      <c r="RBW115" s="23"/>
      <c r="RBX115" s="23"/>
      <c r="RBY115" s="23"/>
      <c r="RBZ115" s="23"/>
      <c r="RCA115" s="23"/>
      <c r="RCB115" s="23"/>
      <c r="RCC115" s="23"/>
      <c r="RCD115" s="23"/>
      <c r="RCE115" s="23"/>
      <c r="RCF115" s="23"/>
      <c r="RCG115" s="23"/>
      <c r="RCH115" s="22"/>
      <c r="RCI115" s="23"/>
      <c r="RCJ115" s="23"/>
      <c r="RCK115" s="23"/>
      <c r="RCL115" s="23"/>
      <c r="RCM115" s="23"/>
      <c r="RCN115" s="23"/>
      <c r="RCO115" s="23"/>
      <c r="RCP115" s="23"/>
      <c r="RCQ115" s="23"/>
      <c r="RCR115" s="23"/>
      <c r="RCS115" s="23"/>
      <c r="RCT115" s="23"/>
      <c r="RCU115" s="23"/>
      <c r="RCV115" s="23"/>
      <c r="RCW115" s="23"/>
      <c r="RCX115" s="23"/>
      <c r="RCY115" s="23"/>
      <c r="RCZ115" s="23"/>
      <c r="RDA115" s="23"/>
      <c r="RDB115" s="23"/>
      <c r="RDC115" s="23"/>
      <c r="RDD115" s="22"/>
      <c r="RDE115" s="23"/>
      <c r="RDF115" s="23"/>
      <c r="RDG115" s="23"/>
      <c r="RDH115" s="23"/>
      <c r="RDI115" s="23"/>
      <c r="RDJ115" s="23"/>
      <c r="RDK115" s="23"/>
      <c r="RDL115" s="23"/>
      <c r="RDM115" s="23"/>
      <c r="RDN115" s="23"/>
      <c r="RDO115" s="23"/>
      <c r="RDP115" s="23"/>
      <c r="RDQ115" s="23"/>
      <c r="RDR115" s="23"/>
      <c r="RDS115" s="23"/>
      <c r="RDT115" s="23"/>
      <c r="RDU115" s="23"/>
      <c r="RDV115" s="23"/>
      <c r="RDW115" s="23"/>
      <c r="RDX115" s="23"/>
      <c r="RDY115" s="23"/>
      <c r="RDZ115" s="22"/>
      <c r="REA115" s="23"/>
      <c r="REB115" s="23"/>
      <c r="REC115" s="23"/>
      <c r="RED115" s="23"/>
      <c r="REE115" s="23"/>
      <c r="REF115" s="23"/>
      <c r="REG115" s="23"/>
      <c r="REH115" s="23"/>
      <c r="REI115" s="23"/>
      <c r="REJ115" s="23"/>
      <c r="REK115" s="23"/>
      <c r="REL115" s="23"/>
      <c r="REM115" s="23"/>
      <c r="REN115" s="23"/>
      <c r="REO115" s="23"/>
      <c r="REP115" s="23"/>
      <c r="REQ115" s="23"/>
      <c r="RER115" s="23"/>
      <c r="RES115" s="23"/>
      <c r="RET115" s="23"/>
      <c r="REU115" s="23"/>
      <c r="REV115" s="22"/>
      <c r="REW115" s="23"/>
      <c r="REX115" s="23"/>
      <c r="REY115" s="23"/>
      <c r="REZ115" s="23"/>
      <c r="RFA115" s="23"/>
      <c r="RFB115" s="23"/>
      <c r="RFC115" s="23"/>
      <c r="RFD115" s="23"/>
      <c r="RFE115" s="23"/>
      <c r="RFF115" s="23"/>
      <c r="RFG115" s="23"/>
      <c r="RFH115" s="23"/>
      <c r="RFI115" s="23"/>
      <c r="RFJ115" s="23"/>
      <c r="RFK115" s="23"/>
      <c r="RFL115" s="23"/>
      <c r="RFM115" s="23"/>
      <c r="RFN115" s="23"/>
      <c r="RFO115" s="23"/>
      <c r="RFP115" s="23"/>
      <c r="RFQ115" s="23"/>
      <c r="RFR115" s="22"/>
      <c r="RFS115" s="23"/>
      <c r="RFT115" s="23"/>
      <c r="RFU115" s="23"/>
      <c r="RFV115" s="23"/>
      <c r="RFW115" s="23"/>
      <c r="RFX115" s="23"/>
      <c r="RFY115" s="23"/>
      <c r="RFZ115" s="23"/>
      <c r="RGA115" s="23"/>
      <c r="RGB115" s="23"/>
      <c r="RGC115" s="23"/>
      <c r="RGD115" s="23"/>
      <c r="RGE115" s="23"/>
      <c r="RGF115" s="23"/>
      <c r="RGG115" s="23"/>
      <c r="RGH115" s="23"/>
      <c r="RGI115" s="23"/>
      <c r="RGJ115" s="23"/>
      <c r="RGK115" s="23"/>
      <c r="RGL115" s="23"/>
      <c r="RGM115" s="23"/>
      <c r="RGN115" s="22"/>
      <c r="RGO115" s="23"/>
      <c r="RGP115" s="23"/>
      <c r="RGQ115" s="23"/>
      <c r="RGR115" s="23"/>
      <c r="RGS115" s="23"/>
      <c r="RGT115" s="23"/>
      <c r="RGU115" s="23"/>
      <c r="RGV115" s="23"/>
      <c r="RGW115" s="23"/>
      <c r="RGX115" s="23"/>
      <c r="RGY115" s="23"/>
      <c r="RGZ115" s="23"/>
      <c r="RHA115" s="23"/>
      <c r="RHB115" s="23"/>
      <c r="RHC115" s="23"/>
      <c r="RHD115" s="23"/>
      <c r="RHE115" s="23"/>
      <c r="RHF115" s="23"/>
      <c r="RHG115" s="23"/>
      <c r="RHH115" s="23"/>
      <c r="RHI115" s="23"/>
      <c r="RHJ115" s="22"/>
      <c r="RHK115" s="23"/>
      <c r="RHL115" s="23"/>
      <c r="RHM115" s="23"/>
      <c r="RHN115" s="23"/>
      <c r="RHO115" s="23"/>
      <c r="RHP115" s="23"/>
      <c r="RHQ115" s="23"/>
      <c r="RHR115" s="23"/>
      <c r="RHS115" s="23"/>
      <c r="RHT115" s="23"/>
      <c r="RHU115" s="23"/>
      <c r="RHV115" s="23"/>
      <c r="RHW115" s="23"/>
      <c r="RHX115" s="23"/>
      <c r="RHY115" s="23"/>
      <c r="RHZ115" s="23"/>
      <c r="RIA115" s="23"/>
      <c r="RIB115" s="23"/>
      <c r="RIC115" s="23"/>
      <c r="RID115" s="23"/>
      <c r="RIE115" s="23"/>
      <c r="RIF115" s="22"/>
      <c r="RIG115" s="23"/>
      <c r="RIH115" s="23"/>
      <c r="RII115" s="23"/>
      <c r="RIJ115" s="23"/>
      <c r="RIK115" s="23"/>
      <c r="RIL115" s="23"/>
      <c r="RIM115" s="23"/>
      <c r="RIN115" s="23"/>
      <c r="RIO115" s="23"/>
      <c r="RIP115" s="23"/>
      <c r="RIQ115" s="23"/>
      <c r="RIR115" s="23"/>
      <c r="RIS115" s="23"/>
      <c r="RIT115" s="23"/>
      <c r="RIU115" s="23"/>
      <c r="RIV115" s="23"/>
      <c r="RIW115" s="23"/>
      <c r="RIX115" s="23"/>
      <c r="RIY115" s="23"/>
      <c r="RIZ115" s="23"/>
      <c r="RJA115" s="23"/>
      <c r="RJB115" s="22"/>
      <c r="RJC115" s="23"/>
      <c r="RJD115" s="23"/>
      <c r="RJE115" s="23"/>
      <c r="RJF115" s="23"/>
      <c r="RJG115" s="23"/>
      <c r="RJH115" s="23"/>
      <c r="RJI115" s="23"/>
      <c r="RJJ115" s="23"/>
      <c r="RJK115" s="23"/>
      <c r="RJL115" s="23"/>
      <c r="RJM115" s="23"/>
      <c r="RJN115" s="23"/>
      <c r="RJO115" s="23"/>
      <c r="RJP115" s="23"/>
      <c r="RJQ115" s="23"/>
      <c r="RJR115" s="23"/>
      <c r="RJS115" s="23"/>
      <c r="RJT115" s="23"/>
      <c r="RJU115" s="23"/>
      <c r="RJV115" s="23"/>
      <c r="RJW115" s="23"/>
      <c r="RJX115" s="22"/>
      <c r="RJY115" s="23"/>
      <c r="RJZ115" s="23"/>
      <c r="RKA115" s="23"/>
      <c r="RKB115" s="23"/>
      <c r="RKC115" s="23"/>
      <c r="RKD115" s="23"/>
      <c r="RKE115" s="23"/>
      <c r="RKF115" s="23"/>
      <c r="RKG115" s="23"/>
      <c r="RKH115" s="23"/>
      <c r="RKI115" s="23"/>
      <c r="RKJ115" s="23"/>
      <c r="RKK115" s="23"/>
      <c r="RKL115" s="23"/>
      <c r="RKM115" s="23"/>
      <c r="RKN115" s="23"/>
      <c r="RKO115" s="23"/>
      <c r="RKP115" s="23"/>
      <c r="RKQ115" s="23"/>
      <c r="RKR115" s="23"/>
      <c r="RKS115" s="23"/>
      <c r="RKT115" s="22"/>
      <c r="RKU115" s="23"/>
      <c r="RKV115" s="23"/>
      <c r="RKW115" s="23"/>
      <c r="RKX115" s="23"/>
      <c r="RKY115" s="23"/>
      <c r="RKZ115" s="23"/>
      <c r="RLA115" s="23"/>
      <c r="RLB115" s="23"/>
      <c r="RLC115" s="23"/>
      <c r="RLD115" s="23"/>
      <c r="RLE115" s="23"/>
      <c r="RLF115" s="23"/>
      <c r="RLG115" s="23"/>
      <c r="RLH115" s="23"/>
      <c r="RLI115" s="23"/>
      <c r="RLJ115" s="23"/>
      <c r="RLK115" s="23"/>
      <c r="RLL115" s="23"/>
      <c r="RLM115" s="23"/>
      <c r="RLN115" s="23"/>
      <c r="RLO115" s="23"/>
      <c r="RLP115" s="22"/>
      <c r="RLQ115" s="23"/>
      <c r="RLR115" s="23"/>
      <c r="RLS115" s="23"/>
      <c r="RLT115" s="23"/>
      <c r="RLU115" s="23"/>
      <c r="RLV115" s="23"/>
      <c r="RLW115" s="23"/>
      <c r="RLX115" s="23"/>
      <c r="RLY115" s="23"/>
      <c r="RLZ115" s="23"/>
      <c r="RMA115" s="23"/>
      <c r="RMB115" s="23"/>
      <c r="RMC115" s="23"/>
      <c r="RMD115" s="23"/>
      <c r="RME115" s="23"/>
      <c r="RMF115" s="23"/>
      <c r="RMG115" s="23"/>
      <c r="RMH115" s="23"/>
      <c r="RMI115" s="23"/>
      <c r="RMJ115" s="23"/>
      <c r="RMK115" s="23"/>
      <c r="RML115" s="22"/>
      <c r="RMM115" s="23"/>
      <c r="RMN115" s="23"/>
      <c r="RMO115" s="23"/>
      <c r="RMP115" s="23"/>
      <c r="RMQ115" s="23"/>
      <c r="RMR115" s="23"/>
      <c r="RMS115" s="23"/>
      <c r="RMT115" s="23"/>
      <c r="RMU115" s="23"/>
      <c r="RMV115" s="23"/>
      <c r="RMW115" s="23"/>
      <c r="RMX115" s="23"/>
      <c r="RMY115" s="23"/>
      <c r="RMZ115" s="23"/>
      <c r="RNA115" s="23"/>
      <c r="RNB115" s="23"/>
      <c r="RNC115" s="23"/>
      <c r="RND115" s="23"/>
      <c r="RNE115" s="23"/>
      <c r="RNF115" s="23"/>
      <c r="RNG115" s="23"/>
      <c r="RNH115" s="22"/>
      <c r="RNI115" s="23"/>
      <c r="RNJ115" s="23"/>
      <c r="RNK115" s="23"/>
      <c r="RNL115" s="23"/>
      <c r="RNM115" s="23"/>
      <c r="RNN115" s="23"/>
      <c r="RNO115" s="23"/>
      <c r="RNP115" s="23"/>
      <c r="RNQ115" s="23"/>
      <c r="RNR115" s="23"/>
      <c r="RNS115" s="23"/>
      <c r="RNT115" s="23"/>
      <c r="RNU115" s="23"/>
      <c r="RNV115" s="23"/>
      <c r="RNW115" s="23"/>
      <c r="RNX115" s="23"/>
      <c r="RNY115" s="23"/>
      <c r="RNZ115" s="23"/>
      <c r="ROA115" s="23"/>
      <c r="ROB115" s="23"/>
      <c r="ROC115" s="23"/>
      <c r="ROD115" s="22"/>
      <c r="ROE115" s="23"/>
      <c r="ROF115" s="23"/>
      <c r="ROG115" s="23"/>
      <c r="ROH115" s="23"/>
      <c r="ROI115" s="23"/>
      <c r="ROJ115" s="23"/>
      <c r="ROK115" s="23"/>
      <c r="ROL115" s="23"/>
      <c r="ROM115" s="23"/>
      <c r="RON115" s="23"/>
      <c r="ROO115" s="23"/>
      <c r="ROP115" s="23"/>
      <c r="ROQ115" s="23"/>
      <c r="ROR115" s="23"/>
      <c r="ROS115" s="23"/>
      <c r="ROT115" s="23"/>
      <c r="ROU115" s="23"/>
      <c r="ROV115" s="23"/>
      <c r="ROW115" s="23"/>
      <c r="ROX115" s="23"/>
      <c r="ROY115" s="23"/>
      <c r="ROZ115" s="22"/>
      <c r="RPA115" s="23"/>
      <c r="RPB115" s="23"/>
      <c r="RPC115" s="23"/>
      <c r="RPD115" s="23"/>
      <c r="RPE115" s="23"/>
      <c r="RPF115" s="23"/>
      <c r="RPG115" s="23"/>
      <c r="RPH115" s="23"/>
      <c r="RPI115" s="23"/>
      <c r="RPJ115" s="23"/>
      <c r="RPK115" s="23"/>
      <c r="RPL115" s="23"/>
      <c r="RPM115" s="23"/>
      <c r="RPN115" s="23"/>
      <c r="RPO115" s="23"/>
      <c r="RPP115" s="23"/>
      <c r="RPQ115" s="23"/>
      <c r="RPR115" s="23"/>
      <c r="RPS115" s="23"/>
      <c r="RPT115" s="23"/>
      <c r="RPU115" s="23"/>
      <c r="RPV115" s="22"/>
      <c r="RPW115" s="23"/>
      <c r="RPX115" s="23"/>
      <c r="RPY115" s="23"/>
      <c r="RPZ115" s="23"/>
      <c r="RQA115" s="23"/>
      <c r="RQB115" s="23"/>
      <c r="RQC115" s="23"/>
      <c r="RQD115" s="23"/>
      <c r="RQE115" s="23"/>
      <c r="RQF115" s="23"/>
      <c r="RQG115" s="23"/>
      <c r="RQH115" s="23"/>
      <c r="RQI115" s="23"/>
      <c r="RQJ115" s="23"/>
      <c r="RQK115" s="23"/>
      <c r="RQL115" s="23"/>
      <c r="RQM115" s="23"/>
      <c r="RQN115" s="23"/>
      <c r="RQO115" s="23"/>
      <c r="RQP115" s="23"/>
      <c r="RQQ115" s="23"/>
      <c r="RQR115" s="22"/>
      <c r="RQS115" s="23"/>
      <c r="RQT115" s="23"/>
      <c r="RQU115" s="23"/>
      <c r="RQV115" s="23"/>
      <c r="RQW115" s="23"/>
      <c r="RQX115" s="23"/>
      <c r="RQY115" s="23"/>
      <c r="RQZ115" s="23"/>
      <c r="RRA115" s="23"/>
      <c r="RRB115" s="23"/>
      <c r="RRC115" s="23"/>
      <c r="RRD115" s="23"/>
      <c r="RRE115" s="23"/>
      <c r="RRF115" s="23"/>
      <c r="RRG115" s="23"/>
      <c r="RRH115" s="23"/>
      <c r="RRI115" s="23"/>
      <c r="RRJ115" s="23"/>
      <c r="RRK115" s="23"/>
      <c r="RRL115" s="23"/>
      <c r="RRM115" s="23"/>
      <c r="RRN115" s="22"/>
      <c r="RRO115" s="23"/>
      <c r="RRP115" s="23"/>
      <c r="RRQ115" s="23"/>
      <c r="RRR115" s="23"/>
      <c r="RRS115" s="23"/>
      <c r="RRT115" s="23"/>
      <c r="RRU115" s="23"/>
      <c r="RRV115" s="23"/>
      <c r="RRW115" s="23"/>
      <c r="RRX115" s="23"/>
      <c r="RRY115" s="23"/>
      <c r="RRZ115" s="23"/>
      <c r="RSA115" s="23"/>
      <c r="RSB115" s="23"/>
      <c r="RSC115" s="23"/>
      <c r="RSD115" s="23"/>
      <c r="RSE115" s="23"/>
      <c r="RSF115" s="23"/>
      <c r="RSG115" s="23"/>
      <c r="RSH115" s="23"/>
      <c r="RSI115" s="23"/>
      <c r="RSJ115" s="22"/>
      <c r="RSK115" s="23"/>
      <c r="RSL115" s="23"/>
      <c r="RSM115" s="23"/>
      <c r="RSN115" s="23"/>
      <c r="RSO115" s="23"/>
      <c r="RSP115" s="23"/>
      <c r="RSQ115" s="23"/>
      <c r="RSR115" s="23"/>
      <c r="RSS115" s="23"/>
      <c r="RST115" s="23"/>
      <c r="RSU115" s="23"/>
      <c r="RSV115" s="23"/>
      <c r="RSW115" s="23"/>
      <c r="RSX115" s="23"/>
      <c r="RSY115" s="23"/>
      <c r="RSZ115" s="23"/>
      <c r="RTA115" s="23"/>
      <c r="RTB115" s="23"/>
      <c r="RTC115" s="23"/>
      <c r="RTD115" s="23"/>
      <c r="RTE115" s="23"/>
      <c r="RTF115" s="22"/>
      <c r="RTG115" s="23"/>
      <c r="RTH115" s="23"/>
      <c r="RTI115" s="23"/>
      <c r="RTJ115" s="23"/>
      <c r="RTK115" s="23"/>
      <c r="RTL115" s="23"/>
      <c r="RTM115" s="23"/>
      <c r="RTN115" s="23"/>
      <c r="RTO115" s="23"/>
      <c r="RTP115" s="23"/>
      <c r="RTQ115" s="23"/>
      <c r="RTR115" s="23"/>
      <c r="RTS115" s="23"/>
      <c r="RTT115" s="23"/>
      <c r="RTU115" s="23"/>
      <c r="RTV115" s="23"/>
      <c r="RTW115" s="23"/>
      <c r="RTX115" s="23"/>
      <c r="RTY115" s="23"/>
      <c r="RTZ115" s="23"/>
      <c r="RUA115" s="23"/>
      <c r="RUB115" s="22"/>
      <c r="RUC115" s="23"/>
      <c r="RUD115" s="23"/>
      <c r="RUE115" s="23"/>
      <c r="RUF115" s="23"/>
      <c r="RUG115" s="23"/>
      <c r="RUH115" s="23"/>
      <c r="RUI115" s="23"/>
      <c r="RUJ115" s="23"/>
      <c r="RUK115" s="23"/>
      <c r="RUL115" s="23"/>
      <c r="RUM115" s="23"/>
      <c r="RUN115" s="23"/>
      <c r="RUO115" s="23"/>
      <c r="RUP115" s="23"/>
      <c r="RUQ115" s="23"/>
      <c r="RUR115" s="23"/>
      <c r="RUS115" s="23"/>
      <c r="RUT115" s="23"/>
      <c r="RUU115" s="23"/>
      <c r="RUV115" s="23"/>
      <c r="RUW115" s="23"/>
      <c r="RUX115" s="22"/>
      <c r="RUY115" s="23"/>
      <c r="RUZ115" s="23"/>
      <c r="RVA115" s="23"/>
      <c r="RVB115" s="23"/>
      <c r="RVC115" s="23"/>
      <c r="RVD115" s="23"/>
      <c r="RVE115" s="23"/>
      <c r="RVF115" s="23"/>
      <c r="RVG115" s="23"/>
      <c r="RVH115" s="23"/>
      <c r="RVI115" s="23"/>
      <c r="RVJ115" s="23"/>
      <c r="RVK115" s="23"/>
      <c r="RVL115" s="23"/>
      <c r="RVM115" s="23"/>
      <c r="RVN115" s="23"/>
      <c r="RVO115" s="23"/>
      <c r="RVP115" s="23"/>
      <c r="RVQ115" s="23"/>
      <c r="RVR115" s="23"/>
      <c r="RVS115" s="23"/>
      <c r="RVT115" s="22"/>
      <c r="RVU115" s="23"/>
      <c r="RVV115" s="23"/>
      <c r="RVW115" s="23"/>
      <c r="RVX115" s="23"/>
      <c r="RVY115" s="23"/>
      <c r="RVZ115" s="23"/>
      <c r="RWA115" s="23"/>
      <c r="RWB115" s="23"/>
      <c r="RWC115" s="23"/>
      <c r="RWD115" s="23"/>
      <c r="RWE115" s="23"/>
      <c r="RWF115" s="23"/>
      <c r="RWG115" s="23"/>
      <c r="RWH115" s="23"/>
      <c r="RWI115" s="23"/>
      <c r="RWJ115" s="23"/>
      <c r="RWK115" s="23"/>
      <c r="RWL115" s="23"/>
      <c r="RWM115" s="23"/>
      <c r="RWN115" s="23"/>
      <c r="RWO115" s="23"/>
      <c r="RWP115" s="22"/>
      <c r="RWQ115" s="23"/>
      <c r="RWR115" s="23"/>
      <c r="RWS115" s="23"/>
      <c r="RWT115" s="23"/>
      <c r="RWU115" s="23"/>
      <c r="RWV115" s="23"/>
      <c r="RWW115" s="23"/>
      <c r="RWX115" s="23"/>
      <c r="RWY115" s="23"/>
      <c r="RWZ115" s="23"/>
      <c r="RXA115" s="23"/>
      <c r="RXB115" s="23"/>
      <c r="RXC115" s="23"/>
      <c r="RXD115" s="23"/>
      <c r="RXE115" s="23"/>
      <c r="RXF115" s="23"/>
      <c r="RXG115" s="23"/>
      <c r="RXH115" s="23"/>
      <c r="RXI115" s="23"/>
      <c r="RXJ115" s="23"/>
      <c r="RXK115" s="23"/>
      <c r="RXL115" s="22"/>
      <c r="RXM115" s="23"/>
      <c r="RXN115" s="23"/>
      <c r="RXO115" s="23"/>
      <c r="RXP115" s="23"/>
      <c r="RXQ115" s="23"/>
      <c r="RXR115" s="23"/>
      <c r="RXS115" s="23"/>
      <c r="RXT115" s="23"/>
      <c r="RXU115" s="23"/>
      <c r="RXV115" s="23"/>
      <c r="RXW115" s="23"/>
      <c r="RXX115" s="23"/>
      <c r="RXY115" s="23"/>
      <c r="RXZ115" s="23"/>
      <c r="RYA115" s="23"/>
      <c r="RYB115" s="23"/>
      <c r="RYC115" s="23"/>
      <c r="RYD115" s="23"/>
      <c r="RYE115" s="23"/>
      <c r="RYF115" s="23"/>
      <c r="RYG115" s="23"/>
      <c r="RYH115" s="22"/>
      <c r="RYI115" s="23"/>
      <c r="RYJ115" s="23"/>
      <c r="RYK115" s="23"/>
      <c r="RYL115" s="23"/>
      <c r="RYM115" s="23"/>
      <c r="RYN115" s="23"/>
      <c r="RYO115" s="23"/>
      <c r="RYP115" s="23"/>
      <c r="RYQ115" s="23"/>
      <c r="RYR115" s="23"/>
      <c r="RYS115" s="23"/>
      <c r="RYT115" s="23"/>
      <c r="RYU115" s="23"/>
      <c r="RYV115" s="23"/>
      <c r="RYW115" s="23"/>
      <c r="RYX115" s="23"/>
      <c r="RYY115" s="23"/>
      <c r="RYZ115" s="23"/>
      <c r="RZA115" s="23"/>
      <c r="RZB115" s="23"/>
      <c r="RZC115" s="23"/>
      <c r="RZD115" s="22"/>
      <c r="RZE115" s="23"/>
      <c r="RZF115" s="23"/>
      <c r="RZG115" s="23"/>
      <c r="RZH115" s="23"/>
      <c r="RZI115" s="23"/>
      <c r="RZJ115" s="23"/>
      <c r="RZK115" s="23"/>
      <c r="RZL115" s="23"/>
      <c r="RZM115" s="23"/>
      <c r="RZN115" s="23"/>
      <c r="RZO115" s="23"/>
      <c r="RZP115" s="23"/>
      <c r="RZQ115" s="23"/>
      <c r="RZR115" s="23"/>
      <c r="RZS115" s="23"/>
      <c r="RZT115" s="23"/>
      <c r="RZU115" s="23"/>
      <c r="RZV115" s="23"/>
      <c r="RZW115" s="23"/>
      <c r="RZX115" s="23"/>
      <c r="RZY115" s="23"/>
      <c r="RZZ115" s="22"/>
      <c r="SAA115" s="23"/>
      <c r="SAB115" s="23"/>
      <c r="SAC115" s="23"/>
      <c r="SAD115" s="23"/>
      <c r="SAE115" s="23"/>
      <c r="SAF115" s="23"/>
      <c r="SAG115" s="23"/>
      <c r="SAH115" s="23"/>
      <c r="SAI115" s="23"/>
      <c r="SAJ115" s="23"/>
      <c r="SAK115" s="23"/>
      <c r="SAL115" s="23"/>
      <c r="SAM115" s="23"/>
      <c r="SAN115" s="23"/>
      <c r="SAO115" s="23"/>
      <c r="SAP115" s="23"/>
      <c r="SAQ115" s="23"/>
      <c r="SAR115" s="23"/>
      <c r="SAS115" s="23"/>
      <c r="SAT115" s="23"/>
      <c r="SAU115" s="23"/>
      <c r="SAV115" s="22"/>
      <c r="SAW115" s="23"/>
      <c r="SAX115" s="23"/>
      <c r="SAY115" s="23"/>
      <c r="SAZ115" s="23"/>
      <c r="SBA115" s="23"/>
      <c r="SBB115" s="23"/>
      <c r="SBC115" s="23"/>
      <c r="SBD115" s="23"/>
      <c r="SBE115" s="23"/>
      <c r="SBF115" s="23"/>
      <c r="SBG115" s="23"/>
      <c r="SBH115" s="23"/>
      <c r="SBI115" s="23"/>
      <c r="SBJ115" s="23"/>
      <c r="SBK115" s="23"/>
      <c r="SBL115" s="23"/>
      <c r="SBM115" s="23"/>
      <c r="SBN115" s="23"/>
      <c r="SBO115" s="23"/>
      <c r="SBP115" s="23"/>
      <c r="SBQ115" s="23"/>
      <c r="SBR115" s="22"/>
      <c r="SBS115" s="23"/>
      <c r="SBT115" s="23"/>
      <c r="SBU115" s="23"/>
      <c r="SBV115" s="23"/>
      <c r="SBW115" s="23"/>
      <c r="SBX115" s="23"/>
      <c r="SBY115" s="23"/>
      <c r="SBZ115" s="23"/>
      <c r="SCA115" s="23"/>
      <c r="SCB115" s="23"/>
      <c r="SCC115" s="23"/>
      <c r="SCD115" s="23"/>
      <c r="SCE115" s="23"/>
      <c r="SCF115" s="23"/>
      <c r="SCG115" s="23"/>
      <c r="SCH115" s="23"/>
      <c r="SCI115" s="23"/>
      <c r="SCJ115" s="23"/>
      <c r="SCK115" s="23"/>
      <c r="SCL115" s="23"/>
      <c r="SCM115" s="23"/>
      <c r="SCN115" s="22"/>
      <c r="SCO115" s="23"/>
      <c r="SCP115" s="23"/>
      <c r="SCQ115" s="23"/>
      <c r="SCR115" s="23"/>
      <c r="SCS115" s="23"/>
      <c r="SCT115" s="23"/>
      <c r="SCU115" s="23"/>
      <c r="SCV115" s="23"/>
      <c r="SCW115" s="23"/>
      <c r="SCX115" s="23"/>
      <c r="SCY115" s="23"/>
      <c r="SCZ115" s="23"/>
      <c r="SDA115" s="23"/>
      <c r="SDB115" s="23"/>
      <c r="SDC115" s="23"/>
      <c r="SDD115" s="23"/>
      <c r="SDE115" s="23"/>
      <c r="SDF115" s="23"/>
      <c r="SDG115" s="23"/>
      <c r="SDH115" s="23"/>
      <c r="SDI115" s="23"/>
      <c r="SDJ115" s="22"/>
      <c r="SDK115" s="23"/>
      <c r="SDL115" s="23"/>
      <c r="SDM115" s="23"/>
      <c r="SDN115" s="23"/>
      <c r="SDO115" s="23"/>
      <c r="SDP115" s="23"/>
      <c r="SDQ115" s="23"/>
      <c r="SDR115" s="23"/>
      <c r="SDS115" s="23"/>
      <c r="SDT115" s="23"/>
      <c r="SDU115" s="23"/>
      <c r="SDV115" s="23"/>
      <c r="SDW115" s="23"/>
      <c r="SDX115" s="23"/>
      <c r="SDY115" s="23"/>
      <c r="SDZ115" s="23"/>
      <c r="SEA115" s="23"/>
      <c r="SEB115" s="23"/>
      <c r="SEC115" s="23"/>
      <c r="SED115" s="23"/>
      <c r="SEE115" s="23"/>
      <c r="SEF115" s="22"/>
      <c r="SEG115" s="23"/>
      <c r="SEH115" s="23"/>
      <c r="SEI115" s="23"/>
      <c r="SEJ115" s="23"/>
      <c r="SEK115" s="23"/>
      <c r="SEL115" s="23"/>
      <c r="SEM115" s="23"/>
      <c r="SEN115" s="23"/>
      <c r="SEO115" s="23"/>
      <c r="SEP115" s="23"/>
      <c r="SEQ115" s="23"/>
      <c r="SER115" s="23"/>
      <c r="SES115" s="23"/>
      <c r="SET115" s="23"/>
      <c r="SEU115" s="23"/>
      <c r="SEV115" s="23"/>
      <c r="SEW115" s="23"/>
      <c r="SEX115" s="23"/>
      <c r="SEY115" s="23"/>
      <c r="SEZ115" s="23"/>
      <c r="SFA115" s="23"/>
      <c r="SFB115" s="22"/>
      <c r="SFC115" s="23"/>
      <c r="SFD115" s="23"/>
      <c r="SFE115" s="23"/>
      <c r="SFF115" s="23"/>
      <c r="SFG115" s="23"/>
      <c r="SFH115" s="23"/>
      <c r="SFI115" s="23"/>
      <c r="SFJ115" s="23"/>
      <c r="SFK115" s="23"/>
      <c r="SFL115" s="23"/>
      <c r="SFM115" s="23"/>
      <c r="SFN115" s="23"/>
      <c r="SFO115" s="23"/>
      <c r="SFP115" s="23"/>
      <c r="SFQ115" s="23"/>
      <c r="SFR115" s="23"/>
      <c r="SFS115" s="23"/>
      <c r="SFT115" s="23"/>
      <c r="SFU115" s="23"/>
      <c r="SFV115" s="23"/>
      <c r="SFW115" s="23"/>
      <c r="SFX115" s="22"/>
      <c r="SFY115" s="23"/>
      <c r="SFZ115" s="23"/>
      <c r="SGA115" s="23"/>
      <c r="SGB115" s="23"/>
      <c r="SGC115" s="23"/>
      <c r="SGD115" s="23"/>
      <c r="SGE115" s="23"/>
      <c r="SGF115" s="23"/>
      <c r="SGG115" s="23"/>
      <c r="SGH115" s="23"/>
      <c r="SGI115" s="23"/>
      <c r="SGJ115" s="23"/>
      <c r="SGK115" s="23"/>
      <c r="SGL115" s="23"/>
      <c r="SGM115" s="23"/>
      <c r="SGN115" s="23"/>
      <c r="SGO115" s="23"/>
      <c r="SGP115" s="23"/>
      <c r="SGQ115" s="23"/>
      <c r="SGR115" s="23"/>
      <c r="SGS115" s="23"/>
      <c r="SGT115" s="22"/>
      <c r="SGU115" s="23"/>
      <c r="SGV115" s="23"/>
      <c r="SGW115" s="23"/>
      <c r="SGX115" s="23"/>
      <c r="SGY115" s="23"/>
      <c r="SGZ115" s="23"/>
      <c r="SHA115" s="23"/>
      <c r="SHB115" s="23"/>
      <c r="SHC115" s="23"/>
      <c r="SHD115" s="23"/>
      <c r="SHE115" s="23"/>
      <c r="SHF115" s="23"/>
      <c r="SHG115" s="23"/>
      <c r="SHH115" s="23"/>
      <c r="SHI115" s="23"/>
      <c r="SHJ115" s="23"/>
      <c r="SHK115" s="23"/>
      <c r="SHL115" s="23"/>
      <c r="SHM115" s="23"/>
      <c r="SHN115" s="23"/>
      <c r="SHO115" s="23"/>
      <c r="SHP115" s="22"/>
      <c r="SHQ115" s="23"/>
      <c r="SHR115" s="23"/>
      <c r="SHS115" s="23"/>
      <c r="SHT115" s="23"/>
      <c r="SHU115" s="23"/>
      <c r="SHV115" s="23"/>
      <c r="SHW115" s="23"/>
      <c r="SHX115" s="23"/>
      <c r="SHY115" s="23"/>
      <c r="SHZ115" s="23"/>
      <c r="SIA115" s="23"/>
      <c r="SIB115" s="23"/>
      <c r="SIC115" s="23"/>
      <c r="SID115" s="23"/>
      <c r="SIE115" s="23"/>
      <c r="SIF115" s="23"/>
      <c r="SIG115" s="23"/>
      <c r="SIH115" s="23"/>
      <c r="SII115" s="23"/>
      <c r="SIJ115" s="23"/>
      <c r="SIK115" s="23"/>
      <c r="SIL115" s="22"/>
      <c r="SIM115" s="23"/>
      <c r="SIN115" s="23"/>
      <c r="SIO115" s="23"/>
      <c r="SIP115" s="23"/>
      <c r="SIQ115" s="23"/>
      <c r="SIR115" s="23"/>
      <c r="SIS115" s="23"/>
      <c r="SIT115" s="23"/>
      <c r="SIU115" s="23"/>
      <c r="SIV115" s="23"/>
      <c r="SIW115" s="23"/>
      <c r="SIX115" s="23"/>
      <c r="SIY115" s="23"/>
      <c r="SIZ115" s="23"/>
      <c r="SJA115" s="23"/>
      <c r="SJB115" s="23"/>
      <c r="SJC115" s="23"/>
      <c r="SJD115" s="23"/>
      <c r="SJE115" s="23"/>
      <c r="SJF115" s="23"/>
      <c r="SJG115" s="23"/>
      <c r="SJH115" s="22"/>
      <c r="SJI115" s="23"/>
      <c r="SJJ115" s="23"/>
      <c r="SJK115" s="23"/>
      <c r="SJL115" s="23"/>
      <c r="SJM115" s="23"/>
      <c r="SJN115" s="23"/>
      <c r="SJO115" s="23"/>
      <c r="SJP115" s="23"/>
      <c r="SJQ115" s="23"/>
      <c r="SJR115" s="23"/>
      <c r="SJS115" s="23"/>
      <c r="SJT115" s="23"/>
      <c r="SJU115" s="23"/>
      <c r="SJV115" s="23"/>
      <c r="SJW115" s="23"/>
      <c r="SJX115" s="23"/>
      <c r="SJY115" s="23"/>
      <c r="SJZ115" s="23"/>
      <c r="SKA115" s="23"/>
      <c r="SKB115" s="23"/>
      <c r="SKC115" s="23"/>
      <c r="SKD115" s="22"/>
      <c r="SKE115" s="23"/>
      <c r="SKF115" s="23"/>
      <c r="SKG115" s="23"/>
      <c r="SKH115" s="23"/>
      <c r="SKI115" s="23"/>
      <c r="SKJ115" s="23"/>
      <c r="SKK115" s="23"/>
      <c r="SKL115" s="23"/>
      <c r="SKM115" s="23"/>
      <c r="SKN115" s="23"/>
      <c r="SKO115" s="23"/>
      <c r="SKP115" s="23"/>
      <c r="SKQ115" s="23"/>
      <c r="SKR115" s="23"/>
      <c r="SKS115" s="23"/>
      <c r="SKT115" s="23"/>
      <c r="SKU115" s="23"/>
      <c r="SKV115" s="23"/>
      <c r="SKW115" s="23"/>
      <c r="SKX115" s="23"/>
      <c r="SKY115" s="23"/>
      <c r="SKZ115" s="22"/>
      <c r="SLA115" s="23"/>
      <c r="SLB115" s="23"/>
      <c r="SLC115" s="23"/>
      <c r="SLD115" s="23"/>
      <c r="SLE115" s="23"/>
      <c r="SLF115" s="23"/>
      <c r="SLG115" s="23"/>
      <c r="SLH115" s="23"/>
      <c r="SLI115" s="23"/>
      <c r="SLJ115" s="23"/>
      <c r="SLK115" s="23"/>
      <c r="SLL115" s="23"/>
      <c r="SLM115" s="23"/>
      <c r="SLN115" s="23"/>
      <c r="SLO115" s="23"/>
      <c r="SLP115" s="23"/>
      <c r="SLQ115" s="23"/>
      <c r="SLR115" s="23"/>
      <c r="SLS115" s="23"/>
      <c r="SLT115" s="23"/>
      <c r="SLU115" s="23"/>
      <c r="SLV115" s="22"/>
      <c r="SLW115" s="23"/>
      <c r="SLX115" s="23"/>
      <c r="SLY115" s="23"/>
      <c r="SLZ115" s="23"/>
      <c r="SMA115" s="23"/>
      <c r="SMB115" s="23"/>
      <c r="SMC115" s="23"/>
      <c r="SMD115" s="23"/>
      <c r="SME115" s="23"/>
      <c r="SMF115" s="23"/>
      <c r="SMG115" s="23"/>
      <c r="SMH115" s="23"/>
      <c r="SMI115" s="23"/>
      <c r="SMJ115" s="23"/>
      <c r="SMK115" s="23"/>
      <c r="SML115" s="23"/>
      <c r="SMM115" s="23"/>
      <c r="SMN115" s="23"/>
      <c r="SMO115" s="23"/>
      <c r="SMP115" s="23"/>
      <c r="SMQ115" s="23"/>
      <c r="SMR115" s="22"/>
      <c r="SMS115" s="23"/>
      <c r="SMT115" s="23"/>
      <c r="SMU115" s="23"/>
      <c r="SMV115" s="23"/>
      <c r="SMW115" s="23"/>
      <c r="SMX115" s="23"/>
      <c r="SMY115" s="23"/>
      <c r="SMZ115" s="23"/>
      <c r="SNA115" s="23"/>
      <c r="SNB115" s="23"/>
      <c r="SNC115" s="23"/>
      <c r="SND115" s="23"/>
      <c r="SNE115" s="23"/>
      <c r="SNF115" s="23"/>
      <c r="SNG115" s="23"/>
      <c r="SNH115" s="23"/>
      <c r="SNI115" s="23"/>
      <c r="SNJ115" s="23"/>
      <c r="SNK115" s="23"/>
      <c r="SNL115" s="23"/>
      <c r="SNM115" s="23"/>
      <c r="SNN115" s="22"/>
      <c r="SNO115" s="23"/>
      <c r="SNP115" s="23"/>
      <c r="SNQ115" s="23"/>
      <c r="SNR115" s="23"/>
      <c r="SNS115" s="23"/>
      <c r="SNT115" s="23"/>
      <c r="SNU115" s="23"/>
      <c r="SNV115" s="23"/>
      <c r="SNW115" s="23"/>
      <c r="SNX115" s="23"/>
      <c r="SNY115" s="23"/>
      <c r="SNZ115" s="23"/>
      <c r="SOA115" s="23"/>
      <c r="SOB115" s="23"/>
      <c r="SOC115" s="23"/>
      <c r="SOD115" s="23"/>
      <c r="SOE115" s="23"/>
      <c r="SOF115" s="23"/>
      <c r="SOG115" s="23"/>
      <c r="SOH115" s="23"/>
      <c r="SOI115" s="23"/>
      <c r="SOJ115" s="22"/>
      <c r="SOK115" s="23"/>
      <c r="SOL115" s="23"/>
      <c r="SOM115" s="23"/>
      <c r="SON115" s="23"/>
      <c r="SOO115" s="23"/>
      <c r="SOP115" s="23"/>
      <c r="SOQ115" s="23"/>
      <c r="SOR115" s="23"/>
      <c r="SOS115" s="23"/>
      <c r="SOT115" s="23"/>
      <c r="SOU115" s="23"/>
      <c r="SOV115" s="23"/>
      <c r="SOW115" s="23"/>
      <c r="SOX115" s="23"/>
      <c r="SOY115" s="23"/>
      <c r="SOZ115" s="23"/>
      <c r="SPA115" s="23"/>
      <c r="SPB115" s="23"/>
      <c r="SPC115" s="23"/>
      <c r="SPD115" s="23"/>
      <c r="SPE115" s="23"/>
      <c r="SPF115" s="22"/>
      <c r="SPG115" s="23"/>
      <c r="SPH115" s="23"/>
      <c r="SPI115" s="23"/>
      <c r="SPJ115" s="23"/>
      <c r="SPK115" s="23"/>
      <c r="SPL115" s="23"/>
      <c r="SPM115" s="23"/>
      <c r="SPN115" s="23"/>
      <c r="SPO115" s="23"/>
      <c r="SPP115" s="23"/>
      <c r="SPQ115" s="23"/>
      <c r="SPR115" s="23"/>
      <c r="SPS115" s="23"/>
      <c r="SPT115" s="23"/>
      <c r="SPU115" s="23"/>
      <c r="SPV115" s="23"/>
      <c r="SPW115" s="23"/>
      <c r="SPX115" s="23"/>
      <c r="SPY115" s="23"/>
      <c r="SPZ115" s="23"/>
      <c r="SQA115" s="23"/>
      <c r="SQB115" s="22"/>
      <c r="SQC115" s="23"/>
      <c r="SQD115" s="23"/>
      <c r="SQE115" s="23"/>
      <c r="SQF115" s="23"/>
      <c r="SQG115" s="23"/>
      <c r="SQH115" s="23"/>
      <c r="SQI115" s="23"/>
      <c r="SQJ115" s="23"/>
      <c r="SQK115" s="23"/>
      <c r="SQL115" s="23"/>
      <c r="SQM115" s="23"/>
      <c r="SQN115" s="23"/>
      <c r="SQO115" s="23"/>
      <c r="SQP115" s="23"/>
      <c r="SQQ115" s="23"/>
      <c r="SQR115" s="23"/>
      <c r="SQS115" s="23"/>
      <c r="SQT115" s="23"/>
      <c r="SQU115" s="23"/>
      <c r="SQV115" s="23"/>
      <c r="SQW115" s="23"/>
      <c r="SQX115" s="22"/>
      <c r="SQY115" s="23"/>
      <c r="SQZ115" s="23"/>
      <c r="SRA115" s="23"/>
      <c r="SRB115" s="23"/>
      <c r="SRC115" s="23"/>
      <c r="SRD115" s="23"/>
      <c r="SRE115" s="23"/>
      <c r="SRF115" s="23"/>
      <c r="SRG115" s="23"/>
      <c r="SRH115" s="23"/>
      <c r="SRI115" s="23"/>
      <c r="SRJ115" s="23"/>
      <c r="SRK115" s="23"/>
      <c r="SRL115" s="23"/>
      <c r="SRM115" s="23"/>
      <c r="SRN115" s="23"/>
      <c r="SRO115" s="23"/>
      <c r="SRP115" s="23"/>
      <c r="SRQ115" s="23"/>
      <c r="SRR115" s="23"/>
      <c r="SRS115" s="23"/>
      <c r="SRT115" s="22"/>
      <c r="SRU115" s="23"/>
      <c r="SRV115" s="23"/>
      <c r="SRW115" s="23"/>
      <c r="SRX115" s="23"/>
      <c r="SRY115" s="23"/>
      <c r="SRZ115" s="23"/>
      <c r="SSA115" s="23"/>
      <c r="SSB115" s="23"/>
      <c r="SSC115" s="23"/>
      <c r="SSD115" s="23"/>
      <c r="SSE115" s="23"/>
      <c r="SSF115" s="23"/>
      <c r="SSG115" s="23"/>
      <c r="SSH115" s="23"/>
      <c r="SSI115" s="23"/>
      <c r="SSJ115" s="23"/>
      <c r="SSK115" s="23"/>
      <c r="SSL115" s="23"/>
      <c r="SSM115" s="23"/>
      <c r="SSN115" s="23"/>
      <c r="SSO115" s="23"/>
      <c r="SSP115" s="22"/>
      <c r="SSQ115" s="23"/>
      <c r="SSR115" s="23"/>
      <c r="SSS115" s="23"/>
      <c r="SST115" s="23"/>
      <c r="SSU115" s="23"/>
      <c r="SSV115" s="23"/>
      <c r="SSW115" s="23"/>
      <c r="SSX115" s="23"/>
      <c r="SSY115" s="23"/>
      <c r="SSZ115" s="23"/>
      <c r="STA115" s="23"/>
      <c r="STB115" s="23"/>
      <c r="STC115" s="23"/>
      <c r="STD115" s="23"/>
      <c r="STE115" s="23"/>
      <c r="STF115" s="23"/>
      <c r="STG115" s="23"/>
      <c r="STH115" s="23"/>
      <c r="STI115" s="23"/>
      <c r="STJ115" s="23"/>
      <c r="STK115" s="23"/>
      <c r="STL115" s="22"/>
      <c r="STM115" s="23"/>
      <c r="STN115" s="23"/>
      <c r="STO115" s="23"/>
      <c r="STP115" s="23"/>
      <c r="STQ115" s="23"/>
      <c r="STR115" s="23"/>
      <c r="STS115" s="23"/>
      <c r="STT115" s="23"/>
      <c r="STU115" s="23"/>
      <c r="STV115" s="23"/>
      <c r="STW115" s="23"/>
      <c r="STX115" s="23"/>
      <c r="STY115" s="23"/>
      <c r="STZ115" s="23"/>
      <c r="SUA115" s="23"/>
      <c r="SUB115" s="23"/>
      <c r="SUC115" s="23"/>
      <c r="SUD115" s="23"/>
      <c r="SUE115" s="23"/>
      <c r="SUF115" s="23"/>
      <c r="SUG115" s="23"/>
      <c r="SUH115" s="22"/>
      <c r="SUI115" s="23"/>
      <c r="SUJ115" s="23"/>
      <c r="SUK115" s="23"/>
      <c r="SUL115" s="23"/>
      <c r="SUM115" s="23"/>
      <c r="SUN115" s="23"/>
      <c r="SUO115" s="23"/>
      <c r="SUP115" s="23"/>
      <c r="SUQ115" s="23"/>
      <c r="SUR115" s="23"/>
      <c r="SUS115" s="23"/>
      <c r="SUT115" s="23"/>
      <c r="SUU115" s="23"/>
      <c r="SUV115" s="23"/>
      <c r="SUW115" s="23"/>
      <c r="SUX115" s="23"/>
      <c r="SUY115" s="23"/>
      <c r="SUZ115" s="23"/>
      <c r="SVA115" s="23"/>
      <c r="SVB115" s="23"/>
      <c r="SVC115" s="23"/>
      <c r="SVD115" s="22"/>
      <c r="SVE115" s="23"/>
      <c r="SVF115" s="23"/>
      <c r="SVG115" s="23"/>
      <c r="SVH115" s="23"/>
      <c r="SVI115" s="23"/>
      <c r="SVJ115" s="23"/>
      <c r="SVK115" s="23"/>
      <c r="SVL115" s="23"/>
      <c r="SVM115" s="23"/>
      <c r="SVN115" s="23"/>
      <c r="SVO115" s="23"/>
      <c r="SVP115" s="23"/>
      <c r="SVQ115" s="23"/>
      <c r="SVR115" s="23"/>
      <c r="SVS115" s="23"/>
      <c r="SVT115" s="23"/>
      <c r="SVU115" s="23"/>
      <c r="SVV115" s="23"/>
      <c r="SVW115" s="23"/>
      <c r="SVX115" s="23"/>
      <c r="SVY115" s="23"/>
      <c r="SVZ115" s="22"/>
      <c r="SWA115" s="23"/>
      <c r="SWB115" s="23"/>
      <c r="SWC115" s="23"/>
      <c r="SWD115" s="23"/>
      <c r="SWE115" s="23"/>
      <c r="SWF115" s="23"/>
      <c r="SWG115" s="23"/>
      <c r="SWH115" s="23"/>
      <c r="SWI115" s="23"/>
      <c r="SWJ115" s="23"/>
      <c r="SWK115" s="23"/>
      <c r="SWL115" s="23"/>
      <c r="SWM115" s="23"/>
      <c r="SWN115" s="23"/>
      <c r="SWO115" s="23"/>
      <c r="SWP115" s="23"/>
      <c r="SWQ115" s="23"/>
      <c r="SWR115" s="23"/>
      <c r="SWS115" s="23"/>
      <c r="SWT115" s="23"/>
      <c r="SWU115" s="23"/>
      <c r="SWV115" s="22"/>
      <c r="SWW115" s="23"/>
      <c r="SWX115" s="23"/>
      <c r="SWY115" s="23"/>
      <c r="SWZ115" s="23"/>
      <c r="SXA115" s="23"/>
      <c r="SXB115" s="23"/>
      <c r="SXC115" s="23"/>
      <c r="SXD115" s="23"/>
      <c r="SXE115" s="23"/>
      <c r="SXF115" s="23"/>
      <c r="SXG115" s="23"/>
      <c r="SXH115" s="23"/>
      <c r="SXI115" s="23"/>
      <c r="SXJ115" s="23"/>
      <c r="SXK115" s="23"/>
      <c r="SXL115" s="23"/>
      <c r="SXM115" s="23"/>
      <c r="SXN115" s="23"/>
      <c r="SXO115" s="23"/>
      <c r="SXP115" s="23"/>
      <c r="SXQ115" s="23"/>
      <c r="SXR115" s="22"/>
      <c r="SXS115" s="23"/>
      <c r="SXT115" s="23"/>
      <c r="SXU115" s="23"/>
      <c r="SXV115" s="23"/>
      <c r="SXW115" s="23"/>
      <c r="SXX115" s="23"/>
      <c r="SXY115" s="23"/>
      <c r="SXZ115" s="23"/>
      <c r="SYA115" s="23"/>
      <c r="SYB115" s="23"/>
      <c r="SYC115" s="23"/>
      <c r="SYD115" s="23"/>
      <c r="SYE115" s="23"/>
      <c r="SYF115" s="23"/>
      <c r="SYG115" s="23"/>
      <c r="SYH115" s="23"/>
      <c r="SYI115" s="23"/>
      <c r="SYJ115" s="23"/>
      <c r="SYK115" s="23"/>
      <c r="SYL115" s="23"/>
      <c r="SYM115" s="23"/>
      <c r="SYN115" s="22"/>
      <c r="SYO115" s="23"/>
      <c r="SYP115" s="23"/>
      <c r="SYQ115" s="23"/>
      <c r="SYR115" s="23"/>
      <c r="SYS115" s="23"/>
      <c r="SYT115" s="23"/>
      <c r="SYU115" s="23"/>
      <c r="SYV115" s="23"/>
      <c r="SYW115" s="23"/>
      <c r="SYX115" s="23"/>
      <c r="SYY115" s="23"/>
      <c r="SYZ115" s="23"/>
      <c r="SZA115" s="23"/>
      <c r="SZB115" s="23"/>
      <c r="SZC115" s="23"/>
      <c r="SZD115" s="23"/>
      <c r="SZE115" s="23"/>
      <c r="SZF115" s="23"/>
      <c r="SZG115" s="23"/>
      <c r="SZH115" s="23"/>
      <c r="SZI115" s="23"/>
      <c r="SZJ115" s="22"/>
      <c r="SZK115" s="23"/>
      <c r="SZL115" s="23"/>
      <c r="SZM115" s="23"/>
      <c r="SZN115" s="23"/>
      <c r="SZO115" s="23"/>
      <c r="SZP115" s="23"/>
      <c r="SZQ115" s="23"/>
      <c r="SZR115" s="23"/>
      <c r="SZS115" s="23"/>
      <c r="SZT115" s="23"/>
      <c r="SZU115" s="23"/>
      <c r="SZV115" s="23"/>
      <c r="SZW115" s="23"/>
      <c r="SZX115" s="23"/>
      <c r="SZY115" s="23"/>
      <c r="SZZ115" s="23"/>
      <c r="TAA115" s="23"/>
      <c r="TAB115" s="23"/>
      <c r="TAC115" s="23"/>
      <c r="TAD115" s="23"/>
      <c r="TAE115" s="23"/>
      <c r="TAF115" s="22"/>
      <c r="TAG115" s="23"/>
      <c r="TAH115" s="23"/>
      <c r="TAI115" s="23"/>
      <c r="TAJ115" s="23"/>
      <c r="TAK115" s="23"/>
      <c r="TAL115" s="23"/>
      <c r="TAM115" s="23"/>
      <c r="TAN115" s="23"/>
      <c r="TAO115" s="23"/>
      <c r="TAP115" s="23"/>
      <c r="TAQ115" s="23"/>
      <c r="TAR115" s="23"/>
      <c r="TAS115" s="23"/>
      <c r="TAT115" s="23"/>
      <c r="TAU115" s="23"/>
      <c r="TAV115" s="23"/>
      <c r="TAW115" s="23"/>
      <c r="TAX115" s="23"/>
      <c r="TAY115" s="23"/>
      <c r="TAZ115" s="23"/>
      <c r="TBA115" s="23"/>
      <c r="TBB115" s="22"/>
      <c r="TBC115" s="23"/>
      <c r="TBD115" s="23"/>
      <c r="TBE115" s="23"/>
      <c r="TBF115" s="23"/>
      <c r="TBG115" s="23"/>
      <c r="TBH115" s="23"/>
      <c r="TBI115" s="23"/>
      <c r="TBJ115" s="23"/>
      <c r="TBK115" s="23"/>
      <c r="TBL115" s="23"/>
      <c r="TBM115" s="23"/>
      <c r="TBN115" s="23"/>
      <c r="TBO115" s="23"/>
      <c r="TBP115" s="23"/>
      <c r="TBQ115" s="23"/>
      <c r="TBR115" s="23"/>
      <c r="TBS115" s="23"/>
      <c r="TBT115" s="23"/>
      <c r="TBU115" s="23"/>
      <c r="TBV115" s="23"/>
      <c r="TBW115" s="23"/>
      <c r="TBX115" s="22"/>
      <c r="TBY115" s="23"/>
      <c r="TBZ115" s="23"/>
      <c r="TCA115" s="23"/>
      <c r="TCB115" s="23"/>
      <c r="TCC115" s="23"/>
      <c r="TCD115" s="23"/>
      <c r="TCE115" s="23"/>
      <c r="TCF115" s="23"/>
      <c r="TCG115" s="23"/>
      <c r="TCH115" s="23"/>
      <c r="TCI115" s="23"/>
      <c r="TCJ115" s="23"/>
      <c r="TCK115" s="23"/>
      <c r="TCL115" s="23"/>
      <c r="TCM115" s="23"/>
      <c r="TCN115" s="23"/>
      <c r="TCO115" s="23"/>
      <c r="TCP115" s="23"/>
      <c r="TCQ115" s="23"/>
      <c r="TCR115" s="23"/>
      <c r="TCS115" s="23"/>
      <c r="TCT115" s="22"/>
      <c r="TCU115" s="23"/>
      <c r="TCV115" s="23"/>
      <c r="TCW115" s="23"/>
      <c r="TCX115" s="23"/>
      <c r="TCY115" s="23"/>
      <c r="TCZ115" s="23"/>
      <c r="TDA115" s="23"/>
      <c r="TDB115" s="23"/>
      <c r="TDC115" s="23"/>
      <c r="TDD115" s="23"/>
      <c r="TDE115" s="23"/>
      <c r="TDF115" s="23"/>
      <c r="TDG115" s="23"/>
      <c r="TDH115" s="23"/>
      <c r="TDI115" s="23"/>
      <c r="TDJ115" s="23"/>
      <c r="TDK115" s="23"/>
      <c r="TDL115" s="23"/>
      <c r="TDM115" s="23"/>
      <c r="TDN115" s="23"/>
      <c r="TDO115" s="23"/>
      <c r="TDP115" s="22"/>
      <c r="TDQ115" s="23"/>
      <c r="TDR115" s="23"/>
      <c r="TDS115" s="23"/>
      <c r="TDT115" s="23"/>
      <c r="TDU115" s="23"/>
      <c r="TDV115" s="23"/>
      <c r="TDW115" s="23"/>
      <c r="TDX115" s="23"/>
      <c r="TDY115" s="23"/>
      <c r="TDZ115" s="23"/>
      <c r="TEA115" s="23"/>
      <c r="TEB115" s="23"/>
      <c r="TEC115" s="23"/>
      <c r="TED115" s="23"/>
      <c r="TEE115" s="23"/>
      <c r="TEF115" s="23"/>
      <c r="TEG115" s="23"/>
      <c r="TEH115" s="23"/>
      <c r="TEI115" s="23"/>
      <c r="TEJ115" s="23"/>
      <c r="TEK115" s="23"/>
      <c r="TEL115" s="22"/>
      <c r="TEM115" s="23"/>
      <c r="TEN115" s="23"/>
      <c r="TEO115" s="23"/>
      <c r="TEP115" s="23"/>
      <c r="TEQ115" s="23"/>
      <c r="TER115" s="23"/>
      <c r="TES115" s="23"/>
      <c r="TET115" s="23"/>
      <c r="TEU115" s="23"/>
      <c r="TEV115" s="23"/>
      <c r="TEW115" s="23"/>
      <c r="TEX115" s="23"/>
      <c r="TEY115" s="23"/>
      <c r="TEZ115" s="23"/>
      <c r="TFA115" s="23"/>
      <c r="TFB115" s="23"/>
      <c r="TFC115" s="23"/>
      <c r="TFD115" s="23"/>
      <c r="TFE115" s="23"/>
      <c r="TFF115" s="23"/>
      <c r="TFG115" s="23"/>
      <c r="TFH115" s="22"/>
      <c r="TFI115" s="23"/>
      <c r="TFJ115" s="23"/>
      <c r="TFK115" s="23"/>
      <c r="TFL115" s="23"/>
      <c r="TFM115" s="23"/>
      <c r="TFN115" s="23"/>
      <c r="TFO115" s="23"/>
      <c r="TFP115" s="23"/>
      <c r="TFQ115" s="23"/>
      <c r="TFR115" s="23"/>
      <c r="TFS115" s="23"/>
      <c r="TFT115" s="23"/>
      <c r="TFU115" s="23"/>
      <c r="TFV115" s="23"/>
      <c r="TFW115" s="23"/>
      <c r="TFX115" s="23"/>
      <c r="TFY115" s="23"/>
      <c r="TFZ115" s="23"/>
      <c r="TGA115" s="23"/>
      <c r="TGB115" s="23"/>
      <c r="TGC115" s="23"/>
      <c r="TGD115" s="22"/>
      <c r="TGE115" s="23"/>
      <c r="TGF115" s="23"/>
      <c r="TGG115" s="23"/>
      <c r="TGH115" s="23"/>
      <c r="TGI115" s="23"/>
      <c r="TGJ115" s="23"/>
      <c r="TGK115" s="23"/>
      <c r="TGL115" s="23"/>
      <c r="TGM115" s="23"/>
      <c r="TGN115" s="23"/>
      <c r="TGO115" s="23"/>
      <c r="TGP115" s="23"/>
      <c r="TGQ115" s="23"/>
      <c r="TGR115" s="23"/>
      <c r="TGS115" s="23"/>
      <c r="TGT115" s="23"/>
      <c r="TGU115" s="23"/>
      <c r="TGV115" s="23"/>
      <c r="TGW115" s="23"/>
      <c r="TGX115" s="23"/>
      <c r="TGY115" s="23"/>
      <c r="TGZ115" s="22"/>
      <c r="THA115" s="23"/>
      <c r="THB115" s="23"/>
      <c r="THC115" s="23"/>
      <c r="THD115" s="23"/>
      <c r="THE115" s="23"/>
      <c r="THF115" s="23"/>
      <c r="THG115" s="23"/>
      <c r="THH115" s="23"/>
      <c r="THI115" s="23"/>
      <c r="THJ115" s="23"/>
      <c r="THK115" s="23"/>
      <c r="THL115" s="23"/>
      <c r="THM115" s="23"/>
      <c r="THN115" s="23"/>
      <c r="THO115" s="23"/>
      <c r="THP115" s="23"/>
      <c r="THQ115" s="23"/>
      <c r="THR115" s="23"/>
      <c r="THS115" s="23"/>
      <c r="THT115" s="23"/>
      <c r="THU115" s="23"/>
      <c r="THV115" s="22"/>
      <c r="THW115" s="23"/>
      <c r="THX115" s="23"/>
      <c r="THY115" s="23"/>
      <c r="THZ115" s="23"/>
      <c r="TIA115" s="23"/>
      <c r="TIB115" s="23"/>
      <c r="TIC115" s="23"/>
      <c r="TID115" s="23"/>
      <c r="TIE115" s="23"/>
      <c r="TIF115" s="23"/>
      <c r="TIG115" s="23"/>
      <c r="TIH115" s="23"/>
      <c r="TII115" s="23"/>
      <c r="TIJ115" s="23"/>
      <c r="TIK115" s="23"/>
      <c r="TIL115" s="23"/>
      <c r="TIM115" s="23"/>
      <c r="TIN115" s="23"/>
      <c r="TIO115" s="23"/>
      <c r="TIP115" s="23"/>
      <c r="TIQ115" s="23"/>
      <c r="TIR115" s="22"/>
      <c r="TIS115" s="23"/>
      <c r="TIT115" s="23"/>
      <c r="TIU115" s="23"/>
      <c r="TIV115" s="23"/>
      <c r="TIW115" s="23"/>
      <c r="TIX115" s="23"/>
      <c r="TIY115" s="23"/>
      <c r="TIZ115" s="23"/>
      <c r="TJA115" s="23"/>
      <c r="TJB115" s="23"/>
      <c r="TJC115" s="23"/>
      <c r="TJD115" s="23"/>
      <c r="TJE115" s="23"/>
      <c r="TJF115" s="23"/>
      <c r="TJG115" s="23"/>
      <c r="TJH115" s="23"/>
      <c r="TJI115" s="23"/>
      <c r="TJJ115" s="23"/>
      <c r="TJK115" s="23"/>
      <c r="TJL115" s="23"/>
      <c r="TJM115" s="23"/>
      <c r="TJN115" s="22"/>
      <c r="TJO115" s="23"/>
      <c r="TJP115" s="23"/>
      <c r="TJQ115" s="23"/>
      <c r="TJR115" s="23"/>
      <c r="TJS115" s="23"/>
      <c r="TJT115" s="23"/>
      <c r="TJU115" s="23"/>
      <c r="TJV115" s="23"/>
      <c r="TJW115" s="23"/>
      <c r="TJX115" s="23"/>
      <c r="TJY115" s="23"/>
      <c r="TJZ115" s="23"/>
      <c r="TKA115" s="23"/>
      <c r="TKB115" s="23"/>
      <c r="TKC115" s="23"/>
      <c r="TKD115" s="23"/>
      <c r="TKE115" s="23"/>
      <c r="TKF115" s="23"/>
      <c r="TKG115" s="23"/>
      <c r="TKH115" s="23"/>
      <c r="TKI115" s="23"/>
      <c r="TKJ115" s="22"/>
      <c r="TKK115" s="23"/>
      <c r="TKL115" s="23"/>
      <c r="TKM115" s="23"/>
      <c r="TKN115" s="23"/>
      <c r="TKO115" s="23"/>
      <c r="TKP115" s="23"/>
      <c r="TKQ115" s="23"/>
      <c r="TKR115" s="23"/>
      <c r="TKS115" s="23"/>
      <c r="TKT115" s="23"/>
      <c r="TKU115" s="23"/>
      <c r="TKV115" s="23"/>
      <c r="TKW115" s="23"/>
      <c r="TKX115" s="23"/>
      <c r="TKY115" s="23"/>
      <c r="TKZ115" s="23"/>
      <c r="TLA115" s="23"/>
      <c r="TLB115" s="23"/>
      <c r="TLC115" s="23"/>
      <c r="TLD115" s="23"/>
      <c r="TLE115" s="23"/>
      <c r="TLF115" s="22"/>
      <c r="TLG115" s="23"/>
      <c r="TLH115" s="23"/>
      <c r="TLI115" s="23"/>
      <c r="TLJ115" s="23"/>
      <c r="TLK115" s="23"/>
      <c r="TLL115" s="23"/>
      <c r="TLM115" s="23"/>
      <c r="TLN115" s="23"/>
      <c r="TLO115" s="23"/>
      <c r="TLP115" s="23"/>
      <c r="TLQ115" s="23"/>
      <c r="TLR115" s="23"/>
      <c r="TLS115" s="23"/>
      <c r="TLT115" s="23"/>
      <c r="TLU115" s="23"/>
      <c r="TLV115" s="23"/>
      <c r="TLW115" s="23"/>
      <c r="TLX115" s="23"/>
      <c r="TLY115" s="23"/>
      <c r="TLZ115" s="23"/>
      <c r="TMA115" s="23"/>
      <c r="TMB115" s="22"/>
      <c r="TMC115" s="23"/>
      <c r="TMD115" s="23"/>
      <c r="TME115" s="23"/>
      <c r="TMF115" s="23"/>
      <c r="TMG115" s="23"/>
      <c r="TMH115" s="23"/>
      <c r="TMI115" s="23"/>
      <c r="TMJ115" s="23"/>
      <c r="TMK115" s="23"/>
      <c r="TML115" s="23"/>
      <c r="TMM115" s="23"/>
      <c r="TMN115" s="23"/>
      <c r="TMO115" s="23"/>
      <c r="TMP115" s="23"/>
      <c r="TMQ115" s="23"/>
      <c r="TMR115" s="23"/>
      <c r="TMS115" s="23"/>
      <c r="TMT115" s="23"/>
      <c r="TMU115" s="23"/>
      <c r="TMV115" s="23"/>
      <c r="TMW115" s="23"/>
      <c r="TMX115" s="22"/>
      <c r="TMY115" s="23"/>
      <c r="TMZ115" s="23"/>
      <c r="TNA115" s="23"/>
      <c r="TNB115" s="23"/>
      <c r="TNC115" s="23"/>
      <c r="TND115" s="23"/>
      <c r="TNE115" s="23"/>
      <c r="TNF115" s="23"/>
      <c r="TNG115" s="23"/>
      <c r="TNH115" s="23"/>
      <c r="TNI115" s="23"/>
      <c r="TNJ115" s="23"/>
      <c r="TNK115" s="23"/>
      <c r="TNL115" s="23"/>
      <c r="TNM115" s="23"/>
      <c r="TNN115" s="23"/>
      <c r="TNO115" s="23"/>
      <c r="TNP115" s="23"/>
      <c r="TNQ115" s="23"/>
      <c r="TNR115" s="23"/>
      <c r="TNS115" s="23"/>
      <c r="TNT115" s="22"/>
      <c r="TNU115" s="23"/>
      <c r="TNV115" s="23"/>
      <c r="TNW115" s="23"/>
      <c r="TNX115" s="23"/>
      <c r="TNY115" s="23"/>
      <c r="TNZ115" s="23"/>
      <c r="TOA115" s="23"/>
      <c r="TOB115" s="23"/>
      <c r="TOC115" s="23"/>
      <c r="TOD115" s="23"/>
      <c r="TOE115" s="23"/>
      <c r="TOF115" s="23"/>
      <c r="TOG115" s="23"/>
      <c r="TOH115" s="23"/>
      <c r="TOI115" s="23"/>
      <c r="TOJ115" s="23"/>
      <c r="TOK115" s="23"/>
      <c r="TOL115" s="23"/>
      <c r="TOM115" s="23"/>
      <c r="TON115" s="23"/>
      <c r="TOO115" s="23"/>
      <c r="TOP115" s="22"/>
      <c r="TOQ115" s="23"/>
      <c r="TOR115" s="23"/>
      <c r="TOS115" s="23"/>
      <c r="TOT115" s="23"/>
      <c r="TOU115" s="23"/>
      <c r="TOV115" s="23"/>
      <c r="TOW115" s="23"/>
      <c r="TOX115" s="23"/>
      <c r="TOY115" s="23"/>
      <c r="TOZ115" s="23"/>
      <c r="TPA115" s="23"/>
      <c r="TPB115" s="23"/>
      <c r="TPC115" s="23"/>
      <c r="TPD115" s="23"/>
      <c r="TPE115" s="23"/>
      <c r="TPF115" s="23"/>
      <c r="TPG115" s="23"/>
      <c r="TPH115" s="23"/>
      <c r="TPI115" s="23"/>
      <c r="TPJ115" s="23"/>
      <c r="TPK115" s="23"/>
      <c r="TPL115" s="22"/>
      <c r="TPM115" s="23"/>
      <c r="TPN115" s="23"/>
      <c r="TPO115" s="23"/>
      <c r="TPP115" s="23"/>
      <c r="TPQ115" s="23"/>
      <c r="TPR115" s="23"/>
      <c r="TPS115" s="23"/>
      <c r="TPT115" s="23"/>
      <c r="TPU115" s="23"/>
      <c r="TPV115" s="23"/>
      <c r="TPW115" s="23"/>
      <c r="TPX115" s="23"/>
      <c r="TPY115" s="23"/>
      <c r="TPZ115" s="23"/>
      <c r="TQA115" s="23"/>
      <c r="TQB115" s="23"/>
      <c r="TQC115" s="23"/>
      <c r="TQD115" s="23"/>
      <c r="TQE115" s="23"/>
      <c r="TQF115" s="23"/>
      <c r="TQG115" s="23"/>
      <c r="TQH115" s="22"/>
      <c r="TQI115" s="23"/>
      <c r="TQJ115" s="23"/>
      <c r="TQK115" s="23"/>
      <c r="TQL115" s="23"/>
      <c r="TQM115" s="23"/>
      <c r="TQN115" s="23"/>
      <c r="TQO115" s="23"/>
      <c r="TQP115" s="23"/>
      <c r="TQQ115" s="23"/>
      <c r="TQR115" s="23"/>
      <c r="TQS115" s="23"/>
      <c r="TQT115" s="23"/>
      <c r="TQU115" s="23"/>
      <c r="TQV115" s="23"/>
      <c r="TQW115" s="23"/>
      <c r="TQX115" s="23"/>
      <c r="TQY115" s="23"/>
      <c r="TQZ115" s="23"/>
      <c r="TRA115" s="23"/>
      <c r="TRB115" s="23"/>
      <c r="TRC115" s="23"/>
      <c r="TRD115" s="22"/>
      <c r="TRE115" s="23"/>
      <c r="TRF115" s="23"/>
      <c r="TRG115" s="23"/>
      <c r="TRH115" s="23"/>
      <c r="TRI115" s="23"/>
      <c r="TRJ115" s="23"/>
      <c r="TRK115" s="23"/>
      <c r="TRL115" s="23"/>
      <c r="TRM115" s="23"/>
      <c r="TRN115" s="23"/>
      <c r="TRO115" s="23"/>
      <c r="TRP115" s="23"/>
      <c r="TRQ115" s="23"/>
      <c r="TRR115" s="23"/>
      <c r="TRS115" s="23"/>
      <c r="TRT115" s="23"/>
      <c r="TRU115" s="23"/>
      <c r="TRV115" s="23"/>
      <c r="TRW115" s="23"/>
      <c r="TRX115" s="23"/>
      <c r="TRY115" s="23"/>
      <c r="TRZ115" s="22"/>
      <c r="TSA115" s="23"/>
      <c r="TSB115" s="23"/>
      <c r="TSC115" s="23"/>
      <c r="TSD115" s="23"/>
      <c r="TSE115" s="23"/>
      <c r="TSF115" s="23"/>
      <c r="TSG115" s="23"/>
      <c r="TSH115" s="23"/>
      <c r="TSI115" s="23"/>
      <c r="TSJ115" s="23"/>
      <c r="TSK115" s="23"/>
      <c r="TSL115" s="23"/>
      <c r="TSM115" s="23"/>
      <c r="TSN115" s="23"/>
      <c r="TSO115" s="23"/>
      <c r="TSP115" s="23"/>
      <c r="TSQ115" s="23"/>
      <c r="TSR115" s="23"/>
      <c r="TSS115" s="23"/>
      <c r="TST115" s="23"/>
      <c r="TSU115" s="23"/>
      <c r="TSV115" s="22"/>
      <c r="TSW115" s="23"/>
      <c r="TSX115" s="23"/>
      <c r="TSY115" s="23"/>
      <c r="TSZ115" s="23"/>
      <c r="TTA115" s="23"/>
      <c r="TTB115" s="23"/>
      <c r="TTC115" s="23"/>
      <c r="TTD115" s="23"/>
      <c r="TTE115" s="23"/>
      <c r="TTF115" s="23"/>
      <c r="TTG115" s="23"/>
      <c r="TTH115" s="23"/>
      <c r="TTI115" s="23"/>
      <c r="TTJ115" s="23"/>
      <c r="TTK115" s="23"/>
      <c r="TTL115" s="23"/>
      <c r="TTM115" s="23"/>
      <c r="TTN115" s="23"/>
      <c r="TTO115" s="23"/>
      <c r="TTP115" s="23"/>
      <c r="TTQ115" s="23"/>
      <c r="TTR115" s="22"/>
      <c r="TTS115" s="23"/>
      <c r="TTT115" s="23"/>
      <c r="TTU115" s="23"/>
      <c r="TTV115" s="23"/>
      <c r="TTW115" s="23"/>
      <c r="TTX115" s="23"/>
      <c r="TTY115" s="23"/>
      <c r="TTZ115" s="23"/>
      <c r="TUA115" s="23"/>
      <c r="TUB115" s="23"/>
      <c r="TUC115" s="23"/>
      <c r="TUD115" s="23"/>
      <c r="TUE115" s="23"/>
      <c r="TUF115" s="23"/>
      <c r="TUG115" s="23"/>
      <c r="TUH115" s="23"/>
      <c r="TUI115" s="23"/>
      <c r="TUJ115" s="23"/>
      <c r="TUK115" s="23"/>
      <c r="TUL115" s="23"/>
      <c r="TUM115" s="23"/>
      <c r="TUN115" s="22"/>
      <c r="TUO115" s="23"/>
      <c r="TUP115" s="23"/>
      <c r="TUQ115" s="23"/>
      <c r="TUR115" s="23"/>
      <c r="TUS115" s="23"/>
      <c r="TUT115" s="23"/>
      <c r="TUU115" s="23"/>
      <c r="TUV115" s="23"/>
      <c r="TUW115" s="23"/>
      <c r="TUX115" s="23"/>
      <c r="TUY115" s="23"/>
      <c r="TUZ115" s="23"/>
      <c r="TVA115" s="23"/>
      <c r="TVB115" s="23"/>
      <c r="TVC115" s="23"/>
      <c r="TVD115" s="23"/>
      <c r="TVE115" s="23"/>
      <c r="TVF115" s="23"/>
      <c r="TVG115" s="23"/>
      <c r="TVH115" s="23"/>
      <c r="TVI115" s="23"/>
      <c r="TVJ115" s="22"/>
      <c r="TVK115" s="23"/>
      <c r="TVL115" s="23"/>
      <c r="TVM115" s="23"/>
      <c r="TVN115" s="23"/>
      <c r="TVO115" s="23"/>
      <c r="TVP115" s="23"/>
      <c r="TVQ115" s="23"/>
      <c r="TVR115" s="23"/>
      <c r="TVS115" s="23"/>
      <c r="TVT115" s="23"/>
      <c r="TVU115" s="23"/>
      <c r="TVV115" s="23"/>
      <c r="TVW115" s="23"/>
      <c r="TVX115" s="23"/>
      <c r="TVY115" s="23"/>
      <c r="TVZ115" s="23"/>
      <c r="TWA115" s="23"/>
      <c r="TWB115" s="23"/>
      <c r="TWC115" s="23"/>
      <c r="TWD115" s="23"/>
      <c r="TWE115" s="23"/>
      <c r="TWF115" s="22"/>
      <c r="TWG115" s="23"/>
      <c r="TWH115" s="23"/>
      <c r="TWI115" s="23"/>
      <c r="TWJ115" s="23"/>
      <c r="TWK115" s="23"/>
      <c r="TWL115" s="23"/>
      <c r="TWM115" s="23"/>
      <c r="TWN115" s="23"/>
      <c r="TWO115" s="23"/>
      <c r="TWP115" s="23"/>
      <c r="TWQ115" s="23"/>
      <c r="TWR115" s="23"/>
      <c r="TWS115" s="23"/>
      <c r="TWT115" s="23"/>
      <c r="TWU115" s="23"/>
      <c r="TWV115" s="23"/>
      <c r="TWW115" s="23"/>
      <c r="TWX115" s="23"/>
      <c r="TWY115" s="23"/>
      <c r="TWZ115" s="23"/>
      <c r="TXA115" s="23"/>
      <c r="TXB115" s="22"/>
      <c r="TXC115" s="23"/>
      <c r="TXD115" s="23"/>
      <c r="TXE115" s="23"/>
      <c r="TXF115" s="23"/>
      <c r="TXG115" s="23"/>
      <c r="TXH115" s="23"/>
      <c r="TXI115" s="23"/>
      <c r="TXJ115" s="23"/>
      <c r="TXK115" s="23"/>
      <c r="TXL115" s="23"/>
      <c r="TXM115" s="23"/>
      <c r="TXN115" s="23"/>
      <c r="TXO115" s="23"/>
      <c r="TXP115" s="23"/>
      <c r="TXQ115" s="23"/>
      <c r="TXR115" s="23"/>
      <c r="TXS115" s="23"/>
      <c r="TXT115" s="23"/>
      <c r="TXU115" s="23"/>
      <c r="TXV115" s="23"/>
      <c r="TXW115" s="23"/>
      <c r="TXX115" s="22"/>
      <c r="TXY115" s="23"/>
      <c r="TXZ115" s="23"/>
      <c r="TYA115" s="23"/>
      <c r="TYB115" s="23"/>
      <c r="TYC115" s="23"/>
      <c r="TYD115" s="23"/>
      <c r="TYE115" s="23"/>
      <c r="TYF115" s="23"/>
      <c r="TYG115" s="23"/>
      <c r="TYH115" s="23"/>
      <c r="TYI115" s="23"/>
      <c r="TYJ115" s="23"/>
      <c r="TYK115" s="23"/>
      <c r="TYL115" s="23"/>
      <c r="TYM115" s="23"/>
      <c r="TYN115" s="23"/>
      <c r="TYO115" s="23"/>
      <c r="TYP115" s="23"/>
      <c r="TYQ115" s="23"/>
      <c r="TYR115" s="23"/>
      <c r="TYS115" s="23"/>
      <c r="TYT115" s="22"/>
      <c r="TYU115" s="23"/>
      <c r="TYV115" s="23"/>
      <c r="TYW115" s="23"/>
      <c r="TYX115" s="23"/>
      <c r="TYY115" s="23"/>
      <c r="TYZ115" s="23"/>
      <c r="TZA115" s="23"/>
      <c r="TZB115" s="23"/>
      <c r="TZC115" s="23"/>
      <c r="TZD115" s="23"/>
      <c r="TZE115" s="23"/>
      <c r="TZF115" s="23"/>
      <c r="TZG115" s="23"/>
      <c r="TZH115" s="23"/>
      <c r="TZI115" s="23"/>
      <c r="TZJ115" s="23"/>
      <c r="TZK115" s="23"/>
      <c r="TZL115" s="23"/>
      <c r="TZM115" s="23"/>
      <c r="TZN115" s="23"/>
      <c r="TZO115" s="23"/>
      <c r="TZP115" s="22"/>
      <c r="TZQ115" s="23"/>
      <c r="TZR115" s="23"/>
      <c r="TZS115" s="23"/>
      <c r="TZT115" s="23"/>
      <c r="TZU115" s="23"/>
      <c r="TZV115" s="23"/>
      <c r="TZW115" s="23"/>
      <c r="TZX115" s="23"/>
      <c r="TZY115" s="23"/>
      <c r="TZZ115" s="23"/>
      <c r="UAA115" s="23"/>
      <c r="UAB115" s="23"/>
      <c r="UAC115" s="23"/>
      <c r="UAD115" s="23"/>
      <c r="UAE115" s="23"/>
      <c r="UAF115" s="23"/>
      <c r="UAG115" s="23"/>
      <c r="UAH115" s="23"/>
      <c r="UAI115" s="23"/>
      <c r="UAJ115" s="23"/>
      <c r="UAK115" s="23"/>
      <c r="UAL115" s="22"/>
      <c r="UAM115" s="23"/>
      <c r="UAN115" s="23"/>
      <c r="UAO115" s="23"/>
      <c r="UAP115" s="23"/>
      <c r="UAQ115" s="23"/>
      <c r="UAR115" s="23"/>
      <c r="UAS115" s="23"/>
      <c r="UAT115" s="23"/>
      <c r="UAU115" s="23"/>
      <c r="UAV115" s="23"/>
      <c r="UAW115" s="23"/>
      <c r="UAX115" s="23"/>
      <c r="UAY115" s="23"/>
      <c r="UAZ115" s="23"/>
      <c r="UBA115" s="23"/>
      <c r="UBB115" s="23"/>
      <c r="UBC115" s="23"/>
      <c r="UBD115" s="23"/>
      <c r="UBE115" s="23"/>
      <c r="UBF115" s="23"/>
      <c r="UBG115" s="23"/>
      <c r="UBH115" s="22"/>
      <c r="UBI115" s="23"/>
      <c r="UBJ115" s="23"/>
      <c r="UBK115" s="23"/>
      <c r="UBL115" s="23"/>
      <c r="UBM115" s="23"/>
      <c r="UBN115" s="23"/>
      <c r="UBO115" s="23"/>
      <c r="UBP115" s="23"/>
      <c r="UBQ115" s="23"/>
      <c r="UBR115" s="23"/>
      <c r="UBS115" s="23"/>
      <c r="UBT115" s="23"/>
      <c r="UBU115" s="23"/>
      <c r="UBV115" s="23"/>
      <c r="UBW115" s="23"/>
      <c r="UBX115" s="23"/>
      <c r="UBY115" s="23"/>
      <c r="UBZ115" s="23"/>
      <c r="UCA115" s="23"/>
      <c r="UCB115" s="23"/>
      <c r="UCC115" s="23"/>
      <c r="UCD115" s="22"/>
      <c r="UCE115" s="23"/>
      <c r="UCF115" s="23"/>
      <c r="UCG115" s="23"/>
      <c r="UCH115" s="23"/>
      <c r="UCI115" s="23"/>
      <c r="UCJ115" s="23"/>
      <c r="UCK115" s="23"/>
      <c r="UCL115" s="23"/>
      <c r="UCM115" s="23"/>
      <c r="UCN115" s="23"/>
      <c r="UCO115" s="23"/>
      <c r="UCP115" s="23"/>
      <c r="UCQ115" s="23"/>
      <c r="UCR115" s="23"/>
      <c r="UCS115" s="23"/>
      <c r="UCT115" s="23"/>
      <c r="UCU115" s="23"/>
      <c r="UCV115" s="23"/>
      <c r="UCW115" s="23"/>
      <c r="UCX115" s="23"/>
      <c r="UCY115" s="23"/>
      <c r="UCZ115" s="22"/>
      <c r="UDA115" s="23"/>
      <c r="UDB115" s="23"/>
      <c r="UDC115" s="23"/>
      <c r="UDD115" s="23"/>
      <c r="UDE115" s="23"/>
      <c r="UDF115" s="23"/>
      <c r="UDG115" s="23"/>
      <c r="UDH115" s="23"/>
      <c r="UDI115" s="23"/>
      <c r="UDJ115" s="23"/>
      <c r="UDK115" s="23"/>
      <c r="UDL115" s="23"/>
      <c r="UDM115" s="23"/>
      <c r="UDN115" s="23"/>
      <c r="UDO115" s="23"/>
      <c r="UDP115" s="23"/>
      <c r="UDQ115" s="23"/>
      <c r="UDR115" s="23"/>
      <c r="UDS115" s="23"/>
      <c r="UDT115" s="23"/>
      <c r="UDU115" s="23"/>
      <c r="UDV115" s="22"/>
      <c r="UDW115" s="23"/>
      <c r="UDX115" s="23"/>
      <c r="UDY115" s="23"/>
      <c r="UDZ115" s="23"/>
      <c r="UEA115" s="23"/>
      <c r="UEB115" s="23"/>
      <c r="UEC115" s="23"/>
      <c r="UED115" s="23"/>
      <c r="UEE115" s="23"/>
      <c r="UEF115" s="23"/>
      <c r="UEG115" s="23"/>
      <c r="UEH115" s="23"/>
      <c r="UEI115" s="23"/>
      <c r="UEJ115" s="23"/>
      <c r="UEK115" s="23"/>
      <c r="UEL115" s="23"/>
      <c r="UEM115" s="23"/>
      <c r="UEN115" s="23"/>
      <c r="UEO115" s="23"/>
      <c r="UEP115" s="23"/>
      <c r="UEQ115" s="23"/>
      <c r="UER115" s="22"/>
      <c r="UES115" s="23"/>
      <c r="UET115" s="23"/>
      <c r="UEU115" s="23"/>
      <c r="UEV115" s="23"/>
      <c r="UEW115" s="23"/>
      <c r="UEX115" s="23"/>
      <c r="UEY115" s="23"/>
      <c r="UEZ115" s="23"/>
      <c r="UFA115" s="23"/>
      <c r="UFB115" s="23"/>
      <c r="UFC115" s="23"/>
      <c r="UFD115" s="23"/>
      <c r="UFE115" s="23"/>
      <c r="UFF115" s="23"/>
      <c r="UFG115" s="23"/>
      <c r="UFH115" s="23"/>
      <c r="UFI115" s="23"/>
      <c r="UFJ115" s="23"/>
      <c r="UFK115" s="23"/>
      <c r="UFL115" s="23"/>
      <c r="UFM115" s="23"/>
      <c r="UFN115" s="22"/>
      <c r="UFO115" s="23"/>
      <c r="UFP115" s="23"/>
      <c r="UFQ115" s="23"/>
      <c r="UFR115" s="23"/>
      <c r="UFS115" s="23"/>
      <c r="UFT115" s="23"/>
      <c r="UFU115" s="23"/>
      <c r="UFV115" s="23"/>
      <c r="UFW115" s="23"/>
      <c r="UFX115" s="23"/>
      <c r="UFY115" s="23"/>
      <c r="UFZ115" s="23"/>
      <c r="UGA115" s="23"/>
      <c r="UGB115" s="23"/>
      <c r="UGC115" s="23"/>
      <c r="UGD115" s="23"/>
      <c r="UGE115" s="23"/>
      <c r="UGF115" s="23"/>
      <c r="UGG115" s="23"/>
      <c r="UGH115" s="23"/>
      <c r="UGI115" s="23"/>
      <c r="UGJ115" s="22"/>
      <c r="UGK115" s="23"/>
      <c r="UGL115" s="23"/>
      <c r="UGM115" s="23"/>
      <c r="UGN115" s="23"/>
      <c r="UGO115" s="23"/>
      <c r="UGP115" s="23"/>
      <c r="UGQ115" s="23"/>
      <c r="UGR115" s="23"/>
      <c r="UGS115" s="23"/>
      <c r="UGT115" s="23"/>
      <c r="UGU115" s="23"/>
      <c r="UGV115" s="23"/>
      <c r="UGW115" s="23"/>
      <c r="UGX115" s="23"/>
      <c r="UGY115" s="23"/>
      <c r="UGZ115" s="23"/>
      <c r="UHA115" s="23"/>
      <c r="UHB115" s="23"/>
      <c r="UHC115" s="23"/>
      <c r="UHD115" s="23"/>
      <c r="UHE115" s="23"/>
      <c r="UHF115" s="22"/>
      <c r="UHG115" s="23"/>
      <c r="UHH115" s="23"/>
      <c r="UHI115" s="23"/>
      <c r="UHJ115" s="23"/>
      <c r="UHK115" s="23"/>
      <c r="UHL115" s="23"/>
      <c r="UHM115" s="23"/>
      <c r="UHN115" s="23"/>
      <c r="UHO115" s="23"/>
      <c r="UHP115" s="23"/>
      <c r="UHQ115" s="23"/>
      <c r="UHR115" s="23"/>
      <c r="UHS115" s="23"/>
      <c r="UHT115" s="23"/>
      <c r="UHU115" s="23"/>
      <c r="UHV115" s="23"/>
      <c r="UHW115" s="23"/>
      <c r="UHX115" s="23"/>
      <c r="UHY115" s="23"/>
      <c r="UHZ115" s="23"/>
      <c r="UIA115" s="23"/>
      <c r="UIB115" s="22"/>
      <c r="UIC115" s="23"/>
      <c r="UID115" s="23"/>
      <c r="UIE115" s="23"/>
      <c r="UIF115" s="23"/>
      <c r="UIG115" s="23"/>
      <c r="UIH115" s="23"/>
      <c r="UII115" s="23"/>
      <c r="UIJ115" s="23"/>
      <c r="UIK115" s="23"/>
      <c r="UIL115" s="23"/>
      <c r="UIM115" s="23"/>
      <c r="UIN115" s="23"/>
      <c r="UIO115" s="23"/>
      <c r="UIP115" s="23"/>
      <c r="UIQ115" s="23"/>
      <c r="UIR115" s="23"/>
      <c r="UIS115" s="23"/>
      <c r="UIT115" s="23"/>
      <c r="UIU115" s="23"/>
      <c r="UIV115" s="23"/>
      <c r="UIW115" s="23"/>
      <c r="UIX115" s="22"/>
      <c r="UIY115" s="23"/>
      <c r="UIZ115" s="23"/>
      <c r="UJA115" s="23"/>
      <c r="UJB115" s="23"/>
      <c r="UJC115" s="23"/>
      <c r="UJD115" s="23"/>
      <c r="UJE115" s="23"/>
      <c r="UJF115" s="23"/>
      <c r="UJG115" s="23"/>
      <c r="UJH115" s="23"/>
      <c r="UJI115" s="23"/>
      <c r="UJJ115" s="23"/>
      <c r="UJK115" s="23"/>
      <c r="UJL115" s="23"/>
      <c r="UJM115" s="23"/>
      <c r="UJN115" s="23"/>
      <c r="UJO115" s="23"/>
      <c r="UJP115" s="23"/>
      <c r="UJQ115" s="23"/>
      <c r="UJR115" s="23"/>
      <c r="UJS115" s="23"/>
      <c r="UJT115" s="22"/>
      <c r="UJU115" s="23"/>
      <c r="UJV115" s="23"/>
      <c r="UJW115" s="23"/>
      <c r="UJX115" s="23"/>
      <c r="UJY115" s="23"/>
      <c r="UJZ115" s="23"/>
      <c r="UKA115" s="23"/>
      <c r="UKB115" s="23"/>
      <c r="UKC115" s="23"/>
      <c r="UKD115" s="23"/>
      <c r="UKE115" s="23"/>
      <c r="UKF115" s="23"/>
      <c r="UKG115" s="23"/>
      <c r="UKH115" s="23"/>
      <c r="UKI115" s="23"/>
      <c r="UKJ115" s="23"/>
      <c r="UKK115" s="23"/>
      <c r="UKL115" s="23"/>
      <c r="UKM115" s="23"/>
      <c r="UKN115" s="23"/>
      <c r="UKO115" s="23"/>
      <c r="UKP115" s="22"/>
      <c r="UKQ115" s="23"/>
      <c r="UKR115" s="23"/>
      <c r="UKS115" s="23"/>
      <c r="UKT115" s="23"/>
      <c r="UKU115" s="23"/>
      <c r="UKV115" s="23"/>
      <c r="UKW115" s="23"/>
      <c r="UKX115" s="23"/>
      <c r="UKY115" s="23"/>
      <c r="UKZ115" s="23"/>
      <c r="ULA115" s="23"/>
      <c r="ULB115" s="23"/>
      <c r="ULC115" s="23"/>
      <c r="ULD115" s="23"/>
      <c r="ULE115" s="23"/>
      <c r="ULF115" s="23"/>
      <c r="ULG115" s="23"/>
      <c r="ULH115" s="23"/>
      <c r="ULI115" s="23"/>
      <c r="ULJ115" s="23"/>
      <c r="ULK115" s="23"/>
      <c r="ULL115" s="22"/>
      <c r="ULM115" s="23"/>
      <c r="ULN115" s="23"/>
      <c r="ULO115" s="23"/>
      <c r="ULP115" s="23"/>
      <c r="ULQ115" s="23"/>
      <c r="ULR115" s="23"/>
      <c r="ULS115" s="23"/>
      <c r="ULT115" s="23"/>
      <c r="ULU115" s="23"/>
      <c r="ULV115" s="23"/>
      <c r="ULW115" s="23"/>
      <c r="ULX115" s="23"/>
      <c r="ULY115" s="23"/>
      <c r="ULZ115" s="23"/>
      <c r="UMA115" s="23"/>
      <c r="UMB115" s="23"/>
      <c r="UMC115" s="23"/>
      <c r="UMD115" s="23"/>
      <c r="UME115" s="23"/>
      <c r="UMF115" s="23"/>
      <c r="UMG115" s="23"/>
      <c r="UMH115" s="22"/>
      <c r="UMI115" s="23"/>
      <c r="UMJ115" s="23"/>
      <c r="UMK115" s="23"/>
      <c r="UML115" s="23"/>
      <c r="UMM115" s="23"/>
      <c r="UMN115" s="23"/>
      <c r="UMO115" s="23"/>
      <c r="UMP115" s="23"/>
      <c r="UMQ115" s="23"/>
      <c r="UMR115" s="23"/>
      <c r="UMS115" s="23"/>
      <c r="UMT115" s="23"/>
      <c r="UMU115" s="23"/>
      <c r="UMV115" s="23"/>
      <c r="UMW115" s="23"/>
      <c r="UMX115" s="23"/>
      <c r="UMY115" s="23"/>
      <c r="UMZ115" s="23"/>
      <c r="UNA115" s="23"/>
      <c r="UNB115" s="23"/>
      <c r="UNC115" s="23"/>
      <c r="UND115" s="22"/>
      <c r="UNE115" s="23"/>
      <c r="UNF115" s="23"/>
      <c r="UNG115" s="23"/>
      <c r="UNH115" s="23"/>
      <c r="UNI115" s="23"/>
      <c r="UNJ115" s="23"/>
      <c r="UNK115" s="23"/>
      <c r="UNL115" s="23"/>
      <c r="UNM115" s="23"/>
      <c r="UNN115" s="23"/>
      <c r="UNO115" s="23"/>
      <c r="UNP115" s="23"/>
      <c r="UNQ115" s="23"/>
      <c r="UNR115" s="23"/>
      <c r="UNS115" s="23"/>
      <c r="UNT115" s="23"/>
      <c r="UNU115" s="23"/>
      <c r="UNV115" s="23"/>
      <c r="UNW115" s="23"/>
      <c r="UNX115" s="23"/>
      <c r="UNY115" s="23"/>
      <c r="UNZ115" s="22"/>
      <c r="UOA115" s="23"/>
      <c r="UOB115" s="23"/>
      <c r="UOC115" s="23"/>
      <c r="UOD115" s="23"/>
      <c r="UOE115" s="23"/>
      <c r="UOF115" s="23"/>
      <c r="UOG115" s="23"/>
      <c r="UOH115" s="23"/>
      <c r="UOI115" s="23"/>
      <c r="UOJ115" s="23"/>
      <c r="UOK115" s="23"/>
      <c r="UOL115" s="23"/>
      <c r="UOM115" s="23"/>
      <c r="UON115" s="23"/>
      <c r="UOO115" s="23"/>
      <c r="UOP115" s="23"/>
      <c r="UOQ115" s="23"/>
      <c r="UOR115" s="23"/>
      <c r="UOS115" s="23"/>
      <c r="UOT115" s="23"/>
      <c r="UOU115" s="23"/>
      <c r="UOV115" s="22"/>
      <c r="UOW115" s="23"/>
      <c r="UOX115" s="23"/>
      <c r="UOY115" s="23"/>
      <c r="UOZ115" s="23"/>
      <c r="UPA115" s="23"/>
      <c r="UPB115" s="23"/>
      <c r="UPC115" s="23"/>
      <c r="UPD115" s="23"/>
      <c r="UPE115" s="23"/>
      <c r="UPF115" s="23"/>
      <c r="UPG115" s="23"/>
      <c r="UPH115" s="23"/>
      <c r="UPI115" s="23"/>
      <c r="UPJ115" s="23"/>
      <c r="UPK115" s="23"/>
      <c r="UPL115" s="23"/>
      <c r="UPM115" s="23"/>
      <c r="UPN115" s="23"/>
      <c r="UPO115" s="23"/>
      <c r="UPP115" s="23"/>
      <c r="UPQ115" s="23"/>
      <c r="UPR115" s="22"/>
      <c r="UPS115" s="23"/>
      <c r="UPT115" s="23"/>
      <c r="UPU115" s="23"/>
      <c r="UPV115" s="23"/>
      <c r="UPW115" s="23"/>
      <c r="UPX115" s="23"/>
      <c r="UPY115" s="23"/>
      <c r="UPZ115" s="23"/>
      <c r="UQA115" s="23"/>
      <c r="UQB115" s="23"/>
      <c r="UQC115" s="23"/>
      <c r="UQD115" s="23"/>
      <c r="UQE115" s="23"/>
      <c r="UQF115" s="23"/>
      <c r="UQG115" s="23"/>
      <c r="UQH115" s="23"/>
      <c r="UQI115" s="23"/>
      <c r="UQJ115" s="23"/>
      <c r="UQK115" s="23"/>
      <c r="UQL115" s="23"/>
      <c r="UQM115" s="23"/>
      <c r="UQN115" s="22"/>
      <c r="UQO115" s="23"/>
      <c r="UQP115" s="23"/>
      <c r="UQQ115" s="23"/>
      <c r="UQR115" s="23"/>
      <c r="UQS115" s="23"/>
      <c r="UQT115" s="23"/>
      <c r="UQU115" s="23"/>
      <c r="UQV115" s="23"/>
      <c r="UQW115" s="23"/>
      <c r="UQX115" s="23"/>
      <c r="UQY115" s="23"/>
      <c r="UQZ115" s="23"/>
      <c r="URA115" s="23"/>
      <c r="URB115" s="23"/>
      <c r="URC115" s="23"/>
      <c r="URD115" s="23"/>
      <c r="URE115" s="23"/>
      <c r="URF115" s="23"/>
      <c r="URG115" s="23"/>
      <c r="URH115" s="23"/>
      <c r="URI115" s="23"/>
      <c r="URJ115" s="22"/>
      <c r="URK115" s="23"/>
      <c r="URL115" s="23"/>
      <c r="URM115" s="23"/>
      <c r="URN115" s="23"/>
      <c r="URO115" s="23"/>
      <c r="URP115" s="23"/>
      <c r="URQ115" s="23"/>
      <c r="URR115" s="23"/>
      <c r="URS115" s="23"/>
      <c r="URT115" s="23"/>
      <c r="URU115" s="23"/>
      <c r="URV115" s="23"/>
      <c r="URW115" s="23"/>
      <c r="URX115" s="23"/>
      <c r="URY115" s="23"/>
      <c r="URZ115" s="23"/>
      <c r="USA115" s="23"/>
      <c r="USB115" s="23"/>
      <c r="USC115" s="23"/>
      <c r="USD115" s="23"/>
      <c r="USE115" s="23"/>
      <c r="USF115" s="22"/>
      <c r="USG115" s="23"/>
      <c r="USH115" s="23"/>
      <c r="USI115" s="23"/>
      <c r="USJ115" s="23"/>
      <c r="USK115" s="23"/>
      <c r="USL115" s="23"/>
      <c r="USM115" s="23"/>
      <c r="USN115" s="23"/>
      <c r="USO115" s="23"/>
      <c r="USP115" s="23"/>
      <c r="USQ115" s="23"/>
      <c r="USR115" s="23"/>
      <c r="USS115" s="23"/>
      <c r="UST115" s="23"/>
      <c r="USU115" s="23"/>
      <c r="USV115" s="23"/>
      <c r="USW115" s="23"/>
      <c r="USX115" s="23"/>
      <c r="USY115" s="23"/>
      <c r="USZ115" s="23"/>
      <c r="UTA115" s="23"/>
      <c r="UTB115" s="22"/>
      <c r="UTC115" s="23"/>
      <c r="UTD115" s="23"/>
      <c r="UTE115" s="23"/>
      <c r="UTF115" s="23"/>
      <c r="UTG115" s="23"/>
      <c r="UTH115" s="23"/>
      <c r="UTI115" s="23"/>
      <c r="UTJ115" s="23"/>
      <c r="UTK115" s="23"/>
      <c r="UTL115" s="23"/>
      <c r="UTM115" s="23"/>
      <c r="UTN115" s="23"/>
      <c r="UTO115" s="23"/>
      <c r="UTP115" s="23"/>
      <c r="UTQ115" s="23"/>
      <c r="UTR115" s="23"/>
      <c r="UTS115" s="23"/>
      <c r="UTT115" s="23"/>
      <c r="UTU115" s="23"/>
      <c r="UTV115" s="23"/>
      <c r="UTW115" s="23"/>
      <c r="UTX115" s="22"/>
      <c r="UTY115" s="23"/>
      <c r="UTZ115" s="23"/>
      <c r="UUA115" s="23"/>
      <c r="UUB115" s="23"/>
      <c r="UUC115" s="23"/>
      <c r="UUD115" s="23"/>
      <c r="UUE115" s="23"/>
      <c r="UUF115" s="23"/>
      <c r="UUG115" s="23"/>
      <c r="UUH115" s="23"/>
      <c r="UUI115" s="23"/>
      <c r="UUJ115" s="23"/>
      <c r="UUK115" s="23"/>
      <c r="UUL115" s="23"/>
      <c r="UUM115" s="23"/>
      <c r="UUN115" s="23"/>
      <c r="UUO115" s="23"/>
      <c r="UUP115" s="23"/>
      <c r="UUQ115" s="23"/>
      <c r="UUR115" s="23"/>
      <c r="UUS115" s="23"/>
      <c r="UUT115" s="22"/>
      <c r="UUU115" s="23"/>
      <c r="UUV115" s="23"/>
      <c r="UUW115" s="23"/>
      <c r="UUX115" s="23"/>
      <c r="UUY115" s="23"/>
      <c r="UUZ115" s="23"/>
      <c r="UVA115" s="23"/>
      <c r="UVB115" s="23"/>
      <c r="UVC115" s="23"/>
      <c r="UVD115" s="23"/>
      <c r="UVE115" s="23"/>
      <c r="UVF115" s="23"/>
      <c r="UVG115" s="23"/>
      <c r="UVH115" s="23"/>
      <c r="UVI115" s="23"/>
      <c r="UVJ115" s="23"/>
      <c r="UVK115" s="23"/>
      <c r="UVL115" s="23"/>
      <c r="UVM115" s="23"/>
      <c r="UVN115" s="23"/>
      <c r="UVO115" s="23"/>
      <c r="UVP115" s="22"/>
      <c r="UVQ115" s="23"/>
      <c r="UVR115" s="23"/>
      <c r="UVS115" s="23"/>
      <c r="UVT115" s="23"/>
      <c r="UVU115" s="23"/>
      <c r="UVV115" s="23"/>
      <c r="UVW115" s="23"/>
      <c r="UVX115" s="23"/>
      <c r="UVY115" s="23"/>
      <c r="UVZ115" s="23"/>
      <c r="UWA115" s="23"/>
      <c r="UWB115" s="23"/>
      <c r="UWC115" s="23"/>
      <c r="UWD115" s="23"/>
      <c r="UWE115" s="23"/>
      <c r="UWF115" s="23"/>
      <c r="UWG115" s="23"/>
      <c r="UWH115" s="23"/>
      <c r="UWI115" s="23"/>
      <c r="UWJ115" s="23"/>
      <c r="UWK115" s="23"/>
      <c r="UWL115" s="22"/>
      <c r="UWM115" s="23"/>
      <c r="UWN115" s="23"/>
      <c r="UWO115" s="23"/>
      <c r="UWP115" s="23"/>
      <c r="UWQ115" s="23"/>
      <c r="UWR115" s="23"/>
      <c r="UWS115" s="23"/>
      <c r="UWT115" s="23"/>
      <c r="UWU115" s="23"/>
      <c r="UWV115" s="23"/>
      <c r="UWW115" s="23"/>
      <c r="UWX115" s="23"/>
      <c r="UWY115" s="23"/>
      <c r="UWZ115" s="23"/>
      <c r="UXA115" s="23"/>
      <c r="UXB115" s="23"/>
      <c r="UXC115" s="23"/>
      <c r="UXD115" s="23"/>
      <c r="UXE115" s="23"/>
      <c r="UXF115" s="23"/>
      <c r="UXG115" s="23"/>
      <c r="UXH115" s="22"/>
      <c r="UXI115" s="23"/>
      <c r="UXJ115" s="23"/>
      <c r="UXK115" s="23"/>
      <c r="UXL115" s="23"/>
      <c r="UXM115" s="23"/>
      <c r="UXN115" s="23"/>
      <c r="UXO115" s="23"/>
      <c r="UXP115" s="23"/>
      <c r="UXQ115" s="23"/>
      <c r="UXR115" s="23"/>
      <c r="UXS115" s="23"/>
      <c r="UXT115" s="23"/>
      <c r="UXU115" s="23"/>
      <c r="UXV115" s="23"/>
      <c r="UXW115" s="23"/>
      <c r="UXX115" s="23"/>
      <c r="UXY115" s="23"/>
      <c r="UXZ115" s="23"/>
      <c r="UYA115" s="23"/>
      <c r="UYB115" s="23"/>
      <c r="UYC115" s="23"/>
      <c r="UYD115" s="22"/>
      <c r="UYE115" s="23"/>
      <c r="UYF115" s="23"/>
      <c r="UYG115" s="23"/>
      <c r="UYH115" s="23"/>
      <c r="UYI115" s="23"/>
      <c r="UYJ115" s="23"/>
      <c r="UYK115" s="23"/>
      <c r="UYL115" s="23"/>
      <c r="UYM115" s="23"/>
      <c r="UYN115" s="23"/>
      <c r="UYO115" s="23"/>
      <c r="UYP115" s="23"/>
      <c r="UYQ115" s="23"/>
      <c r="UYR115" s="23"/>
      <c r="UYS115" s="23"/>
      <c r="UYT115" s="23"/>
      <c r="UYU115" s="23"/>
      <c r="UYV115" s="23"/>
      <c r="UYW115" s="23"/>
      <c r="UYX115" s="23"/>
      <c r="UYY115" s="23"/>
      <c r="UYZ115" s="22"/>
      <c r="UZA115" s="23"/>
      <c r="UZB115" s="23"/>
      <c r="UZC115" s="23"/>
      <c r="UZD115" s="23"/>
      <c r="UZE115" s="23"/>
      <c r="UZF115" s="23"/>
      <c r="UZG115" s="23"/>
      <c r="UZH115" s="23"/>
      <c r="UZI115" s="23"/>
      <c r="UZJ115" s="23"/>
      <c r="UZK115" s="23"/>
      <c r="UZL115" s="23"/>
      <c r="UZM115" s="23"/>
      <c r="UZN115" s="23"/>
      <c r="UZO115" s="23"/>
      <c r="UZP115" s="23"/>
      <c r="UZQ115" s="23"/>
      <c r="UZR115" s="23"/>
      <c r="UZS115" s="23"/>
      <c r="UZT115" s="23"/>
      <c r="UZU115" s="23"/>
      <c r="UZV115" s="22"/>
      <c r="UZW115" s="23"/>
      <c r="UZX115" s="23"/>
      <c r="UZY115" s="23"/>
      <c r="UZZ115" s="23"/>
      <c r="VAA115" s="23"/>
      <c r="VAB115" s="23"/>
      <c r="VAC115" s="23"/>
      <c r="VAD115" s="23"/>
      <c r="VAE115" s="23"/>
      <c r="VAF115" s="23"/>
      <c r="VAG115" s="23"/>
      <c r="VAH115" s="23"/>
      <c r="VAI115" s="23"/>
      <c r="VAJ115" s="23"/>
      <c r="VAK115" s="23"/>
      <c r="VAL115" s="23"/>
      <c r="VAM115" s="23"/>
      <c r="VAN115" s="23"/>
      <c r="VAO115" s="23"/>
      <c r="VAP115" s="23"/>
      <c r="VAQ115" s="23"/>
      <c r="VAR115" s="22"/>
      <c r="VAS115" s="23"/>
      <c r="VAT115" s="23"/>
      <c r="VAU115" s="23"/>
      <c r="VAV115" s="23"/>
      <c r="VAW115" s="23"/>
      <c r="VAX115" s="23"/>
      <c r="VAY115" s="23"/>
      <c r="VAZ115" s="23"/>
      <c r="VBA115" s="23"/>
      <c r="VBB115" s="23"/>
      <c r="VBC115" s="23"/>
      <c r="VBD115" s="23"/>
      <c r="VBE115" s="23"/>
      <c r="VBF115" s="23"/>
      <c r="VBG115" s="23"/>
      <c r="VBH115" s="23"/>
      <c r="VBI115" s="23"/>
      <c r="VBJ115" s="23"/>
      <c r="VBK115" s="23"/>
      <c r="VBL115" s="23"/>
      <c r="VBM115" s="23"/>
      <c r="VBN115" s="22"/>
      <c r="VBO115" s="23"/>
      <c r="VBP115" s="23"/>
      <c r="VBQ115" s="23"/>
      <c r="VBR115" s="23"/>
      <c r="VBS115" s="23"/>
      <c r="VBT115" s="23"/>
      <c r="VBU115" s="23"/>
      <c r="VBV115" s="23"/>
      <c r="VBW115" s="23"/>
      <c r="VBX115" s="23"/>
      <c r="VBY115" s="23"/>
      <c r="VBZ115" s="23"/>
      <c r="VCA115" s="23"/>
      <c r="VCB115" s="23"/>
      <c r="VCC115" s="23"/>
      <c r="VCD115" s="23"/>
      <c r="VCE115" s="23"/>
      <c r="VCF115" s="23"/>
      <c r="VCG115" s="23"/>
      <c r="VCH115" s="23"/>
      <c r="VCI115" s="23"/>
      <c r="VCJ115" s="22"/>
      <c r="VCK115" s="23"/>
      <c r="VCL115" s="23"/>
      <c r="VCM115" s="23"/>
      <c r="VCN115" s="23"/>
      <c r="VCO115" s="23"/>
      <c r="VCP115" s="23"/>
      <c r="VCQ115" s="23"/>
      <c r="VCR115" s="23"/>
      <c r="VCS115" s="23"/>
      <c r="VCT115" s="23"/>
      <c r="VCU115" s="23"/>
      <c r="VCV115" s="23"/>
      <c r="VCW115" s="23"/>
      <c r="VCX115" s="23"/>
      <c r="VCY115" s="23"/>
      <c r="VCZ115" s="23"/>
      <c r="VDA115" s="23"/>
      <c r="VDB115" s="23"/>
      <c r="VDC115" s="23"/>
      <c r="VDD115" s="23"/>
      <c r="VDE115" s="23"/>
      <c r="VDF115" s="22"/>
      <c r="VDG115" s="23"/>
      <c r="VDH115" s="23"/>
      <c r="VDI115" s="23"/>
      <c r="VDJ115" s="23"/>
      <c r="VDK115" s="23"/>
      <c r="VDL115" s="23"/>
      <c r="VDM115" s="23"/>
      <c r="VDN115" s="23"/>
      <c r="VDO115" s="23"/>
      <c r="VDP115" s="23"/>
      <c r="VDQ115" s="23"/>
      <c r="VDR115" s="23"/>
      <c r="VDS115" s="23"/>
      <c r="VDT115" s="23"/>
      <c r="VDU115" s="23"/>
      <c r="VDV115" s="23"/>
      <c r="VDW115" s="23"/>
      <c r="VDX115" s="23"/>
      <c r="VDY115" s="23"/>
      <c r="VDZ115" s="23"/>
      <c r="VEA115" s="23"/>
      <c r="VEB115" s="22"/>
      <c r="VEC115" s="23"/>
      <c r="VED115" s="23"/>
      <c r="VEE115" s="23"/>
      <c r="VEF115" s="23"/>
      <c r="VEG115" s="23"/>
      <c r="VEH115" s="23"/>
      <c r="VEI115" s="23"/>
      <c r="VEJ115" s="23"/>
      <c r="VEK115" s="23"/>
      <c r="VEL115" s="23"/>
      <c r="VEM115" s="23"/>
      <c r="VEN115" s="23"/>
      <c r="VEO115" s="23"/>
      <c r="VEP115" s="23"/>
      <c r="VEQ115" s="23"/>
      <c r="VER115" s="23"/>
      <c r="VES115" s="23"/>
      <c r="VET115" s="23"/>
      <c r="VEU115" s="23"/>
      <c r="VEV115" s="23"/>
      <c r="VEW115" s="23"/>
      <c r="VEX115" s="22"/>
      <c r="VEY115" s="23"/>
      <c r="VEZ115" s="23"/>
      <c r="VFA115" s="23"/>
      <c r="VFB115" s="23"/>
      <c r="VFC115" s="23"/>
      <c r="VFD115" s="23"/>
      <c r="VFE115" s="23"/>
      <c r="VFF115" s="23"/>
      <c r="VFG115" s="23"/>
      <c r="VFH115" s="23"/>
      <c r="VFI115" s="23"/>
      <c r="VFJ115" s="23"/>
      <c r="VFK115" s="23"/>
      <c r="VFL115" s="23"/>
      <c r="VFM115" s="23"/>
      <c r="VFN115" s="23"/>
      <c r="VFO115" s="23"/>
      <c r="VFP115" s="23"/>
      <c r="VFQ115" s="23"/>
      <c r="VFR115" s="23"/>
      <c r="VFS115" s="23"/>
      <c r="VFT115" s="22"/>
      <c r="VFU115" s="23"/>
      <c r="VFV115" s="23"/>
      <c r="VFW115" s="23"/>
      <c r="VFX115" s="23"/>
      <c r="VFY115" s="23"/>
      <c r="VFZ115" s="23"/>
      <c r="VGA115" s="23"/>
      <c r="VGB115" s="23"/>
      <c r="VGC115" s="23"/>
      <c r="VGD115" s="23"/>
      <c r="VGE115" s="23"/>
      <c r="VGF115" s="23"/>
      <c r="VGG115" s="23"/>
      <c r="VGH115" s="23"/>
      <c r="VGI115" s="23"/>
      <c r="VGJ115" s="23"/>
      <c r="VGK115" s="23"/>
      <c r="VGL115" s="23"/>
      <c r="VGM115" s="23"/>
      <c r="VGN115" s="23"/>
      <c r="VGO115" s="23"/>
      <c r="VGP115" s="22"/>
      <c r="VGQ115" s="23"/>
      <c r="VGR115" s="23"/>
      <c r="VGS115" s="23"/>
      <c r="VGT115" s="23"/>
      <c r="VGU115" s="23"/>
      <c r="VGV115" s="23"/>
      <c r="VGW115" s="23"/>
      <c r="VGX115" s="23"/>
      <c r="VGY115" s="23"/>
      <c r="VGZ115" s="23"/>
      <c r="VHA115" s="23"/>
      <c r="VHB115" s="23"/>
      <c r="VHC115" s="23"/>
      <c r="VHD115" s="23"/>
      <c r="VHE115" s="23"/>
      <c r="VHF115" s="23"/>
      <c r="VHG115" s="23"/>
      <c r="VHH115" s="23"/>
      <c r="VHI115" s="23"/>
      <c r="VHJ115" s="23"/>
      <c r="VHK115" s="23"/>
      <c r="VHL115" s="22"/>
      <c r="VHM115" s="23"/>
      <c r="VHN115" s="23"/>
      <c r="VHO115" s="23"/>
      <c r="VHP115" s="23"/>
      <c r="VHQ115" s="23"/>
      <c r="VHR115" s="23"/>
      <c r="VHS115" s="23"/>
      <c r="VHT115" s="23"/>
      <c r="VHU115" s="23"/>
      <c r="VHV115" s="23"/>
      <c r="VHW115" s="23"/>
      <c r="VHX115" s="23"/>
      <c r="VHY115" s="23"/>
      <c r="VHZ115" s="23"/>
      <c r="VIA115" s="23"/>
      <c r="VIB115" s="23"/>
      <c r="VIC115" s="23"/>
      <c r="VID115" s="23"/>
      <c r="VIE115" s="23"/>
      <c r="VIF115" s="23"/>
      <c r="VIG115" s="23"/>
      <c r="VIH115" s="22"/>
      <c r="VII115" s="23"/>
      <c r="VIJ115" s="23"/>
      <c r="VIK115" s="23"/>
      <c r="VIL115" s="23"/>
      <c r="VIM115" s="23"/>
      <c r="VIN115" s="23"/>
      <c r="VIO115" s="23"/>
      <c r="VIP115" s="23"/>
      <c r="VIQ115" s="23"/>
      <c r="VIR115" s="23"/>
      <c r="VIS115" s="23"/>
      <c r="VIT115" s="23"/>
      <c r="VIU115" s="23"/>
      <c r="VIV115" s="23"/>
      <c r="VIW115" s="23"/>
      <c r="VIX115" s="23"/>
      <c r="VIY115" s="23"/>
      <c r="VIZ115" s="23"/>
      <c r="VJA115" s="23"/>
      <c r="VJB115" s="23"/>
      <c r="VJC115" s="23"/>
      <c r="VJD115" s="22"/>
      <c r="VJE115" s="23"/>
      <c r="VJF115" s="23"/>
      <c r="VJG115" s="23"/>
      <c r="VJH115" s="23"/>
      <c r="VJI115" s="23"/>
      <c r="VJJ115" s="23"/>
      <c r="VJK115" s="23"/>
      <c r="VJL115" s="23"/>
      <c r="VJM115" s="23"/>
      <c r="VJN115" s="23"/>
      <c r="VJO115" s="23"/>
      <c r="VJP115" s="23"/>
      <c r="VJQ115" s="23"/>
      <c r="VJR115" s="23"/>
      <c r="VJS115" s="23"/>
      <c r="VJT115" s="23"/>
      <c r="VJU115" s="23"/>
      <c r="VJV115" s="23"/>
      <c r="VJW115" s="23"/>
      <c r="VJX115" s="23"/>
      <c r="VJY115" s="23"/>
      <c r="VJZ115" s="22"/>
      <c r="VKA115" s="23"/>
      <c r="VKB115" s="23"/>
      <c r="VKC115" s="23"/>
      <c r="VKD115" s="23"/>
      <c r="VKE115" s="23"/>
      <c r="VKF115" s="23"/>
      <c r="VKG115" s="23"/>
      <c r="VKH115" s="23"/>
      <c r="VKI115" s="23"/>
      <c r="VKJ115" s="23"/>
      <c r="VKK115" s="23"/>
      <c r="VKL115" s="23"/>
      <c r="VKM115" s="23"/>
      <c r="VKN115" s="23"/>
      <c r="VKO115" s="23"/>
      <c r="VKP115" s="23"/>
      <c r="VKQ115" s="23"/>
      <c r="VKR115" s="23"/>
      <c r="VKS115" s="23"/>
      <c r="VKT115" s="23"/>
      <c r="VKU115" s="23"/>
      <c r="VKV115" s="22"/>
      <c r="VKW115" s="23"/>
      <c r="VKX115" s="23"/>
      <c r="VKY115" s="23"/>
      <c r="VKZ115" s="23"/>
      <c r="VLA115" s="23"/>
      <c r="VLB115" s="23"/>
      <c r="VLC115" s="23"/>
      <c r="VLD115" s="23"/>
      <c r="VLE115" s="23"/>
      <c r="VLF115" s="23"/>
      <c r="VLG115" s="23"/>
      <c r="VLH115" s="23"/>
      <c r="VLI115" s="23"/>
      <c r="VLJ115" s="23"/>
      <c r="VLK115" s="23"/>
      <c r="VLL115" s="23"/>
      <c r="VLM115" s="23"/>
      <c r="VLN115" s="23"/>
      <c r="VLO115" s="23"/>
      <c r="VLP115" s="23"/>
      <c r="VLQ115" s="23"/>
      <c r="VLR115" s="22"/>
      <c r="VLS115" s="23"/>
      <c r="VLT115" s="23"/>
      <c r="VLU115" s="23"/>
      <c r="VLV115" s="23"/>
      <c r="VLW115" s="23"/>
      <c r="VLX115" s="23"/>
      <c r="VLY115" s="23"/>
      <c r="VLZ115" s="23"/>
      <c r="VMA115" s="23"/>
      <c r="VMB115" s="23"/>
      <c r="VMC115" s="23"/>
      <c r="VMD115" s="23"/>
      <c r="VME115" s="23"/>
      <c r="VMF115" s="23"/>
      <c r="VMG115" s="23"/>
      <c r="VMH115" s="23"/>
      <c r="VMI115" s="23"/>
      <c r="VMJ115" s="23"/>
      <c r="VMK115" s="23"/>
      <c r="VML115" s="23"/>
      <c r="VMM115" s="23"/>
      <c r="VMN115" s="22"/>
      <c r="VMO115" s="23"/>
      <c r="VMP115" s="23"/>
      <c r="VMQ115" s="23"/>
      <c r="VMR115" s="23"/>
      <c r="VMS115" s="23"/>
      <c r="VMT115" s="23"/>
      <c r="VMU115" s="23"/>
      <c r="VMV115" s="23"/>
      <c r="VMW115" s="23"/>
      <c r="VMX115" s="23"/>
      <c r="VMY115" s="23"/>
      <c r="VMZ115" s="23"/>
      <c r="VNA115" s="23"/>
      <c r="VNB115" s="23"/>
      <c r="VNC115" s="23"/>
      <c r="VND115" s="23"/>
      <c r="VNE115" s="23"/>
      <c r="VNF115" s="23"/>
      <c r="VNG115" s="23"/>
      <c r="VNH115" s="23"/>
      <c r="VNI115" s="23"/>
      <c r="VNJ115" s="22"/>
      <c r="VNK115" s="23"/>
      <c r="VNL115" s="23"/>
      <c r="VNM115" s="23"/>
      <c r="VNN115" s="23"/>
      <c r="VNO115" s="23"/>
      <c r="VNP115" s="23"/>
      <c r="VNQ115" s="23"/>
      <c r="VNR115" s="23"/>
      <c r="VNS115" s="23"/>
      <c r="VNT115" s="23"/>
      <c r="VNU115" s="23"/>
      <c r="VNV115" s="23"/>
      <c r="VNW115" s="23"/>
      <c r="VNX115" s="23"/>
      <c r="VNY115" s="23"/>
      <c r="VNZ115" s="23"/>
      <c r="VOA115" s="23"/>
      <c r="VOB115" s="23"/>
      <c r="VOC115" s="23"/>
      <c r="VOD115" s="23"/>
      <c r="VOE115" s="23"/>
      <c r="VOF115" s="22"/>
      <c r="VOG115" s="23"/>
      <c r="VOH115" s="23"/>
      <c r="VOI115" s="23"/>
      <c r="VOJ115" s="23"/>
      <c r="VOK115" s="23"/>
      <c r="VOL115" s="23"/>
      <c r="VOM115" s="23"/>
      <c r="VON115" s="23"/>
      <c r="VOO115" s="23"/>
      <c r="VOP115" s="23"/>
      <c r="VOQ115" s="23"/>
      <c r="VOR115" s="23"/>
      <c r="VOS115" s="23"/>
      <c r="VOT115" s="23"/>
      <c r="VOU115" s="23"/>
      <c r="VOV115" s="23"/>
      <c r="VOW115" s="23"/>
      <c r="VOX115" s="23"/>
      <c r="VOY115" s="23"/>
      <c r="VOZ115" s="23"/>
      <c r="VPA115" s="23"/>
      <c r="VPB115" s="22"/>
      <c r="VPC115" s="23"/>
      <c r="VPD115" s="23"/>
      <c r="VPE115" s="23"/>
      <c r="VPF115" s="23"/>
      <c r="VPG115" s="23"/>
      <c r="VPH115" s="23"/>
      <c r="VPI115" s="23"/>
      <c r="VPJ115" s="23"/>
      <c r="VPK115" s="23"/>
      <c r="VPL115" s="23"/>
      <c r="VPM115" s="23"/>
      <c r="VPN115" s="23"/>
      <c r="VPO115" s="23"/>
      <c r="VPP115" s="23"/>
      <c r="VPQ115" s="23"/>
      <c r="VPR115" s="23"/>
      <c r="VPS115" s="23"/>
      <c r="VPT115" s="23"/>
      <c r="VPU115" s="23"/>
      <c r="VPV115" s="23"/>
      <c r="VPW115" s="23"/>
      <c r="VPX115" s="22"/>
      <c r="VPY115" s="23"/>
      <c r="VPZ115" s="23"/>
      <c r="VQA115" s="23"/>
      <c r="VQB115" s="23"/>
      <c r="VQC115" s="23"/>
      <c r="VQD115" s="23"/>
      <c r="VQE115" s="23"/>
      <c r="VQF115" s="23"/>
      <c r="VQG115" s="23"/>
      <c r="VQH115" s="23"/>
      <c r="VQI115" s="23"/>
      <c r="VQJ115" s="23"/>
      <c r="VQK115" s="23"/>
      <c r="VQL115" s="23"/>
      <c r="VQM115" s="23"/>
      <c r="VQN115" s="23"/>
      <c r="VQO115" s="23"/>
      <c r="VQP115" s="23"/>
      <c r="VQQ115" s="23"/>
      <c r="VQR115" s="23"/>
      <c r="VQS115" s="23"/>
      <c r="VQT115" s="22"/>
      <c r="VQU115" s="23"/>
      <c r="VQV115" s="23"/>
      <c r="VQW115" s="23"/>
      <c r="VQX115" s="23"/>
      <c r="VQY115" s="23"/>
      <c r="VQZ115" s="23"/>
      <c r="VRA115" s="23"/>
      <c r="VRB115" s="23"/>
      <c r="VRC115" s="23"/>
      <c r="VRD115" s="23"/>
      <c r="VRE115" s="23"/>
      <c r="VRF115" s="23"/>
      <c r="VRG115" s="23"/>
      <c r="VRH115" s="23"/>
      <c r="VRI115" s="23"/>
      <c r="VRJ115" s="23"/>
      <c r="VRK115" s="23"/>
      <c r="VRL115" s="23"/>
      <c r="VRM115" s="23"/>
      <c r="VRN115" s="23"/>
      <c r="VRO115" s="23"/>
      <c r="VRP115" s="22"/>
      <c r="VRQ115" s="23"/>
      <c r="VRR115" s="23"/>
      <c r="VRS115" s="23"/>
      <c r="VRT115" s="23"/>
      <c r="VRU115" s="23"/>
      <c r="VRV115" s="23"/>
      <c r="VRW115" s="23"/>
      <c r="VRX115" s="23"/>
      <c r="VRY115" s="23"/>
      <c r="VRZ115" s="23"/>
      <c r="VSA115" s="23"/>
      <c r="VSB115" s="23"/>
      <c r="VSC115" s="23"/>
      <c r="VSD115" s="23"/>
      <c r="VSE115" s="23"/>
      <c r="VSF115" s="23"/>
      <c r="VSG115" s="23"/>
      <c r="VSH115" s="23"/>
      <c r="VSI115" s="23"/>
      <c r="VSJ115" s="23"/>
      <c r="VSK115" s="23"/>
      <c r="VSL115" s="22"/>
      <c r="VSM115" s="23"/>
      <c r="VSN115" s="23"/>
      <c r="VSO115" s="23"/>
      <c r="VSP115" s="23"/>
      <c r="VSQ115" s="23"/>
      <c r="VSR115" s="23"/>
      <c r="VSS115" s="23"/>
      <c r="VST115" s="23"/>
      <c r="VSU115" s="23"/>
      <c r="VSV115" s="23"/>
      <c r="VSW115" s="23"/>
      <c r="VSX115" s="23"/>
      <c r="VSY115" s="23"/>
      <c r="VSZ115" s="23"/>
      <c r="VTA115" s="23"/>
      <c r="VTB115" s="23"/>
      <c r="VTC115" s="23"/>
      <c r="VTD115" s="23"/>
      <c r="VTE115" s="23"/>
      <c r="VTF115" s="23"/>
      <c r="VTG115" s="23"/>
      <c r="VTH115" s="22"/>
      <c r="VTI115" s="23"/>
      <c r="VTJ115" s="23"/>
      <c r="VTK115" s="23"/>
      <c r="VTL115" s="23"/>
      <c r="VTM115" s="23"/>
      <c r="VTN115" s="23"/>
      <c r="VTO115" s="23"/>
      <c r="VTP115" s="23"/>
      <c r="VTQ115" s="23"/>
      <c r="VTR115" s="23"/>
      <c r="VTS115" s="23"/>
      <c r="VTT115" s="23"/>
      <c r="VTU115" s="23"/>
      <c r="VTV115" s="23"/>
      <c r="VTW115" s="23"/>
      <c r="VTX115" s="23"/>
      <c r="VTY115" s="23"/>
      <c r="VTZ115" s="23"/>
      <c r="VUA115" s="23"/>
      <c r="VUB115" s="23"/>
      <c r="VUC115" s="23"/>
      <c r="VUD115" s="22"/>
      <c r="VUE115" s="23"/>
      <c r="VUF115" s="23"/>
      <c r="VUG115" s="23"/>
      <c r="VUH115" s="23"/>
      <c r="VUI115" s="23"/>
      <c r="VUJ115" s="23"/>
      <c r="VUK115" s="23"/>
      <c r="VUL115" s="23"/>
      <c r="VUM115" s="23"/>
      <c r="VUN115" s="23"/>
      <c r="VUO115" s="23"/>
      <c r="VUP115" s="23"/>
      <c r="VUQ115" s="23"/>
      <c r="VUR115" s="23"/>
      <c r="VUS115" s="23"/>
      <c r="VUT115" s="23"/>
      <c r="VUU115" s="23"/>
      <c r="VUV115" s="23"/>
      <c r="VUW115" s="23"/>
      <c r="VUX115" s="23"/>
      <c r="VUY115" s="23"/>
      <c r="VUZ115" s="22"/>
      <c r="VVA115" s="23"/>
      <c r="VVB115" s="23"/>
      <c r="VVC115" s="23"/>
      <c r="VVD115" s="23"/>
      <c r="VVE115" s="23"/>
      <c r="VVF115" s="23"/>
      <c r="VVG115" s="23"/>
      <c r="VVH115" s="23"/>
      <c r="VVI115" s="23"/>
      <c r="VVJ115" s="23"/>
      <c r="VVK115" s="23"/>
      <c r="VVL115" s="23"/>
      <c r="VVM115" s="23"/>
      <c r="VVN115" s="23"/>
      <c r="VVO115" s="23"/>
      <c r="VVP115" s="23"/>
      <c r="VVQ115" s="23"/>
      <c r="VVR115" s="23"/>
      <c r="VVS115" s="23"/>
      <c r="VVT115" s="23"/>
      <c r="VVU115" s="23"/>
      <c r="VVV115" s="22"/>
      <c r="VVW115" s="23"/>
      <c r="VVX115" s="23"/>
      <c r="VVY115" s="23"/>
      <c r="VVZ115" s="23"/>
      <c r="VWA115" s="23"/>
      <c r="VWB115" s="23"/>
      <c r="VWC115" s="23"/>
      <c r="VWD115" s="23"/>
      <c r="VWE115" s="23"/>
      <c r="VWF115" s="23"/>
      <c r="VWG115" s="23"/>
      <c r="VWH115" s="23"/>
      <c r="VWI115" s="23"/>
      <c r="VWJ115" s="23"/>
      <c r="VWK115" s="23"/>
      <c r="VWL115" s="23"/>
      <c r="VWM115" s="23"/>
      <c r="VWN115" s="23"/>
      <c r="VWO115" s="23"/>
      <c r="VWP115" s="23"/>
      <c r="VWQ115" s="23"/>
      <c r="VWR115" s="22"/>
      <c r="VWS115" s="23"/>
      <c r="VWT115" s="23"/>
      <c r="VWU115" s="23"/>
      <c r="VWV115" s="23"/>
      <c r="VWW115" s="23"/>
      <c r="VWX115" s="23"/>
      <c r="VWY115" s="23"/>
      <c r="VWZ115" s="23"/>
      <c r="VXA115" s="23"/>
      <c r="VXB115" s="23"/>
      <c r="VXC115" s="23"/>
      <c r="VXD115" s="23"/>
      <c r="VXE115" s="23"/>
      <c r="VXF115" s="23"/>
      <c r="VXG115" s="23"/>
      <c r="VXH115" s="23"/>
      <c r="VXI115" s="23"/>
      <c r="VXJ115" s="23"/>
      <c r="VXK115" s="23"/>
      <c r="VXL115" s="23"/>
      <c r="VXM115" s="23"/>
      <c r="VXN115" s="22"/>
      <c r="VXO115" s="23"/>
      <c r="VXP115" s="23"/>
      <c r="VXQ115" s="23"/>
      <c r="VXR115" s="23"/>
      <c r="VXS115" s="23"/>
      <c r="VXT115" s="23"/>
      <c r="VXU115" s="23"/>
      <c r="VXV115" s="23"/>
      <c r="VXW115" s="23"/>
      <c r="VXX115" s="23"/>
      <c r="VXY115" s="23"/>
      <c r="VXZ115" s="23"/>
      <c r="VYA115" s="23"/>
      <c r="VYB115" s="23"/>
      <c r="VYC115" s="23"/>
      <c r="VYD115" s="23"/>
      <c r="VYE115" s="23"/>
      <c r="VYF115" s="23"/>
      <c r="VYG115" s="23"/>
      <c r="VYH115" s="23"/>
      <c r="VYI115" s="23"/>
      <c r="VYJ115" s="22"/>
      <c r="VYK115" s="23"/>
      <c r="VYL115" s="23"/>
      <c r="VYM115" s="23"/>
      <c r="VYN115" s="23"/>
      <c r="VYO115" s="23"/>
      <c r="VYP115" s="23"/>
      <c r="VYQ115" s="23"/>
      <c r="VYR115" s="23"/>
      <c r="VYS115" s="23"/>
      <c r="VYT115" s="23"/>
      <c r="VYU115" s="23"/>
      <c r="VYV115" s="23"/>
      <c r="VYW115" s="23"/>
      <c r="VYX115" s="23"/>
      <c r="VYY115" s="23"/>
      <c r="VYZ115" s="23"/>
      <c r="VZA115" s="23"/>
      <c r="VZB115" s="23"/>
      <c r="VZC115" s="23"/>
      <c r="VZD115" s="23"/>
      <c r="VZE115" s="23"/>
      <c r="VZF115" s="22"/>
      <c r="VZG115" s="23"/>
      <c r="VZH115" s="23"/>
      <c r="VZI115" s="23"/>
      <c r="VZJ115" s="23"/>
      <c r="VZK115" s="23"/>
      <c r="VZL115" s="23"/>
      <c r="VZM115" s="23"/>
      <c r="VZN115" s="23"/>
      <c r="VZO115" s="23"/>
      <c r="VZP115" s="23"/>
      <c r="VZQ115" s="23"/>
      <c r="VZR115" s="23"/>
      <c r="VZS115" s="23"/>
      <c r="VZT115" s="23"/>
      <c r="VZU115" s="23"/>
      <c r="VZV115" s="23"/>
      <c r="VZW115" s="23"/>
      <c r="VZX115" s="23"/>
      <c r="VZY115" s="23"/>
      <c r="VZZ115" s="23"/>
      <c r="WAA115" s="23"/>
      <c r="WAB115" s="22"/>
      <c r="WAC115" s="23"/>
      <c r="WAD115" s="23"/>
      <c r="WAE115" s="23"/>
      <c r="WAF115" s="23"/>
      <c r="WAG115" s="23"/>
      <c r="WAH115" s="23"/>
      <c r="WAI115" s="23"/>
      <c r="WAJ115" s="23"/>
      <c r="WAK115" s="23"/>
      <c r="WAL115" s="23"/>
      <c r="WAM115" s="23"/>
      <c r="WAN115" s="23"/>
      <c r="WAO115" s="23"/>
      <c r="WAP115" s="23"/>
      <c r="WAQ115" s="23"/>
      <c r="WAR115" s="23"/>
      <c r="WAS115" s="23"/>
      <c r="WAT115" s="23"/>
      <c r="WAU115" s="23"/>
      <c r="WAV115" s="23"/>
      <c r="WAW115" s="23"/>
      <c r="WAX115" s="22"/>
      <c r="WAY115" s="23"/>
      <c r="WAZ115" s="23"/>
      <c r="WBA115" s="23"/>
      <c r="WBB115" s="23"/>
      <c r="WBC115" s="23"/>
      <c r="WBD115" s="23"/>
      <c r="WBE115" s="23"/>
      <c r="WBF115" s="23"/>
      <c r="WBG115" s="23"/>
      <c r="WBH115" s="23"/>
      <c r="WBI115" s="23"/>
      <c r="WBJ115" s="23"/>
      <c r="WBK115" s="23"/>
      <c r="WBL115" s="23"/>
      <c r="WBM115" s="23"/>
      <c r="WBN115" s="23"/>
      <c r="WBO115" s="23"/>
      <c r="WBP115" s="23"/>
      <c r="WBQ115" s="23"/>
      <c r="WBR115" s="23"/>
      <c r="WBS115" s="23"/>
      <c r="WBT115" s="22"/>
      <c r="WBU115" s="23"/>
      <c r="WBV115" s="23"/>
      <c r="WBW115" s="23"/>
      <c r="WBX115" s="23"/>
      <c r="WBY115" s="23"/>
      <c r="WBZ115" s="23"/>
      <c r="WCA115" s="23"/>
      <c r="WCB115" s="23"/>
      <c r="WCC115" s="23"/>
      <c r="WCD115" s="23"/>
      <c r="WCE115" s="23"/>
      <c r="WCF115" s="23"/>
      <c r="WCG115" s="23"/>
      <c r="WCH115" s="23"/>
      <c r="WCI115" s="23"/>
      <c r="WCJ115" s="23"/>
      <c r="WCK115" s="23"/>
      <c r="WCL115" s="23"/>
      <c r="WCM115" s="23"/>
      <c r="WCN115" s="23"/>
      <c r="WCO115" s="23"/>
      <c r="WCP115" s="22"/>
      <c r="WCQ115" s="23"/>
      <c r="WCR115" s="23"/>
      <c r="WCS115" s="23"/>
      <c r="WCT115" s="23"/>
      <c r="WCU115" s="23"/>
      <c r="WCV115" s="23"/>
      <c r="WCW115" s="23"/>
      <c r="WCX115" s="23"/>
      <c r="WCY115" s="23"/>
      <c r="WCZ115" s="23"/>
      <c r="WDA115" s="23"/>
      <c r="WDB115" s="23"/>
      <c r="WDC115" s="23"/>
      <c r="WDD115" s="23"/>
      <c r="WDE115" s="23"/>
      <c r="WDF115" s="23"/>
      <c r="WDG115" s="23"/>
      <c r="WDH115" s="23"/>
      <c r="WDI115" s="23"/>
      <c r="WDJ115" s="23"/>
      <c r="WDK115" s="23"/>
      <c r="WDL115" s="22"/>
      <c r="WDM115" s="23"/>
      <c r="WDN115" s="23"/>
      <c r="WDO115" s="23"/>
      <c r="WDP115" s="23"/>
      <c r="WDQ115" s="23"/>
      <c r="WDR115" s="23"/>
      <c r="WDS115" s="23"/>
      <c r="WDT115" s="23"/>
      <c r="WDU115" s="23"/>
      <c r="WDV115" s="23"/>
      <c r="WDW115" s="23"/>
      <c r="WDX115" s="23"/>
      <c r="WDY115" s="23"/>
      <c r="WDZ115" s="23"/>
      <c r="WEA115" s="23"/>
      <c r="WEB115" s="23"/>
      <c r="WEC115" s="23"/>
      <c r="WED115" s="23"/>
      <c r="WEE115" s="23"/>
      <c r="WEF115" s="23"/>
      <c r="WEG115" s="23"/>
      <c r="WEH115" s="22"/>
      <c r="WEI115" s="23"/>
      <c r="WEJ115" s="23"/>
      <c r="WEK115" s="23"/>
      <c r="WEL115" s="23"/>
      <c r="WEM115" s="23"/>
      <c r="WEN115" s="23"/>
      <c r="WEO115" s="23"/>
      <c r="WEP115" s="23"/>
      <c r="WEQ115" s="23"/>
      <c r="WER115" s="23"/>
      <c r="WES115" s="23"/>
      <c r="WET115" s="23"/>
      <c r="WEU115" s="23"/>
      <c r="WEV115" s="23"/>
      <c r="WEW115" s="23"/>
      <c r="WEX115" s="23"/>
      <c r="WEY115" s="23"/>
      <c r="WEZ115" s="23"/>
      <c r="WFA115" s="23"/>
      <c r="WFB115" s="23"/>
      <c r="WFC115" s="23"/>
      <c r="WFD115" s="22"/>
      <c r="WFE115" s="23"/>
      <c r="WFF115" s="23"/>
      <c r="WFG115" s="23"/>
      <c r="WFH115" s="23"/>
      <c r="WFI115" s="23"/>
      <c r="WFJ115" s="23"/>
      <c r="WFK115" s="23"/>
      <c r="WFL115" s="23"/>
      <c r="WFM115" s="23"/>
      <c r="WFN115" s="23"/>
      <c r="WFO115" s="23"/>
      <c r="WFP115" s="23"/>
      <c r="WFQ115" s="23"/>
      <c r="WFR115" s="23"/>
      <c r="WFS115" s="23"/>
      <c r="WFT115" s="23"/>
      <c r="WFU115" s="23"/>
      <c r="WFV115" s="23"/>
      <c r="WFW115" s="23"/>
      <c r="WFX115" s="23"/>
      <c r="WFY115" s="23"/>
      <c r="WFZ115" s="22"/>
      <c r="WGA115" s="23"/>
      <c r="WGB115" s="23"/>
      <c r="WGC115" s="23"/>
      <c r="WGD115" s="23"/>
      <c r="WGE115" s="23"/>
      <c r="WGF115" s="23"/>
      <c r="WGG115" s="23"/>
      <c r="WGH115" s="23"/>
      <c r="WGI115" s="23"/>
      <c r="WGJ115" s="23"/>
      <c r="WGK115" s="23"/>
      <c r="WGL115" s="23"/>
      <c r="WGM115" s="23"/>
      <c r="WGN115" s="23"/>
      <c r="WGO115" s="23"/>
      <c r="WGP115" s="23"/>
      <c r="WGQ115" s="23"/>
      <c r="WGR115" s="23"/>
      <c r="WGS115" s="23"/>
      <c r="WGT115" s="23"/>
      <c r="WGU115" s="23"/>
      <c r="WGV115" s="22"/>
      <c r="WGW115" s="23"/>
      <c r="WGX115" s="23"/>
      <c r="WGY115" s="23"/>
      <c r="WGZ115" s="23"/>
      <c r="WHA115" s="23"/>
      <c r="WHB115" s="23"/>
      <c r="WHC115" s="23"/>
      <c r="WHD115" s="23"/>
      <c r="WHE115" s="23"/>
      <c r="WHF115" s="23"/>
      <c r="WHG115" s="23"/>
      <c r="WHH115" s="23"/>
      <c r="WHI115" s="23"/>
      <c r="WHJ115" s="23"/>
      <c r="WHK115" s="23"/>
      <c r="WHL115" s="23"/>
      <c r="WHM115" s="23"/>
      <c r="WHN115" s="23"/>
      <c r="WHO115" s="23"/>
      <c r="WHP115" s="23"/>
      <c r="WHQ115" s="23"/>
      <c r="WHR115" s="22"/>
      <c r="WHS115" s="23"/>
      <c r="WHT115" s="23"/>
      <c r="WHU115" s="23"/>
      <c r="WHV115" s="23"/>
      <c r="WHW115" s="23"/>
      <c r="WHX115" s="23"/>
      <c r="WHY115" s="23"/>
      <c r="WHZ115" s="23"/>
      <c r="WIA115" s="23"/>
      <c r="WIB115" s="23"/>
      <c r="WIC115" s="23"/>
      <c r="WID115" s="23"/>
      <c r="WIE115" s="23"/>
      <c r="WIF115" s="23"/>
      <c r="WIG115" s="23"/>
      <c r="WIH115" s="23"/>
      <c r="WII115" s="23"/>
      <c r="WIJ115" s="23"/>
      <c r="WIK115" s="23"/>
      <c r="WIL115" s="23"/>
      <c r="WIM115" s="23"/>
      <c r="WIN115" s="22"/>
      <c r="WIO115" s="23"/>
      <c r="WIP115" s="23"/>
      <c r="WIQ115" s="23"/>
      <c r="WIR115" s="23"/>
      <c r="WIS115" s="23"/>
      <c r="WIT115" s="23"/>
      <c r="WIU115" s="23"/>
      <c r="WIV115" s="23"/>
      <c r="WIW115" s="23"/>
      <c r="WIX115" s="23"/>
      <c r="WIY115" s="23"/>
      <c r="WIZ115" s="23"/>
      <c r="WJA115" s="23"/>
      <c r="WJB115" s="23"/>
      <c r="WJC115" s="23"/>
      <c r="WJD115" s="23"/>
      <c r="WJE115" s="23"/>
      <c r="WJF115" s="23"/>
      <c r="WJG115" s="23"/>
      <c r="WJH115" s="23"/>
      <c r="WJI115" s="23"/>
      <c r="WJJ115" s="22"/>
      <c r="WJK115" s="23"/>
      <c r="WJL115" s="23"/>
      <c r="WJM115" s="23"/>
      <c r="WJN115" s="23"/>
      <c r="WJO115" s="23"/>
      <c r="WJP115" s="23"/>
      <c r="WJQ115" s="23"/>
      <c r="WJR115" s="23"/>
      <c r="WJS115" s="23"/>
      <c r="WJT115" s="23"/>
      <c r="WJU115" s="23"/>
      <c r="WJV115" s="23"/>
      <c r="WJW115" s="23"/>
      <c r="WJX115" s="23"/>
      <c r="WJY115" s="23"/>
      <c r="WJZ115" s="23"/>
      <c r="WKA115" s="23"/>
      <c r="WKB115" s="23"/>
      <c r="WKC115" s="23"/>
      <c r="WKD115" s="23"/>
      <c r="WKE115" s="23"/>
      <c r="WKF115" s="22"/>
      <c r="WKG115" s="23"/>
      <c r="WKH115" s="23"/>
      <c r="WKI115" s="23"/>
      <c r="WKJ115" s="23"/>
      <c r="WKK115" s="23"/>
      <c r="WKL115" s="23"/>
      <c r="WKM115" s="23"/>
      <c r="WKN115" s="23"/>
      <c r="WKO115" s="23"/>
      <c r="WKP115" s="23"/>
      <c r="WKQ115" s="23"/>
      <c r="WKR115" s="23"/>
      <c r="WKS115" s="23"/>
      <c r="WKT115" s="23"/>
      <c r="WKU115" s="23"/>
      <c r="WKV115" s="23"/>
      <c r="WKW115" s="23"/>
      <c r="WKX115" s="23"/>
      <c r="WKY115" s="23"/>
      <c r="WKZ115" s="23"/>
      <c r="WLA115" s="23"/>
      <c r="WLB115" s="22"/>
      <c r="WLC115" s="23"/>
      <c r="WLD115" s="23"/>
      <c r="WLE115" s="23"/>
      <c r="WLF115" s="23"/>
      <c r="WLG115" s="23"/>
      <c r="WLH115" s="23"/>
      <c r="WLI115" s="23"/>
      <c r="WLJ115" s="23"/>
      <c r="WLK115" s="23"/>
      <c r="WLL115" s="23"/>
      <c r="WLM115" s="23"/>
      <c r="WLN115" s="23"/>
      <c r="WLO115" s="23"/>
      <c r="WLP115" s="23"/>
      <c r="WLQ115" s="23"/>
      <c r="WLR115" s="23"/>
      <c r="WLS115" s="23"/>
      <c r="WLT115" s="23"/>
      <c r="WLU115" s="23"/>
      <c r="WLV115" s="23"/>
      <c r="WLW115" s="23"/>
      <c r="WLX115" s="22"/>
      <c r="WLY115" s="23"/>
      <c r="WLZ115" s="23"/>
      <c r="WMA115" s="23"/>
      <c r="WMB115" s="23"/>
      <c r="WMC115" s="23"/>
      <c r="WMD115" s="23"/>
      <c r="WME115" s="23"/>
      <c r="WMF115" s="23"/>
      <c r="WMG115" s="23"/>
      <c r="WMH115" s="23"/>
      <c r="WMI115" s="23"/>
      <c r="WMJ115" s="23"/>
      <c r="WMK115" s="23"/>
      <c r="WML115" s="23"/>
      <c r="WMM115" s="23"/>
      <c r="WMN115" s="23"/>
      <c r="WMO115" s="23"/>
      <c r="WMP115" s="23"/>
      <c r="WMQ115" s="23"/>
      <c r="WMR115" s="23"/>
      <c r="WMS115" s="23"/>
      <c r="WMT115" s="22"/>
      <c r="WMU115" s="23"/>
      <c r="WMV115" s="23"/>
      <c r="WMW115" s="23"/>
      <c r="WMX115" s="23"/>
      <c r="WMY115" s="23"/>
      <c r="WMZ115" s="23"/>
      <c r="WNA115" s="23"/>
      <c r="WNB115" s="23"/>
      <c r="WNC115" s="23"/>
      <c r="WND115" s="23"/>
      <c r="WNE115" s="23"/>
      <c r="WNF115" s="23"/>
      <c r="WNG115" s="23"/>
      <c r="WNH115" s="23"/>
      <c r="WNI115" s="23"/>
      <c r="WNJ115" s="23"/>
      <c r="WNK115" s="23"/>
      <c r="WNL115" s="23"/>
      <c r="WNM115" s="23"/>
      <c r="WNN115" s="23"/>
      <c r="WNO115" s="23"/>
      <c r="WNP115" s="22"/>
      <c r="WNQ115" s="23"/>
      <c r="WNR115" s="23"/>
      <c r="WNS115" s="23"/>
      <c r="WNT115" s="23"/>
      <c r="WNU115" s="23"/>
      <c r="WNV115" s="23"/>
      <c r="WNW115" s="23"/>
      <c r="WNX115" s="23"/>
      <c r="WNY115" s="23"/>
      <c r="WNZ115" s="23"/>
      <c r="WOA115" s="23"/>
      <c r="WOB115" s="23"/>
      <c r="WOC115" s="23"/>
      <c r="WOD115" s="23"/>
      <c r="WOE115" s="23"/>
      <c r="WOF115" s="23"/>
      <c r="WOG115" s="23"/>
      <c r="WOH115" s="23"/>
      <c r="WOI115" s="23"/>
      <c r="WOJ115" s="23"/>
      <c r="WOK115" s="23"/>
      <c r="WOL115" s="22"/>
      <c r="WOM115" s="23"/>
      <c r="WON115" s="23"/>
      <c r="WOO115" s="23"/>
      <c r="WOP115" s="23"/>
      <c r="WOQ115" s="23"/>
      <c r="WOR115" s="23"/>
      <c r="WOS115" s="23"/>
      <c r="WOT115" s="23"/>
      <c r="WOU115" s="23"/>
      <c r="WOV115" s="23"/>
      <c r="WOW115" s="23"/>
      <c r="WOX115" s="23"/>
      <c r="WOY115" s="23"/>
      <c r="WOZ115" s="23"/>
      <c r="WPA115" s="23"/>
      <c r="WPB115" s="23"/>
      <c r="WPC115" s="23"/>
      <c r="WPD115" s="23"/>
      <c r="WPE115" s="23"/>
      <c r="WPF115" s="23"/>
      <c r="WPG115" s="23"/>
      <c r="WPH115" s="22"/>
      <c r="WPI115" s="23"/>
      <c r="WPJ115" s="23"/>
      <c r="WPK115" s="23"/>
      <c r="WPL115" s="23"/>
      <c r="WPM115" s="23"/>
      <c r="WPN115" s="23"/>
      <c r="WPO115" s="23"/>
      <c r="WPP115" s="23"/>
      <c r="WPQ115" s="23"/>
      <c r="WPR115" s="23"/>
      <c r="WPS115" s="23"/>
      <c r="WPT115" s="23"/>
      <c r="WPU115" s="23"/>
      <c r="WPV115" s="23"/>
      <c r="WPW115" s="23"/>
      <c r="WPX115" s="23"/>
      <c r="WPY115" s="23"/>
      <c r="WPZ115" s="23"/>
      <c r="WQA115" s="23"/>
      <c r="WQB115" s="23"/>
      <c r="WQC115" s="23"/>
      <c r="WQD115" s="22"/>
      <c r="WQE115" s="23"/>
      <c r="WQF115" s="23"/>
      <c r="WQG115" s="23"/>
      <c r="WQH115" s="23"/>
      <c r="WQI115" s="23"/>
      <c r="WQJ115" s="23"/>
      <c r="WQK115" s="23"/>
      <c r="WQL115" s="23"/>
      <c r="WQM115" s="23"/>
      <c r="WQN115" s="23"/>
      <c r="WQO115" s="23"/>
      <c r="WQP115" s="23"/>
      <c r="WQQ115" s="23"/>
      <c r="WQR115" s="23"/>
      <c r="WQS115" s="23"/>
      <c r="WQT115" s="23"/>
      <c r="WQU115" s="23"/>
      <c r="WQV115" s="23"/>
      <c r="WQW115" s="23"/>
      <c r="WQX115" s="23"/>
      <c r="WQY115" s="23"/>
      <c r="WQZ115" s="22"/>
      <c r="WRA115" s="23"/>
      <c r="WRB115" s="23"/>
      <c r="WRC115" s="23"/>
      <c r="WRD115" s="23"/>
      <c r="WRE115" s="23"/>
      <c r="WRF115" s="23"/>
      <c r="WRG115" s="23"/>
      <c r="WRH115" s="23"/>
      <c r="WRI115" s="23"/>
      <c r="WRJ115" s="23"/>
      <c r="WRK115" s="23"/>
      <c r="WRL115" s="23"/>
      <c r="WRM115" s="23"/>
      <c r="WRN115" s="23"/>
      <c r="WRO115" s="23"/>
      <c r="WRP115" s="23"/>
      <c r="WRQ115" s="23"/>
      <c r="WRR115" s="23"/>
      <c r="WRS115" s="23"/>
      <c r="WRT115" s="23"/>
      <c r="WRU115" s="23"/>
      <c r="WRV115" s="22"/>
      <c r="WRW115" s="23"/>
      <c r="WRX115" s="23"/>
      <c r="WRY115" s="23"/>
      <c r="WRZ115" s="23"/>
      <c r="WSA115" s="23"/>
      <c r="WSB115" s="23"/>
      <c r="WSC115" s="23"/>
      <c r="WSD115" s="23"/>
      <c r="WSE115" s="23"/>
      <c r="WSF115" s="23"/>
      <c r="WSG115" s="23"/>
      <c r="WSH115" s="23"/>
      <c r="WSI115" s="23"/>
      <c r="WSJ115" s="23"/>
      <c r="WSK115" s="23"/>
      <c r="WSL115" s="23"/>
      <c r="WSM115" s="23"/>
      <c r="WSN115" s="23"/>
      <c r="WSO115" s="23"/>
      <c r="WSP115" s="23"/>
      <c r="WSQ115" s="23"/>
      <c r="WSR115" s="22"/>
      <c r="WSS115" s="23"/>
      <c r="WST115" s="23"/>
      <c r="WSU115" s="23"/>
      <c r="WSV115" s="23"/>
      <c r="WSW115" s="23"/>
      <c r="WSX115" s="23"/>
      <c r="WSY115" s="23"/>
      <c r="WSZ115" s="23"/>
      <c r="WTA115" s="23"/>
      <c r="WTB115" s="23"/>
      <c r="WTC115" s="23"/>
      <c r="WTD115" s="23"/>
      <c r="WTE115" s="23"/>
      <c r="WTF115" s="23"/>
      <c r="WTG115" s="23"/>
      <c r="WTH115" s="23"/>
      <c r="WTI115" s="23"/>
      <c r="WTJ115" s="23"/>
      <c r="WTK115" s="23"/>
      <c r="WTL115" s="23"/>
      <c r="WTM115" s="23"/>
      <c r="WTN115" s="22"/>
      <c r="WTO115" s="23"/>
      <c r="WTP115" s="23"/>
      <c r="WTQ115" s="23"/>
      <c r="WTR115" s="23"/>
      <c r="WTS115" s="23"/>
      <c r="WTT115" s="23"/>
      <c r="WTU115" s="23"/>
      <c r="WTV115" s="23"/>
      <c r="WTW115" s="23"/>
      <c r="WTX115" s="23"/>
      <c r="WTY115" s="23"/>
      <c r="WTZ115" s="23"/>
      <c r="WUA115" s="23"/>
      <c r="WUB115" s="23"/>
      <c r="WUC115" s="23"/>
      <c r="WUD115" s="23"/>
      <c r="WUE115" s="23"/>
      <c r="WUF115" s="23"/>
      <c r="WUG115" s="23"/>
      <c r="WUH115" s="23"/>
      <c r="WUI115" s="23"/>
      <c r="WUJ115" s="22"/>
      <c r="WUK115" s="23"/>
      <c r="WUL115" s="23"/>
      <c r="WUM115" s="23"/>
      <c r="WUN115" s="23"/>
      <c r="WUO115" s="23"/>
      <c r="WUP115" s="23"/>
      <c r="WUQ115" s="23"/>
      <c r="WUR115" s="23"/>
      <c r="WUS115" s="23"/>
      <c r="WUT115" s="23"/>
      <c r="WUU115" s="23"/>
      <c r="WUV115" s="23"/>
      <c r="WUW115" s="23"/>
      <c r="WUX115" s="23"/>
      <c r="WUY115" s="23"/>
      <c r="WUZ115" s="23"/>
      <c r="WVA115" s="23"/>
      <c r="WVB115" s="23"/>
      <c r="WVC115" s="23"/>
      <c r="WVD115" s="23"/>
      <c r="WVE115" s="23"/>
      <c r="WVF115" s="22"/>
      <c r="WVG115" s="23"/>
      <c r="WVH115" s="23"/>
      <c r="WVI115" s="23"/>
      <c r="WVJ115" s="23"/>
      <c r="WVK115" s="23"/>
      <c r="WVL115" s="23"/>
      <c r="WVM115" s="23"/>
      <c r="WVN115" s="23"/>
      <c r="WVO115" s="23"/>
      <c r="WVP115" s="23"/>
      <c r="WVQ115" s="23"/>
      <c r="WVR115" s="23"/>
      <c r="WVS115" s="23"/>
      <c r="WVT115" s="23"/>
      <c r="WVU115" s="23"/>
      <c r="WVV115" s="23"/>
      <c r="WVW115" s="23"/>
      <c r="WVX115" s="23"/>
      <c r="WVY115" s="23"/>
      <c r="WVZ115" s="23"/>
      <c r="WWA115" s="23"/>
      <c r="WWB115" s="22"/>
      <c r="WWC115" s="23"/>
      <c r="WWD115" s="23"/>
      <c r="WWE115" s="23"/>
      <c r="WWF115" s="23"/>
      <c r="WWG115" s="23"/>
      <c r="WWH115" s="23"/>
      <c r="WWI115" s="23"/>
      <c r="WWJ115" s="23"/>
      <c r="WWK115" s="23"/>
      <c r="WWL115" s="23"/>
      <c r="WWM115" s="23"/>
      <c r="WWN115" s="23"/>
      <c r="WWO115" s="23"/>
      <c r="WWP115" s="23"/>
      <c r="WWQ115" s="23"/>
      <c r="WWR115" s="23"/>
      <c r="WWS115" s="23"/>
      <c r="WWT115" s="23"/>
      <c r="WWU115" s="23"/>
      <c r="WWV115" s="23"/>
      <c r="WWW115" s="23"/>
      <c r="WWX115" s="22"/>
      <c r="WWY115" s="23"/>
      <c r="WWZ115" s="23"/>
      <c r="WXA115" s="23"/>
      <c r="WXB115" s="23"/>
      <c r="WXC115" s="23"/>
      <c r="WXD115" s="23"/>
      <c r="WXE115" s="23"/>
      <c r="WXF115" s="23"/>
      <c r="WXG115" s="23"/>
      <c r="WXH115" s="23"/>
      <c r="WXI115" s="23"/>
      <c r="WXJ115" s="23"/>
      <c r="WXK115" s="23"/>
      <c r="WXL115" s="23"/>
      <c r="WXM115" s="23"/>
      <c r="WXN115" s="23"/>
      <c r="WXO115" s="23"/>
      <c r="WXP115" s="23"/>
      <c r="WXQ115" s="23"/>
      <c r="WXR115" s="23"/>
      <c r="WXS115" s="23"/>
      <c r="WXT115" s="22"/>
      <c r="WXU115" s="23"/>
      <c r="WXV115" s="23"/>
      <c r="WXW115" s="23"/>
      <c r="WXX115" s="23"/>
      <c r="WXY115" s="23"/>
      <c r="WXZ115" s="23"/>
      <c r="WYA115" s="23"/>
      <c r="WYB115" s="23"/>
      <c r="WYC115" s="23"/>
      <c r="WYD115" s="23"/>
      <c r="WYE115" s="23"/>
      <c r="WYF115" s="23"/>
      <c r="WYG115" s="23"/>
      <c r="WYH115" s="23"/>
      <c r="WYI115" s="23"/>
      <c r="WYJ115" s="23"/>
      <c r="WYK115" s="23"/>
      <c r="WYL115" s="23"/>
      <c r="WYM115" s="23"/>
      <c r="WYN115" s="23"/>
      <c r="WYO115" s="23"/>
      <c r="WYP115" s="22"/>
      <c r="WYQ115" s="23"/>
      <c r="WYR115" s="23"/>
      <c r="WYS115" s="23"/>
      <c r="WYT115" s="23"/>
      <c r="WYU115" s="23"/>
      <c r="WYV115" s="23"/>
      <c r="WYW115" s="23"/>
      <c r="WYX115" s="23"/>
      <c r="WYY115" s="23"/>
      <c r="WYZ115" s="23"/>
      <c r="WZA115" s="23"/>
      <c r="WZB115" s="23"/>
      <c r="WZC115" s="23"/>
      <c r="WZD115" s="23"/>
      <c r="WZE115" s="23"/>
      <c r="WZF115" s="23"/>
      <c r="WZG115" s="23"/>
      <c r="WZH115" s="23"/>
      <c r="WZI115" s="23"/>
      <c r="WZJ115" s="23"/>
      <c r="WZK115" s="23"/>
      <c r="WZL115" s="22"/>
      <c r="WZM115" s="23"/>
      <c r="WZN115" s="23"/>
      <c r="WZO115" s="23"/>
      <c r="WZP115" s="23"/>
      <c r="WZQ115" s="23"/>
      <c r="WZR115" s="23"/>
      <c r="WZS115" s="23"/>
      <c r="WZT115" s="23"/>
      <c r="WZU115" s="23"/>
      <c r="WZV115" s="23"/>
      <c r="WZW115" s="23"/>
      <c r="WZX115" s="23"/>
      <c r="WZY115" s="23"/>
      <c r="WZZ115" s="23"/>
      <c r="XAA115" s="23"/>
      <c r="XAB115" s="23"/>
      <c r="XAC115" s="23"/>
      <c r="XAD115" s="23"/>
      <c r="XAE115" s="23"/>
      <c r="XAF115" s="23"/>
      <c r="XAG115" s="23"/>
      <c r="XAH115" s="22"/>
      <c r="XAI115" s="23"/>
      <c r="XAJ115" s="23"/>
      <c r="XAK115" s="23"/>
      <c r="XAL115" s="23"/>
      <c r="XAM115" s="23"/>
      <c r="XAN115" s="23"/>
      <c r="XAO115" s="23"/>
      <c r="XAP115" s="23"/>
      <c r="XAQ115" s="23"/>
      <c r="XAR115" s="23"/>
      <c r="XAS115" s="23"/>
      <c r="XAT115" s="23"/>
      <c r="XAU115" s="23"/>
      <c r="XAV115" s="23"/>
      <c r="XAW115" s="23"/>
      <c r="XAX115" s="23"/>
      <c r="XAY115" s="23"/>
      <c r="XAZ115" s="23"/>
      <c r="XBA115" s="23"/>
      <c r="XBB115" s="23"/>
      <c r="XBC115" s="23"/>
      <c r="XBD115" s="22"/>
      <c r="XBE115" s="23"/>
      <c r="XBF115" s="23"/>
      <c r="XBG115" s="23"/>
      <c r="XBH115" s="23"/>
      <c r="XBI115" s="23"/>
      <c r="XBJ115" s="23"/>
      <c r="XBK115" s="23"/>
      <c r="XBL115" s="23"/>
      <c r="XBM115" s="23"/>
      <c r="XBN115" s="23"/>
      <c r="XBO115" s="23"/>
      <c r="XBP115" s="23"/>
      <c r="XBQ115" s="23"/>
      <c r="XBR115" s="23"/>
      <c r="XBS115" s="23"/>
      <c r="XBT115" s="23"/>
      <c r="XBU115" s="23"/>
      <c r="XBV115" s="23"/>
      <c r="XBW115" s="23"/>
      <c r="XBX115" s="23"/>
      <c r="XBY115" s="23"/>
      <c r="XBZ115" s="22"/>
      <c r="XCA115" s="23"/>
      <c r="XCB115" s="23"/>
      <c r="XCC115" s="23"/>
      <c r="XCD115" s="23"/>
      <c r="XCE115" s="23"/>
      <c r="XCF115" s="23"/>
      <c r="XCG115" s="23"/>
      <c r="XCH115" s="23"/>
      <c r="XCI115" s="23"/>
      <c r="XCJ115" s="23"/>
      <c r="XCK115" s="23"/>
      <c r="XCL115" s="23"/>
      <c r="XCM115" s="23"/>
      <c r="XCN115" s="23"/>
      <c r="XCO115" s="23"/>
      <c r="XCP115" s="23"/>
      <c r="XCQ115" s="23"/>
      <c r="XCR115" s="23"/>
      <c r="XCS115" s="23"/>
      <c r="XCT115" s="23"/>
      <c r="XCU115" s="23"/>
      <c r="XCV115" s="22"/>
      <c r="XCW115" s="23"/>
      <c r="XCX115" s="23"/>
      <c r="XCY115" s="23"/>
      <c r="XCZ115" s="23"/>
      <c r="XDA115" s="23"/>
      <c r="XDB115" s="23"/>
      <c r="XDC115" s="23"/>
      <c r="XDD115" s="23"/>
      <c r="XDE115" s="23"/>
      <c r="XDF115" s="23"/>
      <c r="XDG115" s="23"/>
      <c r="XDH115" s="23"/>
      <c r="XDI115" s="23"/>
      <c r="XDJ115" s="23"/>
      <c r="XDK115" s="23"/>
      <c r="XDL115" s="23"/>
      <c r="XDM115" s="23"/>
      <c r="XDN115" s="23"/>
      <c r="XDO115" s="23"/>
      <c r="XDP115" s="23"/>
      <c r="XDQ115" s="23"/>
      <c r="XDR115" s="22"/>
      <c r="XDS115" s="23"/>
      <c r="XDT115" s="23"/>
      <c r="XDU115" s="23"/>
      <c r="XDV115" s="23"/>
      <c r="XDW115" s="23"/>
      <c r="XDX115" s="23"/>
      <c r="XDY115" s="23"/>
      <c r="XDZ115" s="23"/>
      <c r="XEA115" s="23"/>
      <c r="XEB115" s="23"/>
      <c r="XEC115" s="23"/>
      <c r="XED115" s="23"/>
      <c r="XEE115" s="23"/>
      <c r="XEF115" s="23"/>
      <c r="XEG115" s="23"/>
      <c r="XEH115" s="23"/>
      <c r="XEI115" s="23"/>
      <c r="XEJ115" s="23"/>
      <c r="XEK115" s="23"/>
      <c r="XEL115" s="23"/>
      <c r="XEM115" s="23"/>
      <c r="XEN115" s="22"/>
      <c r="XEO115" s="22"/>
      <c r="XEP115" s="22"/>
      <c r="XEQ115" s="22"/>
      <c r="XER115" s="22"/>
      <c r="XES115" s="22"/>
      <c r="XET115" s="22"/>
      <c r="XEU115" s="22"/>
      <c r="XEV115" s="22"/>
      <c r="XEW115" s="22"/>
      <c r="XEX115" s="22"/>
      <c r="XEY115" s="22"/>
      <c r="XEZ115" s="22"/>
      <c r="XFA115" s="22"/>
      <c r="XFB115" s="22"/>
      <c r="XFC115" s="22"/>
    </row>
    <row r="116" spans="1:16383" s="21" customFormat="1" ht="36" customHeight="1" thickTop="1" thickBot="1" x14ac:dyDescent="0.55000000000000004">
      <c r="A116" s="22"/>
      <c r="B116" s="62" t="s">
        <v>86</v>
      </c>
      <c r="C116" s="24">
        <f>CORREL(Play!B1:B1339,Play!Q1:Q1339)</f>
        <v>0.19834096883362862</v>
      </c>
      <c r="D116" s="25">
        <f>CORREL(Play!C1:C1339,Play!Q1:Q1339)</f>
        <v>-0.10651202733970576</v>
      </c>
      <c r="E116" s="25">
        <f>CORREL(Play!D1:D1339,Play!Q1:Q1339)</f>
        <v>0.19685712729559326</v>
      </c>
      <c r="F116" s="25">
        <f>CORREL(Play!E1:E1339,Play!Q1:Q1339)</f>
        <v>-0.11776843157492793</v>
      </c>
      <c r="G116" s="25">
        <f>CORREL(Play!F1:F1339,Play!Q1:Q1339)</f>
        <v>-4.4959616911276284E-2</v>
      </c>
      <c r="H116" s="22"/>
      <c r="I116" s="22"/>
      <c r="J116" s="22"/>
      <c r="K116" s="22"/>
      <c r="L116" s="22"/>
      <c r="M116" s="22"/>
      <c r="N116" s="22"/>
      <c r="O116" s="22"/>
      <c r="P116" s="22"/>
      <c r="Q116" s="22"/>
      <c r="R116" s="22"/>
      <c r="S116" s="22"/>
      <c r="T116" s="22"/>
      <c r="U116" s="22"/>
      <c r="V116" s="22"/>
      <c r="W116" s="23"/>
      <c r="X116" s="23"/>
      <c r="Y116" s="23"/>
      <c r="Z116" s="23"/>
      <c r="AA116" s="23"/>
      <c r="AB116" s="23"/>
      <c r="AC116" s="23"/>
      <c r="AD116" s="23"/>
      <c r="AE116" s="23"/>
      <c r="AF116" s="23"/>
      <c r="AG116" s="23"/>
      <c r="AH116" s="23"/>
      <c r="AI116" s="23"/>
      <c r="AJ116" s="23"/>
      <c r="AK116" s="23"/>
      <c r="AL116" s="23"/>
      <c r="AM116" s="23"/>
      <c r="AN116" s="23"/>
      <c r="AO116" s="23"/>
      <c r="AP116" s="23"/>
      <c r="AQ116" s="23"/>
      <c r="AR116" s="22"/>
      <c r="AS116" s="23"/>
      <c r="AT116" s="23"/>
      <c r="AU116" s="23"/>
      <c r="AV116" s="23"/>
      <c r="AW116" s="23"/>
      <c r="AX116" s="23"/>
      <c r="AY116" s="23"/>
      <c r="AZ116" s="23"/>
      <c r="BA116" s="23"/>
      <c r="BB116" s="23"/>
      <c r="BC116" s="23"/>
      <c r="BD116" s="23"/>
      <c r="BE116" s="23"/>
      <c r="BF116" s="23"/>
      <c r="BG116" s="23"/>
      <c r="BH116" s="23"/>
      <c r="BI116" s="23"/>
      <c r="BJ116" s="23"/>
      <c r="BK116" s="23"/>
      <c r="BL116" s="23"/>
      <c r="BM116" s="23"/>
      <c r="BN116" s="22"/>
      <c r="BO116" s="23"/>
      <c r="BP116" s="23"/>
      <c r="BQ116" s="23"/>
      <c r="BR116" s="23"/>
      <c r="BS116" s="23"/>
      <c r="BT116" s="23"/>
      <c r="BU116" s="23"/>
      <c r="BV116" s="23"/>
      <c r="BW116" s="23"/>
      <c r="BX116" s="23"/>
      <c r="BY116" s="23"/>
      <c r="BZ116" s="23"/>
      <c r="CA116" s="23"/>
      <c r="CB116" s="23"/>
      <c r="CC116" s="23"/>
      <c r="CD116" s="23"/>
      <c r="CE116" s="23"/>
      <c r="CF116" s="23"/>
      <c r="CG116" s="23"/>
      <c r="CH116" s="23"/>
      <c r="CI116" s="23"/>
      <c r="CJ116" s="22"/>
      <c r="CK116" s="23"/>
      <c r="CL116" s="23"/>
      <c r="CM116" s="23"/>
      <c r="CN116" s="23"/>
      <c r="CO116" s="23"/>
      <c r="CP116" s="23"/>
      <c r="CQ116" s="23"/>
      <c r="CR116" s="23"/>
      <c r="CS116" s="23"/>
      <c r="CT116" s="23"/>
      <c r="CU116" s="23"/>
      <c r="CV116" s="23"/>
      <c r="CW116" s="23"/>
      <c r="CX116" s="23"/>
      <c r="CY116" s="23"/>
      <c r="CZ116" s="23"/>
      <c r="DA116" s="23"/>
      <c r="DB116" s="23"/>
      <c r="DC116" s="23"/>
      <c r="DD116" s="23"/>
      <c r="DE116" s="23"/>
      <c r="DF116" s="22"/>
      <c r="DG116" s="23"/>
      <c r="DH116" s="23"/>
      <c r="DI116" s="23"/>
      <c r="DJ116" s="23"/>
      <c r="DK116" s="23"/>
      <c r="DL116" s="23"/>
      <c r="DM116" s="23"/>
      <c r="DN116" s="23"/>
      <c r="DO116" s="23"/>
      <c r="DP116" s="23"/>
      <c r="DQ116" s="23"/>
      <c r="DR116" s="23"/>
      <c r="DS116" s="23"/>
      <c r="DT116" s="23"/>
      <c r="DU116" s="23"/>
      <c r="DV116" s="23"/>
      <c r="DW116" s="23"/>
      <c r="DX116" s="23"/>
      <c r="DY116" s="23"/>
      <c r="DZ116" s="23"/>
      <c r="EA116" s="23"/>
      <c r="EB116" s="22"/>
      <c r="EC116" s="23"/>
      <c r="ED116" s="23"/>
      <c r="EE116" s="23"/>
      <c r="EF116" s="23"/>
      <c r="EG116" s="23"/>
      <c r="EH116" s="23"/>
      <c r="EI116" s="23"/>
      <c r="EJ116" s="23"/>
      <c r="EK116" s="23"/>
      <c r="EL116" s="23"/>
      <c r="EM116" s="23"/>
      <c r="EN116" s="23"/>
      <c r="EO116" s="23"/>
      <c r="EP116" s="23"/>
      <c r="EQ116" s="23"/>
      <c r="ER116" s="23"/>
      <c r="ES116" s="23"/>
      <c r="ET116" s="23"/>
      <c r="EU116" s="23"/>
      <c r="EV116" s="23"/>
      <c r="EW116" s="23"/>
      <c r="EX116" s="22"/>
      <c r="EY116" s="23"/>
      <c r="EZ116" s="23"/>
      <c r="FA116" s="23"/>
      <c r="FB116" s="23"/>
      <c r="FC116" s="23"/>
      <c r="FD116" s="23"/>
      <c r="FE116" s="23"/>
      <c r="FF116" s="23"/>
      <c r="FG116" s="23"/>
      <c r="FH116" s="23"/>
      <c r="FI116" s="23"/>
      <c r="FJ116" s="23"/>
      <c r="FK116" s="23"/>
      <c r="FL116" s="23"/>
      <c r="FM116" s="23"/>
      <c r="FN116" s="23"/>
      <c r="FO116" s="23"/>
      <c r="FP116" s="23"/>
      <c r="FQ116" s="23"/>
      <c r="FR116" s="23"/>
      <c r="FS116" s="23"/>
      <c r="FT116" s="22"/>
      <c r="FU116" s="23"/>
      <c r="FV116" s="23"/>
      <c r="FW116" s="23"/>
      <c r="FX116" s="23"/>
      <c r="FY116" s="23"/>
      <c r="FZ116" s="23"/>
      <c r="GA116" s="23"/>
      <c r="GB116" s="23"/>
      <c r="GC116" s="23"/>
      <c r="GD116" s="23"/>
      <c r="GE116" s="23"/>
      <c r="GF116" s="23"/>
      <c r="GG116" s="23"/>
      <c r="GH116" s="23"/>
      <c r="GI116" s="23"/>
      <c r="GJ116" s="23"/>
      <c r="GK116" s="23"/>
      <c r="GL116" s="23"/>
      <c r="GM116" s="23"/>
      <c r="GN116" s="23"/>
      <c r="GO116" s="23"/>
      <c r="GP116" s="22"/>
      <c r="GQ116" s="23"/>
      <c r="GR116" s="23"/>
      <c r="GS116" s="23"/>
      <c r="GT116" s="23"/>
      <c r="GU116" s="23"/>
      <c r="GV116" s="23"/>
      <c r="GW116" s="23"/>
      <c r="GX116" s="23"/>
      <c r="GY116" s="23"/>
      <c r="GZ116" s="23"/>
      <c r="HA116" s="23"/>
      <c r="HB116" s="23"/>
      <c r="HC116" s="23"/>
      <c r="HD116" s="23"/>
      <c r="HE116" s="23"/>
      <c r="HF116" s="23"/>
      <c r="HG116" s="23"/>
      <c r="HH116" s="23"/>
      <c r="HI116" s="23"/>
      <c r="HJ116" s="23"/>
      <c r="HK116" s="23"/>
      <c r="HL116" s="22"/>
      <c r="HM116" s="23"/>
      <c r="HN116" s="23"/>
      <c r="HO116" s="23"/>
      <c r="HP116" s="23"/>
      <c r="HQ116" s="23"/>
      <c r="HR116" s="23"/>
      <c r="HS116" s="23"/>
      <c r="HT116" s="23"/>
      <c r="HU116" s="23"/>
      <c r="HV116" s="23"/>
      <c r="HW116" s="23"/>
      <c r="HX116" s="23"/>
      <c r="HY116" s="23"/>
      <c r="HZ116" s="23"/>
      <c r="IA116" s="23"/>
      <c r="IB116" s="23"/>
      <c r="IC116" s="23"/>
      <c r="ID116" s="23"/>
      <c r="IE116" s="23"/>
      <c r="IF116" s="23"/>
      <c r="IG116" s="23"/>
      <c r="IH116" s="22"/>
      <c r="II116" s="23"/>
      <c r="IJ116" s="23"/>
      <c r="IK116" s="23"/>
      <c r="IL116" s="23"/>
      <c r="IM116" s="23"/>
      <c r="IN116" s="23"/>
      <c r="IO116" s="23"/>
      <c r="IP116" s="23"/>
      <c r="IQ116" s="23"/>
      <c r="IR116" s="23"/>
      <c r="IS116" s="23"/>
      <c r="IT116" s="23"/>
      <c r="IU116" s="23"/>
      <c r="IV116" s="23"/>
      <c r="IW116" s="23"/>
      <c r="IX116" s="23"/>
      <c r="IY116" s="23"/>
      <c r="IZ116" s="23"/>
      <c r="JA116" s="23"/>
      <c r="JB116" s="23"/>
      <c r="JC116" s="23"/>
      <c r="JD116" s="22"/>
      <c r="JE116" s="23"/>
      <c r="JF116" s="23"/>
      <c r="JG116" s="23"/>
      <c r="JH116" s="23"/>
      <c r="JI116" s="23"/>
      <c r="JJ116" s="23"/>
      <c r="JK116" s="23"/>
      <c r="JL116" s="23"/>
      <c r="JM116" s="23"/>
      <c r="JN116" s="23"/>
      <c r="JO116" s="23"/>
      <c r="JP116" s="23"/>
      <c r="JQ116" s="23"/>
      <c r="JR116" s="23"/>
      <c r="JS116" s="23"/>
      <c r="JT116" s="23"/>
      <c r="JU116" s="23"/>
      <c r="JV116" s="23"/>
      <c r="JW116" s="23"/>
      <c r="JX116" s="23"/>
      <c r="JY116" s="23"/>
      <c r="JZ116" s="22"/>
      <c r="KA116" s="23"/>
      <c r="KB116" s="23"/>
      <c r="KC116" s="23"/>
      <c r="KD116" s="23"/>
      <c r="KE116" s="23"/>
      <c r="KF116" s="23"/>
      <c r="KG116" s="23"/>
      <c r="KH116" s="23"/>
      <c r="KI116" s="23"/>
      <c r="KJ116" s="23"/>
      <c r="KK116" s="23"/>
      <c r="KL116" s="23"/>
      <c r="KM116" s="23"/>
      <c r="KN116" s="23"/>
      <c r="KO116" s="23"/>
      <c r="KP116" s="23"/>
      <c r="KQ116" s="23"/>
      <c r="KR116" s="23"/>
      <c r="KS116" s="23"/>
      <c r="KT116" s="23"/>
      <c r="KU116" s="23"/>
      <c r="KV116" s="22"/>
      <c r="KW116" s="23"/>
      <c r="KX116" s="23"/>
      <c r="KY116" s="23"/>
      <c r="KZ116" s="23"/>
      <c r="LA116" s="23"/>
      <c r="LB116" s="23"/>
      <c r="LC116" s="23"/>
      <c r="LD116" s="23"/>
      <c r="LE116" s="23"/>
      <c r="LF116" s="23"/>
      <c r="LG116" s="23"/>
      <c r="LH116" s="23"/>
      <c r="LI116" s="23"/>
      <c r="LJ116" s="23"/>
      <c r="LK116" s="23"/>
      <c r="LL116" s="23"/>
      <c r="LM116" s="23"/>
      <c r="LN116" s="23"/>
      <c r="LO116" s="23"/>
      <c r="LP116" s="23"/>
      <c r="LQ116" s="23"/>
      <c r="LR116" s="22"/>
      <c r="LS116" s="23"/>
      <c r="LT116" s="23"/>
      <c r="LU116" s="23"/>
      <c r="LV116" s="23"/>
      <c r="LW116" s="23"/>
      <c r="LX116" s="23"/>
      <c r="LY116" s="23"/>
      <c r="LZ116" s="23"/>
      <c r="MA116" s="23"/>
      <c r="MB116" s="23"/>
      <c r="MC116" s="23"/>
      <c r="MD116" s="23"/>
      <c r="ME116" s="23"/>
      <c r="MF116" s="23"/>
      <c r="MG116" s="23"/>
      <c r="MH116" s="23"/>
      <c r="MI116" s="23"/>
      <c r="MJ116" s="23"/>
      <c r="MK116" s="23"/>
      <c r="ML116" s="23"/>
      <c r="MM116" s="23"/>
      <c r="MN116" s="22"/>
      <c r="MO116" s="23"/>
      <c r="MP116" s="23"/>
      <c r="MQ116" s="23"/>
      <c r="MR116" s="23"/>
      <c r="MS116" s="23"/>
      <c r="MT116" s="23"/>
      <c r="MU116" s="23"/>
      <c r="MV116" s="23"/>
      <c r="MW116" s="23"/>
      <c r="MX116" s="23"/>
      <c r="MY116" s="23"/>
      <c r="MZ116" s="23"/>
      <c r="NA116" s="23"/>
      <c r="NB116" s="23"/>
      <c r="NC116" s="23"/>
      <c r="ND116" s="23"/>
      <c r="NE116" s="23"/>
      <c r="NF116" s="23"/>
      <c r="NG116" s="23"/>
      <c r="NH116" s="23"/>
      <c r="NI116" s="23"/>
      <c r="NJ116" s="22"/>
      <c r="NK116" s="23"/>
      <c r="NL116" s="23"/>
      <c r="NM116" s="23"/>
      <c r="NN116" s="23"/>
      <c r="NO116" s="23"/>
      <c r="NP116" s="23"/>
      <c r="NQ116" s="23"/>
      <c r="NR116" s="23"/>
      <c r="NS116" s="23"/>
      <c r="NT116" s="23"/>
      <c r="NU116" s="23"/>
      <c r="NV116" s="23"/>
      <c r="NW116" s="23"/>
      <c r="NX116" s="23"/>
      <c r="NY116" s="23"/>
      <c r="NZ116" s="23"/>
      <c r="OA116" s="23"/>
      <c r="OB116" s="23"/>
      <c r="OC116" s="23"/>
      <c r="OD116" s="23"/>
      <c r="OE116" s="23"/>
      <c r="OF116" s="22"/>
      <c r="OG116" s="23"/>
      <c r="OH116" s="23"/>
      <c r="OI116" s="23"/>
      <c r="OJ116" s="23"/>
      <c r="OK116" s="23"/>
      <c r="OL116" s="23"/>
      <c r="OM116" s="23"/>
      <c r="ON116" s="23"/>
      <c r="OO116" s="23"/>
      <c r="OP116" s="23"/>
      <c r="OQ116" s="23"/>
      <c r="OR116" s="23"/>
      <c r="OS116" s="23"/>
      <c r="OT116" s="23"/>
      <c r="OU116" s="23"/>
      <c r="OV116" s="23"/>
      <c r="OW116" s="23"/>
      <c r="OX116" s="23"/>
      <c r="OY116" s="23"/>
      <c r="OZ116" s="23"/>
      <c r="PA116" s="23"/>
      <c r="PB116" s="22"/>
      <c r="PC116" s="23"/>
      <c r="PD116" s="23"/>
      <c r="PE116" s="23"/>
      <c r="PF116" s="23"/>
      <c r="PG116" s="23"/>
      <c r="PH116" s="23"/>
      <c r="PI116" s="23"/>
      <c r="PJ116" s="23"/>
      <c r="PK116" s="23"/>
      <c r="PL116" s="23"/>
      <c r="PM116" s="23"/>
      <c r="PN116" s="23"/>
      <c r="PO116" s="23"/>
      <c r="PP116" s="23"/>
      <c r="PQ116" s="23"/>
      <c r="PR116" s="23"/>
      <c r="PS116" s="23"/>
      <c r="PT116" s="23"/>
      <c r="PU116" s="23"/>
      <c r="PV116" s="23"/>
      <c r="PW116" s="23"/>
      <c r="PX116" s="22"/>
      <c r="PY116" s="23"/>
      <c r="PZ116" s="23"/>
      <c r="QA116" s="23"/>
      <c r="QB116" s="23"/>
      <c r="QC116" s="23"/>
      <c r="QD116" s="23"/>
      <c r="QE116" s="23"/>
      <c r="QF116" s="23"/>
      <c r="QG116" s="23"/>
      <c r="QH116" s="23"/>
      <c r="QI116" s="23"/>
      <c r="QJ116" s="23"/>
      <c r="QK116" s="23"/>
      <c r="QL116" s="23"/>
      <c r="QM116" s="23"/>
      <c r="QN116" s="23"/>
      <c r="QO116" s="23"/>
      <c r="QP116" s="23"/>
      <c r="QQ116" s="23"/>
      <c r="QR116" s="23"/>
      <c r="QS116" s="23"/>
      <c r="QT116" s="22"/>
      <c r="QU116" s="23"/>
      <c r="QV116" s="23"/>
      <c r="QW116" s="23"/>
      <c r="QX116" s="23"/>
      <c r="QY116" s="23"/>
      <c r="QZ116" s="23"/>
      <c r="RA116" s="23"/>
      <c r="RB116" s="23"/>
      <c r="RC116" s="23"/>
      <c r="RD116" s="23"/>
      <c r="RE116" s="23"/>
      <c r="RF116" s="23"/>
      <c r="RG116" s="23"/>
      <c r="RH116" s="23"/>
      <c r="RI116" s="23"/>
      <c r="RJ116" s="23"/>
      <c r="RK116" s="23"/>
      <c r="RL116" s="23"/>
      <c r="RM116" s="23"/>
      <c r="RN116" s="23"/>
      <c r="RO116" s="23"/>
      <c r="RP116" s="22"/>
      <c r="RQ116" s="23"/>
      <c r="RR116" s="23"/>
      <c r="RS116" s="23"/>
      <c r="RT116" s="23"/>
      <c r="RU116" s="23"/>
      <c r="RV116" s="23"/>
      <c r="RW116" s="23"/>
      <c r="RX116" s="23"/>
      <c r="RY116" s="23"/>
      <c r="RZ116" s="23"/>
      <c r="SA116" s="23"/>
      <c r="SB116" s="23"/>
      <c r="SC116" s="23"/>
      <c r="SD116" s="23"/>
      <c r="SE116" s="23"/>
      <c r="SF116" s="23"/>
      <c r="SG116" s="23"/>
      <c r="SH116" s="23"/>
      <c r="SI116" s="23"/>
      <c r="SJ116" s="23"/>
      <c r="SK116" s="23"/>
      <c r="SL116" s="22"/>
      <c r="SM116" s="23"/>
      <c r="SN116" s="23"/>
      <c r="SO116" s="23"/>
      <c r="SP116" s="23"/>
      <c r="SQ116" s="23"/>
      <c r="SR116" s="23"/>
      <c r="SS116" s="23"/>
      <c r="ST116" s="23"/>
      <c r="SU116" s="23"/>
      <c r="SV116" s="23"/>
      <c r="SW116" s="23"/>
      <c r="SX116" s="23"/>
      <c r="SY116" s="23"/>
      <c r="SZ116" s="23"/>
      <c r="TA116" s="23"/>
      <c r="TB116" s="23"/>
      <c r="TC116" s="23"/>
      <c r="TD116" s="23"/>
      <c r="TE116" s="23"/>
      <c r="TF116" s="23"/>
      <c r="TG116" s="23"/>
      <c r="TH116" s="22"/>
      <c r="TI116" s="23"/>
      <c r="TJ116" s="23"/>
      <c r="TK116" s="23"/>
      <c r="TL116" s="23"/>
      <c r="TM116" s="23"/>
      <c r="TN116" s="23"/>
      <c r="TO116" s="23"/>
      <c r="TP116" s="23"/>
      <c r="TQ116" s="23"/>
      <c r="TR116" s="23"/>
      <c r="TS116" s="23"/>
      <c r="TT116" s="23"/>
      <c r="TU116" s="23"/>
      <c r="TV116" s="23"/>
      <c r="TW116" s="23"/>
      <c r="TX116" s="23"/>
      <c r="TY116" s="23"/>
      <c r="TZ116" s="23"/>
      <c r="UA116" s="23"/>
      <c r="UB116" s="23"/>
      <c r="UC116" s="23"/>
      <c r="UD116" s="22"/>
      <c r="UE116" s="23"/>
      <c r="UF116" s="23"/>
      <c r="UG116" s="23"/>
      <c r="UH116" s="23"/>
      <c r="UI116" s="23"/>
      <c r="UJ116" s="23"/>
      <c r="UK116" s="23"/>
      <c r="UL116" s="23"/>
      <c r="UM116" s="23"/>
      <c r="UN116" s="23"/>
      <c r="UO116" s="23"/>
      <c r="UP116" s="23"/>
      <c r="UQ116" s="23"/>
      <c r="UR116" s="23"/>
      <c r="US116" s="23"/>
      <c r="UT116" s="23"/>
      <c r="UU116" s="23"/>
      <c r="UV116" s="23"/>
      <c r="UW116" s="23"/>
      <c r="UX116" s="23"/>
      <c r="UY116" s="23"/>
      <c r="UZ116" s="22"/>
      <c r="VA116" s="23"/>
      <c r="VB116" s="23"/>
      <c r="VC116" s="23"/>
      <c r="VD116" s="23"/>
      <c r="VE116" s="23"/>
      <c r="VF116" s="23"/>
      <c r="VG116" s="23"/>
      <c r="VH116" s="23"/>
      <c r="VI116" s="23"/>
      <c r="VJ116" s="23"/>
      <c r="VK116" s="23"/>
      <c r="VL116" s="23"/>
      <c r="VM116" s="23"/>
      <c r="VN116" s="23"/>
      <c r="VO116" s="23"/>
      <c r="VP116" s="23"/>
      <c r="VQ116" s="23"/>
      <c r="VR116" s="23"/>
      <c r="VS116" s="23"/>
      <c r="VT116" s="23"/>
      <c r="VU116" s="23"/>
      <c r="VV116" s="22"/>
      <c r="VW116" s="23"/>
      <c r="VX116" s="23"/>
      <c r="VY116" s="23"/>
      <c r="VZ116" s="23"/>
      <c r="WA116" s="23"/>
      <c r="WB116" s="23"/>
      <c r="WC116" s="23"/>
      <c r="WD116" s="23"/>
      <c r="WE116" s="23"/>
      <c r="WF116" s="23"/>
      <c r="WG116" s="23"/>
      <c r="WH116" s="23"/>
      <c r="WI116" s="23"/>
      <c r="WJ116" s="23"/>
      <c r="WK116" s="23"/>
      <c r="WL116" s="23"/>
      <c r="WM116" s="23"/>
      <c r="WN116" s="23"/>
      <c r="WO116" s="23"/>
      <c r="WP116" s="23"/>
      <c r="WQ116" s="23"/>
      <c r="WR116" s="22"/>
      <c r="WS116" s="23"/>
      <c r="WT116" s="23"/>
      <c r="WU116" s="23"/>
      <c r="WV116" s="23"/>
      <c r="WW116" s="23"/>
      <c r="WX116" s="23"/>
      <c r="WY116" s="23"/>
      <c r="WZ116" s="23"/>
      <c r="XA116" s="23"/>
      <c r="XB116" s="23"/>
      <c r="XC116" s="23"/>
      <c r="XD116" s="23"/>
      <c r="XE116" s="23"/>
      <c r="XF116" s="23"/>
      <c r="XG116" s="23"/>
      <c r="XH116" s="23"/>
      <c r="XI116" s="23"/>
      <c r="XJ116" s="23"/>
      <c r="XK116" s="23"/>
      <c r="XL116" s="23"/>
      <c r="XM116" s="23"/>
      <c r="XN116" s="22"/>
      <c r="XO116" s="23"/>
      <c r="XP116" s="23"/>
      <c r="XQ116" s="23"/>
      <c r="XR116" s="23"/>
      <c r="XS116" s="23"/>
      <c r="XT116" s="23"/>
      <c r="XU116" s="23"/>
      <c r="XV116" s="23"/>
      <c r="XW116" s="23"/>
      <c r="XX116" s="23"/>
      <c r="XY116" s="23"/>
      <c r="XZ116" s="23"/>
      <c r="YA116" s="23"/>
      <c r="YB116" s="23"/>
      <c r="YC116" s="23"/>
      <c r="YD116" s="23"/>
      <c r="YE116" s="23"/>
      <c r="YF116" s="23"/>
      <c r="YG116" s="23"/>
      <c r="YH116" s="23"/>
      <c r="YI116" s="23"/>
      <c r="YJ116" s="22"/>
      <c r="YK116" s="23"/>
      <c r="YL116" s="23"/>
      <c r="YM116" s="23"/>
      <c r="YN116" s="23"/>
      <c r="YO116" s="23"/>
      <c r="YP116" s="23"/>
      <c r="YQ116" s="23"/>
      <c r="YR116" s="23"/>
      <c r="YS116" s="23"/>
      <c r="YT116" s="23"/>
      <c r="YU116" s="23"/>
      <c r="YV116" s="23"/>
      <c r="YW116" s="23"/>
      <c r="YX116" s="23"/>
      <c r="YY116" s="23"/>
      <c r="YZ116" s="23"/>
      <c r="ZA116" s="23"/>
      <c r="ZB116" s="23"/>
      <c r="ZC116" s="23"/>
      <c r="ZD116" s="23"/>
      <c r="ZE116" s="23"/>
      <c r="ZF116" s="22"/>
      <c r="ZG116" s="23"/>
      <c r="ZH116" s="23"/>
      <c r="ZI116" s="23"/>
      <c r="ZJ116" s="23"/>
      <c r="ZK116" s="23"/>
      <c r="ZL116" s="23"/>
      <c r="ZM116" s="23"/>
      <c r="ZN116" s="23"/>
      <c r="ZO116" s="23"/>
      <c r="ZP116" s="23"/>
      <c r="ZQ116" s="23"/>
      <c r="ZR116" s="23"/>
      <c r="ZS116" s="23"/>
      <c r="ZT116" s="23"/>
      <c r="ZU116" s="23"/>
      <c r="ZV116" s="23"/>
      <c r="ZW116" s="23"/>
      <c r="ZX116" s="23"/>
      <c r="ZY116" s="23"/>
      <c r="ZZ116" s="23"/>
      <c r="AAA116" s="23"/>
      <c r="AAB116" s="22"/>
      <c r="AAC116" s="23"/>
      <c r="AAD116" s="23"/>
      <c r="AAE116" s="23"/>
      <c r="AAF116" s="23"/>
      <c r="AAG116" s="23"/>
      <c r="AAH116" s="23"/>
      <c r="AAI116" s="23"/>
      <c r="AAJ116" s="23"/>
      <c r="AAK116" s="23"/>
      <c r="AAL116" s="23"/>
      <c r="AAM116" s="23"/>
      <c r="AAN116" s="23"/>
      <c r="AAO116" s="23"/>
      <c r="AAP116" s="23"/>
      <c r="AAQ116" s="23"/>
      <c r="AAR116" s="23"/>
      <c r="AAS116" s="23"/>
      <c r="AAT116" s="23"/>
      <c r="AAU116" s="23"/>
      <c r="AAV116" s="23"/>
      <c r="AAW116" s="23"/>
      <c r="AAX116" s="22"/>
      <c r="AAY116" s="23"/>
      <c r="AAZ116" s="23"/>
      <c r="ABA116" s="23"/>
      <c r="ABB116" s="23"/>
      <c r="ABC116" s="23"/>
      <c r="ABD116" s="23"/>
      <c r="ABE116" s="23"/>
      <c r="ABF116" s="23"/>
      <c r="ABG116" s="23"/>
      <c r="ABH116" s="23"/>
      <c r="ABI116" s="23"/>
      <c r="ABJ116" s="23"/>
      <c r="ABK116" s="23"/>
      <c r="ABL116" s="23"/>
      <c r="ABM116" s="23"/>
      <c r="ABN116" s="23"/>
      <c r="ABO116" s="23"/>
      <c r="ABP116" s="23"/>
      <c r="ABQ116" s="23"/>
      <c r="ABR116" s="23"/>
      <c r="ABS116" s="23"/>
      <c r="ABT116" s="22"/>
      <c r="ABU116" s="23"/>
      <c r="ABV116" s="23"/>
      <c r="ABW116" s="23"/>
      <c r="ABX116" s="23"/>
      <c r="ABY116" s="23"/>
      <c r="ABZ116" s="23"/>
      <c r="ACA116" s="23"/>
      <c r="ACB116" s="23"/>
      <c r="ACC116" s="23"/>
      <c r="ACD116" s="23"/>
      <c r="ACE116" s="23"/>
      <c r="ACF116" s="23"/>
      <c r="ACG116" s="23"/>
      <c r="ACH116" s="23"/>
      <c r="ACI116" s="23"/>
      <c r="ACJ116" s="23"/>
      <c r="ACK116" s="23"/>
      <c r="ACL116" s="23"/>
      <c r="ACM116" s="23"/>
      <c r="ACN116" s="23"/>
      <c r="ACO116" s="23"/>
      <c r="ACP116" s="22"/>
      <c r="ACQ116" s="23"/>
      <c r="ACR116" s="23"/>
      <c r="ACS116" s="23"/>
      <c r="ACT116" s="23"/>
      <c r="ACU116" s="23"/>
      <c r="ACV116" s="23"/>
      <c r="ACW116" s="23"/>
      <c r="ACX116" s="23"/>
      <c r="ACY116" s="23"/>
      <c r="ACZ116" s="23"/>
      <c r="ADA116" s="23"/>
      <c r="ADB116" s="23"/>
      <c r="ADC116" s="23"/>
      <c r="ADD116" s="23"/>
      <c r="ADE116" s="23"/>
      <c r="ADF116" s="23"/>
      <c r="ADG116" s="23"/>
      <c r="ADH116" s="23"/>
      <c r="ADI116" s="23"/>
      <c r="ADJ116" s="23"/>
      <c r="ADK116" s="23"/>
      <c r="ADL116" s="22"/>
      <c r="ADM116" s="23"/>
      <c r="ADN116" s="23"/>
      <c r="ADO116" s="23"/>
      <c r="ADP116" s="23"/>
      <c r="ADQ116" s="23"/>
      <c r="ADR116" s="23"/>
      <c r="ADS116" s="23"/>
      <c r="ADT116" s="23"/>
      <c r="ADU116" s="23"/>
      <c r="ADV116" s="23"/>
      <c r="ADW116" s="23"/>
      <c r="ADX116" s="23"/>
      <c r="ADY116" s="23"/>
      <c r="ADZ116" s="23"/>
      <c r="AEA116" s="23"/>
      <c r="AEB116" s="23"/>
      <c r="AEC116" s="23"/>
      <c r="AED116" s="23"/>
      <c r="AEE116" s="23"/>
      <c r="AEF116" s="23"/>
      <c r="AEG116" s="23"/>
      <c r="AEH116" s="22"/>
      <c r="AEI116" s="23"/>
      <c r="AEJ116" s="23"/>
      <c r="AEK116" s="23"/>
      <c r="AEL116" s="23"/>
      <c r="AEM116" s="23"/>
      <c r="AEN116" s="23"/>
      <c r="AEO116" s="23"/>
      <c r="AEP116" s="23"/>
      <c r="AEQ116" s="23"/>
      <c r="AER116" s="23"/>
      <c r="AES116" s="23"/>
      <c r="AET116" s="23"/>
      <c r="AEU116" s="23"/>
      <c r="AEV116" s="23"/>
      <c r="AEW116" s="23"/>
      <c r="AEX116" s="23"/>
      <c r="AEY116" s="23"/>
      <c r="AEZ116" s="23"/>
      <c r="AFA116" s="23"/>
      <c r="AFB116" s="23"/>
      <c r="AFC116" s="23"/>
      <c r="AFD116" s="22"/>
      <c r="AFE116" s="23"/>
      <c r="AFF116" s="23"/>
      <c r="AFG116" s="23"/>
      <c r="AFH116" s="23"/>
      <c r="AFI116" s="23"/>
      <c r="AFJ116" s="23"/>
      <c r="AFK116" s="23"/>
      <c r="AFL116" s="23"/>
      <c r="AFM116" s="23"/>
      <c r="AFN116" s="23"/>
      <c r="AFO116" s="23"/>
      <c r="AFP116" s="23"/>
      <c r="AFQ116" s="23"/>
      <c r="AFR116" s="23"/>
      <c r="AFS116" s="23"/>
      <c r="AFT116" s="23"/>
      <c r="AFU116" s="23"/>
      <c r="AFV116" s="23"/>
      <c r="AFW116" s="23"/>
      <c r="AFX116" s="23"/>
      <c r="AFY116" s="23"/>
      <c r="AFZ116" s="22"/>
      <c r="AGA116" s="23"/>
      <c r="AGB116" s="23"/>
      <c r="AGC116" s="23"/>
      <c r="AGD116" s="23"/>
      <c r="AGE116" s="23"/>
      <c r="AGF116" s="23"/>
      <c r="AGG116" s="23"/>
      <c r="AGH116" s="23"/>
      <c r="AGI116" s="23"/>
      <c r="AGJ116" s="23"/>
      <c r="AGK116" s="23"/>
      <c r="AGL116" s="23"/>
      <c r="AGM116" s="23"/>
      <c r="AGN116" s="23"/>
      <c r="AGO116" s="23"/>
      <c r="AGP116" s="23"/>
      <c r="AGQ116" s="23"/>
      <c r="AGR116" s="23"/>
      <c r="AGS116" s="23"/>
      <c r="AGT116" s="23"/>
      <c r="AGU116" s="23"/>
      <c r="AGV116" s="22"/>
      <c r="AGW116" s="23"/>
      <c r="AGX116" s="23"/>
      <c r="AGY116" s="23"/>
      <c r="AGZ116" s="23"/>
      <c r="AHA116" s="23"/>
      <c r="AHB116" s="23"/>
      <c r="AHC116" s="23"/>
      <c r="AHD116" s="23"/>
      <c r="AHE116" s="23"/>
      <c r="AHF116" s="23"/>
      <c r="AHG116" s="23"/>
      <c r="AHH116" s="23"/>
      <c r="AHI116" s="23"/>
      <c r="AHJ116" s="23"/>
      <c r="AHK116" s="23"/>
      <c r="AHL116" s="23"/>
      <c r="AHM116" s="23"/>
      <c r="AHN116" s="23"/>
      <c r="AHO116" s="23"/>
      <c r="AHP116" s="23"/>
      <c r="AHQ116" s="23"/>
      <c r="AHR116" s="22"/>
      <c r="AHS116" s="23"/>
      <c r="AHT116" s="23"/>
      <c r="AHU116" s="23"/>
      <c r="AHV116" s="23"/>
      <c r="AHW116" s="23"/>
      <c r="AHX116" s="23"/>
      <c r="AHY116" s="23"/>
      <c r="AHZ116" s="23"/>
      <c r="AIA116" s="23"/>
      <c r="AIB116" s="23"/>
      <c r="AIC116" s="23"/>
      <c r="AID116" s="23"/>
      <c r="AIE116" s="23"/>
      <c r="AIF116" s="23"/>
      <c r="AIG116" s="23"/>
      <c r="AIH116" s="23"/>
      <c r="AII116" s="23"/>
      <c r="AIJ116" s="23"/>
      <c r="AIK116" s="23"/>
      <c r="AIL116" s="23"/>
      <c r="AIM116" s="23"/>
      <c r="AIN116" s="22"/>
      <c r="AIO116" s="23"/>
      <c r="AIP116" s="23"/>
      <c r="AIQ116" s="23"/>
      <c r="AIR116" s="23"/>
      <c r="AIS116" s="23"/>
      <c r="AIT116" s="23"/>
      <c r="AIU116" s="23"/>
      <c r="AIV116" s="23"/>
      <c r="AIW116" s="23"/>
      <c r="AIX116" s="23"/>
      <c r="AIY116" s="23"/>
      <c r="AIZ116" s="23"/>
      <c r="AJA116" s="23"/>
      <c r="AJB116" s="23"/>
      <c r="AJC116" s="23"/>
      <c r="AJD116" s="23"/>
      <c r="AJE116" s="23"/>
      <c r="AJF116" s="23"/>
      <c r="AJG116" s="23"/>
      <c r="AJH116" s="23"/>
      <c r="AJI116" s="23"/>
      <c r="AJJ116" s="22"/>
      <c r="AJK116" s="23"/>
      <c r="AJL116" s="23"/>
      <c r="AJM116" s="23"/>
      <c r="AJN116" s="23"/>
      <c r="AJO116" s="23"/>
      <c r="AJP116" s="23"/>
      <c r="AJQ116" s="23"/>
      <c r="AJR116" s="23"/>
      <c r="AJS116" s="23"/>
      <c r="AJT116" s="23"/>
      <c r="AJU116" s="23"/>
      <c r="AJV116" s="23"/>
      <c r="AJW116" s="23"/>
      <c r="AJX116" s="23"/>
      <c r="AJY116" s="23"/>
      <c r="AJZ116" s="23"/>
      <c r="AKA116" s="23"/>
      <c r="AKB116" s="23"/>
      <c r="AKC116" s="23"/>
      <c r="AKD116" s="23"/>
      <c r="AKE116" s="23"/>
      <c r="AKF116" s="22"/>
      <c r="AKG116" s="23"/>
      <c r="AKH116" s="23"/>
      <c r="AKI116" s="23"/>
      <c r="AKJ116" s="23"/>
      <c r="AKK116" s="23"/>
      <c r="AKL116" s="23"/>
      <c r="AKM116" s="23"/>
      <c r="AKN116" s="23"/>
      <c r="AKO116" s="23"/>
      <c r="AKP116" s="23"/>
      <c r="AKQ116" s="23"/>
      <c r="AKR116" s="23"/>
      <c r="AKS116" s="23"/>
      <c r="AKT116" s="23"/>
      <c r="AKU116" s="23"/>
      <c r="AKV116" s="23"/>
      <c r="AKW116" s="23"/>
      <c r="AKX116" s="23"/>
      <c r="AKY116" s="23"/>
      <c r="AKZ116" s="23"/>
      <c r="ALA116" s="23"/>
      <c r="ALB116" s="22"/>
      <c r="ALC116" s="23"/>
      <c r="ALD116" s="23"/>
      <c r="ALE116" s="23"/>
      <c r="ALF116" s="23"/>
      <c r="ALG116" s="23"/>
      <c r="ALH116" s="23"/>
      <c r="ALI116" s="23"/>
      <c r="ALJ116" s="23"/>
      <c r="ALK116" s="23"/>
      <c r="ALL116" s="23"/>
      <c r="ALM116" s="23"/>
      <c r="ALN116" s="23"/>
      <c r="ALO116" s="23"/>
      <c r="ALP116" s="23"/>
      <c r="ALQ116" s="23"/>
      <c r="ALR116" s="23"/>
      <c r="ALS116" s="23"/>
      <c r="ALT116" s="23"/>
      <c r="ALU116" s="23"/>
      <c r="ALV116" s="23"/>
      <c r="ALW116" s="23"/>
      <c r="ALX116" s="22"/>
      <c r="ALY116" s="23"/>
      <c r="ALZ116" s="23"/>
      <c r="AMA116" s="23"/>
      <c r="AMB116" s="23"/>
      <c r="AMC116" s="23"/>
      <c r="AMD116" s="23"/>
      <c r="AME116" s="23"/>
      <c r="AMF116" s="23"/>
      <c r="AMG116" s="23"/>
      <c r="AMH116" s="23"/>
      <c r="AMI116" s="23"/>
      <c r="AMJ116" s="23"/>
      <c r="AMK116" s="23"/>
      <c r="AML116" s="23"/>
      <c r="AMM116" s="23"/>
      <c r="AMN116" s="23"/>
      <c r="AMO116" s="23"/>
      <c r="AMP116" s="23"/>
      <c r="AMQ116" s="23"/>
      <c r="AMR116" s="23"/>
      <c r="AMS116" s="23"/>
      <c r="AMT116" s="22"/>
      <c r="AMU116" s="23"/>
      <c r="AMV116" s="23"/>
      <c r="AMW116" s="23"/>
      <c r="AMX116" s="23"/>
      <c r="AMY116" s="23"/>
      <c r="AMZ116" s="23"/>
      <c r="ANA116" s="23"/>
      <c r="ANB116" s="23"/>
      <c r="ANC116" s="23"/>
      <c r="AND116" s="23"/>
      <c r="ANE116" s="23"/>
      <c r="ANF116" s="23"/>
      <c r="ANG116" s="23"/>
      <c r="ANH116" s="23"/>
      <c r="ANI116" s="23"/>
      <c r="ANJ116" s="23"/>
      <c r="ANK116" s="23"/>
      <c r="ANL116" s="23"/>
      <c r="ANM116" s="23"/>
      <c r="ANN116" s="23"/>
      <c r="ANO116" s="23"/>
      <c r="ANP116" s="22"/>
      <c r="ANQ116" s="23"/>
      <c r="ANR116" s="23"/>
      <c r="ANS116" s="23"/>
      <c r="ANT116" s="23"/>
      <c r="ANU116" s="23"/>
      <c r="ANV116" s="23"/>
      <c r="ANW116" s="23"/>
      <c r="ANX116" s="23"/>
      <c r="ANY116" s="23"/>
      <c r="ANZ116" s="23"/>
      <c r="AOA116" s="23"/>
      <c r="AOB116" s="23"/>
      <c r="AOC116" s="23"/>
      <c r="AOD116" s="23"/>
      <c r="AOE116" s="23"/>
      <c r="AOF116" s="23"/>
      <c r="AOG116" s="23"/>
      <c r="AOH116" s="23"/>
      <c r="AOI116" s="23"/>
      <c r="AOJ116" s="23"/>
      <c r="AOK116" s="23"/>
      <c r="AOL116" s="22"/>
      <c r="AOM116" s="23"/>
      <c r="AON116" s="23"/>
      <c r="AOO116" s="23"/>
      <c r="AOP116" s="23"/>
      <c r="AOQ116" s="23"/>
      <c r="AOR116" s="23"/>
      <c r="AOS116" s="23"/>
      <c r="AOT116" s="23"/>
      <c r="AOU116" s="23"/>
      <c r="AOV116" s="23"/>
      <c r="AOW116" s="23"/>
      <c r="AOX116" s="23"/>
      <c r="AOY116" s="23"/>
      <c r="AOZ116" s="23"/>
      <c r="APA116" s="23"/>
      <c r="APB116" s="23"/>
      <c r="APC116" s="23"/>
      <c r="APD116" s="23"/>
      <c r="APE116" s="23"/>
      <c r="APF116" s="23"/>
      <c r="APG116" s="23"/>
      <c r="APH116" s="22"/>
      <c r="API116" s="23"/>
      <c r="APJ116" s="23"/>
      <c r="APK116" s="23"/>
      <c r="APL116" s="23"/>
      <c r="APM116" s="23"/>
      <c r="APN116" s="23"/>
      <c r="APO116" s="23"/>
      <c r="APP116" s="23"/>
      <c r="APQ116" s="23"/>
      <c r="APR116" s="23"/>
      <c r="APS116" s="23"/>
      <c r="APT116" s="23"/>
      <c r="APU116" s="23"/>
      <c r="APV116" s="23"/>
      <c r="APW116" s="23"/>
      <c r="APX116" s="23"/>
      <c r="APY116" s="23"/>
      <c r="APZ116" s="23"/>
      <c r="AQA116" s="23"/>
      <c r="AQB116" s="23"/>
      <c r="AQC116" s="23"/>
      <c r="AQD116" s="22"/>
      <c r="AQE116" s="23"/>
      <c r="AQF116" s="23"/>
      <c r="AQG116" s="23"/>
      <c r="AQH116" s="23"/>
      <c r="AQI116" s="23"/>
      <c r="AQJ116" s="23"/>
      <c r="AQK116" s="23"/>
      <c r="AQL116" s="23"/>
      <c r="AQM116" s="23"/>
      <c r="AQN116" s="23"/>
      <c r="AQO116" s="23"/>
      <c r="AQP116" s="23"/>
      <c r="AQQ116" s="23"/>
      <c r="AQR116" s="23"/>
      <c r="AQS116" s="23"/>
      <c r="AQT116" s="23"/>
      <c r="AQU116" s="23"/>
      <c r="AQV116" s="23"/>
      <c r="AQW116" s="23"/>
      <c r="AQX116" s="23"/>
      <c r="AQY116" s="23"/>
      <c r="AQZ116" s="22"/>
      <c r="ARA116" s="23"/>
      <c r="ARB116" s="23"/>
      <c r="ARC116" s="23"/>
      <c r="ARD116" s="23"/>
      <c r="ARE116" s="23"/>
      <c r="ARF116" s="23"/>
      <c r="ARG116" s="23"/>
      <c r="ARH116" s="23"/>
      <c r="ARI116" s="23"/>
      <c r="ARJ116" s="23"/>
      <c r="ARK116" s="23"/>
      <c r="ARL116" s="23"/>
      <c r="ARM116" s="23"/>
      <c r="ARN116" s="23"/>
      <c r="ARO116" s="23"/>
      <c r="ARP116" s="23"/>
      <c r="ARQ116" s="23"/>
      <c r="ARR116" s="23"/>
      <c r="ARS116" s="23"/>
      <c r="ART116" s="23"/>
      <c r="ARU116" s="23"/>
      <c r="ARV116" s="22"/>
      <c r="ARW116" s="23"/>
      <c r="ARX116" s="23"/>
      <c r="ARY116" s="23"/>
      <c r="ARZ116" s="23"/>
      <c r="ASA116" s="23"/>
      <c r="ASB116" s="23"/>
      <c r="ASC116" s="23"/>
      <c r="ASD116" s="23"/>
      <c r="ASE116" s="23"/>
      <c r="ASF116" s="23"/>
      <c r="ASG116" s="23"/>
      <c r="ASH116" s="23"/>
      <c r="ASI116" s="23"/>
      <c r="ASJ116" s="23"/>
      <c r="ASK116" s="23"/>
      <c r="ASL116" s="23"/>
      <c r="ASM116" s="23"/>
      <c r="ASN116" s="23"/>
      <c r="ASO116" s="23"/>
      <c r="ASP116" s="23"/>
      <c r="ASQ116" s="23"/>
      <c r="ASR116" s="22"/>
      <c r="ASS116" s="23"/>
      <c r="AST116" s="23"/>
      <c r="ASU116" s="23"/>
      <c r="ASV116" s="23"/>
      <c r="ASW116" s="23"/>
      <c r="ASX116" s="23"/>
      <c r="ASY116" s="23"/>
      <c r="ASZ116" s="23"/>
      <c r="ATA116" s="23"/>
      <c r="ATB116" s="23"/>
      <c r="ATC116" s="23"/>
      <c r="ATD116" s="23"/>
      <c r="ATE116" s="23"/>
      <c r="ATF116" s="23"/>
      <c r="ATG116" s="23"/>
      <c r="ATH116" s="23"/>
      <c r="ATI116" s="23"/>
      <c r="ATJ116" s="23"/>
      <c r="ATK116" s="23"/>
      <c r="ATL116" s="23"/>
      <c r="ATM116" s="23"/>
      <c r="ATN116" s="22"/>
      <c r="ATO116" s="23"/>
      <c r="ATP116" s="23"/>
      <c r="ATQ116" s="23"/>
      <c r="ATR116" s="23"/>
      <c r="ATS116" s="23"/>
      <c r="ATT116" s="23"/>
      <c r="ATU116" s="23"/>
      <c r="ATV116" s="23"/>
      <c r="ATW116" s="23"/>
      <c r="ATX116" s="23"/>
      <c r="ATY116" s="23"/>
      <c r="ATZ116" s="23"/>
      <c r="AUA116" s="23"/>
      <c r="AUB116" s="23"/>
      <c r="AUC116" s="23"/>
      <c r="AUD116" s="23"/>
      <c r="AUE116" s="23"/>
      <c r="AUF116" s="23"/>
      <c r="AUG116" s="23"/>
      <c r="AUH116" s="23"/>
      <c r="AUI116" s="23"/>
      <c r="AUJ116" s="22"/>
      <c r="AUK116" s="23"/>
      <c r="AUL116" s="23"/>
      <c r="AUM116" s="23"/>
      <c r="AUN116" s="23"/>
      <c r="AUO116" s="23"/>
      <c r="AUP116" s="23"/>
      <c r="AUQ116" s="23"/>
      <c r="AUR116" s="23"/>
      <c r="AUS116" s="23"/>
      <c r="AUT116" s="23"/>
      <c r="AUU116" s="23"/>
      <c r="AUV116" s="23"/>
      <c r="AUW116" s="23"/>
      <c r="AUX116" s="23"/>
      <c r="AUY116" s="23"/>
      <c r="AUZ116" s="23"/>
      <c r="AVA116" s="23"/>
      <c r="AVB116" s="23"/>
      <c r="AVC116" s="23"/>
      <c r="AVD116" s="23"/>
      <c r="AVE116" s="23"/>
      <c r="AVF116" s="22"/>
      <c r="AVG116" s="23"/>
      <c r="AVH116" s="23"/>
      <c r="AVI116" s="23"/>
      <c r="AVJ116" s="23"/>
      <c r="AVK116" s="23"/>
      <c r="AVL116" s="23"/>
      <c r="AVM116" s="23"/>
      <c r="AVN116" s="23"/>
      <c r="AVO116" s="23"/>
      <c r="AVP116" s="23"/>
      <c r="AVQ116" s="23"/>
      <c r="AVR116" s="23"/>
      <c r="AVS116" s="23"/>
      <c r="AVT116" s="23"/>
      <c r="AVU116" s="23"/>
      <c r="AVV116" s="23"/>
      <c r="AVW116" s="23"/>
      <c r="AVX116" s="23"/>
      <c r="AVY116" s="23"/>
      <c r="AVZ116" s="23"/>
      <c r="AWA116" s="23"/>
      <c r="AWB116" s="22"/>
      <c r="AWC116" s="23"/>
      <c r="AWD116" s="23"/>
      <c r="AWE116" s="23"/>
      <c r="AWF116" s="23"/>
      <c r="AWG116" s="23"/>
      <c r="AWH116" s="23"/>
      <c r="AWI116" s="23"/>
      <c r="AWJ116" s="23"/>
      <c r="AWK116" s="23"/>
      <c r="AWL116" s="23"/>
      <c r="AWM116" s="23"/>
      <c r="AWN116" s="23"/>
      <c r="AWO116" s="23"/>
      <c r="AWP116" s="23"/>
      <c r="AWQ116" s="23"/>
      <c r="AWR116" s="23"/>
      <c r="AWS116" s="23"/>
      <c r="AWT116" s="23"/>
      <c r="AWU116" s="23"/>
      <c r="AWV116" s="23"/>
      <c r="AWW116" s="23"/>
      <c r="AWX116" s="22"/>
      <c r="AWY116" s="23"/>
      <c r="AWZ116" s="23"/>
      <c r="AXA116" s="23"/>
      <c r="AXB116" s="23"/>
      <c r="AXC116" s="23"/>
      <c r="AXD116" s="23"/>
      <c r="AXE116" s="23"/>
      <c r="AXF116" s="23"/>
      <c r="AXG116" s="23"/>
      <c r="AXH116" s="23"/>
      <c r="AXI116" s="23"/>
      <c r="AXJ116" s="23"/>
      <c r="AXK116" s="23"/>
      <c r="AXL116" s="23"/>
      <c r="AXM116" s="23"/>
      <c r="AXN116" s="23"/>
      <c r="AXO116" s="23"/>
      <c r="AXP116" s="23"/>
      <c r="AXQ116" s="23"/>
      <c r="AXR116" s="23"/>
      <c r="AXS116" s="23"/>
      <c r="AXT116" s="22"/>
      <c r="AXU116" s="23"/>
      <c r="AXV116" s="23"/>
      <c r="AXW116" s="23"/>
      <c r="AXX116" s="23"/>
      <c r="AXY116" s="23"/>
      <c r="AXZ116" s="23"/>
      <c r="AYA116" s="23"/>
      <c r="AYB116" s="23"/>
      <c r="AYC116" s="23"/>
      <c r="AYD116" s="23"/>
      <c r="AYE116" s="23"/>
      <c r="AYF116" s="23"/>
      <c r="AYG116" s="23"/>
      <c r="AYH116" s="23"/>
      <c r="AYI116" s="23"/>
      <c r="AYJ116" s="23"/>
      <c r="AYK116" s="23"/>
      <c r="AYL116" s="23"/>
      <c r="AYM116" s="23"/>
      <c r="AYN116" s="23"/>
      <c r="AYO116" s="23"/>
      <c r="AYP116" s="22"/>
      <c r="AYQ116" s="23"/>
      <c r="AYR116" s="23"/>
      <c r="AYS116" s="23"/>
      <c r="AYT116" s="23"/>
      <c r="AYU116" s="23"/>
      <c r="AYV116" s="23"/>
      <c r="AYW116" s="23"/>
      <c r="AYX116" s="23"/>
      <c r="AYY116" s="23"/>
      <c r="AYZ116" s="23"/>
      <c r="AZA116" s="23"/>
      <c r="AZB116" s="23"/>
      <c r="AZC116" s="23"/>
      <c r="AZD116" s="23"/>
      <c r="AZE116" s="23"/>
      <c r="AZF116" s="23"/>
      <c r="AZG116" s="23"/>
      <c r="AZH116" s="23"/>
      <c r="AZI116" s="23"/>
      <c r="AZJ116" s="23"/>
      <c r="AZK116" s="23"/>
      <c r="AZL116" s="22"/>
      <c r="AZM116" s="23"/>
      <c r="AZN116" s="23"/>
      <c r="AZO116" s="23"/>
      <c r="AZP116" s="23"/>
      <c r="AZQ116" s="23"/>
      <c r="AZR116" s="23"/>
      <c r="AZS116" s="23"/>
      <c r="AZT116" s="23"/>
      <c r="AZU116" s="23"/>
      <c r="AZV116" s="23"/>
      <c r="AZW116" s="23"/>
      <c r="AZX116" s="23"/>
      <c r="AZY116" s="23"/>
      <c r="AZZ116" s="23"/>
      <c r="BAA116" s="23"/>
      <c r="BAB116" s="23"/>
      <c r="BAC116" s="23"/>
      <c r="BAD116" s="23"/>
      <c r="BAE116" s="23"/>
      <c r="BAF116" s="23"/>
      <c r="BAG116" s="23"/>
      <c r="BAH116" s="22"/>
      <c r="BAI116" s="23"/>
      <c r="BAJ116" s="23"/>
      <c r="BAK116" s="23"/>
      <c r="BAL116" s="23"/>
      <c r="BAM116" s="23"/>
      <c r="BAN116" s="23"/>
      <c r="BAO116" s="23"/>
      <c r="BAP116" s="23"/>
      <c r="BAQ116" s="23"/>
      <c r="BAR116" s="23"/>
      <c r="BAS116" s="23"/>
      <c r="BAT116" s="23"/>
      <c r="BAU116" s="23"/>
      <c r="BAV116" s="23"/>
      <c r="BAW116" s="23"/>
      <c r="BAX116" s="23"/>
      <c r="BAY116" s="23"/>
      <c r="BAZ116" s="23"/>
      <c r="BBA116" s="23"/>
      <c r="BBB116" s="23"/>
      <c r="BBC116" s="23"/>
      <c r="BBD116" s="22"/>
      <c r="BBE116" s="23"/>
      <c r="BBF116" s="23"/>
      <c r="BBG116" s="23"/>
      <c r="BBH116" s="23"/>
      <c r="BBI116" s="23"/>
      <c r="BBJ116" s="23"/>
      <c r="BBK116" s="23"/>
      <c r="BBL116" s="23"/>
      <c r="BBM116" s="23"/>
      <c r="BBN116" s="23"/>
      <c r="BBO116" s="23"/>
      <c r="BBP116" s="23"/>
      <c r="BBQ116" s="23"/>
      <c r="BBR116" s="23"/>
      <c r="BBS116" s="23"/>
      <c r="BBT116" s="23"/>
      <c r="BBU116" s="23"/>
      <c r="BBV116" s="23"/>
      <c r="BBW116" s="23"/>
      <c r="BBX116" s="23"/>
      <c r="BBY116" s="23"/>
      <c r="BBZ116" s="22"/>
      <c r="BCA116" s="23"/>
      <c r="BCB116" s="23"/>
      <c r="BCC116" s="23"/>
      <c r="BCD116" s="23"/>
      <c r="BCE116" s="23"/>
      <c r="BCF116" s="23"/>
      <c r="BCG116" s="23"/>
      <c r="BCH116" s="23"/>
      <c r="BCI116" s="23"/>
      <c r="BCJ116" s="23"/>
      <c r="BCK116" s="23"/>
      <c r="BCL116" s="23"/>
      <c r="BCM116" s="23"/>
      <c r="BCN116" s="23"/>
      <c r="BCO116" s="23"/>
      <c r="BCP116" s="23"/>
      <c r="BCQ116" s="23"/>
      <c r="BCR116" s="23"/>
      <c r="BCS116" s="23"/>
      <c r="BCT116" s="23"/>
      <c r="BCU116" s="23"/>
      <c r="BCV116" s="22"/>
      <c r="BCW116" s="23"/>
      <c r="BCX116" s="23"/>
      <c r="BCY116" s="23"/>
      <c r="BCZ116" s="23"/>
      <c r="BDA116" s="23"/>
      <c r="BDB116" s="23"/>
      <c r="BDC116" s="23"/>
      <c r="BDD116" s="23"/>
      <c r="BDE116" s="23"/>
      <c r="BDF116" s="23"/>
      <c r="BDG116" s="23"/>
      <c r="BDH116" s="23"/>
      <c r="BDI116" s="23"/>
      <c r="BDJ116" s="23"/>
      <c r="BDK116" s="23"/>
      <c r="BDL116" s="23"/>
      <c r="BDM116" s="23"/>
      <c r="BDN116" s="23"/>
      <c r="BDO116" s="23"/>
      <c r="BDP116" s="23"/>
      <c r="BDQ116" s="23"/>
      <c r="BDR116" s="22"/>
      <c r="BDS116" s="23"/>
      <c r="BDT116" s="23"/>
      <c r="BDU116" s="23"/>
      <c r="BDV116" s="23"/>
      <c r="BDW116" s="23"/>
      <c r="BDX116" s="23"/>
      <c r="BDY116" s="23"/>
      <c r="BDZ116" s="23"/>
      <c r="BEA116" s="23"/>
      <c r="BEB116" s="23"/>
      <c r="BEC116" s="23"/>
      <c r="BED116" s="23"/>
      <c r="BEE116" s="23"/>
      <c r="BEF116" s="23"/>
      <c r="BEG116" s="23"/>
      <c r="BEH116" s="23"/>
      <c r="BEI116" s="23"/>
      <c r="BEJ116" s="23"/>
      <c r="BEK116" s="23"/>
      <c r="BEL116" s="23"/>
      <c r="BEM116" s="23"/>
      <c r="BEN116" s="22"/>
      <c r="BEO116" s="23"/>
      <c r="BEP116" s="23"/>
      <c r="BEQ116" s="23"/>
      <c r="BER116" s="23"/>
      <c r="BES116" s="23"/>
      <c r="BET116" s="23"/>
      <c r="BEU116" s="23"/>
      <c r="BEV116" s="23"/>
      <c r="BEW116" s="23"/>
      <c r="BEX116" s="23"/>
      <c r="BEY116" s="23"/>
      <c r="BEZ116" s="23"/>
      <c r="BFA116" s="23"/>
      <c r="BFB116" s="23"/>
      <c r="BFC116" s="23"/>
      <c r="BFD116" s="23"/>
      <c r="BFE116" s="23"/>
      <c r="BFF116" s="23"/>
      <c r="BFG116" s="23"/>
      <c r="BFH116" s="23"/>
      <c r="BFI116" s="23"/>
      <c r="BFJ116" s="22"/>
      <c r="BFK116" s="23"/>
      <c r="BFL116" s="23"/>
      <c r="BFM116" s="23"/>
      <c r="BFN116" s="23"/>
      <c r="BFO116" s="23"/>
      <c r="BFP116" s="23"/>
      <c r="BFQ116" s="23"/>
      <c r="BFR116" s="23"/>
      <c r="BFS116" s="23"/>
      <c r="BFT116" s="23"/>
      <c r="BFU116" s="23"/>
      <c r="BFV116" s="23"/>
      <c r="BFW116" s="23"/>
      <c r="BFX116" s="23"/>
      <c r="BFY116" s="23"/>
      <c r="BFZ116" s="23"/>
      <c r="BGA116" s="23"/>
      <c r="BGB116" s="23"/>
      <c r="BGC116" s="23"/>
      <c r="BGD116" s="23"/>
      <c r="BGE116" s="23"/>
      <c r="BGF116" s="22"/>
      <c r="BGG116" s="23"/>
      <c r="BGH116" s="23"/>
      <c r="BGI116" s="23"/>
      <c r="BGJ116" s="23"/>
      <c r="BGK116" s="23"/>
      <c r="BGL116" s="23"/>
      <c r="BGM116" s="23"/>
      <c r="BGN116" s="23"/>
      <c r="BGO116" s="23"/>
      <c r="BGP116" s="23"/>
      <c r="BGQ116" s="23"/>
      <c r="BGR116" s="23"/>
      <c r="BGS116" s="23"/>
      <c r="BGT116" s="23"/>
      <c r="BGU116" s="23"/>
      <c r="BGV116" s="23"/>
      <c r="BGW116" s="23"/>
      <c r="BGX116" s="23"/>
      <c r="BGY116" s="23"/>
      <c r="BGZ116" s="23"/>
      <c r="BHA116" s="23"/>
      <c r="BHB116" s="22"/>
      <c r="BHC116" s="23"/>
      <c r="BHD116" s="23"/>
      <c r="BHE116" s="23"/>
      <c r="BHF116" s="23"/>
      <c r="BHG116" s="23"/>
      <c r="BHH116" s="23"/>
      <c r="BHI116" s="23"/>
      <c r="BHJ116" s="23"/>
      <c r="BHK116" s="23"/>
      <c r="BHL116" s="23"/>
      <c r="BHM116" s="23"/>
      <c r="BHN116" s="23"/>
      <c r="BHO116" s="23"/>
      <c r="BHP116" s="23"/>
      <c r="BHQ116" s="23"/>
      <c r="BHR116" s="23"/>
      <c r="BHS116" s="23"/>
      <c r="BHT116" s="23"/>
      <c r="BHU116" s="23"/>
      <c r="BHV116" s="23"/>
      <c r="BHW116" s="23"/>
      <c r="BHX116" s="22"/>
      <c r="BHY116" s="23"/>
      <c r="BHZ116" s="23"/>
      <c r="BIA116" s="23"/>
      <c r="BIB116" s="23"/>
      <c r="BIC116" s="23"/>
      <c r="BID116" s="23"/>
      <c r="BIE116" s="23"/>
      <c r="BIF116" s="23"/>
      <c r="BIG116" s="23"/>
      <c r="BIH116" s="23"/>
      <c r="BII116" s="23"/>
      <c r="BIJ116" s="23"/>
      <c r="BIK116" s="23"/>
      <c r="BIL116" s="23"/>
      <c r="BIM116" s="23"/>
      <c r="BIN116" s="23"/>
      <c r="BIO116" s="23"/>
      <c r="BIP116" s="23"/>
      <c r="BIQ116" s="23"/>
      <c r="BIR116" s="23"/>
      <c r="BIS116" s="23"/>
      <c r="BIT116" s="22"/>
      <c r="BIU116" s="23"/>
      <c r="BIV116" s="23"/>
      <c r="BIW116" s="23"/>
      <c r="BIX116" s="23"/>
      <c r="BIY116" s="23"/>
      <c r="BIZ116" s="23"/>
      <c r="BJA116" s="23"/>
      <c r="BJB116" s="23"/>
      <c r="BJC116" s="23"/>
      <c r="BJD116" s="23"/>
      <c r="BJE116" s="23"/>
      <c r="BJF116" s="23"/>
      <c r="BJG116" s="23"/>
      <c r="BJH116" s="23"/>
      <c r="BJI116" s="23"/>
      <c r="BJJ116" s="23"/>
      <c r="BJK116" s="23"/>
      <c r="BJL116" s="23"/>
      <c r="BJM116" s="23"/>
      <c r="BJN116" s="23"/>
      <c r="BJO116" s="23"/>
      <c r="BJP116" s="22"/>
      <c r="BJQ116" s="23"/>
      <c r="BJR116" s="23"/>
      <c r="BJS116" s="23"/>
      <c r="BJT116" s="23"/>
      <c r="BJU116" s="23"/>
      <c r="BJV116" s="23"/>
      <c r="BJW116" s="23"/>
      <c r="BJX116" s="23"/>
      <c r="BJY116" s="23"/>
      <c r="BJZ116" s="23"/>
      <c r="BKA116" s="23"/>
      <c r="BKB116" s="23"/>
      <c r="BKC116" s="23"/>
      <c r="BKD116" s="23"/>
      <c r="BKE116" s="23"/>
      <c r="BKF116" s="23"/>
      <c r="BKG116" s="23"/>
      <c r="BKH116" s="23"/>
      <c r="BKI116" s="23"/>
      <c r="BKJ116" s="23"/>
      <c r="BKK116" s="23"/>
      <c r="BKL116" s="22"/>
      <c r="BKM116" s="23"/>
      <c r="BKN116" s="23"/>
      <c r="BKO116" s="23"/>
      <c r="BKP116" s="23"/>
      <c r="BKQ116" s="23"/>
      <c r="BKR116" s="23"/>
      <c r="BKS116" s="23"/>
      <c r="BKT116" s="23"/>
      <c r="BKU116" s="23"/>
      <c r="BKV116" s="23"/>
      <c r="BKW116" s="23"/>
      <c r="BKX116" s="23"/>
      <c r="BKY116" s="23"/>
      <c r="BKZ116" s="23"/>
      <c r="BLA116" s="23"/>
      <c r="BLB116" s="23"/>
      <c r="BLC116" s="23"/>
      <c r="BLD116" s="23"/>
      <c r="BLE116" s="23"/>
      <c r="BLF116" s="23"/>
      <c r="BLG116" s="23"/>
      <c r="BLH116" s="22"/>
      <c r="BLI116" s="23"/>
      <c r="BLJ116" s="23"/>
      <c r="BLK116" s="23"/>
      <c r="BLL116" s="23"/>
      <c r="BLM116" s="23"/>
      <c r="BLN116" s="23"/>
      <c r="BLO116" s="23"/>
      <c r="BLP116" s="23"/>
      <c r="BLQ116" s="23"/>
      <c r="BLR116" s="23"/>
      <c r="BLS116" s="23"/>
      <c r="BLT116" s="23"/>
      <c r="BLU116" s="23"/>
      <c r="BLV116" s="23"/>
      <c r="BLW116" s="23"/>
      <c r="BLX116" s="23"/>
      <c r="BLY116" s="23"/>
      <c r="BLZ116" s="23"/>
      <c r="BMA116" s="23"/>
      <c r="BMB116" s="23"/>
      <c r="BMC116" s="23"/>
      <c r="BMD116" s="22"/>
      <c r="BME116" s="23"/>
      <c r="BMF116" s="23"/>
      <c r="BMG116" s="23"/>
      <c r="BMH116" s="23"/>
      <c r="BMI116" s="23"/>
      <c r="BMJ116" s="23"/>
      <c r="BMK116" s="23"/>
      <c r="BML116" s="23"/>
      <c r="BMM116" s="23"/>
      <c r="BMN116" s="23"/>
      <c r="BMO116" s="23"/>
      <c r="BMP116" s="23"/>
      <c r="BMQ116" s="23"/>
      <c r="BMR116" s="23"/>
      <c r="BMS116" s="23"/>
      <c r="BMT116" s="23"/>
      <c r="BMU116" s="23"/>
      <c r="BMV116" s="23"/>
      <c r="BMW116" s="23"/>
      <c r="BMX116" s="23"/>
      <c r="BMY116" s="23"/>
      <c r="BMZ116" s="22"/>
      <c r="BNA116" s="23"/>
      <c r="BNB116" s="23"/>
      <c r="BNC116" s="23"/>
      <c r="BND116" s="23"/>
      <c r="BNE116" s="23"/>
      <c r="BNF116" s="23"/>
      <c r="BNG116" s="23"/>
      <c r="BNH116" s="23"/>
      <c r="BNI116" s="23"/>
      <c r="BNJ116" s="23"/>
      <c r="BNK116" s="23"/>
      <c r="BNL116" s="23"/>
      <c r="BNM116" s="23"/>
      <c r="BNN116" s="23"/>
      <c r="BNO116" s="23"/>
      <c r="BNP116" s="23"/>
      <c r="BNQ116" s="23"/>
      <c r="BNR116" s="23"/>
      <c r="BNS116" s="23"/>
      <c r="BNT116" s="23"/>
      <c r="BNU116" s="23"/>
      <c r="BNV116" s="22"/>
      <c r="BNW116" s="23"/>
      <c r="BNX116" s="23"/>
      <c r="BNY116" s="23"/>
      <c r="BNZ116" s="23"/>
      <c r="BOA116" s="23"/>
      <c r="BOB116" s="23"/>
      <c r="BOC116" s="23"/>
      <c r="BOD116" s="23"/>
      <c r="BOE116" s="23"/>
      <c r="BOF116" s="23"/>
      <c r="BOG116" s="23"/>
      <c r="BOH116" s="23"/>
      <c r="BOI116" s="23"/>
      <c r="BOJ116" s="23"/>
      <c r="BOK116" s="23"/>
      <c r="BOL116" s="23"/>
      <c r="BOM116" s="23"/>
      <c r="BON116" s="23"/>
      <c r="BOO116" s="23"/>
      <c r="BOP116" s="23"/>
      <c r="BOQ116" s="23"/>
      <c r="BOR116" s="22"/>
      <c r="BOS116" s="23"/>
      <c r="BOT116" s="23"/>
      <c r="BOU116" s="23"/>
      <c r="BOV116" s="23"/>
      <c r="BOW116" s="23"/>
      <c r="BOX116" s="23"/>
      <c r="BOY116" s="23"/>
      <c r="BOZ116" s="23"/>
      <c r="BPA116" s="23"/>
      <c r="BPB116" s="23"/>
      <c r="BPC116" s="23"/>
      <c r="BPD116" s="23"/>
      <c r="BPE116" s="23"/>
      <c r="BPF116" s="23"/>
      <c r="BPG116" s="23"/>
      <c r="BPH116" s="23"/>
      <c r="BPI116" s="23"/>
      <c r="BPJ116" s="23"/>
      <c r="BPK116" s="23"/>
      <c r="BPL116" s="23"/>
      <c r="BPM116" s="23"/>
      <c r="BPN116" s="22"/>
      <c r="BPO116" s="23"/>
      <c r="BPP116" s="23"/>
      <c r="BPQ116" s="23"/>
      <c r="BPR116" s="23"/>
      <c r="BPS116" s="23"/>
      <c r="BPT116" s="23"/>
      <c r="BPU116" s="23"/>
      <c r="BPV116" s="23"/>
      <c r="BPW116" s="23"/>
      <c r="BPX116" s="23"/>
      <c r="BPY116" s="23"/>
      <c r="BPZ116" s="23"/>
      <c r="BQA116" s="23"/>
      <c r="BQB116" s="23"/>
      <c r="BQC116" s="23"/>
      <c r="BQD116" s="23"/>
      <c r="BQE116" s="23"/>
      <c r="BQF116" s="23"/>
      <c r="BQG116" s="23"/>
      <c r="BQH116" s="23"/>
      <c r="BQI116" s="23"/>
      <c r="BQJ116" s="22"/>
      <c r="BQK116" s="23"/>
      <c r="BQL116" s="23"/>
      <c r="BQM116" s="23"/>
      <c r="BQN116" s="23"/>
      <c r="BQO116" s="23"/>
      <c r="BQP116" s="23"/>
      <c r="BQQ116" s="23"/>
      <c r="BQR116" s="23"/>
      <c r="BQS116" s="23"/>
      <c r="BQT116" s="23"/>
      <c r="BQU116" s="23"/>
      <c r="BQV116" s="23"/>
      <c r="BQW116" s="23"/>
      <c r="BQX116" s="23"/>
      <c r="BQY116" s="23"/>
      <c r="BQZ116" s="23"/>
      <c r="BRA116" s="23"/>
      <c r="BRB116" s="23"/>
      <c r="BRC116" s="23"/>
      <c r="BRD116" s="23"/>
      <c r="BRE116" s="23"/>
      <c r="BRF116" s="22"/>
      <c r="BRG116" s="23"/>
      <c r="BRH116" s="23"/>
      <c r="BRI116" s="23"/>
      <c r="BRJ116" s="23"/>
      <c r="BRK116" s="23"/>
      <c r="BRL116" s="23"/>
      <c r="BRM116" s="23"/>
      <c r="BRN116" s="23"/>
      <c r="BRO116" s="23"/>
      <c r="BRP116" s="23"/>
      <c r="BRQ116" s="23"/>
      <c r="BRR116" s="23"/>
      <c r="BRS116" s="23"/>
      <c r="BRT116" s="23"/>
      <c r="BRU116" s="23"/>
      <c r="BRV116" s="23"/>
      <c r="BRW116" s="23"/>
      <c r="BRX116" s="23"/>
      <c r="BRY116" s="23"/>
      <c r="BRZ116" s="23"/>
      <c r="BSA116" s="23"/>
      <c r="BSB116" s="22"/>
      <c r="BSC116" s="23"/>
      <c r="BSD116" s="23"/>
      <c r="BSE116" s="23"/>
      <c r="BSF116" s="23"/>
      <c r="BSG116" s="23"/>
      <c r="BSH116" s="23"/>
      <c r="BSI116" s="23"/>
      <c r="BSJ116" s="23"/>
      <c r="BSK116" s="23"/>
      <c r="BSL116" s="23"/>
      <c r="BSM116" s="23"/>
      <c r="BSN116" s="23"/>
      <c r="BSO116" s="23"/>
      <c r="BSP116" s="23"/>
      <c r="BSQ116" s="23"/>
      <c r="BSR116" s="23"/>
      <c r="BSS116" s="23"/>
      <c r="BST116" s="23"/>
      <c r="BSU116" s="23"/>
      <c r="BSV116" s="23"/>
      <c r="BSW116" s="23"/>
      <c r="BSX116" s="22"/>
      <c r="BSY116" s="23"/>
      <c r="BSZ116" s="23"/>
      <c r="BTA116" s="23"/>
      <c r="BTB116" s="23"/>
      <c r="BTC116" s="23"/>
      <c r="BTD116" s="23"/>
      <c r="BTE116" s="23"/>
      <c r="BTF116" s="23"/>
      <c r="BTG116" s="23"/>
      <c r="BTH116" s="23"/>
      <c r="BTI116" s="23"/>
      <c r="BTJ116" s="23"/>
      <c r="BTK116" s="23"/>
      <c r="BTL116" s="23"/>
      <c r="BTM116" s="23"/>
      <c r="BTN116" s="23"/>
      <c r="BTO116" s="23"/>
      <c r="BTP116" s="23"/>
      <c r="BTQ116" s="23"/>
      <c r="BTR116" s="23"/>
      <c r="BTS116" s="23"/>
      <c r="BTT116" s="22"/>
      <c r="BTU116" s="23"/>
      <c r="BTV116" s="23"/>
      <c r="BTW116" s="23"/>
      <c r="BTX116" s="23"/>
      <c r="BTY116" s="23"/>
      <c r="BTZ116" s="23"/>
      <c r="BUA116" s="23"/>
      <c r="BUB116" s="23"/>
      <c r="BUC116" s="23"/>
      <c r="BUD116" s="23"/>
      <c r="BUE116" s="23"/>
      <c r="BUF116" s="23"/>
      <c r="BUG116" s="23"/>
      <c r="BUH116" s="23"/>
      <c r="BUI116" s="23"/>
      <c r="BUJ116" s="23"/>
      <c r="BUK116" s="23"/>
      <c r="BUL116" s="23"/>
      <c r="BUM116" s="23"/>
      <c r="BUN116" s="23"/>
      <c r="BUO116" s="23"/>
      <c r="BUP116" s="22"/>
      <c r="BUQ116" s="23"/>
      <c r="BUR116" s="23"/>
      <c r="BUS116" s="23"/>
      <c r="BUT116" s="23"/>
      <c r="BUU116" s="23"/>
      <c r="BUV116" s="23"/>
      <c r="BUW116" s="23"/>
      <c r="BUX116" s="23"/>
      <c r="BUY116" s="23"/>
      <c r="BUZ116" s="23"/>
      <c r="BVA116" s="23"/>
      <c r="BVB116" s="23"/>
      <c r="BVC116" s="23"/>
      <c r="BVD116" s="23"/>
      <c r="BVE116" s="23"/>
      <c r="BVF116" s="23"/>
      <c r="BVG116" s="23"/>
      <c r="BVH116" s="23"/>
      <c r="BVI116" s="23"/>
      <c r="BVJ116" s="23"/>
      <c r="BVK116" s="23"/>
      <c r="BVL116" s="22"/>
      <c r="BVM116" s="23"/>
      <c r="BVN116" s="23"/>
      <c r="BVO116" s="23"/>
      <c r="BVP116" s="23"/>
      <c r="BVQ116" s="23"/>
      <c r="BVR116" s="23"/>
      <c r="BVS116" s="23"/>
      <c r="BVT116" s="23"/>
      <c r="BVU116" s="23"/>
      <c r="BVV116" s="23"/>
      <c r="BVW116" s="23"/>
      <c r="BVX116" s="23"/>
      <c r="BVY116" s="23"/>
      <c r="BVZ116" s="23"/>
      <c r="BWA116" s="23"/>
      <c r="BWB116" s="23"/>
      <c r="BWC116" s="23"/>
      <c r="BWD116" s="23"/>
      <c r="BWE116" s="23"/>
      <c r="BWF116" s="23"/>
      <c r="BWG116" s="23"/>
      <c r="BWH116" s="22"/>
      <c r="BWI116" s="23"/>
      <c r="BWJ116" s="23"/>
      <c r="BWK116" s="23"/>
      <c r="BWL116" s="23"/>
      <c r="BWM116" s="23"/>
      <c r="BWN116" s="23"/>
      <c r="BWO116" s="23"/>
      <c r="BWP116" s="23"/>
      <c r="BWQ116" s="23"/>
      <c r="BWR116" s="23"/>
      <c r="BWS116" s="23"/>
      <c r="BWT116" s="23"/>
      <c r="BWU116" s="23"/>
      <c r="BWV116" s="23"/>
      <c r="BWW116" s="23"/>
      <c r="BWX116" s="23"/>
      <c r="BWY116" s="23"/>
      <c r="BWZ116" s="23"/>
      <c r="BXA116" s="23"/>
      <c r="BXB116" s="23"/>
      <c r="BXC116" s="23"/>
      <c r="BXD116" s="22"/>
      <c r="BXE116" s="23"/>
      <c r="BXF116" s="23"/>
      <c r="BXG116" s="23"/>
      <c r="BXH116" s="23"/>
      <c r="BXI116" s="23"/>
      <c r="BXJ116" s="23"/>
      <c r="BXK116" s="23"/>
      <c r="BXL116" s="23"/>
      <c r="BXM116" s="23"/>
      <c r="BXN116" s="23"/>
      <c r="BXO116" s="23"/>
      <c r="BXP116" s="23"/>
      <c r="BXQ116" s="23"/>
      <c r="BXR116" s="23"/>
      <c r="BXS116" s="23"/>
      <c r="BXT116" s="23"/>
      <c r="BXU116" s="23"/>
      <c r="BXV116" s="23"/>
      <c r="BXW116" s="23"/>
      <c r="BXX116" s="23"/>
      <c r="BXY116" s="23"/>
      <c r="BXZ116" s="22"/>
      <c r="BYA116" s="23"/>
      <c r="BYB116" s="23"/>
      <c r="BYC116" s="23"/>
      <c r="BYD116" s="23"/>
      <c r="BYE116" s="23"/>
      <c r="BYF116" s="23"/>
      <c r="BYG116" s="23"/>
      <c r="BYH116" s="23"/>
      <c r="BYI116" s="23"/>
      <c r="BYJ116" s="23"/>
      <c r="BYK116" s="23"/>
      <c r="BYL116" s="23"/>
      <c r="BYM116" s="23"/>
      <c r="BYN116" s="23"/>
      <c r="BYO116" s="23"/>
      <c r="BYP116" s="23"/>
      <c r="BYQ116" s="23"/>
      <c r="BYR116" s="23"/>
      <c r="BYS116" s="23"/>
      <c r="BYT116" s="23"/>
      <c r="BYU116" s="23"/>
      <c r="BYV116" s="22"/>
      <c r="BYW116" s="23"/>
      <c r="BYX116" s="23"/>
      <c r="BYY116" s="23"/>
      <c r="BYZ116" s="23"/>
      <c r="BZA116" s="23"/>
      <c r="BZB116" s="23"/>
      <c r="BZC116" s="23"/>
      <c r="BZD116" s="23"/>
      <c r="BZE116" s="23"/>
      <c r="BZF116" s="23"/>
      <c r="BZG116" s="23"/>
      <c r="BZH116" s="23"/>
      <c r="BZI116" s="23"/>
      <c r="BZJ116" s="23"/>
      <c r="BZK116" s="23"/>
      <c r="BZL116" s="23"/>
      <c r="BZM116" s="23"/>
      <c r="BZN116" s="23"/>
      <c r="BZO116" s="23"/>
      <c r="BZP116" s="23"/>
      <c r="BZQ116" s="23"/>
      <c r="BZR116" s="22"/>
      <c r="BZS116" s="23"/>
      <c r="BZT116" s="23"/>
      <c r="BZU116" s="23"/>
      <c r="BZV116" s="23"/>
      <c r="BZW116" s="23"/>
      <c r="BZX116" s="23"/>
      <c r="BZY116" s="23"/>
      <c r="BZZ116" s="23"/>
      <c r="CAA116" s="23"/>
      <c r="CAB116" s="23"/>
      <c r="CAC116" s="23"/>
      <c r="CAD116" s="23"/>
      <c r="CAE116" s="23"/>
      <c r="CAF116" s="23"/>
      <c r="CAG116" s="23"/>
      <c r="CAH116" s="23"/>
      <c r="CAI116" s="23"/>
      <c r="CAJ116" s="23"/>
      <c r="CAK116" s="23"/>
      <c r="CAL116" s="23"/>
      <c r="CAM116" s="23"/>
      <c r="CAN116" s="22"/>
      <c r="CAO116" s="23"/>
      <c r="CAP116" s="23"/>
      <c r="CAQ116" s="23"/>
      <c r="CAR116" s="23"/>
      <c r="CAS116" s="23"/>
      <c r="CAT116" s="23"/>
      <c r="CAU116" s="23"/>
      <c r="CAV116" s="23"/>
      <c r="CAW116" s="23"/>
      <c r="CAX116" s="23"/>
      <c r="CAY116" s="23"/>
      <c r="CAZ116" s="23"/>
      <c r="CBA116" s="23"/>
      <c r="CBB116" s="23"/>
      <c r="CBC116" s="23"/>
      <c r="CBD116" s="23"/>
      <c r="CBE116" s="23"/>
      <c r="CBF116" s="23"/>
      <c r="CBG116" s="23"/>
      <c r="CBH116" s="23"/>
      <c r="CBI116" s="23"/>
      <c r="CBJ116" s="22"/>
      <c r="CBK116" s="23"/>
      <c r="CBL116" s="23"/>
      <c r="CBM116" s="23"/>
      <c r="CBN116" s="23"/>
      <c r="CBO116" s="23"/>
      <c r="CBP116" s="23"/>
      <c r="CBQ116" s="23"/>
      <c r="CBR116" s="23"/>
      <c r="CBS116" s="23"/>
      <c r="CBT116" s="23"/>
      <c r="CBU116" s="23"/>
      <c r="CBV116" s="23"/>
      <c r="CBW116" s="23"/>
      <c r="CBX116" s="23"/>
      <c r="CBY116" s="23"/>
      <c r="CBZ116" s="23"/>
      <c r="CCA116" s="23"/>
      <c r="CCB116" s="23"/>
      <c r="CCC116" s="23"/>
      <c r="CCD116" s="23"/>
      <c r="CCE116" s="23"/>
      <c r="CCF116" s="22"/>
      <c r="CCG116" s="23"/>
      <c r="CCH116" s="23"/>
      <c r="CCI116" s="23"/>
      <c r="CCJ116" s="23"/>
      <c r="CCK116" s="23"/>
      <c r="CCL116" s="23"/>
      <c r="CCM116" s="23"/>
      <c r="CCN116" s="23"/>
      <c r="CCO116" s="23"/>
      <c r="CCP116" s="23"/>
      <c r="CCQ116" s="23"/>
      <c r="CCR116" s="23"/>
      <c r="CCS116" s="23"/>
      <c r="CCT116" s="23"/>
      <c r="CCU116" s="23"/>
      <c r="CCV116" s="23"/>
      <c r="CCW116" s="23"/>
      <c r="CCX116" s="23"/>
      <c r="CCY116" s="23"/>
      <c r="CCZ116" s="23"/>
      <c r="CDA116" s="23"/>
      <c r="CDB116" s="22"/>
      <c r="CDC116" s="23"/>
      <c r="CDD116" s="23"/>
      <c r="CDE116" s="23"/>
      <c r="CDF116" s="23"/>
      <c r="CDG116" s="23"/>
      <c r="CDH116" s="23"/>
      <c r="CDI116" s="23"/>
      <c r="CDJ116" s="23"/>
      <c r="CDK116" s="23"/>
      <c r="CDL116" s="23"/>
      <c r="CDM116" s="23"/>
      <c r="CDN116" s="23"/>
      <c r="CDO116" s="23"/>
      <c r="CDP116" s="23"/>
      <c r="CDQ116" s="23"/>
      <c r="CDR116" s="23"/>
      <c r="CDS116" s="23"/>
      <c r="CDT116" s="23"/>
      <c r="CDU116" s="23"/>
      <c r="CDV116" s="23"/>
      <c r="CDW116" s="23"/>
      <c r="CDX116" s="22"/>
      <c r="CDY116" s="23"/>
      <c r="CDZ116" s="23"/>
      <c r="CEA116" s="23"/>
      <c r="CEB116" s="23"/>
      <c r="CEC116" s="23"/>
      <c r="CED116" s="23"/>
      <c r="CEE116" s="23"/>
      <c r="CEF116" s="23"/>
      <c r="CEG116" s="23"/>
      <c r="CEH116" s="23"/>
      <c r="CEI116" s="23"/>
      <c r="CEJ116" s="23"/>
      <c r="CEK116" s="23"/>
      <c r="CEL116" s="23"/>
      <c r="CEM116" s="23"/>
      <c r="CEN116" s="23"/>
      <c r="CEO116" s="23"/>
      <c r="CEP116" s="23"/>
      <c r="CEQ116" s="23"/>
      <c r="CER116" s="23"/>
      <c r="CES116" s="23"/>
      <c r="CET116" s="22"/>
      <c r="CEU116" s="23"/>
      <c r="CEV116" s="23"/>
      <c r="CEW116" s="23"/>
      <c r="CEX116" s="23"/>
      <c r="CEY116" s="23"/>
      <c r="CEZ116" s="23"/>
      <c r="CFA116" s="23"/>
      <c r="CFB116" s="23"/>
      <c r="CFC116" s="23"/>
      <c r="CFD116" s="23"/>
      <c r="CFE116" s="23"/>
      <c r="CFF116" s="23"/>
      <c r="CFG116" s="23"/>
      <c r="CFH116" s="23"/>
      <c r="CFI116" s="23"/>
      <c r="CFJ116" s="23"/>
      <c r="CFK116" s="23"/>
      <c r="CFL116" s="23"/>
      <c r="CFM116" s="23"/>
      <c r="CFN116" s="23"/>
      <c r="CFO116" s="23"/>
      <c r="CFP116" s="22"/>
      <c r="CFQ116" s="23"/>
      <c r="CFR116" s="23"/>
      <c r="CFS116" s="23"/>
      <c r="CFT116" s="23"/>
      <c r="CFU116" s="23"/>
      <c r="CFV116" s="23"/>
      <c r="CFW116" s="23"/>
      <c r="CFX116" s="23"/>
      <c r="CFY116" s="23"/>
      <c r="CFZ116" s="23"/>
      <c r="CGA116" s="23"/>
      <c r="CGB116" s="23"/>
      <c r="CGC116" s="23"/>
      <c r="CGD116" s="23"/>
      <c r="CGE116" s="23"/>
      <c r="CGF116" s="23"/>
      <c r="CGG116" s="23"/>
      <c r="CGH116" s="23"/>
      <c r="CGI116" s="23"/>
      <c r="CGJ116" s="23"/>
      <c r="CGK116" s="23"/>
      <c r="CGL116" s="22"/>
      <c r="CGM116" s="23"/>
      <c r="CGN116" s="23"/>
      <c r="CGO116" s="23"/>
      <c r="CGP116" s="23"/>
      <c r="CGQ116" s="23"/>
      <c r="CGR116" s="23"/>
      <c r="CGS116" s="23"/>
      <c r="CGT116" s="23"/>
      <c r="CGU116" s="23"/>
      <c r="CGV116" s="23"/>
      <c r="CGW116" s="23"/>
      <c r="CGX116" s="23"/>
      <c r="CGY116" s="23"/>
      <c r="CGZ116" s="23"/>
      <c r="CHA116" s="23"/>
      <c r="CHB116" s="23"/>
      <c r="CHC116" s="23"/>
      <c r="CHD116" s="23"/>
      <c r="CHE116" s="23"/>
      <c r="CHF116" s="23"/>
      <c r="CHG116" s="23"/>
      <c r="CHH116" s="22"/>
      <c r="CHI116" s="23"/>
      <c r="CHJ116" s="23"/>
      <c r="CHK116" s="23"/>
      <c r="CHL116" s="23"/>
      <c r="CHM116" s="23"/>
      <c r="CHN116" s="23"/>
      <c r="CHO116" s="23"/>
      <c r="CHP116" s="23"/>
      <c r="CHQ116" s="23"/>
      <c r="CHR116" s="23"/>
      <c r="CHS116" s="23"/>
      <c r="CHT116" s="23"/>
      <c r="CHU116" s="23"/>
      <c r="CHV116" s="23"/>
      <c r="CHW116" s="23"/>
      <c r="CHX116" s="23"/>
      <c r="CHY116" s="23"/>
      <c r="CHZ116" s="23"/>
      <c r="CIA116" s="23"/>
      <c r="CIB116" s="23"/>
      <c r="CIC116" s="23"/>
      <c r="CID116" s="22"/>
      <c r="CIE116" s="23"/>
      <c r="CIF116" s="23"/>
      <c r="CIG116" s="23"/>
      <c r="CIH116" s="23"/>
      <c r="CII116" s="23"/>
      <c r="CIJ116" s="23"/>
      <c r="CIK116" s="23"/>
      <c r="CIL116" s="23"/>
      <c r="CIM116" s="23"/>
      <c r="CIN116" s="23"/>
      <c r="CIO116" s="23"/>
      <c r="CIP116" s="23"/>
      <c r="CIQ116" s="23"/>
      <c r="CIR116" s="23"/>
      <c r="CIS116" s="23"/>
      <c r="CIT116" s="23"/>
      <c r="CIU116" s="23"/>
      <c r="CIV116" s="23"/>
      <c r="CIW116" s="23"/>
      <c r="CIX116" s="23"/>
      <c r="CIY116" s="23"/>
      <c r="CIZ116" s="22"/>
      <c r="CJA116" s="23"/>
      <c r="CJB116" s="23"/>
      <c r="CJC116" s="23"/>
      <c r="CJD116" s="23"/>
      <c r="CJE116" s="23"/>
      <c r="CJF116" s="23"/>
      <c r="CJG116" s="23"/>
      <c r="CJH116" s="23"/>
      <c r="CJI116" s="23"/>
      <c r="CJJ116" s="23"/>
      <c r="CJK116" s="23"/>
      <c r="CJL116" s="23"/>
      <c r="CJM116" s="23"/>
      <c r="CJN116" s="23"/>
      <c r="CJO116" s="23"/>
      <c r="CJP116" s="23"/>
      <c r="CJQ116" s="23"/>
      <c r="CJR116" s="23"/>
      <c r="CJS116" s="23"/>
      <c r="CJT116" s="23"/>
      <c r="CJU116" s="23"/>
      <c r="CJV116" s="22"/>
      <c r="CJW116" s="23"/>
      <c r="CJX116" s="23"/>
      <c r="CJY116" s="23"/>
      <c r="CJZ116" s="23"/>
      <c r="CKA116" s="23"/>
      <c r="CKB116" s="23"/>
      <c r="CKC116" s="23"/>
      <c r="CKD116" s="23"/>
      <c r="CKE116" s="23"/>
      <c r="CKF116" s="23"/>
      <c r="CKG116" s="23"/>
      <c r="CKH116" s="23"/>
      <c r="CKI116" s="23"/>
      <c r="CKJ116" s="23"/>
      <c r="CKK116" s="23"/>
      <c r="CKL116" s="23"/>
      <c r="CKM116" s="23"/>
      <c r="CKN116" s="23"/>
      <c r="CKO116" s="23"/>
      <c r="CKP116" s="23"/>
      <c r="CKQ116" s="23"/>
      <c r="CKR116" s="22"/>
      <c r="CKS116" s="23"/>
      <c r="CKT116" s="23"/>
      <c r="CKU116" s="23"/>
      <c r="CKV116" s="23"/>
      <c r="CKW116" s="23"/>
      <c r="CKX116" s="23"/>
      <c r="CKY116" s="23"/>
      <c r="CKZ116" s="23"/>
      <c r="CLA116" s="23"/>
      <c r="CLB116" s="23"/>
      <c r="CLC116" s="23"/>
      <c r="CLD116" s="23"/>
      <c r="CLE116" s="23"/>
      <c r="CLF116" s="23"/>
      <c r="CLG116" s="23"/>
      <c r="CLH116" s="23"/>
      <c r="CLI116" s="23"/>
      <c r="CLJ116" s="23"/>
      <c r="CLK116" s="23"/>
      <c r="CLL116" s="23"/>
      <c r="CLM116" s="23"/>
      <c r="CLN116" s="22"/>
      <c r="CLO116" s="23"/>
      <c r="CLP116" s="23"/>
      <c r="CLQ116" s="23"/>
      <c r="CLR116" s="23"/>
      <c r="CLS116" s="23"/>
      <c r="CLT116" s="23"/>
      <c r="CLU116" s="23"/>
      <c r="CLV116" s="23"/>
      <c r="CLW116" s="23"/>
      <c r="CLX116" s="23"/>
      <c r="CLY116" s="23"/>
      <c r="CLZ116" s="23"/>
      <c r="CMA116" s="23"/>
      <c r="CMB116" s="23"/>
      <c r="CMC116" s="23"/>
      <c r="CMD116" s="23"/>
      <c r="CME116" s="23"/>
      <c r="CMF116" s="23"/>
      <c r="CMG116" s="23"/>
      <c r="CMH116" s="23"/>
      <c r="CMI116" s="23"/>
      <c r="CMJ116" s="22"/>
      <c r="CMK116" s="23"/>
      <c r="CML116" s="23"/>
      <c r="CMM116" s="23"/>
      <c r="CMN116" s="23"/>
      <c r="CMO116" s="23"/>
      <c r="CMP116" s="23"/>
      <c r="CMQ116" s="23"/>
      <c r="CMR116" s="23"/>
      <c r="CMS116" s="23"/>
      <c r="CMT116" s="23"/>
      <c r="CMU116" s="23"/>
      <c r="CMV116" s="23"/>
      <c r="CMW116" s="23"/>
      <c r="CMX116" s="23"/>
      <c r="CMY116" s="23"/>
      <c r="CMZ116" s="23"/>
      <c r="CNA116" s="23"/>
      <c r="CNB116" s="23"/>
      <c r="CNC116" s="23"/>
      <c r="CND116" s="23"/>
      <c r="CNE116" s="23"/>
      <c r="CNF116" s="22"/>
      <c r="CNG116" s="23"/>
      <c r="CNH116" s="23"/>
      <c r="CNI116" s="23"/>
      <c r="CNJ116" s="23"/>
      <c r="CNK116" s="23"/>
      <c r="CNL116" s="23"/>
      <c r="CNM116" s="23"/>
      <c r="CNN116" s="23"/>
      <c r="CNO116" s="23"/>
      <c r="CNP116" s="23"/>
      <c r="CNQ116" s="23"/>
      <c r="CNR116" s="23"/>
      <c r="CNS116" s="23"/>
      <c r="CNT116" s="23"/>
      <c r="CNU116" s="23"/>
      <c r="CNV116" s="23"/>
      <c r="CNW116" s="23"/>
      <c r="CNX116" s="23"/>
      <c r="CNY116" s="23"/>
      <c r="CNZ116" s="23"/>
      <c r="COA116" s="23"/>
      <c r="COB116" s="22"/>
      <c r="COC116" s="23"/>
      <c r="COD116" s="23"/>
      <c r="COE116" s="23"/>
      <c r="COF116" s="23"/>
      <c r="COG116" s="23"/>
      <c r="COH116" s="23"/>
      <c r="COI116" s="23"/>
      <c r="COJ116" s="23"/>
      <c r="COK116" s="23"/>
      <c r="COL116" s="23"/>
      <c r="COM116" s="23"/>
      <c r="CON116" s="23"/>
      <c r="COO116" s="23"/>
      <c r="COP116" s="23"/>
      <c r="COQ116" s="23"/>
      <c r="COR116" s="23"/>
      <c r="COS116" s="23"/>
      <c r="COT116" s="23"/>
      <c r="COU116" s="23"/>
      <c r="COV116" s="23"/>
      <c r="COW116" s="23"/>
      <c r="COX116" s="22"/>
      <c r="COY116" s="23"/>
      <c r="COZ116" s="23"/>
      <c r="CPA116" s="23"/>
      <c r="CPB116" s="23"/>
      <c r="CPC116" s="23"/>
      <c r="CPD116" s="23"/>
      <c r="CPE116" s="23"/>
      <c r="CPF116" s="23"/>
      <c r="CPG116" s="23"/>
      <c r="CPH116" s="23"/>
      <c r="CPI116" s="23"/>
      <c r="CPJ116" s="23"/>
      <c r="CPK116" s="23"/>
      <c r="CPL116" s="23"/>
      <c r="CPM116" s="23"/>
      <c r="CPN116" s="23"/>
      <c r="CPO116" s="23"/>
      <c r="CPP116" s="23"/>
      <c r="CPQ116" s="23"/>
      <c r="CPR116" s="23"/>
      <c r="CPS116" s="23"/>
      <c r="CPT116" s="22"/>
      <c r="CPU116" s="23"/>
      <c r="CPV116" s="23"/>
      <c r="CPW116" s="23"/>
      <c r="CPX116" s="23"/>
      <c r="CPY116" s="23"/>
      <c r="CPZ116" s="23"/>
      <c r="CQA116" s="23"/>
      <c r="CQB116" s="23"/>
      <c r="CQC116" s="23"/>
      <c r="CQD116" s="23"/>
      <c r="CQE116" s="23"/>
      <c r="CQF116" s="23"/>
      <c r="CQG116" s="23"/>
      <c r="CQH116" s="23"/>
      <c r="CQI116" s="23"/>
      <c r="CQJ116" s="23"/>
      <c r="CQK116" s="23"/>
      <c r="CQL116" s="23"/>
      <c r="CQM116" s="23"/>
      <c r="CQN116" s="23"/>
      <c r="CQO116" s="23"/>
      <c r="CQP116" s="22"/>
      <c r="CQQ116" s="23"/>
      <c r="CQR116" s="23"/>
      <c r="CQS116" s="23"/>
      <c r="CQT116" s="23"/>
      <c r="CQU116" s="23"/>
      <c r="CQV116" s="23"/>
      <c r="CQW116" s="23"/>
      <c r="CQX116" s="23"/>
      <c r="CQY116" s="23"/>
      <c r="CQZ116" s="23"/>
      <c r="CRA116" s="23"/>
      <c r="CRB116" s="23"/>
      <c r="CRC116" s="23"/>
      <c r="CRD116" s="23"/>
      <c r="CRE116" s="23"/>
      <c r="CRF116" s="23"/>
      <c r="CRG116" s="23"/>
      <c r="CRH116" s="23"/>
      <c r="CRI116" s="23"/>
      <c r="CRJ116" s="23"/>
      <c r="CRK116" s="23"/>
      <c r="CRL116" s="22"/>
      <c r="CRM116" s="23"/>
      <c r="CRN116" s="23"/>
      <c r="CRO116" s="23"/>
      <c r="CRP116" s="23"/>
      <c r="CRQ116" s="23"/>
      <c r="CRR116" s="23"/>
      <c r="CRS116" s="23"/>
      <c r="CRT116" s="23"/>
      <c r="CRU116" s="23"/>
      <c r="CRV116" s="23"/>
      <c r="CRW116" s="23"/>
      <c r="CRX116" s="23"/>
      <c r="CRY116" s="23"/>
      <c r="CRZ116" s="23"/>
      <c r="CSA116" s="23"/>
      <c r="CSB116" s="23"/>
      <c r="CSC116" s="23"/>
      <c r="CSD116" s="23"/>
      <c r="CSE116" s="23"/>
      <c r="CSF116" s="23"/>
      <c r="CSG116" s="23"/>
      <c r="CSH116" s="22"/>
      <c r="CSI116" s="23"/>
      <c r="CSJ116" s="23"/>
      <c r="CSK116" s="23"/>
      <c r="CSL116" s="23"/>
      <c r="CSM116" s="23"/>
      <c r="CSN116" s="23"/>
      <c r="CSO116" s="23"/>
      <c r="CSP116" s="23"/>
      <c r="CSQ116" s="23"/>
      <c r="CSR116" s="23"/>
      <c r="CSS116" s="23"/>
      <c r="CST116" s="23"/>
      <c r="CSU116" s="23"/>
      <c r="CSV116" s="23"/>
      <c r="CSW116" s="23"/>
      <c r="CSX116" s="23"/>
      <c r="CSY116" s="23"/>
      <c r="CSZ116" s="23"/>
      <c r="CTA116" s="23"/>
      <c r="CTB116" s="23"/>
      <c r="CTC116" s="23"/>
      <c r="CTD116" s="22"/>
      <c r="CTE116" s="23"/>
      <c r="CTF116" s="23"/>
      <c r="CTG116" s="23"/>
      <c r="CTH116" s="23"/>
      <c r="CTI116" s="23"/>
      <c r="CTJ116" s="23"/>
      <c r="CTK116" s="23"/>
      <c r="CTL116" s="23"/>
      <c r="CTM116" s="23"/>
      <c r="CTN116" s="23"/>
      <c r="CTO116" s="23"/>
      <c r="CTP116" s="23"/>
      <c r="CTQ116" s="23"/>
      <c r="CTR116" s="23"/>
      <c r="CTS116" s="23"/>
      <c r="CTT116" s="23"/>
      <c r="CTU116" s="23"/>
      <c r="CTV116" s="23"/>
      <c r="CTW116" s="23"/>
      <c r="CTX116" s="23"/>
      <c r="CTY116" s="23"/>
      <c r="CTZ116" s="22"/>
      <c r="CUA116" s="23"/>
      <c r="CUB116" s="23"/>
      <c r="CUC116" s="23"/>
      <c r="CUD116" s="23"/>
      <c r="CUE116" s="23"/>
      <c r="CUF116" s="23"/>
      <c r="CUG116" s="23"/>
      <c r="CUH116" s="23"/>
      <c r="CUI116" s="23"/>
      <c r="CUJ116" s="23"/>
      <c r="CUK116" s="23"/>
      <c r="CUL116" s="23"/>
      <c r="CUM116" s="23"/>
      <c r="CUN116" s="23"/>
      <c r="CUO116" s="23"/>
      <c r="CUP116" s="23"/>
      <c r="CUQ116" s="23"/>
      <c r="CUR116" s="23"/>
      <c r="CUS116" s="23"/>
      <c r="CUT116" s="23"/>
      <c r="CUU116" s="23"/>
      <c r="CUV116" s="22"/>
      <c r="CUW116" s="23"/>
      <c r="CUX116" s="23"/>
      <c r="CUY116" s="23"/>
      <c r="CUZ116" s="23"/>
      <c r="CVA116" s="23"/>
      <c r="CVB116" s="23"/>
      <c r="CVC116" s="23"/>
      <c r="CVD116" s="23"/>
      <c r="CVE116" s="23"/>
      <c r="CVF116" s="23"/>
      <c r="CVG116" s="23"/>
      <c r="CVH116" s="23"/>
      <c r="CVI116" s="23"/>
      <c r="CVJ116" s="23"/>
      <c r="CVK116" s="23"/>
      <c r="CVL116" s="23"/>
      <c r="CVM116" s="23"/>
      <c r="CVN116" s="23"/>
      <c r="CVO116" s="23"/>
      <c r="CVP116" s="23"/>
      <c r="CVQ116" s="23"/>
      <c r="CVR116" s="22"/>
      <c r="CVS116" s="23"/>
      <c r="CVT116" s="23"/>
      <c r="CVU116" s="23"/>
      <c r="CVV116" s="23"/>
      <c r="CVW116" s="23"/>
      <c r="CVX116" s="23"/>
      <c r="CVY116" s="23"/>
      <c r="CVZ116" s="23"/>
      <c r="CWA116" s="23"/>
      <c r="CWB116" s="23"/>
      <c r="CWC116" s="23"/>
      <c r="CWD116" s="23"/>
      <c r="CWE116" s="23"/>
      <c r="CWF116" s="23"/>
      <c r="CWG116" s="23"/>
      <c r="CWH116" s="23"/>
      <c r="CWI116" s="23"/>
      <c r="CWJ116" s="23"/>
      <c r="CWK116" s="23"/>
      <c r="CWL116" s="23"/>
      <c r="CWM116" s="23"/>
      <c r="CWN116" s="22"/>
      <c r="CWO116" s="23"/>
      <c r="CWP116" s="23"/>
      <c r="CWQ116" s="23"/>
      <c r="CWR116" s="23"/>
      <c r="CWS116" s="23"/>
      <c r="CWT116" s="23"/>
      <c r="CWU116" s="23"/>
      <c r="CWV116" s="23"/>
      <c r="CWW116" s="23"/>
      <c r="CWX116" s="23"/>
      <c r="CWY116" s="23"/>
      <c r="CWZ116" s="23"/>
      <c r="CXA116" s="23"/>
      <c r="CXB116" s="23"/>
      <c r="CXC116" s="23"/>
      <c r="CXD116" s="23"/>
      <c r="CXE116" s="23"/>
      <c r="CXF116" s="23"/>
      <c r="CXG116" s="23"/>
      <c r="CXH116" s="23"/>
      <c r="CXI116" s="23"/>
      <c r="CXJ116" s="22"/>
      <c r="CXK116" s="23"/>
      <c r="CXL116" s="23"/>
      <c r="CXM116" s="23"/>
      <c r="CXN116" s="23"/>
      <c r="CXO116" s="23"/>
      <c r="CXP116" s="23"/>
      <c r="CXQ116" s="23"/>
      <c r="CXR116" s="23"/>
      <c r="CXS116" s="23"/>
      <c r="CXT116" s="23"/>
      <c r="CXU116" s="23"/>
      <c r="CXV116" s="23"/>
      <c r="CXW116" s="23"/>
      <c r="CXX116" s="23"/>
      <c r="CXY116" s="23"/>
      <c r="CXZ116" s="23"/>
      <c r="CYA116" s="23"/>
      <c r="CYB116" s="23"/>
      <c r="CYC116" s="23"/>
      <c r="CYD116" s="23"/>
      <c r="CYE116" s="23"/>
      <c r="CYF116" s="22"/>
      <c r="CYG116" s="23"/>
      <c r="CYH116" s="23"/>
      <c r="CYI116" s="23"/>
      <c r="CYJ116" s="23"/>
      <c r="CYK116" s="23"/>
      <c r="CYL116" s="23"/>
      <c r="CYM116" s="23"/>
      <c r="CYN116" s="23"/>
      <c r="CYO116" s="23"/>
      <c r="CYP116" s="23"/>
      <c r="CYQ116" s="23"/>
      <c r="CYR116" s="23"/>
      <c r="CYS116" s="23"/>
      <c r="CYT116" s="23"/>
      <c r="CYU116" s="23"/>
      <c r="CYV116" s="23"/>
      <c r="CYW116" s="23"/>
      <c r="CYX116" s="23"/>
      <c r="CYY116" s="23"/>
      <c r="CYZ116" s="23"/>
      <c r="CZA116" s="23"/>
      <c r="CZB116" s="22"/>
      <c r="CZC116" s="23"/>
      <c r="CZD116" s="23"/>
      <c r="CZE116" s="23"/>
      <c r="CZF116" s="23"/>
      <c r="CZG116" s="23"/>
      <c r="CZH116" s="23"/>
      <c r="CZI116" s="23"/>
      <c r="CZJ116" s="23"/>
      <c r="CZK116" s="23"/>
      <c r="CZL116" s="23"/>
      <c r="CZM116" s="23"/>
      <c r="CZN116" s="23"/>
      <c r="CZO116" s="23"/>
      <c r="CZP116" s="23"/>
      <c r="CZQ116" s="23"/>
      <c r="CZR116" s="23"/>
      <c r="CZS116" s="23"/>
      <c r="CZT116" s="23"/>
      <c r="CZU116" s="23"/>
      <c r="CZV116" s="23"/>
      <c r="CZW116" s="23"/>
      <c r="CZX116" s="22"/>
      <c r="CZY116" s="23"/>
      <c r="CZZ116" s="23"/>
      <c r="DAA116" s="23"/>
      <c r="DAB116" s="23"/>
      <c r="DAC116" s="23"/>
      <c r="DAD116" s="23"/>
      <c r="DAE116" s="23"/>
      <c r="DAF116" s="23"/>
      <c r="DAG116" s="23"/>
      <c r="DAH116" s="23"/>
      <c r="DAI116" s="23"/>
      <c r="DAJ116" s="23"/>
      <c r="DAK116" s="23"/>
      <c r="DAL116" s="23"/>
      <c r="DAM116" s="23"/>
      <c r="DAN116" s="23"/>
      <c r="DAO116" s="23"/>
      <c r="DAP116" s="23"/>
      <c r="DAQ116" s="23"/>
      <c r="DAR116" s="23"/>
      <c r="DAS116" s="23"/>
      <c r="DAT116" s="22"/>
      <c r="DAU116" s="23"/>
      <c r="DAV116" s="23"/>
      <c r="DAW116" s="23"/>
      <c r="DAX116" s="23"/>
      <c r="DAY116" s="23"/>
      <c r="DAZ116" s="23"/>
      <c r="DBA116" s="23"/>
      <c r="DBB116" s="23"/>
      <c r="DBC116" s="23"/>
      <c r="DBD116" s="23"/>
      <c r="DBE116" s="23"/>
      <c r="DBF116" s="23"/>
      <c r="DBG116" s="23"/>
      <c r="DBH116" s="23"/>
      <c r="DBI116" s="23"/>
      <c r="DBJ116" s="23"/>
      <c r="DBK116" s="23"/>
      <c r="DBL116" s="23"/>
      <c r="DBM116" s="23"/>
      <c r="DBN116" s="23"/>
      <c r="DBO116" s="23"/>
      <c r="DBP116" s="22"/>
      <c r="DBQ116" s="23"/>
      <c r="DBR116" s="23"/>
      <c r="DBS116" s="23"/>
      <c r="DBT116" s="23"/>
      <c r="DBU116" s="23"/>
      <c r="DBV116" s="23"/>
      <c r="DBW116" s="23"/>
      <c r="DBX116" s="23"/>
      <c r="DBY116" s="23"/>
      <c r="DBZ116" s="23"/>
      <c r="DCA116" s="23"/>
      <c r="DCB116" s="23"/>
      <c r="DCC116" s="23"/>
      <c r="DCD116" s="23"/>
      <c r="DCE116" s="23"/>
      <c r="DCF116" s="23"/>
      <c r="DCG116" s="23"/>
      <c r="DCH116" s="23"/>
      <c r="DCI116" s="23"/>
      <c r="DCJ116" s="23"/>
      <c r="DCK116" s="23"/>
      <c r="DCL116" s="22"/>
      <c r="DCM116" s="23"/>
      <c r="DCN116" s="23"/>
      <c r="DCO116" s="23"/>
      <c r="DCP116" s="23"/>
      <c r="DCQ116" s="23"/>
      <c r="DCR116" s="23"/>
      <c r="DCS116" s="23"/>
      <c r="DCT116" s="23"/>
      <c r="DCU116" s="23"/>
      <c r="DCV116" s="23"/>
      <c r="DCW116" s="23"/>
      <c r="DCX116" s="23"/>
      <c r="DCY116" s="23"/>
      <c r="DCZ116" s="23"/>
      <c r="DDA116" s="23"/>
      <c r="DDB116" s="23"/>
      <c r="DDC116" s="23"/>
      <c r="DDD116" s="23"/>
      <c r="DDE116" s="23"/>
      <c r="DDF116" s="23"/>
      <c r="DDG116" s="23"/>
      <c r="DDH116" s="22"/>
      <c r="DDI116" s="23"/>
      <c r="DDJ116" s="23"/>
      <c r="DDK116" s="23"/>
      <c r="DDL116" s="23"/>
      <c r="DDM116" s="23"/>
      <c r="DDN116" s="23"/>
      <c r="DDO116" s="23"/>
      <c r="DDP116" s="23"/>
      <c r="DDQ116" s="23"/>
      <c r="DDR116" s="23"/>
      <c r="DDS116" s="23"/>
      <c r="DDT116" s="23"/>
      <c r="DDU116" s="23"/>
      <c r="DDV116" s="23"/>
      <c r="DDW116" s="23"/>
      <c r="DDX116" s="23"/>
      <c r="DDY116" s="23"/>
      <c r="DDZ116" s="23"/>
      <c r="DEA116" s="23"/>
      <c r="DEB116" s="23"/>
      <c r="DEC116" s="23"/>
      <c r="DED116" s="22"/>
      <c r="DEE116" s="23"/>
      <c r="DEF116" s="23"/>
      <c r="DEG116" s="23"/>
      <c r="DEH116" s="23"/>
      <c r="DEI116" s="23"/>
      <c r="DEJ116" s="23"/>
      <c r="DEK116" s="23"/>
      <c r="DEL116" s="23"/>
      <c r="DEM116" s="23"/>
      <c r="DEN116" s="23"/>
      <c r="DEO116" s="23"/>
      <c r="DEP116" s="23"/>
      <c r="DEQ116" s="23"/>
      <c r="DER116" s="23"/>
      <c r="DES116" s="23"/>
      <c r="DET116" s="23"/>
      <c r="DEU116" s="23"/>
      <c r="DEV116" s="23"/>
      <c r="DEW116" s="23"/>
      <c r="DEX116" s="23"/>
      <c r="DEY116" s="23"/>
      <c r="DEZ116" s="22"/>
      <c r="DFA116" s="23"/>
      <c r="DFB116" s="23"/>
      <c r="DFC116" s="23"/>
      <c r="DFD116" s="23"/>
      <c r="DFE116" s="23"/>
      <c r="DFF116" s="23"/>
      <c r="DFG116" s="23"/>
      <c r="DFH116" s="23"/>
      <c r="DFI116" s="23"/>
      <c r="DFJ116" s="23"/>
      <c r="DFK116" s="23"/>
      <c r="DFL116" s="23"/>
      <c r="DFM116" s="23"/>
      <c r="DFN116" s="23"/>
      <c r="DFO116" s="23"/>
      <c r="DFP116" s="23"/>
      <c r="DFQ116" s="23"/>
      <c r="DFR116" s="23"/>
      <c r="DFS116" s="23"/>
      <c r="DFT116" s="23"/>
      <c r="DFU116" s="23"/>
      <c r="DFV116" s="22"/>
      <c r="DFW116" s="23"/>
      <c r="DFX116" s="23"/>
      <c r="DFY116" s="23"/>
      <c r="DFZ116" s="23"/>
      <c r="DGA116" s="23"/>
      <c r="DGB116" s="23"/>
      <c r="DGC116" s="23"/>
      <c r="DGD116" s="23"/>
      <c r="DGE116" s="23"/>
      <c r="DGF116" s="23"/>
      <c r="DGG116" s="23"/>
      <c r="DGH116" s="23"/>
      <c r="DGI116" s="23"/>
      <c r="DGJ116" s="23"/>
      <c r="DGK116" s="23"/>
      <c r="DGL116" s="23"/>
      <c r="DGM116" s="23"/>
      <c r="DGN116" s="23"/>
      <c r="DGO116" s="23"/>
      <c r="DGP116" s="23"/>
      <c r="DGQ116" s="23"/>
      <c r="DGR116" s="22"/>
      <c r="DGS116" s="23"/>
      <c r="DGT116" s="23"/>
      <c r="DGU116" s="23"/>
      <c r="DGV116" s="23"/>
      <c r="DGW116" s="23"/>
      <c r="DGX116" s="23"/>
      <c r="DGY116" s="23"/>
      <c r="DGZ116" s="23"/>
      <c r="DHA116" s="23"/>
      <c r="DHB116" s="23"/>
      <c r="DHC116" s="23"/>
      <c r="DHD116" s="23"/>
      <c r="DHE116" s="23"/>
      <c r="DHF116" s="23"/>
      <c r="DHG116" s="23"/>
      <c r="DHH116" s="23"/>
      <c r="DHI116" s="23"/>
      <c r="DHJ116" s="23"/>
      <c r="DHK116" s="23"/>
      <c r="DHL116" s="23"/>
      <c r="DHM116" s="23"/>
      <c r="DHN116" s="22"/>
      <c r="DHO116" s="23"/>
      <c r="DHP116" s="23"/>
      <c r="DHQ116" s="23"/>
      <c r="DHR116" s="23"/>
      <c r="DHS116" s="23"/>
      <c r="DHT116" s="23"/>
      <c r="DHU116" s="23"/>
      <c r="DHV116" s="23"/>
      <c r="DHW116" s="23"/>
      <c r="DHX116" s="23"/>
      <c r="DHY116" s="23"/>
      <c r="DHZ116" s="23"/>
      <c r="DIA116" s="23"/>
      <c r="DIB116" s="23"/>
      <c r="DIC116" s="23"/>
      <c r="DID116" s="23"/>
      <c r="DIE116" s="23"/>
      <c r="DIF116" s="23"/>
      <c r="DIG116" s="23"/>
      <c r="DIH116" s="23"/>
      <c r="DII116" s="23"/>
      <c r="DIJ116" s="22"/>
      <c r="DIK116" s="23"/>
      <c r="DIL116" s="23"/>
      <c r="DIM116" s="23"/>
      <c r="DIN116" s="23"/>
      <c r="DIO116" s="23"/>
      <c r="DIP116" s="23"/>
      <c r="DIQ116" s="23"/>
      <c r="DIR116" s="23"/>
      <c r="DIS116" s="23"/>
      <c r="DIT116" s="23"/>
      <c r="DIU116" s="23"/>
      <c r="DIV116" s="23"/>
      <c r="DIW116" s="23"/>
      <c r="DIX116" s="23"/>
      <c r="DIY116" s="23"/>
      <c r="DIZ116" s="23"/>
      <c r="DJA116" s="23"/>
      <c r="DJB116" s="23"/>
      <c r="DJC116" s="23"/>
      <c r="DJD116" s="23"/>
      <c r="DJE116" s="23"/>
      <c r="DJF116" s="22"/>
      <c r="DJG116" s="23"/>
      <c r="DJH116" s="23"/>
      <c r="DJI116" s="23"/>
      <c r="DJJ116" s="23"/>
      <c r="DJK116" s="23"/>
      <c r="DJL116" s="23"/>
      <c r="DJM116" s="23"/>
      <c r="DJN116" s="23"/>
      <c r="DJO116" s="23"/>
      <c r="DJP116" s="23"/>
      <c r="DJQ116" s="23"/>
      <c r="DJR116" s="23"/>
      <c r="DJS116" s="23"/>
      <c r="DJT116" s="23"/>
      <c r="DJU116" s="23"/>
      <c r="DJV116" s="23"/>
      <c r="DJW116" s="23"/>
      <c r="DJX116" s="23"/>
      <c r="DJY116" s="23"/>
      <c r="DJZ116" s="23"/>
      <c r="DKA116" s="23"/>
      <c r="DKB116" s="22"/>
      <c r="DKC116" s="23"/>
      <c r="DKD116" s="23"/>
      <c r="DKE116" s="23"/>
      <c r="DKF116" s="23"/>
      <c r="DKG116" s="23"/>
      <c r="DKH116" s="23"/>
      <c r="DKI116" s="23"/>
      <c r="DKJ116" s="23"/>
      <c r="DKK116" s="23"/>
      <c r="DKL116" s="23"/>
      <c r="DKM116" s="23"/>
      <c r="DKN116" s="23"/>
      <c r="DKO116" s="23"/>
      <c r="DKP116" s="23"/>
      <c r="DKQ116" s="23"/>
      <c r="DKR116" s="23"/>
      <c r="DKS116" s="23"/>
      <c r="DKT116" s="23"/>
      <c r="DKU116" s="23"/>
      <c r="DKV116" s="23"/>
      <c r="DKW116" s="23"/>
      <c r="DKX116" s="22"/>
      <c r="DKY116" s="23"/>
      <c r="DKZ116" s="23"/>
      <c r="DLA116" s="23"/>
      <c r="DLB116" s="23"/>
      <c r="DLC116" s="23"/>
      <c r="DLD116" s="23"/>
      <c r="DLE116" s="23"/>
      <c r="DLF116" s="23"/>
      <c r="DLG116" s="23"/>
      <c r="DLH116" s="23"/>
      <c r="DLI116" s="23"/>
      <c r="DLJ116" s="23"/>
      <c r="DLK116" s="23"/>
      <c r="DLL116" s="23"/>
      <c r="DLM116" s="23"/>
      <c r="DLN116" s="23"/>
      <c r="DLO116" s="23"/>
      <c r="DLP116" s="23"/>
      <c r="DLQ116" s="23"/>
      <c r="DLR116" s="23"/>
      <c r="DLS116" s="23"/>
      <c r="DLT116" s="22"/>
      <c r="DLU116" s="23"/>
      <c r="DLV116" s="23"/>
      <c r="DLW116" s="23"/>
      <c r="DLX116" s="23"/>
      <c r="DLY116" s="23"/>
      <c r="DLZ116" s="23"/>
      <c r="DMA116" s="23"/>
      <c r="DMB116" s="23"/>
      <c r="DMC116" s="23"/>
      <c r="DMD116" s="23"/>
      <c r="DME116" s="23"/>
      <c r="DMF116" s="23"/>
      <c r="DMG116" s="23"/>
      <c r="DMH116" s="23"/>
      <c r="DMI116" s="23"/>
      <c r="DMJ116" s="23"/>
      <c r="DMK116" s="23"/>
      <c r="DML116" s="23"/>
      <c r="DMM116" s="23"/>
      <c r="DMN116" s="23"/>
      <c r="DMO116" s="23"/>
      <c r="DMP116" s="22"/>
      <c r="DMQ116" s="23"/>
      <c r="DMR116" s="23"/>
      <c r="DMS116" s="23"/>
      <c r="DMT116" s="23"/>
      <c r="DMU116" s="23"/>
      <c r="DMV116" s="23"/>
      <c r="DMW116" s="23"/>
      <c r="DMX116" s="23"/>
      <c r="DMY116" s="23"/>
      <c r="DMZ116" s="23"/>
      <c r="DNA116" s="23"/>
      <c r="DNB116" s="23"/>
      <c r="DNC116" s="23"/>
      <c r="DND116" s="23"/>
      <c r="DNE116" s="23"/>
      <c r="DNF116" s="23"/>
      <c r="DNG116" s="23"/>
      <c r="DNH116" s="23"/>
      <c r="DNI116" s="23"/>
      <c r="DNJ116" s="23"/>
      <c r="DNK116" s="23"/>
      <c r="DNL116" s="22"/>
      <c r="DNM116" s="23"/>
      <c r="DNN116" s="23"/>
      <c r="DNO116" s="23"/>
      <c r="DNP116" s="23"/>
      <c r="DNQ116" s="23"/>
      <c r="DNR116" s="23"/>
      <c r="DNS116" s="23"/>
      <c r="DNT116" s="23"/>
      <c r="DNU116" s="23"/>
      <c r="DNV116" s="23"/>
      <c r="DNW116" s="23"/>
      <c r="DNX116" s="23"/>
      <c r="DNY116" s="23"/>
      <c r="DNZ116" s="23"/>
      <c r="DOA116" s="23"/>
      <c r="DOB116" s="23"/>
      <c r="DOC116" s="23"/>
      <c r="DOD116" s="23"/>
      <c r="DOE116" s="23"/>
      <c r="DOF116" s="23"/>
      <c r="DOG116" s="23"/>
      <c r="DOH116" s="22"/>
      <c r="DOI116" s="23"/>
      <c r="DOJ116" s="23"/>
      <c r="DOK116" s="23"/>
      <c r="DOL116" s="23"/>
      <c r="DOM116" s="23"/>
      <c r="DON116" s="23"/>
      <c r="DOO116" s="23"/>
      <c r="DOP116" s="23"/>
      <c r="DOQ116" s="23"/>
      <c r="DOR116" s="23"/>
      <c r="DOS116" s="23"/>
      <c r="DOT116" s="23"/>
      <c r="DOU116" s="23"/>
      <c r="DOV116" s="23"/>
      <c r="DOW116" s="23"/>
      <c r="DOX116" s="23"/>
      <c r="DOY116" s="23"/>
      <c r="DOZ116" s="23"/>
      <c r="DPA116" s="23"/>
      <c r="DPB116" s="23"/>
      <c r="DPC116" s="23"/>
      <c r="DPD116" s="22"/>
      <c r="DPE116" s="23"/>
      <c r="DPF116" s="23"/>
      <c r="DPG116" s="23"/>
      <c r="DPH116" s="23"/>
      <c r="DPI116" s="23"/>
      <c r="DPJ116" s="23"/>
      <c r="DPK116" s="23"/>
      <c r="DPL116" s="23"/>
      <c r="DPM116" s="23"/>
      <c r="DPN116" s="23"/>
      <c r="DPO116" s="23"/>
      <c r="DPP116" s="23"/>
      <c r="DPQ116" s="23"/>
      <c r="DPR116" s="23"/>
      <c r="DPS116" s="23"/>
      <c r="DPT116" s="23"/>
      <c r="DPU116" s="23"/>
      <c r="DPV116" s="23"/>
      <c r="DPW116" s="23"/>
      <c r="DPX116" s="23"/>
      <c r="DPY116" s="23"/>
      <c r="DPZ116" s="22"/>
      <c r="DQA116" s="23"/>
      <c r="DQB116" s="23"/>
      <c r="DQC116" s="23"/>
      <c r="DQD116" s="23"/>
      <c r="DQE116" s="23"/>
      <c r="DQF116" s="23"/>
      <c r="DQG116" s="23"/>
      <c r="DQH116" s="23"/>
      <c r="DQI116" s="23"/>
      <c r="DQJ116" s="23"/>
      <c r="DQK116" s="23"/>
      <c r="DQL116" s="23"/>
      <c r="DQM116" s="23"/>
      <c r="DQN116" s="23"/>
      <c r="DQO116" s="23"/>
      <c r="DQP116" s="23"/>
      <c r="DQQ116" s="23"/>
      <c r="DQR116" s="23"/>
      <c r="DQS116" s="23"/>
      <c r="DQT116" s="23"/>
      <c r="DQU116" s="23"/>
      <c r="DQV116" s="22"/>
      <c r="DQW116" s="23"/>
      <c r="DQX116" s="23"/>
      <c r="DQY116" s="23"/>
      <c r="DQZ116" s="23"/>
      <c r="DRA116" s="23"/>
      <c r="DRB116" s="23"/>
      <c r="DRC116" s="23"/>
      <c r="DRD116" s="23"/>
      <c r="DRE116" s="23"/>
      <c r="DRF116" s="23"/>
      <c r="DRG116" s="23"/>
      <c r="DRH116" s="23"/>
      <c r="DRI116" s="23"/>
      <c r="DRJ116" s="23"/>
      <c r="DRK116" s="23"/>
      <c r="DRL116" s="23"/>
      <c r="DRM116" s="23"/>
      <c r="DRN116" s="23"/>
      <c r="DRO116" s="23"/>
      <c r="DRP116" s="23"/>
      <c r="DRQ116" s="23"/>
      <c r="DRR116" s="22"/>
      <c r="DRS116" s="23"/>
      <c r="DRT116" s="23"/>
      <c r="DRU116" s="23"/>
      <c r="DRV116" s="23"/>
      <c r="DRW116" s="23"/>
      <c r="DRX116" s="23"/>
      <c r="DRY116" s="23"/>
      <c r="DRZ116" s="23"/>
      <c r="DSA116" s="23"/>
      <c r="DSB116" s="23"/>
      <c r="DSC116" s="23"/>
      <c r="DSD116" s="23"/>
      <c r="DSE116" s="23"/>
      <c r="DSF116" s="23"/>
      <c r="DSG116" s="23"/>
      <c r="DSH116" s="23"/>
      <c r="DSI116" s="23"/>
      <c r="DSJ116" s="23"/>
      <c r="DSK116" s="23"/>
      <c r="DSL116" s="23"/>
      <c r="DSM116" s="23"/>
      <c r="DSN116" s="22"/>
      <c r="DSO116" s="23"/>
      <c r="DSP116" s="23"/>
      <c r="DSQ116" s="23"/>
      <c r="DSR116" s="23"/>
      <c r="DSS116" s="23"/>
      <c r="DST116" s="23"/>
      <c r="DSU116" s="23"/>
      <c r="DSV116" s="23"/>
      <c r="DSW116" s="23"/>
      <c r="DSX116" s="23"/>
      <c r="DSY116" s="23"/>
      <c r="DSZ116" s="23"/>
      <c r="DTA116" s="23"/>
      <c r="DTB116" s="23"/>
      <c r="DTC116" s="23"/>
      <c r="DTD116" s="23"/>
      <c r="DTE116" s="23"/>
      <c r="DTF116" s="23"/>
      <c r="DTG116" s="23"/>
      <c r="DTH116" s="23"/>
      <c r="DTI116" s="23"/>
      <c r="DTJ116" s="22"/>
      <c r="DTK116" s="23"/>
      <c r="DTL116" s="23"/>
      <c r="DTM116" s="23"/>
      <c r="DTN116" s="23"/>
      <c r="DTO116" s="23"/>
      <c r="DTP116" s="23"/>
      <c r="DTQ116" s="23"/>
      <c r="DTR116" s="23"/>
      <c r="DTS116" s="23"/>
      <c r="DTT116" s="23"/>
      <c r="DTU116" s="23"/>
      <c r="DTV116" s="23"/>
      <c r="DTW116" s="23"/>
      <c r="DTX116" s="23"/>
      <c r="DTY116" s="23"/>
      <c r="DTZ116" s="23"/>
      <c r="DUA116" s="23"/>
      <c r="DUB116" s="23"/>
      <c r="DUC116" s="23"/>
      <c r="DUD116" s="23"/>
      <c r="DUE116" s="23"/>
      <c r="DUF116" s="22"/>
      <c r="DUG116" s="23"/>
      <c r="DUH116" s="23"/>
      <c r="DUI116" s="23"/>
      <c r="DUJ116" s="23"/>
      <c r="DUK116" s="23"/>
      <c r="DUL116" s="23"/>
      <c r="DUM116" s="23"/>
      <c r="DUN116" s="23"/>
      <c r="DUO116" s="23"/>
      <c r="DUP116" s="23"/>
      <c r="DUQ116" s="23"/>
      <c r="DUR116" s="23"/>
      <c r="DUS116" s="23"/>
      <c r="DUT116" s="23"/>
      <c r="DUU116" s="23"/>
      <c r="DUV116" s="23"/>
      <c r="DUW116" s="23"/>
      <c r="DUX116" s="23"/>
      <c r="DUY116" s="23"/>
      <c r="DUZ116" s="23"/>
      <c r="DVA116" s="23"/>
      <c r="DVB116" s="22"/>
      <c r="DVC116" s="23"/>
      <c r="DVD116" s="23"/>
      <c r="DVE116" s="23"/>
      <c r="DVF116" s="23"/>
      <c r="DVG116" s="23"/>
      <c r="DVH116" s="23"/>
      <c r="DVI116" s="23"/>
      <c r="DVJ116" s="23"/>
      <c r="DVK116" s="23"/>
      <c r="DVL116" s="23"/>
      <c r="DVM116" s="23"/>
      <c r="DVN116" s="23"/>
      <c r="DVO116" s="23"/>
      <c r="DVP116" s="23"/>
      <c r="DVQ116" s="23"/>
      <c r="DVR116" s="23"/>
      <c r="DVS116" s="23"/>
      <c r="DVT116" s="23"/>
      <c r="DVU116" s="23"/>
      <c r="DVV116" s="23"/>
      <c r="DVW116" s="23"/>
      <c r="DVX116" s="22"/>
      <c r="DVY116" s="23"/>
      <c r="DVZ116" s="23"/>
      <c r="DWA116" s="23"/>
      <c r="DWB116" s="23"/>
      <c r="DWC116" s="23"/>
      <c r="DWD116" s="23"/>
      <c r="DWE116" s="23"/>
      <c r="DWF116" s="23"/>
      <c r="DWG116" s="23"/>
      <c r="DWH116" s="23"/>
      <c r="DWI116" s="23"/>
      <c r="DWJ116" s="23"/>
      <c r="DWK116" s="23"/>
      <c r="DWL116" s="23"/>
      <c r="DWM116" s="23"/>
      <c r="DWN116" s="23"/>
      <c r="DWO116" s="23"/>
      <c r="DWP116" s="23"/>
      <c r="DWQ116" s="23"/>
      <c r="DWR116" s="23"/>
      <c r="DWS116" s="23"/>
      <c r="DWT116" s="22"/>
      <c r="DWU116" s="23"/>
      <c r="DWV116" s="23"/>
      <c r="DWW116" s="23"/>
      <c r="DWX116" s="23"/>
      <c r="DWY116" s="23"/>
      <c r="DWZ116" s="23"/>
      <c r="DXA116" s="23"/>
      <c r="DXB116" s="23"/>
      <c r="DXC116" s="23"/>
      <c r="DXD116" s="23"/>
      <c r="DXE116" s="23"/>
      <c r="DXF116" s="23"/>
      <c r="DXG116" s="23"/>
      <c r="DXH116" s="23"/>
      <c r="DXI116" s="23"/>
      <c r="DXJ116" s="23"/>
      <c r="DXK116" s="23"/>
      <c r="DXL116" s="23"/>
      <c r="DXM116" s="23"/>
      <c r="DXN116" s="23"/>
      <c r="DXO116" s="23"/>
      <c r="DXP116" s="22"/>
      <c r="DXQ116" s="23"/>
      <c r="DXR116" s="23"/>
      <c r="DXS116" s="23"/>
      <c r="DXT116" s="23"/>
      <c r="DXU116" s="23"/>
      <c r="DXV116" s="23"/>
      <c r="DXW116" s="23"/>
      <c r="DXX116" s="23"/>
      <c r="DXY116" s="23"/>
      <c r="DXZ116" s="23"/>
      <c r="DYA116" s="23"/>
      <c r="DYB116" s="23"/>
      <c r="DYC116" s="23"/>
      <c r="DYD116" s="23"/>
      <c r="DYE116" s="23"/>
      <c r="DYF116" s="23"/>
      <c r="DYG116" s="23"/>
      <c r="DYH116" s="23"/>
      <c r="DYI116" s="23"/>
      <c r="DYJ116" s="23"/>
      <c r="DYK116" s="23"/>
      <c r="DYL116" s="22"/>
      <c r="DYM116" s="23"/>
      <c r="DYN116" s="23"/>
      <c r="DYO116" s="23"/>
      <c r="DYP116" s="23"/>
      <c r="DYQ116" s="23"/>
      <c r="DYR116" s="23"/>
      <c r="DYS116" s="23"/>
      <c r="DYT116" s="23"/>
      <c r="DYU116" s="23"/>
      <c r="DYV116" s="23"/>
      <c r="DYW116" s="23"/>
      <c r="DYX116" s="23"/>
      <c r="DYY116" s="23"/>
      <c r="DYZ116" s="23"/>
      <c r="DZA116" s="23"/>
      <c r="DZB116" s="23"/>
      <c r="DZC116" s="23"/>
      <c r="DZD116" s="23"/>
      <c r="DZE116" s="23"/>
      <c r="DZF116" s="23"/>
      <c r="DZG116" s="23"/>
      <c r="DZH116" s="22"/>
      <c r="DZI116" s="23"/>
      <c r="DZJ116" s="23"/>
      <c r="DZK116" s="23"/>
      <c r="DZL116" s="23"/>
      <c r="DZM116" s="23"/>
      <c r="DZN116" s="23"/>
      <c r="DZO116" s="23"/>
      <c r="DZP116" s="23"/>
      <c r="DZQ116" s="23"/>
      <c r="DZR116" s="23"/>
      <c r="DZS116" s="23"/>
      <c r="DZT116" s="23"/>
      <c r="DZU116" s="23"/>
      <c r="DZV116" s="23"/>
      <c r="DZW116" s="23"/>
      <c r="DZX116" s="23"/>
      <c r="DZY116" s="23"/>
      <c r="DZZ116" s="23"/>
      <c r="EAA116" s="23"/>
      <c r="EAB116" s="23"/>
      <c r="EAC116" s="23"/>
      <c r="EAD116" s="22"/>
      <c r="EAE116" s="23"/>
      <c r="EAF116" s="23"/>
      <c r="EAG116" s="23"/>
      <c r="EAH116" s="23"/>
      <c r="EAI116" s="23"/>
      <c r="EAJ116" s="23"/>
      <c r="EAK116" s="23"/>
      <c r="EAL116" s="23"/>
      <c r="EAM116" s="23"/>
      <c r="EAN116" s="23"/>
      <c r="EAO116" s="23"/>
      <c r="EAP116" s="23"/>
      <c r="EAQ116" s="23"/>
      <c r="EAR116" s="23"/>
      <c r="EAS116" s="23"/>
      <c r="EAT116" s="23"/>
      <c r="EAU116" s="23"/>
      <c r="EAV116" s="23"/>
      <c r="EAW116" s="23"/>
      <c r="EAX116" s="23"/>
      <c r="EAY116" s="23"/>
      <c r="EAZ116" s="22"/>
      <c r="EBA116" s="23"/>
      <c r="EBB116" s="23"/>
      <c r="EBC116" s="23"/>
      <c r="EBD116" s="23"/>
      <c r="EBE116" s="23"/>
      <c r="EBF116" s="23"/>
      <c r="EBG116" s="23"/>
      <c r="EBH116" s="23"/>
      <c r="EBI116" s="23"/>
      <c r="EBJ116" s="23"/>
      <c r="EBK116" s="23"/>
      <c r="EBL116" s="23"/>
      <c r="EBM116" s="23"/>
      <c r="EBN116" s="23"/>
      <c r="EBO116" s="23"/>
      <c r="EBP116" s="23"/>
      <c r="EBQ116" s="23"/>
      <c r="EBR116" s="23"/>
      <c r="EBS116" s="23"/>
      <c r="EBT116" s="23"/>
      <c r="EBU116" s="23"/>
      <c r="EBV116" s="22"/>
      <c r="EBW116" s="23"/>
      <c r="EBX116" s="23"/>
      <c r="EBY116" s="23"/>
      <c r="EBZ116" s="23"/>
      <c r="ECA116" s="23"/>
      <c r="ECB116" s="23"/>
      <c r="ECC116" s="23"/>
      <c r="ECD116" s="23"/>
      <c r="ECE116" s="23"/>
      <c r="ECF116" s="23"/>
      <c r="ECG116" s="23"/>
      <c r="ECH116" s="23"/>
      <c r="ECI116" s="23"/>
      <c r="ECJ116" s="23"/>
      <c r="ECK116" s="23"/>
      <c r="ECL116" s="23"/>
      <c r="ECM116" s="23"/>
      <c r="ECN116" s="23"/>
      <c r="ECO116" s="23"/>
      <c r="ECP116" s="23"/>
      <c r="ECQ116" s="23"/>
      <c r="ECR116" s="22"/>
      <c r="ECS116" s="23"/>
      <c r="ECT116" s="23"/>
      <c r="ECU116" s="23"/>
      <c r="ECV116" s="23"/>
      <c r="ECW116" s="23"/>
      <c r="ECX116" s="23"/>
      <c r="ECY116" s="23"/>
      <c r="ECZ116" s="23"/>
      <c r="EDA116" s="23"/>
      <c r="EDB116" s="23"/>
      <c r="EDC116" s="23"/>
      <c r="EDD116" s="23"/>
      <c r="EDE116" s="23"/>
      <c r="EDF116" s="23"/>
      <c r="EDG116" s="23"/>
      <c r="EDH116" s="23"/>
      <c r="EDI116" s="23"/>
      <c r="EDJ116" s="23"/>
      <c r="EDK116" s="23"/>
      <c r="EDL116" s="23"/>
      <c r="EDM116" s="23"/>
      <c r="EDN116" s="22"/>
      <c r="EDO116" s="23"/>
      <c r="EDP116" s="23"/>
      <c r="EDQ116" s="23"/>
      <c r="EDR116" s="23"/>
      <c r="EDS116" s="23"/>
      <c r="EDT116" s="23"/>
      <c r="EDU116" s="23"/>
      <c r="EDV116" s="23"/>
      <c r="EDW116" s="23"/>
      <c r="EDX116" s="23"/>
      <c r="EDY116" s="23"/>
      <c r="EDZ116" s="23"/>
      <c r="EEA116" s="23"/>
      <c r="EEB116" s="23"/>
      <c r="EEC116" s="23"/>
      <c r="EED116" s="23"/>
      <c r="EEE116" s="23"/>
      <c r="EEF116" s="23"/>
      <c r="EEG116" s="23"/>
      <c r="EEH116" s="23"/>
      <c r="EEI116" s="23"/>
      <c r="EEJ116" s="22"/>
      <c r="EEK116" s="23"/>
      <c r="EEL116" s="23"/>
      <c r="EEM116" s="23"/>
      <c r="EEN116" s="23"/>
      <c r="EEO116" s="23"/>
      <c r="EEP116" s="23"/>
      <c r="EEQ116" s="23"/>
      <c r="EER116" s="23"/>
      <c r="EES116" s="23"/>
      <c r="EET116" s="23"/>
      <c r="EEU116" s="23"/>
      <c r="EEV116" s="23"/>
      <c r="EEW116" s="23"/>
      <c r="EEX116" s="23"/>
      <c r="EEY116" s="23"/>
      <c r="EEZ116" s="23"/>
      <c r="EFA116" s="23"/>
      <c r="EFB116" s="23"/>
      <c r="EFC116" s="23"/>
      <c r="EFD116" s="23"/>
      <c r="EFE116" s="23"/>
      <c r="EFF116" s="22"/>
      <c r="EFG116" s="23"/>
      <c r="EFH116" s="23"/>
      <c r="EFI116" s="23"/>
      <c r="EFJ116" s="23"/>
      <c r="EFK116" s="23"/>
      <c r="EFL116" s="23"/>
      <c r="EFM116" s="23"/>
      <c r="EFN116" s="23"/>
      <c r="EFO116" s="23"/>
      <c r="EFP116" s="23"/>
      <c r="EFQ116" s="23"/>
      <c r="EFR116" s="23"/>
      <c r="EFS116" s="23"/>
      <c r="EFT116" s="23"/>
      <c r="EFU116" s="23"/>
      <c r="EFV116" s="23"/>
      <c r="EFW116" s="23"/>
      <c r="EFX116" s="23"/>
      <c r="EFY116" s="23"/>
      <c r="EFZ116" s="23"/>
      <c r="EGA116" s="23"/>
      <c r="EGB116" s="22"/>
      <c r="EGC116" s="23"/>
      <c r="EGD116" s="23"/>
      <c r="EGE116" s="23"/>
      <c r="EGF116" s="23"/>
      <c r="EGG116" s="23"/>
      <c r="EGH116" s="23"/>
      <c r="EGI116" s="23"/>
      <c r="EGJ116" s="23"/>
      <c r="EGK116" s="23"/>
      <c r="EGL116" s="23"/>
      <c r="EGM116" s="23"/>
      <c r="EGN116" s="23"/>
      <c r="EGO116" s="23"/>
      <c r="EGP116" s="23"/>
      <c r="EGQ116" s="23"/>
      <c r="EGR116" s="23"/>
      <c r="EGS116" s="23"/>
      <c r="EGT116" s="23"/>
      <c r="EGU116" s="23"/>
      <c r="EGV116" s="23"/>
      <c r="EGW116" s="23"/>
      <c r="EGX116" s="22"/>
      <c r="EGY116" s="23"/>
      <c r="EGZ116" s="23"/>
      <c r="EHA116" s="23"/>
      <c r="EHB116" s="23"/>
      <c r="EHC116" s="23"/>
      <c r="EHD116" s="23"/>
      <c r="EHE116" s="23"/>
      <c r="EHF116" s="23"/>
      <c r="EHG116" s="23"/>
      <c r="EHH116" s="23"/>
      <c r="EHI116" s="23"/>
      <c r="EHJ116" s="23"/>
      <c r="EHK116" s="23"/>
      <c r="EHL116" s="23"/>
      <c r="EHM116" s="23"/>
      <c r="EHN116" s="23"/>
      <c r="EHO116" s="23"/>
      <c r="EHP116" s="23"/>
      <c r="EHQ116" s="23"/>
      <c r="EHR116" s="23"/>
      <c r="EHS116" s="23"/>
      <c r="EHT116" s="22"/>
      <c r="EHU116" s="23"/>
      <c r="EHV116" s="23"/>
      <c r="EHW116" s="23"/>
      <c r="EHX116" s="23"/>
      <c r="EHY116" s="23"/>
      <c r="EHZ116" s="23"/>
      <c r="EIA116" s="23"/>
      <c r="EIB116" s="23"/>
      <c r="EIC116" s="23"/>
      <c r="EID116" s="23"/>
      <c r="EIE116" s="23"/>
      <c r="EIF116" s="23"/>
      <c r="EIG116" s="23"/>
      <c r="EIH116" s="23"/>
      <c r="EII116" s="23"/>
      <c r="EIJ116" s="23"/>
      <c r="EIK116" s="23"/>
      <c r="EIL116" s="23"/>
      <c r="EIM116" s="23"/>
      <c r="EIN116" s="23"/>
      <c r="EIO116" s="23"/>
      <c r="EIP116" s="22"/>
      <c r="EIQ116" s="23"/>
      <c r="EIR116" s="23"/>
      <c r="EIS116" s="23"/>
      <c r="EIT116" s="23"/>
      <c r="EIU116" s="23"/>
      <c r="EIV116" s="23"/>
      <c r="EIW116" s="23"/>
      <c r="EIX116" s="23"/>
      <c r="EIY116" s="23"/>
      <c r="EIZ116" s="23"/>
      <c r="EJA116" s="23"/>
      <c r="EJB116" s="23"/>
      <c r="EJC116" s="23"/>
      <c r="EJD116" s="23"/>
      <c r="EJE116" s="23"/>
      <c r="EJF116" s="23"/>
      <c r="EJG116" s="23"/>
      <c r="EJH116" s="23"/>
      <c r="EJI116" s="23"/>
      <c r="EJJ116" s="23"/>
      <c r="EJK116" s="23"/>
      <c r="EJL116" s="22"/>
      <c r="EJM116" s="23"/>
      <c r="EJN116" s="23"/>
      <c r="EJO116" s="23"/>
      <c r="EJP116" s="23"/>
      <c r="EJQ116" s="23"/>
      <c r="EJR116" s="23"/>
      <c r="EJS116" s="23"/>
      <c r="EJT116" s="23"/>
      <c r="EJU116" s="23"/>
      <c r="EJV116" s="23"/>
      <c r="EJW116" s="23"/>
      <c r="EJX116" s="23"/>
      <c r="EJY116" s="23"/>
      <c r="EJZ116" s="23"/>
      <c r="EKA116" s="23"/>
      <c r="EKB116" s="23"/>
      <c r="EKC116" s="23"/>
      <c r="EKD116" s="23"/>
      <c r="EKE116" s="23"/>
      <c r="EKF116" s="23"/>
      <c r="EKG116" s="23"/>
      <c r="EKH116" s="22"/>
      <c r="EKI116" s="23"/>
      <c r="EKJ116" s="23"/>
      <c r="EKK116" s="23"/>
      <c r="EKL116" s="23"/>
      <c r="EKM116" s="23"/>
      <c r="EKN116" s="23"/>
      <c r="EKO116" s="23"/>
      <c r="EKP116" s="23"/>
      <c r="EKQ116" s="23"/>
      <c r="EKR116" s="23"/>
      <c r="EKS116" s="23"/>
      <c r="EKT116" s="23"/>
      <c r="EKU116" s="23"/>
      <c r="EKV116" s="23"/>
      <c r="EKW116" s="23"/>
      <c r="EKX116" s="23"/>
      <c r="EKY116" s="23"/>
      <c r="EKZ116" s="23"/>
      <c r="ELA116" s="23"/>
      <c r="ELB116" s="23"/>
      <c r="ELC116" s="23"/>
      <c r="ELD116" s="22"/>
      <c r="ELE116" s="23"/>
      <c r="ELF116" s="23"/>
      <c r="ELG116" s="23"/>
      <c r="ELH116" s="23"/>
      <c r="ELI116" s="23"/>
      <c r="ELJ116" s="23"/>
      <c r="ELK116" s="23"/>
      <c r="ELL116" s="23"/>
      <c r="ELM116" s="23"/>
      <c r="ELN116" s="23"/>
      <c r="ELO116" s="23"/>
      <c r="ELP116" s="23"/>
      <c r="ELQ116" s="23"/>
      <c r="ELR116" s="23"/>
      <c r="ELS116" s="23"/>
      <c r="ELT116" s="23"/>
      <c r="ELU116" s="23"/>
      <c r="ELV116" s="23"/>
      <c r="ELW116" s="23"/>
      <c r="ELX116" s="23"/>
      <c r="ELY116" s="23"/>
      <c r="ELZ116" s="22"/>
      <c r="EMA116" s="23"/>
      <c r="EMB116" s="23"/>
      <c r="EMC116" s="23"/>
      <c r="EMD116" s="23"/>
      <c r="EME116" s="23"/>
      <c r="EMF116" s="23"/>
      <c r="EMG116" s="23"/>
      <c r="EMH116" s="23"/>
      <c r="EMI116" s="23"/>
      <c r="EMJ116" s="23"/>
      <c r="EMK116" s="23"/>
      <c r="EML116" s="23"/>
      <c r="EMM116" s="23"/>
      <c r="EMN116" s="23"/>
      <c r="EMO116" s="23"/>
      <c r="EMP116" s="23"/>
      <c r="EMQ116" s="23"/>
      <c r="EMR116" s="23"/>
      <c r="EMS116" s="23"/>
      <c r="EMT116" s="23"/>
      <c r="EMU116" s="23"/>
      <c r="EMV116" s="22"/>
      <c r="EMW116" s="23"/>
      <c r="EMX116" s="23"/>
      <c r="EMY116" s="23"/>
      <c r="EMZ116" s="23"/>
      <c r="ENA116" s="23"/>
      <c r="ENB116" s="23"/>
      <c r="ENC116" s="23"/>
      <c r="END116" s="23"/>
      <c r="ENE116" s="23"/>
      <c r="ENF116" s="23"/>
      <c r="ENG116" s="23"/>
      <c r="ENH116" s="23"/>
      <c r="ENI116" s="23"/>
      <c r="ENJ116" s="23"/>
      <c r="ENK116" s="23"/>
      <c r="ENL116" s="23"/>
      <c r="ENM116" s="23"/>
      <c r="ENN116" s="23"/>
      <c r="ENO116" s="23"/>
      <c r="ENP116" s="23"/>
      <c r="ENQ116" s="23"/>
      <c r="ENR116" s="22"/>
      <c r="ENS116" s="23"/>
      <c r="ENT116" s="23"/>
      <c r="ENU116" s="23"/>
      <c r="ENV116" s="23"/>
      <c r="ENW116" s="23"/>
      <c r="ENX116" s="23"/>
      <c r="ENY116" s="23"/>
      <c r="ENZ116" s="23"/>
      <c r="EOA116" s="23"/>
      <c r="EOB116" s="23"/>
      <c r="EOC116" s="23"/>
      <c r="EOD116" s="23"/>
      <c r="EOE116" s="23"/>
      <c r="EOF116" s="23"/>
      <c r="EOG116" s="23"/>
      <c r="EOH116" s="23"/>
      <c r="EOI116" s="23"/>
      <c r="EOJ116" s="23"/>
      <c r="EOK116" s="23"/>
      <c r="EOL116" s="23"/>
      <c r="EOM116" s="23"/>
      <c r="EON116" s="22"/>
      <c r="EOO116" s="23"/>
      <c r="EOP116" s="23"/>
      <c r="EOQ116" s="23"/>
      <c r="EOR116" s="23"/>
      <c r="EOS116" s="23"/>
      <c r="EOT116" s="23"/>
      <c r="EOU116" s="23"/>
      <c r="EOV116" s="23"/>
      <c r="EOW116" s="23"/>
      <c r="EOX116" s="23"/>
      <c r="EOY116" s="23"/>
      <c r="EOZ116" s="23"/>
      <c r="EPA116" s="23"/>
      <c r="EPB116" s="23"/>
      <c r="EPC116" s="23"/>
      <c r="EPD116" s="23"/>
      <c r="EPE116" s="23"/>
      <c r="EPF116" s="23"/>
      <c r="EPG116" s="23"/>
      <c r="EPH116" s="23"/>
      <c r="EPI116" s="23"/>
      <c r="EPJ116" s="22"/>
      <c r="EPK116" s="23"/>
      <c r="EPL116" s="23"/>
      <c r="EPM116" s="23"/>
      <c r="EPN116" s="23"/>
      <c r="EPO116" s="23"/>
      <c r="EPP116" s="23"/>
      <c r="EPQ116" s="23"/>
      <c r="EPR116" s="23"/>
      <c r="EPS116" s="23"/>
      <c r="EPT116" s="23"/>
      <c r="EPU116" s="23"/>
      <c r="EPV116" s="23"/>
      <c r="EPW116" s="23"/>
      <c r="EPX116" s="23"/>
      <c r="EPY116" s="23"/>
      <c r="EPZ116" s="23"/>
      <c r="EQA116" s="23"/>
      <c r="EQB116" s="23"/>
      <c r="EQC116" s="23"/>
      <c r="EQD116" s="23"/>
      <c r="EQE116" s="23"/>
      <c r="EQF116" s="22"/>
      <c r="EQG116" s="23"/>
      <c r="EQH116" s="23"/>
      <c r="EQI116" s="23"/>
      <c r="EQJ116" s="23"/>
      <c r="EQK116" s="23"/>
      <c r="EQL116" s="23"/>
      <c r="EQM116" s="23"/>
      <c r="EQN116" s="23"/>
      <c r="EQO116" s="23"/>
      <c r="EQP116" s="23"/>
      <c r="EQQ116" s="23"/>
      <c r="EQR116" s="23"/>
      <c r="EQS116" s="23"/>
      <c r="EQT116" s="23"/>
      <c r="EQU116" s="23"/>
      <c r="EQV116" s="23"/>
      <c r="EQW116" s="23"/>
      <c r="EQX116" s="23"/>
      <c r="EQY116" s="23"/>
      <c r="EQZ116" s="23"/>
      <c r="ERA116" s="23"/>
      <c r="ERB116" s="22"/>
      <c r="ERC116" s="23"/>
      <c r="ERD116" s="23"/>
      <c r="ERE116" s="23"/>
      <c r="ERF116" s="23"/>
      <c r="ERG116" s="23"/>
      <c r="ERH116" s="23"/>
      <c r="ERI116" s="23"/>
      <c r="ERJ116" s="23"/>
      <c r="ERK116" s="23"/>
      <c r="ERL116" s="23"/>
      <c r="ERM116" s="23"/>
      <c r="ERN116" s="23"/>
      <c r="ERO116" s="23"/>
      <c r="ERP116" s="23"/>
      <c r="ERQ116" s="23"/>
      <c r="ERR116" s="23"/>
      <c r="ERS116" s="23"/>
      <c r="ERT116" s="23"/>
      <c r="ERU116" s="23"/>
      <c r="ERV116" s="23"/>
      <c r="ERW116" s="23"/>
      <c r="ERX116" s="22"/>
      <c r="ERY116" s="23"/>
      <c r="ERZ116" s="23"/>
      <c r="ESA116" s="23"/>
      <c r="ESB116" s="23"/>
      <c r="ESC116" s="23"/>
      <c r="ESD116" s="23"/>
      <c r="ESE116" s="23"/>
      <c r="ESF116" s="23"/>
      <c r="ESG116" s="23"/>
      <c r="ESH116" s="23"/>
      <c r="ESI116" s="23"/>
      <c r="ESJ116" s="23"/>
      <c r="ESK116" s="23"/>
      <c r="ESL116" s="23"/>
      <c r="ESM116" s="23"/>
      <c r="ESN116" s="23"/>
      <c r="ESO116" s="23"/>
      <c r="ESP116" s="23"/>
      <c r="ESQ116" s="23"/>
      <c r="ESR116" s="23"/>
      <c r="ESS116" s="23"/>
      <c r="EST116" s="22"/>
      <c r="ESU116" s="23"/>
      <c r="ESV116" s="23"/>
      <c r="ESW116" s="23"/>
      <c r="ESX116" s="23"/>
      <c r="ESY116" s="23"/>
      <c r="ESZ116" s="23"/>
      <c r="ETA116" s="23"/>
      <c r="ETB116" s="23"/>
      <c r="ETC116" s="23"/>
      <c r="ETD116" s="23"/>
      <c r="ETE116" s="23"/>
      <c r="ETF116" s="23"/>
      <c r="ETG116" s="23"/>
      <c r="ETH116" s="23"/>
      <c r="ETI116" s="23"/>
      <c r="ETJ116" s="23"/>
      <c r="ETK116" s="23"/>
      <c r="ETL116" s="23"/>
      <c r="ETM116" s="23"/>
      <c r="ETN116" s="23"/>
      <c r="ETO116" s="23"/>
      <c r="ETP116" s="22"/>
      <c r="ETQ116" s="23"/>
      <c r="ETR116" s="23"/>
      <c r="ETS116" s="23"/>
      <c r="ETT116" s="23"/>
      <c r="ETU116" s="23"/>
      <c r="ETV116" s="23"/>
      <c r="ETW116" s="23"/>
      <c r="ETX116" s="23"/>
      <c r="ETY116" s="23"/>
      <c r="ETZ116" s="23"/>
      <c r="EUA116" s="23"/>
      <c r="EUB116" s="23"/>
      <c r="EUC116" s="23"/>
      <c r="EUD116" s="23"/>
      <c r="EUE116" s="23"/>
      <c r="EUF116" s="23"/>
      <c r="EUG116" s="23"/>
      <c r="EUH116" s="23"/>
      <c r="EUI116" s="23"/>
      <c r="EUJ116" s="23"/>
      <c r="EUK116" s="23"/>
      <c r="EUL116" s="22"/>
      <c r="EUM116" s="23"/>
      <c r="EUN116" s="23"/>
      <c r="EUO116" s="23"/>
      <c r="EUP116" s="23"/>
      <c r="EUQ116" s="23"/>
      <c r="EUR116" s="23"/>
      <c r="EUS116" s="23"/>
      <c r="EUT116" s="23"/>
      <c r="EUU116" s="23"/>
      <c r="EUV116" s="23"/>
      <c r="EUW116" s="23"/>
      <c r="EUX116" s="23"/>
      <c r="EUY116" s="23"/>
      <c r="EUZ116" s="23"/>
      <c r="EVA116" s="23"/>
      <c r="EVB116" s="23"/>
      <c r="EVC116" s="23"/>
      <c r="EVD116" s="23"/>
      <c r="EVE116" s="23"/>
      <c r="EVF116" s="23"/>
      <c r="EVG116" s="23"/>
      <c r="EVH116" s="22"/>
      <c r="EVI116" s="23"/>
      <c r="EVJ116" s="23"/>
      <c r="EVK116" s="23"/>
      <c r="EVL116" s="23"/>
      <c r="EVM116" s="23"/>
      <c r="EVN116" s="23"/>
      <c r="EVO116" s="23"/>
      <c r="EVP116" s="23"/>
      <c r="EVQ116" s="23"/>
      <c r="EVR116" s="23"/>
      <c r="EVS116" s="23"/>
      <c r="EVT116" s="23"/>
      <c r="EVU116" s="23"/>
      <c r="EVV116" s="23"/>
      <c r="EVW116" s="23"/>
      <c r="EVX116" s="23"/>
      <c r="EVY116" s="23"/>
      <c r="EVZ116" s="23"/>
      <c r="EWA116" s="23"/>
      <c r="EWB116" s="23"/>
      <c r="EWC116" s="23"/>
      <c r="EWD116" s="22"/>
      <c r="EWE116" s="23"/>
      <c r="EWF116" s="23"/>
      <c r="EWG116" s="23"/>
      <c r="EWH116" s="23"/>
      <c r="EWI116" s="23"/>
      <c r="EWJ116" s="23"/>
      <c r="EWK116" s="23"/>
      <c r="EWL116" s="23"/>
      <c r="EWM116" s="23"/>
      <c r="EWN116" s="23"/>
      <c r="EWO116" s="23"/>
      <c r="EWP116" s="23"/>
      <c r="EWQ116" s="23"/>
      <c r="EWR116" s="23"/>
      <c r="EWS116" s="23"/>
      <c r="EWT116" s="23"/>
      <c r="EWU116" s="23"/>
      <c r="EWV116" s="23"/>
      <c r="EWW116" s="23"/>
      <c r="EWX116" s="23"/>
      <c r="EWY116" s="23"/>
      <c r="EWZ116" s="22"/>
      <c r="EXA116" s="23"/>
      <c r="EXB116" s="23"/>
      <c r="EXC116" s="23"/>
      <c r="EXD116" s="23"/>
      <c r="EXE116" s="23"/>
      <c r="EXF116" s="23"/>
      <c r="EXG116" s="23"/>
      <c r="EXH116" s="23"/>
      <c r="EXI116" s="23"/>
      <c r="EXJ116" s="23"/>
      <c r="EXK116" s="23"/>
      <c r="EXL116" s="23"/>
      <c r="EXM116" s="23"/>
      <c r="EXN116" s="23"/>
      <c r="EXO116" s="23"/>
      <c r="EXP116" s="23"/>
      <c r="EXQ116" s="23"/>
      <c r="EXR116" s="23"/>
      <c r="EXS116" s="23"/>
      <c r="EXT116" s="23"/>
      <c r="EXU116" s="23"/>
      <c r="EXV116" s="22"/>
      <c r="EXW116" s="23"/>
      <c r="EXX116" s="23"/>
      <c r="EXY116" s="23"/>
      <c r="EXZ116" s="23"/>
      <c r="EYA116" s="23"/>
      <c r="EYB116" s="23"/>
      <c r="EYC116" s="23"/>
      <c r="EYD116" s="23"/>
      <c r="EYE116" s="23"/>
      <c r="EYF116" s="23"/>
      <c r="EYG116" s="23"/>
      <c r="EYH116" s="23"/>
      <c r="EYI116" s="23"/>
      <c r="EYJ116" s="23"/>
      <c r="EYK116" s="23"/>
      <c r="EYL116" s="23"/>
      <c r="EYM116" s="23"/>
      <c r="EYN116" s="23"/>
      <c r="EYO116" s="23"/>
      <c r="EYP116" s="23"/>
      <c r="EYQ116" s="23"/>
      <c r="EYR116" s="22"/>
      <c r="EYS116" s="23"/>
      <c r="EYT116" s="23"/>
      <c r="EYU116" s="23"/>
      <c r="EYV116" s="23"/>
      <c r="EYW116" s="23"/>
      <c r="EYX116" s="23"/>
      <c r="EYY116" s="23"/>
      <c r="EYZ116" s="23"/>
      <c r="EZA116" s="23"/>
      <c r="EZB116" s="23"/>
      <c r="EZC116" s="23"/>
      <c r="EZD116" s="23"/>
      <c r="EZE116" s="23"/>
      <c r="EZF116" s="23"/>
      <c r="EZG116" s="23"/>
      <c r="EZH116" s="23"/>
      <c r="EZI116" s="23"/>
      <c r="EZJ116" s="23"/>
      <c r="EZK116" s="23"/>
      <c r="EZL116" s="23"/>
      <c r="EZM116" s="23"/>
      <c r="EZN116" s="22"/>
      <c r="EZO116" s="23"/>
      <c r="EZP116" s="23"/>
      <c r="EZQ116" s="23"/>
      <c r="EZR116" s="23"/>
      <c r="EZS116" s="23"/>
      <c r="EZT116" s="23"/>
      <c r="EZU116" s="23"/>
      <c r="EZV116" s="23"/>
      <c r="EZW116" s="23"/>
      <c r="EZX116" s="23"/>
      <c r="EZY116" s="23"/>
      <c r="EZZ116" s="23"/>
      <c r="FAA116" s="23"/>
      <c r="FAB116" s="23"/>
      <c r="FAC116" s="23"/>
      <c r="FAD116" s="23"/>
      <c r="FAE116" s="23"/>
      <c r="FAF116" s="23"/>
      <c r="FAG116" s="23"/>
      <c r="FAH116" s="23"/>
      <c r="FAI116" s="23"/>
      <c r="FAJ116" s="22"/>
      <c r="FAK116" s="23"/>
      <c r="FAL116" s="23"/>
      <c r="FAM116" s="23"/>
      <c r="FAN116" s="23"/>
      <c r="FAO116" s="23"/>
      <c r="FAP116" s="23"/>
      <c r="FAQ116" s="23"/>
      <c r="FAR116" s="23"/>
      <c r="FAS116" s="23"/>
      <c r="FAT116" s="23"/>
      <c r="FAU116" s="23"/>
      <c r="FAV116" s="23"/>
      <c r="FAW116" s="23"/>
      <c r="FAX116" s="23"/>
      <c r="FAY116" s="23"/>
      <c r="FAZ116" s="23"/>
      <c r="FBA116" s="23"/>
      <c r="FBB116" s="23"/>
      <c r="FBC116" s="23"/>
      <c r="FBD116" s="23"/>
      <c r="FBE116" s="23"/>
      <c r="FBF116" s="22"/>
      <c r="FBG116" s="23"/>
      <c r="FBH116" s="23"/>
      <c r="FBI116" s="23"/>
      <c r="FBJ116" s="23"/>
      <c r="FBK116" s="23"/>
      <c r="FBL116" s="23"/>
      <c r="FBM116" s="23"/>
      <c r="FBN116" s="23"/>
      <c r="FBO116" s="23"/>
      <c r="FBP116" s="23"/>
      <c r="FBQ116" s="23"/>
      <c r="FBR116" s="23"/>
      <c r="FBS116" s="23"/>
      <c r="FBT116" s="23"/>
      <c r="FBU116" s="23"/>
      <c r="FBV116" s="23"/>
      <c r="FBW116" s="23"/>
      <c r="FBX116" s="23"/>
      <c r="FBY116" s="23"/>
      <c r="FBZ116" s="23"/>
      <c r="FCA116" s="23"/>
      <c r="FCB116" s="22"/>
      <c r="FCC116" s="23"/>
      <c r="FCD116" s="23"/>
      <c r="FCE116" s="23"/>
      <c r="FCF116" s="23"/>
      <c r="FCG116" s="23"/>
      <c r="FCH116" s="23"/>
      <c r="FCI116" s="23"/>
      <c r="FCJ116" s="23"/>
      <c r="FCK116" s="23"/>
      <c r="FCL116" s="23"/>
      <c r="FCM116" s="23"/>
      <c r="FCN116" s="23"/>
      <c r="FCO116" s="23"/>
      <c r="FCP116" s="23"/>
      <c r="FCQ116" s="23"/>
      <c r="FCR116" s="23"/>
      <c r="FCS116" s="23"/>
      <c r="FCT116" s="23"/>
      <c r="FCU116" s="23"/>
      <c r="FCV116" s="23"/>
      <c r="FCW116" s="23"/>
      <c r="FCX116" s="22"/>
      <c r="FCY116" s="23"/>
      <c r="FCZ116" s="23"/>
      <c r="FDA116" s="23"/>
      <c r="FDB116" s="23"/>
      <c r="FDC116" s="23"/>
      <c r="FDD116" s="23"/>
      <c r="FDE116" s="23"/>
      <c r="FDF116" s="23"/>
      <c r="FDG116" s="23"/>
      <c r="FDH116" s="23"/>
      <c r="FDI116" s="23"/>
      <c r="FDJ116" s="23"/>
      <c r="FDK116" s="23"/>
      <c r="FDL116" s="23"/>
      <c r="FDM116" s="23"/>
      <c r="FDN116" s="23"/>
      <c r="FDO116" s="23"/>
      <c r="FDP116" s="23"/>
      <c r="FDQ116" s="23"/>
      <c r="FDR116" s="23"/>
      <c r="FDS116" s="23"/>
      <c r="FDT116" s="22"/>
      <c r="FDU116" s="23"/>
      <c r="FDV116" s="23"/>
      <c r="FDW116" s="23"/>
      <c r="FDX116" s="23"/>
      <c r="FDY116" s="23"/>
      <c r="FDZ116" s="23"/>
      <c r="FEA116" s="23"/>
      <c r="FEB116" s="23"/>
      <c r="FEC116" s="23"/>
      <c r="FED116" s="23"/>
      <c r="FEE116" s="23"/>
      <c r="FEF116" s="23"/>
      <c r="FEG116" s="23"/>
      <c r="FEH116" s="23"/>
      <c r="FEI116" s="23"/>
      <c r="FEJ116" s="23"/>
      <c r="FEK116" s="23"/>
      <c r="FEL116" s="23"/>
      <c r="FEM116" s="23"/>
      <c r="FEN116" s="23"/>
      <c r="FEO116" s="23"/>
      <c r="FEP116" s="22"/>
      <c r="FEQ116" s="23"/>
      <c r="FER116" s="23"/>
      <c r="FES116" s="23"/>
      <c r="FET116" s="23"/>
      <c r="FEU116" s="23"/>
      <c r="FEV116" s="23"/>
      <c r="FEW116" s="23"/>
      <c r="FEX116" s="23"/>
      <c r="FEY116" s="23"/>
      <c r="FEZ116" s="23"/>
      <c r="FFA116" s="23"/>
      <c r="FFB116" s="23"/>
      <c r="FFC116" s="23"/>
      <c r="FFD116" s="23"/>
      <c r="FFE116" s="23"/>
      <c r="FFF116" s="23"/>
      <c r="FFG116" s="23"/>
      <c r="FFH116" s="23"/>
      <c r="FFI116" s="23"/>
      <c r="FFJ116" s="23"/>
      <c r="FFK116" s="23"/>
      <c r="FFL116" s="22"/>
      <c r="FFM116" s="23"/>
      <c r="FFN116" s="23"/>
      <c r="FFO116" s="23"/>
      <c r="FFP116" s="23"/>
      <c r="FFQ116" s="23"/>
      <c r="FFR116" s="23"/>
      <c r="FFS116" s="23"/>
      <c r="FFT116" s="23"/>
      <c r="FFU116" s="23"/>
      <c r="FFV116" s="23"/>
      <c r="FFW116" s="23"/>
      <c r="FFX116" s="23"/>
      <c r="FFY116" s="23"/>
      <c r="FFZ116" s="23"/>
      <c r="FGA116" s="23"/>
      <c r="FGB116" s="23"/>
      <c r="FGC116" s="23"/>
      <c r="FGD116" s="23"/>
      <c r="FGE116" s="23"/>
      <c r="FGF116" s="23"/>
      <c r="FGG116" s="23"/>
      <c r="FGH116" s="22"/>
      <c r="FGI116" s="23"/>
      <c r="FGJ116" s="23"/>
      <c r="FGK116" s="23"/>
      <c r="FGL116" s="23"/>
      <c r="FGM116" s="23"/>
      <c r="FGN116" s="23"/>
      <c r="FGO116" s="23"/>
      <c r="FGP116" s="23"/>
      <c r="FGQ116" s="23"/>
      <c r="FGR116" s="23"/>
      <c r="FGS116" s="23"/>
      <c r="FGT116" s="23"/>
      <c r="FGU116" s="23"/>
      <c r="FGV116" s="23"/>
      <c r="FGW116" s="23"/>
      <c r="FGX116" s="23"/>
      <c r="FGY116" s="23"/>
      <c r="FGZ116" s="23"/>
      <c r="FHA116" s="23"/>
      <c r="FHB116" s="23"/>
      <c r="FHC116" s="23"/>
      <c r="FHD116" s="22"/>
      <c r="FHE116" s="23"/>
      <c r="FHF116" s="23"/>
      <c r="FHG116" s="23"/>
      <c r="FHH116" s="23"/>
      <c r="FHI116" s="23"/>
      <c r="FHJ116" s="23"/>
      <c r="FHK116" s="23"/>
      <c r="FHL116" s="23"/>
      <c r="FHM116" s="23"/>
      <c r="FHN116" s="23"/>
      <c r="FHO116" s="23"/>
      <c r="FHP116" s="23"/>
      <c r="FHQ116" s="23"/>
      <c r="FHR116" s="23"/>
      <c r="FHS116" s="23"/>
      <c r="FHT116" s="23"/>
      <c r="FHU116" s="23"/>
      <c r="FHV116" s="23"/>
      <c r="FHW116" s="23"/>
      <c r="FHX116" s="23"/>
      <c r="FHY116" s="23"/>
      <c r="FHZ116" s="22"/>
      <c r="FIA116" s="23"/>
      <c r="FIB116" s="23"/>
      <c r="FIC116" s="23"/>
      <c r="FID116" s="23"/>
      <c r="FIE116" s="23"/>
      <c r="FIF116" s="23"/>
      <c r="FIG116" s="23"/>
      <c r="FIH116" s="23"/>
      <c r="FII116" s="23"/>
      <c r="FIJ116" s="23"/>
      <c r="FIK116" s="23"/>
      <c r="FIL116" s="23"/>
      <c r="FIM116" s="23"/>
      <c r="FIN116" s="23"/>
      <c r="FIO116" s="23"/>
      <c r="FIP116" s="23"/>
      <c r="FIQ116" s="23"/>
      <c r="FIR116" s="23"/>
      <c r="FIS116" s="23"/>
      <c r="FIT116" s="23"/>
      <c r="FIU116" s="23"/>
      <c r="FIV116" s="22"/>
      <c r="FIW116" s="23"/>
      <c r="FIX116" s="23"/>
      <c r="FIY116" s="23"/>
      <c r="FIZ116" s="23"/>
      <c r="FJA116" s="23"/>
      <c r="FJB116" s="23"/>
      <c r="FJC116" s="23"/>
      <c r="FJD116" s="23"/>
      <c r="FJE116" s="23"/>
      <c r="FJF116" s="23"/>
      <c r="FJG116" s="23"/>
      <c r="FJH116" s="23"/>
      <c r="FJI116" s="23"/>
      <c r="FJJ116" s="23"/>
      <c r="FJK116" s="23"/>
      <c r="FJL116" s="23"/>
      <c r="FJM116" s="23"/>
      <c r="FJN116" s="23"/>
      <c r="FJO116" s="23"/>
      <c r="FJP116" s="23"/>
      <c r="FJQ116" s="23"/>
      <c r="FJR116" s="22"/>
      <c r="FJS116" s="23"/>
      <c r="FJT116" s="23"/>
      <c r="FJU116" s="23"/>
      <c r="FJV116" s="23"/>
      <c r="FJW116" s="23"/>
      <c r="FJX116" s="23"/>
      <c r="FJY116" s="23"/>
      <c r="FJZ116" s="23"/>
      <c r="FKA116" s="23"/>
      <c r="FKB116" s="23"/>
      <c r="FKC116" s="23"/>
      <c r="FKD116" s="23"/>
      <c r="FKE116" s="23"/>
      <c r="FKF116" s="23"/>
      <c r="FKG116" s="23"/>
      <c r="FKH116" s="23"/>
      <c r="FKI116" s="23"/>
      <c r="FKJ116" s="23"/>
      <c r="FKK116" s="23"/>
      <c r="FKL116" s="23"/>
      <c r="FKM116" s="23"/>
      <c r="FKN116" s="22"/>
      <c r="FKO116" s="23"/>
      <c r="FKP116" s="23"/>
      <c r="FKQ116" s="23"/>
      <c r="FKR116" s="23"/>
      <c r="FKS116" s="23"/>
      <c r="FKT116" s="23"/>
      <c r="FKU116" s="23"/>
      <c r="FKV116" s="23"/>
      <c r="FKW116" s="23"/>
      <c r="FKX116" s="23"/>
      <c r="FKY116" s="23"/>
      <c r="FKZ116" s="23"/>
      <c r="FLA116" s="23"/>
      <c r="FLB116" s="23"/>
      <c r="FLC116" s="23"/>
      <c r="FLD116" s="23"/>
      <c r="FLE116" s="23"/>
      <c r="FLF116" s="23"/>
      <c r="FLG116" s="23"/>
      <c r="FLH116" s="23"/>
      <c r="FLI116" s="23"/>
      <c r="FLJ116" s="22"/>
      <c r="FLK116" s="23"/>
      <c r="FLL116" s="23"/>
      <c r="FLM116" s="23"/>
      <c r="FLN116" s="23"/>
      <c r="FLO116" s="23"/>
      <c r="FLP116" s="23"/>
      <c r="FLQ116" s="23"/>
      <c r="FLR116" s="23"/>
      <c r="FLS116" s="23"/>
      <c r="FLT116" s="23"/>
      <c r="FLU116" s="23"/>
      <c r="FLV116" s="23"/>
      <c r="FLW116" s="23"/>
      <c r="FLX116" s="23"/>
      <c r="FLY116" s="23"/>
      <c r="FLZ116" s="23"/>
      <c r="FMA116" s="23"/>
      <c r="FMB116" s="23"/>
      <c r="FMC116" s="23"/>
      <c r="FMD116" s="23"/>
      <c r="FME116" s="23"/>
      <c r="FMF116" s="22"/>
      <c r="FMG116" s="23"/>
      <c r="FMH116" s="23"/>
      <c r="FMI116" s="23"/>
      <c r="FMJ116" s="23"/>
      <c r="FMK116" s="23"/>
      <c r="FML116" s="23"/>
      <c r="FMM116" s="23"/>
      <c r="FMN116" s="23"/>
      <c r="FMO116" s="23"/>
      <c r="FMP116" s="23"/>
      <c r="FMQ116" s="23"/>
      <c r="FMR116" s="23"/>
      <c r="FMS116" s="23"/>
      <c r="FMT116" s="23"/>
      <c r="FMU116" s="23"/>
      <c r="FMV116" s="23"/>
      <c r="FMW116" s="23"/>
      <c r="FMX116" s="23"/>
      <c r="FMY116" s="23"/>
      <c r="FMZ116" s="23"/>
      <c r="FNA116" s="23"/>
      <c r="FNB116" s="22"/>
      <c r="FNC116" s="23"/>
      <c r="FND116" s="23"/>
      <c r="FNE116" s="23"/>
      <c r="FNF116" s="23"/>
      <c r="FNG116" s="23"/>
      <c r="FNH116" s="23"/>
      <c r="FNI116" s="23"/>
      <c r="FNJ116" s="23"/>
      <c r="FNK116" s="23"/>
      <c r="FNL116" s="23"/>
      <c r="FNM116" s="23"/>
      <c r="FNN116" s="23"/>
      <c r="FNO116" s="23"/>
      <c r="FNP116" s="23"/>
      <c r="FNQ116" s="23"/>
      <c r="FNR116" s="23"/>
      <c r="FNS116" s="23"/>
      <c r="FNT116" s="23"/>
      <c r="FNU116" s="23"/>
      <c r="FNV116" s="23"/>
      <c r="FNW116" s="23"/>
      <c r="FNX116" s="22"/>
      <c r="FNY116" s="23"/>
      <c r="FNZ116" s="23"/>
      <c r="FOA116" s="23"/>
      <c r="FOB116" s="23"/>
      <c r="FOC116" s="23"/>
      <c r="FOD116" s="23"/>
      <c r="FOE116" s="23"/>
      <c r="FOF116" s="23"/>
      <c r="FOG116" s="23"/>
      <c r="FOH116" s="23"/>
      <c r="FOI116" s="23"/>
      <c r="FOJ116" s="23"/>
      <c r="FOK116" s="23"/>
      <c r="FOL116" s="23"/>
      <c r="FOM116" s="23"/>
      <c r="FON116" s="23"/>
      <c r="FOO116" s="23"/>
      <c r="FOP116" s="23"/>
      <c r="FOQ116" s="23"/>
      <c r="FOR116" s="23"/>
      <c r="FOS116" s="23"/>
      <c r="FOT116" s="22"/>
      <c r="FOU116" s="23"/>
      <c r="FOV116" s="23"/>
      <c r="FOW116" s="23"/>
      <c r="FOX116" s="23"/>
      <c r="FOY116" s="23"/>
      <c r="FOZ116" s="23"/>
      <c r="FPA116" s="23"/>
      <c r="FPB116" s="23"/>
      <c r="FPC116" s="23"/>
      <c r="FPD116" s="23"/>
      <c r="FPE116" s="23"/>
      <c r="FPF116" s="23"/>
      <c r="FPG116" s="23"/>
      <c r="FPH116" s="23"/>
      <c r="FPI116" s="23"/>
      <c r="FPJ116" s="23"/>
      <c r="FPK116" s="23"/>
      <c r="FPL116" s="23"/>
      <c r="FPM116" s="23"/>
      <c r="FPN116" s="23"/>
      <c r="FPO116" s="23"/>
      <c r="FPP116" s="22"/>
      <c r="FPQ116" s="23"/>
      <c r="FPR116" s="23"/>
      <c r="FPS116" s="23"/>
      <c r="FPT116" s="23"/>
      <c r="FPU116" s="23"/>
      <c r="FPV116" s="23"/>
      <c r="FPW116" s="23"/>
      <c r="FPX116" s="23"/>
      <c r="FPY116" s="23"/>
      <c r="FPZ116" s="23"/>
      <c r="FQA116" s="23"/>
      <c r="FQB116" s="23"/>
      <c r="FQC116" s="23"/>
      <c r="FQD116" s="23"/>
      <c r="FQE116" s="23"/>
      <c r="FQF116" s="23"/>
      <c r="FQG116" s="23"/>
      <c r="FQH116" s="23"/>
      <c r="FQI116" s="23"/>
      <c r="FQJ116" s="23"/>
      <c r="FQK116" s="23"/>
      <c r="FQL116" s="22"/>
      <c r="FQM116" s="23"/>
      <c r="FQN116" s="23"/>
      <c r="FQO116" s="23"/>
      <c r="FQP116" s="23"/>
      <c r="FQQ116" s="23"/>
      <c r="FQR116" s="23"/>
      <c r="FQS116" s="23"/>
      <c r="FQT116" s="23"/>
      <c r="FQU116" s="23"/>
      <c r="FQV116" s="23"/>
      <c r="FQW116" s="23"/>
      <c r="FQX116" s="23"/>
      <c r="FQY116" s="23"/>
      <c r="FQZ116" s="23"/>
      <c r="FRA116" s="23"/>
      <c r="FRB116" s="23"/>
      <c r="FRC116" s="23"/>
      <c r="FRD116" s="23"/>
      <c r="FRE116" s="23"/>
      <c r="FRF116" s="23"/>
      <c r="FRG116" s="23"/>
      <c r="FRH116" s="22"/>
      <c r="FRI116" s="23"/>
      <c r="FRJ116" s="23"/>
      <c r="FRK116" s="23"/>
      <c r="FRL116" s="23"/>
      <c r="FRM116" s="23"/>
      <c r="FRN116" s="23"/>
      <c r="FRO116" s="23"/>
      <c r="FRP116" s="23"/>
      <c r="FRQ116" s="23"/>
      <c r="FRR116" s="23"/>
      <c r="FRS116" s="23"/>
      <c r="FRT116" s="23"/>
      <c r="FRU116" s="23"/>
      <c r="FRV116" s="23"/>
      <c r="FRW116" s="23"/>
      <c r="FRX116" s="23"/>
      <c r="FRY116" s="23"/>
      <c r="FRZ116" s="23"/>
      <c r="FSA116" s="23"/>
      <c r="FSB116" s="23"/>
      <c r="FSC116" s="23"/>
      <c r="FSD116" s="22"/>
      <c r="FSE116" s="23"/>
      <c r="FSF116" s="23"/>
      <c r="FSG116" s="23"/>
      <c r="FSH116" s="23"/>
      <c r="FSI116" s="23"/>
      <c r="FSJ116" s="23"/>
      <c r="FSK116" s="23"/>
      <c r="FSL116" s="23"/>
      <c r="FSM116" s="23"/>
      <c r="FSN116" s="23"/>
      <c r="FSO116" s="23"/>
      <c r="FSP116" s="23"/>
      <c r="FSQ116" s="23"/>
      <c r="FSR116" s="23"/>
      <c r="FSS116" s="23"/>
      <c r="FST116" s="23"/>
      <c r="FSU116" s="23"/>
      <c r="FSV116" s="23"/>
      <c r="FSW116" s="23"/>
      <c r="FSX116" s="23"/>
      <c r="FSY116" s="23"/>
      <c r="FSZ116" s="22"/>
      <c r="FTA116" s="23"/>
      <c r="FTB116" s="23"/>
      <c r="FTC116" s="23"/>
      <c r="FTD116" s="23"/>
      <c r="FTE116" s="23"/>
      <c r="FTF116" s="23"/>
      <c r="FTG116" s="23"/>
      <c r="FTH116" s="23"/>
      <c r="FTI116" s="23"/>
      <c r="FTJ116" s="23"/>
      <c r="FTK116" s="23"/>
      <c r="FTL116" s="23"/>
      <c r="FTM116" s="23"/>
      <c r="FTN116" s="23"/>
      <c r="FTO116" s="23"/>
      <c r="FTP116" s="23"/>
      <c r="FTQ116" s="23"/>
      <c r="FTR116" s="23"/>
      <c r="FTS116" s="23"/>
      <c r="FTT116" s="23"/>
      <c r="FTU116" s="23"/>
      <c r="FTV116" s="22"/>
      <c r="FTW116" s="23"/>
      <c r="FTX116" s="23"/>
      <c r="FTY116" s="23"/>
      <c r="FTZ116" s="23"/>
      <c r="FUA116" s="23"/>
      <c r="FUB116" s="23"/>
      <c r="FUC116" s="23"/>
      <c r="FUD116" s="23"/>
      <c r="FUE116" s="23"/>
      <c r="FUF116" s="23"/>
      <c r="FUG116" s="23"/>
      <c r="FUH116" s="23"/>
      <c r="FUI116" s="23"/>
      <c r="FUJ116" s="23"/>
      <c r="FUK116" s="23"/>
      <c r="FUL116" s="23"/>
      <c r="FUM116" s="23"/>
      <c r="FUN116" s="23"/>
      <c r="FUO116" s="23"/>
      <c r="FUP116" s="23"/>
      <c r="FUQ116" s="23"/>
      <c r="FUR116" s="22"/>
      <c r="FUS116" s="23"/>
      <c r="FUT116" s="23"/>
      <c r="FUU116" s="23"/>
      <c r="FUV116" s="23"/>
      <c r="FUW116" s="23"/>
      <c r="FUX116" s="23"/>
      <c r="FUY116" s="23"/>
      <c r="FUZ116" s="23"/>
      <c r="FVA116" s="23"/>
      <c r="FVB116" s="23"/>
      <c r="FVC116" s="23"/>
      <c r="FVD116" s="23"/>
      <c r="FVE116" s="23"/>
      <c r="FVF116" s="23"/>
      <c r="FVG116" s="23"/>
      <c r="FVH116" s="23"/>
      <c r="FVI116" s="23"/>
      <c r="FVJ116" s="23"/>
      <c r="FVK116" s="23"/>
      <c r="FVL116" s="23"/>
      <c r="FVM116" s="23"/>
      <c r="FVN116" s="22"/>
      <c r="FVO116" s="23"/>
      <c r="FVP116" s="23"/>
      <c r="FVQ116" s="23"/>
      <c r="FVR116" s="23"/>
      <c r="FVS116" s="23"/>
      <c r="FVT116" s="23"/>
      <c r="FVU116" s="23"/>
      <c r="FVV116" s="23"/>
      <c r="FVW116" s="23"/>
      <c r="FVX116" s="23"/>
      <c r="FVY116" s="23"/>
      <c r="FVZ116" s="23"/>
      <c r="FWA116" s="23"/>
      <c r="FWB116" s="23"/>
      <c r="FWC116" s="23"/>
      <c r="FWD116" s="23"/>
      <c r="FWE116" s="23"/>
      <c r="FWF116" s="23"/>
      <c r="FWG116" s="23"/>
      <c r="FWH116" s="23"/>
      <c r="FWI116" s="23"/>
      <c r="FWJ116" s="22"/>
      <c r="FWK116" s="23"/>
      <c r="FWL116" s="23"/>
      <c r="FWM116" s="23"/>
      <c r="FWN116" s="23"/>
      <c r="FWO116" s="23"/>
      <c r="FWP116" s="23"/>
      <c r="FWQ116" s="23"/>
      <c r="FWR116" s="23"/>
      <c r="FWS116" s="23"/>
      <c r="FWT116" s="23"/>
      <c r="FWU116" s="23"/>
      <c r="FWV116" s="23"/>
      <c r="FWW116" s="23"/>
      <c r="FWX116" s="23"/>
      <c r="FWY116" s="23"/>
      <c r="FWZ116" s="23"/>
      <c r="FXA116" s="23"/>
      <c r="FXB116" s="23"/>
      <c r="FXC116" s="23"/>
      <c r="FXD116" s="23"/>
      <c r="FXE116" s="23"/>
      <c r="FXF116" s="22"/>
      <c r="FXG116" s="23"/>
      <c r="FXH116" s="23"/>
      <c r="FXI116" s="23"/>
      <c r="FXJ116" s="23"/>
      <c r="FXK116" s="23"/>
      <c r="FXL116" s="23"/>
      <c r="FXM116" s="23"/>
      <c r="FXN116" s="23"/>
      <c r="FXO116" s="23"/>
      <c r="FXP116" s="23"/>
      <c r="FXQ116" s="23"/>
      <c r="FXR116" s="23"/>
      <c r="FXS116" s="23"/>
      <c r="FXT116" s="23"/>
      <c r="FXU116" s="23"/>
      <c r="FXV116" s="23"/>
      <c r="FXW116" s="23"/>
      <c r="FXX116" s="23"/>
      <c r="FXY116" s="23"/>
      <c r="FXZ116" s="23"/>
      <c r="FYA116" s="23"/>
      <c r="FYB116" s="22"/>
      <c r="FYC116" s="23"/>
      <c r="FYD116" s="23"/>
      <c r="FYE116" s="23"/>
      <c r="FYF116" s="23"/>
      <c r="FYG116" s="23"/>
      <c r="FYH116" s="23"/>
      <c r="FYI116" s="23"/>
      <c r="FYJ116" s="23"/>
      <c r="FYK116" s="23"/>
      <c r="FYL116" s="23"/>
      <c r="FYM116" s="23"/>
      <c r="FYN116" s="23"/>
      <c r="FYO116" s="23"/>
      <c r="FYP116" s="23"/>
      <c r="FYQ116" s="23"/>
      <c r="FYR116" s="23"/>
      <c r="FYS116" s="23"/>
      <c r="FYT116" s="23"/>
      <c r="FYU116" s="23"/>
      <c r="FYV116" s="23"/>
      <c r="FYW116" s="23"/>
      <c r="FYX116" s="22"/>
      <c r="FYY116" s="23"/>
      <c r="FYZ116" s="23"/>
      <c r="FZA116" s="23"/>
      <c r="FZB116" s="23"/>
      <c r="FZC116" s="23"/>
      <c r="FZD116" s="23"/>
      <c r="FZE116" s="23"/>
      <c r="FZF116" s="23"/>
      <c r="FZG116" s="23"/>
      <c r="FZH116" s="23"/>
      <c r="FZI116" s="23"/>
      <c r="FZJ116" s="23"/>
      <c r="FZK116" s="23"/>
      <c r="FZL116" s="23"/>
      <c r="FZM116" s="23"/>
      <c r="FZN116" s="23"/>
      <c r="FZO116" s="23"/>
      <c r="FZP116" s="23"/>
      <c r="FZQ116" s="23"/>
      <c r="FZR116" s="23"/>
      <c r="FZS116" s="23"/>
      <c r="FZT116" s="22"/>
      <c r="FZU116" s="23"/>
      <c r="FZV116" s="23"/>
      <c r="FZW116" s="23"/>
      <c r="FZX116" s="23"/>
      <c r="FZY116" s="23"/>
      <c r="FZZ116" s="23"/>
      <c r="GAA116" s="23"/>
      <c r="GAB116" s="23"/>
      <c r="GAC116" s="23"/>
      <c r="GAD116" s="23"/>
      <c r="GAE116" s="23"/>
      <c r="GAF116" s="23"/>
      <c r="GAG116" s="23"/>
      <c r="GAH116" s="23"/>
      <c r="GAI116" s="23"/>
      <c r="GAJ116" s="23"/>
      <c r="GAK116" s="23"/>
      <c r="GAL116" s="23"/>
      <c r="GAM116" s="23"/>
      <c r="GAN116" s="23"/>
      <c r="GAO116" s="23"/>
      <c r="GAP116" s="22"/>
      <c r="GAQ116" s="23"/>
      <c r="GAR116" s="23"/>
      <c r="GAS116" s="23"/>
      <c r="GAT116" s="23"/>
      <c r="GAU116" s="23"/>
      <c r="GAV116" s="23"/>
      <c r="GAW116" s="23"/>
      <c r="GAX116" s="23"/>
      <c r="GAY116" s="23"/>
      <c r="GAZ116" s="23"/>
      <c r="GBA116" s="23"/>
      <c r="GBB116" s="23"/>
      <c r="GBC116" s="23"/>
      <c r="GBD116" s="23"/>
      <c r="GBE116" s="23"/>
      <c r="GBF116" s="23"/>
      <c r="GBG116" s="23"/>
      <c r="GBH116" s="23"/>
      <c r="GBI116" s="23"/>
      <c r="GBJ116" s="23"/>
      <c r="GBK116" s="23"/>
      <c r="GBL116" s="22"/>
      <c r="GBM116" s="23"/>
      <c r="GBN116" s="23"/>
      <c r="GBO116" s="23"/>
      <c r="GBP116" s="23"/>
      <c r="GBQ116" s="23"/>
      <c r="GBR116" s="23"/>
      <c r="GBS116" s="23"/>
      <c r="GBT116" s="23"/>
      <c r="GBU116" s="23"/>
      <c r="GBV116" s="23"/>
      <c r="GBW116" s="23"/>
      <c r="GBX116" s="23"/>
      <c r="GBY116" s="23"/>
      <c r="GBZ116" s="23"/>
      <c r="GCA116" s="23"/>
      <c r="GCB116" s="23"/>
      <c r="GCC116" s="23"/>
      <c r="GCD116" s="23"/>
      <c r="GCE116" s="23"/>
      <c r="GCF116" s="23"/>
      <c r="GCG116" s="23"/>
      <c r="GCH116" s="22"/>
      <c r="GCI116" s="23"/>
      <c r="GCJ116" s="23"/>
      <c r="GCK116" s="23"/>
      <c r="GCL116" s="23"/>
      <c r="GCM116" s="23"/>
      <c r="GCN116" s="23"/>
      <c r="GCO116" s="23"/>
      <c r="GCP116" s="23"/>
      <c r="GCQ116" s="23"/>
      <c r="GCR116" s="23"/>
      <c r="GCS116" s="23"/>
      <c r="GCT116" s="23"/>
      <c r="GCU116" s="23"/>
      <c r="GCV116" s="23"/>
      <c r="GCW116" s="23"/>
      <c r="GCX116" s="23"/>
      <c r="GCY116" s="23"/>
      <c r="GCZ116" s="23"/>
      <c r="GDA116" s="23"/>
      <c r="GDB116" s="23"/>
      <c r="GDC116" s="23"/>
      <c r="GDD116" s="22"/>
      <c r="GDE116" s="23"/>
      <c r="GDF116" s="23"/>
      <c r="GDG116" s="23"/>
      <c r="GDH116" s="23"/>
      <c r="GDI116" s="23"/>
      <c r="GDJ116" s="23"/>
      <c r="GDK116" s="23"/>
      <c r="GDL116" s="23"/>
      <c r="GDM116" s="23"/>
      <c r="GDN116" s="23"/>
      <c r="GDO116" s="23"/>
      <c r="GDP116" s="23"/>
      <c r="GDQ116" s="23"/>
      <c r="GDR116" s="23"/>
      <c r="GDS116" s="23"/>
      <c r="GDT116" s="23"/>
      <c r="GDU116" s="23"/>
      <c r="GDV116" s="23"/>
      <c r="GDW116" s="23"/>
      <c r="GDX116" s="23"/>
      <c r="GDY116" s="23"/>
      <c r="GDZ116" s="22"/>
      <c r="GEA116" s="23"/>
      <c r="GEB116" s="23"/>
      <c r="GEC116" s="23"/>
      <c r="GED116" s="23"/>
      <c r="GEE116" s="23"/>
      <c r="GEF116" s="23"/>
      <c r="GEG116" s="23"/>
      <c r="GEH116" s="23"/>
      <c r="GEI116" s="23"/>
      <c r="GEJ116" s="23"/>
      <c r="GEK116" s="23"/>
      <c r="GEL116" s="23"/>
      <c r="GEM116" s="23"/>
      <c r="GEN116" s="23"/>
      <c r="GEO116" s="23"/>
      <c r="GEP116" s="23"/>
      <c r="GEQ116" s="23"/>
      <c r="GER116" s="23"/>
      <c r="GES116" s="23"/>
      <c r="GET116" s="23"/>
      <c r="GEU116" s="23"/>
      <c r="GEV116" s="22"/>
      <c r="GEW116" s="23"/>
      <c r="GEX116" s="23"/>
      <c r="GEY116" s="23"/>
      <c r="GEZ116" s="23"/>
      <c r="GFA116" s="23"/>
      <c r="GFB116" s="23"/>
      <c r="GFC116" s="23"/>
      <c r="GFD116" s="23"/>
      <c r="GFE116" s="23"/>
      <c r="GFF116" s="23"/>
      <c r="GFG116" s="23"/>
      <c r="GFH116" s="23"/>
      <c r="GFI116" s="23"/>
      <c r="GFJ116" s="23"/>
      <c r="GFK116" s="23"/>
      <c r="GFL116" s="23"/>
      <c r="GFM116" s="23"/>
      <c r="GFN116" s="23"/>
      <c r="GFO116" s="23"/>
      <c r="GFP116" s="23"/>
      <c r="GFQ116" s="23"/>
      <c r="GFR116" s="22"/>
      <c r="GFS116" s="23"/>
      <c r="GFT116" s="23"/>
      <c r="GFU116" s="23"/>
      <c r="GFV116" s="23"/>
      <c r="GFW116" s="23"/>
      <c r="GFX116" s="23"/>
      <c r="GFY116" s="23"/>
      <c r="GFZ116" s="23"/>
      <c r="GGA116" s="23"/>
      <c r="GGB116" s="23"/>
      <c r="GGC116" s="23"/>
      <c r="GGD116" s="23"/>
      <c r="GGE116" s="23"/>
      <c r="GGF116" s="23"/>
      <c r="GGG116" s="23"/>
      <c r="GGH116" s="23"/>
      <c r="GGI116" s="23"/>
      <c r="GGJ116" s="23"/>
      <c r="GGK116" s="23"/>
      <c r="GGL116" s="23"/>
      <c r="GGM116" s="23"/>
      <c r="GGN116" s="22"/>
      <c r="GGO116" s="23"/>
      <c r="GGP116" s="23"/>
      <c r="GGQ116" s="23"/>
      <c r="GGR116" s="23"/>
      <c r="GGS116" s="23"/>
      <c r="GGT116" s="23"/>
      <c r="GGU116" s="23"/>
      <c r="GGV116" s="23"/>
      <c r="GGW116" s="23"/>
      <c r="GGX116" s="23"/>
      <c r="GGY116" s="23"/>
      <c r="GGZ116" s="23"/>
      <c r="GHA116" s="23"/>
      <c r="GHB116" s="23"/>
      <c r="GHC116" s="23"/>
      <c r="GHD116" s="23"/>
      <c r="GHE116" s="23"/>
      <c r="GHF116" s="23"/>
      <c r="GHG116" s="23"/>
      <c r="GHH116" s="23"/>
      <c r="GHI116" s="23"/>
      <c r="GHJ116" s="22"/>
      <c r="GHK116" s="23"/>
      <c r="GHL116" s="23"/>
      <c r="GHM116" s="23"/>
      <c r="GHN116" s="23"/>
      <c r="GHO116" s="23"/>
      <c r="GHP116" s="23"/>
      <c r="GHQ116" s="23"/>
      <c r="GHR116" s="23"/>
      <c r="GHS116" s="23"/>
      <c r="GHT116" s="23"/>
      <c r="GHU116" s="23"/>
      <c r="GHV116" s="23"/>
      <c r="GHW116" s="23"/>
      <c r="GHX116" s="23"/>
      <c r="GHY116" s="23"/>
      <c r="GHZ116" s="23"/>
      <c r="GIA116" s="23"/>
      <c r="GIB116" s="23"/>
      <c r="GIC116" s="23"/>
      <c r="GID116" s="23"/>
      <c r="GIE116" s="23"/>
      <c r="GIF116" s="22"/>
      <c r="GIG116" s="23"/>
      <c r="GIH116" s="23"/>
      <c r="GII116" s="23"/>
      <c r="GIJ116" s="23"/>
      <c r="GIK116" s="23"/>
      <c r="GIL116" s="23"/>
      <c r="GIM116" s="23"/>
      <c r="GIN116" s="23"/>
      <c r="GIO116" s="23"/>
      <c r="GIP116" s="23"/>
      <c r="GIQ116" s="23"/>
      <c r="GIR116" s="23"/>
      <c r="GIS116" s="23"/>
      <c r="GIT116" s="23"/>
      <c r="GIU116" s="23"/>
      <c r="GIV116" s="23"/>
      <c r="GIW116" s="23"/>
      <c r="GIX116" s="23"/>
      <c r="GIY116" s="23"/>
      <c r="GIZ116" s="23"/>
      <c r="GJA116" s="23"/>
      <c r="GJB116" s="22"/>
      <c r="GJC116" s="23"/>
      <c r="GJD116" s="23"/>
      <c r="GJE116" s="23"/>
      <c r="GJF116" s="23"/>
      <c r="GJG116" s="23"/>
      <c r="GJH116" s="23"/>
      <c r="GJI116" s="23"/>
      <c r="GJJ116" s="23"/>
      <c r="GJK116" s="23"/>
      <c r="GJL116" s="23"/>
      <c r="GJM116" s="23"/>
      <c r="GJN116" s="23"/>
      <c r="GJO116" s="23"/>
      <c r="GJP116" s="23"/>
      <c r="GJQ116" s="23"/>
      <c r="GJR116" s="23"/>
      <c r="GJS116" s="23"/>
      <c r="GJT116" s="23"/>
      <c r="GJU116" s="23"/>
      <c r="GJV116" s="23"/>
      <c r="GJW116" s="23"/>
      <c r="GJX116" s="22"/>
      <c r="GJY116" s="23"/>
      <c r="GJZ116" s="23"/>
      <c r="GKA116" s="23"/>
      <c r="GKB116" s="23"/>
      <c r="GKC116" s="23"/>
      <c r="GKD116" s="23"/>
      <c r="GKE116" s="23"/>
      <c r="GKF116" s="23"/>
      <c r="GKG116" s="23"/>
      <c r="GKH116" s="23"/>
      <c r="GKI116" s="23"/>
      <c r="GKJ116" s="23"/>
      <c r="GKK116" s="23"/>
      <c r="GKL116" s="23"/>
      <c r="GKM116" s="23"/>
      <c r="GKN116" s="23"/>
      <c r="GKO116" s="23"/>
      <c r="GKP116" s="23"/>
      <c r="GKQ116" s="23"/>
      <c r="GKR116" s="23"/>
      <c r="GKS116" s="23"/>
      <c r="GKT116" s="22"/>
      <c r="GKU116" s="23"/>
      <c r="GKV116" s="23"/>
      <c r="GKW116" s="23"/>
      <c r="GKX116" s="23"/>
      <c r="GKY116" s="23"/>
      <c r="GKZ116" s="23"/>
      <c r="GLA116" s="23"/>
      <c r="GLB116" s="23"/>
      <c r="GLC116" s="23"/>
      <c r="GLD116" s="23"/>
      <c r="GLE116" s="23"/>
      <c r="GLF116" s="23"/>
      <c r="GLG116" s="23"/>
      <c r="GLH116" s="23"/>
      <c r="GLI116" s="23"/>
      <c r="GLJ116" s="23"/>
      <c r="GLK116" s="23"/>
      <c r="GLL116" s="23"/>
      <c r="GLM116" s="23"/>
      <c r="GLN116" s="23"/>
      <c r="GLO116" s="23"/>
      <c r="GLP116" s="22"/>
      <c r="GLQ116" s="23"/>
      <c r="GLR116" s="23"/>
      <c r="GLS116" s="23"/>
      <c r="GLT116" s="23"/>
      <c r="GLU116" s="23"/>
      <c r="GLV116" s="23"/>
      <c r="GLW116" s="23"/>
      <c r="GLX116" s="23"/>
      <c r="GLY116" s="23"/>
      <c r="GLZ116" s="23"/>
      <c r="GMA116" s="23"/>
      <c r="GMB116" s="23"/>
      <c r="GMC116" s="23"/>
      <c r="GMD116" s="23"/>
      <c r="GME116" s="23"/>
      <c r="GMF116" s="23"/>
      <c r="GMG116" s="23"/>
      <c r="GMH116" s="23"/>
      <c r="GMI116" s="23"/>
      <c r="GMJ116" s="23"/>
      <c r="GMK116" s="23"/>
      <c r="GML116" s="22"/>
      <c r="GMM116" s="23"/>
      <c r="GMN116" s="23"/>
      <c r="GMO116" s="23"/>
      <c r="GMP116" s="23"/>
      <c r="GMQ116" s="23"/>
      <c r="GMR116" s="23"/>
      <c r="GMS116" s="23"/>
      <c r="GMT116" s="23"/>
      <c r="GMU116" s="23"/>
      <c r="GMV116" s="23"/>
      <c r="GMW116" s="23"/>
      <c r="GMX116" s="23"/>
      <c r="GMY116" s="23"/>
      <c r="GMZ116" s="23"/>
      <c r="GNA116" s="23"/>
      <c r="GNB116" s="23"/>
      <c r="GNC116" s="23"/>
      <c r="GND116" s="23"/>
      <c r="GNE116" s="23"/>
      <c r="GNF116" s="23"/>
      <c r="GNG116" s="23"/>
      <c r="GNH116" s="22"/>
      <c r="GNI116" s="23"/>
      <c r="GNJ116" s="23"/>
      <c r="GNK116" s="23"/>
      <c r="GNL116" s="23"/>
      <c r="GNM116" s="23"/>
      <c r="GNN116" s="23"/>
      <c r="GNO116" s="23"/>
      <c r="GNP116" s="23"/>
      <c r="GNQ116" s="23"/>
      <c r="GNR116" s="23"/>
      <c r="GNS116" s="23"/>
      <c r="GNT116" s="23"/>
      <c r="GNU116" s="23"/>
      <c r="GNV116" s="23"/>
      <c r="GNW116" s="23"/>
      <c r="GNX116" s="23"/>
      <c r="GNY116" s="23"/>
      <c r="GNZ116" s="23"/>
      <c r="GOA116" s="23"/>
      <c r="GOB116" s="23"/>
      <c r="GOC116" s="23"/>
      <c r="GOD116" s="22"/>
      <c r="GOE116" s="23"/>
      <c r="GOF116" s="23"/>
      <c r="GOG116" s="23"/>
      <c r="GOH116" s="23"/>
      <c r="GOI116" s="23"/>
      <c r="GOJ116" s="23"/>
      <c r="GOK116" s="23"/>
      <c r="GOL116" s="23"/>
      <c r="GOM116" s="23"/>
      <c r="GON116" s="23"/>
      <c r="GOO116" s="23"/>
      <c r="GOP116" s="23"/>
      <c r="GOQ116" s="23"/>
      <c r="GOR116" s="23"/>
      <c r="GOS116" s="23"/>
      <c r="GOT116" s="23"/>
      <c r="GOU116" s="23"/>
      <c r="GOV116" s="23"/>
      <c r="GOW116" s="23"/>
      <c r="GOX116" s="23"/>
      <c r="GOY116" s="23"/>
      <c r="GOZ116" s="22"/>
      <c r="GPA116" s="23"/>
      <c r="GPB116" s="23"/>
      <c r="GPC116" s="23"/>
      <c r="GPD116" s="23"/>
      <c r="GPE116" s="23"/>
      <c r="GPF116" s="23"/>
      <c r="GPG116" s="23"/>
      <c r="GPH116" s="23"/>
      <c r="GPI116" s="23"/>
      <c r="GPJ116" s="23"/>
      <c r="GPK116" s="23"/>
      <c r="GPL116" s="23"/>
      <c r="GPM116" s="23"/>
      <c r="GPN116" s="23"/>
      <c r="GPO116" s="23"/>
      <c r="GPP116" s="23"/>
      <c r="GPQ116" s="23"/>
      <c r="GPR116" s="23"/>
      <c r="GPS116" s="23"/>
      <c r="GPT116" s="23"/>
      <c r="GPU116" s="23"/>
      <c r="GPV116" s="22"/>
      <c r="GPW116" s="23"/>
      <c r="GPX116" s="23"/>
      <c r="GPY116" s="23"/>
      <c r="GPZ116" s="23"/>
      <c r="GQA116" s="23"/>
      <c r="GQB116" s="23"/>
      <c r="GQC116" s="23"/>
      <c r="GQD116" s="23"/>
      <c r="GQE116" s="23"/>
      <c r="GQF116" s="23"/>
      <c r="GQG116" s="23"/>
      <c r="GQH116" s="23"/>
      <c r="GQI116" s="23"/>
      <c r="GQJ116" s="23"/>
      <c r="GQK116" s="23"/>
      <c r="GQL116" s="23"/>
      <c r="GQM116" s="23"/>
      <c r="GQN116" s="23"/>
      <c r="GQO116" s="23"/>
      <c r="GQP116" s="23"/>
      <c r="GQQ116" s="23"/>
      <c r="GQR116" s="22"/>
      <c r="GQS116" s="23"/>
      <c r="GQT116" s="23"/>
      <c r="GQU116" s="23"/>
      <c r="GQV116" s="23"/>
      <c r="GQW116" s="23"/>
      <c r="GQX116" s="23"/>
      <c r="GQY116" s="23"/>
      <c r="GQZ116" s="23"/>
      <c r="GRA116" s="23"/>
      <c r="GRB116" s="23"/>
      <c r="GRC116" s="23"/>
      <c r="GRD116" s="23"/>
      <c r="GRE116" s="23"/>
      <c r="GRF116" s="23"/>
      <c r="GRG116" s="23"/>
      <c r="GRH116" s="23"/>
      <c r="GRI116" s="23"/>
      <c r="GRJ116" s="23"/>
      <c r="GRK116" s="23"/>
      <c r="GRL116" s="23"/>
      <c r="GRM116" s="23"/>
      <c r="GRN116" s="22"/>
      <c r="GRO116" s="23"/>
      <c r="GRP116" s="23"/>
      <c r="GRQ116" s="23"/>
      <c r="GRR116" s="23"/>
      <c r="GRS116" s="23"/>
      <c r="GRT116" s="23"/>
      <c r="GRU116" s="23"/>
      <c r="GRV116" s="23"/>
      <c r="GRW116" s="23"/>
      <c r="GRX116" s="23"/>
      <c r="GRY116" s="23"/>
      <c r="GRZ116" s="23"/>
      <c r="GSA116" s="23"/>
      <c r="GSB116" s="23"/>
      <c r="GSC116" s="23"/>
      <c r="GSD116" s="23"/>
      <c r="GSE116" s="23"/>
      <c r="GSF116" s="23"/>
      <c r="GSG116" s="23"/>
      <c r="GSH116" s="23"/>
      <c r="GSI116" s="23"/>
      <c r="GSJ116" s="22"/>
      <c r="GSK116" s="23"/>
      <c r="GSL116" s="23"/>
      <c r="GSM116" s="23"/>
      <c r="GSN116" s="23"/>
      <c r="GSO116" s="23"/>
      <c r="GSP116" s="23"/>
      <c r="GSQ116" s="23"/>
      <c r="GSR116" s="23"/>
      <c r="GSS116" s="23"/>
      <c r="GST116" s="23"/>
      <c r="GSU116" s="23"/>
      <c r="GSV116" s="23"/>
      <c r="GSW116" s="23"/>
      <c r="GSX116" s="23"/>
      <c r="GSY116" s="23"/>
      <c r="GSZ116" s="23"/>
      <c r="GTA116" s="23"/>
      <c r="GTB116" s="23"/>
      <c r="GTC116" s="23"/>
      <c r="GTD116" s="23"/>
      <c r="GTE116" s="23"/>
      <c r="GTF116" s="22"/>
      <c r="GTG116" s="23"/>
      <c r="GTH116" s="23"/>
      <c r="GTI116" s="23"/>
      <c r="GTJ116" s="23"/>
      <c r="GTK116" s="23"/>
      <c r="GTL116" s="23"/>
      <c r="GTM116" s="23"/>
      <c r="GTN116" s="23"/>
      <c r="GTO116" s="23"/>
      <c r="GTP116" s="23"/>
      <c r="GTQ116" s="23"/>
      <c r="GTR116" s="23"/>
      <c r="GTS116" s="23"/>
      <c r="GTT116" s="23"/>
      <c r="GTU116" s="23"/>
      <c r="GTV116" s="23"/>
      <c r="GTW116" s="23"/>
      <c r="GTX116" s="23"/>
      <c r="GTY116" s="23"/>
      <c r="GTZ116" s="23"/>
      <c r="GUA116" s="23"/>
      <c r="GUB116" s="22"/>
      <c r="GUC116" s="23"/>
      <c r="GUD116" s="23"/>
      <c r="GUE116" s="23"/>
      <c r="GUF116" s="23"/>
      <c r="GUG116" s="23"/>
      <c r="GUH116" s="23"/>
      <c r="GUI116" s="23"/>
      <c r="GUJ116" s="23"/>
      <c r="GUK116" s="23"/>
      <c r="GUL116" s="23"/>
      <c r="GUM116" s="23"/>
      <c r="GUN116" s="23"/>
      <c r="GUO116" s="23"/>
      <c r="GUP116" s="23"/>
      <c r="GUQ116" s="23"/>
      <c r="GUR116" s="23"/>
      <c r="GUS116" s="23"/>
      <c r="GUT116" s="23"/>
      <c r="GUU116" s="23"/>
      <c r="GUV116" s="23"/>
      <c r="GUW116" s="23"/>
      <c r="GUX116" s="22"/>
      <c r="GUY116" s="23"/>
      <c r="GUZ116" s="23"/>
      <c r="GVA116" s="23"/>
      <c r="GVB116" s="23"/>
      <c r="GVC116" s="23"/>
      <c r="GVD116" s="23"/>
      <c r="GVE116" s="23"/>
      <c r="GVF116" s="23"/>
      <c r="GVG116" s="23"/>
      <c r="GVH116" s="23"/>
      <c r="GVI116" s="23"/>
      <c r="GVJ116" s="23"/>
      <c r="GVK116" s="23"/>
      <c r="GVL116" s="23"/>
      <c r="GVM116" s="23"/>
      <c r="GVN116" s="23"/>
      <c r="GVO116" s="23"/>
      <c r="GVP116" s="23"/>
      <c r="GVQ116" s="23"/>
      <c r="GVR116" s="23"/>
      <c r="GVS116" s="23"/>
      <c r="GVT116" s="22"/>
      <c r="GVU116" s="23"/>
      <c r="GVV116" s="23"/>
      <c r="GVW116" s="23"/>
      <c r="GVX116" s="23"/>
      <c r="GVY116" s="23"/>
      <c r="GVZ116" s="23"/>
      <c r="GWA116" s="23"/>
      <c r="GWB116" s="23"/>
      <c r="GWC116" s="23"/>
      <c r="GWD116" s="23"/>
      <c r="GWE116" s="23"/>
      <c r="GWF116" s="23"/>
      <c r="GWG116" s="23"/>
      <c r="GWH116" s="23"/>
      <c r="GWI116" s="23"/>
      <c r="GWJ116" s="23"/>
      <c r="GWK116" s="23"/>
      <c r="GWL116" s="23"/>
      <c r="GWM116" s="23"/>
      <c r="GWN116" s="23"/>
      <c r="GWO116" s="23"/>
      <c r="GWP116" s="22"/>
      <c r="GWQ116" s="23"/>
      <c r="GWR116" s="23"/>
      <c r="GWS116" s="23"/>
      <c r="GWT116" s="23"/>
      <c r="GWU116" s="23"/>
      <c r="GWV116" s="23"/>
      <c r="GWW116" s="23"/>
      <c r="GWX116" s="23"/>
      <c r="GWY116" s="23"/>
      <c r="GWZ116" s="23"/>
      <c r="GXA116" s="23"/>
      <c r="GXB116" s="23"/>
      <c r="GXC116" s="23"/>
      <c r="GXD116" s="23"/>
      <c r="GXE116" s="23"/>
      <c r="GXF116" s="23"/>
      <c r="GXG116" s="23"/>
      <c r="GXH116" s="23"/>
      <c r="GXI116" s="23"/>
      <c r="GXJ116" s="23"/>
      <c r="GXK116" s="23"/>
      <c r="GXL116" s="22"/>
      <c r="GXM116" s="23"/>
      <c r="GXN116" s="23"/>
      <c r="GXO116" s="23"/>
      <c r="GXP116" s="23"/>
      <c r="GXQ116" s="23"/>
      <c r="GXR116" s="23"/>
      <c r="GXS116" s="23"/>
      <c r="GXT116" s="23"/>
      <c r="GXU116" s="23"/>
      <c r="GXV116" s="23"/>
      <c r="GXW116" s="23"/>
      <c r="GXX116" s="23"/>
      <c r="GXY116" s="23"/>
      <c r="GXZ116" s="23"/>
      <c r="GYA116" s="23"/>
      <c r="GYB116" s="23"/>
      <c r="GYC116" s="23"/>
      <c r="GYD116" s="23"/>
      <c r="GYE116" s="23"/>
      <c r="GYF116" s="23"/>
      <c r="GYG116" s="23"/>
      <c r="GYH116" s="22"/>
      <c r="GYI116" s="23"/>
      <c r="GYJ116" s="23"/>
      <c r="GYK116" s="23"/>
      <c r="GYL116" s="23"/>
      <c r="GYM116" s="23"/>
      <c r="GYN116" s="23"/>
      <c r="GYO116" s="23"/>
      <c r="GYP116" s="23"/>
      <c r="GYQ116" s="23"/>
      <c r="GYR116" s="23"/>
      <c r="GYS116" s="23"/>
      <c r="GYT116" s="23"/>
      <c r="GYU116" s="23"/>
      <c r="GYV116" s="23"/>
      <c r="GYW116" s="23"/>
      <c r="GYX116" s="23"/>
      <c r="GYY116" s="23"/>
      <c r="GYZ116" s="23"/>
      <c r="GZA116" s="23"/>
      <c r="GZB116" s="23"/>
      <c r="GZC116" s="23"/>
      <c r="GZD116" s="22"/>
      <c r="GZE116" s="23"/>
      <c r="GZF116" s="23"/>
      <c r="GZG116" s="23"/>
      <c r="GZH116" s="23"/>
      <c r="GZI116" s="23"/>
      <c r="GZJ116" s="23"/>
      <c r="GZK116" s="23"/>
      <c r="GZL116" s="23"/>
      <c r="GZM116" s="23"/>
      <c r="GZN116" s="23"/>
      <c r="GZO116" s="23"/>
      <c r="GZP116" s="23"/>
      <c r="GZQ116" s="23"/>
      <c r="GZR116" s="23"/>
      <c r="GZS116" s="23"/>
      <c r="GZT116" s="23"/>
      <c r="GZU116" s="23"/>
      <c r="GZV116" s="23"/>
      <c r="GZW116" s="23"/>
      <c r="GZX116" s="23"/>
      <c r="GZY116" s="23"/>
      <c r="GZZ116" s="22"/>
      <c r="HAA116" s="23"/>
      <c r="HAB116" s="23"/>
      <c r="HAC116" s="23"/>
      <c r="HAD116" s="23"/>
      <c r="HAE116" s="23"/>
      <c r="HAF116" s="23"/>
      <c r="HAG116" s="23"/>
      <c r="HAH116" s="23"/>
      <c r="HAI116" s="23"/>
      <c r="HAJ116" s="23"/>
      <c r="HAK116" s="23"/>
      <c r="HAL116" s="23"/>
      <c r="HAM116" s="23"/>
      <c r="HAN116" s="23"/>
      <c r="HAO116" s="23"/>
      <c r="HAP116" s="23"/>
      <c r="HAQ116" s="23"/>
      <c r="HAR116" s="23"/>
      <c r="HAS116" s="23"/>
      <c r="HAT116" s="23"/>
      <c r="HAU116" s="23"/>
      <c r="HAV116" s="22"/>
      <c r="HAW116" s="23"/>
      <c r="HAX116" s="23"/>
      <c r="HAY116" s="23"/>
      <c r="HAZ116" s="23"/>
      <c r="HBA116" s="23"/>
      <c r="HBB116" s="23"/>
      <c r="HBC116" s="23"/>
      <c r="HBD116" s="23"/>
      <c r="HBE116" s="23"/>
      <c r="HBF116" s="23"/>
      <c r="HBG116" s="23"/>
      <c r="HBH116" s="23"/>
      <c r="HBI116" s="23"/>
      <c r="HBJ116" s="23"/>
      <c r="HBK116" s="23"/>
      <c r="HBL116" s="23"/>
      <c r="HBM116" s="23"/>
      <c r="HBN116" s="23"/>
      <c r="HBO116" s="23"/>
      <c r="HBP116" s="23"/>
      <c r="HBQ116" s="23"/>
      <c r="HBR116" s="22"/>
      <c r="HBS116" s="23"/>
      <c r="HBT116" s="23"/>
      <c r="HBU116" s="23"/>
      <c r="HBV116" s="23"/>
      <c r="HBW116" s="23"/>
      <c r="HBX116" s="23"/>
      <c r="HBY116" s="23"/>
      <c r="HBZ116" s="23"/>
      <c r="HCA116" s="23"/>
      <c r="HCB116" s="23"/>
      <c r="HCC116" s="23"/>
      <c r="HCD116" s="23"/>
      <c r="HCE116" s="23"/>
      <c r="HCF116" s="23"/>
      <c r="HCG116" s="23"/>
      <c r="HCH116" s="23"/>
      <c r="HCI116" s="23"/>
      <c r="HCJ116" s="23"/>
      <c r="HCK116" s="23"/>
      <c r="HCL116" s="23"/>
      <c r="HCM116" s="23"/>
      <c r="HCN116" s="22"/>
      <c r="HCO116" s="23"/>
      <c r="HCP116" s="23"/>
      <c r="HCQ116" s="23"/>
      <c r="HCR116" s="23"/>
      <c r="HCS116" s="23"/>
      <c r="HCT116" s="23"/>
      <c r="HCU116" s="23"/>
      <c r="HCV116" s="23"/>
      <c r="HCW116" s="23"/>
      <c r="HCX116" s="23"/>
      <c r="HCY116" s="23"/>
      <c r="HCZ116" s="23"/>
      <c r="HDA116" s="23"/>
      <c r="HDB116" s="23"/>
      <c r="HDC116" s="23"/>
      <c r="HDD116" s="23"/>
      <c r="HDE116" s="23"/>
      <c r="HDF116" s="23"/>
      <c r="HDG116" s="23"/>
      <c r="HDH116" s="23"/>
      <c r="HDI116" s="23"/>
      <c r="HDJ116" s="22"/>
      <c r="HDK116" s="23"/>
      <c r="HDL116" s="23"/>
      <c r="HDM116" s="23"/>
      <c r="HDN116" s="23"/>
      <c r="HDO116" s="23"/>
      <c r="HDP116" s="23"/>
      <c r="HDQ116" s="23"/>
      <c r="HDR116" s="23"/>
      <c r="HDS116" s="23"/>
      <c r="HDT116" s="23"/>
      <c r="HDU116" s="23"/>
      <c r="HDV116" s="23"/>
      <c r="HDW116" s="23"/>
      <c r="HDX116" s="23"/>
      <c r="HDY116" s="23"/>
      <c r="HDZ116" s="23"/>
      <c r="HEA116" s="23"/>
      <c r="HEB116" s="23"/>
      <c r="HEC116" s="23"/>
      <c r="HED116" s="23"/>
      <c r="HEE116" s="23"/>
      <c r="HEF116" s="22"/>
      <c r="HEG116" s="23"/>
      <c r="HEH116" s="23"/>
      <c r="HEI116" s="23"/>
      <c r="HEJ116" s="23"/>
      <c r="HEK116" s="23"/>
      <c r="HEL116" s="23"/>
      <c r="HEM116" s="23"/>
      <c r="HEN116" s="23"/>
      <c r="HEO116" s="23"/>
      <c r="HEP116" s="23"/>
      <c r="HEQ116" s="23"/>
      <c r="HER116" s="23"/>
      <c r="HES116" s="23"/>
      <c r="HET116" s="23"/>
      <c r="HEU116" s="23"/>
      <c r="HEV116" s="23"/>
      <c r="HEW116" s="23"/>
      <c r="HEX116" s="23"/>
      <c r="HEY116" s="23"/>
      <c r="HEZ116" s="23"/>
      <c r="HFA116" s="23"/>
      <c r="HFB116" s="22"/>
      <c r="HFC116" s="23"/>
      <c r="HFD116" s="23"/>
      <c r="HFE116" s="23"/>
      <c r="HFF116" s="23"/>
      <c r="HFG116" s="23"/>
      <c r="HFH116" s="23"/>
      <c r="HFI116" s="23"/>
      <c r="HFJ116" s="23"/>
      <c r="HFK116" s="23"/>
      <c r="HFL116" s="23"/>
      <c r="HFM116" s="23"/>
      <c r="HFN116" s="23"/>
      <c r="HFO116" s="23"/>
      <c r="HFP116" s="23"/>
      <c r="HFQ116" s="23"/>
      <c r="HFR116" s="23"/>
      <c r="HFS116" s="23"/>
      <c r="HFT116" s="23"/>
      <c r="HFU116" s="23"/>
      <c r="HFV116" s="23"/>
      <c r="HFW116" s="23"/>
      <c r="HFX116" s="22"/>
      <c r="HFY116" s="23"/>
      <c r="HFZ116" s="23"/>
      <c r="HGA116" s="23"/>
      <c r="HGB116" s="23"/>
      <c r="HGC116" s="23"/>
      <c r="HGD116" s="23"/>
      <c r="HGE116" s="23"/>
      <c r="HGF116" s="23"/>
      <c r="HGG116" s="23"/>
      <c r="HGH116" s="23"/>
      <c r="HGI116" s="23"/>
      <c r="HGJ116" s="23"/>
      <c r="HGK116" s="23"/>
      <c r="HGL116" s="23"/>
      <c r="HGM116" s="23"/>
      <c r="HGN116" s="23"/>
      <c r="HGO116" s="23"/>
      <c r="HGP116" s="23"/>
      <c r="HGQ116" s="23"/>
      <c r="HGR116" s="23"/>
      <c r="HGS116" s="23"/>
      <c r="HGT116" s="22"/>
      <c r="HGU116" s="23"/>
      <c r="HGV116" s="23"/>
      <c r="HGW116" s="23"/>
      <c r="HGX116" s="23"/>
      <c r="HGY116" s="23"/>
      <c r="HGZ116" s="23"/>
      <c r="HHA116" s="23"/>
      <c r="HHB116" s="23"/>
      <c r="HHC116" s="23"/>
      <c r="HHD116" s="23"/>
      <c r="HHE116" s="23"/>
      <c r="HHF116" s="23"/>
      <c r="HHG116" s="23"/>
      <c r="HHH116" s="23"/>
      <c r="HHI116" s="23"/>
      <c r="HHJ116" s="23"/>
      <c r="HHK116" s="23"/>
      <c r="HHL116" s="23"/>
      <c r="HHM116" s="23"/>
      <c r="HHN116" s="23"/>
      <c r="HHO116" s="23"/>
      <c r="HHP116" s="22"/>
      <c r="HHQ116" s="23"/>
      <c r="HHR116" s="23"/>
      <c r="HHS116" s="23"/>
      <c r="HHT116" s="23"/>
      <c r="HHU116" s="23"/>
      <c r="HHV116" s="23"/>
      <c r="HHW116" s="23"/>
      <c r="HHX116" s="23"/>
      <c r="HHY116" s="23"/>
      <c r="HHZ116" s="23"/>
      <c r="HIA116" s="23"/>
      <c r="HIB116" s="23"/>
      <c r="HIC116" s="23"/>
      <c r="HID116" s="23"/>
      <c r="HIE116" s="23"/>
      <c r="HIF116" s="23"/>
      <c r="HIG116" s="23"/>
      <c r="HIH116" s="23"/>
      <c r="HII116" s="23"/>
      <c r="HIJ116" s="23"/>
      <c r="HIK116" s="23"/>
      <c r="HIL116" s="22"/>
      <c r="HIM116" s="23"/>
      <c r="HIN116" s="23"/>
      <c r="HIO116" s="23"/>
      <c r="HIP116" s="23"/>
      <c r="HIQ116" s="23"/>
      <c r="HIR116" s="23"/>
      <c r="HIS116" s="23"/>
      <c r="HIT116" s="23"/>
      <c r="HIU116" s="23"/>
      <c r="HIV116" s="23"/>
      <c r="HIW116" s="23"/>
      <c r="HIX116" s="23"/>
      <c r="HIY116" s="23"/>
      <c r="HIZ116" s="23"/>
      <c r="HJA116" s="23"/>
      <c r="HJB116" s="23"/>
      <c r="HJC116" s="23"/>
      <c r="HJD116" s="23"/>
      <c r="HJE116" s="23"/>
      <c r="HJF116" s="23"/>
      <c r="HJG116" s="23"/>
      <c r="HJH116" s="22"/>
      <c r="HJI116" s="23"/>
      <c r="HJJ116" s="23"/>
      <c r="HJK116" s="23"/>
      <c r="HJL116" s="23"/>
      <c r="HJM116" s="23"/>
      <c r="HJN116" s="23"/>
      <c r="HJO116" s="23"/>
      <c r="HJP116" s="23"/>
      <c r="HJQ116" s="23"/>
      <c r="HJR116" s="23"/>
      <c r="HJS116" s="23"/>
      <c r="HJT116" s="23"/>
      <c r="HJU116" s="23"/>
      <c r="HJV116" s="23"/>
      <c r="HJW116" s="23"/>
      <c r="HJX116" s="23"/>
      <c r="HJY116" s="23"/>
      <c r="HJZ116" s="23"/>
      <c r="HKA116" s="23"/>
      <c r="HKB116" s="23"/>
      <c r="HKC116" s="23"/>
      <c r="HKD116" s="22"/>
      <c r="HKE116" s="23"/>
      <c r="HKF116" s="23"/>
      <c r="HKG116" s="23"/>
      <c r="HKH116" s="23"/>
      <c r="HKI116" s="23"/>
      <c r="HKJ116" s="23"/>
      <c r="HKK116" s="23"/>
      <c r="HKL116" s="23"/>
      <c r="HKM116" s="23"/>
      <c r="HKN116" s="23"/>
      <c r="HKO116" s="23"/>
      <c r="HKP116" s="23"/>
      <c r="HKQ116" s="23"/>
      <c r="HKR116" s="23"/>
      <c r="HKS116" s="23"/>
      <c r="HKT116" s="23"/>
      <c r="HKU116" s="23"/>
      <c r="HKV116" s="23"/>
      <c r="HKW116" s="23"/>
      <c r="HKX116" s="23"/>
      <c r="HKY116" s="23"/>
      <c r="HKZ116" s="22"/>
      <c r="HLA116" s="23"/>
      <c r="HLB116" s="23"/>
      <c r="HLC116" s="23"/>
      <c r="HLD116" s="23"/>
      <c r="HLE116" s="23"/>
      <c r="HLF116" s="23"/>
      <c r="HLG116" s="23"/>
      <c r="HLH116" s="23"/>
      <c r="HLI116" s="23"/>
      <c r="HLJ116" s="23"/>
      <c r="HLK116" s="23"/>
      <c r="HLL116" s="23"/>
      <c r="HLM116" s="23"/>
      <c r="HLN116" s="23"/>
      <c r="HLO116" s="23"/>
      <c r="HLP116" s="23"/>
      <c r="HLQ116" s="23"/>
      <c r="HLR116" s="23"/>
      <c r="HLS116" s="23"/>
      <c r="HLT116" s="23"/>
      <c r="HLU116" s="23"/>
      <c r="HLV116" s="22"/>
      <c r="HLW116" s="23"/>
      <c r="HLX116" s="23"/>
      <c r="HLY116" s="23"/>
      <c r="HLZ116" s="23"/>
      <c r="HMA116" s="23"/>
      <c r="HMB116" s="23"/>
      <c r="HMC116" s="23"/>
      <c r="HMD116" s="23"/>
      <c r="HME116" s="23"/>
      <c r="HMF116" s="23"/>
      <c r="HMG116" s="23"/>
      <c r="HMH116" s="23"/>
      <c r="HMI116" s="23"/>
      <c r="HMJ116" s="23"/>
      <c r="HMK116" s="23"/>
      <c r="HML116" s="23"/>
      <c r="HMM116" s="23"/>
      <c r="HMN116" s="23"/>
      <c r="HMO116" s="23"/>
      <c r="HMP116" s="23"/>
      <c r="HMQ116" s="23"/>
      <c r="HMR116" s="22"/>
      <c r="HMS116" s="23"/>
      <c r="HMT116" s="23"/>
      <c r="HMU116" s="23"/>
      <c r="HMV116" s="23"/>
      <c r="HMW116" s="23"/>
      <c r="HMX116" s="23"/>
      <c r="HMY116" s="23"/>
      <c r="HMZ116" s="23"/>
      <c r="HNA116" s="23"/>
      <c r="HNB116" s="23"/>
      <c r="HNC116" s="23"/>
      <c r="HND116" s="23"/>
      <c r="HNE116" s="23"/>
      <c r="HNF116" s="23"/>
      <c r="HNG116" s="23"/>
      <c r="HNH116" s="23"/>
      <c r="HNI116" s="23"/>
      <c r="HNJ116" s="23"/>
      <c r="HNK116" s="23"/>
      <c r="HNL116" s="23"/>
      <c r="HNM116" s="23"/>
      <c r="HNN116" s="22"/>
      <c r="HNO116" s="23"/>
      <c r="HNP116" s="23"/>
      <c r="HNQ116" s="23"/>
      <c r="HNR116" s="23"/>
      <c r="HNS116" s="23"/>
      <c r="HNT116" s="23"/>
      <c r="HNU116" s="23"/>
      <c r="HNV116" s="23"/>
      <c r="HNW116" s="23"/>
      <c r="HNX116" s="23"/>
      <c r="HNY116" s="23"/>
      <c r="HNZ116" s="23"/>
      <c r="HOA116" s="23"/>
      <c r="HOB116" s="23"/>
      <c r="HOC116" s="23"/>
      <c r="HOD116" s="23"/>
      <c r="HOE116" s="23"/>
      <c r="HOF116" s="23"/>
      <c r="HOG116" s="23"/>
      <c r="HOH116" s="23"/>
      <c r="HOI116" s="23"/>
      <c r="HOJ116" s="22"/>
      <c r="HOK116" s="23"/>
      <c r="HOL116" s="23"/>
      <c r="HOM116" s="23"/>
      <c r="HON116" s="23"/>
      <c r="HOO116" s="23"/>
      <c r="HOP116" s="23"/>
      <c r="HOQ116" s="23"/>
      <c r="HOR116" s="23"/>
      <c r="HOS116" s="23"/>
      <c r="HOT116" s="23"/>
      <c r="HOU116" s="23"/>
      <c r="HOV116" s="23"/>
      <c r="HOW116" s="23"/>
      <c r="HOX116" s="23"/>
      <c r="HOY116" s="23"/>
      <c r="HOZ116" s="23"/>
      <c r="HPA116" s="23"/>
      <c r="HPB116" s="23"/>
      <c r="HPC116" s="23"/>
      <c r="HPD116" s="23"/>
      <c r="HPE116" s="23"/>
      <c r="HPF116" s="22"/>
      <c r="HPG116" s="23"/>
      <c r="HPH116" s="23"/>
      <c r="HPI116" s="23"/>
      <c r="HPJ116" s="23"/>
      <c r="HPK116" s="23"/>
      <c r="HPL116" s="23"/>
      <c r="HPM116" s="23"/>
      <c r="HPN116" s="23"/>
      <c r="HPO116" s="23"/>
      <c r="HPP116" s="23"/>
      <c r="HPQ116" s="23"/>
      <c r="HPR116" s="23"/>
      <c r="HPS116" s="23"/>
      <c r="HPT116" s="23"/>
      <c r="HPU116" s="23"/>
      <c r="HPV116" s="23"/>
      <c r="HPW116" s="23"/>
      <c r="HPX116" s="23"/>
      <c r="HPY116" s="23"/>
      <c r="HPZ116" s="23"/>
      <c r="HQA116" s="23"/>
      <c r="HQB116" s="22"/>
      <c r="HQC116" s="23"/>
      <c r="HQD116" s="23"/>
      <c r="HQE116" s="23"/>
      <c r="HQF116" s="23"/>
      <c r="HQG116" s="23"/>
      <c r="HQH116" s="23"/>
      <c r="HQI116" s="23"/>
      <c r="HQJ116" s="23"/>
      <c r="HQK116" s="23"/>
      <c r="HQL116" s="23"/>
      <c r="HQM116" s="23"/>
      <c r="HQN116" s="23"/>
      <c r="HQO116" s="23"/>
      <c r="HQP116" s="23"/>
      <c r="HQQ116" s="23"/>
      <c r="HQR116" s="23"/>
      <c r="HQS116" s="23"/>
      <c r="HQT116" s="23"/>
      <c r="HQU116" s="23"/>
      <c r="HQV116" s="23"/>
      <c r="HQW116" s="23"/>
      <c r="HQX116" s="22"/>
      <c r="HQY116" s="23"/>
      <c r="HQZ116" s="23"/>
      <c r="HRA116" s="23"/>
      <c r="HRB116" s="23"/>
      <c r="HRC116" s="23"/>
      <c r="HRD116" s="23"/>
      <c r="HRE116" s="23"/>
      <c r="HRF116" s="23"/>
      <c r="HRG116" s="23"/>
      <c r="HRH116" s="23"/>
      <c r="HRI116" s="23"/>
      <c r="HRJ116" s="23"/>
      <c r="HRK116" s="23"/>
      <c r="HRL116" s="23"/>
      <c r="HRM116" s="23"/>
      <c r="HRN116" s="23"/>
      <c r="HRO116" s="23"/>
      <c r="HRP116" s="23"/>
      <c r="HRQ116" s="23"/>
      <c r="HRR116" s="23"/>
      <c r="HRS116" s="23"/>
      <c r="HRT116" s="22"/>
      <c r="HRU116" s="23"/>
      <c r="HRV116" s="23"/>
      <c r="HRW116" s="23"/>
      <c r="HRX116" s="23"/>
      <c r="HRY116" s="23"/>
      <c r="HRZ116" s="23"/>
      <c r="HSA116" s="23"/>
      <c r="HSB116" s="23"/>
      <c r="HSC116" s="23"/>
      <c r="HSD116" s="23"/>
      <c r="HSE116" s="23"/>
      <c r="HSF116" s="23"/>
      <c r="HSG116" s="23"/>
      <c r="HSH116" s="23"/>
      <c r="HSI116" s="23"/>
      <c r="HSJ116" s="23"/>
      <c r="HSK116" s="23"/>
      <c r="HSL116" s="23"/>
      <c r="HSM116" s="23"/>
      <c r="HSN116" s="23"/>
      <c r="HSO116" s="23"/>
      <c r="HSP116" s="22"/>
      <c r="HSQ116" s="23"/>
      <c r="HSR116" s="23"/>
      <c r="HSS116" s="23"/>
      <c r="HST116" s="23"/>
      <c r="HSU116" s="23"/>
      <c r="HSV116" s="23"/>
      <c r="HSW116" s="23"/>
      <c r="HSX116" s="23"/>
      <c r="HSY116" s="23"/>
      <c r="HSZ116" s="23"/>
      <c r="HTA116" s="23"/>
      <c r="HTB116" s="23"/>
      <c r="HTC116" s="23"/>
      <c r="HTD116" s="23"/>
      <c r="HTE116" s="23"/>
      <c r="HTF116" s="23"/>
      <c r="HTG116" s="23"/>
      <c r="HTH116" s="23"/>
      <c r="HTI116" s="23"/>
      <c r="HTJ116" s="23"/>
      <c r="HTK116" s="23"/>
      <c r="HTL116" s="22"/>
      <c r="HTM116" s="23"/>
      <c r="HTN116" s="23"/>
      <c r="HTO116" s="23"/>
      <c r="HTP116" s="23"/>
      <c r="HTQ116" s="23"/>
      <c r="HTR116" s="23"/>
      <c r="HTS116" s="23"/>
      <c r="HTT116" s="23"/>
      <c r="HTU116" s="23"/>
      <c r="HTV116" s="23"/>
      <c r="HTW116" s="23"/>
      <c r="HTX116" s="23"/>
      <c r="HTY116" s="23"/>
      <c r="HTZ116" s="23"/>
      <c r="HUA116" s="23"/>
      <c r="HUB116" s="23"/>
      <c r="HUC116" s="23"/>
      <c r="HUD116" s="23"/>
      <c r="HUE116" s="23"/>
      <c r="HUF116" s="23"/>
      <c r="HUG116" s="23"/>
      <c r="HUH116" s="22"/>
      <c r="HUI116" s="23"/>
      <c r="HUJ116" s="23"/>
      <c r="HUK116" s="23"/>
      <c r="HUL116" s="23"/>
      <c r="HUM116" s="23"/>
      <c r="HUN116" s="23"/>
      <c r="HUO116" s="23"/>
      <c r="HUP116" s="23"/>
      <c r="HUQ116" s="23"/>
      <c r="HUR116" s="23"/>
      <c r="HUS116" s="23"/>
      <c r="HUT116" s="23"/>
      <c r="HUU116" s="23"/>
      <c r="HUV116" s="23"/>
      <c r="HUW116" s="23"/>
      <c r="HUX116" s="23"/>
      <c r="HUY116" s="23"/>
      <c r="HUZ116" s="23"/>
      <c r="HVA116" s="23"/>
      <c r="HVB116" s="23"/>
      <c r="HVC116" s="23"/>
      <c r="HVD116" s="22"/>
      <c r="HVE116" s="23"/>
      <c r="HVF116" s="23"/>
      <c r="HVG116" s="23"/>
      <c r="HVH116" s="23"/>
      <c r="HVI116" s="23"/>
      <c r="HVJ116" s="23"/>
      <c r="HVK116" s="23"/>
      <c r="HVL116" s="23"/>
      <c r="HVM116" s="23"/>
      <c r="HVN116" s="23"/>
      <c r="HVO116" s="23"/>
      <c r="HVP116" s="23"/>
      <c r="HVQ116" s="23"/>
      <c r="HVR116" s="23"/>
      <c r="HVS116" s="23"/>
      <c r="HVT116" s="23"/>
      <c r="HVU116" s="23"/>
      <c r="HVV116" s="23"/>
      <c r="HVW116" s="23"/>
      <c r="HVX116" s="23"/>
      <c r="HVY116" s="23"/>
      <c r="HVZ116" s="22"/>
      <c r="HWA116" s="23"/>
      <c r="HWB116" s="23"/>
      <c r="HWC116" s="23"/>
      <c r="HWD116" s="23"/>
      <c r="HWE116" s="23"/>
      <c r="HWF116" s="23"/>
      <c r="HWG116" s="23"/>
      <c r="HWH116" s="23"/>
      <c r="HWI116" s="23"/>
      <c r="HWJ116" s="23"/>
      <c r="HWK116" s="23"/>
      <c r="HWL116" s="23"/>
      <c r="HWM116" s="23"/>
      <c r="HWN116" s="23"/>
      <c r="HWO116" s="23"/>
      <c r="HWP116" s="23"/>
      <c r="HWQ116" s="23"/>
      <c r="HWR116" s="23"/>
      <c r="HWS116" s="23"/>
      <c r="HWT116" s="23"/>
      <c r="HWU116" s="23"/>
      <c r="HWV116" s="22"/>
      <c r="HWW116" s="23"/>
      <c r="HWX116" s="23"/>
      <c r="HWY116" s="23"/>
      <c r="HWZ116" s="23"/>
      <c r="HXA116" s="23"/>
      <c r="HXB116" s="23"/>
      <c r="HXC116" s="23"/>
      <c r="HXD116" s="23"/>
      <c r="HXE116" s="23"/>
      <c r="HXF116" s="23"/>
      <c r="HXG116" s="23"/>
      <c r="HXH116" s="23"/>
      <c r="HXI116" s="23"/>
      <c r="HXJ116" s="23"/>
      <c r="HXK116" s="23"/>
      <c r="HXL116" s="23"/>
      <c r="HXM116" s="23"/>
      <c r="HXN116" s="23"/>
      <c r="HXO116" s="23"/>
      <c r="HXP116" s="23"/>
      <c r="HXQ116" s="23"/>
      <c r="HXR116" s="22"/>
      <c r="HXS116" s="23"/>
      <c r="HXT116" s="23"/>
      <c r="HXU116" s="23"/>
      <c r="HXV116" s="23"/>
      <c r="HXW116" s="23"/>
      <c r="HXX116" s="23"/>
      <c r="HXY116" s="23"/>
      <c r="HXZ116" s="23"/>
      <c r="HYA116" s="23"/>
      <c r="HYB116" s="23"/>
      <c r="HYC116" s="23"/>
      <c r="HYD116" s="23"/>
      <c r="HYE116" s="23"/>
      <c r="HYF116" s="23"/>
      <c r="HYG116" s="23"/>
      <c r="HYH116" s="23"/>
      <c r="HYI116" s="23"/>
      <c r="HYJ116" s="23"/>
      <c r="HYK116" s="23"/>
      <c r="HYL116" s="23"/>
      <c r="HYM116" s="23"/>
      <c r="HYN116" s="22"/>
      <c r="HYO116" s="23"/>
      <c r="HYP116" s="23"/>
      <c r="HYQ116" s="23"/>
      <c r="HYR116" s="23"/>
      <c r="HYS116" s="23"/>
      <c r="HYT116" s="23"/>
      <c r="HYU116" s="23"/>
      <c r="HYV116" s="23"/>
      <c r="HYW116" s="23"/>
      <c r="HYX116" s="23"/>
      <c r="HYY116" s="23"/>
      <c r="HYZ116" s="23"/>
      <c r="HZA116" s="23"/>
      <c r="HZB116" s="23"/>
      <c r="HZC116" s="23"/>
      <c r="HZD116" s="23"/>
      <c r="HZE116" s="23"/>
      <c r="HZF116" s="23"/>
      <c r="HZG116" s="23"/>
      <c r="HZH116" s="23"/>
      <c r="HZI116" s="23"/>
      <c r="HZJ116" s="22"/>
      <c r="HZK116" s="23"/>
      <c r="HZL116" s="23"/>
      <c r="HZM116" s="23"/>
      <c r="HZN116" s="23"/>
      <c r="HZO116" s="23"/>
      <c r="HZP116" s="23"/>
      <c r="HZQ116" s="23"/>
      <c r="HZR116" s="23"/>
      <c r="HZS116" s="23"/>
      <c r="HZT116" s="23"/>
      <c r="HZU116" s="23"/>
      <c r="HZV116" s="23"/>
      <c r="HZW116" s="23"/>
      <c r="HZX116" s="23"/>
      <c r="HZY116" s="23"/>
      <c r="HZZ116" s="23"/>
      <c r="IAA116" s="23"/>
      <c r="IAB116" s="23"/>
      <c r="IAC116" s="23"/>
      <c r="IAD116" s="23"/>
      <c r="IAE116" s="23"/>
      <c r="IAF116" s="22"/>
      <c r="IAG116" s="23"/>
      <c r="IAH116" s="23"/>
      <c r="IAI116" s="23"/>
      <c r="IAJ116" s="23"/>
      <c r="IAK116" s="23"/>
      <c r="IAL116" s="23"/>
      <c r="IAM116" s="23"/>
      <c r="IAN116" s="23"/>
      <c r="IAO116" s="23"/>
      <c r="IAP116" s="23"/>
      <c r="IAQ116" s="23"/>
      <c r="IAR116" s="23"/>
      <c r="IAS116" s="23"/>
      <c r="IAT116" s="23"/>
      <c r="IAU116" s="23"/>
      <c r="IAV116" s="23"/>
      <c r="IAW116" s="23"/>
      <c r="IAX116" s="23"/>
      <c r="IAY116" s="23"/>
      <c r="IAZ116" s="23"/>
      <c r="IBA116" s="23"/>
      <c r="IBB116" s="22"/>
      <c r="IBC116" s="23"/>
      <c r="IBD116" s="23"/>
      <c r="IBE116" s="23"/>
      <c r="IBF116" s="23"/>
      <c r="IBG116" s="23"/>
      <c r="IBH116" s="23"/>
      <c r="IBI116" s="23"/>
      <c r="IBJ116" s="23"/>
      <c r="IBK116" s="23"/>
      <c r="IBL116" s="23"/>
      <c r="IBM116" s="23"/>
      <c r="IBN116" s="23"/>
      <c r="IBO116" s="23"/>
      <c r="IBP116" s="23"/>
      <c r="IBQ116" s="23"/>
      <c r="IBR116" s="23"/>
      <c r="IBS116" s="23"/>
      <c r="IBT116" s="23"/>
      <c r="IBU116" s="23"/>
      <c r="IBV116" s="23"/>
      <c r="IBW116" s="23"/>
      <c r="IBX116" s="22"/>
      <c r="IBY116" s="23"/>
      <c r="IBZ116" s="23"/>
      <c r="ICA116" s="23"/>
      <c r="ICB116" s="23"/>
      <c r="ICC116" s="23"/>
      <c r="ICD116" s="23"/>
      <c r="ICE116" s="23"/>
      <c r="ICF116" s="23"/>
      <c r="ICG116" s="23"/>
      <c r="ICH116" s="23"/>
      <c r="ICI116" s="23"/>
      <c r="ICJ116" s="23"/>
      <c r="ICK116" s="23"/>
      <c r="ICL116" s="23"/>
      <c r="ICM116" s="23"/>
      <c r="ICN116" s="23"/>
      <c r="ICO116" s="23"/>
      <c r="ICP116" s="23"/>
      <c r="ICQ116" s="23"/>
      <c r="ICR116" s="23"/>
      <c r="ICS116" s="23"/>
      <c r="ICT116" s="22"/>
      <c r="ICU116" s="23"/>
      <c r="ICV116" s="23"/>
      <c r="ICW116" s="23"/>
      <c r="ICX116" s="23"/>
      <c r="ICY116" s="23"/>
      <c r="ICZ116" s="23"/>
      <c r="IDA116" s="23"/>
      <c r="IDB116" s="23"/>
      <c r="IDC116" s="23"/>
      <c r="IDD116" s="23"/>
      <c r="IDE116" s="23"/>
      <c r="IDF116" s="23"/>
      <c r="IDG116" s="23"/>
      <c r="IDH116" s="23"/>
      <c r="IDI116" s="23"/>
      <c r="IDJ116" s="23"/>
      <c r="IDK116" s="23"/>
      <c r="IDL116" s="23"/>
      <c r="IDM116" s="23"/>
      <c r="IDN116" s="23"/>
      <c r="IDO116" s="23"/>
      <c r="IDP116" s="22"/>
      <c r="IDQ116" s="23"/>
      <c r="IDR116" s="23"/>
      <c r="IDS116" s="23"/>
      <c r="IDT116" s="23"/>
      <c r="IDU116" s="23"/>
      <c r="IDV116" s="23"/>
      <c r="IDW116" s="23"/>
      <c r="IDX116" s="23"/>
      <c r="IDY116" s="23"/>
      <c r="IDZ116" s="23"/>
      <c r="IEA116" s="23"/>
      <c r="IEB116" s="23"/>
      <c r="IEC116" s="23"/>
      <c r="IED116" s="23"/>
      <c r="IEE116" s="23"/>
      <c r="IEF116" s="23"/>
      <c r="IEG116" s="23"/>
      <c r="IEH116" s="23"/>
      <c r="IEI116" s="23"/>
      <c r="IEJ116" s="23"/>
      <c r="IEK116" s="23"/>
      <c r="IEL116" s="22"/>
      <c r="IEM116" s="23"/>
      <c r="IEN116" s="23"/>
      <c r="IEO116" s="23"/>
      <c r="IEP116" s="23"/>
      <c r="IEQ116" s="23"/>
      <c r="IER116" s="23"/>
      <c r="IES116" s="23"/>
      <c r="IET116" s="23"/>
      <c r="IEU116" s="23"/>
      <c r="IEV116" s="23"/>
      <c r="IEW116" s="23"/>
      <c r="IEX116" s="23"/>
      <c r="IEY116" s="23"/>
      <c r="IEZ116" s="23"/>
      <c r="IFA116" s="23"/>
      <c r="IFB116" s="23"/>
      <c r="IFC116" s="23"/>
      <c r="IFD116" s="23"/>
      <c r="IFE116" s="23"/>
      <c r="IFF116" s="23"/>
      <c r="IFG116" s="23"/>
      <c r="IFH116" s="22"/>
      <c r="IFI116" s="23"/>
      <c r="IFJ116" s="23"/>
      <c r="IFK116" s="23"/>
      <c r="IFL116" s="23"/>
      <c r="IFM116" s="23"/>
      <c r="IFN116" s="23"/>
      <c r="IFO116" s="23"/>
      <c r="IFP116" s="23"/>
      <c r="IFQ116" s="23"/>
      <c r="IFR116" s="23"/>
      <c r="IFS116" s="23"/>
      <c r="IFT116" s="23"/>
      <c r="IFU116" s="23"/>
      <c r="IFV116" s="23"/>
      <c r="IFW116" s="23"/>
      <c r="IFX116" s="23"/>
      <c r="IFY116" s="23"/>
      <c r="IFZ116" s="23"/>
      <c r="IGA116" s="23"/>
      <c r="IGB116" s="23"/>
      <c r="IGC116" s="23"/>
      <c r="IGD116" s="22"/>
      <c r="IGE116" s="23"/>
      <c r="IGF116" s="23"/>
      <c r="IGG116" s="23"/>
      <c r="IGH116" s="23"/>
      <c r="IGI116" s="23"/>
      <c r="IGJ116" s="23"/>
      <c r="IGK116" s="23"/>
      <c r="IGL116" s="23"/>
      <c r="IGM116" s="23"/>
      <c r="IGN116" s="23"/>
      <c r="IGO116" s="23"/>
      <c r="IGP116" s="23"/>
      <c r="IGQ116" s="23"/>
      <c r="IGR116" s="23"/>
      <c r="IGS116" s="23"/>
      <c r="IGT116" s="23"/>
      <c r="IGU116" s="23"/>
      <c r="IGV116" s="23"/>
      <c r="IGW116" s="23"/>
      <c r="IGX116" s="23"/>
      <c r="IGY116" s="23"/>
      <c r="IGZ116" s="22"/>
      <c r="IHA116" s="23"/>
      <c r="IHB116" s="23"/>
      <c r="IHC116" s="23"/>
      <c r="IHD116" s="23"/>
      <c r="IHE116" s="23"/>
      <c r="IHF116" s="23"/>
      <c r="IHG116" s="23"/>
      <c r="IHH116" s="23"/>
      <c r="IHI116" s="23"/>
      <c r="IHJ116" s="23"/>
      <c r="IHK116" s="23"/>
      <c r="IHL116" s="23"/>
      <c r="IHM116" s="23"/>
      <c r="IHN116" s="23"/>
      <c r="IHO116" s="23"/>
      <c r="IHP116" s="23"/>
      <c r="IHQ116" s="23"/>
      <c r="IHR116" s="23"/>
      <c r="IHS116" s="23"/>
      <c r="IHT116" s="23"/>
      <c r="IHU116" s="23"/>
      <c r="IHV116" s="22"/>
      <c r="IHW116" s="23"/>
      <c r="IHX116" s="23"/>
      <c r="IHY116" s="23"/>
      <c r="IHZ116" s="23"/>
      <c r="IIA116" s="23"/>
      <c r="IIB116" s="23"/>
      <c r="IIC116" s="23"/>
      <c r="IID116" s="23"/>
      <c r="IIE116" s="23"/>
      <c r="IIF116" s="23"/>
      <c r="IIG116" s="23"/>
      <c r="IIH116" s="23"/>
      <c r="III116" s="23"/>
      <c r="IIJ116" s="23"/>
      <c r="IIK116" s="23"/>
      <c r="IIL116" s="23"/>
      <c r="IIM116" s="23"/>
      <c r="IIN116" s="23"/>
      <c r="IIO116" s="23"/>
      <c r="IIP116" s="23"/>
      <c r="IIQ116" s="23"/>
      <c r="IIR116" s="22"/>
      <c r="IIS116" s="23"/>
      <c r="IIT116" s="23"/>
      <c r="IIU116" s="23"/>
      <c r="IIV116" s="23"/>
      <c r="IIW116" s="23"/>
      <c r="IIX116" s="23"/>
      <c r="IIY116" s="23"/>
      <c r="IIZ116" s="23"/>
      <c r="IJA116" s="23"/>
      <c r="IJB116" s="23"/>
      <c r="IJC116" s="23"/>
      <c r="IJD116" s="23"/>
      <c r="IJE116" s="23"/>
      <c r="IJF116" s="23"/>
      <c r="IJG116" s="23"/>
      <c r="IJH116" s="23"/>
      <c r="IJI116" s="23"/>
      <c r="IJJ116" s="23"/>
      <c r="IJK116" s="23"/>
      <c r="IJL116" s="23"/>
      <c r="IJM116" s="23"/>
      <c r="IJN116" s="22"/>
      <c r="IJO116" s="23"/>
      <c r="IJP116" s="23"/>
      <c r="IJQ116" s="23"/>
      <c r="IJR116" s="23"/>
      <c r="IJS116" s="23"/>
      <c r="IJT116" s="23"/>
      <c r="IJU116" s="23"/>
      <c r="IJV116" s="23"/>
      <c r="IJW116" s="23"/>
      <c r="IJX116" s="23"/>
      <c r="IJY116" s="23"/>
      <c r="IJZ116" s="23"/>
      <c r="IKA116" s="23"/>
      <c r="IKB116" s="23"/>
      <c r="IKC116" s="23"/>
      <c r="IKD116" s="23"/>
      <c r="IKE116" s="23"/>
      <c r="IKF116" s="23"/>
      <c r="IKG116" s="23"/>
      <c r="IKH116" s="23"/>
      <c r="IKI116" s="23"/>
      <c r="IKJ116" s="22"/>
      <c r="IKK116" s="23"/>
      <c r="IKL116" s="23"/>
      <c r="IKM116" s="23"/>
      <c r="IKN116" s="23"/>
      <c r="IKO116" s="23"/>
      <c r="IKP116" s="23"/>
      <c r="IKQ116" s="23"/>
      <c r="IKR116" s="23"/>
      <c r="IKS116" s="23"/>
      <c r="IKT116" s="23"/>
      <c r="IKU116" s="23"/>
      <c r="IKV116" s="23"/>
      <c r="IKW116" s="23"/>
      <c r="IKX116" s="23"/>
      <c r="IKY116" s="23"/>
      <c r="IKZ116" s="23"/>
      <c r="ILA116" s="23"/>
      <c r="ILB116" s="23"/>
      <c r="ILC116" s="23"/>
      <c r="ILD116" s="23"/>
      <c r="ILE116" s="23"/>
      <c r="ILF116" s="22"/>
      <c r="ILG116" s="23"/>
      <c r="ILH116" s="23"/>
      <c r="ILI116" s="23"/>
      <c r="ILJ116" s="23"/>
      <c r="ILK116" s="23"/>
      <c r="ILL116" s="23"/>
      <c r="ILM116" s="23"/>
      <c r="ILN116" s="23"/>
      <c r="ILO116" s="23"/>
      <c r="ILP116" s="23"/>
      <c r="ILQ116" s="23"/>
      <c r="ILR116" s="23"/>
      <c r="ILS116" s="23"/>
      <c r="ILT116" s="23"/>
      <c r="ILU116" s="23"/>
      <c r="ILV116" s="23"/>
      <c r="ILW116" s="23"/>
      <c r="ILX116" s="23"/>
      <c r="ILY116" s="23"/>
      <c r="ILZ116" s="23"/>
      <c r="IMA116" s="23"/>
      <c r="IMB116" s="22"/>
      <c r="IMC116" s="23"/>
      <c r="IMD116" s="23"/>
      <c r="IME116" s="23"/>
      <c r="IMF116" s="23"/>
      <c r="IMG116" s="23"/>
      <c r="IMH116" s="23"/>
      <c r="IMI116" s="23"/>
      <c r="IMJ116" s="23"/>
      <c r="IMK116" s="23"/>
      <c r="IML116" s="23"/>
      <c r="IMM116" s="23"/>
      <c r="IMN116" s="23"/>
      <c r="IMO116" s="23"/>
      <c r="IMP116" s="23"/>
      <c r="IMQ116" s="23"/>
      <c r="IMR116" s="23"/>
      <c r="IMS116" s="23"/>
      <c r="IMT116" s="23"/>
      <c r="IMU116" s="23"/>
      <c r="IMV116" s="23"/>
      <c r="IMW116" s="23"/>
      <c r="IMX116" s="22"/>
      <c r="IMY116" s="23"/>
      <c r="IMZ116" s="23"/>
      <c r="INA116" s="23"/>
      <c r="INB116" s="23"/>
      <c r="INC116" s="23"/>
      <c r="IND116" s="23"/>
      <c r="INE116" s="23"/>
      <c r="INF116" s="23"/>
      <c r="ING116" s="23"/>
      <c r="INH116" s="23"/>
      <c r="INI116" s="23"/>
      <c r="INJ116" s="23"/>
      <c r="INK116" s="23"/>
      <c r="INL116" s="23"/>
      <c r="INM116" s="23"/>
      <c r="INN116" s="23"/>
      <c r="INO116" s="23"/>
      <c r="INP116" s="23"/>
      <c r="INQ116" s="23"/>
      <c r="INR116" s="23"/>
      <c r="INS116" s="23"/>
      <c r="INT116" s="22"/>
      <c r="INU116" s="23"/>
      <c r="INV116" s="23"/>
      <c r="INW116" s="23"/>
      <c r="INX116" s="23"/>
      <c r="INY116" s="23"/>
      <c r="INZ116" s="23"/>
      <c r="IOA116" s="23"/>
      <c r="IOB116" s="23"/>
      <c r="IOC116" s="23"/>
      <c r="IOD116" s="23"/>
      <c r="IOE116" s="23"/>
      <c r="IOF116" s="23"/>
      <c r="IOG116" s="23"/>
      <c r="IOH116" s="23"/>
      <c r="IOI116" s="23"/>
      <c r="IOJ116" s="23"/>
      <c r="IOK116" s="23"/>
      <c r="IOL116" s="23"/>
      <c r="IOM116" s="23"/>
      <c r="ION116" s="23"/>
      <c r="IOO116" s="23"/>
      <c r="IOP116" s="22"/>
      <c r="IOQ116" s="23"/>
      <c r="IOR116" s="23"/>
      <c r="IOS116" s="23"/>
      <c r="IOT116" s="23"/>
      <c r="IOU116" s="23"/>
      <c r="IOV116" s="23"/>
      <c r="IOW116" s="23"/>
      <c r="IOX116" s="23"/>
      <c r="IOY116" s="23"/>
      <c r="IOZ116" s="23"/>
      <c r="IPA116" s="23"/>
      <c r="IPB116" s="23"/>
      <c r="IPC116" s="23"/>
      <c r="IPD116" s="23"/>
      <c r="IPE116" s="23"/>
      <c r="IPF116" s="23"/>
      <c r="IPG116" s="23"/>
      <c r="IPH116" s="23"/>
      <c r="IPI116" s="23"/>
      <c r="IPJ116" s="23"/>
      <c r="IPK116" s="23"/>
      <c r="IPL116" s="22"/>
      <c r="IPM116" s="23"/>
      <c r="IPN116" s="23"/>
      <c r="IPO116" s="23"/>
      <c r="IPP116" s="23"/>
      <c r="IPQ116" s="23"/>
      <c r="IPR116" s="23"/>
      <c r="IPS116" s="23"/>
      <c r="IPT116" s="23"/>
      <c r="IPU116" s="23"/>
      <c r="IPV116" s="23"/>
      <c r="IPW116" s="23"/>
      <c r="IPX116" s="23"/>
      <c r="IPY116" s="23"/>
      <c r="IPZ116" s="23"/>
      <c r="IQA116" s="23"/>
      <c r="IQB116" s="23"/>
      <c r="IQC116" s="23"/>
      <c r="IQD116" s="23"/>
      <c r="IQE116" s="23"/>
      <c r="IQF116" s="23"/>
      <c r="IQG116" s="23"/>
      <c r="IQH116" s="22"/>
      <c r="IQI116" s="23"/>
      <c r="IQJ116" s="23"/>
      <c r="IQK116" s="23"/>
      <c r="IQL116" s="23"/>
      <c r="IQM116" s="23"/>
      <c r="IQN116" s="23"/>
      <c r="IQO116" s="23"/>
      <c r="IQP116" s="23"/>
      <c r="IQQ116" s="23"/>
      <c r="IQR116" s="23"/>
      <c r="IQS116" s="23"/>
      <c r="IQT116" s="23"/>
      <c r="IQU116" s="23"/>
      <c r="IQV116" s="23"/>
      <c r="IQW116" s="23"/>
      <c r="IQX116" s="23"/>
      <c r="IQY116" s="23"/>
      <c r="IQZ116" s="23"/>
      <c r="IRA116" s="23"/>
      <c r="IRB116" s="23"/>
      <c r="IRC116" s="23"/>
      <c r="IRD116" s="22"/>
      <c r="IRE116" s="23"/>
      <c r="IRF116" s="23"/>
      <c r="IRG116" s="23"/>
      <c r="IRH116" s="23"/>
      <c r="IRI116" s="23"/>
      <c r="IRJ116" s="23"/>
      <c r="IRK116" s="23"/>
      <c r="IRL116" s="23"/>
      <c r="IRM116" s="23"/>
      <c r="IRN116" s="23"/>
      <c r="IRO116" s="23"/>
      <c r="IRP116" s="23"/>
      <c r="IRQ116" s="23"/>
      <c r="IRR116" s="23"/>
      <c r="IRS116" s="23"/>
      <c r="IRT116" s="23"/>
      <c r="IRU116" s="23"/>
      <c r="IRV116" s="23"/>
      <c r="IRW116" s="23"/>
      <c r="IRX116" s="23"/>
      <c r="IRY116" s="23"/>
      <c r="IRZ116" s="22"/>
      <c r="ISA116" s="23"/>
      <c r="ISB116" s="23"/>
      <c r="ISC116" s="23"/>
      <c r="ISD116" s="23"/>
      <c r="ISE116" s="23"/>
      <c r="ISF116" s="23"/>
      <c r="ISG116" s="23"/>
      <c r="ISH116" s="23"/>
      <c r="ISI116" s="23"/>
      <c r="ISJ116" s="23"/>
      <c r="ISK116" s="23"/>
      <c r="ISL116" s="23"/>
      <c r="ISM116" s="23"/>
      <c r="ISN116" s="23"/>
      <c r="ISO116" s="23"/>
      <c r="ISP116" s="23"/>
      <c r="ISQ116" s="23"/>
      <c r="ISR116" s="23"/>
      <c r="ISS116" s="23"/>
      <c r="IST116" s="23"/>
      <c r="ISU116" s="23"/>
      <c r="ISV116" s="22"/>
      <c r="ISW116" s="23"/>
      <c r="ISX116" s="23"/>
      <c r="ISY116" s="23"/>
      <c r="ISZ116" s="23"/>
      <c r="ITA116" s="23"/>
      <c r="ITB116" s="23"/>
      <c r="ITC116" s="23"/>
      <c r="ITD116" s="23"/>
      <c r="ITE116" s="23"/>
      <c r="ITF116" s="23"/>
      <c r="ITG116" s="23"/>
      <c r="ITH116" s="23"/>
      <c r="ITI116" s="23"/>
      <c r="ITJ116" s="23"/>
      <c r="ITK116" s="23"/>
      <c r="ITL116" s="23"/>
      <c r="ITM116" s="23"/>
      <c r="ITN116" s="23"/>
      <c r="ITO116" s="23"/>
      <c r="ITP116" s="23"/>
      <c r="ITQ116" s="23"/>
      <c r="ITR116" s="22"/>
      <c r="ITS116" s="23"/>
      <c r="ITT116" s="23"/>
      <c r="ITU116" s="23"/>
      <c r="ITV116" s="23"/>
      <c r="ITW116" s="23"/>
      <c r="ITX116" s="23"/>
      <c r="ITY116" s="23"/>
      <c r="ITZ116" s="23"/>
      <c r="IUA116" s="23"/>
      <c r="IUB116" s="23"/>
      <c r="IUC116" s="23"/>
      <c r="IUD116" s="23"/>
      <c r="IUE116" s="23"/>
      <c r="IUF116" s="23"/>
      <c r="IUG116" s="23"/>
      <c r="IUH116" s="23"/>
      <c r="IUI116" s="23"/>
      <c r="IUJ116" s="23"/>
      <c r="IUK116" s="23"/>
      <c r="IUL116" s="23"/>
      <c r="IUM116" s="23"/>
      <c r="IUN116" s="22"/>
      <c r="IUO116" s="23"/>
      <c r="IUP116" s="23"/>
      <c r="IUQ116" s="23"/>
      <c r="IUR116" s="23"/>
      <c r="IUS116" s="23"/>
      <c r="IUT116" s="23"/>
      <c r="IUU116" s="23"/>
      <c r="IUV116" s="23"/>
      <c r="IUW116" s="23"/>
      <c r="IUX116" s="23"/>
      <c r="IUY116" s="23"/>
      <c r="IUZ116" s="23"/>
      <c r="IVA116" s="23"/>
      <c r="IVB116" s="23"/>
      <c r="IVC116" s="23"/>
      <c r="IVD116" s="23"/>
      <c r="IVE116" s="23"/>
      <c r="IVF116" s="23"/>
      <c r="IVG116" s="23"/>
      <c r="IVH116" s="23"/>
      <c r="IVI116" s="23"/>
      <c r="IVJ116" s="22"/>
      <c r="IVK116" s="23"/>
      <c r="IVL116" s="23"/>
      <c r="IVM116" s="23"/>
      <c r="IVN116" s="23"/>
      <c r="IVO116" s="23"/>
      <c r="IVP116" s="23"/>
      <c r="IVQ116" s="23"/>
      <c r="IVR116" s="23"/>
      <c r="IVS116" s="23"/>
      <c r="IVT116" s="23"/>
      <c r="IVU116" s="23"/>
      <c r="IVV116" s="23"/>
      <c r="IVW116" s="23"/>
      <c r="IVX116" s="23"/>
      <c r="IVY116" s="23"/>
      <c r="IVZ116" s="23"/>
      <c r="IWA116" s="23"/>
      <c r="IWB116" s="23"/>
      <c r="IWC116" s="23"/>
      <c r="IWD116" s="23"/>
      <c r="IWE116" s="23"/>
      <c r="IWF116" s="22"/>
      <c r="IWG116" s="23"/>
      <c r="IWH116" s="23"/>
      <c r="IWI116" s="23"/>
      <c r="IWJ116" s="23"/>
      <c r="IWK116" s="23"/>
      <c r="IWL116" s="23"/>
      <c r="IWM116" s="23"/>
      <c r="IWN116" s="23"/>
      <c r="IWO116" s="23"/>
      <c r="IWP116" s="23"/>
      <c r="IWQ116" s="23"/>
      <c r="IWR116" s="23"/>
      <c r="IWS116" s="23"/>
      <c r="IWT116" s="23"/>
      <c r="IWU116" s="23"/>
      <c r="IWV116" s="23"/>
      <c r="IWW116" s="23"/>
      <c r="IWX116" s="23"/>
      <c r="IWY116" s="23"/>
      <c r="IWZ116" s="23"/>
      <c r="IXA116" s="23"/>
      <c r="IXB116" s="22"/>
      <c r="IXC116" s="23"/>
      <c r="IXD116" s="23"/>
      <c r="IXE116" s="23"/>
      <c r="IXF116" s="23"/>
      <c r="IXG116" s="23"/>
      <c r="IXH116" s="23"/>
      <c r="IXI116" s="23"/>
      <c r="IXJ116" s="23"/>
      <c r="IXK116" s="23"/>
      <c r="IXL116" s="23"/>
      <c r="IXM116" s="23"/>
      <c r="IXN116" s="23"/>
      <c r="IXO116" s="23"/>
      <c r="IXP116" s="23"/>
      <c r="IXQ116" s="23"/>
      <c r="IXR116" s="23"/>
      <c r="IXS116" s="23"/>
      <c r="IXT116" s="23"/>
      <c r="IXU116" s="23"/>
      <c r="IXV116" s="23"/>
      <c r="IXW116" s="23"/>
      <c r="IXX116" s="22"/>
      <c r="IXY116" s="23"/>
      <c r="IXZ116" s="23"/>
      <c r="IYA116" s="23"/>
      <c r="IYB116" s="23"/>
      <c r="IYC116" s="23"/>
      <c r="IYD116" s="23"/>
      <c r="IYE116" s="23"/>
      <c r="IYF116" s="23"/>
      <c r="IYG116" s="23"/>
      <c r="IYH116" s="23"/>
      <c r="IYI116" s="23"/>
      <c r="IYJ116" s="23"/>
      <c r="IYK116" s="23"/>
      <c r="IYL116" s="23"/>
      <c r="IYM116" s="23"/>
      <c r="IYN116" s="23"/>
      <c r="IYO116" s="23"/>
      <c r="IYP116" s="23"/>
      <c r="IYQ116" s="23"/>
      <c r="IYR116" s="23"/>
      <c r="IYS116" s="23"/>
      <c r="IYT116" s="22"/>
      <c r="IYU116" s="23"/>
      <c r="IYV116" s="23"/>
      <c r="IYW116" s="23"/>
      <c r="IYX116" s="23"/>
      <c r="IYY116" s="23"/>
      <c r="IYZ116" s="23"/>
      <c r="IZA116" s="23"/>
      <c r="IZB116" s="23"/>
      <c r="IZC116" s="23"/>
      <c r="IZD116" s="23"/>
      <c r="IZE116" s="23"/>
      <c r="IZF116" s="23"/>
      <c r="IZG116" s="23"/>
      <c r="IZH116" s="23"/>
      <c r="IZI116" s="23"/>
      <c r="IZJ116" s="23"/>
      <c r="IZK116" s="23"/>
      <c r="IZL116" s="23"/>
      <c r="IZM116" s="23"/>
      <c r="IZN116" s="23"/>
      <c r="IZO116" s="23"/>
      <c r="IZP116" s="22"/>
      <c r="IZQ116" s="23"/>
      <c r="IZR116" s="23"/>
      <c r="IZS116" s="23"/>
      <c r="IZT116" s="23"/>
      <c r="IZU116" s="23"/>
      <c r="IZV116" s="23"/>
      <c r="IZW116" s="23"/>
      <c r="IZX116" s="23"/>
      <c r="IZY116" s="23"/>
      <c r="IZZ116" s="23"/>
      <c r="JAA116" s="23"/>
      <c r="JAB116" s="23"/>
      <c r="JAC116" s="23"/>
      <c r="JAD116" s="23"/>
      <c r="JAE116" s="23"/>
      <c r="JAF116" s="23"/>
      <c r="JAG116" s="23"/>
      <c r="JAH116" s="23"/>
      <c r="JAI116" s="23"/>
      <c r="JAJ116" s="23"/>
      <c r="JAK116" s="23"/>
      <c r="JAL116" s="22"/>
      <c r="JAM116" s="23"/>
      <c r="JAN116" s="23"/>
      <c r="JAO116" s="23"/>
      <c r="JAP116" s="23"/>
      <c r="JAQ116" s="23"/>
      <c r="JAR116" s="23"/>
      <c r="JAS116" s="23"/>
      <c r="JAT116" s="23"/>
      <c r="JAU116" s="23"/>
      <c r="JAV116" s="23"/>
      <c r="JAW116" s="23"/>
      <c r="JAX116" s="23"/>
      <c r="JAY116" s="23"/>
      <c r="JAZ116" s="23"/>
      <c r="JBA116" s="23"/>
      <c r="JBB116" s="23"/>
      <c r="JBC116" s="23"/>
      <c r="JBD116" s="23"/>
      <c r="JBE116" s="23"/>
      <c r="JBF116" s="23"/>
      <c r="JBG116" s="23"/>
      <c r="JBH116" s="22"/>
      <c r="JBI116" s="23"/>
      <c r="JBJ116" s="23"/>
      <c r="JBK116" s="23"/>
      <c r="JBL116" s="23"/>
      <c r="JBM116" s="23"/>
      <c r="JBN116" s="23"/>
      <c r="JBO116" s="23"/>
      <c r="JBP116" s="23"/>
      <c r="JBQ116" s="23"/>
      <c r="JBR116" s="23"/>
      <c r="JBS116" s="23"/>
      <c r="JBT116" s="23"/>
      <c r="JBU116" s="23"/>
      <c r="JBV116" s="23"/>
      <c r="JBW116" s="23"/>
      <c r="JBX116" s="23"/>
      <c r="JBY116" s="23"/>
      <c r="JBZ116" s="23"/>
      <c r="JCA116" s="23"/>
      <c r="JCB116" s="23"/>
      <c r="JCC116" s="23"/>
      <c r="JCD116" s="22"/>
      <c r="JCE116" s="23"/>
      <c r="JCF116" s="23"/>
      <c r="JCG116" s="23"/>
      <c r="JCH116" s="23"/>
      <c r="JCI116" s="23"/>
      <c r="JCJ116" s="23"/>
      <c r="JCK116" s="23"/>
      <c r="JCL116" s="23"/>
      <c r="JCM116" s="23"/>
      <c r="JCN116" s="23"/>
      <c r="JCO116" s="23"/>
      <c r="JCP116" s="23"/>
      <c r="JCQ116" s="23"/>
      <c r="JCR116" s="23"/>
      <c r="JCS116" s="23"/>
      <c r="JCT116" s="23"/>
      <c r="JCU116" s="23"/>
      <c r="JCV116" s="23"/>
      <c r="JCW116" s="23"/>
      <c r="JCX116" s="23"/>
      <c r="JCY116" s="23"/>
      <c r="JCZ116" s="22"/>
      <c r="JDA116" s="23"/>
      <c r="JDB116" s="23"/>
      <c r="JDC116" s="23"/>
      <c r="JDD116" s="23"/>
      <c r="JDE116" s="23"/>
      <c r="JDF116" s="23"/>
      <c r="JDG116" s="23"/>
      <c r="JDH116" s="23"/>
      <c r="JDI116" s="23"/>
      <c r="JDJ116" s="23"/>
      <c r="JDK116" s="23"/>
      <c r="JDL116" s="23"/>
      <c r="JDM116" s="23"/>
      <c r="JDN116" s="23"/>
      <c r="JDO116" s="23"/>
      <c r="JDP116" s="23"/>
      <c r="JDQ116" s="23"/>
      <c r="JDR116" s="23"/>
      <c r="JDS116" s="23"/>
      <c r="JDT116" s="23"/>
      <c r="JDU116" s="23"/>
      <c r="JDV116" s="22"/>
      <c r="JDW116" s="23"/>
      <c r="JDX116" s="23"/>
      <c r="JDY116" s="23"/>
      <c r="JDZ116" s="23"/>
      <c r="JEA116" s="23"/>
      <c r="JEB116" s="23"/>
      <c r="JEC116" s="23"/>
      <c r="JED116" s="23"/>
      <c r="JEE116" s="23"/>
      <c r="JEF116" s="23"/>
      <c r="JEG116" s="23"/>
      <c r="JEH116" s="23"/>
      <c r="JEI116" s="23"/>
      <c r="JEJ116" s="23"/>
      <c r="JEK116" s="23"/>
      <c r="JEL116" s="23"/>
      <c r="JEM116" s="23"/>
      <c r="JEN116" s="23"/>
      <c r="JEO116" s="23"/>
      <c r="JEP116" s="23"/>
      <c r="JEQ116" s="23"/>
      <c r="JER116" s="22"/>
      <c r="JES116" s="23"/>
      <c r="JET116" s="23"/>
      <c r="JEU116" s="23"/>
      <c r="JEV116" s="23"/>
      <c r="JEW116" s="23"/>
      <c r="JEX116" s="23"/>
      <c r="JEY116" s="23"/>
      <c r="JEZ116" s="23"/>
      <c r="JFA116" s="23"/>
      <c r="JFB116" s="23"/>
      <c r="JFC116" s="23"/>
      <c r="JFD116" s="23"/>
      <c r="JFE116" s="23"/>
      <c r="JFF116" s="23"/>
      <c r="JFG116" s="23"/>
      <c r="JFH116" s="23"/>
      <c r="JFI116" s="23"/>
      <c r="JFJ116" s="23"/>
      <c r="JFK116" s="23"/>
      <c r="JFL116" s="23"/>
      <c r="JFM116" s="23"/>
      <c r="JFN116" s="22"/>
      <c r="JFO116" s="23"/>
      <c r="JFP116" s="23"/>
      <c r="JFQ116" s="23"/>
      <c r="JFR116" s="23"/>
      <c r="JFS116" s="23"/>
      <c r="JFT116" s="23"/>
      <c r="JFU116" s="23"/>
      <c r="JFV116" s="23"/>
      <c r="JFW116" s="23"/>
      <c r="JFX116" s="23"/>
      <c r="JFY116" s="23"/>
      <c r="JFZ116" s="23"/>
      <c r="JGA116" s="23"/>
      <c r="JGB116" s="23"/>
      <c r="JGC116" s="23"/>
      <c r="JGD116" s="23"/>
      <c r="JGE116" s="23"/>
      <c r="JGF116" s="23"/>
      <c r="JGG116" s="23"/>
      <c r="JGH116" s="23"/>
      <c r="JGI116" s="23"/>
      <c r="JGJ116" s="22"/>
      <c r="JGK116" s="23"/>
      <c r="JGL116" s="23"/>
      <c r="JGM116" s="23"/>
      <c r="JGN116" s="23"/>
      <c r="JGO116" s="23"/>
      <c r="JGP116" s="23"/>
      <c r="JGQ116" s="23"/>
      <c r="JGR116" s="23"/>
      <c r="JGS116" s="23"/>
      <c r="JGT116" s="23"/>
      <c r="JGU116" s="23"/>
      <c r="JGV116" s="23"/>
      <c r="JGW116" s="23"/>
      <c r="JGX116" s="23"/>
      <c r="JGY116" s="23"/>
      <c r="JGZ116" s="23"/>
      <c r="JHA116" s="23"/>
      <c r="JHB116" s="23"/>
      <c r="JHC116" s="23"/>
      <c r="JHD116" s="23"/>
      <c r="JHE116" s="23"/>
      <c r="JHF116" s="22"/>
      <c r="JHG116" s="23"/>
      <c r="JHH116" s="23"/>
      <c r="JHI116" s="23"/>
      <c r="JHJ116" s="23"/>
      <c r="JHK116" s="23"/>
      <c r="JHL116" s="23"/>
      <c r="JHM116" s="23"/>
      <c r="JHN116" s="23"/>
      <c r="JHO116" s="23"/>
      <c r="JHP116" s="23"/>
      <c r="JHQ116" s="23"/>
      <c r="JHR116" s="23"/>
      <c r="JHS116" s="23"/>
      <c r="JHT116" s="23"/>
      <c r="JHU116" s="23"/>
      <c r="JHV116" s="23"/>
      <c r="JHW116" s="23"/>
      <c r="JHX116" s="23"/>
      <c r="JHY116" s="23"/>
      <c r="JHZ116" s="23"/>
      <c r="JIA116" s="23"/>
      <c r="JIB116" s="22"/>
      <c r="JIC116" s="23"/>
      <c r="JID116" s="23"/>
      <c r="JIE116" s="23"/>
      <c r="JIF116" s="23"/>
      <c r="JIG116" s="23"/>
      <c r="JIH116" s="23"/>
      <c r="JII116" s="23"/>
      <c r="JIJ116" s="23"/>
      <c r="JIK116" s="23"/>
      <c r="JIL116" s="23"/>
      <c r="JIM116" s="23"/>
      <c r="JIN116" s="23"/>
      <c r="JIO116" s="23"/>
      <c r="JIP116" s="23"/>
      <c r="JIQ116" s="23"/>
      <c r="JIR116" s="23"/>
      <c r="JIS116" s="23"/>
      <c r="JIT116" s="23"/>
      <c r="JIU116" s="23"/>
      <c r="JIV116" s="23"/>
      <c r="JIW116" s="23"/>
      <c r="JIX116" s="22"/>
      <c r="JIY116" s="23"/>
      <c r="JIZ116" s="23"/>
      <c r="JJA116" s="23"/>
      <c r="JJB116" s="23"/>
      <c r="JJC116" s="23"/>
      <c r="JJD116" s="23"/>
      <c r="JJE116" s="23"/>
      <c r="JJF116" s="23"/>
      <c r="JJG116" s="23"/>
      <c r="JJH116" s="23"/>
      <c r="JJI116" s="23"/>
      <c r="JJJ116" s="23"/>
      <c r="JJK116" s="23"/>
      <c r="JJL116" s="23"/>
      <c r="JJM116" s="23"/>
      <c r="JJN116" s="23"/>
      <c r="JJO116" s="23"/>
      <c r="JJP116" s="23"/>
      <c r="JJQ116" s="23"/>
      <c r="JJR116" s="23"/>
      <c r="JJS116" s="23"/>
      <c r="JJT116" s="22"/>
      <c r="JJU116" s="23"/>
      <c r="JJV116" s="23"/>
      <c r="JJW116" s="23"/>
      <c r="JJX116" s="23"/>
      <c r="JJY116" s="23"/>
      <c r="JJZ116" s="23"/>
      <c r="JKA116" s="23"/>
      <c r="JKB116" s="23"/>
      <c r="JKC116" s="23"/>
      <c r="JKD116" s="23"/>
      <c r="JKE116" s="23"/>
      <c r="JKF116" s="23"/>
      <c r="JKG116" s="23"/>
      <c r="JKH116" s="23"/>
      <c r="JKI116" s="23"/>
      <c r="JKJ116" s="23"/>
      <c r="JKK116" s="23"/>
      <c r="JKL116" s="23"/>
      <c r="JKM116" s="23"/>
      <c r="JKN116" s="23"/>
      <c r="JKO116" s="23"/>
      <c r="JKP116" s="22"/>
      <c r="JKQ116" s="23"/>
      <c r="JKR116" s="23"/>
      <c r="JKS116" s="23"/>
      <c r="JKT116" s="23"/>
      <c r="JKU116" s="23"/>
      <c r="JKV116" s="23"/>
      <c r="JKW116" s="23"/>
      <c r="JKX116" s="23"/>
      <c r="JKY116" s="23"/>
      <c r="JKZ116" s="23"/>
      <c r="JLA116" s="23"/>
      <c r="JLB116" s="23"/>
      <c r="JLC116" s="23"/>
      <c r="JLD116" s="23"/>
      <c r="JLE116" s="23"/>
      <c r="JLF116" s="23"/>
      <c r="JLG116" s="23"/>
      <c r="JLH116" s="23"/>
      <c r="JLI116" s="23"/>
      <c r="JLJ116" s="23"/>
      <c r="JLK116" s="23"/>
      <c r="JLL116" s="22"/>
      <c r="JLM116" s="23"/>
      <c r="JLN116" s="23"/>
      <c r="JLO116" s="23"/>
      <c r="JLP116" s="23"/>
      <c r="JLQ116" s="23"/>
      <c r="JLR116" s="23"/>
      <c r="JLS116" s="23"/>
      <c r="JLT116" s="23"/>
      <c r="JLU116" s="23"/>
      <c r="JLV116" s="23"/>
      <c r="JLW116" s="23"/>
      <c r="JLX116" s="23"/>
      <c r="JLY116" s="23"/>
      <c r="JLZ116" s="23"/>
      <c r="JMA116" s="23"/>
      <c r="JMB116" s="23"/>
      <c r="JMC116" s="23"/>
      <c r="JMD116" s="23"/>
      <c r="JME116" s="23"/>
      <c r="JMF116" s="23"/>
      <c r="JMG116" s="23"/>
      <c r="JMH116" s="22"/>
      <c r="JMI116" s="23"/>
      <c r="JMJ116" s="23"/>
      <c r="JMK116" s="23"/>
      <c r="JML116" s="23"/>
      <c r="JMM116" s="23"/>
      <c r="JMN116" s="23"/>
      <c r="JMO116" s="23"/>
      <c r="JMP116" s="23"/>
      <c r="JMQ116" s="23"/>
      <c r="JMR116" s="23"/>
      <c r="JMS116" s="23"/>
      <c r="JMT116" s="23"/>
      <c r="JMU116" s="23"/>
      <c r="JMV116" s="23"/>
      <c r="JMW116" s="23"/>
      <c r="JMX116" s="23"/>
      <c r="JMY116" s="23"/>
      <c r="JMZ116" s="23"/>
      <c r="JNA116" s="23"/>
      <c r="JNB116" s="23"/>
      <c r="JNC116" s="23"/>
      <c r="JND116" s="22"/>
      <c r="JNE116" s="23"/>
      <c r="JNF116" s="23"/>
      <c r="JNG116" s="23"/>
      <c r="JNH116" s="23"/>
      <c r="JNI116" s="23"/>
      <c r="JNJ116" s="23"/>
      <c r="JNK116" s="23"/>
      <c r="JNL116" s="23"/>
      <c r="JNM116" s="23"/>
      <c r="JNN116" s="23"/>
      <c r="JNO116" s="23"/>
      <c r="JNP116" s="23"/>
      <c r="JNQ116" s="23"/>
      <c r="JNR116" s="23"/>
      <c r="JNS116" s="23"/>
      <c r="JNT116" s="23"/>
      <c r="JNU116" s="23"/>
      <c r="JNV116" s="23"/>
      <c r="JNW116" s="23"/>
      <c r="JNX116" s="23"/>
      <c r="JNY116" s="23"/>
      <c r="JNZ116" s="22"/>
      <c r="JOA116" s="23"/>
      <c r="JOB116" s="23"/>
      <c r="JOC116" s="23"/>
      <c r="JOD116" s="23"/>
      <c r="JOE116" s="23"/>
      <c r="JOF116" s="23"/>
      <c r="JOG116" s="23"/>
      <c r="JOH116" s="23"/>
      <c r="JOI116" s="23"/>
      <c r="JOJ116" s="23"/>
      <c r="JOK116" s="23"/>
      <c r="JOL116" s="23"/>
      <c r="JOM116" s="23"/>
      <c r="JON116" s="23"/>
      <c r="JOO116" s="23"/>
      <c r="JOP116" s="23"/>
      <c r="JOQ116" s="23"/>
      <c r="JOR116" s="23"/>
      <c r="JOS116" s="23"/>
      <c r="JOT116" s="23"/>
      <c r="JOU116" s="23"/>
      <c r="JOV116" s="22"/>
      <c r="JOW116" s="23"/>
      <c r="JOX116" s="23"/>
      <c r="JOY116" s="23"/>
      <c r="JOZ116" s="23"/>
      <c r="JPA116" s="23"/>
      <c r="JPB116" s="23"/>
      <c r="JPC116" s="23"/>
      <c r="JPD116" s="23"/>
      <c r="JPE116" s="23"/>
      <c r="JPF116" s="23"/>
      <c r="JPG116" s="23"/>
      <c r="JPH116" s="23"/>
      <c r="JPI116" s="23"/>
      <c r="JPJ116" s="23"/>
      <c r="JPK116" s="23"/>
      <c r="JPL116" s="23"/>
      <c r="JPM116" s="23"/>
      <c r="JPN116" s="23"/>
      <c r="JPO116" s="23"/>
      <c r="JPP116" s="23"/>
      <c r="JPQ116" s="23"/>
      <c r="JPR116" s="22"/>
      <c r="JPS116" s="23"/>
      <c r="JPT116" s="23"/>
      <c r="JPU116" s="23"/>
      <c r="JPV116" s="23"/>
      <c r="JPW116" s="23"/>
      <c r="JPX116" s="23"/>
      <c r="JPY116" s="23"/>
      <c r="JPZ116" s="23"/>
      <c r="JQA116" s="23"/>
      <c r="JQB116" s="23"/>
      <c r="JQC116" s="23"/>
      <c r="JQD116" s="23"/>
      <c r="JQE116" s="23"/>
      <c r="JQF116" s="23"/>
      <c r="JQG116" s="23"/>
      <c r="JQH116" s="23"/>
      <c r="JQI116" s="23"/>
      <c r="JQJ116" s="23"/>
      <c r="JQK116" s="23"/>
      <c r="JQL116" s="23"/>
      <c r="JQM116" s="23"/>
      <c r="JQN116" s="22"/>
      <c r="JQO116" s="23"/>
      <c r="JQP116" s="23"/>
      <c r="JQQ116" s="23"/>
      <c r="JQR116" s="23"/>
      <c r="JQS116" s="23"/>
      <c r="JQT116" s="23"/>
      <c r="JQU116" s="23"/>
      <c r="JQV116" s="23"/>
      <c r="JQW116" s="23"/>
      <c r="JQX116" s="23"/>
      <c r="JQY116" s="23"/>
      <c r="JQZ116" s="23"/>
      <c r="JRA116" s="23"/>
      <c r="JRB116" s="23"/>
      <c r="JRC116" s="23"/>
      <c r="JRD116" s="23"/>
      <c r="JRE116" s="23"/>
      <c r="JRF116" s="23"/>
      <c r="JRG116" s="23"/>
      <c r="JRH116" s="23"/>
      <c r="JRI116" s="23"/>
      <c r="JRJ116" s="22"/>
      <c r="JRK116" s="23"/>
      <c r="JRL116" s="23"/>
      <c r="JRM116" s="23"/>
      <c r="JRN116" s="23"/>
      <c r="JRO116" s="23"/>
      <c r="JRP116" s="23"/>
      <c r="JRQ116" s="23"/>
      <c r="JRR116" s="23"/>
      <c r="JRS116" s="23"/>
      <c r="JRT116" s="23"/>
      <c r="JRU116" s="23"/>
      <c r="JRV116" s="23"/>
      <c r="JRW116" s="23"/>
      <c r="JRX116" s="23"/>
      <c r="JRY116" s="23"/>
      <c r="JRZ116" s="23"/>
      <c r="JSA116" s="23"/>
      <c r="JSB116" s="23"/>
      <c r="JSC116" s="23"/>
      <c r="JSD116" s="23"/>
      <c r="JSE116" s="23"/>
      <c r="JSF116" s="22"/>
      <c r="JSG116" s="23"/>
      <c r="JSH116" s="23"/>
      <c r="JSI116" s="23"/>
      <c r="JSJ116" s="23"/>
      <c r="JSK116" s="23"/>
      <c r="JSL116" s="23"/>
      <c r="JSM116" s="23"/>
      <c r="JSN116" s="23"/>
      <c r="JSO116" s="23"/>
      <c r="JSP116" s="23"/>
      <c r="JSQ116" s="23"/>
      <c r="JSR116" s="23"/>
      <c r="JSS116" s="23"/>
      <c r="JST116" s="23"/>
      <c r="JSU116" s="23"/>
      <c r="JSV116" s="23"/>
      <c r="JSW116" s="23"/>
      <c r="JSX116" s="23"/>
      <c r="JSY116" s="23"/>
      <c r="JSZ116" s="23"/>
      <c r="JTA116" s="23"/>
      <c r="JTB116" s="22"/>
      <c r="JTC116" s="23"/>
      <c r="JTD116" s="23"/>
      <c r="JTE116" s="23"/>
      <c r="JTF116" s="23"/>
      <c r="JTG116" s="23"/>
      <c r="JTH116" s="23"/>
      <c r="JTI116" s="23"/>
      <c r="JTJ116" s="23"/>
      <c r="JTK116" s="23"/>
      <c r="JTL116" s="23"/>
      <c r="JTM116" s="23"/>
      <c r="JTN116" s="23"/>
      <c r="JTO116" s="23"/>
      <c r="JTP116" s="23"/>
      <c r="JTQ116" s="23"/>
      <c r="JTR116" s="23"/>
      <c r="JTS116" s="23"/>
      <c r="JTT116" s="23"/>
      <c r="JTU116" s="23"/>
      <c r="JTV116" s="23"/>
      <c r="JTW116" s="23"/>
      <c r="JTX116" s="22"/>
      <c r="JTY116" s="23"/>
      <c r="JTZ116" s="23"/>
      <c r="JUA116" s="23"/>
      <c r="JUB116" s="23"/>
      <c r="JUC116" s="23"/>
      <c r="JUD116" s="23"/>
      <c r="JUE116" s="23"/>
      <c r="JUF116" s="23"/>
      <c r="JUG116" s="23"/>
      <c r="JUH116" s="23"/>
      <c r="JUI116" s="23"/>
      <c r="JUJ116" s="23"/>
      <c r="JUK116" s="23"/>
      <c r="JUL116" s="23"/>
      <c r="JUM116" s="23"/>
      <c r="JUN116" s="23"/>
      <c r="JUO116" s="23"/>
      <c r="JUP116" s="23"/>
      <c r="JUQ116" s="23"/>
      <c r="JUR116" s="23"/>
      <c r="JUS116" s="23"/>
      <c r="JUT116" s="22"/>
      <c r="JUU116" s="23"/>
      <c r="JUV116" s="23"/>
      <c r="JUW116" s="23"/>
      <c r="JUX116" s="23"/>
      <c r="JUY116" s="23"/>
      <c r="JUZ116" s="23"/>
      <c r="JVA116" s="23"/>
      <c r="JVB116" s="23"/>
      <c r="JVC116" s="23"/>
      <c r="JVD116" s="23"/>
      <c r="JVE116" s="23"/>
      <c r="JVF116" s="23"/>
      <c r="JVG116" s="23"/>
      <c r="JVH116" s="23"/>
      <c r="JVI116" s="23"/>
      <c r="JVJ116" s="23"/>
      <c r="JVK116" s="23"/>
      <c r="JVL116" s="23"/>
      <c r="JVM116" s="23"/>
      <c r="JVN116" s="23"/>
      <c r="JVO116" s="23"/>
      <c r="JVP116" s="22"/>
      <c r="JVQ116" s="23"/>
      <c r="JVR116" s="23"/>
      <c r="JVS116" s="23"/>
      <c r="JVT116" s="23"/>
      <c r="JVU116" s="23"/>
      <c r="JVV116" s="23"/>
      <c r="JVW116" s="23"/>
      <c r="JVX116" s="23"/>
      <c r="JVY116" s="23"/>
      <c r="JVZ116" s="23"/>
      <c r="JWA116" s="23"/>
      <c r="JWB116" s="23"/>
      <c r="JWC116" s="23"/>
      <c r="JWD116" s="23"/>
      <c r="JWE116" s="23"/>
      <c r="JWF116" s="23"/>
      <c r="JWG116" s="23"/>
      <c r="JWH116" s="23"/>
      <c r="JWI116" s="23"/>
      <c r="JWJ116" s="23"/>
      <c r="JWK116" s="23"/>
      <c r="JWL116" s="22"/>
      <c r="JWM116" s="23"/>
      <c r="JWN116" s="23"/>
      <c r="JWO116" s="23"/>
      <c r="JWP116" s="23"/>
      <c r="JWQ116" s="23"/>
      <c r="JWR116" s="23"/>
      <c r="JWS116" s="23"/>
      <c r="JWT116" s="23"/>
      <c r="JWU116" s="23"/>
      <c r="JWV116" s="23"/>
      <c r="JWW116" s="23"/>
      <c r="JWX116" s="23"/>
      <c r="JWY116" s="23"/>
      <c r="JWZ116" s="23"/>
      <c r="JXA116" s="23"/>
      <c r="JXB116" s="23"/>
      <c r="JXC116" s="23"/>
      <c r="JXD116" s="23"/>
      <c r="JXE116" s="23"/>
      <c r="JXF116" s="23"/>
      <c r="JXG116" s="23"/>
      <c r="JXH116" s="22"/>
      <c r="JXI116" s="23"/>
      <c r="JXJ116" s="23"/>
      <c r="JXK116" s="23"/>
      <c r="JXL116" s="23"/>
      <c r="JXM116" s="23"/>
      <c r="JXN116" s="23"/>
      <c r="JXO116" s="23"/>
      <c r="JXP116" s="23"/>
      <c r="JXQ116" s="23"/>
      <c r="JXR116" s="23"/>
      <c r="JXS116" s="23"/>
      <c r="JXT116" s="23"/>
      <c r="JXU116" s="23"/>
      <c r="JXV116" s="23"/>
      <c r="JXW116" s="23"/>
      <c r="JXX116" s="23"/>
      <c r="JXY116" s="23"/>
      <c r="JXZ116" s="23"/>
      <c r="JYA116" s="23"/>
      <c r="JYB116" s="23"/>
      <c r="JYC116" s="23"/>
      <c r="JYD116" s="22"/>
      <c r="JYE116" s="23"/>
      <c r="JYF116" s="23"/>
      <c r="JYG116" s="23"/>
      <c r="JYH116" s="23"/>
      <c r="JYI116" s="23"/>
      <c r="JYJ116" s="23"/>
      <c r="JYK116" s="23"/>
      <c r="JYL116" s="23"/>
      <c r="JYM116" s="23"/>
      <c r="JYN116" s="23"/>
      <c r="JYO116" s="23"/>
      <c r="JYP116" s="23"/>
      <c r="JYQ116" s="23"/>
      <c r="JYR116" s="23"/>
      <c r="JYS116" s="23"/>
      <c r="JYT116" s="23"/>
      <c r="JYU116" s="23"/>
      <c r="JYV116" s="23"/>
      <c r="JYW116" s="23"/>
      <c r="JYX116" s="23"/>
      <c r="JYY116" s="23"/>
      <c r="JYZ116" s="22"/>
      <c r="JZA116" s="23"/>
      <c r="JZB116" s="23"/>
      <c r="JZC116" s="23"/>
      <c r="JZD116" s="23"/>
      <c r="JZE116" s="23"/>
      <c r="JZF116" s="23"/>
      <c r="JZG116" s="23"/>
      <c r="JZH116" s="23"/>
      <c r="JZI116" s="23"/>
      <c r="JZJ116" s="23"/>
      <c r="JZK116" s="23"/>
      <c r="JZL116" s="23"/>
      <c r="JZM116" s="23"/>
      <c r="JZN116" s="23"/>
      <c r="JZO116" s="23"/>
      <c r="JZP116" s="23"/>
      <c r="JZQ116" s="23"/>
      <c r="JZR116" s="23"/>
      <c r="JZS116" s="23"/>
      <c r="JZT116" s="23"/>
      <c r="JZU116" s="23"/>
      <c r="JZV116" s="22"/>
      <c r="JZW116" s="23"/>
      <c r="JZX116" s="23"/>
      <c r="JZY116" s="23"/>
      <c r="JZZ116" s="23"/>
      <c r="KAA116" s="23"/>
      <c r="KAB116" s="23"/>
      <c r="KAC116" s="23"/>
      <c r="KAD116" s="23"/>
      <c r="KAE116" s="23"/>
      <c r="KAF116" s="23"/>
      <c r="KAG116" s="23"/>
      <c r="KAH116" s="23"/>
      <c r="KAI116" s="23"/>
      <c r="KAJ116" s="23"/>
      <c r="KAK116" s="23"/>
      <c r="KAL116" s="23"/>
      <c r="KAM116" s="23"/>
      <c r="KAN116" s="23"/>
      <c r="KAO116" s="23"/>
      <c r="KAP116" s="23"/>
      <c r="KAQ116" s="23"/>
      <c r="KAR116" s="22"/>
      <c r="KAS116" s="23"/>
      <c r="KAT116" s="23"/>
      <c r="KAU116" s="23"/>
      <c r="KAV116" s="23"/>
      <c r="KAW116" s="23"/>
      <c r="KAX116" s="23"/>
      <c r="KAY116" s="23"/>
      <c r="KAZ116" s="23"/>
      <c r="KBA116" s="23"/>
      <c r="KBB116" s="23"/>
      <c r="KBC116" s="23"/>
      <c r="KBD116" s="23"/>
      <c r="KBE116" s="23"/>
      <c r="KBF116" s="23"/>
      <c r="KBG116" s="23"/>
      <c r="KBH116" s="23"/>
      <c r="KBI116" s="23"/>
      <c r="KBJ116" s="23"/>
      <c r="KBK116" s="23"/>
      <c r="KBL116" s="23"/>
      <c r="KBM116" s="23"/>
      <c r="KBN116" s="22"/>
      <c r="KBO116" s="23"/>
      <c r="KBP116" s="23"/>
      <c r="KBQ116" s="23"/>
      <c r="KBR116" s="23"/>
      <c r="KBS116" s="23"/>
      <c r="KBT116" s="23"/>
      <c r="KBU116" s="23"/>
      <c r="KBV116" s="23"/>
      <c r="KBW116" s="23"/>
      <c r="KBX116" s="23"/>
      <c r="KBY116" s="23"/>
      <c r="KBZ116" s="23"/>
      <c r="KCA116" s="23"/>
      <c r="KCB116" s="23"/>
      <c r="KCC116" s="23"/>
      <c r="KCD116" s="23"/>
      <c r="KCE116" s="23"/>
      <c r="KCF116" s="23"/>
      <c r="KCG116" s="23"/>
      <c r="KCH116" s="23"/>
      <c r="KCI116" s="23"/>
      <c r="KCJ116" s="22"/>
      <c r="KCK116" s="23"/>
      <c r="KCL116" s="23"/>
      <c r="KCM116" s="23"/>
      <c r="KCN116" s="23"/>
      <c r="KCO116" s="23"/>
      <c r="KCP116" s="23"/>
      <c r="KCQ116" s="23"/>
      <c r="KCR116" s="23"/>
      <c r="KCS116" s="23"/>
      <c r="KCT116" s="23"/>
      <c r="KCU116" s="23"/>
      <c r="KCV116" s="23"/>
      <c r="KCW116" s="23"/>
      <c r="KCX116" s="23"/>
      <c r="KCY116" s="23"/>
      <c r="KCZ116" s="23"/>
      <c r="KDA116" s="23"/>
      <c r="KDB116" s="23"/>
      <c r="KDC116" s="23"/>
      <c r="KDD116" s="23"/>
      <c r="KDE116" s="23"/>
      <c r="KDF116" s="22"/>
      <c r="KDG116" s="23"/>
      <c r="KDH116" s="23"/>
      <c r="KDI116" s="23"/>
      <c r="KDJ116" s="23"/>
      <c r="KDK116" s="23"/>
      <c r="KDL116" s="23"/>
      <c r="KDM116" s="23"/>
      <c r="KDN116" s="23"/>
      <c r="KDO116" s="23"/>
      <c r="KDP116" s="23"/>
      <c r="KDQ116" s="23"/>
      <c r="KDR116" s="23"/>
      <c r="KDS116" s="23"/>
      <c r="KDT116" s="23"/>
      <c r="KDU116" s="23"/>
      <c r="KDV116" s="23"/>
      <c r="KDW116" s="23"/>
      <c r="KDX116" s="23"/>
      <c r="KDY116" s="23"/>
      <c r="KDZ116" s="23"/>
      <c r="KEA116" s="23"/>
      <c r="KEB116" s="22"/>
      <c r="KEC116" s="23"/>
      <c r="KED116" s="23"/>
      <c r="KEE116" s="23"/>
      <c r="KEF116" s="23"/>
      <c r="KEG116" s="23"/>
      <c r="KEH116" s="23"/>
      <c r="KEI116" s="23"/>
      <c r="KEJ116" s="23"/>
      <c r="KEK116" s="23"/>
      <c r="KEL116" s="23"/>
      <c r="KEM116" s="23"/>
      <c r="KEN116" s="23"/>
      <c r="KEO116" s="23"/>
      <c r="KEP116" s="23"/>
      <c r="KEQ116" s="23"/>
      <c r="KER116" s="23"/>
      <c r="KES116" s="23"/>
      <c r="KET116" s="23"/>
      <c r="KEU116" s="23"/>
      <c r="KEV116" s="23"/>
      <c r="KEW116" s="23"/>
      <c r="KEX116" s="22"/>
      <c r="KEY116" s="23"/>
      <c r="KEZ116" s="23"/>
      <c r="KFA116" s="23"/>
      <c r="KFB116" s="23"/>
      <c r="KFC116" s="23"/>
      <c r="KFD116" s="23"/>
      <c r="KFE116" s="23"/>
      <c r="KFF116" s="23"/>
      <c r="KFG116" s="23"/>
      <c r="KFH116" s="23"/>
      <c r="KFI116" s="23"/>
      <c r="KFJ116" s="23"/>
      <c r="KFK116" s="23"/>
      <c r="KFL116" s="23"/>
      <c r="KFM116" s="23"/>
      <c r="KFN116" s="23"/>
      <c r="KFO116" s="23"/>
      <c r="KFP116" s="23"/>
      <c r="KFQ116" s="23"/>
      <c r="KFR116" s="23"/>
      <c r="KFS116" s="23"/>
      <c r="KFT116" s="22"/>
      <c r="KFU116" s="23"/>
      <c r="KFV116" s="23"/>
      <c r="KFW116" s="23"/>
      <c r="KFX116" s="23"/>
      <c r="KFY116" s="23"/>
      <c r="KFZ116" s="23"/>
      <c r="KGA116" s="23"/>
      <c r="KGB116" s="23"/>
      <c r="KGC116" s="23"/>
      <c r="KGD116" s="23"/>
      <c r="KGE116" s="23"/>
      <c r="KGF116" s="23"/>
      <c r="KGG116" s="23"/>
      <c r="KGH116" s="23"/>
      <c r="KGI116" s="23"/>
      <c r="KGJ116" s="23"/>
      <c r="KGK116" s="23"/>
      <c r="KGL116" s="23"/>
      <c r="KGM116" s="23"/>
      <c r="KGN116" s="23"/>
      <c r="KGO116" s="23"/>
      <c r="KGP116" s="22"/>
      <c r="KGQ116" s="23"/>
      <c r="KGR116" s="23"/>
      <c r="KGS116" s="23"/>
      <c r="KGT116" s="23"/>
      <c r="KGU116" s="23"/>
      <c r="KGV116" s="23"/>
      <c r="KGW116" s="23"/>
      <c r="KGX116" s="23"/>
      <c r="KGY116" s="23"/>
      <c r="KGZ116" s="23"/>
      <c r="KHA116" s="23"/>
      <c r="KHB116" s="23"/>
      <c r="KHC116" s="23"/>
      <c r="KHD116" s="23"/>
      <c r="KHE116" s="23"/>
      <c r="KHF116" s="23"/>
      <c r="KHG116" s="23"/>
      <c r="KHH116" s="23"/>
      <c r="KHI116" s="23"/>
      <c r="KHJ116" s="23"/>
      <c r="KHK116" s="23"/>
      <c r="KHL116" s="22"/>
      <c r="KHM116" s="23"/>
      <c r="KHN116" s="23"/>
      <c r="KHO116" s="23"/>
      <c r="KHP116" s="23"/>
      <c r="KHQ116" s="23"/>
      <c r="KHR116" s="23"/>
      <c r="KHS116" s="23"/>
      <c r="KHT116" s="23"/>
      <c r="KHU116" s="23"/>
      <c r="KHV116" s="23"/>
      <c r="KHW116" s="23"/>
      <c r="KHX116" s="23"/>
      <c r="KHY116" s="23"/>
      <c r="KHZ116" s="23"/>
      <c r="KIA116" s="23"/>
      <c r="KIB116" s="23"/>
      <c r="KIC116" s="23"/>
      <c r="KID116" s="23"/>
      <c r="KIE116" s="23"/>
      <c r="KIF116" s="23"/>
      <c r="KIG116" s="23"/>
      <c r="KIH116" s="22"/>
      <c r="KII116" s="23"/>
      <c r="KIJ116" s="23"/>
      <c r="KIK116" s="23"/>
      <c r="KIL116" s="23"/>
      <c r="KIM116" s="23"/>
      <c r="KIN116" s="23"/>
      <c r="KIO116" s="23"/>
      <c r="KIP116" s="23"/>
      <c r="KIQ116" s="23"/>
      <c r="KIR116" s="23"/>
      <c r="KIS116" s="23"/>
      <c r="KIT116" s="23"/>
      <c r="KIU116" s="23"/>
      <c r="KIV116" s="23"/>
      <c r="KIW116" s="23"/>
      <c r="KIX116" s="23"/>
      <c r="KIY116" s="23"/>
      <c r="KIZ116" s="23"/>
      <c r="KJA116" s="23"/>
      <c r="KJB116" s="23"/>
      <c r="KJC116" s="23"/>
      <c r="KJD116" s="22"/>
      <c r="KJE116" s="23"/>
      <c r="KJF116" s="23"/>
      <c r="KJG116" s="23"/>
      <c r="KJH116" s="23"/>
      <c r="KJI116" s="23"/>
      <c r="KJJ116" s="23"/>
      <c r="KJK116" s="23"/>
      <c r="KJL116" s="23"/>
      <c r="KJM116" s="23"/>
      <c r="KJN116" s="23"/>
      <c r="KJO116" s="23"/>
      <c r="KJP116" s="23"/>
      <c r="KJQ116" s="23"/>
      <c r="KJR116" s="23"/>
      <c r="KJS116" s="23"/>
      <c r="KJT116" s="23"/>
      <c r="KJU116" s="23"/>
      <c r="KJV116" s="23"/>
      <c r="KJW116" s="23"/>
      <c r="KJX116" s="23"/>
      <c r="KJY116" s="23"/>
      <c r="KJZ116" s="22"/>
      <c r="KKA116" s="23"/>
      <c r="KKB116" s="23"/>
      <c r="KKC116" s="23"/>
      <c r="KKD116" s="23"/>
      <c r="KKE116" s="23"/>
      <c r="KKF116" s="23"/>
      <c r="KKG116" s="23"/>
      <c r="KKH116" s="23"/>
      <c r="KKI116" s="23"/>
      <c r="KKJ116" s="23"/>
      <c r="KKK116" s="23"/>
      <c r="KKL116" s="23"/>
      <c r="KKM116" s="23"/>
      <c r="KKN116" s="23"/>
      <c r="KKO116" s="23"/>
      <c r="KKP116" s="23"/>
      <c r="KKQ116" s="23"/>
      <c r="KKR116" s="23"/>
      <c r="KKS116" s="23"/>
      <c r="KKT116" s="23"/>
      <c r="KKU116" s="23"/>
      <c r="KKV116" s="22"/>
      <c r="KKW116" s="23"/>
      <c r="KKX116" s="23"/>
      <c r="KKY116" s="23"/>
      <c r="KKZ116" s="23"/>
      <c r="KLA116" s="23"/>
      <c r="KLB116" s="23"/>
      <c r="KLC116" s="23"/>
      <c r="KLD116" s="23"/>
      <c r="KLE116" s="23"/>
      <c r="KLF116" s="23"/>
      <c r="KLG116" s="23"/>
      <c r="KLH116" s="23"/>
      <c r="KLI116" s="23"/>
      <c r="KLJ116" s="23"/>
      <c r="KLK116" s="23"/>
      <c r="KLL116" s="23"/>
      <c r="KLM116" s="23"/>
      <c r="KLN116" s="23"/>
      <c r="KLO116" s="23"/>
      <c r="KLP116" s="23"/>
      <c r="KLQ116" s="23"/>
      <c r="KLR116" s="22"/>
      <c r="KLS116" s="23"/>
      <c r="KLT116" s="23"/>
      <c r="KLU116" s="23"/>
      <c r="KLV116" s="23"/>
      <c r="KLW116" s="23"/>
      <c r="KLX116" s="23"/>
      <c r="KLY116" s="23"/>
      <c r="KLZ116" s="23"/>
      <c r="KMA116" s="23"/>
      <c r="KMB116" s="23"/>
      <c r="KMC116" s="23"/>
      <c r="KMD116" s="23"/>
      <c r="KME116" s="23"/>
      <c r="KMF116" s="23"/>
      <c r="KMG116" s="23"/>
      <c r="KMH116" s="23"/>
      <c r="KMI116" s="23"/>
      <c r="KMJ116" s="23"/>
      <c r="KMK116" s="23"/>
      <c r="KML116" s="23"/>
      <c r="KMM116" s="23"/>
      <c r="KMN116" s="22"/>
      <c r="KMO116" s="23"/>
      <c r="KMP116" s="23"/>
      <c r="KMQ116" s="23"/>
      <c r="KMR116" s="23"/>
      <c r="KMS116" s="23"/>
      <c r="KMT116" s="23"/>
      <c r="KMU116" s="23"/>
      <c r="KMV116" s="23"/>
      <c r="KMW116" s="23"/>
      <c r="KMX116" s="23"/>
      <c r="KMY116" s="23"/>
      <c r="KMZ116" s="23"/>
      <c r="KNA116" s="23"/>
      <c r="KNB116" s="23"/>
      <c r="KNC116" s="23"/>
      <c r="KND116" s="23"/>
      <c r="KNE116" s="23"/>
      <c r="KNF116" s="23"/>
      <c r="KNG116" s="23"/>
      <c r="KNH116" s="23"/>
      <c r="KNI116" s="23"/>
      <c r="KNJ116" s="22"/>
      <c r="KNK116" s="23"/>
      <c r="KNL116" s="23"/>
      <c r="KNM116" s="23"/>
      <c r="KNN116" s="23"/>
      <c r="KNO116" s="23"/>
      <c r="KNP116" s="23"/>
      <c r="KNQ116" s="23"/>
      <c r="KNR116" s="23"/>
      <c r="KNS116" s="23"/>
      <c r="KNT116" s="23"/>
      <c r="KNU116" s="23"/>
      <c r="KNV116" s="23"/>
      <c r="KNW116" s="23"/>
      <c r="KNX116" s="23"/>
      <c r="KNY116" s="23"/>
      <c r="KNZ116" s="23"/>
      <c r="KOA116" s="23"/>
      <c r="KOB116" s="23"/>
      <c r="KOC116" s="23"/>
      <c r="KOD116" s="23"/>
      <c r="KOE116" s="23"/>
      <c r="KOF116" s="22"/>
      <c r="KOG116" s="23"/>
      <c r="KOH116" s="23"/>
      <c r="KOI116" s="23"/>
      <c r="KOJ116" s="23"/>
      <c r="KOK116" s="23"/>
      <c r="KOL116" s="23"/>
      <c r="KOM116" s="23"/>
      <c r="KON116" s="23"/>
      <c r="KOO116" s="23"/>
      <c r="KOP116" s="23"/>
      <c r="KOQ116" s="23"/>
      <c r="KOR116" s="23"/>
      <c r="KOS116" s="23"/>
      <c r="KOT116" s="23"/>
      <c r="KOU116" s="23"/>
      <c r="KOV116" s="23"/>
      <c r="KOW116" s="23"/>
      <c r="KOX116" s="23"/>
      <c r="KOY116" s="23"/>
      <c r="KOZ116" s="23"/>
      <c r="KPA116" s="23"/>
      <c r="KPB116" s="22"/>
      <c r="KPC116" s="23"/>
      <c r="KPD116" s="23"/>
      <c r="KPE116" s="23"/>
      <c r="KPF116" s="23"/>
      <c r="KPG116" s="23"/>
      <c r="KPH116" s="23"/>
      <c r="KPI116" s="23"/>
      <c r="KPJ116" s="23"/>
      <c r="KPK116" s="23"/>
      <c r="KPL116" s="23"/>
      <c r="KPM116" s="23"/>
      <c r="KPN116" s="23"/>
      <c r="KPO116" s="23"/>
      <c r="KPP116" s="23"/>
      <c r="KPQ116" s="23"/>
      <c r="KPR116" s="23"/>
      <c r="KPS116" s="23"/>
      <c r="KPT116" s="23"/>
      <c r="KPU116" s="23"/>
      <c r="KPV116" s="23"/>
      <c r="KPW116" s="23"/>
      <c r="KPX116" s="22"/>
      <c r="KPY116" s="23"/>
      <c r="KPZ116" s="23"/>
      <c r="KQA116" s="23"/>
      <c r="KQB116" s="23"/>
      <c r="KQC116" s="23"/>
      <c r="KQD116" s="23"/>
      <c r="KQE116" s="23"/>
      <c r="KQF116" s="23"/>
      <c r="KQG116" s="23"/>
      <c r="KQH116" s="23"/>
      <c r="KQI116" s="23"/>
      <c r="KQJ116" s="23"/>
      <c r="KQK116" s="23"/>
      <c r="KQL116" s="23"/>
      <c r="KQM116" s="23"/>
      <c r="KQN116" s="23"/>
      <c r="KQO116" s="23"/>
      <c r="KQP116" s="23"/>
      <c r="KQQ116" s="23"/>
      <c r="KQR116" s="23"/>
      <c r="KQS116" s="23"/>
      <c r="KQT116" s="22"/>
      <c r="KQU116" s="23"/>
      <c r="KQV116" s="23"/>
      <c r="KQW116" s="23"/>
      <c r="KQX116" s="23"/>
      <c r="KQY116" s="23"/>
      <c r="KQZ116" s="23"/>
      <c r="KRA116" s="23"/>
      <c r="KRB116" s="23"/>
      <c r="KRC116" s="23"/>
      <c r="KRD116" s="23"/>
      <c r="KRE116" s="23"/>
      <c r="KRF116" s="23"/>
      <c r="KRG116" s="23"/>
      <c r="KRH116" s="23"/>
      <c r="KRI116" s="23"/>
      <c r="KRJ116" s="23"/>
      <c r="KRK116" s="23"/>
      <c r="KRL116" s="23"/>
      <c r="KRM116" s="23"/>
      <c r="KRN116" s="23"/>
      <c r="KRO116" s="23"/>
      <c r="KRP116" s="22"/>
      <c r="KRQ116" s="23"/>
      <c r="KRR116" s="23"/>
      <c r="KRS116" s="23"/>
      <c r="KRT116" s="23"/>
      <c r="KRU116" s="23"/>
      <c r="KRV116" s="23"/>
      <c r="KRW116" s="23"/>
      <c r="KRX116" s="23"/>
      <c r="KRY116" s="23"/>
      <c r="KRZ116" s="23"/>
      <c r="KSA116" s="23"/>
      <c r="KSB116" s="23"/>
      <c r="KSC116" s="23"/>
      <c r="KSD116" s="23"/>
      <c r="KSE116" s="23"/>
      <c r="KSF116" s="23"/>
      <c r="KSG116" s="23"/>
      <c r="KSH116" s="23"/>
      <c r="KSI116" s="23"/>
      <c r="KSJ116" s="23"/>
      <c r="KSK116" s="23"/>
      <c r="KSL116" s="22"/>
      <c r="KSM116" s="23"/>
      <c r="KSN116" s="23"/>
      <c r="KSO116" s="23"/>
      <c r="KSP116" s="23"/>
      <c r="KSQ116" s="23"/>
      <c r="KSR116" s="23"/>
      <c r="KSS116" s="23"/>
      <c r="KST116" s="23"/>
      <c r="KSU116" s="23"/>
      <c r="KSV116" s="23"/>
      <c r="KSW116" s="23"/>
      <c r="KSX116" s="23"/>
      <c r="KSY116" s="23"/>
      <c r="KSZ116" s="23"/>
      <c r="KTA116" s="23"/>
      <c r="KTB116" s="23"/>
      <c r="KTC116" s="23"/>
      <c r="KTD116" s="23"/>
      <c r="KTE116" s="23"/>
      <c r="KTF116" s="23"/>
      <c r="KTG116" s="23"/>
      <c r="KTH116" s="22"/>
      <c r="KTI116" s="23"/>
      <c r="KTJ116" s="23"/>
      <c r="KTK116" s="23"/>
      <c r="KTL116" s="23"/>
      <c r="KTM116" s="23"/>
      <c r="KTN116" s="23"/>
      <c r="KTO116" s="23"/>
      <c r="KTP116" s="23"/>
      <c r="KTQ116" s="23"/>
      <c r="KTR116" s="23"/>
      <c r="KTS116" s="23"/>
      <c r="KTT116" s="23"/>
      <c r="KTU116" s="23"/>
      <c r="KTV116" s="23"/>
      <c r="KTW116" s="23"/>
      <c r="KTX116" s="23"/>
      <c r="KTY116" s="23"/>
      <c r="KTZ116" s="23"/>
      <c r="KUA116" s="23"/>
      <c r="KUB116" s="23"/>
      <c r="KUC116" s="23"/>
      <c r="KUD116" s="22"/>
      <c r="KUE116" s="23"/>
      <c r="KUF116" s="23"/>
      <c r="KUG116" s="23"/>
      <c r="KUH116" s="23"/>
      <c r="KUI116" s="23"/>
      <c r="KUJ116" s="23"/>
      <c r="KUK116" s="23"/>
      <c r="KUL116" s="23"/>
      <c r="KUM116" s="23"/>
      <c r="KUN116" s="23"/>
      <c r="KUO116" s="23"/>
      <c r="KUP116" s="23"/>
      <c r="KUQ116" s="23"/>
      <c r="KUR116" s="23"/>
      <c r="KUS116" s="23"/>
      <c r="KUT116" s="23"/>
      <c r="KUU116" s="23"/>
      <c r="KUV116" s="23"/>
      <c r="KUW116" s="23"/>
      <c r="KUX116" s="23"/>
      <c r="KUY116" s="23"/>
      <c r="KUZ116" s="22"/>
      <c r="KVA116" s="23"/>
      <c r="KVB116" s="23"/>
      <c r="KVC116" s="23"/>
      <c r="KVD116" s="23"/>
      <c r="KVE116" s="23"/>
      <c r="KVF116" s="23"/>
      <c r="KVG116" s="23"/>
      <c r="KVH116" s="23"/>
      <c r="KVI116" s="23"/>
      <c r="KVJ116" s="23"/>
      <c r="KVK116" s="23"/>
      <c r="KVL116" s="23"/>
      <c r="KVM116" s="23"/>
      <c r="KVN116" s="23"/>
      <c r="KVO116" s="23"/>
      <c r="KVP116" s="23"/>
      <c r="KVQ116" s="23"/>
      <c r="KVR116" s="23"/>
      <c r="KVS116" s="23"/>
      <c r="KVT116" s="23"/>
      <c r="KVU116" s="23"/>
      <c r="KVV116" s="22"/>
      <c r="KVW116" s="23"/>
      <c r="KVX116" s="23"/>
      <c r="KVY116" s="23"/>
      <c r="KVZ116" s="23"/>
      <c r="KWA116" s="23"/>
      <c r="KWB116" s="23"/>
      <c r="KWC116" s="23"/>
      <c r="KWD116" s="23"/>
      <c r="KWE116" s="23"/>
      <c r="KWF116" s="23"/>
      <c r="KWG116" s="23"/>
      <c r="KWH116" s="23"/>
      <c r="KWI116" s="23"/>
      <c r="KWJ116" s="23"/>
      <c r="KWK116" s="23"/>
      <c r="KWL116" s="23"/>
      <c r="KWM116" s="23"/>
      <c r="KWN116" s="23"/>
      <c r="KWO116" s="23"/>
      <c r="KWP116" s="23"/>
      <c r="KWQ116" s="23"/>
      <c r="KWR116" s="22"/>
      <c r="KWS116" s="23"/>
      <c r="KWT116" s="23"/>
      <c r="KWU116" s="23"/>
      <c r="KWV116" s="23"/>
      <c r="KWW116" s="23"/>
      <c r="KWX116" s="23"/>
      <c r="KWY116" s="23"/>
      <c r="KWZ116" s="23"/>
      <c r="KXA116" s="23"/>
      <c r="KXB116" s="23"/>
      <c r="KXC116" s="23"/>
      <c r="KXD116" s="23"/>
      <c r="KXE116" s="23"/>
      <c r="KXF116" s="23"/>
      <c r="KXG116" s="23"/>
      <c r="KXH116" s="23"/>
      <c r="KXI116" s="23"/>
      <c r="KXJ116" s="23"/>
      <c r="KXK116" s="23"/>
      <c r="KXL116" s="23"/>
      <c r="KXM116" s="23"/>
      <c r="KXN116" s="22"/>
      <c r="KXO116" s="23"/>
      <c r="KXP116" s="23"/>
      <c r="KXQ116" s="23"/>
      <c r="KXR116" s="23"/>
      <c r="KXS116" s="23"/>
      <c r="KXT116" s="23"/>
      <c r="KXU116" s="23"/>
      <c r="KXV116" s="23"/>
      <c r="KXW116" s="23"/>
      <c r="KXX116" s="23"/>
      <c r="KXY116" s="23"/>
      <c r="KXZ116" s="23"/>
      <c r="KYA116" s="23"/>
      <c r="KYB116" s="23"/>
      <c r="KYC116" s="23"/>
      <c r="KYD116" s="23"/>
      <c r="KYE116" s="23"/>
      <c r="KYF116" s="23"/>
      <c r="KYG116" s="23"/>
      <c r="KYH116" s="23"/>
      <c r="KYI116" s="23"/>
      <c r="KYJ116" s="22"/>
      <c r="KYK116" s="23"/>
      <c r="KYL116" s="23"/>
      <c r="KYM116" s="23"/>
      <c r="KYN116" s="23"/>
      <c r="KYO116" s="23"/>
      <c r="KYP116" s="23"/>
      <c r="KYQ116" s="23"/>
      <c r="KYR116" s="23"/>
      <c r="KYS116" s="23"/>
      <c r="KYT116" s="23"/>
      <c r="KYU116" s="23"/>
      <c r="KYV116" s="23"/>
      <c r="KYW116" s="23"/>
      <c r="KYX116" s="23"/>
      <c r="KYY116" s="23"/>
      <c r="KYZ116" s="23"/>
      <c r="KZA116" s="23"/>
      <c r="KZB116" s="23"/>
      <c r="KZC116" s="23"/>
      <c r="KZD116" s="23"/>
      <c r="KZE116" s="23"/>
      <c r="KZF116" s="22"/>
      <c r="KZG116" s="23"/>
      <c r="KZH116" s="23"/>
      <c r="KZI116" s="23"/>
      <c r="KZJ116" s="23"/>
      <c r="KZK116" s="23"/>
      <c r="KZL116" s="23"/>
      <c r="KZM116" s="23"/>
      <c r="KZN116" s="23"/>
      <c r="KZO116" s="23"/>
      <c r="KZP116" s="23"/>
      <c r="KZQ116" s="23"/>
      <c r="KZR116" s="23"/>
      <c r="KZS116" s="23"/>
      <c r="KZT116" s="23"/>
      <c r="KZU116" s="23"/>
      <c r="KZV116" s="23"/>
      <c r="KZW116" s="23"/>
      <c r="KZX116" s="23"/>
      <c r="KZY116" s="23"/>
      <c r="KZZ116" s="23"/>
      <c r="LAA116" s="23"/>
      <c r="LAB116" s="22"/>
      <c r="LAC116" s="23"/>
      <c r="LAD116" s="23"/>
      <c r="LAE116" s="23"/>
      <c r="LAF116" s="23"/>
      <c r="LAG116" s="23"/>
      <c r="LAH116" s="23"/>
      <c r="LAI116" s="23"/>
      <c r="LAJ116" s="23"/>
      <c r="LAK116" s="23"/>
      <c r="LAL116" s="23"/>
      <c r="LAM116" s="23"/>
      <c r="LAN116" s="23"/>
      <c r="LAO116" s="23"/>
      <c r="LAP116" s="23"/>
      <c r="LAQ116" s="23"/>
      <c r="LAR116" s="23"/>
      <c r="LAS116" s="23"/>
      <c r="LAT116" s="23"/>
      <c r="LAU116" s="23"/>
      <c r="LAV116" s="23"/>
      <c r="LAW116" s="23"/>
      <c r="LAX116" s="22"/>
      <c r="LAY116" s="23"/>
      <c r="LAZ116" s="23"/>
      <c r="LBA116" s="23"/>
      <c r="LBB116" s="23"/>
      <c r="LBC116" s="23"/>
      <c r="LBD116" s="23"/>
      <c r="LBE116" s="23"/>
      <c r="LBF116" s="23"/>
      <c r="LBG116" s="23"/>
      <c r="LBH116" s="23"/>
      <c r="LBI116" s="23"/>
      <c r="LBJ116" s="23"/>
      <c r="LBK116" s="23"/>
      <c r="LBL116" s="23"/>
      <c r="LBM116" s="23"/>
      <c r="LBN116" s="23"/>
      <c r="LBO116" s="23"/>
      <c r="LBP116" s="23"/>
      <c r="LBQ116" s="23"/>
      <c r="LBR116" s="23"/>
      <c r="LBS116" s="23"/>
      <c r="LBT116" s="22"/>
      <c r="LBU116" s="23"/>
      <c r="LBV116" s="23"/>
      <c r="LBW116" s="23"/>
      <c r="LBX116" s="23"/>
      <c r="LBY116" s="23"/>
      <c r="LBZ116" s="23"/>
      <c r="LCA116" s="23"/>
      <c r="LCB116" s="23"/>
      <c r="LCC116" s="23"/>
      <c r="LCD116" s="23"/>
      <c r="LCE116" s="23"/>
      <c r="LCF116" s="23"/>
      <c r="LCG116" s="23"/>
      <c r="LCH116" s="23"/>
      <c r="LCI116" s="23"/>
      <c r="LCJ116" s="23"/>
      <c r="LCK116" s="23"/>
      <c r="LCL116" s="23"/>
      <c r="LCM116" s="23"/>
      <c r="LCN116" s="23"/>
      <c r="LCO116" s="23"/>
      <c r="LCP116" s="22"/>
      <c r="LCQ116" s="23"/>
      <c r="LCR116" s="23"/>
      <c r="LCS116" s="23"/>
      <c r="LCT116" s="23"/>
      <c r="LCU116" s="23"/>
      <c r="LCV116" s="23"/>
      <c r="LCW116" s="23"/>
      <c r="LCX116" s="23"/>
      <c r="LCY116" s="23"/>
      <c r="LCZ116" s="23"/>
      <c r="LDA116" s="23"/>
      <c r="LDB116" s="23"/>
      <c r="LDC116" s="23"/>
      <c r="LDD116" s="23"/>
      <c r="LDE116" s="23"/>
      <c r="LDF116" s="23"/>
      <c r="LDG116" s="23"/>
      <c r="LDH116" s="23"/>
      <c r="LDI116" s="23"/>
      <c r="LDJ116" s="23"/>
      <c r="LDK116" s="23"/>
      <c r="LDL116" s="22"/>
      <c r="LDM116" s="23"/>
      <c r="LDN116" s="23"/>
      <c r="LDO116" s="23"/>
      <c r="LDP116" s="23"/>
      <c r="LDQ116" s="23"/>
      <c r="LDR116" s="23"/>
      <c r="LDS116" s="23"/>
      <c r="LDT116" s="23"/>
      <c r="LDU116" s="23"/>
      <c r="LDV116" s="23"/>
      <c r="LDW116" s="23"/>
      <c r="LDX116" s="23"/>
      <c r="LDY116" s="23"/>
      <c r="LDZ116" s="23"/>
      <c r="LEA116" s="23"/>
      <c r="LEB116" s="23"/>
      <c r="LEC116" s="23"/>
      <c r="LED116" s="23"/>
      <c r="LEE116" s="23"/>
      <c r="LEF116" s="23"/>
      <c r="LEG116" s="23"/>
      <c r="LEH116" s="22"/>
      <c r="LEI116" s="23"/>
      <c r="LEJ116" s="23"/>
      <c r="LEK116" s="23"/>
      <c r="LEL116" s="23"/>
      <c r="LEM116" s="23"/>
      <c r="LEN116" s="23"/>
      <c r="LEO116" s="23"/>
      <c r="LEP116" s="23"/>
      <c r="LEQ116" s="23"/>
      <c r="LER116" s="23"/>
      <c r="LES116" s="23"/>
      <c r="LET116" s="23"/>
      <c r="LEU116" s="23"/>
      <c r="LEV116" s="23"/>
      <c r="LEW116" s="23"/>
      <c r="LEX116" s="23"/>
      <c r="LEY116" s="23"/>
      <c r="LEZ116" s="23"/>
      <c r="LFA116" s="23"/>
      <c r="LFB116" s="23"/>
      <c r="LFC116" s="23"/>
      <c r="LFD116" s="22"/>
      <c r="LFE116" s="23"/>
      <c r="LFF116" s="23"/>
      <c r="LFG116" s="23"/>
      <c r="LFH116" s="23"/>
      <c r="LFI116" s="23"/>
      <c r="LFJ116" s="23"/>
      <c r="LFK116" s="23"/>
      <c r="LFL116" s="23"/>
      <c r="LFM116" s="23"/>
      <c r="LFN116" s="23"/>
      <c r="LFO116" s="23"/>
      <c r="LFP116" s="23"/>
      <c r="LFQ116" s="23"/>
      <c r="LFR116" s="23"/>
      <c r="LFS116" s="23"/>
      <c r="LFT116" s="23"/>
      <c r="LFU116" s="23"/>
      <c r="LFV116" s="23"/>
      <c r="LFW116" s="23"/>
      <c r="LFX116" s="23"/>
      <c r="LFY116" s="23"/>
      <c r="LFZ116" s="22"/>
      <c r="LGA116" s="23"/>
      <c r="LGB116" s="23"/>
      <c r="LGC116" s="23"/>
      <c r="LGD116" s="23"/>
      <c r="LGE116" s="23"/>
      <c r="LGF116" s="23"/>
      <c r="LGG116" s="23"/>
      <c r="LGH116" s="23"/>
      <c r="LGI116" s="23"/>
      <c r="LGJ116" s="23"/>
      <c r="LGK116" s="23"/>
      <c r="LGL116" s="23"/>
      <c r="LGM116" s="23"/>
      <c r="LGN116" s="23"/>
      <c r="LGO116" s="23"/>
      <c r="LGP116" s="23"/>
      <c r="LGQ116" s="23"/>
      <c r="LGR116" s="23"/>
      <c r="LGS116" s="23"/>
      <c r="LGT116" s="23"/>
      <c r="LGU116" s="23"/>
      <c r="LGV116" s="22"/>
      <c r="LGW116" s="23"/>
      <c r="LGX116" s="23"/>
      <c r="LGY116" s="23"/>
      <c r="LGZ116" s="23"/>
      <c r="LHA116" s="23"/>
      <c r="LHB116" s="23"/>
      <c r="LHC116" s="23"/>
      <c r="LHD116" s="23"/>
      <c r="LHE116" s="23"/>
      <c r="LHF116" s="23"/>
      <c r="LHG116" s="23"/>
      <c r="LHH116" s="23"/>
      <c r="LHI116" s="23"/>
      <c r="LHJ116" s="23"/>
      <c r="LHK116" s="23"/>
      <c r="LHL116" s="23"/>
      <c r="LHM116" s="23"/>
      <c r="LHN116" s="23"/>
      <c r="LHO116" s="23"/>
      <c r="LHP116" s="23"/>
      <c r="LHQ116" s="23"/>
      <c r="LHR116" s="22"/>
      <c r="LHS116" s="23"/>
      <c r="LHT116" s="23"/>
      <c r="LHU116" s="23"/>
      <c r="LHV116" s="23"/>
      <c r="LHW116" s="23"/>
      <c r="LHX116" s="23"/>
      <c r="LHY116" s="23"/>
      <c r="LHZ116" s="23"/>
      <c r="LIA116" s="23"/>
      <c r="LIB116" s="23"/>
      <c r="LIC116" s="23"/>
      <c r="LID116" s="23"/>
      <c r="LIE116" s="23"/>
      <c r="LIF116" s="23"/>
      <c r="LIG116" s="23"/>
      <c r="LIH116" s="23"/>
      <c r="LII116" s="23"/>
      <c r="LIJ116" s="23"/>
      <c r="LIK116" s="23"/>
      <c r="LIL116" s="23"/>
      <c r="LIM116" s="23"/>
      <c r="LIN116" s="22"/>
      <c r="LIO116" s="23"/>
      <c r="LIP116" s="23"/>
      <c r="LIQ116" s="23"/>
      <c r="LIR116" s="23"/>
      <c r="LIS116" s="23"/>
      <c r="LIT116" s="23"/>
      <c r="LIU116" s="23"/>
      <c r="LIV116" s="23"/>
      <c r="LIW116" s="23"/>
      <c r="LIX116" s="23"/>
      <c r="LIY116" s="23"/>
      <c r="LIZ116" s="23"/>
      <c r="LJA116" s="23"/>
      <c r="LJB116" s="23"/>
      <c r="LJC116" s="23"/>
      <c r="LJD116" s="23"/>
      <c r="LJE116" s="23"/>
      <c r="LJF116" s="23"/>
      <c r="LJG116" s="23"/>
      <c r="LJH116" s="23"/>
      <c r="LJI116" s="23"/>
      <c r="LJJ116" s="22"/>
      <c r="LJK116" s="23"/>
      <c r="LJL116" s="23"/>
      <c r="LJM116" s="23"/>
      <c r="LJN116" s="23"/>
      <c r="LJO116" s="23"/>
      <c r="LJP116" s="23"/>
      <c r="LJQ116" s="23"/>
      <c r="LJR116" s="23"/>
      <c r="LJS116" s="23"/>
      <c r="LJT116" s="23"/>
      <c r="LJU116" s="23"/>
      <c r="LJV116" s="23"/>
      <c r="LJW116" s="23"/>
      <c r="LJX116" s="23"/>
      <c r="LJY116" s="23"/>
      <c r="LJZ116" s="23"/>
      <c r="LKA116" s="23"/>
      <c r="LKB116" s="23"/>
      <c r="LKC116" s="23"/>
      <c r="LKD116" s="23"/>
      <c r="LKE116" s="23"/>
      <c r="LKF116" s="22"/>
      <c r="LKG116" s="23"/>
      <c r="LKH116" s="23"/>
      <c r="LKI116" s="23"/>
      <c r="LKJ116" s="23"/>
      <c r="LKK116" s="23"/>
      <c r="LKL116" s="23"/>
      <c r="LKM116" s="23"/>
      <c r="LKN116" s="23"/>
      <c r="LKO116" s="23"/>
      <c r="LKP116" s="23"/>
      <c r="LKQ116" s="23"/>
      <c r="LKR116" s="23"/>
      <c r="LKS116" s="23"/>
      <c r="LKT116" s="23"/>
      <c r="LKU116" s="23"/>
      <c r="LKV116" s="23"/>
      <c r="LKW116" s="23"/>
      <c r="LKX116" s="23"/>
      <c r="LKY116" s="23"/>
      <c r="LKZ116" s="23"/>
      <c r="LLA116" s="23"/>
      <c r="LLB116" s="22"/>
      <c r="LLC116" s="23"/>
      <c r="LLD116" s="23"/>
      <c r="LLE116" s="23"/>
      <c r="LLF116" s="23"/>
      <c r="LLG116" s="23"/>
      <c r="LLH116" s="23"/>
      <c r="LLI116" s="23"/>
      <c r="LLJ116" s="23"/>
      <c r="LLK116" s="23"/>
      <c r="LLL116" s="23"/>
      <c r="LLM116" s="23"/>
      <c r="LLN116" s="23"/>
      <c r="LLO116" s="23"/>
      <c r="LLP116" s="23"/>
      <c r="LLQ116" s="23"/>
      <c r="LLR116" s="23"/>
      <c r="LLS116" s="23"/>
      <c r="LLT116" s="23"/>
      <c r="LLU116" s="23"/>
      <c r="LLV116" s="23"/>
      <c r="LLW116" s="23"/>
      <c r="LLX116" s="22"/>
      <c r="LLY116" s="23"/>
      <c r="LLZ116" s="23"/>
      <c r="LMA116" s="23"/>
      <c r="LMB116" s="23"/>
      <c r="LMC116" s="23"/>
      <c r="LMD116" s="23"/>
      <c r="LME116" s="23"/>
      <c r="LMF116" s="23"/>
      <c r="LMG116" s="23"/>
      <c r="LMH116" s="23"/>
      <c r="LMI116" s="23"/>
      <c r="LMJ116" s="23"/>
      <c r="LMK116" s="23"/>
      <c r="LML116" s="23"/>
      <c r="LMM116" s="23"/>
      <c r="LMN116" s="23"/>
      <c r="LMO116" s="23"/>
      <c r="LMP116" s="23"/>
      <c r="LMQ116" s="23"/>
      <c r="LMR116" s="23"/>
      <c r="LMS116" s="23"/>
      <c r="LMT116" s="22"/>
      <c r="LMU116" s="23"/>
      <c r="LMV116" s="23"/>
      <c r="LMW116" s="23"/>
      <c r="LMX116" s="23"/>
      <c r="LMY116" s="23"/>
      <c r="LMZ116" s="23"/>
      <c r="LNA116" s="23"/>
      <c r="LNB116" s="23"/>
      <c r="LNC116" s="23"/>
      <c r="LND116" s="23"/>
      <c r="LNE116" s="23"/>
      <c r="LNF116" s="23"/>
      <c r="LNG116" s="23"/>
      <c r="LNH116" s="23"/>
      <c r="LNI116" s="23"/>
      <c r="LNJ116" s="23"/>
      <c r="LNK116" s="23"/>
      <c r="LNL116" s="23"/>
      <c r="LNM116" s="23"/>
      <c r="LNN116" s="23"/>
      <c r="LNO116" s="23"/>
      <c r="LNP116" s="22"/>
      <c r="LNQ116" s="23"/>
      <c r="LNR116" s="23"/>
      <c r="LNS116" s="23"/>
      <c r="LNT116" s="23"/>
      <c r="LNU116" s="23"/>
      <c r="LNV116" s="23"/>
      <c r="LNW116" s="23"/>
      <c r="LNX116" s="23"/>
      <c r="LNY116" s="23"/>
      <c r="LNZ116" s="23"/>
      <c r="LOA116" s="23"/>
      <c r="LOB116" s="23"/>
      <c r="LOC116" s="23"/>
      <c r="LOD116" s="23"/>
      <c r="LOE116" s="23"/>
      <c r="LOF116" s="23"/>
      <c r="LOG116" s="23"/>
      <c r="LOH116" s="23"/>
      <c r="LOI116" s="23"/>
      <c r="LOJ116" s="23"/>
      <c r="LOK116" s="23"/>
      <c r="LOL116" s="22"/>
      <c r="LOM116" s="23"/>
      <c r="LON116" s="23"/>
      <c r="LOO116" s="23"/>
      <c r="LOP116" s="23"/>
      <c r="LOQ116" s="23"/>
      <c r="LOR116" s="23"/>
      <c r="LOS116" s="23"/>
      <c r="LOT116" s="23"/>
      <c r="LOU116" s="23"/>
      <c r="LOV116" s="23"/>
      <c r="LOW116" s="23"/>
      <c r="LOX116" s="23"/>
      <c r="LOY116" s="23"/>
      <c r="LOZ116" s="23"/>
      <c r="LPA116" s="23"/>
      <c r="LPB116" s="23"/>
      <c r="LPC116" s="23"/>
      <c r="LPD116" s="23"/>
      <c r="LPE116" s="23"/>
      <c r="LPF116" s="23"/>
      <c r="LPG116" s="23"/>
      <c r="LPH116" s="22"/>
      <c r="LPI116" s="23"/>
      <c r="LPJ116" s="23"/>
      <c r="LPK116" s="23"/>
      <c r="LPL116" s="23"/>
      <c r="LPM116" s="23"/>
      <c r="LPN116" s="23"/>
      <c r="LPO116" s="23"/>
      <c r="LPP116" s="23"/>
      <c r="LPQ116" s="23"/>
      <c r="LPR116" s="23"/>
      <c r="LPS116" s="23"/>
      <c r="LPT116" s="23"/>
      <c r="LPU116" s="23"/>
      <c r="LPV116" s="23"/>
      <c r="LPW116" s="23"/>
      <c r="LPX116" s="23"/>
      <c r="LPY116" s="23"/>
      <c r="LPZ116" s="23"/>
      <c r="LQA116" s="23"/>
      <c r="LQB116" s="23"/>
      <c r="LQC116" s="23"/>
      <c r="LQD116" s="22"/>
      <c r="LQE116" s="23"/>
      <c r="LQF116" s="23"/>
      <c r="LQG116" s="23"/>
      <c r="LQH116" s="23"/>
      <c r="LQI116" s="23"/>
      <c r="LQJ116" s="23"/>
      <c r="LQK116" s="23"/>
      <c r="LQL116" s="23"/>
      <c r="LQM116" s="23"/>
      <c r="LQN116" s="23"/>
      <c r="LQO116" s="23"/>
      <c r="LQP116" s="23"/>
      <c r="LQQ116" s="23"/>
      <c r="LQR116" s="23"/>
      <c r="LQS116" s="23"/>
      <c r="LQT116" s="23"/>
      <c r="LQU116" s="23"/>
      <c r="LQV116" s="23"/>
      <c r="LQW116" s="23"/>
      <c r="LQX116" s="23"/>
      <c r="LQY116" s="23"/>
      <c r="LQZ116" s="22"/>
      <c r="LRA116" s="23"/>
      <c r="LRB116" s="23"/>
      <c r="LRC116" s="23"/>
      <c r="LRD116" s="23"/>
      <c r="LRE116" s="23"/>
      <c r="LRF116" s="23"/>
      <c r="LRG116" s="23"/>
      <c r="LRH116" s="23"/>
      <c r="LRI116" s="23"/>
      <c r="LRJ116" s="23"/>
      <c r="LRK116" s="23"/>
      <c r="LRL116" s="23"/>
      <c r="LRM116" s="23"/>
      <c r="LRN116" s="23"/>
      <c r="LRO116" s="23"/>
      <c r="LRP116" s="23"/>
      <c r="LRQ116" s="23"/>
      <c r="LRR116" s="23"/>
      <c r="LRS116" s="23"/>
      <c r="LRT116" s="23"/>
      <c r="LRU116" s="23"/>
      <c r="LRV116" s="22"/>
      <c r="LRW116" s="23"/>
      <c r="LRX116" s="23"/>
      <c r="LRY116" s="23"/>
      <c r="LRZ116" s="23"/>
      <c r="LSA116" s="23"/>
      <c r="LSB116" s="23"/>
      <c r="LSC116" s="23"/>
      <c r="LSD116" s="23"/>
      <c r="LSE116" s="23"/>
      <c r="LSF116" s="23"/>
      <c r="LSG116" s="23"/>
      <c r="LSH116" s="23"/>
      <c r="LSI116" s="23"/>
      <c r="LSJ116" s="23"/>
      <c r="LSK116" s="23"/>
      <c r="LSL116" s="23"/>
      <c r="LSM116" s="23"/>
      <c r="LSN116" s="23"/>
      <c r="LSO116" s="23"/>
      <c r="LSP116" s="23"/>
      <c r="LSQ116" s="23"/>
      <c r="LSR116" s="22"/>
      <c r="LSS116" s="23"/>
      <c r="LST116" s="23"/>
      <c r="LSU116" s="23"/>
      <c r="LSV116" s="23"/>
      <c r="LSW116" s="23"/>
      <c r="LSX116" s="23"/>
      <c r="LSY116" s="23"/>
      <c r="LSZ116" s="23"/>
      <c r="LTA116" s="23"/>
      <c r="LTB116" s="23"/>
      <c r="LTC116" s="23"/>
      <c r="LTD116" s="23"/>
      <c r="LTE116" s="23"/>
      <c r="LTF116" s="23"/>
      <c r="LTG116" s="23"/>
      <c r="LTH116" s="23"/>
      <c r="LTI116" s="23"/>
      <c r="LTJ116" s="23"/>
      <c r="LTK116" s="23"/>
      <c r="LTL116" s="23"/>
      <c r="LTM116" s="23"/>
      <c r="LTN116" s="22"/>
      <c r="LTO116" s="23"/>
      <c r="LTP116" s="23"/>
      <c r="LTQ116" s="23"/>
      <c r="LTR116" s="23"/>
      <c r="LTS116" s="23"/>
      <c r="LTT116" s="23"/>
      <c r="LTU116" s="23"/>
      <c r="LTV116" s="23"/>
      <c r="LTW116" s="23"/>
      <c r="LTX116" s="23"/>
      <c r="LTY116" s="23"/>
      <c r="LTZ116" s="23"/>
      <c r="LUA116" s="23"/>
      <c r="LUB116" s="23"/>
      <c r="LUC116" s="23"/>
      <c r="LUD116" s="23"/>
      <c r="LUE116" s="23"/>
      <c r="LUF116" s="23"/>
      <c r="LUG116" s="23"/>
      <c r="LUH116" s="23"/>
      <c r="LUI116" s="23"/>
      <c r="LUJ116" s="22"/>
      <c r="LUK116" s="23"/>
      <c r="LUL116" s="23"/>
      <c r="LUM116" s="23"/>
      <c r="LUN116" s="23"/>
      <c r="LUO116" s="23"/>
      <c r="LUP116" s="23"/>
      <c r="LUQ116" s="23"/>
      <c r="LUR116" s="23"/>
      <c r="LUS116" s="23"/>
      <c r="LUT116" s="23"/>
      <c r="LUU116" s="23"/>
      <c r="LUV116" s="23"/>
      <c r="LUW116" s="23"/>
      <c r="LUX116" s="23"/>
      <c r="LUY116" s="23"/>
      <c r="LUZ116" s="23"/>
      <c r="LVA116" s="23"/>
      <c r="LVB116" s="23"/>
      <c r="LVC116" s="23"/>
      <c r="LVD116" s="23"/>
      <c r="LVE116" s="23"/>
      <c r="LVF116" s="22"/>
      <c r="LVG116" s="23"/>
      <c r="LVH116" s="23"/>
      <c r="LVI116" s="23"/>
      <c r="LVJ116" s="23"/>
      <c r="LVK116" s="23"/>
      <c r="LVL116" s="23"/>
      <c r="LVM116" s="23"/>
      <c r="LVN116" s="23"/>
      <c r="LVO116" s="23"/>
      <c r="LVP116" s="23"/>
      <c r="LVQ116" s="23"/>
      <c r="LVR116" s="23"/>
      <c r="LVS116" s="23"/>
      <c r="LVT116" s="23"/>
      <c r="LVU116" s="23"/>
      <c r="LVV116" s="23"/>
      <c r="LVW116" s="23"/>
      <c r="LVX116" s="23"/>
      <c r="LVY116" s="23"/>
      <c r="LVZ116" s="23"/>
      <c r="LWA116" s="23"/>
      <c r="LWB116" s="22"/>
      <c r="LWC116" s="23"/>
      <c r="LWD116" s="23"/>
      <c r="LWE116" s="23"/>
      <c r="LWF116" s="23"/>
      <c r="LWG116" s="23"/>
      <c r="LWH116" s="23"/>
      <c r="LWI116" s="23"/>
      <c r="LWJ116" s="23"/>
      <c r="LWK116" s="23"/>
      <c r="LWL116" s="23"/>
      <c r="LWM116" s="23"/>
      <c r="LWN116" s="23"/>
      <c r="LWO116" s="23"/>
      <c r="LWP116" s="23"/>
      <c r="LWQ116" s="23"/>
      <c r="LWR116" s="23"/>
      <c r="LWS116" s="23"/>
      <c r="LWT116" s="23"/>
      <c r="LWU116" s="23"/>
      <c r="LWV116" s="23"/>
      <c r="LWW116" s="23"/>
      <c r="LWX116" s="22"/>
      <c r="LWY116" s="23"/>
      <c r="LWZ116" s="23"/>
      <c r="LXA116" s="23"/>
      <c r="LXB116" s="23"/>
      <c r="LXC116" s="23"/>
      <c r="LXD116" s="23"/>
      <c r="LXE116" s="23"/>
      <c r="LXF116" s="23"/>
      <c r="LXG116" s="23"/>
      <c r="LXH116" s="23"/>
      <c r="LXI116" s="23"/>
      <c r="LXJ116" s="23"/>
      <c r="LXK116" s="23"/>
      <c r="LXL116" s="23"/>
      <c r="LXM116" s="23"/>
      <c r="LXN116" s="23"/>
      <c r="LXO116" s="23"/>
      <c r="LXP116" s="23"/>
      <c r="LXQ116" s="23"/>
      <c r="LXR116" s="23"/>
      <c r="LXS116" s="23"/>
      <c r="LXT116" s="22"/>
      <c r="LXU116" s="23"/>
      <c r="LXV116" s="23"/>
      <c r="LXW116" s="23"/>
      <c r="LXX116" s="23"/>
      <c r="LXY116" s="23"/>
      <c r="LXZ116" s="23"/>
      <c r="LYA116" s="23"/>
      <c r="LYB116" s="23"/>
      <c r="LYC116" s="23"/>
      <c r="LYD116" s="23"/>
      <c r="LYE116" s="23"/>
      <c r="LYF116" s="23"/>
      <c r="LYG116" s="23"/>
      <c r="LYH116" s="23"/>
      <c r="LYI116" s="23"/>
      <c r="LYJ116" s="23"/>
      <c r="LYK116" s="23"/>
      <c r="LYL116" s="23"/>
      <c r="LYM116" s="23"/>
      <c r="LYN116" s="23"/>
      <c r="LYO116" s="23"/>
      <c r="LYP116" s="22"/>
      <c r="LYQ116" s="23"/>
      <c r="LYR116" s="23"/>
      <c r="LYS116" s="23"/>
      <c r="LYT116" s="23"/>
      <c r="LYU116" s="23"/>
      <c r="LYV116" s="23"/>
      <c r="LYW116" s="23"/>
      <c r="LYX116" s="23"/>
      <c r="LYY116" s="23"/>
      <c r="LYZ116" s="23"/>
      <c r="LZA116" s="23"/>
      <c r="LZB116" s="23"/>
      <c r="LZC116" s="23"/>
      <c r="LZD116" s="23"/>
      <c r="LZE116" s="23"/>
      <c r="LZF116" s="23"/>
      <c r="LZG116" s="23"/>
      <c r="LZH116" s="23"/>
      <c r="LZI116" s="23"/>
      <c r="LZJ116" s="23"/>
      <c r="LZK116" s="23"/>
      <c r="LZL116" s="22"/>
      <c r="LZM116" s="23"/>
      <c r="LZN116" s="23"/>
      <c r="LZO116" s="23"/>
      <c r="LZP116" s="23"/>
      <c r="LZQ116" s="23"/>
      <c r="LZR116" s="23"/>
      <c r="LZS116" s="23"/>
      <c r="LZT116" s="23"/>
      <c r="LZU116" s="23"/>
      <c r="LZV116" s="23"/>
      <c r="LZW116" s="23"/>
      <c r="LZX116" s="23"/>
      <c r="LZY116" s="23"/>
      <c r="LZZ116" s="23"/>
      <c r="MAA116" s="23"/>
      <c r="MAB116" s="23"/>
      <c r="MAC116" s="23"/>
      <c r="MAD116" s="23"/>
      <c r="MAE116" s="23"/>
      <c r="MAF116" s="23"/>
      <c r="MAG116" s="23"/>
      <c r="MAH116" s="22"/>
      <c r="MAI116" s="23"/>
      <c r="MAJ116" s="23"/>
      <c r="MAK116" s="23"/>
      <c r="MAL116" s="23"/>
      <c r="MAM116" s="23"/>
      <c r="MAN116" s="23"/>
      <c r="MAO116" s="23"/>
      <c r="MAP116" s="23"/>
      <c r="MAQ116" s="23"/>
      <c r="MAR116" s="23"/>
      <c r="MAS116" s="23"/>
      <c r="MAT116" s="23"/>
      <c r="MAU116" s="23"/>
      <c r="MAV116" s="23"/>
      <c r="MAW116" s="23"/>
      <c r="MAX116" s="23"/>
      <c r="MAY116" s="23"/>
      <c r="MAZ116" s="23"/>
      <c r="MBA116" s="23"/>
      <c r="MBB116" s="23"/>
      <c r="MBC116" s="23"/>
      <c r="MBD116" s="22"/>
      <c r="MBE116" s="23"/>
      <c r="MBF116" s="23"/>
      <c r="MBG116" s="23"/>
      <c r="MBH116" s="23"/>
      <c r="MBI116" s="23"/>
      <c r="MBJ116" s="23"/>
      <c r="MBK116" s="23"/>
      <c r="MBL116" s="23"/>
      <c r="MBM116" s="23"/>
      <c r="MBN116" s="23"/>
      <c r="MBO116" s="23"/>
      <c r="MBP116" s="23"/>
      <c r="MBQ116" s="23"/>
      <c r="MBR116" s="23"/>
      <c r="MBS116" s="23"/>
      <c r="MBT116" s="23"/>
      <c r="MBU116" s="23"/>
      <c r="MBV116" s="23"/>
      <c r="MBW116" s="23"/>
      <c r="MBX116" s="23"/>
      <c r="MBY116" s="23"/>
      <c r="MBZ116" s="22"/>
      <c r="MCA116" s="23"/>
      <c r="MCB116" s="23"/>
      <c r="MCC116" s="23"/>
      <c r="MCD116" s="23"/>
      <c r="MCE116" s="23"/>
      <c r="MCF116" s="23"/>
      <c r="MCG116" s="23"/>
      <c r="MCH116" s="23"/>
      <c r="MCI116" s="23"/>
      <c r="MCJ116" s="23"/>
      <c r="MCK116" s="23"/>
      <c r="MCL116" s="23"/>
      <c r="MCM116" s="23"/>
      <c r="MCN116" s="23"/>
      <c r="MCO116" s="23"/>
      <c r="MCP116" s="23"/>
      <c r="MCQ116" s="23"/>
      <c r="MCR116" s="23"/>
      <c r="MCS116" s="23"/>
      <c r="MCT116" s="23"/>
      <c r="MCU116" s="23"/>
      <c r="MCV116" s="22"/>
      <c r="MCW116" s="23"/>
      <c r="MCX116" s="23"/>
      <c r="MCY116" s="23"/>
      <c r="MCZ116" s="23"/>
      <c r="MDA116" s="23"/>
      <c r="MDB116" s="23"/>
      <c r="MDC116" s="23"/>
      <c r="MDD116" s="23"/>
      <c r="MDE116" s="23"/>
      <c r="MDF116" s="23"/>
      <c r="MDG116" s="23"/>
      <c r="MDH116" s="23"/>
      <c r="MDI116" s="23"/>
      <c r="MDJ116" s="23"/>
      <c r="MDK116" s="23"/>
      <c r="MDL116" s="23"/>
      <c r="MDM116" s="23"/>
      <c r="MDN116" s="23"/>
      <c r="MDO116" s="23"/>
      <c r="MDP116" s="23"/>
      <c r="MDQ116" s="23"/>
      <c r="MDR116" s="22"/>
      <c r="MDS116" s="23"/>
      <c r="MDT116" s="23"/>
      <c r="MDU116" s="23"/>
      <c r="MDV116" s="23"/>
      <c r="MDW116" s="23"/>
      <c r="MDX116" s="23"/>
      <c r="MDY116" s="23"/>
      <c r="MDZ116" s="23"/>
      <c r="MEA116" s="23"/>
      <c r="MEB116" s="23"/>
      <c r="MEC116" s="23"/>
      <c r="MED116" s="23"/>
      <c r="MEE116" s="23"/>
      <c r="MEF116" s="23"/>
      <c r="MEG116" s="23"/>
      <c r="MEH116" s="23"/>
      <c r="MEI116" s="23"/>
      <c r="MEJ116" s="23"/>
      <c r="MEK116" s="23"/>
      <c r="MEL116" s="23"/>
      <c r="MEM116" s="23"/>
      <c r="MEN116" s="22"/>
      <c r="MEO116" s="23"/>
      <c r="MEP116" s="23"/>
      <c r="MEQ116" s="23"/>
      <c r="MER116" s="23"/>
      <c r="MES116" s="23"/>
      <c r="MET116" s="23"/>
      <c r="MEU116" s="23"/>
      <c r="MEV116" s="23"/>
      <c r="MEW116" s="23"/>
      <c r="MEX116" s="23"/>
      <c r="MEY116" s="23"/>
      <c r="MEZ116" s="23"/>
      <c r="MFA116" s="23"/>
      <c r="MFB116" s="23"/>
      <c r="MFC116" s="23"/>
      <c r="MFD116" s="23"/>
      <c r="MFE116" s="23"/>
      <c r="MFF116" s="23"/>
      <c r="MFG116" s="23"/>
      <c r="MFH116" s="23"/>
      <c r="MFI116" s="23"/>
      <c r="MFJ116" s="22"/>
      <c r="MFK116" s="23"/>
      <c r="MFL116" s="23"/>
      <c r="MFM116" s="23"/>
      <c r="MFN116" s="23"/>
      <c r="MFO116" s="23"/>
      <c r="MFP116" s="23"/>
      <c r="MFQ116" s="23"/>
      <c r="MFR116" s="23"/>
      <c r="MFS116" s="23"/>
      <c r="MFT116" s="23"/>
      <c r="MFU116" s="23"/>
      <c r="MFV116" s="23"/>
      <c r="MFW116" s="23"/>
      <c r="MFX116" s="23"/>
      <c r="MFY116" s="23"/>
      <c r="MFZ116" s="23"/>
      <c r="MGA116" s="23"/>
      <c r="MGB116" s="23"/>
      <c r="MGC116" s="23"/>
      <c r="MGD116" s="23"/>
      <c r="MGE116" s="23"/>
      <c r="MGF116" s="22"/>
      <c r="MGG116" s="23"/>
      <c r="MGH116" s="23"/>
      <c r="MGI116" s="23"/>
      <c r="MGJ116" s="23"/>
      <c r="MGK116" s="23"/>
      <c r="MGL116" s="23"/>
      <c r="MGM116" s="23"/>
      <c r="MGN116" s="23"/>
      <c r="MGO116" s="23"/>
      <c r="MGP116" s="23"/>
      <c r="MGQ116" s="23"/>
      <c r="MGR116" s="23"/>
      <c r="MGS116" s="23"/>
      <c r="MGT116" s="23"/>
      <c r="MGU116" s="23"/>
      <c r="MGV116" s="23"/>
      <c r="MGW116" s="23"/>
      <c r="MGX116" s="23"/>
      <c r="MGY116" s="23"/>
      <c r="MGZ116" s="23"/>
      <c r="MHA116" s="23"/>
      <c r="MHB116" s="22"/>
      <c r="MHC116" s="23"/>
      <c r="MHD116" s="23"/>
      <c r="MHE116" s="23"/>
      <c r="MHF116" s="23"/>
      <c r="MHG116" s="23"/>
      <c r="MHH116" s="23"/>
      <c r="MHI116" s="23"/>
      <c r="MHJ116" s="23"/>
      <c r="MHK116" s="23"/>
      <c r="MHL116" s="23"/>
      <c r="MHM116" s="23"/>
      <c r="MHN116" s="23"/>
      <c r="MHO116" s="23"/>
      <c r="MHP116" s="23"/>
      <c r="MHQ116" s="23"/>
      <c r="MHR116" s="23"/>
      <c r="MHS116" s="23"/>
      <c r="MHT116" s="23"/>
      <c r="MHU116" s="23"/>
      <c r="MHV116" s="23"/>
      <c r="MHW116" s="23"/>
      <c r="MHX116" s="22"/>
      <c r="MHY116" s="23"/>
      <c r="MHZ116" s="23"/>
      <c r="MIA116" s="23"/>
      <c r="MIB116" s="23"/>
      <c r="MIC116" s="23"/>
      <c r="MID116" s="23"/>
      <c r="MIE116" s="23"/>
      <c r="MIF116" s="23"/>
      <c r="MIG116" s="23"/>
      <c r="MIH116" s="23"/>
      <c r="MII116" s="23"/>
      <c r="MIJ116" s="23"/>
      <c r="MIK116" s="23"/>
      <c r="MIL116" s="23"/>
      <c r="MIM116" s="23"/>
      <c r="MIN116" s="23"/>
      <c r="MIO116" s="23"/>
      <c r="MIP116" s="23"/>
      <c r="MIQ116" s="23"/>
      <c r="MIR116" s="23"/>
      <c r="MIS116" s="23"/>
      <c r="MIT116" s="22"/>
      <c r="MIU116" s="23"/>
      <c r="MIV116" s="23"/>
      <c r="MIW116" s="23"/>
      <c r="MIX116" s="23"/>
      <c r="MIY116" s="23"/>
      <c r="MIZ116" s="23"/>
      <c r="MJA116" s="23"/>
      <c r="MJB116" s="23"/>
      <c r="MJC116" s="23"/>
      <c r="MJD116" s="23"/>
      <c r="MJE116" s="23"/>
      <c r="MJF116" s="23"/>
      <c r="MJG116" s="23"/>
      <c r="MJH116" s="23"/>
      <c r="MJI116" s="23"/>
      <c r="MJJ116" s="23"/>
      <c r="MJK116" s="23"/>
      <c r="MJL116" s="23"/>
      <c r="MJM116" s="23"/>
      <c r="MJN116" s="23"/>
      <c r="MJO116" s="23"/>
      <c r="MJP116" s="22"/>
      <c r="MJQ116" s="23"/>
      <c r="MJR116" s="23"/>
      <c r="MJS116" s="23"/>
      <c r="MJT116" s="23"/>
      <c r="MJU116" s="23"/>
      <c r="MJV116" s="23"/>
      <c r="MJW116" s="23"/>
      <c r="MJX116" s="23"/>
      <c r="MJY116" s="23"/>
      <c r="MJZ116" s="23"/>
      <c r="MKA116" s="23"/>
      <c r="MKB116" s="23"/>
      <c r="MKC116" s="23"/>
      <c r="MKD116" s="23"/>
      <c r="MKE116" s="23"/>
      <c r="MKF116" s="23"/>
      <c r="MKG116" s="23"/>
      <c r="MKH116" s="23"/>
      <c r="MKI116" s="23"/>
      <c r="MKJ116" s="23"/>
      <c r="MKK116" s="23"/>
      <c r="MKL116" s="22"/>
      <c r="MKM116" s="23"/>
      <c r="MKN116" s="23"/>
      <c r="MKO116" s="23"/>
      <c r="MKP116" s="23"/>
      <c r="MKQ116" s="23"/>
      <c r="MKR116" s="23"/>
      <c r="MKS116" s="23"/>
      <c r="MKT116" s="23"/>
      <c r="MKU116" s="23"/>
      <c r="MKV116" s="23"/>
      <c r="MKW116" s="23"/>
      <c r="MKX116" s="23"/>
      <c r="MKY116" s="23"/>
      <c r="MKZ116" s="23"/>
      <c r="MLA116" s="23"/>
      <c r="MLB116" s="23"/>
      <c r="MLC116" s="23"/>
      <c r="MLD116" s="23"/>
      <c r="MLE116" s="23"/>
      <c r="MLF116" s="23"/>
      <c r="MLG116" s="23"/>
      <c r="MLH116" s="22"/>
      <c r="MLI116" s="23"/>
      <c r="MLJ116" s="23"/>
      <c r="MLK116" s="23"/>
      <c r="MLL116" s="23"/>
      <c r="MLM116" s="23"/>
      <c r="MLN116" s="23"/>
      <c r="MLO116" s="23"/>
      <c r="MLP116" s="23"/>
      <c r="MLQ116" s="23"/>
      <c r="MLR116" s="23"/>
      <c r="MLS116" s="23"/>
      <c r="MLT116" s="23"/>
      <c r="MLU116" s="23"/>
      <c r="MLV116" s="23"/>
      <c r="MLW116" s="23"/>
      <c r="MLX116" s="23"/>
      <c r="MLY116" s="23"/>
      <c r="MLZ116" s="23"/>
      <c r="MMA116" s="23"/>
      <c r="MMB116" s="23"/>
      <c r="MMC116" s="23"/>
      <c r="MMD116" s="22"/>
      <c r="MME116" s="23"/>
      <c r="MMF116" s="23"/>
      <c r="MMG116" s="23"/>
      <c r="MMH116" s="23"/>
      <c r="MMI116" s="23"/>
      <c r="MMJ116" s="23"/>
      <c r="MMK116" s="23"/>
      <c r="MML116" s="23"/>
      <c r="MMM116" s="23"/>
      <c r="MMN116" s="23"/>
      <c r="MMO116" s="23"/>
      <c r="MMP116" s="23"/>
      <c r="MMQ116" s="23"/>
      <c r="MMR116" s="23"/>
      <c r="MMS116" s="23"/>
      <c r="MMT116" s="23"/>
      <c r="MMU116" s="23"/>
      <c r="MMV116" s="23"/>
      <c r="MMW116" s="23"/>
      <c r="MMX116" s="23"/>
      <c r="MMY116" s="23"/>
      <c r="MMZ116" s="22"/>
      <c r="MNA116" s="23"/>
      <c r="MNB116" s="23"/>
      <c r="MNC116" s="23"/>
      <c r="MND116" s="23"/>
      <c r="MNE116" s="23"/>
      <c r="MNF116" s="23"/>
      <c r="MNG116" s="23"/>
      <c r="MNH116" s="23"/>
      <c r="MNI116" s="23"/>
      <c r="MNJ116" s="23"/>
      <c r="MNK116" s="23"/>
      <c r="MNL116" s="23"/>
      <c r="MNM116" s="23"/>
      <c r="MNN116" s="23"/>
      <c r="MNO116" s="23"/>
      <c r="MNP116" s="23"/>
      <c r="MNQ116" s="23"/>
      <c r="MNR116" s="23"/>
      <c r="MNS116" s="23"/>
      <c r="MNT116" s="23"/>
      <c r="MNU116" s="23"/>
      <c r="MNV116" s="22"/>
      <c r="MNW116" s="23"/>
      <c r="MNX116" s="23"/>
      <c r="MNY116" s="23"/>
      <c r="MNZ116" s="23"/>
      <c r="MOA116" s="23"/>
      <c r="MOB116" s="23"/>
      <c r="MOC116" s="23"/>
      <c r="MOD116" s="23"/>
      <c r="MOE116" s="23"/>
      <c r="MOF116" s="23"/>
      <c r="MOG116" s="23"/>
      <c r="MOH116" s="23"/>
      <c r="MOI116" s="23"/>
      <c r="MOJ116" s="23"/>
      <c r="MOK116" s="23"/>
      <c r="MOL116" s="23"/>
      <c r="MOM116" s="23"/>
      <c r="MON116" s="23"/>
      <c r="MOO116" s="23"/>
      <c r="MOP116" s="23"/>
      <c r="MOQ116" s="23"/>
      <c r="MOR116" s="22"/>
      <c r="MOS116" s="23"/>
      <c r="MOT116" s="23"/>
      <c r="MOU116" s="23"/>
      <c r="MOV116" s="23"/>
      <c r="MOW116" s="23"/>
      <c r="MOX116" s="23"/>
      <c r="MOY116" s="23"/>
      <c r="MOZ116" s="23"/>
      <c r="MPA116" s="23"/>
      <c r="MPB116" s="23"/>
      <c r="MPC116" s="23"/>
      <c r="MPD116" s="23"/>
      <c r="MPE116" s="23"/>
      <c r="MPF116" s="23"/>
      <c r="MPG116" s="23"/>
      <c r="MPH116" s="23"/>
      <c r="MPI116" s="23"/>
      <c r="MPJ116" s="23"/>
      <c r="MPK116" s="23"/>
      <c r="MPL116" s="23"/>
      <c r="MPM116" s="23"/>
      <c r="MPN116" s="22"/>
      <c r="MPO116" s="23"/>
      <c r="MPP116" s="23"/>
      <c r="MPQ116" s="23"/>
      <c r="MPR116" s="23"/>
      <c r="MPS116" s="23"/>
      <c r="MPT116" s="23"/>
      <c r="MPU116" s="23"/>
      <c r="MPV116" s="23"/>
      <c r="MPW116" s="23"/>
      <c r="MPX116" s="23"/>
      <c r="MPY116" s="23"/>
      <c r="MPZ116" s="23"/>
      <c r="MQA116" s="23"/>
      <c r="MQB116" s="23"/>
      <c r="MQC116" s="23"/>
      <c r="MQD116" s="23"/>
      <c r="MQE116" s="23"/>
      <c r="MQF116" s="23"/>
      <c r="MQG116" s="23"/>
      <c r="MQH116" s="23"/>
      <c r="MQI116" s="23"/>
      <c r="MQJ116" s="22"/>
      <c r="MQK116" s="23"/>
      <c r="MQL116" s="23"/>
      <c r="MQM116" s="23"/>
      <c r="MQN116" s="23"/>
      <c r="MQO116" s="23"/>
      <c r="MQP116" s="23"/>
      <c r="MQQ116" s="23"/>
      <c r="MQR116" s="23"/>
      <c r="MQS116" s="23"/>
      <c r="MQT116" s="23"/>
      <c r="MQU116" s="23"/>
      <c r="MQV116" s="23"/>
      <c r="MQW116" s="23"/>
      <c r="MQX116" s="23"/>
      <c r="MQY116" s="23"/>
      <c r="MQZ116" s="23"/>
      <c r="MRA116" s="23"/>
      <c r="MRB116" s="23"/>
      <c r="MRC116" s="23"/>
      <c r="MRD116" s="23"/>
      <c r="MRE116" s="23"/>
      <c r="MRF116" s="22"/>
      <c r="MRG116" s="23"/>
      <c r="MRH116" s="23"/>
      <c r="MRI116" s="23"/>
      <c r="MRJ116" s="23"/>
      <c r="MRK116" s="23"/>
      <c r="MRL116" s="23"/>
      <c r="MRM116" s="23"/>
      <c r="MRN116" s="23"/>
      <c r="MRO116" s="23"/>
      <c r="MRP116" s="23"/>
      <c r="MRQ116" s="23"/>
      <c r="MRR116" s="23"/>
      <c r="MRS116" s="23"/>
      <c r="MRT116" s="23"/>
      <c r="MRU116" s="23"/>
      <c r="MRV116" s="23"/>
      <c r="MRW116" s="23"/>
      <c r="MRX116" s="23"/>
      <c r="MRY116" s="23"/>
      <c r="MRZ116" s="23"/>
      <c r="MSA116" s="23"/>
      <c r="MSB116" s="22"/>
      <c r="MSC116" s="23"/>
      <c r="MSD116" s="23"/>
      <c r="MSE116" s="23"/>
      <c r="MSF116" s="23"/>
      <c r="MSG116" s="23"/>
      <c r="MSH116" s="23"/>
      <c r="MSI116" s="23"/>
      <c r="MSJ116" s="23"/>
      <c r="MSK116" s="23"/>
      <c r="MSL116" s="23"/>
      <c r="MSM116" s="23"/>
      <c r="MSN116" s="23"/>
      <c r="MSO116" s="23"/>
      <c r="MSP116" s="23"/>
      <c r="MSQ116" s="23"/>
      <c r="MSR116" s="23"/>
      <c r="MSS116" s="23"/>
      <c r="MST116" s="23"/>
      <c r="MSU116" s="23"/>
      <c r="MSV116" s="23"/>
      <c r="MSW116" s="23"/>
      <c r="MSX116" s="22"/>
      <c r="MSY116" s="23"/>
      <c r="MSZ116" s="23"/>
      <c r="MTA116" s="23"/>
      <c r="MTB116" s="23"/>
      <c r="MTC116" s="23"/>
      <c r="MTD116" s="23"/>
      <c r="MTE116" s="23"/>
      <c r="MTF116" s="23"/>
      <c r="MTG116" s="23"/>
      <c r="MTH116" s="23"/>
      <c r="MTI116" s="23"/>
      <c r="MTJ116" s="23"/>
      <c r="MTK116" s="23"/>
      <c r="MTL116" s="23"/>
      <c r="MTM116" s="23"/>
      <c r="MTN116" s="23"/>
      <c r="MTO116" s="23"/>
      <c r="MTP116" s="23"/>
      <c r="MTQ116" s="23"/>
      <c r="MTR116" s="23"/>
      <c r="MTS116" s="23"/>
      <c r="MTT116" s="22"/>
      <c r="MTU116" s="23"/>
      <c r="MTV116" s="23"/>
      <c r="MTW116" s="23"/>
      <c r="MTX116" s="23"/>
      <c r="MTY116" s="23"/>
      <c r="MTZ116" s="23"/>
      <c r="MUA116" s="23"/>
      <c r="MUB116" s="23"/>
      <c r="MUC116" s="23"/>
      <c r="MUD116" s="23"/>
      <c r="MUE116" s="23"/>
      <c r="MUF116" s="23"/>
      <c r="MUG116" s="23"/>
      <c r="MUH116" s="23"/>
      <c r="MUI116" s="23"/>
      <c r="MUJ116" s="23"/>
      <c r="MUK116" s="23"/>
      <c r="MUL116" s="23"/>
      <c r="MUM116" s="23"/>
      <c r="MUN116" s="23"/>
      <c r="MUO116" s="23"/>
      <c r="MUP116" s="22"/>
      <c r="MUQ116" s="23"/>
      <c r="MUR116" s="23"/>
      <c r="MUS116" s="23"/>
      <c r="MUT116" s="23"/>
      <c r="MUU116" s="23"/>
      <c r="MUV116" s="23"/>
      <c r="MUW116" s="23"/>
      <c r="MUX116" s="23"/>
      <c r="MUY116" s="23"/>
      <c r="MUZ116" s="23"/>
      <c r="MVA116" s="23"/>
      <c r="MVB116" s="23"/>
      <c r="MVC116" s="23"/>
      <c r="MVD116" s="23"/>
      <c r="MVE116" s="23"/>
      <c r="MVF116" s="23"/>
      <c r="MVG116" s="23"/>
      <c r="MVH116" s="23"/>
      <c r="MVI116" s="23"/>
      <c r="MVJ116" s="23"/>
      <c r="MVK116" s="23"/>
      <c r="MVL116" s="22"/>
      <c r="MVM116" s="23"/>
      <c r="MVN116" s="23"/>
      <c r="MVO116" s="23"/>
      <c r="MVP116" s="23"/>
      <c r="MVQ116" s="23"/>
      <c r="MVR116" s="23"/>
      <c r="MVS116" s="23"/>
      <c r="MVT116" s="23"/>
      <c r="MVU116" s="23"/>
      <c r="MVV116" s="23"/>
      <c r="MVW116" s="23"/>
      <c r="MVX116" s="23"/>
      <c r="MVY116" s="23"/>
      <c r="MVZ116" s="23"/>
      <c r="MWA116" s="23"/>
      <c r="MWB116" s="23"/>
      <c r="MWC116" s="23"/>
      <c r="MWD116" s="23"/>
      <c r="MWE116" s="23"/>
      <c r="MWF116" s="23"/>
      <c r="MWG116" s="23"/>
      <c r="MWH116" s="22"/>
      <c r="MWI116" s="23"/>
      <c r="MWJ116" s="23"/>
      <c r="MWK116" s="23"/>
      <c r="MWL116" s="23"/>
      <c r="MWM116" s="23"/>
      <c r="MWN116" s="23"/>
      <c r="MWO116" s="23"/>
      <c r="MWP116" s="23"/>
      <c r="MWQ116" s="23"/>
      <c r="MWR116" s="23"/>
      <c r="MWS116" s="23"/>
      <c r="MWT116" s="23"/>
      <c r="MWU116" s="23"/>
      <c r="MWV116" s="23"/>
      <c r="MWW116" s="23"/>
      <c r="MWX116" s="23"/>
      <c r="MWY116" s="23"/>
      <c r="MWZ116" s="23"/>
      <c r="MXA116" s="23"/>
      <c r="MXB116" s="23"/>
      <c r="MXC116" s="23"/>
      <c r="MXD116" s="22"/>
      <c r="MXE116" s="23"/>
      <c r="MXF116" s="23"/>
      <c r="MXG116" s="23"/>
      <c r="MXH116" s="23"/>
      <c r="MXI116" s="23"/>
      <c r="MXJ116" s="23"/>
      <c r="MXK116" s="23"/>
      <c r="MXL116" s="23"/>
      <c r="MXM116" s="23"/>
      <c r="MXN116" s="23"/>
      <c r="MXO116" s="23"/>
      <c r="MXP116" s="23"/>
      <c r="MXQ116" s="23"/>
      <c r="MXR116" s="23"/>
      <c r="MXS116" s="23"/>
      <c r="MXT116" s="23"/>
      <c r="MXU116" s="23"/>
      <c r="MXV116" s="23"/>
      <c r="MXW116" s="23"/>
      <c r="MXX116" s="23"/>
      <c r="MXY116" s="23"/>
      <c r="MXZ116" s="22"/>
      <c r="MYA116" s="23"/>
      <c r="MYB116" s="23"/>
      <c r="MYC116" s="23"/>
      <c r="MYD116" s="23"/>
      <c r="MYE116" s="23"/>
      <c r="MYF116" s="23"/>
      <c r="MYG116" s="23"/>
      <c r="MYH116" s="23"/>
      <c r="MYI116" s="23"/>
      <c r="MYJ116" s="23"/>
      <c r="MYK116" s="23"/>
      <c r="MYL116" s="23"/>
      <c r="MYM116" s="23"/>
      <c r="MYN116" s="23"/>
      <c r="MYO116" s="23"/>
      <c r="MYP116" s="23"/>
      <c r="MYQ116" s="23"/>
      <c r="MYR116" s="23"/>
      <c r="MYS116" s="23"/>
      <c r="MYT116" s="23"/>
      <c r="MYU116" s="23"/>
      <c r="MYV116" s="22"/>
      <c r="MYW116" s="23"/>
      <c r="MYX116" s="23"/>
      <c r="MYY116" s="23"/>
      <c r="MYZ116" s="23"/>
      <c r="MZA116" s="23"/>
      <c r="MZB116" s="23"/>
      <c r="MZC116" s="23"/>
      <c r="MZD116" s="23"/>
      <c r="MZE116" s="23"/>
      <c r="MZF116" s="23"/>
      <c r="MZG116" s="23"/>
      <c r="MZH116" s="23"/>
      <c r="MZI116" s="23"/>
      <c r="MZJ116" s="23"/>
      <c r="MZK116" s="23"/>
      <c r="MZL116" s="23"/>
      <c r="MZM116" s="23"/>
      <c r="MZN116" s="23"/>
      <c r="MZO116" s="23"/>
      <c r="MZP116" s="23"/>
      <c r="MZQ116" s="23"/>
      <c r="MZR116" s="22"/>
      <c r="MZS116" s="23"/>
      <c r="MZT116" s="23"/>
      <c r="MZU116" s="23"/>
      <c r="MZV116" s="23"/>
      <c r="MZW116" s="23"/>
      <c r="MZX116" s="23"/>
      <c r="MZY116" s="23"/>
      <c r="MZZ116" s="23"/>
      <c r="NAA116" s="23"/>
      <c r="NAB116" s="23"/>
      <c r="NAC116" s="23"/>
      <c r="NAD116" s="23"/>
      <c r="NAE116" s="23"/>
      <c r="NAF116" s="23"/>
      <c r="NAG116" s="23"/>
      <c r="NAH116" s="23"/>
      <c r="NAI116" s="23"/>
      <c r="NAJ116" s="23"/>
      <c r="NAK116" s="23"/>
      <c r="NAL116" s="23"/>
      <c r="NAM116" s="23"/>
      <c r="NAN116" s="22"/>
      <c r="NAO116" s="23"/>
      <c r="NAP116" s="23"/>
      <c r="NAQ116" s="23"/>
      <c r="NAR116" s="23"/>
      <c r="NAS116" s="23"/>
      <c r="NAT116" s="23"/>
      <c r="NAU116" s="23"/>
      <c r="NAV116" s="23"/>
      <c r="NAW116" s="23"/>
      <c r="NAX116" s="23"/>
      <c r="NAY116" s="23"/>
      <c r="NAZ116" s="23"/>
      <c r="NBA116" s="23"/>
      <c r="NBB116" s="23"/>
      <c r="NBC116" s="23"/>
      <c r="NBD116" s="23"/>
      <c r="NBE116" s="23"/>
      <c r="NBF116" s="23"/>
      <c r="NBG116" s="23"/>
      <c r="NBH116" s="23"/>
      <c r="NBI116" s="23"/>
      <c r="NBJ116" s="22"/>
      <c r="NBK116" s="23"/>
      <c r="NBL116" s="23"/>
      <c r="NBM116" s="23"/>
      <c r="NBN116" s="23"/>
      <c r="NBO116" s="23"/>
      <c r="NBP116" s="23"/>
      <c r="NBQ116" s="23"/>
      <c r="NBR116" s="23"/>
      <c r="NBS116" s="23"/>
      <c r="NBT116" s="23"/>
      <c r="NBU116" s="23"/>
      <c r="NBV116" s="23"/>
      <c r="NBW116" s="23"/>
      <c r="NBX116" s="23"/>
      <c r="NBY116" s="23"/>
      <c r="NBZ116" s="23"/>
      <c r="NCA116" s="23"/>
      <c r="NCB116" s="23"/>
      <c r="NCC116" s="23"/>
      <c r="NCD116" s="23"/>
      <c r="NCE116" s="23"/>
      <c r="NCF116" s="22"/>
      <c r="NCG116" s="23"/>
      <c r="NCH116" s="23"/>
      <c r="NCI116" s="23"/>
      <c r="NCJ116" s="23"/>
      <c r="NCK116" s="23"/>
      <c r="NCL116" s="23"/>
      <c r="NCM116" s="23"/>
      <c r="NCN116" s="23"/>
      <c r="NCO116" s="23"/>
      <c r="NCP116" s="23"/>
      <c r="NCQ116" s="23"/>
      <c r="NCR116" s="23"/>
      <c r="NCS116" s="23"/>
      <c r="NCT116" s="23"/>
      <c r="NCU116" s="23"/>
      <c r="NCV116" s="23"/>
      <c r="NCW116" s="23"/>
      <c r="NCX116" s="23"/>
      <c r="NCY116" s="23"/>
      <c r="NCZ116" s="23"/>
      <c r="NDA116" s="23"/>
      <c r="NDB116" s="22"/>
      <c r="NDC116" s="23"/>
      <c r="NDD116" s="23"/>
      <c r="NDE116" s="23"/>
      <c r="NDF116" s="23"/>
      <c r="NDG116" s="23"/>
      <c r="NDH116" s="23"/>
      <c r="NDI116" s="23"/>
      <c r="NDJ116" s="23"/>
      <c r="NDK116" s="23"/>
      <c r="NDL116" s="23"/>
      <c r="NDM116" s="23"/>
      <c r="NDN116" s="23"/>
      <c r="NDO116" s="23"/>
      <c r="NDP116" s="23"/>
      <c r="NDQ116" s="23"/>
      <c r="NDR116" s="23"/>
      <c r="NDS116" s="23"/>
      <c r="NDT116" s="23"/>
      <c r="NDU116" s="23"/>
      <c r="NDV116" s="23"/>
      <c r="NDW116" s="23"/>
      <c r="NDX116" s="22"/>
      <c r="NDY116" s="23"/>
      <c r="NDZ116" s="23"/>
      <c r="NEA116" s="23"/>
      <c r="NEB116" s="23"/>
      <c r="NEC116" s="23"/>
      <c r="NED116" s="23"/>
      <c r="NEE116" s="23"/>
      <c r="NEF116" s="23"/>
      <c r="NEG116" s="23"/>
      <c r="NEH116" s="23"/>
      <c r="NEI116" s="23"/>
      <c r="NEJ116" s="23"/>
      <c r="NEK116" s="23"/>
      <c r="NEL116" s="23"/>
      <c r="NEM116" s="23"/>
      <c r="NEN116" s="23"/>
      <c r="NEO116" s="23"/>
      <c r="NEP116" s="23"/>
      <c r="NEQ116" s="23"/>
      <c r="NER116" s="23"/>
      <c r="NES116" s="23"/>
      <c r="NET116" s="22"/>
      <c r="NEU116" s="23"/>
      <c r="NEV116" s="23"/>
      <c r="NEW116" s="23"/>
      <c r="NEX116" s="23"/>
      <c r="NEY116" s="23"/>
      <c r="NEZ116" s="23"/>
      <c r="NFA116" s="23"/>
      <c r="NFB116" s="23"/>
      <c r="NFC116" s="23"/>
      <c r="NFD116" s="23"/>
      <c r="NFE116" s="23"/>
      <c r="NFF116" s="23"/>
      <c r="NFG116" s="23"/>
      <c r="NFH116" s="23"/>
      <c r="NFI116" s="23"/>
      <c r="NFJ116" s="23"/>
      <c r="NFK116" s="23"/>
      <c r="NFL116" s="23"/>
      <c r="NFM116" s="23"/>
      <c r="NFN116" s="23"/>
      <c r="NFO116" s="23"/>
      <c r="NFP116" s="22"/>
      <c r="NFQ116" s="23"/>
      <c r="NFR116" s="23"/>
      <c r="NFS116" s="23"/>
      <c r="NFT116" s="23"/>
      <c r="NFU116" s="23"/>
      <c r="NFV116" s="23"/>
      <c r="NFW116" s="23"/>
      <c r="NFX116" s="23"/>
      <c r="NFY116" s="23"/>
      <c r="NFZ116" s="23"/>
      <c r="NGA116" s="23"/>
      <c r="NGB116" s="23"/>
      <c r="NGC116" s="23"/>
      <c r="NGD116" s="23"/>
      <c r="NGE116" s="23"/>
      <c r="NGF116" s="23"/>
      <c r="NGG116" s="23"/>
      <c r="NGH116" s="23"/>
      <c r="NGI116" s="23"/>
      <c r="NGJ116" s="23"/>
      <c r="NGK116" s="23"/>
      <c r="NGL116" s="22"/>
      <c r="NGM116" s="23"/>
      <c r="NGN116" s="23"/>
      <c r="NGO116" s="23"/>
      <c r="NGP116" s="23"/>
      <c r="NGQ116" s="23"/>
      <c r="NGR116" s="23"/>
      <c r="NGS116" s="23"/>
      <c r="NGT116" s="23"/>
      <c r="NGU116" s="23"/>
      <c r="NGV116" s="23"/>
      <c r="NGW116" s="23"/>
      <c r="NGX116" s="23"/>
      <c r="NGY116" s="23"/>
      <c r="NGZ116" s="23"/>
      <c r="NHA116" s="23"/>
      <c r="NHB116" s="23"/>
      <c r="NHC116" s="23"/>
      <c r="NHD116" s="23"/>
      <c r="NHE116" s="23"/>
      <c r="NHF116" s="23"/>
      <c r="NHG116" s="23"/>
      <c r="NHH116" s="22"/>
      <c r="NHI116" s="23"/>
      <c r="NHJ116" s="23"/>
      <c r="NHK116" s="23"/>
      <c r="NHL116" s="23"/>
      <c r="NHM116" s="23"/>
      <c r="NHN116" s="23"/>
      <c r="NHO116" s="23"/>
      <c r="NHP116" s="23"/>
      <c r="NHQ116" s="23"/>
      <c r="NHR116" s="23"/>
      <c r="NHS116" s="23"/>
      <c r="NHT116" s="23"/>
      <c r="NHU116" s="23"/>
      <c r="NHV116" s="23"/>
      <c r="NHW116" s="23"/>
      <c r="NHX116" s="23"/>
      <c r="NHY116" s="23"/>
      <c r="NHZ116" s="23"/>
      <c r="NIA116" s="23"/>
      <c r="NIB116" s="23"/>
      <c r="NIC116" s="23"/>
      <c r="NID116" s="22"/>
      <c r="NIE116" s="23"/>
      <c r="NIF116" s="23"/>
      <c r="NIG116" s="23"/>
      <c r="NIH116" s="23"/>
      <c r="NII116" s="23"/>
      <c r="NIJ116" s="23"/>
      <c r="NIK116" s="23"/>
      <c r="NIL116" s="23"/>
      <c r="NIM116" s="23"/>
      <c r="NIN116" s="23"/>
      <c r="NIO116" s="23"/>
      <c r="NIP116" s="23"/>
      <c r="NIQ116" s="23"/>
      <c r="NIR116" s="23"/>
      <c r="NIS116" s="23"/>
      <c r="NIT116" s="23"/>
      <c r="NIU116" s="23"/>
      <c r="NIV116" s="23"/>
      <c r="NIW116" s="23"/>
      <c r="NIX116" s="23"/>
      <c r="NIY116" s="23"/>
      <c r="NIZ116" s="22"/>
      <c r="NJA116" s="23"/>
      <c r="NJB116" s="23"/>
      <c r="NJC116" s="23"/>
      <c r="NJD116" s="23"/>
      <c r="NJE116" s="23"/>
      <c r="NJF116" s="23"/>
      <c r="NJG116" s="23"/>
      <c r="NJH116" s="23"/>
      <c r="NJI116" s="23"/>
      <c r="NJJ116" s="23"/>
      <c r="NJK116" s="23"/>
      <c r="NJL116" s="23"/>
      <c r="NJM116" s="23"/>
      <c r="NJN116" s="23"/>
      <c r="NJO116" s="23"/>
      <c r="NJP116" s="23"/>
      <c r="NJQ116" s="23"/>
      <c r="NJR116" s="23"/>
      <c r="NJS116" s="23"/>
      <c r="NJT116" s="23"/>
      <c r="NJU116" s="23"/>
      <c r="NJV116" s="22"/>
      <c r="NJW116" s="23"/>
      <c r="NJX116" s="23"/>
      <c r="NJY116" s="23"/>
      <c r="NJZ116" s="23"/>
      <c r="NKA116" s="23"/>
      <c r="NKB116" s="23"/>
      <c r="NKC116" s="23"/>
      <c r="NKD116" s="23"/>
      <c r="NKE116" s="23"/>
      <c r="NKF116" s="23"/>
      <c r="NKG116" s="23"/>
      <c r="NKH116" s="23"/>
      <c r="NKI116" s="23"/>
      <c r="NKJ116" s="23"/>
      <c r="NKK116" s="23"/>
      <c r="NKL116" s="23"/>
      <c r="NKM116" s="23"/>
      <c r="NKN116" s="23"/>
      <c r="NKO116" s="23"/>
      <c r="NKP116" s="23"/>
      <c r="NKQ116" s="23"/>
      <c r="NKR116" s="22"/>
      <c r="NKS116" s="23"/>
      <c r="NKT116" s="23"/>
      <c r="NKU116" s="23"/>
      <c r="NKV116" s="23"/>
      <c r="NKW116" s="23"/>
      <c r="NKX116" s="23"/>
      <c r="NKY116" s="23"/>
      <c r="NKZ116" s="23"/>
      <c r="NLA116" s="23"/>
      <c r="NLB116" s="23"/>
      <c r="NLC116" s="23"/>
      <c r="NLD116" s="23"/>
      <c r="NLE116" s="23"/>
      <c r="NLF116" s="23"/>
      <c r="NLG116" s="23"/>
      <c r="NLH116" s="23"/>
      <c r="NLI116" s="23"/>
      <c r="NLJ116" s="23"/>
      <c r="NLK116" s="23"/>
      <c r="NLL116" s="23"/>
      <c r="NLM116" s="23"/>
      <c r="NLN116" s="22"/>
      <c r="NLO116" s="23"/>
      <c r="NLP116" s="23"/>
      <c r="NLQ116" s="23"/>
      <c r="NLR116" s="23"/>
      <c r="NLS116" s="23"/>
      <c r="NLT116" s="23"/>
      <c r="NLU116" s="23"/>
      <c r="NLV116" s="23"/>
      <c r="NLW116" s="23"/>
      <c r="NLX116" s="23"/>
      <c r="NLY116" s="23"/>
      <c r="NLZ116" s="23"/>
      <c r="NMA116" s="23"/>
      <c r="NMB116" s="23"/>
      <c r="NMC116" s="23"/>
      <c r="NMD116" s="23"/>
      <c r="NME116" s="23"/>
      <c r="NMF116" s="23"/>
      <c r="NMG116" s="23"/>
      <c r="NMH116" s="23"/>
      <c r="NMI116" s="23"/>
      <c r="NMJ116" s="22"/>
      <c r="NMK116" s="23"/>
      <c r="NML116" s="23"/>
      <c r="NMM116" s="23"/>
      <c r="NMN116" s="23"/>
      <c r="NMO116" s="23"/>
      <c r="NMP116" s="23"/>
      <c r="NMQ116" s="23"/>
      <c r="NMR116" s="23"/>
      <c r="NMS116" s="23"/>
      <c r="NMT116" s="23"/>
      <c r="NMU116" s="23"/>
      <c r="NMV116" s="23"/>
      <c r="NMW116" s="23"/>
      <c r="NMX116" s="23"/>
      <c r="NMY116" s="23"/>
      <c r="NMZ116" s="23"/>
      <c r="NNA116" s="23"/>
      <c r="NNB116" s="23"/>
      <c r="NNC116" s="23"/>
      <c r="NND116" s="23"/>
      <c r="NNE116" s="23"/>
      <c r="NNF116" s="22"/>
      <c r="NNG116" s="23"/>
      <c r="NNH116" s="23"/>
      <c r="NNI116" s="23"/>
      <c r="NNJ116" s="23"/>
      <c r="NNK116" s="23"/>
      <c r="NNL116" s="23"/>
      <c r="NNM116" s="23"/>
      <c r="NNN116" s="23"/>
      <c r="NNO116" s="23"/>
      <c r="NNP116" s="23"/>
      <c r="NNQ116" s="23"/>
      <c r="NNR116" s="23"/>
      <c r="NNS116" s="23"/>
      <c r="NNT116" s="23"/>
      <c r="NNU116" s="23"/>
      <c r="NNV116" s="23"/>
      <c r="NNW116" s="23"/>
      <c r="NNX116" s="23"/>
      <c r="NNY116" s="23"/>
      <c r="NNZ116" s="23"/>
      <c r="NOA116" s="23"/>
      <c r="NOB116" s="22"/>
      <c r="NOC116" s="23"/>
      <c r="NOD116" s="23"/>
      <c r="NOE116" s="23"/>
      <c r="NOF116" s="23"/>
      <c r="NOG116" s="23"/>
      <c r="NOH116" s="23"/>
      <c r="NOI116" s="23"/>
      <c r="NOJ116" s="23"/>
      <c r="NOK116" s="23"/>
      <c r="NOL116" s="23"/>
      <c r="NOM116" s="23"/>
      <c r="NON116" s="23"/>
      <c r="NOO116" s="23"/>
      <c r="NOP116" s="23"/>
      <c r="NOQ116" s="23"/>
      <c r="NOR116" s="23"/>
      <c r="NOS116" s="23"/>
      <c r="NOT116" s="23"/>
      <c r="NOU116" s="23"/>
      <c r="NOV116" s="23"/>
      <c r="NOW116" s="23"/>
      <c r="NOX116" s="22"/>
      <c r="NOY116" s="23"/>
      <c r="NOZ116" s="23"/>
      <c r="NPA116" s="23"/>
      <c r="NPB116" s="23"/>
      <c r="NPC116" s="23"/>
      <c r="NPD116" s="23"/>
      <c r="NPE116" s="23"/>
      <c r="NPF116" s="23"/>
      <c r="NPG116" s="23"/>
      <c r="NPH116" s="23"/>
      <c r="NPI116" s="23"/>
      <c r="NPJ116" s="23"/>
      <c r="NPK116" s="23"/>
      <c r="NPL116" s="23"/>
      <c r="NPM116" s="23"/>
      <c r="NPN116" s="23"/>
      <c r="NPO116" s="23"/>
      <c r="NPP116" s="23"/>
      <c r="NPQ116" s="23"/>
      <c r="NPR116" s="23"/>
      <c r="NPS116" s="23"/>
      <c r="NPT116" s="22"/>
      <c r="NPU116" s="23"/>
      <c r="NPV116" s="23"/>
      <c r="NPW116" s="23"/>
      <c r="NPX116" s="23"/>
      <c r="NPY116" s="23"/>
      <c r="NPZ116" s="23"/>
      <c r="NQA116" s="23"/>
      <c r="NQB116" s="23"/>
      <c r="NQC116" s="23"/>
      <c r="NQD116" s="23"/>
      <c r="NQE116" s="23"/>
      <c r="NQF116" s="23"/>
      <c r="NQG116" s="23"/>
      <c r="NQH116" s="23"/>
      <c r="NQI116" s="23"/>
      <c r="NQJ116" s="23"/>
      <c r="NQK116" s="23"/>
      <c r="NQL116" s="23"/>
      <c r="NQM116" s="23"/>
      <c r="NQN116" s="23"/>
      <c r="NQO116" s="23"/>
      <c r="NQP116" s="22"/>
      <c r="NQQ116" s="23"/>
      <c r="NQR116" s="23"/>
      <c r="NQS116" s="23"/>
      <c r="NQT116" s="23"/>
      <c r="NQU116" s="23"/>
      <c r="NQV116" s="23"/>
      <c r="NQW116" s="23"/>
      <c r="NQX116" s="23"/>
      <c r="NQY116" s="23"/>
      <c r="NQZ116" s="23"/>
      <c r="NRA116" s="23"/>
      <c r="NRB116" s="23"/>
      <c r="NRC116" s="23"/>
      <c r="NRD116" s="23"/>
      <c r="NRE116" s="23"/>
      <c r="NRF116" s="23"/>
      <c r="NRG116" s="23"/>
      <c r="NRH116" s="23"/>
      <c r="NRI116" s="23"/>
      <c r="NRJ116" s="23"/>
      <c r="NRK116" s="23"/>
      <c r="NRL116" s="22"/>
      <c r="NRM116" s="23"/>
      <c r="NRN116" s="23"/>
      <c r="NRO116" s="23"/>
      <c r="NRP116" s="23"/>
      <c r="NRQ116" s="23"/>
      <c r="NRR116" s="23"/>
      <c r="NRS116" s="23"/>
      <c r="NRT116" s="23"/>
      <c r="NRU116" s="23"/>
      <c r="NRV116" s="23"/>
      <c r="NRW116" s="23"/>
      <c r="NRX116" s="23"/>
      <c r="NRY116" s="23"/>
      <c r="NRZ116" s="23"/>
      <c r="NSA116" s="23"/>
      <c r="NSB116" s="23"/>
      <c r="NSC116" s="23"/>
      <c r="NSD116" s="23"/>
      <c r="NSE116" s="23"/>
      <c r="NSF116" s="23"/>
      <c r="NSG116" s="23"/>
      <c r="NSH116" s="22"/>
      <c r="NSI116" s="23"/>
      <c r="NSJ116" s="23"/>
      <c r="NSK116" s="23"/>
      <c r="NSL116" s="23"/>
      <c r="NSM116" s="23"/>
      <c r="NSN116" s="23"/>
      <c r="NSO116" s="23"/>
      <c r="NSP116" s="23"/>
      <c r="NSQ116" s="23"/>
      <c r="NSR116" s="23"/>
      <c r="NSS116" s="23"/>
      <c r="NST116" s="23"/>
      <c r="NSU116" s="23"/>
      <c r="NSV116" s="23"/>
      <c r="NSW116" s="23"/>
      <c r="NSX116" s="23"/>
      <c r="NSY116" s="23"/>
      <c r="NSZ116" s="23"/>
      <c r="NTA116" s="23"/>
      <c r="NTB116" s="23"/>
      <c r="NTC116" s="23"/>
      <c r="NTD116" s="22"/>
      <c r="NTE116" s="23"/>
      <c r="NTF116" s="23"/>
      <c r="NTG116" s="23"/>
      <c r="NTH116" s="23"/>
      <c r="NTI116" s="23"/>
      <c r="NTJ116" s="23"/>
      <c r="NTK116" s="23"/>
      <c r="NTL116" s="23"/>
      <c r="NTM116" s="23"/>
      <c r="NTN116" s="23"/>
      <c r="NTO116" s="23"/>
      <c r="NTP116" s="23"/>
      <c r="NTQ116" s="23"/>
      <c r="NTR116" s="23"/>
      <c r="NTS116" s="23"/>
      <c r="NTT116" s="23"/>
      <c r="NTU116" s="23"/>
      <c r="NTV116" s="23"/>
      <c r="NTW116" s="23"/>
      <c r="NTX116" s="23"/>
      <c r="NTY116" s="23"/>
      <c r="NTZ116" s="22"/>
      <c r="NUA116" s="23"/>
      <c r="NUB116" s="23"/>
      <c r="NUC116" s="23"/>
      <c r="NUD116" s="23"/>
      <c r="NUE116" s="23"/>
      <c r="NUF116" s="23"/>
      <c r="NUG116" s="23"/>
      <c r="NUH116" s="23"/>
      <c r="NUI116" s="23"/>
      <c r="NUJ116" s="23"/>
      <c r="NUK116" s="23"/>
      <c r="NUL116" s="23"/>
      <c r="NUM116" s="23"/>
      <c r="NUN116" s="23"/>
      <c r="NUO116" s="23"/>
      <c r="NUP116" s="23"/>
      <c r="NUQ116" s="23"/>
      <c r="NUR116" s="23"/>
      <c r="NUS116" s="23"/>
      <c r="NUT116" s="23"/>
      <c r="NUU116" s="23"/>
      <c r="NUV116" s="22"/>
      <c r="NUW116" s="23"/>
      <c r="NUX116" s="23"/>
      <c r="NUY116" s="23"/>
      <c r="NUZ116" s="23"/>
      <c r="NVA116" s="23"/>
      <c r="NVB116" s="23"/>
      <c r="NVC116" s="23"/>
      <c r="NVD116" s="23"/>
      <c r="NVE116" s="23"/>
      <c r="NVF116" s="23"/>
      <c r="NVG116" s="23"/>
      <c r="NVH116" s="23"/>
      <c r="NVI116" s="23"/>
      <c r="NVJ116" s="23"/>
      <c r="NVK116" s="23"/>
      <c r="NVL116" s="23"/>
      <c r="NVM116" s="23"/>
      <c r="NVN116" s="23"/>
      <c r="NVO116" s="23"/>
      <c r="NVP116" s="23"/>
      <c r="NVQ116" s="23"/>
      <c r="NVR116" s="22"/>
      <c r="NVS116" s="23"/>
      <c r="NVT116" s="23"/>
      <c r="NVU116" s="23"/>
      <c r="NVV116" s="23"/>
      <c r="NVW116" s="23"/>
      <c r="NVX116" s="23"/>
      <c r="NVY116" s="23"/>
      <c r="NVZ116" s="23"/>
      <c r="NWA116" s="23"/>
      <c r="NWB116" s="23"/>
      <c r="NWC116" s="23"/>
      <c r="NWD116" s="23"/>
      <c r="NWE116" s="23"/>
      <c r="NWF116" s="23"/>
      <c r="NWG116" s="23"/>
      <c r="NWH116" s="23"/>
      <c r="NWI116" s="23"/>
      <c r="NWJ116" s="23"/>
      <c r="NWK116" s="23"/>
      <c r="NWL116" s="23"/>
      <c r="NWM116" s="23"/>
      <c r="NWN116" s="22"/>
      <c r="NWO116" s="23"/>
      <c r="NWP116" s="23"/>
      <c r="NWQ116" s="23"/>
      <c r="NWR116" s="23"/>
      <c r="NWS116" s="23"/>
      <c r="NWT116" s="23"/>
      <c r="NWU116" s="23"/>
      <c r="NWV116" s="23"/>
      <c r="NWW116" s="23"/>
      <c r="NWX116" s="23"/>
      <c r="NWY116" s="23"/>
      <c r="NWZ116" s="23"/>
      <c r="NXA116" s="23"/>
      <c r="NXB116" s="23"/>
      <c r="NXC116" s="23"/>
      <c r="NXD116" s="23"/>
      <c r="NXE116" s="23"/>
      <c r="NXF116" s="23"/>
      <c r="NXG116" s="23"/>
      <c r="NXH116" s="23"/>
      <c r="NXI116" s="23"/>
      <c r="NXJ116" s="22"/>
      <c r="NXK116" s="23"/>
      <c r="NXL116" s="23"/>
      <c r="NXM116" s="23"/>
      <c r="NXN116" s="23"/>
      <c r="NXO116" s="23"/>
      <c r="NXP116" s="23"/>
      <c r="NXQ116" s="23"/>
      <c r="NXR116" s="23"/>
      <c r="NXS116" s="23"/>
      <c r="NXT116" s="23"/>
      <c r="NXU116" s="23"/>
      <c r="NXV116" s="23"/>
      <c r="NXW116" s="23"/>
      <c r="NXX116" s="23"/>
      <c r="NXY116" s="23"/>
      <c r="NXZ116" s="23"/>
      <c r="NYA116" s="23"/>
      <c r="NYB116" s="23"/>
      <c r="NYC116" s="23"/>
      <c r="NYD116" s="23"/>
      <c r="NYE116" s="23"/>
      <c r="NYF116" s="22"/>
      <c r="NYG116" s="23"/>
      <c r="NYH116" s="23"/>
      <c r="NYI116" s="23"/>
      <c r="NYJ116" s="23"/>
      <c r="NYK116" s="23"/>
      <c r="NYL116" s="23"/>
      <c r="NYM116" s="23"/>
      <c r="NYN116" s="23"/>
      <c r="NYO116" s="23"/>
      <c r="NYP116" s="23"/>
      <c r="NYQ116" s="23"/>
      <c r="NYR116" s="23"/>
      <c r="NYS116" s="23"/>
      <c r="NYT116" s="23"/>
      <c r="NYU116" s="23"/>
      <c r="NYV116" s="23"/>
      <c r="NYW116" s="23"/>
      <c r="NYX116" s="23"/>
      <c r="NYY116" s="23"/>
      <c r="NYZ116" s="23"/>
      <c r="NZA116" s="23"/>
      <c r="NZB116" s="22"/>
      <c r="NZC116" s="23"/>
      <c r="NZD116" s="23"/>
      <c r="NZE116" s="23"/>
      <c r="NZF116" s="23"/>
      <c r="NZG116" s="23"/>
      <c r="NZH116" s="23"/>
      <c r="NZI116" s="23"/>
      <c r="NZJ116" s="23"/>
      <c r="NZK116" s="23"/>
      <c r="NZL116" s="23"/>
      <c r="NZM116" s="23"/>
      <c r="NZN116" s="23"/>
      <c r="NZO116" s="23"/>
      <c r="NZP116" s="23"/>
      <c r="NZQ116" s="23"/>
      <c r="NZR116" s="23"/>
      <c r="NZS116" s="23"/>
      <c r="NZT116" s="23"/>
      <c r="NZU116" s="23"/>
      <c r="NZV116" s="23"/>
      <c r="NZW116" s="23"/>
      <c r="NZX116" s="22"/>
      <c r="NZY116" s="23"/>
      <c r="NZZ116" s="23"/>
      <c r="OAA116" s="23"/>
      <c r="OAB116" s="23"/>
      <c r="OAC116" s="23"/>
      <c r="OAD116" s="23"/>
      <c r="OAE116" s="23"/>
      <c r="OAF116" s="23"/>
      <c r="OAG116" s="23"/>
      <c r="OAH116" s="23"/>
      <c r="OAI116" s="23"/>
      <c r="OAJ116" s="23"/>
      <c r="OAK116" s="23"/>
      <c r="OAL116" s="23"/>
      <c r="OAM116" s="23"/>
      <c r="OAN116" s="23"/>
      <c r="OAO116" s="23"/>
      <c r="OAP116" s="23"/>
      <c r="OAQ116" s="23"/>
      <c r="OAR116" s="23"/>
      <c r="OAS116" s="23"/>
      <c r="OAT116" s="22"/>
      <c r="OAU116" s="23"/>
      <c r="OAV116" s="23"/>
      <c r="OAW116" s="23"/>
      <c r="OAX116" s="23"/>
      <c r="OAY116" s="23"/>
      <c r="OAZ116" s="23"/>
      <c r="OBA116" s="23"/>
      <c r="OBB116" s="23"/>
      <c r="OBC116" s="23"/>
      <c r="OBD116" s="23"/>
      <c r="OBE116" s="23"/>
      <c r="OBF116" s="23"/>
      <c r="OBG116" s="23"/>
      <c r="OBH116" s="23"/>
      <c r="OBI116" s="23"/>
      <c r="OBJ116" s="23"/>
      <c r="OBK116" s="23"/>
      <c r="OBL116" s="23"/>
      <c r="OBM116" s="23"/>
      <c r="OBN116" s="23"/>
      <c r="OBO116" s="23"/>
      <c r="OBP116" s="22"/>
      <c r="OBQ116" s="23"/>
      <c r="OBR116" s="23"/>
      <c r="OBS116" s="23"/>
      <c r="OBT116" s="23"/>
      <c r="OBU116" s="23"/>
      <c r="OBV116" s="23"/>
      <c r="OBW116" s="23"/>
      <c r="OBX116" s="23"/>
      <c r="OBY116" s="23"/>
      <c r="OBZ116" s="23"/>
      <c r="OCA116" s="23"/>
      <c r="OCB116" s="23"/>
      <c r="OCC116" s="23"/>
      <c r="OCD116" s="23"/>
      <c r="OCE116" s="23"/>
      <c r="OCF116" s="23"/>
      <c r="OCG116" s="23"/>
      <c r="OCH116" s="23"/>
      <c r="OCI116" s="23"/>
      <c r="OCJ116" s="23"/>
      <c r="OCK116" s="23"/>
      <c r="OCL116" s="22"/>
      <c r="OCM116" s="23"/>
      <c r="OCN116" s="23"/>
      <c r="OCO116" s="23"/>
      <c r="OCP116" s="23"/>
      <c r="OCQ116" s="23"/>
      <c r="OCR116" s="23"/>
      <c r="OCS116" s="23"/>
      <c r="OCT116" s="23"/>
      <c r="OCU116" s="23"/>
      <c r="OCV116" s="23"/>
      <c r="OCW116" s="23"/>
      <c r="OCX116" s="23"/>
      <c r="OCY116" s="23"/>
      <c r="OCZ116" s="23"/>
      <c r="ODA116" s="23"/>
      <c r="ODB116" s="23"/>
      <c r="ODC116" s="23"/>
      <c r="ODD116" s="23"/>
      <c r="ODE116" s="23"/>
      <c r="ODF116" s="23"/>
      <c r="ODG116" s="23"/>
      <c r="ODH116" s="22"/>
      <c r="ODI116" s="23"/>
      <c r="ODJ116" s="23"/>
      <c r="ODK116" s="23"/>
      <c r="ODL116" s="23"/>
      <c r="ODM116" s="23"/>
      <c r="ODN116" s="23"/>
      <c r="ODO116" s="23"/>
      <c r="ODP116" s="23"/>
      <c r="ODQ116" s="23"/>
      <c r="ODR116" s="23"/>
      <c r="ODS116" s="23"/>
      <c r="ODT116" s="23"/>
      <c r="ODU116" s="23"/>
      <c r="ODV116" s="23"/>
      <c r="ODW116" s="23"/>
      <c r="ODX116" s="23"/>
      <c r="ODY116" s="23"/>
      <c r="ODZ116" s="23"/>
      <c r="OEA116" s="23"/>
      <c r="OEB116" s="23"/>
      <c r="OEC116" s="23"/>
      <c r="OED116" s="22"/>
      <c r="OEE116" s="23"/>
      <c r="OEF116" s="23"/>
      <c r="OEG116" s="23"/>
      <c r="OEH116" s="23"/>
      <c r="OEI116" s="23"/>
      <c r="OEJ116" s="23"/>
      <c r="OEK116" s="23"/>
      <c r="OEL116" s="23"/>
      <c r="OEM116" s="23"/>
      <c r="OEN116" s="23"/>
      <c r="OEO116" s="23"/>
      <c r="OEP116" s="23"/>
      <c r="OEQ116" s="23"/>
      <c r="OER116" s="23"/>
      <c r="OES116" s="23"/>
      <c r="OET116" s="23"/>
      <c r="OEU116" s="23"/>
      <c r="OEV116" s="23"/>
      <c r="OEW116" s="23"/>
      <c r="OEX116" s="23"/>
      <c r="OEY116" s="23"/>
      <c r="OEZ116" s="22"/>
      <c r="OFA116" s="23"/>
      <c r="OFB116" s="23"/>
      <c r="OFC116" s="23"/>
      <c r="OFD116" s="23"/>
      <c r="OFE116" s="23"/>
      <c r="OFF116" s="23"/>
      <c r="OFG116" s="23"/>
      <c r="OFH116" s="23"/>
      <c r="OFI116" s="23"/>
      <c r="OFJ116" s="23"/>
      <c r="OFK116" s="23"/>
      <c r="OFL116" s="23"/>
      <c r="OFM116" s="23"/>
      <c r="OFN116" s="23"/>
      <c r="OFO116" s="23"/>
      <c r="OFP116" s="23"/>
      <c r="OFQ116" s="23"/>
      <c r="OFR116" s="23"/>
      <c r="OFS116" s="23"/>
      <c r="OFT116" s="23"/>
      <c r="OFU116" s="23"/>
      <c r="OFV116" s="22"/>
      <c r="OFW116" s="23"/>
      <c r="OFX116" s="23"/>
      <c r="OFY116" s="23"/>
      <c r="OFZ116" s="23"/>
      <c r="OGA116" s="23"/>
      <c r="OGB116" s="23"/>
      <c r="OGC116" s="23"/>
      <c r="OGD116" s="23"/>
      <c r="OGE116" s="23"/>
      <c r="OGF116" s="23"/>
      <c r="OGG116" s="23"/>
      <c r="OGH116" s="23"/>
      <c r="OGI116" s="23"/>
      <c r="OGJ116" s="23"/>
      <c r="OGK116" s="23"/>
      <c r="OGL116" s="23"/>
      <c r="OGM116" s="23"/>
      <c r="OGN116" s="23"/>
      <c r="OGO116" s="23"/>
      <c r="OGP116" s="23"/>
      <c r="OGQ116" s="23"/>
      <c r="OGR116" s="22"/>
      <c r="OGS116" s="23"/>
      <c r="OGT116" s="23"/>
      <c r="OGU116" s="23"/>
      <c r="OGV116" s="23"/>
      <c r="OGW116" s="23"/>
      <c r="OGX116" s="23"/>
      <c r="OGY116" s="23"/>
      <c r="OGZ116" s="23"/>
      <c r="OHA116" s="23"/>
      <c r="OHB116" s="23"/>
      <c r="OHC116" s="23"/>
      <c r="OHD116" s="23"/>
      <c r="OHE116" s="23"/>
      <c r="OHF116" s="23"/>
      <c r="OHG116" s="23"/>
      <c r="OHH116" s="23"/>
      <c r="OHI116" s="23"/>
      <c r="OHJ116" s="23"/>
      <c r="OHK116" s="23"/>
      <c r="OHL116" s="23"/>
      <c r="OHM116" s="23"/>
      <c r="OHN116" s="22"/>
      <c r="OHO116" s="23"/>
      <c r="OHP116" s="23"/>
      <c r="OHQ116" s="23"/>
      <c r="OHR116" s="23"/>
      <c r="OHS116" s="23"/>
      <c r="OHT116" s="23"/>
      <c r="OHU116" s="23"/>
      <c r="OHV116" s="23"/>
      <c r="OHW116" s="23"/>
      <c r="OHX116" s="23"/>
      <c r="OHY116" s="23"/>
      <c r="OHZ116" s="23"/>
      <c r="OIA116" s="23"/>
      <c r="OIB116" s="23"/>
      <c r="OIC116" s="23"/>
      <c r="OID116" s="23"/>
      <c r="OIE116" s="23"/>
      <c r="OIF116" s="23"/>
      <c r="OIG116" s="23"/>
      <c r="OIH116" s="23"/>
      <c r="OII116" s="23"/>
      <c r="OIJ116" s="22"/>
      <c r="OIK116" s="23"/>
      <c r="OIL116" s="23"/>
      <c r="OIM116" s="23"/>
      <c r="OIN116" s="23"/>
      <c r="OIO116" s="23"/>
      <c r="OIP116" s="23"/>
      <c r="OIQ116" s="23"/>
      <c r="OIR116" s="23"/>
      <c r="OIS116" s="23"/>
      <c r="OIT116" s="23"/>
      <c r="OIU116" s="23"/>
      <c r="OIV116" s="23"/>
      <c r="OIW116" s="23"/>
      <c r="OIX116" s="23"/>
      <c r="OIY116" s="23"/>
      <c r="OIZ116" s="23"/>
      <c r="OJA116" s="23"/>
      <c r="OJB116" s="23"/>
      <c r="OJC116" s="23"/>
      <c r="OJD116" s="23"/>
      <c r="OJE116" s="23"/>
      <c r="OJF116" s="22"/>
      <c r="OJG116" s="23"/>
      <c r="OJH116" s="23"/>
      <c r="OJI116" s="23"/>
      <c r="OJJ116" s="23"/>
      <c r="OJK116" s="23"/>
      <c r="OJL116" s="23"/>
      <c r="OJM116" s="23"/>
      <c r="OJN116" s="23"/>
      <c r="OJO116" s="23"/>
      <c r="OJP116" s="23"/>
      <c r="OJQ116" s="23"/>
      <c r="OJR116" s="23"/>
      <c r="OJS116" s="23"/>
      <c r="OJT116" s="23"/>
      <c r="OJU116" s="23"/>
      <c r="OJV116" s="23"/>
      <c r="OJW116" s="23"/>
      <c r="OJX116" s="23"/>
      <c r="OJY116" s="23"/>
      <c r="OJZ116" s="23"/>
      <c r="OKA116" s="23"/>
      <c r="OKB116" s="22"/>
      <c r="OKC116" s="23"/>
      <c r="OKD116" s="23"/>
      <c r="OKE116" s="23"/>
      <c r="OKF116" s="23"/>
      <c r="OKG116" s="23"/>
      <c r="OKH116" s="23"/>
      <c r="OKI116" s="23"/>
      <c r="OKJ116" s="23"/>
      <c r="OKK116" s="23"/>
      <c r="OKL116" s="23"/>
      <c r="OKM116" s="23"/>
      <c r="OKN116" s="23"/>
      <c r="OKO116" s="23"/>
      <c r="OKP116" s="23"/>
      <c r="OKQ116" s="23"/>
      <c r="OKR116" s="23"/>
      <c r="OKS116" s="23"/>
      <c r="OKT116" s="23"/>
      <c r="OKU116" s="23"/>
      <c r="OKV116" s="23"/>
      <c r="OKW116" s="23"/>
      <c r="OKX116" s="22"/>
      <c r="OKY116" s="23"/>
      <c r="OKZ116" s="23"/>
      <c r="OLA116" s="23"/>
      <c r="OLB116" s="23"/>
      <c r="OLC116" s="23"/>
      <c r="OLD116" s="23"/>
      <c r="OLE116" s="23"/>
      <c r="OLF116" s="23"/>
      <c r="OLG116" s="23"/>
      <c r="OLH116" s="23"/>
      <c r="OLI116" s="23"/>
      <c r="OLJ116" s="23"/>
      <c r="OLK116" s="23"/>
      <c r="OLL116" s="23"/>
      <c r="OLM116" s="23"/>
      <c r="OLN116" s="23"/>
      <c r="OLO116" s="23"/>
      <c r="OLP116" s="23"/>
      <c r="OLQ116" s="23"/>
      <c r="OLR116" s="23"/>
      <c r="OLS116" s="23"/>
      <c r="OLT116" s="22"/>
      <c r="OLU116" s="23"/>
      <c r="OLV116" s="23"/>
      <c r="OLW116" s="23"/>
      <c r="OLX116" s="23"/>
      <c r="OLY116" s="23"/>
      <c r="OLZ116" s="23"/>
      <c r="OMA116" s="23"/>
      <c r="OMB116" s="23"/>
      <c r="OMC116" s="23"/>
      <c r="OMD116" s="23"/>
      <c r="OME116" s="23"/>
      <c r="OMF116" s="23"/>
      <c r="OMG116" s="23"/>
      <c r="OMH116" s="23"/>
      <c r="OMI116" s="23"/>
      <c r="OMJ116" s="23"/>
      <c r="OMK116" s="23"/>
      <c r="OML116" s="23"/>
      <c r="OMM116" s="23"/>
      <c r="OMN116" s="23"/>
      <c r="OMO116" s="23"/>
      <c r="OMP116" s="22"/>
      <c r="OMQ116" s="23"/>
      <c r="OMR116" s="23"/>
      <c r="OMS116" s="23"/>
      <c r="OMT116" s="23"/>
      <c r="OMU116" s="23"/>
      <c r="OMV116" s="23"/>
      <c r="OMW116" s="23"/>
      <c r="OMX116" s="23"/>
      <c r="OMY116" s="23"/>
      <c r="OMZ116" s="23"/>
      <c r="ONA116" s="23"/>
      <c r="ONB116" s="23"/>
      <c r="ONC116" s="23"/>
      <c r="OND116" s="23"/>
      <c r="ONE116" s="23"/>
      <c r="ONF116" s="23"/>
      <c r="ONG116" s="23"/>
      <c r="ONH116" s="23"/>
      <c r="ONI116" s="23"/>
      <c r="ONJ116" s="23"/>
      <c r="ONK116" s="23"/>
      <c r="ONL116" s="22"/>
      <c r="ONM116" s="23"/>
      <c r="ONN116" s="23"/>
      <c r="ONO116" s="23"/>
      <c r="ONP116" s="23"/>
      <c r="ONQ116" s="23"/>
      <c r="ONR116" s="23"/>
      <c r="ONS116" s="23"/>
      <c r="ONT116" s="23"/>
      <c r="ONU116" s="23"/>
      <c r="ONV116" s="23"/>
      <c r="ONW116" s="23"/>
      <c r="ONX116" s="23"/>
      <c r="ONY116" s="23"/>
      <c r="ONZ116" s="23"/>
      <c r="OOA116" s="23"/>
      <c r="OOB116" s="23"/>
      <c r="OOC116" s="23"/>
      <c r="OOD116" s="23"/>
      <c r="OOE116" s="23"/>
      <c r="OOF116" s="23"/>
      <c r="OOG116" s="23"/>
      <c r="OOH116" s="22"/>
      <c r="OOI116" s="23"/>
      <c r="OOJ116" s="23"/>
      <c r="OOK116" s="23"/>
      <c r="OOL116" s="23"/>
      <c r="OOM116" s="23"/>
      <c r="OON116" s="23"/>
      <c r="OOO116" s="23"/>
      <c r="OOP116" s="23"/>
      <c r="OOQ116" s="23"/>
      <c r="OOR116" s="23"/>
      <c r="OOS116" s="23"/>
      <c r="OOT116" s="23"/>
      <c r="OOU116" s="23"/>
      <c r="OOV116" s="23"/>
      <c r="OOW116" s="23"/>
      <c r="OOX116" s="23"/>
      <c r="OOY116" s="23"/>
      <c r="OOZ116" s="23"/>
      <c r="OPA116" s="23"/>
      <c r="OPB116" s="23"/>
      <c r="OPC116" s="23"/>
      <c r="OPD116" s="22"/>
      <c r="OPE116" s="23"/>
      <c r="OPF116" s="23"/>
      <c r="OPG116" s="23"/>
      <c r="OPH116" s="23"/>
      <c r="OPI116" s="23"/>
      <c r="OPJ116" s="23"/>
      <c r="OPK116" s="23"/>
      <c r="OPL116" s="23"/>
      <c r="OPM116" s="23"/>
      <c r="OPN116" s="23"/>
      <c r="OPO116" s="23"/>
      <c r="OPP116" s="23"/>
      <c r="OPQ116" s="23"/>
      <c r="OPR116" s="23"/>
      <c r="OPS116" s="23"/>
      <c r="OPT116" s="23"/>
      <c r="OPU116" s="23"/>
      <c r="OPV116" s="23"/>
      <c r="OPW116" s="23"/>
      <c r="OPX116" s="23"/>
      <c r="OPY116" s="23"/>
      <c r="OPZ116" s="22"/>
      <c r="OQA116" s="23"/>
      <c r="OQB116" s="23"/>
      <c r="OQC116" s="23"/>
      <c r="OQD116" s="23"/>
      <c r="OQE116" s="23"/>
      <c r="OQF116" s="23"/>
      <c r="OQG116" s="23"/>
      <c r="OQH116" s="23"/>
      <c r="OQI116" s="23"/>
      <c r="OQJ116" s="23"/>
      <c r="OQK116" s="23"/>
      <c r="OQL116" s="23"/>
      <c r="OQM116" s="23"/>
      <c r="OQN116" s="23"/>
      <c r="OQO116" s="23"/>
      <c r="OQP116" s="23"/>
      <c r="OQQ116" s="23"/>
      <c r="OQR116" s="23"/>
      <c r="OQS116" s="23"/>
      <c r="OQT116" s="23"/>
      <c r="OQU116" s="23"/>
      <c r="OQV116" s="22"/>
      <c r="OQW116" s="23"/>
      <c r="OQX116" s="23"/>
      <c r="OQY116" s="23"/>
      <c r="OQZ116" s="23"/>
      <c r="ORA116" s="23"/>
      <c r="ORB116" s="23"/>
      <c r="ORC116" s="23"/>
      <c r="ORD116" s="23"/>
      <c r="ORE116" s="23"/>
      <c r="ORF116" s="23"/>
      <c r="ORG116" s="23"/>
      <c r="ORH116" s="23"/>
      <c r="ORI116" s="23"/>
      <c r="ORJ116" s="23"/>
      <c r="ORK116" s="23"/>
      <c r="ORL116" s="23"/>
      <c r="ORM116" s="23"/>
      <c r="ORN116" s="23"/>
      <c r="ORO116" s="23"/>
      <c r="ORP116" s="23"/>
      <c r="ORQ116" s="23"/>
      <c r="ORR116" s="22"/>
      <c r="ORS116" s="23"/>
      <c r="ORT116" s="23"/>
      <c r="ORU116" s="23"/>
      <c r="ORV116" s="23"/>
      <c r="ORW116" s="23"/>
      <c r="ORX116" s="23"/>
      <c r="ORY116" s="23"/>
      <c r="ORZ116" s="23"/>
      <c r="OSA116" s="23"/>
      <c r="OSB116" s="23"/>
      <c r="OSC116" s="23"/>
      <c r="OSD116" s="23"/>
      <c r="OSE116" s="23"/>
      <c r="OSF116" s="23"/>
      <c r="OSG116" s="23"/>
      <c r="OSH116" s="23"/>
      <c r="OSI116" s="23"/>
      <c r="OSJ116" s="23"/>
      <c r="OSK116" s="23"/>
      <c r="OSL116" s="23"/>
      <c r="OSM116" s="23"/>
      <c r="OSN116" s="22"/>
      <c r="OSO116" s="23"/>
      <c r="OSP116" s="23"/>
      <c r="OSQ116" s="23"/>
      <c r="OSR116" s="23"/>
      <c r="OSS116" s="23"/>
      <c r="OST116" s="23"/>
      <c r="OSU116" s="23"/>
      <c r="OSV116" s="23"/>
      <c r="OSW116" s="23"/>
      <c r="OSX116" s="23"/>
      <c r="OSY116" s="23"/>
      <c r="OSZ116" s="23"/>
      <c r="OTA116" s="23"/>
      <c r="OTB116" s="23"/>
      <c r="OTC116" s="23"/>
      <c r="OTD116" s="23"/>
      <c r="OTE116" s="23"/>
      <c r="OTF116" s="23"/>
      <c r="OTG116" s="23"/>
      <c r="OTH116" s="23"/>
      <c r="OTI116" s="23"/>
      <c r="OTJ116" s="22"/>
      <c r="OTK116" s="23"/>
      <c r="OTL116" s="23"/>
      <c r="OTM116" s="23"/>
      <c r="OTN116" s="23"/>
      <c r="OTO116" s="23"/>
      <c r="OTP116" s="23"/>
      <c r="OTQ116" s="23"/>
      <c r="OTR116" s="23"/>
      <c r="OTS116" s="23"/>
      <c r="OTT116" s="23"/>
      <c r="OTU116" s="23"/>
      <c r="OTV116" s="23"/>
      <c r="OTW116" s="23"/>
      <c r="OTX116" s="23"/>
      <c r="OTY116" s="23"/>
      <c r="OTZ116" s="23"/>
      <c r="OUA116" s="23"/>
      <c r="OUB116" s="23"/>
      <c r="OUC116" s="23"/>
      <c r="OUD116" s="23"/>
      <c r="OUE116" s="23"/>
      <c r="OUF116" s="22"/>
      <c r="OUG116" s="23"/>
      <c r="OUH116" s="23"/>
      <c r="OUI116" s="23"/>
      <c r="OUJ116" s="23"/>
      <c r="OUK116" s="23"/>
      <c r="OUL116" s="23"/>
      <c r="OUM116" s="23"/>
      <c r="OUN116" s="23"/>
      <c r="OUO116" s="23"/>
      <c r="OUP116" s="23"/>
      <c r="OUQ116" s="23"/>
      <c r="OUR116" s="23"/>
      <c r="OUS116" s="23"/>
      <c r="OUT116" s="23"/>
      <c r="OUU116" s="23"/>
      <c r="OUV116" s="23"/>
      <c r="OUW116" s="23"/>
      <c r="OUX116" s="23"/>
      <c r="OUY116" s="23"/>
      <c r="OUZ116" s="23"/>
      <c r="OVA116" s="23"/>
      <c r="OVB116" s="22"/>
      <c r="OVC116" s="23"/>
      <c r="OVD116" s="23"/>
      <c r="OVE116" s="23"/>
      <c r="OVF116" s="23"/>
      <c r="OVG116" s="23"/>
      <c r="OVH116" s="23"/>
      <c r="OVI116" s="23"/>
      <c r="OVJ116" s="23"/>
      <c r="OVK116" s="23"/>
      <c r="OVL116" s="23"/>
      <c r="OVM116" s="23"/>
      <c r="OVN116" s="23"/>
      <c r="OVO116" s="23"/>
      <c r="OVP116" s="23"/>
      <c r="OVQ116" s="23"/>
      <c r="OVR116" s="23"/>
      <c r="OVS116" s="23"/>
      <c r="OVT116" s="23"/>
      <c r="OVU116" s="23"/>
      <c r="OVV116" s="23"/>
      <c r="OVW116" s="23"/>
      <c r="OVX116" s="22"/>
      <c r="OVY116" s="23"/>
      <c r="OVZ116" s="23"/>
      <c r="OWA116" s="23"/>
      <c r="OWB116" s="23"/>
      <c r="OWC116" s="23"/>
      <c r="OWD116" s="23"/>
      <c r="OWE116" s="23"/>
      <c r="OWF116" s="23"/>
      <c r="OWG116" s="23"/>
      <c r="OWH116" s="23"/>
      <c r="OWI116" s="23"/>
      <c r="OWJ116" s="23"/>
      <c r="OWK116" s="23"/>
      <c r="OWL116" s="23"/>
      <c r="OWM116" s="23"/>
      <c r="OWN116" s="23"/>
      <c r="OWO116" s="23"/>
      <c r="OWP116" s="23"/>
      <c r="OWQ116" s="23"/>
      <c r="OWR116" s="23"/>
      <c r="OWS116" s="23"/>
      <c r="OWT116" s="22"/>
      <c r="OWU116" s="23"/>
      <c r="OWV116" s="23"/>
      <c r="OWW116" s="23"/>
      <c r="OWX116" s="23"/>
      <c r="OWY116" s="23"/>
      <c r="OWZ116" s="23"/>
      <c r="OXA116" s="23"/>
      <c r="OXB116" s="23"/>
      <c r="OXC116" s="23"/>
      <c r="OXD116" s="23"/>
      <c r="OXE116" s="23"/>
      <c r="OXF116" s="23"/>
      <c r="OXG116" s="23"/>
      <c r="OXH116" s="23"/>
      <c r="OXI116" s="23"/>
      <c r="OXJ116" s="23"/>
      <c r="OXK116" s="23"/>
      <c r="OXL116" s="23"/>
      <c r="OXM116" s="23"/>
      <c r="OXN116" s="23"/>
      <c r="OXO116" s="23"/>
      <c r="OXP116" s="22"/>
      <c r="OXQ116" s="23"/>
      <c r="OXR116" s="23"/>
      <c r="OXS116" s="23"/>
      <c r="OXT116" s="23"/>
      <c r="OXU116" s="23"/>
      <c r="OXV116" s="23"/>
      <c r="OXW116" s="23"/>
      <c r="OXX116" s="23"/>
      <c r="OXY116" s="23"/>
      <c r="OXZ116" s="23"/>
      <c r="OYA116" s="23"/>
      <c r="OYB116" s="23"/>
      <c r="OYC116" s="23"/>
      <c r="OYD116" s="23"/>
      <c r="OYE116" s="23"/>
      <c r="OYF116" s="23"/>
      <c r="OYG116" s="23"/>
      <c r="OYH116" s="23"/>
      <c r="OYI116" s="23"/>
      <c r="OYJ116" s="23"/>
      <c r="OYK116" s="23"/>
      <c r="OYL116" s="22"/>
      <c r="OYM116" s="23"/>
      <c r="OYN116" s="23"/>
      <c r="OYO116" s="23"/>
      <c r="OYP116" s="23"/>
      <c r="OYQ116" s="23"/>
      <c r="OYR116" s="23"/>
      <c r="OYS116" s="23"/>
      <c r="OYT116" s="23"/>
      <c r="OYU116" s="23"/>
      <c r="OYV116" s="23"/>
      <c r="OYW116" s="23"/>
      <c r="OYX116" s="23"/>
      <c r="OYY116" s="23"/>
      <c r="OYZ116" s="23"/>
      <c r="OZA116" s="23"/>
      <c r="OZB116" s="23"/>
      <c r="OZC116" s="23"/>
      <c r="OZD116" s="23"/>
      <c r="OZE116" s="23"/>
      <c r="OZF116" s="23"/>
      <c r="OZG116" s="23"/>
      <c r="OZH116" s="22"/>
      <c r="OZI116" s="23"/>
      <c r="OZJ116" s="23"/>
      <c r="OZK116" s="23"/>
      <c r="OZL116" s="23"/>
      <c r="OZM116" s="23"/>
      <c r="OZN116" s="23"/>
      <c r="OZO116" s="23"/>
      <c r="OZP116" s="23"/>
      <c r="OZQ116" s="23"/>
      <c r="OZR116" s="23"/>
      <c r="OZS116" s="23"/>
      <c r="OZT116" s="23"/>
      <c r="OZU116" s="23"/>
      <c r="OZV116" s="23"/>
      <c r="OZW116" s="23"/>
      <c r="OZX116" s="23"/>
      <c r="OZY116" s="23"/>
      <c r="OZZ116" s="23"/>
      <c r="PAA116" s="23"/>
      <c r="PAB116" s="23"/>
      <c r="PAC116" s="23"/>
      <c r="PAD116" s="22"/>
      <c r="PAE116" s="23"/>
      <c r="PAF116" s="23"/>
      <c r="PAG116" s="23"/>
      <c r="PAH116" s="23"/>
      <c r="PAI116" s="23"/>
      <c r="PAJ116" s="23"/>
      <c r="PAK116" s="23"/>
      <c r="PAL116" s="23"/>
      <c r="PAM116" s="23"/>
      <c r="PAN116" s="23"/>
      <c r="PAO116" s="23"/>
      <c r="PAP116" s="23"/>
      <c r="PAQ116" s="23"/>
      <c r="PAR116" s="23"/>
      <c r="PAS116" s="23"/>
      <c r="PAT116" s="23"/>
      <c r="PAU116" s="23"/>
      <c r="PAV116" s="23"/>
      <c r="PAW116" s="23"/>
      <c r="PAX116" s="23"/>
      <c r="PAY116" s="23"/>
      <c r="PAZ116" s="22"/>
      <c r="PBA116" s="23"/>
      <c r="PBB116" s="23"/>
      <c r="PBC116" s="23"/>
      <c r="PBD116" s="23"/>
      <c r="PBE116" s="23"/>
      <c r="PBF116" s="23"/>
      <c r="PBG116" s="23"/>
      <c r="PBH116" s="23"/>
      <c r="PBI116" s="23"/>
      <c r="PBJ116" s="23"/>
      <c r="PBK116" s="23"/>
      <c r="PBL116" s="23"/>
      <c r="PBM116" s="23"/>
      <c r="PBN116" s="23"/>
      <c r="PBO116" s="23"/>
      <c r="PBP116" s="23"/>
      <c r="PBQ116" s="23"/>
      <c r="PBR116" s="23"/>
      <c r="PBS116" s="23"/>
      <c r="PBT116" s="23"/>
      <c r="PBU116" s="23"/>
      <c r="PBV116" s="22"/>
      <c r="PBW116" s="23"/>
      <c r="PBX116" s="23"/>
      <c r="PBY116" s="23"/>
      <c r="PBZ116" s="23"/>
      <c r="PCA116" s="23"/>
      <c r="PCB116" s="23"/>
      <c r="PCC116" s="23"/>
      <c r="PCD116" s="23"/>
      <c r="PCE116" s="23"/>
      <c r="PCF116" s="23"/>
      <c r="PCG116" s="23"/>
      <c r="PCH116" s="23"/>
      <c r="PCI116" s="23"/>
      <c r="PCJ116" s="23"/>
      <c r="PCK116" s="23"/>
      <c r="PCL116" s="23"/>
      <c r="PCM116" s="23"/>
      <c r="PCN116" s="23"/>
      <c r="PCO116" s="23"/>
      <c r="PCP116" s="23"/>
      <c r="PCQ116" s="23"/>
      <c r="PCR116" s="22"/>
      <c r="PCS116" s="23"/>
      <c r="PCT116" s="23"/>
      <c r="PCU116" s="23"/>
      <c r="PCV116" s="23"/>
      <c r="PCW116" s="23"/>
      <c r="PCX116" s="23"/>
      <c r="PCY116" s="23"/>
      <c r="PCZ116" s="23"/>
      <c r="PDA116" s="23"/>
      <c r="PDB116" s="23"/>
      <c r="PDC116" s="23"/>
      <c r="PDD116" s="23"/>
      <c r="PDE116" s="23"/>
      <c r="PDF116" s="23"/>
      <c r="PDG116" s="23"/>
      <c r="PDH116" s="23"/>
      <c r="PDI116" s="23"/>
      <c r="PDJ116" s="23"/>
      <c r="PDK116" s="23"/>
      <c r="PDL116" s="23"/>
      <c r="PDM116" s="23"/>
      <c r="PDN116" s="22"/>
      <c r="PDO116" s="23"/>
      <c r="PDP116" s="23"/>
      <c r="PDQ116" s="23"/>
      <c r="PDR116" s="23"/>
      <c r="PDS116" s="23"/>
      <c r="PDT116" s="23"/>
      <c r="PDU116" s="23"/>
      <c r="PDV116" s="23"/>
      <c r="PDW116" s="23"/>
      <c r="PDX116" s="23"/>
      <c r="PDY116" s="23"/>
      <c r="PDZ116" s="23"/>
      <c r="PEA116" s="23"/>
      <c r="PEB116" s="23"/>
      <c r="PEC116" s="23"/>
      <c r="PED116" s="23"/>
      <c r="PEE116" s="23"/>
      <c r="PEF116" s="23"/>
      <c r="PEG116" s="23"/>
      <c r="PEH116" s="23"/>
      <c r="PEI116" s="23"/>
      <c r="PEJ116" s="22"/>
      <c r="PEK116" s="23"/>
      <c r="PEL116" s="23"/>
      <c r="PEM116" s="23"/>
      <c r="PEN116" s="23"/>
      <c r="PEO116" s="23"/>
      <c r="PEP116" s="23"/>
      <c r="PEQ116" s="23"/>
      <c r="PER116" s="23"/>
      <c r="PES116" s="23"/>
      <c r="PET116" s="23"/>
      <c r="PEU116" s="23"/>
      <c r="PEV116" s="23"/>
      <c r="PEW116" s="23"/>
      <c r="PEX116" s="23"/>
      <c r="PEY116" s="23"/>
      <c r="PEZ116" s="23"/>
      <c r="PFA116" s="23"/>
      <c r="PFB116" s="23"/>
      <c r="PFC116" s="23"/>
      <c r="PFD116" s="23"/>
      <c r="PFE116" s="23"/>
      <c r="PFF116" s="22"/>
      <c r="PFG116" s="23"/>
      <c r="PFH116" s="23"/>
      <c r="PFI116" s="23"/>
      <c r="PFJ116" s="23"/>
      <c r="PFK116" s="23"/>
      <c r="PFL116" s="23"/>
      <c r="PFM116" s="23"/>
      <c r="PFN116" s="23"/>
      <c r="PFO116" s="23"/>
      <c r="PFP116" s="23"/>
      <c r="PFQ116" s="23"/>
      <c r="PFR116" s="23"/>
      <c r="PFS116" s="23"/>
      <c r="PFT116" s="23"/>
      <c r="PFU116" s="23"/>
      <c r="PFV116" s="23"/>
      <c r="PFW116" s="23"/>
      <c r="PFX116" s="23"/>
      <c r="PFY116" s="23"/>
      <c r="PFZ116" s="23"/>
      <c r="PGA116" s="23"/>
      <c r="PGB116" s="22"/>
      <c r="PGC116" s="23"/>
      <c r="PGD116" s="23"/>
      <c r="PGE116" s="23"/>
      <c r="PGF116" s="23"/>
      <c r="PGG116" s="23"/>
      <c r="PGH116" s="23"/>
      <c r="PGI116" s="23"/>
      <c r="PGJ116" s="23"/>
      <c r="PGK116" s="23"/>
      <c r="PGL116" s="23"/>
      <c r="PGM116" s="23"/>
      <c r="PGN116" s="23"/>
      <c r="PGO116" s="23"/>
      <c r="PGP116" s="23"/>
      <c r="PGQ116" s="23"/>
      <c r="PGR116" s="23"/>
      <c r="PGS116" s="23"/>
      <c r="PGT116" s="23"/>
      <c r="PGU116" s="23"/>
      <c r="PGV116" s="23"/>
      <c r="PGW116" s="23"/>
      <c r="PGX116" s="22"/>
      <c r="PGY116" s="23"/>
      <c r="PGZ116" s="23"/>
      <c r="PHA116" s="23"/>
      <c r="PHB116" s="23"/>
      <c r="PHC116" s="23"/>
      <c r="PHD116" s="23"/>
      <c r="PHE116" s="23"/>
      <c r="PHF116" s="23"/>
      <c r="PHG116" s="23"/>
      <c r="PHH116" s="23"/>
      <c r="PHI116" s="23"/>
      <c r="PHJ116" s="23"/>
      <c r="PHK116" s="23"/>
      <c r="PHL116" s="23"/>
      <c r="PHM116" s="23"/>
      <c r="PHN116" s="23"/>
      <c r="PHO116" s="23"/>
      <c r="PHP116" s="23"/>
      <c r="PHQ116" s="23"/>
      <c r="PHR116" s="23"/>
      <c r="PHS116" s="23"/>
      <c r="PHT116" s="22"/>
      <c r="PHU116" s="23"/>
      <c r="PHV116" s="23"/>
      <c r="PHW116" s="23"/>
      <c r="PHX116" s="23"/>
      <c r="PHY116" s="23"/>
      <c r="PHZ116" s="23"/>
      <c r="PIA116" s="23"/>
      <c r="PIB116" s="23"/>
      <c r="PIC116" s="23"/>
      <c r="PID116" s="23"/>
      <c r="PIE116" s="23"/>
      <c r="PIF116" s="23"/>
      <c r="PIG116" s="23"/>
      <c r="PIH116" s="23"/>
      <c r="PII116" s="23"/>
      <c r="PIJ116" s="23"/>
      <c r="PIK116" s="23"/>
      <c r="PIL116" s="23"/>
      <c r="PIM116" s="23"/>
      <c r="PIN116" s="23"/>
      <c r="PIO116" s="23"/>
      <c r="PIP116" s="22"/>
      <c r="PIQ116" s="23"/>
      <c r="PIR116" s="23"/>
      <c r="PIS116" s="23"/>
      <c r="PIT116" s="23"/>
      <c r="PIU116" s="23"/>
      <c r="PIV116" s="23"/>
      <c r="PIW116" s="23"/>
      <c r="PIX116" s="23"/>
      <c r="PIY116" s="23"/>
      <c r="PIZ116" s="23"/>
      <c r="PJA116" s="23"/>
      <c r="PJB116" s="23"/>
      <c r="PJC116" s="23"/>
      <c r="PJD116" s="23"/>
      <c r="PJE116" s="23"/>
      <c r="PJF116" s="23"/>
      <c r="PJG116" s="23"/>
      <c r="PJH116" s="23"/>
      <c r="PJI116" s="23"/>
      <c r="PJJ116" s="23"/>
      <c r="PJK116" s="23"/>
      <c r="PJL116" s="22"/>
      <c r="PJM116" s="23"/>
      <c r="PJN116" s="23"/>
      <c r="PJO116" s="23"/>
      <c r="PJP116" s="23"/>
      <c r="PJQ116" s="23"/>
      <c r="PJR116" s="23"/>
      <c r="PJS116" s="23"/>
      <c r="PJT116" s="23"/>
      <c r="PJU116" s="23"/>
      <c r="PJV116" s="23"/>
      <c r="PJW116" s="23"/>
      <c r="PJX116" s="23"/>
      <c r="PJY116" s="23"/>
      <c r="PJZ116" s="23"/>
      <c r="PKA116" s="23"/>
      <c r="PKB116" s="23"/>
      <c r="PKC116" s="23"/>
      <c r="PKD116" s="23"/>
      <c r="PKE116" s="23"/>
      <c r="PKF116" s="23"/>
      <c r="PKG116" s="23"/>
      <c r="PKH116" s="22"/>
      <c r="PKI116" s="23"/>
      <c r="PKJ116" s="23"/>
      <c r="PKK116" s="23"/>
      <c r="PKL116" s="23"/>
      <c r="PKM116" s="23"/>
      <c r="PKN116" s="23"/>
      <c r="PKO116" s="23"/>
      <c r="PKP116" s="23"/>
      <c r="PKQ116" s="23"/>
      <c r="PKR116" s="23"/>
      <c r="PKS116" s="23"/>
      <c r="PKT116" s="23"/>
      <c r="PKU116" s="23"/>
      <c r="PKV116" s="23"/>
      <c r="PKW116" s="23"/>
      <c r="PKX116" s="23"/>
      <c r="PKY116" s="23"/>
      <c r="PKZ116" s="23"/>
      <c r="PLA116" s="23"/>
      <c r="PLB116" s="23"/>
      <c r="PLC116" s="23"/>
      <c r="PLD116" s="22"/>
      <c r="PLE116" s="23"/>
      <c r="PLF116" s="23"/>
      <c r="PLG116" s="23"/>
      <c r="PLH116" s="23"/>
      <c r="PLI116" s="23"/>
      <c r="PLJ116" s="23"/>
      <c r="PLK116" s="23"/>
      <c r="PLL116" s="23"/>
      <c r="PLM116" s="23"/>
      <c r="PLN116" s="23"/>
      <c r="PLO116" s="23"/>
      <c r="PLP116" s="23"/>
      <c r="PLQ116" s="23"/>
      <c r="PLR116" s="23"/>
      <c r="PLS116" s="23"/>
      <c r="PLT116" s="23"/>
      <c r="PLU116" s="23"/>
      <c r="PLV116" s="23"/>
      <c r="PLW116" s="23"/>
      <c r="PLX116" s="23"/>
      <c r="PLY116" s="23"/>
      <c r="PLZ116" s="22"/>
      <c r="PMA116" s="23"/>
      <c r="PMB116" s="23"/>
      <c r="PMC116" s="23"/>
      <c r="PMD116" s="23"/>
      <c r="PME116" s="23"/>
      <c r="PMF116" s="23"/>
      <c r="PMG116" s="23"/>
      <c r="PMH116" s="23"/>
      <c r="PMI116" s="23"/>
      <c r="PMJ116" s="23"/>
      <c r="PMK116" s="23"/>
      <c r="PML116" s="23"/>
      <c r="PMM116" s="23"/>
      <c r="PMN116" s="23"/>
      <c r="PMO116" s="23"/>
      <c r="PMP116" s="23"/>
      <c r="PMQ116" s="23"/>
      <c r="PMR116" s="23"/>
      <c r="PMS116" s="23"/>
      <c r="PMT116" s="23"/>
      <c r="PMU116" s="23"/>
      <c r="PMV116" s="22"/>
      <c r="PMW116" s="23"/>
      <c r="PMX116" s="23"/>
      <c r="PMY116" s="23"/>
      <c r="PMZ116" s="23"/>
      <c r="PNA116" s="23"/>
      <c r="PNB116" s="23"/>
      <c r="PNC116" s="23"/>
      <c r="PND116" s="23"/>
      <c r="PNE116" s="23"/>
      <c r="PNF116" s="23"/>
      <c r="PNG116" s="23"/>
      <c r="PNH116" s="23"/>
      <c r="PNI116" s="23"/>
      <c r="PNJ116" s="23"/>
      <c r="PNK116" s="23"/>
      <c r="PNL116" s="23"/>
      <c r="PNM116" s="23"/>
      <c r="PNN116" s="23"/>
      <c r="PNO116" s="23"/>
      <c r="PNP116" s="23"/>
      <c r="PNQ116" s="23"/>
      <c r="PNR116" s="22"/>
      <c r="PNS116" s="23"/>
      <c r="PNT116" s="23"/>
      <c r="PNU116" s="23"/>
      <c r="PNV116" s="23"/>
      <c r="PNW116" s="23"/>
      <c r="PNX116" s="23"/>
      <c r="PNY116" s="23"/>
      <c r="PNZ116" s="23"/>
      <c r="POA116" s="23"/>
      <c r="POB116" s="23"/>
      <c r="POC116" s="23"/>
      <c r="POD116" s="23"/>
      <c r="POE116" s="23"/>
      <c r="POF116" s="23"/>
      <c r="POG116" s="23"/>
      <c r="POH116" s="23"/>
      <c r="POI116" s="23"/>
      <c r="POJ116" s="23"/>
      <c r="POK116" s="23"/>
      <c r="POL116" s="23"/>
      <c r="POM116" s="23"/>
      <c r="PON116" s="22"/>
      <c r="POO116" s="23"/>
      <c r="POP116" s="23"/>
      <c r="POQ116" s="23"/>
      <c r="POR116" s="23"/>
      <c r="POS116" s="23"/>
      <c r="POT116" s="23"/>
      <c r="POU116" s="23"/>
      <c r="POV116" s="23"/>
      <c r="POW116" s="23"/>
      <c r="POX116" s="23"/>
      <c r="POY116" s="23"/>
      <c r="POZ116" s="23"/>
      <c r="PPA116" s="23"/>
      <c r="PPB116" s="23"/>
      <c r="PPC116" s="23"/>
      <c r="PPD116" s="23"/>
      <c r="PPE116" s="23"/>
      <c r="PPF116" s="23"/>
      <c r="PPG116" s="23"/>
      <c r="PPH116" s="23"/>
      <c r="PPI116" s="23"/>
      <c r="PPJ116" s="22"/>
      <c r="PPK116" s="23"/>
      <c r="PPL116" s="23"/>
      <c r="PPM116" s="23"/>
      <c r="PPN116" s="23"/>
      <c r="PPO116" s="23"/>
      <c r="PPP116" s="23"/>
      <c r="PPQ116" s="23"/>
      <c r="PPR116" s="23"/>
      <c r="PPS116" s="23"/>
      <c r="PPT116" s="23"/>
      <c r="PPU116" s="23"/>
      <c r="PPV116" s="23"/>
      <c r="PPW116" s="23"/>
      <c r="PPX116" s="23"/>
      <c r="PPY116" s="23"/>
      <c r="PPZ116" s="23"/>
      <c r="PQA116" s="23"/>
      <c r="PQB116" s="23"/>
      <c r="PQC116" s="23"/>
      <c r="PQD116" s="23"/>
      <c r="PQE116" s="23"/>
      <c r="PQF116" s="22"/>
      <c r="PQG116" s="23"/>
      <c r="PQH116" s="23"/>
      <c r="PQI116" s="23"/>
      <c r="PQJ116" s="23"/>
      <c r="PQK116" s="23"/>
      <c r="PQL116" s="23"/>
      <c r="PQM116" s="23"/>
      <c r="PQN116" s="23"/>
      <c r="PQO116" s="23"/>
      <c r="PQP116" s="23"/>
      <c r="PQQ116" s="23"/>
      <c r="PQR116" s="23"/>
      <c r="PQS116" s="23"/>
      <c r="PQT116" s="23"/>
      <c r="PQU116" s="23"/>
      <c r="PQV116" s="23"/>
      <c r="PQW116" s="23"/>
      <c r="PQX116" s="23"/>
      <c r="PQY116" s="23"/>
      <c r="PQZ116" s="23"/>
      <c r="PRA116" s="23"/>
      <c r="PRB116" s="22"/>
      <c r="PRC116" s="23"/>
      <c r="PRD116" s="23"/>
      <c r="PRE116" s="23"/>
      <c r="PRF116" s="23"/>
      <c r="PRG116" s="23"/>
      <c r="PRH116" s="23"/>
      <c r="PRI116" s="23"/>
      <c r="PRJ116" s="23"/>
      <c r="PRK116" s="23"/>
      <c r="PRL116" s="23"/>
      <c r="PRM116" s="23"/>
      <c r="PRN116" s="23"/>
      <c r="PRO116" s="23"/>
      <c r="PRP116" s="23"/>
      <c r="PRQ116" s="23"/>
      <c r="PRR116" s="23"/>
      <c r="PRS116" s="23"/>
      <c r="PRT116" s="23"/>
      <c r="PRU116" s="23"/>
      <c r="PRV116" s="23"/>
      <c r="PRW116" s="23"/>
      <c r="PRX116" s="22"/>
      <c r="PRY116" s="23"/>
      <c r="PRZ116" s="23"/>
      <c r="PSA116" s="23"/>
      <c r="PSB116" s="23"/>
      <c r="PSC116" s="23"/>
      <c r="PSD116" s="23"/>
      <c r="PSE116" s="23"/>
      <c r="PSF116" s="23"/>
      <c r="PSG116" s="23"/>
      <c r="PSH116" s="23"/>
      <c r="PSI116" s="23"/>
      <c r="PSJ116" s="23"/>
      <c r="PSK116" s="23"/>
      <c r="PSL116" s="23"/>
      <c r="PSM116" s="23"/>
      <c r="PSN116" s="23"/>
      <c r="PSO116" s="23"/>
      <c r="PSP116" s="23"/>
      <c r="PSQ116" s="23"/>
      <c r="PSR116" s="23"/>
      <c r="PSS116" s="23"/>
      <c r="PST116" s="22"/>
      <c r="PSU116" s="23"/>
      <c r="PSV116" s="23"/>
      <c r="PSW116" s="23"/>
      <c r="PSX116" s="23"/>
      <c r="PSY116" s="23"/>
      <c r="PSZ116" s="23"/>
      <c r="PTA116" s="23"/>
      <c r="PTB116" s="23"/>
      <c r="PTC116" s="23"/>
      <c r="PTD116" s="23"/>
      <c r="PTE116" s="23"/>
      <c r="PTF116" s="23"/>
      <c r="PTG116" s="23"/>
      <c r="PTH116" s="23"/>
      <c r="PTI116" s="23"/>
      <c r="PTJ116" s="23"/>
      <c r="PTK116" s="23"/>
      <c r="PTL116" s="23"/>
      <c r="PTM116" s="23"/>
      <c r="PTN116" s="23"/>
      <c r="PTO116" s="23"/>
      <c r="PTP116" s="22"/>
      <c r="PTQ116" s="23"/>
      <c r="PTR116" s="23"/>
      <c r="PTS116" s="23"/>
      <c r="PTT116" s="23"/>
      <c r="PTU116" s="23"/>
      <c r="PTV116" s="23"/>
      <c r="PTW116" s="23"/>
      <c r="PTX116" s="23"/>
      <c r="PTY116" s="23"/>
      <c r="PTZ116" s="23"/>
      <c r="PUA116" s="23"/>
      <c r="PUB116" s="23"/>
      <c r="PUC116" s="23"/>
      <c r="PUD116" s="23"/>
      <c r="PUE116" s="23"/>
      <c r="PUF116" s="23"/>
      <c r="PUG116" s="23"/>
      <c r="PUH116" s="23"/>
      <c r="PUI116" s="23"/>
      <c r="PUJ116" s="23"/>
      <c r="PUK116" s="23"/>
      <c r="PUL116" s="22"/>
      <c r="PUM116" s="23"/>
      <c r="PUN116" s="23"/>
      <c r="PUO116" s="23"/>
      <c r="PUP116" s="23"/>
      <c r="PUQ116" s="23"/>
      <c r="PUR116" s="23"/>
      <c r="PUS116" s="23"/>
      <c r="PUT116" s="23"/>
      <c r="PUU116" s="23"/>
      <c r="PUV116" s="23"/>
      <c r="PUW116" s="23"/>
      <c r="PUX116" s="23"/>
      <c r="PUY116" s="23"/>
      <c r="PUZ116" s="23"/>
      <c r="PVA116" s="23"/>
      <c r="PVB116" s="23"/>
      <c r="PVC116" s="23"/>
      <c r="PVD116" s="23"/>
      <c r="PVE116" s="23"/>
      <c r="PVF116" s="23"/>
      <c r="PVG116" s="23"/>
      <c r="PVH116" s="22"/>
      <c r="PVI116" s="23"/>
      <c r="PVJ116" s="23"/>
      <c r="PVK116" s="23"/>
      <c r="PVL116" s="23"/>
      <c r="PVM116" s="23"/>
      <c r="PVN116" s="23"/>
      <c r="PVO116" s="23"/>
      <c r="PVP116" s="23"/>
      <c r="PVQ116" s="23"/>
      <c r="PVR116" s="23"/>
      <c r="PVS116" s="23"/>
      <c r="PVT116" s="23"/>
      <c r="PVU116" s="23"/>
      <c r="PVV116" s="23"/>
      <c r="PVW116" s="23"/>
      <c r="PVX116" s="23"/>
      <c r="PVY116" s="23"/>
      <c r="PVZ116" s="23"/>
      <c r="PWA116" s="23"/>
      <c r="PWB116" s="23"/>
      <c r="PWC116" s="23"/>
      <c r="PWD116" s="22"/>
      <c r="PWE116" s="23"/>
      <c r="PWF116" s="23"/>
      <c r="PWG116" s="23"/>
      <c r="PWH116" s="23"/>
      <c r="PWI116" s="23"/>
      <c r="PWJ116" s="23"/>
      <c r="PWK116" s="23"/>
      <c r="PWL116" s="23"/>
      <c r="PWM116" s="23"/>
      <c r="PWN116" s="23"/>
      <c r="PWO116" s="23"/>
      <c r="PWP116" s="23"/>
      <c r="PWQ116" s="23"/>
      <c r="PWR116" s="23"/>
      <c r="PWS116" s="23"/>
      <c r="PWT116" s="23"/>
      <c r="PWU116" s="23"/>
      <c r="PWV116" s="23"/>
      <c r="PWW116" s="23"/>
      <c r="PWX116" s="23"/>
      <c r="PWY116" s="23"/>
      <c r="PWZ116" s="22"/>
      <c r="PXA116" s="23"/>
      <c r="PXB116" s="23"/>
      <c r="PXC116" s="23"/>
      <c r="PXD116" s="23"/>
      <c r="PXE116" s="23"/>
      <c r="PXF116" s="23"/>
      <c r="PXG116" s="23"/>
      <c r="PXH116" s="23"/>
      <c r="PXI116" s="23"/>
      <c r="PXJ116" s="23"/>
      <c r="PXK116" s="23"/>
      <c r="PXL116" s="23"/>
      <c r="PXM116" s="23"/>
      <c r="PXN116" s="23"/>
      <c r="PXO116" s="23"/>
      <c r="PXP116" s="23"/>
      <c r="PXQ116" s="23"/>
      <c r="PXR116" s="23"/>
      <c r="PXS116" s="23"/>
      <c r="PXT116" s="23"/>
      <c r="PXU116" s="23"/>
      <c r="PXV116" s="22"/>
      <c r="PXW116" s="23"/>
      <c r="PXX116" s="23"/>
      <c r="PXY116" s="23"/>
      <c r="PXZ116" s="23"/>
      <c r="PYA116" s="23"/>
      <c r="PYB116" s="23"/>
      <c r="PYC116" s="23"/>
      <c r="PYD116" s="23"/>
      <c r="PYE116" s="23"/>
      <c r="PYF116" s="23"/>
      <c r="PYG116" s="23"/>
      <c r="PYH116" s="23"/>
      <c r="PYI116" s="23"/>
      <c r="PYJ116" s="23"/>
      <c r="PYK116" s="23"/>
      <c r="PYL116" s="23"/>
      <c r="PYM116" s="23"/>
      <c r="PYN116" s="23"/>
      <c r="PYO116" s="23"/>
      <c r="PYP116" s="23"/>
      <c r="PYQ116" s="23"/>
      <c r="PYR116" s="22"/>
      <c r="PYS116" s="23"/>
      <c r="PYT116" s="23"/>
      <c r="PYU116" s="23"/>
      <c r="PYV116" s="23"/>
      <c r="PYW116" s="23"/>
      <c r="PYX116" s="23"/>
      <c r="PYY116" s="23"/>
      <c r="PYZ116" s="23"/>
      <c r="PZA116" s="23"/>
      <c r="PZB116" s="23"/>
      <c r="PZC116" s="23"/>
      <c r="PZD116" s="23"/>
      <c r="PZE116" s="23"/>
      <c r="PZF116" s="23"/>
      <c r="PZG116" s="23"/>
      <c r="PZH116" s="23"/>
      <c r="PZI116" s="23"/>
      <c r="PZJ116" s="23"/>
      <c r="PZK116" s="23"/>
      <c r="PZL116" s="23"/>
      <c r="PZM116" s="23"/>
      <c r="PZN116" s="22"/>
      <c r="PZO116" s="23"/>
      <c r="PZP116" s="23"/>
      <c r="PZQ116" s="23"/>
      <c r="PZR116" s="23"/>
      <c r="PZS116" s="23"/>
      <c r="PZT116" s="23"/>
      <c r="PZU116" s="23"/>
      <c r="PZV116" s="23"/>
      <c r="PZW116" s="23"/>
      <c r="PZX116" s="23"/>
      <c r="PZY116" s="23"/>
      <c r="PZZ116" s="23"/>
      <c r="QAA116" s="23"/>
      <c r="QAB116" s="23"/>
      <c r="QAC116" s="23"/>
      <c r="QAD116" s="23"/>
      <c r="QAE116" s="23"/>
      <c r="QAF116" s="23"/>
      <c r="QAG116" s="23"/>
      <c r="QAH116" s="23"/>
      <c r="QAI116" s="23"/>
      <c r="QAJ116" s="22"/>
      <c r="QAK116" s="23"/>
      <c r="QAL116" s="23"/>
      <c r="QAM116" s="23"/>
      <c r="QAN116" s="23"/>
      <c r="QAO116" s="23"/>
      <c r="QAP116" s="23"/>
      <c r="QAQ116" s="23"/>
      <c r="QAR116" s="23"/>
      <c r="QAS116" s="23"/>
      <c r="QAT116" s="23"/>
      <c r="QAU116" s="23"/>
      <c r="QAV116" s="23"/>
      <c r="QAW116" s="23"/>
      <c r="QAX116" s="23"/>
      <c r="QAY116" s="23"/>
      <c r="QAZ116" s="23"/>
      <c r="QBA116" s="23"/>
      <c r="QBB116" s="23"/>
      <c r="QBC116" s="23"/>
      <c r="QBD116" s="23"/>
      <c r="QBE116" s="23"/>
      <c r="QBF116" s="22"/>
      <c r="QBG116" s="23"/>
      <c r="QBH116" s="23"/>
      <c r="QBI116" s="23"/>
      <c r="QBJ116" s="23"/>
      <c r="QBK116" s="23"/>
      <c r="QBL116" s="23"/>
      <c r="QBM116" s="23"/>
      <c r="QBN116" s="23"/>
      <c r="QBO116" s="23"/>
      <c r="QBP116" s="23"/>
      <c r="QBQ116" s="23"/>
      <c r="QBR116" s="23"/>
      <c r="QBS116" s="23"/>
      <c r="QBT116" s="23"/>
      <c r="QBU116" s="23"/>
      <c r="QBV116" s="23"/>
      <c r="QBW116" s="23"/>
      <c r="QBX116" s="23"/>
      <c r="QBY116" s="23"/>
      <c r="QBZ116" s="23"/>
      <c r="QCA116" s="23"/>
      <c r="QCB116" s="22"/>
      <c r="QCC116" s="23"/>
      <c r="QCD116" s="23"/>
      <c r="QCE116" s="23"/>
      <c r="QCF116" s="23"/>
      <c r="QCG116" s="23"/>
      <c r="QCH116" s="23"/>
      <c r="QCI116" s="23"/>
      <c r="QCJ116" s="23"/>
      <c r="QCK116" s="23"/>
      <c r="QCL116" s="23"/>
      <c r="QCM116" s="23"/>
      <c r="QCN116" s="23"/>
      <c r="QCO116" s="23"/>
      <c r="QCP116" s="23"/>
      <c r="QCQ116" s="23"/>
      <c r="QCR116" s="23"/>
      <c r="QCS116" s="23"/>
      <c r="QCT116" s="23"/>
      <c r="QCU116" s="23"/>
      <c r="QCV116" s="23"/>
      <c r="QCW116" s="23"/>
      <c r="QCX116" s="22"/>
      <c r="QCY116" s="23"/>
      <c r="QCZ116" s="23"/>
      <c r="QDA116" s="23"/>
      <c r="QDB116" s="23"/>
      <c r="QDC116" s="23"/>
      <c r="QDD116" s="23"/>
      <c r="QDE116" s="23"/>
      <c r="QDF116" s="23"/>
      <c r="QDG116" s="23"/>
      <c r="QDH116" s="23"/>
      <c r="QDI116" s="23"/>
      <c r="QDJ116" s="23"/>
      <c r="QDK116" s="23"/>
      <c r="QDL116" s="23"/>
      <c r="QDM116" s="23"/>
      <c r="QDN116" s="23"/>
      <c r="QDO116" s="23"/>
      <c r="QDP116" s="23"/>
      <c r="QDQ116" s="23"/>
      <c r="QDR116" s="23"/>
      <c r="QDS116" s="23"/>
      <c r="QDT116" s="22"/>
      <c r="QDU116" s="23"/>
      <c r="QDV116" s="23"/>
      <c r="QDW116" s="23"/>
      <c r="QDX116" s="23"/>
      <c r="QDY116" s="23"/>
      <c r="QDZ116" s="23"/>
      <c r="QEA116" s="23"/>
      <c r="QEB116" s="23"/>
      <c r="QEC116" s="23"/>
      <c r="QED116" s="23"/>
      <c r="QEE116" s="23"/>
      <c r="QEF116" s="23"/>
      <c r="QEG116" s="23"/>
      <c r="QEH116" s="23"/>
      <c r="QEI116" s="23"/>
      <c r="QEJ116" s="23"/>
      <c r="QEK116" s="23"/>
      <c r="QEL116" s="23"/>
      <c r="QEM116" s="23"/>
      <c r="QEN116" s="23"/>
      <c r="QEO116" s="23"/>
      <c r="QEP116" s="22"/>
      <c r="QEQ116" s="23"/>
      <c r="QER116" s="23"/>
      <c r="QES116" s="23"/>
      <c r="QET116" s="23"/>
      <c r="QEU116" s="23"/>
      <c r="QEV116" s="23"/>
      <c r="QEW116" s="23"/>
      <c r="QEX116" s="23"/>
      <c r="QEY116" s="23"/>
      <c r="QEZ116" s="23"/>
      <c r="QFA116" s="23"/>
      <c r="QFB116" s="23"/>
      <c r="QFC116" s="23"/>
      <c r="QFD116" s="23"/>
      <c r="QFE116" s="23"/>
      <c r="QFF116" s="23"/>
      <c r="QFG116" s="23"/>
      <c r="QFH116" s="23"/>
      <c r="QFI116" s="23"/>
      <c r="QFJ116" s="23"/>
      <c r="QFK116" s="23"/>
      <c r="QFL116" s="22"/>
      <c r="QFM116" s="23"/>
      <c r="QFN116" s="23"/>
      <c r="QFO116" s="23"/>
      <c r="QFP116" s="23"/>
      <c r="QFQ116" s="23"/>
      <c r="QFR116" s="23"/>
      <c r="QFS116" s="23"/>
      <c r="QFT116" s="23"/>
      <c r="QFU116" s="23"/>
      <c r="QFV116" s="23"/>
      <c r="QFW116" s="23"/>
      <c r="QFX116" s="23"/>
      <c r="QFY116" s="23"/>
      <c r="QFZ116" s="23"/>
      <c r="QGA116" s="23"/>
      <c r="QGB116" s="23"/>
      <c r="QGC116" s="23"/>
      <c r="QGD116" s="23"/>
      <c r="QGE116" s="23"/>
      <c r="QGF116" s="23"/>
      <c r="QGG116" s="23"/>
      <c r="QGH116" s="22"/>
      <c r="QGI116" s="23"/>
      <c r="QGJ116" s="23"/>
      <c r="QGK116" s="23"/>
      <c r="QGL116" s="23"/>
      <c r="QGM116" s="23"/>
      <c r="QGN116" s="23"/>
      <c r="QGO116" s="23"/>
      <c r="QGP116" s="23"/>
      <c r="QGQ116" s="23"/>
      <c r="QGR116" s="23"/>
      <c r="QGS116" s="23"/>
      <c r="QGT116" s="23"/>
      <c r="QGU116" s="23"/>
      <c r="QGV116" s="23"/>
      <c r="QGW116" s="23"/>
      <c r="QGX116" s="23"/>
      <c r="QGY116" s="23"/>
      <c r="QGZ116" s="23"/>
      <c r="QHA116" s="23"/>
      <c r="QHB116" s="23"/>
      <c r="QHC116" s="23"/>
      <c r="QHD116" s="22"/>
      <c r="QHE116" s="23"/>
      <c r="QHF116" s="23"/>
      <c r="QHG116" s="23"/>
      <c r="QHH116" s="23"/>
      <c r="QHI116" s="23"/>
      <c r="QHJ116" s="23"/>
      <c r="QHK116" s="23"/>
      <c r="QHL116" s="23"/>
      <c r="QHM116" s="23"/>
      <c r="QHN116" s="23"/>
      <c r="QHO116" s="23"/>
      <c r="QHP116" s="23"/>
      <c r="QHQ116" s="23"/>
      <c r="QHR116" s="23"/>
      <c r="QHS116" s="23"/>
      <c r="QHT116" s="23"/>
      <c r="QHU116" s="23"/>
      <c r="QHV116" s="23"/>
      <c r="QHW116" s="23"/>
      <c r="QHX116" s="23"/>
      <c r="QHY116" s="23"/>
      <c r="QHZ116" s="22"/>
      <c r="QIA116" s="23"/>
      <c r="QIB116" s="23"/>
      <c r="QIC116" s="23"/>
      <c r="QID116" s="23"/>
      <c r="QIE116" s="23"/>
      <c r="QIF116" s="23"/>
      <c r="QIG116" s="23"/>
      <c r="QIH116" s="23"/>
      <c r="QII116" s="23"/>
      <c r="QIJ116" s="23"/>
      <c r="QIK116" s="23"/>
      <c r="QIL116" s="23"/>
      <c r="QIM116" s="23"/>
      <c r="QIN116" s="23"/>
      <c r="QIO116" s="23"/>
      <c r="QIP116" s="23"/>
      <c r="QIQ116" s="23"/>
      <c r="QIR116" s="23"/>
      <c r="QIS116" s="23"/>
      <c r="QIT116" s="23"/>
      <c r="QIU116" s="23"/>
      <c r="QIV116" s="22"/>
      <c r="QIW116" s="23"/>
      <c r="QIX116" s="23"/>
      <c r="QIY116" s="23"/>
      <c r="QIZ116" s="23"/>
      <c r="QJA116" s="23"/>
      <c r="QJB116" s="23"/>
      <c r="QJC116" s="23"/>
      <c r="QJD116" s="23"/>
      <c r="QJE116" s="23"/>
      <c r="QJF116" s="23"/>
      <c r="QJG116" s="23"/>
      <c r="QJH116" s="23"/>
      <c r="QJI116" s="23"/>
      <c r="QJJ116" s="23"/>
      <c r="QJK116" s="23"/>
      <c r="QJL116" s="23"/>
      <c r="QJM116" s="23"/>
      <c r="QJN116" s="23"/>
      <c r="QJO116" s="23"/>
      <c r="QJP116" s="23"/>
      <c r="QJQ116" s="23"/>
      <c r="QJR116" s="22"/>
      <c r="QJS116" s="23"/>
      <c r="QJT116" s="23"/>
      <c r="QJU116" s="23"/>
      <c r="QJV116" s="23"/>
      <c r="QJW116" s="23"/>
      <c r="QJX116" s="23"/>
      <c r="QJY116" s="23"/>
      <c r="QJZ116" s="23"/>
      <c r="QKA116" s="23"/>
      <c r="QKB116" s="23"/>
      <c r="QKC116" s="23"/>
      <c r="QKD116" s="23"/>
      <c r="QKE116" s="23"/>
      <c r="QKF116" s="23"/>
      <c r="QKG116" s="23"/>
      <c r="QKH116" s="23"/>
      <c r="QKI116" s="23"/>
      <c r="QKJ116" s="23"/>
      <c r="QKK116" s="23"/>
      <c r="QKL116" s="23"/>
      <c r="QKM116" s="23"/>
      <c r="QKN116" s="22"/>
      <c r="QKO116" s="23"/>
      <c r="QKP116" s="23"/>
      <c r="QKQ116" s="23"/>
      <c r="QKR116" s="23"/>
      <c r="QKS116" s="23"/>
      <c r="QKT116" s="23"/>
      <c r="QKU116" s="23"/>
      <c r="QKV116" s="23"/>
      <c r="QKW116" s="23"/>
      <c r="QKX116" s="23"/>
      <c r="QKY116" s="23"/>
      <c r="QKZ116" s="23"/>
      <c r="QLA116" s="23"/>
      <c r="QLB116" s="23"/>
      <c r="QLC116" s="23"/>
      <c r="QLD116" s="23"/>
      <c r="QLE116" s="23"/>
      <c r="QLF116" s="23"/>
      <c r="QLG116" s="23"/>
      <c r="QLH116" s="23"/>
      <c r="QLI116" s="23"/>
      <c r="QLJ116" s="22"/>
      <c r="QLK116" s="23"/>
      <c r="QLL116" s="23"/>
      <c r="QLM116" s="23"/>
      <c r="QLN116" s="23"/>
      <c r="QLO116" s="23"/>
      <c r="QLP116" s="23"/>
      <c r="QLQ116" s="23"/>
      <c r="QLR116" s="23"/>
      <c r="QLS116" s="23"/>
      <c r="QLT116" s="23"/>
      <c r="QLU116" s="23"/>
      <c r="QLV116" s="23"/>
      <c r="QLW116" s="23"/>
      <c r="QLX116" s="23"/>
      <c r="QLY116" s="23"/>
      <c r="QLZ116" s="23"/>
      <c r="QMA116" s="23"/>
      <c r="QMB116" s="23"/>
      <c r="QMC116" s="23"/>
      <c r="QMD116" s="23"/>
      <c r="QME116" s="23"/>
      <c r="QMF116" s="22"/>
      <c r="QMG116" s="23"/>
      <c r="QMH116" s="23"/>
      <c r="QMI116" s="23"/>
      <c r="QMJ116" s="23"/>
      <c r="QMK116" s="23"/>
      <c r="QML116" s="23"/>
      <c r="QMM116" s="23"/>
      <c r="QMN116" s="23"/>
      <c r="QMO116" s="23"/>
      <c r="QMP116" s="23"/>
      <c r="QMQ116" s="23"/>
      <c r="QMR116" s="23"/>
      <c r="QMS116" s="23"/>
      <c r="QMT116" s="23"/>
      <c r="QMU116" s="23"/>
      <c r="QMV116" s="23"/>
      <c r="QMW116" s="23"/>
      <c r="QMX116" s="23"/>
      <c r="QMY116" s="23"/>
      <c r="QMZ116" s="23"/>
      <c r="QNA116" s="23"/>
      <c r="QNB116" s="22"/>
      <c r="QNC116" s="23"/>
      <c r="QND116" s="23"/>
      <c r="QNE116" s="23"/>
      <c r="QNF116" s="23"/>
      <c r="QNG116" s="23"/>
      <c r="QNH116" s="23"/>
      <c r="QNI116" s="23"/>
      <c r="QNJ116" s="23"/>
      <c r="QNK116" s="23"/>
      <c r="QNL116" s="23"/>
      <c r="QNM116" s="23"/>
      <c r="QNN116" s="23"/>
      <c r="QNO116" s="23"/>
      <c r="QNP116" s="23"/>
      <c r="QNQ116" s="23"/>
      <c r="QNR116" s="23"/>
      <c r="QNS116" s="23"/>
      <c r="QNT116" s="23"/>
      <c r="QNU116" s="23"/>
      <c r="QNV116" s="23"/>
      <c r="QNW116" s="23"/>
      <c r="QNX116" s="22"/>
      <c r="QNY116" s="23"/>
      <c r="QNZ116" s="23"/>
      <c r="QOA116" s="23"/>
      <c r="QOB116" s="23"/>
      <c r="QOC116" s="23"/>
      <c r="QOD116" s="23"/>
      <c r="QOE116" s="23"/>
      <c r="QOF116" s="23"/>
      <c r="QOG116" s="23"/>
      <c r="QOH116" s="23"/>
      <c r="QOI116" s="23"/>
      <c r="QOJ116" s="23"/>
      <c r="QOK116" s="23"/>
      <c r="QOL116" s="23"/>
      <c r="QOM116" s="23"/>
      <c r="QON116" s="23"/>
      <c r="QOO116" s="23"/>
      <c r="QOP116" s="23"/>
      <c r="QOQ116" s="23"/>
      <c r="QOR116" s="23"/>
      <c r="QOS116" s="23"/>
      <c r="QOT116" s="22"/>
      <c r="QOU116" s="23"/>
      <c r="QOV116" s="23"/>
      <c r="QOW116" s="23"/>
      <c r="QOX116" s="23"/>
      <c r="QOY116" s="23"/>
      <c r="QOZ116" s="23"/>
      <c r="QPA116" s="23"/>
      <c r="QPB116" s="23"/>
      <c r="QPC116" s="23"/>
      <c r="QPD116" s="23"/>
      <c r="QPE116" s="23"/>
      <c r="QPF116" s="23"/>
      <c r="QPG116" s="23"/>
      <c r="QPH116" s="23"/>
      <c r="QPI116" s="23"/>
      <c r="QPJ116" s="23"/>
      <c r="QPK116" s="23"/>
      <c r="QPL116" s="23"/>
      <c r="QPM116" s="23"/>
      <c r="QPN116" s="23"/>
      <c r="QPO116" s="23"/>
      <c r="QPP116" s="22"/>
      <c r="QPQ116" s="23"/>
      <c r="QPR116" s="23"/>
      <c r="QPS116" s="23"/>
      <c r="QPT116" s="23"/>
      <c r="QPU116" s="23"/>
      <c r="QPV116" s="23"/>
      <c r="QPW116" s="23"/>
      <c r="QPX116" s="23"/>
      <c r="QPY116" s="23"/>
      <c r="QPZ116" s="23"/>
      <c r="QQA116" s="23"/>
      <c r="QQB116" s="23"/>
      <c r="QQC116" s="23"/>
      <c r="QQD116" s="23"/>
      <c r="QQE116" s="23"/>
      <c r="QQF116" s="23"/>
      <c r="QQG116" s="23"/>
      <c r="QQH116" s="23"/>
      <c r="QQI116" s="23"/>
      <c r="QQJ116" s="23"/>
      <c r="QQK116" s="23"/>
      <c r="QQL116" s="22"/>
      <c r="QQM116" s="23"/>
      <c r="QQN116" s="23"/>
      <c r="QQO116" s="23"/>
      <c r="QQP116" s="23"/>
      <c r="QQQ116" s="23"/>
      <c r="QQR116" s="23"/>
      <c r="QQS116" s="23"/>
      <c r="QQT116" s="23"/>
      <c r="QQU116" s="23"/>
      <c r="QQV116" s="23"/>
      <c r="QQW116" s="23"/>
      <c r="QQX116" s="23"/>
      <c r="QQY116" s="23"/>
      <c r="QQZ116" s="23"/>
      <c r="QRA116" s="23"/>
      <c r="QRB116" s="23"/>
      <c r="QRC116" s="23"/>
      <c r="QRD116" s="23"/>
      <c r="QRE116" s="23"/>
      <c r="QRF116" s="23"/>
      <c r="QRG116" s="23"/>
      <c r="QRH116" s="22"/>
      <c r="QRI116" s="23"/>
      <c r="QRJ116" s="23"/>
      <c r="QRK116" s="23"/>
      <c r="QRL116" s="23"/>
      <c r="QRM116" s="23"/>
      <c r="QRN116" s="23"/>
      <c r="QRO116" s="23"/>
      <c r="QRP116" s="23"/>
      <c r="QRQ116" s="23"/>
      <c r="QRR116" s="23"/>
      <c r="QRS116" s="23"/>
      <c r="QRT116" s="23"/>
      <c r="QRU116" s="23"/>
      <c r="QRV116" s="23"/>
      <c r="QRW116" s="23"/>
      <c r="QRX116" s="23"/>
      <c r="QRY116" s="23"/>
      <c r="QRZ116" s="23"/>
      <c r="QSA116" s="23"/>
      <c r="QSB116" s="23"/>
      <c r="QSC116" s="23"/>
      <c r="QSD116" s="22"/>
      <c r="QSE116" s="23"/>
      <c r="QSF116" s="23"/>
      <c r="QSG116" s="23"/>
      <c r="QSH116" s="23"/>
      <c r="QSI116" s="23"/>
      <c r="QSJ116" s="23"/>
      <c r="QSK116" s="23"/>
      <c r="QSL116" s="23"/>
      <c r="QSM116" s="23"/>
      <c r="QSN116" s="23"/>
      <c r="QSO116" s="23"/>
      <c r="QSP116" s="23"/>
      <c r="QSQ116" s="23"/>
      <c r="QSR116" s="23"/>
      <c r="QSS116" s="23"/>
      <c r="QST116" s="23"/>
      <c r="QSU116" s="23"/>
      <c r="QSV116" s="23"/>
      <c r="QSW116" s="23"/>
      <c r="QSX116" s="23"/>
      <c r="QSY116" s="23"/>
      <c r="QSZ116" s="22"/>
      <c r="QTA116" s="23"/>
      <c r="QTB116" s="23"/>
      <c r="QTC116" s="23"/>
      <c r="QTD116" s="23"/>
      <c r="QTE116" s="23"/>
      <c r="QTF116" s="23"/>
      <c r="QTG116" s="23"/>
      <c r="QTH116" s="23"/>
      <c r="QTI116" s="23"/>
      <c r="QTJ116" s="23"/>
      <c r="QTK116" s="23"/>
      <c r="QTL116" s="23"/>
      <c r="QTM116" s="23"/>
      <c r="QTN116" s="23"/>
      <c r="QTO116" s="23"/>
      <c r="QTP116" s="23"/>
      <c r="QTQ116" s="23"/>
      <c r="QTR116" s="23"/>
      <c r="QTS116" s="23"/>
      <c r="QTT116" s="23"/>
      <c r="QTU116" s="23"/>
      <c r="QTV116" s="22"/>
      <c r="QTW116" s="23"/>
      <c r="QTX116" s="23"/>
      <c r="QTY116" s="23"/>
      <c r="QTZ116" s="23"/>
      <c r="QUA116" s="23"/>
      <c r="QUB116" s="23"/>
      <c r="QUC116" s="23"/>
      <c r="QUD116" s="23"/>
      <c r="QUE116" s="23"/>
      <c r="QUF116" s="23"/>
      <c r="QUG116" s="23"/>
      <c r="QUH116" s="23"/>
      <c r="QUI116" s="23"/>
      <c r="QUJ116" s="23"/>
      <c r="QUK116" s="23"/>
      <c r="QUL116" s="23"/>
      <c r="QUM116" s="23"/>
      <c r="QUN116" s="23"/>
      <c r="QUO116" s="23"/>
      <c r="QUP116" s="23"/>
      <c r="QUQ116" s="23"/>
      <c r="QUR116" s="22"/>
      <c r="QUS116" s="23"/>
      <c r="QUT116" s="23"/>
      <c r="QUU116" s="23"/>
      <c r="QUV116" s="23"/>
      <c r="QUW116" s="23"/>
      <c r="QUX116" s="23"/>
      <c r="QUY116" s="23"/>
      <c r="QUZ116" s="23"/>
      <c r="QVA116" s="23"/>
      <c r="QVB116" s="23"/>
      <c r="QVC116" s="23"/>
      <c r="QVD116" s="23"/>
      <c r="QVE116" s="23"/>
      <c r="QVF116" s="23"/>
      <c r="QVG116" s="23"/>
      <c r="QVH116" s="23"/>
      <c r="QVI116" s="23"/>
      <c r="QVJ116" s="23"/>
      <c r="QVK116" s="23"/>
      <c r="QVL116" s="23"/>
      <c r="QVM116" s="23"/>
      <c r="QVN116" s="22"/>
      <c r="QVO116" s="23"/>
      <c r="QVP116" s="23"/>
      <c r="QVQ116" s="23"/>
      <c r="QVR116" s="23"/>
      <c r="QVS116" s="23"/>
      <c r="QVT116" s="23"/>
      <c r="QVU116" s="23"/>
      <c r="QVV116" s="23"/>
      <c r="QVW116" s="23"/>
      <c r="QVX116" s="23"/>
      <c r="QVY116" s="23"/>
      <c r="QVZ116" s="23"/>
      <c r="QWA116" s="23"/>
      <c r="QWB116" s="23"/>
      <c r="QWC116" s="23"/>
      <c r="QWD116" s="23"/>
      <c r="QWE116" s="23"/>
      <c r="QWF116" s="23"/>
      <c r="QWG116" s="23"/>
      <c r="QWH116" s="23"/>
      <c r="QWI116" s="23"/>
      <c r="QWJ116" s="22"/>
      <c r="QWK116" s="23"/>
      <c r="QWL116" s="23"/>
      <c r="QWM116" s="23"/>
      <c r="QWN116" s="23"/>
      <c r="QWO116" s="23"/>
      <c r="QWP116" s="23"/>
      <c r="QWQ116" s="23"/>
      <c r="QWR116" s="23"/>
      <c r="QWS116" s="23"/>
      <c r="QWT116" s="23"/>
      <c r="QWU116" s="23"/>
      <c r="QWV116" s="23"/>
      <c r="QWW116" s="23"/>
      <c r="QWX116" s="23"/>
      <c r="QWY116" s="23"/>
      <c r="QWZ116" s="23"/>
      <c r="QXA116" s="23"/>
      <c r="QXB116" s="23"/>
      <c r="QXC116" s="23"/>
      <c r="QXD116" s="23"/>
      <c r="QXE116" s="23"/>
      <c r="QXF116" s="22"/>
      <c r="QXG116" s="23"/>
      <c r="QXH116" s="23"/>
      <c r="QXI116" s="23"/>
      <c r="QXJ116" s="23"/>
      <c r="QXK116" s="23"/>
      <c r="QXL116" s="23"/>
      <c r="QXM116" s="23"/>
      <c r="QXN116" s="23"/>
      <c r="QXO116" s="23"/>
      <c r="QXP116" s="23"/>
      <c r="QXQ116" s="23"/>
      <c r="QXR116" s="23"/>
      <c r="QXS116" s="23"/>
      <c r="QXT116" s="23"/>
      <c r="QXU116" s="23"/>
      <c r="QXV116" s="23"/>
      <c r="QXW116" s="23"/>
      <c r="QXX116" s="23"/>
      <c r="QXY116" s="23"/>
      <c r="QXZ116" s="23"/>
      <c r="QYA116" s="23"/>
      <c r="QYB116" s="22"/>
      <c r="QYC116" s="23"/>
      <c r="QYD116" s="23"/>
      <c r="QYE116" s="23"/>
      <c r="QYF116" s="23"/>
      <c r="QYG116" s="23"/>
      <c r="QYH116" s="23"/>
      <c r="QYI116" s="23"/>
      <c r="QYJ116" s="23"/>
      <c r="QYK116" s="23"/>
      <c r="QYL116" s="23"/>
      <c r="QYM116" s="23"/>
      <c r="QYN116" s="23"/>
      <c r="QYO116" s="23"/>
      <c r="QYP116" s="23"/>
      <c r="QYQ116" s="23"/>
      <c r="QYR116" s="23"/>
      <c r="QYS116" s="23"/>
      <c r="QYT116" s="23"/>
      <c r="QYU116" s="23"/>
      <c r="QYV116" s="23"/>
      <c r="QYW116" s="23"/>
      <c r="QYX116" s="22"/>
      <c r="QYY116" s="23"/>
      <c r="QYZ116" s="23"/>
      <c r="QZA116" s="23"/>
      <c r="QZB116" s="23"/>
      <c r="QZC116" s="23"/>
      <c r="QZD116" s="23"/>
      <c r="QZE116" s="23"/>
      <c r="QZF116" s="23"/>
      <c r="QZG116" s="23"/>
      <c r="QZH116" s="23"/>
      <c r="QZI116" s="23"/>
      <c r="QZJ116" s="23"/>
      <c r="QZK116" s="23"/>
      <c r="QZL116" s="23"/>
      <c r="QZM116" s="23"/>
      <c r="QZN116" s="23"/>
      <c r="QZO116" s="23"/>
      <c r="QZP116" s="23"/>
      <c r="QZQ116" s="23"/>
      <c r="QZR116" s="23"/>
      <c r="QZS116" s="23"/>
      <c r="QZT116" s="22"/>
      <c r="QZU116" s="23"/>
      <c r="QZV116" s="23"/>
      <c r="QZW116" s="23"/>
      <c r="QZX116" s="23"/>
      <c r="QZY116" s="23"/>
      <c r="QZZ116" s="23"/>
      <c r="RAA116" s="23"/>
      <c r="RAB116" s="23"/>
      <c r="RAC116" s="23"/>
      <c r="RAD116" s="23"/>
      <c r="RAE116" s="23"/>
      <c r="RAF116" s="23"/>
      <c r="RAG116" s="23"/>
      <c r="RAH116" s="23"/>
      <c r="RAI116" s="23"/>
      <c r="RAJ116" s="23"/>
      <c r="RAK116" s="23"/>
      <c r="RAL116" s="23"/>
      <c r="RAM116" s="23"/>
      <c r="RAN116" s="23"/>
      <c r="RAO116" s="23"/>
      <c r="RAP116" s="22"/>
      <c r="RAQ116" s="23"/>
      <c r="RAR116" s="23"/>
      <c r="RAS116" s="23"/>
      <c r="RAT116" s="23"/>
      <c r="RAU116" s="23"/>
      <c r="RAV116" s="23"/>
      <c r="RAW116" s="23"/>
      <c r="RAX116" s="23"/>
      <c r="RAY116" s="23"/>
      <c r="RAZ116" s="23"/>
      <c r="RBA116" s="23"/>
      <c r="RBB116" s="23"/>
      <c r="RBC116" s="23"/>
      <c r="RBD116" s="23"/>
      <c r="RBE116" s="23"/>
      <c r="RBF116" s="23"/>
      <c r="RBG116" s="23"/>
      <c r="RBH116" s="23"/>
      <c r="RBI116" s="23"/>
      <c r="RBJ116" s="23"/>
      <c r="RBK116" s="23"/>
      <c r="RBL116" s="22"/>
      <c r="RBM116" s="23"/>
      <c r="RBN116" s="23"/>
      <c r="RBO116" s="23"/>
      <c r="RBP116" s="23"/>
      <c r="RBQ116" s="23"/>
      <c r="RBR116" s="23"/>
      <c r="RBS116" s="23"/>
      <c r="RBT116" s="23"/>
      <c r="RBU116" s="23"/>
      <c r="RBV116" s="23"/>
      <c r="RBW116" s="23"/>
      <c r="RBX116" s="23"/>
      <c r="RBY116" s="23"/>
      <c r="RBZ116" s="23"/>
      <c r="RCA116" s="23"/>
      <c r="RCB116" s="23"/>
      <c r="RCC116" s="23"/>
      <c r="RCD116" s="23"/>
      <c r="RCE116" s="23"/>
      <c r="RCF116" s="23"/>
      <c r="RCG116" s="23"/>
      <c r="RCH116" s="22"/>
      <c r="RCI116" s="23"/>
      <c r="RCJ116" s="23"/>
      <c r="RCK116" s="23"/>
      <c r="RCL116" s="23"/>
      <c r="RCM116" s="23"/>
      <c r="RCN116" s="23"/>
      <c r="RCO116" s="23"/>
      <c r="RCP116" s="23"/>
      <c r="RCQ116" s="23"/>
      <c r="RCR116" s="23"/>
      <c r="RCS116" s="23"/>
      <c r="RCT116" s="23"/>
      <c r="RCU116" s="23"/>
      <c r="RCV116" s="23"/>
      <c r="RCW116" s="23"/>
      <c r="RCX116" s="23"/>
      <c r="RCY116" s="23"/>
      <c r="RCZ116" s="23"/>
      <c r="RDA116" s="23"/>
      <c r="RDB116" s="23"/>
      <c r="RDC116" s="23"/>
      <c r="RDD116" s="22"/>
      <c r="RDE116" s="23"/>
      <c r="RDF116" s="23"/>
      <c r="RDG116" s="23"/>
      <c r="RDH116" s="23"/>
      <c r="RDI116" s="23"/>
      <c r="RDJ116" s="23"/>
      <c r="RDK116" s="23"/>
      <c r="RDL116" s="23"/>
      <c r="RDM116" s="23"/>
      <c r="RDN116" s="23"/>
      <c r="RDO116" s="23"/>
      <c r="RDP116" s="23"/>
      <c r="RDQ116" s="23"/>
      <c r="RDR116" s="23"/>
      <c r="RDS116" s="23"/>
      <c r="RDT116" s="23"/>
      <c r="RDU116" s="23"/>
      <c r="RDV116" s="23"/>
      <c r="RDW116" s="23"/>
      <c r="RDX116" s="23"/>
      <c r="RDY116" s="23"/>
      <c r="RDZ116" s="22"/>
      <c r="REA116" s="23"/>
      <c r="REB116" s="23"/>
      <c r="REC116" s="23"/>
      <c r="RED116" s="23"/>
      <c r="REE116" s="23"/>
      <c r="REF116" s="23"/>
      <c r="REG116" s="23"/>
      <c r="REH116" s="23"/>
      <c r="REI116" s="23"/>
      <c r="REJ116" s="23"/>
      <c r="REK116" s="23"/>
      <c r="REL116" s="23"/>
      <c r="REM116" s="23"/>
      <c r="REN116" s="23"/>
      <c r="REO116" s="23"/>
      <c r="REP116" s="23"/>
      <c r="REQ116" s="23"/>
      <c r="RER116" s="23"/>
      <c r="RES116" s="23"/>
      <c r="RET116" s="23"/>
      <c r="REU116" s="23"/>
      <c r="REV116" s="22"/>
      <c r="REW116" s="23"/>
      <c r="REX116" s="23"/>
      <c r="REY116" s="23"/>
      <c r="REZ116" s="23"/>
      <c r="RFA116" s="23"/>
      <c r="RFB116" s="23"/>
      <c r="RFC116" s="23"/>
      <c r="RFD116" s="23"/>
      <c r="RFE116" s="23"/>
      <c r="RFF116" s="23"/>
      <c r="RFG116" s="23"/>
      <c r="RFH116" s="23"/>
      <c r="RFI116" s="23"/>
      <c r="RFJ116" s="23"/>
      <c r="RFK116" s="23"/>
      <c r="RFL116" s="23"/>
      <c r="RFM116" s="23"/>
      <c r="RFN116" s="23"/>
      <c r="RFO116" s="23"/>
      <c r="RFP116" s="23"/>
      <c r="RFQ116" s="23"/>
      <c r="RFR116" s="22"/>
      <c r="RFS116" s="23"/>
      <c r="RFT116" s="23"/>
      <c r="RFU116" s="23"/>
      <c r="RFV116" s="23"/>
      <c r="RFW116" s="23"/>
      <c r="RFX116" s="23"/>
      <c r="RFY116" s="23"/>
      <c r="RFZ116" s="23"/>
      <c r="RGA116" s="23"/>
      <c r="RGB116" s="23"/>
      <c r="RGC116" s="23"/>
      <c r="RGD116" s="23"/>
      <c r="RGE116" s="23"/>
      <c r="RGF116" s="23"/>
      <c r="RGG116" s="23"/>
      <c r="RGH116" s="23"/>
      <c r="RGI116" s="23"/>
      <c r="RGJ116" s="23"/>
      <c r="RGK116" s="23"/>
      <c r="RGL116" s="23"/>
      <c r="RGM116" s="23"/>
      <c r="RGN116" s="22"/>
      <c r="RGO116" s="23"/>
      <c r="RGP116" s="23"/>
      <c r="RGQ116" s="23"/>
      <c r="RGR116" s="23"/>
      <c r="RGS116" s="23"/>
      <c r="RGT116" s="23"/>
      <c r="RGU116" s="23"/>
      <c r="RGV116" s="23"/>
      <c r="RGW116" s="23"/>
      <c r="RGX116" s="23"/>
      <c r="RGY116" s="23"/>
      <c r="RGZ116" s="23"/>
      <c r="RHA116" s="23"/>
      <c r="RHB116" s="23"/>
      <c r="RHC116" s="23"/>
      <c r="RHD116" s="23"/>
      <c r="RHE116" s="23"/>
      <c r="RHF116" s="23"/>
      <c r="RHG116" s="23"/>
      <c r="RHH116" s="23"/>
      <c r="RHI116" s="23"/>
      <c r="RHJ116" s="22"/>
      <c r="RHK116" s="23"/>
      <c r="RHL116" s="23"/>
      <c r="RHM116" s="23"/>
      <c r="RHN116" s="23"/>
      <c r="RHO116" s="23"/>
      <c r="RHP116" s="23"/>
      <c r="RHQ116" s="23"/>
      <c r="RHR116" s="23"/>
      <c r="RHS116" s="23"/>
      <c r="RHT116" s="23"/>
      <c r="RHU116" s="23"/>
      <c r="RHV116" s="23"/>
      <c r="RHW116" s="23"/>
      <c r="RHX116" s="23"/>
      <c r="RHY116" s="23"/>
      <c r="RHZ116" s="23"/>
      <c r="RIA116" s="23"/>
      <c r="RIB116" s="23"/>
      <c r="RIC116" s="23"/>
      <c r="RID116" s="23"/>
      <c r="RIE116" s="23"/>
      <c r="RIF116" s="22"/>
      <c r="RIG116" s="23"/>
      <c r="RIH116" s="23"/>
      <c r="RII116" s="23"/>
      <c r="RIJ116" s="23"/>
      <c r="RIK116" s="23"/>
      <c r="RIL116" s="23"/>
      <c r="RIM116" s="23"/>
      <c r="RIN116" s="23"/>
      <c r="RIO116" s="23"/>
      <c r="RIP116" s="23"/>
      <c r="RIQ116" s="23"/>
      <c r="RIR116" s="23"/>
      <c r="RIS116" s="23"/>
      <c r="RIT116" s="23"/>
      <c r="RIU116" s="23"/>
      <c r="RIV116" s="23"/>
      <c r="RIW116" s="23"/>
      <c r="RIX116" s="23"/>
      <c r="RIY116" s="23"/>
      <c r="RIZ116" s="23"/>
      <c r="RJA116" s="23"/>
      <c r="RJB116" s="22"/>
      <c r="RJC116" s="23"/>
      <c r="RJD116" s="23"/>
      <c r="RJE116" s="23"/>
      <c r="RJF116" s="23"/>
      <c r="RJG116" s="23"/>
      <c r="RJH116" s="23"/>
      <c r="RJI116" s="23"/>
      <c r="RJJ116" s="23"/>
      <c r="RJK116" s="23"/>
      <c r="RJL116" s="23"/>
      <c r="RJM116" s="23"/>
      <c r="RJN116" s="23"/>
      <c r="RJO116" s="23"/>
      <c r="RJP116" s="23"/>
      <c r="RJQ116" s="23"/>
      <c r="RJR116" s="23"/>
      <c r="RJS116" s="23"/>
      <c r="RJT116" s="23"/>
      <c r="RJU116" s="23"/>
      <c r="RJV116" s="23"/>
      <c r="RJW116" s="23"/>
      <c r="RJX116" s="22"/>
      <c r="RJY116" s="23"/>
      <c r="RJZ116" s="23"/>
      <c r="RKA116" s="23"/>
      <c r="RKB116" s="23"/>
      <c r="RKC116" s="23"/>
      <c r="RKD116" s="23"/>
      <c r="RKE116" s="23"/>
      <c r="RKF116" s="23"/>
      <c r="RKG116" s="23"/>
      <c r="RKH116" s="23"/>
      <c r="RKI116" s="23"/>
      <c r="RKJ116" s="23"/>
      <c r="RKK116" s="23"/>
      <c r="RKL116" s="23"/>
      <c r="RKM116" s="23"/>
      <c r="RKN116" s="23"/>
      <c r="RKO116" s="23"/>
      <c r="RKP116" s="23"/>
      <c r="RKQ116" s="23"/>
      <c r="RKR116" s="23"/>
      <c r="RKS116" s="23"/>
      <c r="RKT116" s="22"/>
      <c r="RKU116" s="23"/>
      <c r="RKV116" s="23"/>
      <c r="RKW116" s="23"/>
      <c r="RKX116" s="23"/>
      <c r="RKY116" s="23"/>
      <c r="RKZ116" s="23"/>
      <c r="RLA116" s="23"/>
      <c r="RLB116" s="23"/>
      <c r="RLC116" s="23"/>
      <c r="RLD116" s="23"/>
      <c r="RLE116" s="23"/>
      <c r="RLF116" s="23"/>
      <c r="RLG116" s="23"/>
      <c r="RLH116" s="23"/>
      <c r="RLI116" s="23"/>
      <c r="RLJ116" s="23"/>
      <c r="RLK116" s="23"/>
      <c r="RLL116" s="23"/>
      <c r="RLM116" s="23"/>
      <c r="RLN116" s="23"/>
      <c r="RLO116" s="23"/>
      <c r="RLP116" s="22"/>
      <c r="RLQ116" s="23"/>
      <c r="RLR116" s="23"/>
      <c r="RLS116" s="23"/>
      <c r="RLT116" s="23"/>
      <c r="RLU116" s="23"/>
      <c r="RLV116" s="23"/>
      <c r="RLW116" s="23"/>
      <c r="RLX116" s="23"/>
      <c r="RLY116" s="23"/>
      <c r="RLZ116" s="23"/>
      <c r="RMA116" s="23"/>
      <c r="RMB116" s="23"/>
      <c r="RMC116" s="23"/>
      <c r="RMD116" s="23"/>
      <c r="RME116" s="23"/>
      <c r="RMF116" s="23"/>
      <c r="RMG116" s="23"/>
      <c r="RMH116" s="23"/>
      <c r="RMI116" s="23"/>
      <c r="RMJ116" s="23"/>
      <c r="RMK116" s="23"/>
      <c r="RML116" s="22"/>
      <c r="RMM116" s="23"/>
      <c r="RMN116" s="23"/>
      <c r="RMO116" s="23"/>
      <c r="RMP116" s="23"/>
      <c r="RMQ116" s="23"/>
      <c r="RMR116" s="23"/>
      <c r="RMS116" s="23"/>
      <c r="RMT116" s="23"/>
      <c r="RMU116" s="23"/>
      <c r="RMV116" s="23"/>
      <c r="RMW116" s="23"/>
      <c r="RMX116" s="23"/>
      <c r="RMY116" s="23"/>
      <c r="RMZ116" s="23"/>
      <c r="RNA116" s="23"/>
      <c r="RNB116" s="23"/>
      <c r="RNC116" s="23"/>
      <c r="RND116" s="23"/>
      <c r="RNE116" s="23"/>
      <c r="RNF116" s="23"/>
      <c r="RNG116" s="23"/>
      <c r="RNH116" s="22"/>
      <c r="RNI116" s="23"/>
      <c r="RNJ116" s="23"/>
      <c r="RNK116" s="23"/>
      <c r="RNL116" s="23"/>
      <c r="RNM116" s="23"/>
      <c r="RNN116" s="23"/>
      <c r="RNO116" s="23"/>
      <c r="RNP116" s="23"/>
      <c r="RNQ116" s="23"/>
      <c r="RNR116" s="23"/>
      <c r="RNS116" s="23"/>
      <c r="RNT116" s="23"/>
      <c r="RNU116" s="23"/>
      <c r="RNV116" s="23"/>
      <c r="RNW116" s="23"/>
      <c r="RNX116" s="23"/>
      <c r="RNY116" s="23"/>
      <c r="RNZ116" s="23"/>
      <c r="ROA116" s="23"/>
      <c r="ROB116" s="23"/>
      <c r="ROC116" s="23"/>
      <c r="ROD116" s="22"/>
      <c r="ROE116" s="23"/>
      <c r="ROF116" s="23"/>
      <c r="ROG116" s="23"/>
      <c r="ROH116" s="23"/>
      <c r="ROI116" s="23"/>
      <c r="ROJ116" s="23"/>
      <c r="ROK116" s="23"/>
      <c r="ROL116" s="23"/>
      <c r="ROM116" s="23"/>
      <c r="RON116" s="23"/>
      <c r="ROO116" s="23"/>
      <c r="ROP116" s="23"/>
      <c r="ROQ116" s="23"/>
      <c r="ROR116" s="23"/>
      <c r="ROS116" s="23"/>
      <c r="ROT116" s="23"/>
      <c r="ROU116" s="23"/>
      <c r="ROV116" s="23"/>
      <c r="ROW116" s="23"/>
      <c r="ROX116" s="23"/>
      <c r="ROY116" s="23"/>
      <c r="ROZ116" s="22"/>
      <c r="RPA116" s="23"/>
      <c r="RPB116" s="23"/>
      <c r="RPC116" s="23"/>
      <c r="RPD116" s="23"/>
      <c r="RPE116" s="23"/>
      <c r="RPF116" s="23"/>
      <c r="RPG116" s="23"/>
      <c r="RPH116" s="23"/>
      <c r="RPI116" s="23"/>
      <c r="RPJ116" s="23"/>
      <c r="RPK116" s="23"/>
      <c r="RPL116" s="23"/>
      <c r="RPM116" s="23"/>
      <c r="RPN116" s="23"/>
      <c r="RPO116" s="23"/>
      <c r="RPP116" s="23"/>
      <c r="RPQ116" s="23"/>
      <c r="RPR116" s="23"/>
      <c r="RPS116" s="23"/>
      <c r="RPT116" s="23"/>
      <c r="RPU116" s="23"/>
      <c r="RPV116" s="22"/>
      <c r="RPW116" s="23"/>
      <c r="RPX116" s="23"/>
      <c r="RPY116" s="23"/>
      <c r="RPZ116" s="23"/>
      <c r="RQA116" s="23"/>
      <c r="RQB116" s="23"/>
      <c r="RQC116" s="23"/>
      <c r="RQD116" s="23"/>
      <c r="RQE116" s="23"/>
      <c r="RQF116" s="23"/>
      <c r="RQG116" s="23"/>
      <c r="RQH116" s="23"/>
      <c r="RQI116" s="23"/>
      <c r="RQJ116" s="23"/>
      <c r="RQK116" s="23"/>
      <c r="RQL116" s="23"/>
      <c r="RQM116" s="23"/>
      <c r="RQN116" s="23"/>
      <c r="RQO116" s="23"/>
      <c r="RQP116" s="23"/>
      <c r="RQQ116" s="23"/>
      <c r="RQR116" s="22"/>
      <c r="RQS116" s="23"/>
      <c r="RQT116" s="23"/>
      <c r="RQU116" s="23"/>
      <c r="RQV116" s="23"/>
      <c r="RQW116" s="23"/>
      <c r="RQX116" s="23"/>
      <c r="RQY116" s="23"/>
      <c r="RQZ116" s="23"/>
      <c r="RRA116" s="23"/>
      <c r="RRB116" s="23"/>
      <c r="RRC116" s="23"/>
      <c r="RRD116" s="23"/>
      <c r="RRE116" s="23"/>
      <c r="RRF116" s="23"/>
      <c r="RRG116" s="23"/>
      <c r="RRH116" s="23"/>
      <c r="RRI116" s="23"/>
      <c r="RRJ116" s="23"/>
      <c r="RRK116" s="23"/>
      <c r="RRL116" s="23"/>
      <c r="RRM116" s="23"/>
      <c r="RRN116" s="22"/>
      <c r="RRO116" s="23"/>
      <c r="RRP116" s="23"/>
      <c r="RRQ116" s="23"/>
      <c r="RRR116" s="23"/>
      <c r="RRS116" s="23"/>
      <c r="RRT116" s="23"/>
      <c r="RRU116" s="23"/>
      <c r="RRV116" s="23"/>
      <c r="RRW116" s="23"/>
      <c r="RRX116" s="23"/>
      <c r="RRY116" s="23"/>
      <c r="RRZ116" s="23"/>
      <c r="RSA116" s="23"/>
      <c r="RSB116" s="23"/>
      <c r="RSC116" s="23"/>
      <c r="RSD116" s="23"/>
      <c r="RSE116" s="23"/>
      <c r="RSF116" s="23"/>
      <c r="RSG116" s="23"/>
      <c r="RSH116" s="23"/>
      <c r="RSI116" s="23"/>
      <c r="RSJ116" s="22"/>
      <c r="RSK116" s="23"/>
      <c r="RSL116" s="23"/>
      <c r="RSM116" s="23"/>
      <c r="RSN116" s="23"/>
      <c r="RSO116" s="23"/>
      <c r="RSP116" s="23"/>
      <c r="RSQ116" s="23"/>
      <c r="RSR116" s="23"/>
      <c r="RSS116" s="23"/>
      <c r="RST116" s="23"/>
      <c r="RSU116" s="23"/>
      <c r="RSV116" s="23"/>
      <c r="RSW116" s="23"/>
      <c r="RSX116" s="23"/>
      <c r="RSY116" s="23"/>
      <c r="RSZ116" s="23"/>
      <c r="RTA116" s="23"/>
      <c r="RTB116" s="23"/>
      <c r="RTC116" s="23"/>
      <c r="RTD116" s="23"/>
      <c r="RTE116" s="23"/>
      <c r="RTF116" s="22"/>
      <c r="RTG116" s="23"/>
      <c r="RTH116" s="23"/>
      <c r="RTI116" s="23"/>
      <c r="RTJ116" s="23"/>
      <c r="RTK116" s="23"/>
      <c r="RTL116" s="23"/>
      <c r="RTM116" s="23"/>
      <c r="RTN116" s="23"/>
      <c r="RTO116" s="23"/>
      <c r="RTP116" s="23"/>
      <c r="RTQ116" s="23"/>
      <c r="RTR116" s="23"/>
      <c r="RTS116" s="23"/>
      <c r="RTT116" s="23"/>
      <c r="RTU116" s="23"/>
      <c r="RTV116" s="23"/>
      <c r="RTW116" s="23"/>
      <c r="RTX116" s="23"/>
      <c r="RTY116" s="23"/>
      <c r="RTZ116" s="23"/>
      <c r="RUA116" s="23"/>
      <c r="RUB116" s="22"/>
      <c r="RUC116" s="23"/>
      <c r="RUD116" s="23"/>
      <c r="RUE116" s="23"/>
      <c r="RUF116" s="23"/>
      <c r="RUG116" s="23"/>
      <c r="RUH116" s="23"/>
      <c r="RUI116" s="23"/>
      <c r="RUJ116" s="23"/>
      <c r="RUK116" s="23"/>
      <c r="RUL116" s="23"/>
      <c r="RUM116" s="23"/>
      <c r="RUN116" s="23"/>
      <c r="RUO116" s="23"/>
      <c r="RUP116" s="23"/>
      <c r="RUQ116" s="23"/>
      <c r="RUR116" s="23"/>
      <c r="RUS116" s="23"/>
      <c r="RUT116" s="23"/>
      <c r="RUU116" s="23"/>
      <c r="RUV116" s="23"/>
      <c r="RUW116" s="23"/>
      <c r="RUX116" s="22"/>
      <c r="RUY116" s="23"/>
      <c r="RUZ116" s="23"/>
      <c r="RVA116" s="23"/>
      <c r="RVB116" s="23"/>
      <c r="RVC116" s="23"/>
      <c r="RVD116" s="23"/>
      <c r="RVE116" s="23"/>
      <c r="RVF116" s="23"/>
      <c r="RVG116" s="23"/>
      <c r="RVH116" s="23"/>
      <c r="RVI116" s="23"/>
      <c r="RVJ116" s="23"/>
      <c r="RVK116" s="23"/>
      <c r="RVL116" s="23"/>
      <c r="RVM116" s="23"/>
      <c r="RVN116" s="23"/>
      <c r="RVO116" s="23"/>
      <c r="RVP116" s="23"/>
      <c r="RVQ116" s="23"/>
      <c r="RVR116" s="23"/>
      <c r="RVS116" s="23"/>
      <c r="RVT116" s="22"/>
      <c r="RVU116" s="23"/>
      <c r="RVV116" s="23"/>
      <c r="RVW116" s="23"/>
      <c r="RVX116" s="23"/>
      <c r="RVY116" s="23"/>
      <c r="RVZ116" s="23"/>
      <c r="RWA116" s="23"/>
      <c r="RWB116" s="23"/>
      <c r="RWC116" s="23"/>
      <c r="RWD116" s="23"/>
      <c r="RWE116" s="23"/>
      <c r="RWF116" s="23"/>
      <c r="RWG116" s="23"/>
      <c r="RWH116" s="23"/>
      <c r="RWI116" s="23"/>
      <c r="RWJ116" s="23"/>
      <c r="RWK116" s="23"/>
      <c r="RWL116" s="23"/>
      <c r="RWM116" s="23"/>
      <c r="RWN116" s="23"/>
      <c r="RWO116" s="23"/>
      <c r="RWP116" s="22"/>
      <c r="RWQ116" s="23"/>
      <c r="RWR116" s="23"/>
      <c r="RWS116" s="23"/>
      <c r="RWT116" s="23"/>
      <c r="RWU116" s="23"/>
      <c r="RWV116" s="23"/>
      <c r="RWW116" s="23"/>
      <c r="RWX116" s="23"/>
      <c r="RWY116" s="23"/>
      <c r="RWZ116" s="23"/>
      <c r="RXA116" s="23"/>
      <c r="RXB116" s="23"/>
      <c r="RXC116" s="23"/>
      <c r="RXD116" s="23"/>
      <c r="RXE116" s="23"/>
      <c r="RXF116" s="23"/>
      <c r="RXG116" s="23"/>
      <c r="RXH116" s="23"/>
      <c r="RXI116" s="23"/>
      <c r="RXJ116" s="23"/>
      <c r="RXK116" s="23"/>
      <c r="RXL116" s="22"/>
      <c r="RXM116" s="23"/>
      <c r="RXN116" s="23"/>
      <c r="RXO116" s="23"/>
      <c r="RXP116" s="23"/>
      <c r="RXQ116" s="23"/>
      <c r="RXR116" s="23"/>
      <c r="RXS116" s="23"/>
      <c r="RXT116" s="23"/>
      <c r="RXU116" s="23"/>
      <c r="RXV116" s="23"/>
      <c r="RXW116" s="23"/>
      <c r="RXX116" s="23"/>
      <c r="RXY116" s="23"/>
      <c r="RXZ116" s="23"/>
      <c r="RYA116" s="23"/>
      <c r="RYB116" s="23"/>
      <c r="RYC116" s="23"/>
      <c r="RYD116" s="23"/>
      <c r="RYE116" s="23"/>
      <c r="RYF116" s="23"/>
      <c r="RYG116" s="23"/>
      <c r="RYH116" s="22"/>
      <c r="RYI116" s="23"/>
      <c r="RYJ116" s="23"/>
      <c r="RYK116" s="23"/>
      <c r="RYL116" s="23"/>
      <c r="RYM116" s="23"/>
      <c r="RYN116" s="23"/>
      <c r="RYO116" s="23"/>
      <c r="RYP116" s="23"/>
      <c r="RYQ116" s="23"/>
      <c r="RYR116" s="23"/>
      <c r="RYS116" s="23"/>
      <c r="RYT116" s="23"/>
      <c r="RYU116" s="23"/>
      <c r="RYV116" s="23"/>
      <c r="RYW116" s="23"/>
      <c r="RYX116" s="23"/>
      <c r="RYY116" s="23"/>
      <c r="RYZ116" s="23"/>
      <c r="RZA116" s="23"/>
      <c r="RZB116" s="23"/>
      <c r="RZC116" s="23"/>
      <c r="RZD116" s="22"/>
      <c r="RZE116" s="23"/>
      <c r="RZF116" s="23"/>
      <c r="RZG116" s="23"/>
      <c r="RZH116" s="23"/>
      <c r="RZI116" s="23"/>
      <c r="RZJ116" s="23"/>
      <c r="RZK116" s="23"/>
      <c r="RZL116" s="23"/>
      <c r="RZM116" s="23"/>
      <c r="RZN116" s="23"/>
      <c r="RZO116" s="23"/>
      <c r="RZP116" s="23"/>
      <c r="RZQ116" s="23"/>
      <c r="RZR116" s="23"/>
      <c r="RZS116" s="23"/>
      <c r="RZT116" s="23"/>
      <c r="RZU116" s="23"/>
      <c r="RZV116" s="23"/>
      <c r="RZW116" s="23"/>
      <c r="RZX116" s="23"/>
      <c r="RZY116" s="23"/>
      <c r="RZZ116" s="22"/>
      <c r="SAA116" s="23"/>
      <c r="SAB116" s="23"/>
      <c r="SAC116" s="23"/>
      <c r="SAD116" s="23"/>
      <c r="SAE116" s="23"/>
      <c r="SAF116" s="23"/>
      <c r="SAG116" s="23"/>
      <c r="SAH116" s="23"/>
      <c r="SAI116" s="23"/>
      <c r="SAJ116" s="23"/>
      <c r="SAK116" s="23"/>
      <c r="SAL116" s="23"/>
      <c r="SAM116" s="23"/>
      <c r="SAN116" s="23"/>
      <c r="SAO116" s="23"/>
      <c r="SAP116" s="23"/>
      <c r="SAQ116" s="23"/>
      <c r="SAR116" s="23"/>
      <c r="SAS116" s="23"/>
      <c r="SAT116" s="23"/>
      <c r="SAU116" s="23"/>
      <c r="SAV116" s="22"/>
      <c r="SAW116" s="23"/>
      <c r="SAX116" s="23"/>
      <c r="SAY116" s="23"/>
      <c r="SAZ116" s="23"/>
      <c r="SBA116" s="23"/>
      <c r="SBB116" s="23"/>
      <c r="SBC116" s="23"/>
      <c r="SBD116" s="23"/>
      <c r="SBE116" s="23"/>
      <c r="SBF116" s="23"/>
      <c r="SBG116" s="23"/>
      <c r="SBH116" s="23"/>
      <c r="SBI116" s="23"/>
      <c r="SBJ116" s="23"/>
      <c r="SBK116" s="23"/>
      <c r="SBL116" s="23"/>
      <c r="SBM116" s="23"/>
      <c r="SBN116" s="23"/>
      <c r="SBO116" s="23"/>
      <c r="SBP116" s="23"/>
      <c r="SBQ116" s="23"/>
      <c r="SBR116" s="22"/>
      <c r="SBS116" s="23"/>
      <c r="SBT116" s="23"/>
      <c r="SBU116" s="23"/>
      <c r="SBV116" s="23"/>
      <c r="SBW116" s="23"/>
      <c r="SBX116" s="23"/>
      <c r="SBY116" s="23"/>
      <c r="SBZ116" s="23"/>
      <c r="SCA116" s="23"/>
      <c r="SCB116" s="23"/>
      <c r="SCC116" s="23"/>
      <c r="SCD116" s="23"/>
      <c r="SCE116" s="23"/>
      <c r="SCF116" s="23"/>
      <c r="SCG116" s="23"/>
      <c r="SCH116" s="23"/>
      <c r="SCI116" s="23"/>
      <c r="SCJ116" s="23"/>
      <c r="SCK116" s="23"/>
      <c r="SCL116" s="23"/>
      <c r="SCM116" s="23"/>
      <c r="SCN116" s="22"/>
      <c r="SCO116" s="23"/>
      <c r="SCP116" s="23"/>
      <c r="SCQ116" s="23"/>
      <c r="SCR116" s="23"/>
      <c r="SCS116" s="23"/>
      <c r="SCT116" s="23"/>
      <c r="SCU116" s="23"/>
      <c r="SCV116" s="23"/>
      <c r="SCW116" s="23"/>
      <c r="SCX116" s="23"/>
      <c r="SCY116" s="23"/>
      <c r="SCZ116" s="23"/>
      <c r="SDA116" s="23"/>
      <c r="SDB116" s="23"/>
      <c r="SDC116" s="23"/>
      <c r="SDD116" s="23"/>
      <c r="SDE116" s="23"/>
      <c r="SDF116" s="23"/>
      <c r="SDG116" s="23"/>
      <c r="SDH116" s="23"/>
      <c r="SDI116" s="23"/>
      <c r="SDJ116" s="22"/>
      <c r="SDK116" s="23"/>
      <c r="SDL116" s="23"/>
      <c r="SDM116" s="23"/>
      <c r="SDN116" s="23"/>
      <c r="SDO116" s="23"/>
      <c r="SDP116" s="23"/>
      <c r="SDQ116" s="23"/>
      <c r="SDR116" s="23"/>
      <c r="SDS116" s="23"/>
      <c r="SDT116" s="23"/>
      <c r="SDU116" s="23"/>
      <c r="SDV116" s="23"/>
      <c r="SDW116" s="23"/>
      <c r="SDX116" s="23"/>
      <c r="SDY116" s="23"/>
      <c r="SDZ116" s="23"/>
      <c r="SEA116" s="23"/>
      <c r="SEB116" s="23"/>
      <c r="SEC116" s="23"/>
      <c r="SED116" s="23"/>
      <c r="SEE116" s="23"/>
      <c r="SEF116" s="22"/>
      <c r="SEG116" s="23"/>
      <c r="SEH116" s="23"/>
      <c r="SEI116" s="23"/>
      <c r="SEJ116" s="23"/>
      <c r="SEK116" s="23"/>
      <c r="SEL116" s="23"/>
      <c r="SEM116" s="23"/>
      <c r="SEN116" s="23"/>
      <c r="SEO116" s="23"/>
      <c r="SEP116" s="23"/>
      <c r="SEQ116" s="23"/>
      <c r="SER116" s="23"/>
      <c r="SES116" s="23"/>
      <c r="SET116" s="23"/>
      <c r="SEU116" s="23"/>
      <c r="SEV116" s="23"/>
      <c r="SEW116" s="23"/>
      <c r="SEX116" s="23"/>
      <c r="SEY116" s="23"/>
      <c r="SEZ116" s="23"/>
      <c r="SFA116" s="23"/>
      <c r="SFB116" s="22"/>
      <c r="SFC116" s="23"/>
      <c r="SFD116" s="23"/>
      <c r="SFE116" s="23"/>
      <c r="SFF116" s="23"/>
      <c r="SFG116" s="23"/>
      <c r="SFH116" s="23"/>
      <c r="SFI116" s="23"/>
      <c r="SFJ116" s="23"/>
      <c r="SFK116" s="23"/>
      <c r="SFL116" s="23"/>
      <c r="SFM116" s="23"/>
      <c r="SFN116" s="23"/>
      <c r="SFO116" s="23"/>
      <c r="SFP116" s="23"/>
      <c r="SFQ116" s="23"/>
      <c r="SFR116" s="23"/>
      <c r="SFS116" s="23"/>
      <c r="SFT116" s="23"/>
      <c r="SFU116" s="23"/>
      <c r="SFV116" s="23"/>
      <c r="SFW116" s="23"/>
      <c r="SFX116" s="22"/>
      <c r="SFY116" s="23"/>
      <c r="SFZ116" s="23"/>
      <c r="SGA116" s="23"/>
      <c r="SGB116" s="23"/>
      <c r="SGC116" s="23"/>
      <c r="SGD116" s="23"/>
      <c r="SGE116" s="23"/>
      <c r="SGF116" s="23"/>
      <c r="SGG116" s="23"/>
      <c r="SGH116" s="23"/>
      <c r="SGI116" s="23"/>
      <c r="SGJ116" s="23"/>
      <c r="SGK116" s="23"/>
      <c r="SGL116" s="23"/>
      <c r="SGM116" s="23"/>
      <c r="SGN116" s="23"/>
      <c r="SGO116" s="23"/>
      <c r="SGP116" s="23"/>
      <c r="SGQ116" s="23"/>
      <c r="SGR116" s="23"/>
      <c r="SGS116" s="23"/>
      <c r="SGT116" s="22"/>
      <c r="SGU116" s="23"/>
      <c r="SGV116" s="23"/>
      <c r="SGW116" s="23"/>
      <c r="SGX116" s="23"/>
      <c r="SGY116" s="23"/>
      <c r="SGZ116" s="23"/>
      <c r="SHA116" s="23"/>
      <c r="SHB116" s="23"/>
      <c r="SHC116" s="23"/>
      <c r="SHD116" s="23"/>
      <c r="SHE116" s="23"/>
      <c r="SHF116" s="23"/>
      <c r="SHG116" s="23"/>
      <c r="SHH116" s="23"/>
      <c r="SHI116" s="23"/>
      <c r="SHJ116" s="23"/>
      <c r="SHK116" s="23"/>
      <c r="SHL116" s="23"/>
      <c r="SHM116" s="23"/>
      <c r="SHN116" s="23"/>
      <c r="SHO116" s="23"/>
      <c r="SHP116" s="22"/>
      <c r="SHQ116" s="23"/>
      <c r="SHR116" s="23"/>
      <c r="SHS116" s="23"/>
      <c r="SHT116" s="23"/>
      <c r="SHU116" s="23"/>
      <c r="SHV116" s="23"/>
      <c r="SHW116" s="23"/>
      <c r="SHX116" s="23"/>
      <c r="SHY116" s="23"/>
      <c r="SHZ116" s="23"/>
      <c r="SIA116" s="23"/>
      <c r="SIB116" s="23"/>
      <c r="SIC116" s="23"/>
      <c r="SID116" s="23"/>
      <c r="SIE116" s="23"/>
      <c r="SIF116" s="23"/>
      <c r="SIG116" s="23"/>
      <c r="SIH116" s="23"/>
      <c r="SII116" s="23"/>
      <c r="SIJ116" s="23"/>
      <c r="SIK116" s="23"/>
      <c r="SIL116" s="22"/>
      <c r="SIM116" s="23"/>
      <c r="SIN116" s="23"/>
      <c r="SIO116" s="23"/>
      <c r="SIP116" s="23"/>
      <c r="SIQ116" s="23"/>
      <c r="SIR116" s="23"/>
      <c r="SIS116" s="23"/>
      <c r="SIT116" s="23"/>
      <c r="SIU116" s="23"/>
      <c r="SIV116" s="23"/>
      <c r="SIW116" s="23"/>
      <c r="SIX116" s="23"/>
      <c r="SIY116" s="23"/>
      <c r="SIZ116" s="23"/>
      <c r="SJA116" s="23"/>
      <c r="SJB116" s="23"/>
      <c r="SJC116" s="23"/>
      <c r="SJD116" s="23"/>
      <c r="SJE116" s="23"/>
      <c r="SJF116" s="23"/>
      <c r="SJG116" s="23"/>
      <c r="SJH116" s="22"/>
      <c r="SJI116" s="23"/>
      <c r="SJJ116" s="23"/>
      <c r="SJK116" s="23"/>
      <c r="SJL116" s="23"/>
      <c r="SJM116" s="23"/>
      <c r="SJN116" s="23"/>
      <c r="SJO116" s="23"/>
      <c r="SJP116" s="23"/>
      <c r="SJQ116" s="23"/>
      <c r="SJR116" s="23"/>
      <c r="SJS116" s="23"/>
      <c r="SJT116" s="23"/>
      <c r="SJU116" s="23"/>
      <c r="SJV116" s="23"/>
      <c r="SJW116" s="23"/>
      <c r="SJX116" s="23"/>
      <c r="SJY116" s="23"/>
      <c r="SJZ116" s="23"/>
      <c r="SKA116" s="23"/>
      <c r="SKB116" s="23"/>
      <c r="SKC116" s="23"/>
      <c r="SKD116" s="22"/>
      <c r="SKE116" s="23"/>
      <c r="SKF116" s="23"/>
      <c r="SKG116" s="23"/>
      <c r="SKH116" s="23"/>
      <c r="SKI116" s="23"/>
      <c r="SKJ116" s="23"/>
      <c r="SKK116" s="23"/>
      <c r="SKL116" s="23"/>
      <c r="SKM116" s="23"/>
      <c r="SKN116" s="23"/>
      <c r="SKO116" s="23"/>
      <c r="SKP116" s="23"/>
      <c r="SKQ116" s="23"/>
      <c r="SKR116" s="23"/>
      <c r="SKS116" s="23"/>
      <c r="SKT116" s="23"/>
      <c r="SKU116" s="23"/>
      <c r="SKV116" s="23"/>
      <c r="SKW116" s="23"/>
      <c r="SKX116" s="23"/>
      <c r="SKY116" s="23"/>
      <c r="SKZ116" s="22"/>
      <c r="SLA116" s="23"/>
      <c r="SLB116" s="23"/>
      <c r="SLC116" s="23"/>
      <c r="SLD116" s="23"/>
      <c r="SLE116" s="23"/>
      <c r="SLF116" s="23"/>
      <c r="SLG116" s="23"/>
      <c r="SLH116" s="23"/>
      <c r="SLI116" s="23"/>
      <c r="SLJ116" s="23"/>
      <c r="SLK116" s="23"/>
      <c r="SLL116" s="23"/>
      <c r="SLM116" s="23"/>
      <c r="SLN116" s="23"/>
      <c r="SLO116" s="23"/>
      <c r="SLP116" s="23"/>
      <c r="SLQ116" s="23"/>
      <c r="SLR116" s="23"/>
      <c r="SLS116" s="23"/>
      <c r="SLT116" s="23"/>
      <c r="SLU116" s="23"/>
      <c r="SLV116" s="22"/>
      <c r="SLW116" s="23"/>
      <c r="SLX116" s="23"/>
      <c r="SLY116" s="23"/>
      <c r="SLZ116" s="23"/>
      <c r="SMA116" s="23"/>
      <c r="SMB116" s="23"/>
      <c r="SMC116" s="23"/>
      <c r="SMD116" s="23"/>
      <c r="SME116" s="23"/>
      <c r="SMF116" s="23"/>
      <c r="SMG116" s="23"/>
      <c r="SMH116" s="23"/>
      <c r="SMI116" s="23"/>
      <c r="SMJ116" s="23"/>
      <c r="SMK116" s="23"/>
      <c r="SML116" s="23"/>
      <c r="SMM116" s="23"/>
      <c r="SMN116" s="23"/>
      <c r="SMO116" s="23"/>
      <c r="SMP116" s="23"/>
      <c r="SMQ116" s="23"/>
      <c r="SMR116" s="22"/>
      <c r="SMS116" s="23"/>
      <c r="SMT116" s="23"/>
      <c r="SMU116" s="23"/>
      <c r="SMV116" s="23"/>
      <c r="SMW116" s="23"/>
      <c r="SMX116" s="23"/>
      <c r="SMY116" s="23"/>
      <c r="SMZ116" s="23"/>
      <c r="SNA116" s="23"/>
      <c r="SNB116" s="23"/>
      <c r="SNC116" s="23"/>
      <c r="SND116" s="23"/>
      <c r="SNE116" s="23"/>
      <c r="SNF116" s="23"/>
      <c r="SNG116" s="23"/>
      <c r="SNH116" s="23"/>
      <c r="SNI116" s="23"/>
      <c r="SNJ116" s="23"/>
      <c r="SNK116" s="23"/>
      <c r="SNL116" s="23"/>
      <c r="SNM116" s="23"/>
      <c r="SNN116" s="22"/>
      <c r="SNO116" s="23"/>
      <c r="SNP116" s="23"/>
      <c r="SNQ116" s="23"/>
      <c r="SNR116" s="23"/>
      <c r="SNS116" s="23"/>
      <c r="SNT116" s="23"/>
      <c r="SNU116" s="23"/>
      <c r="SNV116" s="23"/>
      <c r="SNW116" s="23"/>
      <c r="SNX116" s="23"/>
      <c r="SNY116" s="23"/>
      <c r="SNZ116" s="23"/>
      <c r="SOA116" s="23"/>
      <c r="SOB116" s="23"/>
      <c r="SOC116" s="23"/>
      <c r="SOD116" s="23"/>
      <c r="SOE116" s="23"/>
      <c r="SOF116" s="23"/>
      <c r="SOG116" s="23"/>
      <c r="SOH116" s="23"/>
      <c r="SOI116" s="23"/>
      <c r="SOJ116" s="22"/>
      <c r="SOK116" s="23"/>
      <c r="SOL116" s="23"/>
      <c r="SOM116" s="23"/>
      <c r="SON116" s="23"/>
      <c r="SOO116" s="23"/>
      <c r="SOP116" s="23"/>
      <c r="SOQ116" s="23"/>
      <c r="SOR116" s="23"/>
      <c r="SOS116" s="23"/>
      <c r="SOT116" s="23"/>
      <c r="SOU116" s="23"/>
      <c r="SOV116" s="23"/>
      <c r="SOW116" s="23"/>
      <c r="SOX116" s="23"/>
      <c r="SOY116" s="23"/>
      <c r="SOZ116" s="23"/>
      <c r="SPA116" s="23"/>
      <c r="SPB116" s="23"/>
      <c r="SPC116" s="23"/>
      <c r="SPD116" s="23"/>
      <c r="SPE116" s="23"/>
      <c r="SPF116" s="22"/>
      <c r="SPG116" s="23"/>
      <c r="SPH116" s="23"/>
      <c r="SPI116" s="23"/>
      <c r="SPJ116" s="23"/>
      <c r="SPK116" s="23"/>
      <c r="SPL116" s="23"/>
      <c r="SPM116" s="23"/>
      <c r="SPN116" s="23"/>
      <c r="SPO116" s="23"/>
      <c r="SPP116" s="23"/>
      <c r="SPQ116" s="23"/>
      <c r="SPR116" s="23"/>
      <c r="SPS116" s="23"/>
      <c r="SPT116" s="23"/>
      <c r="SPU116" s="23"/>
      <c r="SPV116" s="23"/>
      <c r="SPW116" s="23"/>
      <c r="SPX116" s="23"/>
      <c r="SPY116" s="23"/>
      <c r="SPZ116" s="23"/>
      <c r="SQA116" s="23"/>
      <c r="SQB116" s="22"/>
      <c r="SQC116" s="23"/>
      <c r="SQD116" s="23"/>
      <c r="SQE116" s="23"/>
      <c r="SQF116" s="23"/>
      <c r="SQG116" s="23"/>
      <c r="SQH116" s="23"/>
      <c r="SQI116" s="23"/>
      <c r="SQJ116" s="23"/>
      <c r="SQK116" s="23"/>
      <c r="SQL116" s="23"/>
      <c r="SQM116" s="23"/>
      <c r="SQN116" s="23"/>
      <c r="SQO116" s="23"/>
      <c r="SQP116" s="23"/>
      <c r="SQQ116" s="23"/>
      <c r="SQR116" s="23"/>
      <c r="SQS116" s="23"/>
      <c r="SQT116" s="23"/>
      <c r="SQU116" s="23"/>
      <c r="SQV116" s="23"/>
      <c r="SQW116" s="23"/>
      <c r="SQX116" s="22"/>
      <c r="SQY116" s="23"/>
      <c r="SQZ116" s="23"/>
      <c r="SRA116" s="23"/>
      <c r="SRB116" s="23"/>
      <c r="SRC116" s="23"/>
      <c r="SRD116" s="23"/>
      <c r="SRE116" s="23"/>
      <c r="SRF116" s="23"/>
      <c r="SRG116" s="23"/>
      <c r="SRH116" s="23"/>
      <c r="SRI116" s="23"/>
      <c r="SRJ116" s="23"/>
      <c r="SRK116" s="23"/>
      <c r="SRL116" s="23"/>
      <c r="SRM116" s="23"/>
      <c r="SRN116" s="23"/>
      <c r="SRO116" s="23"/>
      <c r="SRP116" s="23"/>
      <c r="SRQ116" s="23"/>
      <c r="SRR116" s="23"/>
      <c r="SRS116" s="23"/>
      <c r="SRT116" s="22"/>
      <c r="SRU116" s="23"/>
      <c r="SRV116" s="23"/>
      <c r="SRW116" s="23"/>
      <c r="SRX116" s="23"/>
      <c r="SRY116" s="23"/>
      <c r="SRZ116" s="23"/>
      <c r="SSA116" s="23"/>
      <c r="SSB116" s="23"/>
      <c r="SSC116" s="23"/>
      <c r="SSD116" s="23"/>
      <c r="SSE116" s="23"/>
      <c r="SSF116" s="23"/>
      <c r="SSG116" s="23"/>
      <c r="SSH116" s="23"/>
      <c r="SSI116" s="23"/>
      <c r="SSJ116" s="23"/>
      <c r="SSK116" s="23"/>
      <c r="SSL116" s="23"/>
      <c r="SSM116" s="23"/>
      <c r="SSN116" s="23"/>
      <c r="SSO116" s="23"/>
      <c r="SSP116" s="22"/>
      <c r="SSQ116" s="23"/>
      <c r="SSR116" s="23"/>
      <c r="SSS116" s="23"/>
      <c r="SST116" s="23"/>
      <c r="SSU116" s="23"/>
      <c r="SSV116" s="23"/>
      <c r="SSW116" s="23"/>
      <c r="SSX116" s="23"/>
      <c r="SSY116" s="23"/>
      <c r="SSZ116" s="23"/>
      <c r="STA116" s="23"/>
      <c r="STB116" s="23"/>
      <c r="STC116" s="23"/>
      <c r="STD116" s="23"/>
      <c r="STE116" s="23"/>
      <c r="STF116" s="23"/>
      <c r="STG116" s="23"/>
      <c r="STH116" s="23"/>
      <c r="STI116" s="23"/>
      <c r="STJ116" s="23"/>
      <c r="STK116" s="23"/>
      <c r="STL116" s="22"/>
      <c r="STM116" s="23"/>
      <c r="STN116" s="23"/>
      <c r="STO116" s="23"/>
      <c r="STP116" s="23"/>
      <c r="STQ116" s="23"/>
      <c r="STR116" s="23"/>
      <c r="STS116" s="23"/>
      <c r="STT116" s="23"/>
      <c r="STU116" s="23"/>
      <c r="STV116" s="23"/>
      <c r="STW116" s="23"/>
      <c r="STX116" s="23"/>
      <c r="STY116" s="23"/>
      <c r="STZ116" s="23"/>
      <c r="SUA116" s="23"/>
      <c r="SUB116" s="23"/>
      <c r="SUC116" s="23"/>
      <c r="SUD116" s="23"/>
      <c r="SUE116" s="23"/>
      <c r="SUF116" s="23"/>
      <c r="SUG116" s="23"/>
      <c r="SUH116" s="22"/>
      <c r="SUI116" s="23"/>
      <c r="SUJ116" s="23"/>
      <c r="SUK116" s="23"/>
      <c r="SUL116" s="23"/>
      <c r="SUM116" s="23"/>
      <c r="SUN116" s="23"/>
      <c r="SUO116" s="23"/>
      <c r="SUP116" s="23"/>
      <c r="SUQ116" s="23"/>
      <c r="SUR116" s="23"/>
      <c r="SUS116" s="23"/>
      <c r="SUT116" s="23"/>
      <c r="SUU116" s="23"/>
      <c r="SUV116" s="23"/>
      <c r="SUW116" s="23"/>
      <c r="SUX116" s="23"/>
      <c r="SUY116" s="23"/>
      <c r="SUZ116" s="23"/>
      <c r="SVA116" s="23"/>
      <c r="SVB116" s="23"/>
      <c r="SVC116" s="23"/>
      <c r="SVD116" s="22"/>
      <c r="SVE116" s="23"/>
      <c r="SVF116" s="23"/>
      <c r="SVG116" s="23"/>
      <c r="SVH116" s="23"/>
      <c r="SVI116" s="23"/>
      <c r="SVJ116" s="23"/>
      <c r="SVK116" s="23"/>
      <c r="SVL116" s="23"/>
      <c r="SVM116" s="23"/>
      <c r="SVN116" s="23"/>
      <c r="SVO116" s="23"/>
      <c r="SVP116" s="23"/>
      <c r="SVQ116" s="23"/>
      <c r="SVR116" s="23"/>
      <c r="SVS116" s="23"/>
      <c r="SVT116" s="23"/>
      <c r="SVU116" s="23"/>
      <c r="SVV116" s="23"/>
      <c r="SVW116" s="23"/>
      <c r="SVX116" s="23"/>
      <c r="SVY116" s="23"/>
      <c r="SVZ116" s="22"/>
      <c r="SWA116" s="23"/>
      <c r="SWB116" s="23"/>
      <c r="SWC116" s="23"/>
      <c r="SWD116" s="23"/>
      <c r="SWE116" s="23"/>
      <c r="SWF116" s="23"/>
      <c r="SWG116" s="23"/>
      <c r="SWH116" s="23"/>
      <c r="SWI116" s="23"/>
      <c r="SWJ116" s="23"/>
      <c r="SWK116" s="23"/>
      <c r="SWL116" s="23"/>
      <c r="SWM116" s="23"/>
      <c r="SWN116" s="23"/>
      <c r="SWO116" s="23"/>
      <c r="SWP116" s="23"/>
      <c r="SWQ116" s="23"/>
      <c r="SWR116" s="23"/>
      <c r="SWS116" s="23"/>
      <c r="SWT116" s="23"/>
      <c r="SWU116" s="23"/>
      <c r="SWV116" s="22"/>
      <c r="SWW116" s="23"/>
      <c r="SWX116" s="23"/>
      <c r="SWY116" s="23"/>
      <c r="SWZ116" s="23"/>
      <c r="SXA116" s="23"/>
      <c r="SXB116" s="23"/>
      <c r="SXC116" s="23"/>
      <c r="SXD116" s="23"/>
      <c r="SXE116" s="23"/>
      <c r="SXF116" s="23"/>
      <c r="SXG116" s="23"/>
      <c r="SXH116" s="23"/>
      <c r="SXI116" s="23"/>
      <c r="SXJ116" s="23"/>
      <c r="SXK116" s="23"/>
      <c r="SXL116" s="23"/>
      <c r="SXM116" s="23"/>
      <c r="SXN116" s="23"/>
      <c r="SXO116" s="23"/>
      <c r="SXP116" s="23"/>
      <c r="SXQ116" s="23"/>
      <c r="SXR116" s="22"/>
      <c r="SXS116" s="23"/>
      <c r="SXT116" s="23"/>
      <c r="SXU116" s="23"/>
      <c r="SXV116" s="23"/>
      <c r="SXW116" s="23"/>
      <c r="SXX116" s="23"/>
      <c r="SXY116" s="23"/>
      <c r="SXZ116" s="23"/>
      <c r="SYA116" s="23"/>
      <c r="SYB116" s="23"/>
      <c r="SYC116" s="23"/>
      <c r="SYD116" s="23"/>
      <c r="SYE116" s="23"/>
      <c r="SYF116" s="23"/>
      <c r="SYG116" s="23"/>
      <c r="SYH116" s="23"/>
      <c r="SYI116" s="23"/>
      <c r="SYJ116" s="23"/>
      <c r="SYK116" s="23"/>
      <c r="SYL116" s="23"/>
      <c r="SYM116" s="23"/>
      <c r="SYN116" s="22"/>
      <c r="SYO116" s="23"/>
      <c r="SYP116" s="23"/>
      <c r="SYQ116" s="23"/>
      <c r="SYR116" s="23"/>
      <c r="SYS116" s="23"/>
      <c r="SYT116" s="23"/>
      <c r="SYU116" s="23"/>
      <c r="SYV116" s="23"/>
      <c r="SYW116" s="23"/>
      <c r="SYX116" s="23"/>
      <c r="SYY116" s="23"/>
      <c r="SYZ116" s="23"/>
      <c r="SZA116" s="23"/>
      <c r="SZB116" s="23"/>
      <c r="SZC116" s="23"/>
      <c r="SZD116" s="23"/>
      <c r="SZE116" s="23"/>
      <c r="SZF116" s="23"/>
      <c r="SZG116" s="23"/>
      <c r="SZH116" s="23"/>
      <c r="SZI116" s="23"/>
      <c r="SZJ116" s="22"/>
      <c r="SZK116" s="23"/>
      <c r="SZL116" s="23"/>
      <c r="SZM116" s="23"/>
      <c r="SZN116" s="23"/>
      <c r="SZO116" s="23"/>
      <c r="SZP116" s="23"/>
      <c r="SZQ116" s="23"/>
      <c r="SZR116" s="23"/>
      <c r="SZS116" s="23"/>
      <c r="SZT116" s="23"/>
      <c r="SZU116" s="23"/>
      <c r="SZV116" s="23"/>
      <c r="SZW116" s="23"/>
      <c r="SZX116" s="23"/>
      <c r="SZY116" s="23"/>
      <c r="SZZ116" s="23"/>
      <c r="TAA116" s="23"/>
      <c r="TAB116" s="23"/>
      <c r="TAC116" s="23"/>
      <c r="TAD116" s="23"/>
      <c r="TAE116" s="23"/>
      <c r="TAF116" s="22"/>
      <c r="TAG116" s="23"/>
      <c r="TAH116" s="23"/>
      <c r="TAI116" s="23"/>
      <c r="TAJ116" s="23"/>
      <c r="TAK116" s="23"/>
      <c r="TAL116" s="23"/>
      <c r="TAM116" s="23"/>
      <c r="TAN116" s="23"/>
      <c r="TAO116" s="23"/>
      <c r="TAP116" s="23"/>
      <c r="TAQ116" s="23"/>
      <c r="TAR116" s="23"/>
      <c r="TAS116" s="23"/>
      <c r="TAT116" s="23"/>
      <c r="TAU116" s="23"/>
      <c r="TAV116" s="23"/>
      <c r="TAW116" s="23"/>
      <c r="TAX116" s="23"/>
      <c r="TAY116" s="23"/>
      <c r="TAZ116" s="23"/>
      <c r="TBA116" s="23"/>
      <c r="TBB116" s="22"/>
      <c r="TBC116" s="23"/>
      <c r="TBD116" s="23"/>
      <c r="TBE116" s="23"/>
      <c r="TBF116" s="23"/>
      <c r="TBG116" s="23"/>
      <c r="TBH116" s="23"/>
      <c r="TBI116" s="23"/>
      <c r="TBJ116" s="23"/>
      <c r="TBK116" s="23"/>
      <c r="TBL116" s="23"/>
      <c r="TBM116" s="23"/>
      <c r="TBN116" s="23"/>
      <c r="TBO116" s="23"/>
      <c r="TBP116" s="23"/>
      <c r="TBQ116" s="23"/>
      <c r="TBR116" s="23"/>
      <c r="TBS116" s="23"/>
      <c r="TBT116" s="23"/>
      <c r="TBU116" s="23"/>
      <c r="TBV116" s="23"/>
      <c r="TBW116" s="23"/>
      <c r="TBX116" s="22"/>
      <c r="TBY116" s="23"/>
      <c r="TBZ116" s="23"/>
      <c r="TCA116" s="23"/>
      <c r="TCB116" s="23"/>
      <c r="TCC116" s="23"/>
      <c r="TCD116" s="23"/>
      <c r="TCE116" s="23"/>
      <c r="TCF116" s="23"/>
      <c r="TCG116" s="23"/>
      <c r="TCH116" s="23"/>
      <c r="TCI116" s="23"/>
      <c r="TCJ116" s="23"/>
      <c r="TCK116" s="23"/>
      <c r="TCL116" s="23"/>
      <c r="TCM116" s="23"/>
      <c r="TCN116" s="23"/>
      <c r="TCO116" s="23"/>
      <c r="TCP116" s="23"/>
      <c r="TCQ116" s="23"/>
      <c r="TCR116" s="23"/>
      <c r="TCS116" s="23"/>
      <c r="TCT116" s="22"/>
      <c r="TCU116" s="23"/>
      <c r="TCV116" s="23"/>
      <c r="TCW116" s="23"/>
      <c r="TCX116" s="23"/>
      <c r="TCY116" s="23"/>
      <c r="TCZ116" s="23"/>
      <c r="TDA116" s="23"/>
      <c r="TDB116" s="23"/>
      <c r="TDC116" s="23"/>
      <c r="TDD116" s="23"/>
      <c r="TDE116" s="23"/>
      <c r="TDF116" s="23"/>
      <c r="TDG116" s="23"/>
      <c r="TDH116" s="23"/>
      <c r="TDI116" s="23"/>
      <c r="TDJ116" s="23"/>
      <c r="TDK116" s="23"/>
      <c r="TDL116" s="23"/>
      <c r="TDM116" s="23"/>
      <c r="TDN116" s="23"/>
      <c r="TDO116" s="23"/>
      <c r="TDP116" s="22"/>
      <c r="TDQ116" s="23"/>
      <c r="TDR116" s="23"/>
      <c r="TDS116" s="23"/>
      <c r="TDT116" s="23"/>
      <c r="TDU116" s="23"/>
      <c r="TDV116" s="23"/>
      <c r="TDW116" s="23"/>
      <c r="TDX116" s="23"/>
      <c r="TDY116" s="23"/>
      <c r="TDZ116" s="23"/>
      <c r="TEA116" s="23"/>
      <c r="TEB116" s="23"/>
      <c r="TEC116" s="23"/>
      <c r="TED116" s="23"/>
      <c r="TEE116" s="23"/>
      <c r="TEF116" s="23"/>
      <c r="TEG116" s="23"/>
      <c r="TEH116" s="23"/>
      <c r="TEI116" s="23"/>
      <c r="TEJ116" s="23"/>
      <c r="TEK116" s="23"/>
      <c r="TEL116" s="22"/>
      <c r="TEM116" s="23"/>
      <c r="TEN116" s="23"/>
      <c r="TEO116" s="23"/>
      <c r="TEP116" s="23"/>
      <c r="TEQ116" s="23"/>
      <c r="TER116" s="23"/>
      <c r="TES116" s="23"/>
      <c r="TET116" s="23"/>
      <c r="TEU116" s="23"/>
      <c r="TEV116" s="23"/>
      <c r="TEW116" s="23"/>
      <c r="TEX116" s="23"/>
      <c r="TEY116" s="23"/>
      <c r="TEZ116" s="23"/>
      <c r="TFA116" s="23"/>
      <c r="TFB116" s="23"/>
      <c r="TFC116" s="23"/>
      <c r="TFD116" s="23"/>
      <c r="TFE116" s="23"/>
      <c r="TFF116" s="23"/>
      <c r="TFG116" s="23"/>
      <c r="TFH116" s="22"/>
      <c r="TFI116" s="23"/>
      <c r="TFJ116" s="23"/>
      <c r="TFK116" s="23"/>
      <c r="TFL116" s="23"/>
      <c r="TFM116" s="23"/>
      <c r="TFN116" s="23"/>
      <c r="TFO116" s="23"/>
      <c r="TFP116" s="23"/>
      <c r="TFQ116" s="23"/>
      <c r="TFR116" s="23"/>
      <c r="TFS116" s="23"/>
      <c r="TFT116" s="23"/>
      <c r="TFU116" s="23"/>
      <c r="TFV116" s="23"/>
      <c r="TFW116" s="23"/>
      <c r="TFX116" s="23"/>
      <c r="TFY116" s="23"/>
      <c r="TFZ116" s="23"/>
      <c r="TGA116" s="23"/>
      <c r="TGB116" s="23"/>
      <c r="TGC116" s="23"/>
      <c r="TGD116" s="22"/>
      <c r="TGE116" s="23"/>
      <c r="TGF116" s="23"/>
      <c r="TGG116" s="23"/>
      <c r="TGH116" s="23"/>
      <c r="TGI116" s="23"/>
      <c r="TGJ116" s="23"/>
      <c r="TGK116" s="23"/>
      <c r="TGL116" s="23"/>
      <c r="TGM116" s="23"/>
      <c r="TGN116" s="23"/>
      <c r="TGO116" s="23"/>
      <c r="TGP116" s="23"/>
      <c r="TGQ116" s="23"/>
      <c r="TGR116" s="23"/>
      <c r="TGS116" s="23"/>
      <c r="TGT116" s="23"/>
      <c r="TGU116" s="23"/>
      <c r="TGV116" s="23"/>
      <c r="TGW116" s="23"/>
      <c r="TGX116" s="23"/>
      <c r="TGY116" s="23"/>
      <c r="TGZ116" s="22"/>
      <c r="THA116" s="23"/>
      <c r="THB116" s="23"/>
      <c r="THC116" s="23"/>
      <c r="THD116" s="23"/>
      <c r="THE116" s="23"/>
      <c r="THF116" s="23"/>
      <c r="THG116" s="23"/>
      <c r="THH116" s="23"/>
      <c r="THI116" s="23"/>
      <c r="THJ116" s="23"/>
      <c r="THK116" s="23"/>
      <c r="THL116" s="23"/>
      <c r="THM116" s="23"/>
      <c r="THN116" s="23"/>
      <c r="THO116" s="23"/>
      <c r="THP116" s="23"/>
      <c r="THQ116" s="23"/>
      <c r="THR116" s="23"/>
      <c r="THS116" s="23"/>
      <c r="THT116" s="23"/>
      <c r="THU116" s="23"/>
      <c r="THV116" s="22"/>
      <c r="THW116" s="23"/>
      <c r="THX116" s="23"/>
      <c r="THY116" s="23"/>
      <c r="THZ116" s="23"/>
      <c r="TIA116" s="23"/>
      <c r="TIB116" s="23"/>
      <c r="TIC116" s="23"/>
      <c r="TID116" s="23"/>
      <c r="TIE116" s="23"/>
      <c r="TIF116" s="23"/>
      <c r="TIG116" s="23"/>
      <c r="TIH116" s="23"/>
      <c r="TII116" s="23"/>
      <c r="TIJ116" s="23"/>
      <c r="TIK116" s="23"/>
      <c r="TIL116" s="23"/>
      <c r="TIM116" s="23"/>
      <c r="TIN116" s="23"/>
      <c r="TIO116" s="23"/>
      <c r="TIP116" s="23"/>
      <c r="TIQ116" s="23"/>
      <c r="TIR116" s="22"/>
      <c r="TIS116" s="23"/>
      <c r="TIT116" s="23"/>
      <c r="TIU116" s="23"/>
      <c r="TIV116" s="23"/>
      <c r="TIW116" s="23"/>
      <c r="TIX116" s="23"/>
      <c r="TIY116" s="23"/>
      <c r="TIZ116" s="23"/>
      <c r="TJA116" s="23"/>
      <c r="TJB116" s="23"/>
      <c r="TJC116" s="23"/>
      <c r="TJD116" s="23"/>
      <c r="TJE116" s="23"/>
      <c r="TJF116" s="23"/>
      <c r="TJG116" s="23"/>
      <c r="TJH116" s="23"/>
      <c r="TJI116" s="23"/>
      <c r="TJJ116" s="23"/>
      <c r="TJK116" s="23"/>
      <c r="TJL116" s="23"/>
      <c r="TJM116" s="23"/>
      <c r="TJN116" s="22"/>
      <c r="TJO116" s="23"/>
      <c r="TJP116" s="23"/>
      <c r="TJQ116" s="23"/>
      <c r="TJR116" s="23"/>
      <c r="TJS116" s="23"/>
      <c r="TJT116" s="23"/>
      <c r="TJU116" s="23"/>
      <c r="TJV116" s="23"/>
      <c r="TJW116" s="23"/>
      <c r="TJX116" s="23"/>
      <c r="TJY116" s="23"/>
      <c r="TJZ116" s="23"/>
      <c r="TKA116" s="23"/>
      <c r="TKB116" s="23"/>
      <c r="TKC116" s="23"/>
      <c r="TKD116" s="23"/>
      <c r="TKE116" s="23"/>
      <c r="TKF116" s="23"/>
      <c r="TKG116" s="23"/>
      <c r="TKH116" s="23"/>
      <c r="TKI116" s="23"/>
      <c r="TKJ116" s="22"/>
      <c r="TKK116" s="23"/>
      <c r="TKL116" s="23"/>
      <c r="TKM116" s="23"/>
      <c r="TKN116" s="23"/>
      <c r="TKO116" s="23"/>
      <c r="TKP116" s="23"/>
      <c r="TKQ116" s="23"/>
      <c r="TKR116" s="23"/>
      <c r="TKS116" s="23"/>
      <c r="TKT116" s="23"/>
      <c r="TKU116" s="23"/>
      <c r="TKV116" s="23"/>
      <c r="TKW116" s="23"/>
      <c r="TKX116" s="23"/>
      <c r="TKY116" s="23"/>
      <c r="TKZ116" s="23"/>
      <c r="TLA116" s="23"/>
      <c r="TLB116" s="23"/>
      <c r="TLC116" s="23"/>
      <c r="TLD116" s="23"/>
      <c r="TLE116" s="23"/>
      <c r="TLF116" s="22"/>
      <c r="TLG116" s="23"/>
      <c r="TLH116" s="23"/>
      <c r="TLI116" s="23"/>
      <c r="TLJ116" s="23"/>
      <c r="TLK116" s="23"/>
      <c r="TLL116" s="23"/>
      <c r="TLM116" s="23"/>
      <c r="TLN116" s="23"/>
      <c r="TLO116" s="23"/>
      <c r="TLP116" s="23"/>
      <c r="TLQ116" s="23"/>
      <c r="TLR116" s="23"/>
      <c r="TLS116" s="23"/>
      <c r="TLT116" s="23"/>
      <c r="TLU116" s="23"/>
      <c r="TLV116" s="23"/>
      <c r="TLW116" s="23"/>
      <c r="TLX116" s="23"/>
      <c r="TLY116" s="23"/>
      <c r="TLZ116" s="23"/>
      <c r="TMA116" s="23"/>
      <c r="TMB116" s="22"/>
      <c r="TMC116" s="23"/>
      <c r="TMD116" s="23"/>
      <c r="TME116" s="23"/>
      <c r="TMF116" s="23"/>
      <c r="TMG116" s="23"/>
      <c r="TMH116" s="23"/>
      <c r="TMI116" s="23"/>
      <c r="TMJ116" s="23"/>
      <c r="TMK116" s="23"/>
      <c r="TML116" s="23"/>
      <c r="TMM116" s="23"/>
      <c r="TMN116" s="23"/>
      <c r="TMO116" s="23"/>
      <c r="TMP116" s="23"/>
      <c r="TMQ116" s="23"/>
      <c r="TMR116" s="23"/>
      <c r="TMS116" s="23"/>
      <c r="TMT116" s="23"/>
      <c r="TMU116" s="23"/>
      <c r="TMV116" s="23"/>
      <c r="TMW116" s="23"/>
      <c r="TMX116" s="22"/>
      <c r="TMY116" s="23"/>
      <c r="TMZ116" s="23"/>
      <c r="TNA116" s="23"/>
      <c r="TNB116" s="23"/>
      <c r="TNC116" s="23"/>
      <c r="TND116" s="23"/>
      <c r="TNE116" s="23"/>
      <c r="TNF116" s="23"/>
      <c r="TNG116" s="23"/>
      <c r="TNH116" s="23"/>
      <c r="TNI116" s="23"/>
      <c r="TNJ116" s="23"/>
      <c r="TNK116" s="23"/>
      <c r="TNL116" s="23"/>
      <c r="TNM116" s="23"/>
      <c r="TNN116" s="23"/>
      <c r="TNO116" s="23"/>
      <c r="TNP116" s="23"/>
      <c r="TNQ116" s="23"/>
      <c r="TNR116" s="23"/>
      <c r="TNS116" s="23"/>
      <c r="TNT116" s="22"/>
      <c r="TNU116" s="23"/>
      <c r="TNV116" s="23"/>
      <c r="TNW116" s="23"/>
      <c r="TNX116" s="23"/>
      <c r="TNY116" s="23"/>
      <c r="TNZ116" s="23"/>
      <c r="TOA116" s="23"/>
      <c r="TOB116" s="23"/>
      <c r="TOC116" s="23"/>
      <c r="TOD116" s="23"/>
      <c r="TOE116" s="23"/>
      <c r="TOF116" s="23"/>
      <c r="TOG116" s="23"/>
      <c r="TOH116" s="23"/>
      <c r="TOI116" s="23"/>
      <c r="TOJ116" s="23"/>
      <c r="TOK116" s="23"/>
      <c r="TOL116" s="23"/>
      <c r="TOM116" s="23"/>
      <c r="TON116" s="23"/>
      <c r="TOO116" s="23"/>
      <c r="TOP116" s="22"/>
      <c r="TOQ116" s="23"/>
      <c r="TOR116" s="23"/>
      <c r="TOS116" s="23"/>
      <c r="TOT116" s="23"/>
      <c r="TOU116" s="23"/>
      <c r="TOV116" s="23"/>
      <c r="TOW116" s="23"/>
      <c r="TOX116" s="23"/>
      <c r="TOY116" s="23"/>
      <c r="TOZ116" s="23"/>
      <c r="TPA116" s="23"/>
      <c r="TPB116" s="23"/>
      <c r="TPC116" s="23"/>
      <c r="TPD116" s="23"/>
      <c r="TPE116" s="23"/>
      <c r="TPF116" s="23"/>
      <c r="TPG116" s="23"/>
      <c r="TPH116" s="23"/>
      <c r="TPI116" s="23"/>
      <c r="TPJ116" s="23"/>
      <c r="TPK116" s="23"/>
      <c r="TPL116" s="22"/>
      <c r="TPM116" s="23"/>
      <c r="TPN116" s="23"/>
      <c r="TPO116" s="23"/>
      <c r="TPP116" s="23"/>
      <c r="TPQ116" s="23"/>
      <c r="TPR116" s="23"/>
      <c r="TPS116" s="23"/>
      <c r="TPT116" s="23"/>
      <c r="TPU116" s="23"/>
      <c r="TPV116" s="23"/>
      <c r="TPW116" s="23"/>
      <c r="TPX116" s="23"/>
      <c r="TPY116" s="23"/>
      <c r="TPZ116" s="23"/>
      <c r="TQA116" s="23"/>
      <c r="TQB116" s="23"/>
      <c r="TQC116" s="23"/>
      <c r="TQD116" s="23"/>
      <c r="TQE116" s="23"/>
      <c r="TQF116" s="23"/>
      <c r="TQG116" s="23"/>
      <c r="TQH116" s="22"/>
      <c r="TQI116" s="23"/>
      <c r="TQJ116" s="23"/>
      <c r="TQK116" s="23"/>
      <c r="TQL116" s="23"/>
      <c r="TQM116" s="23"/>
      <c r="TQN116" s="23"/>
      <c r="TQO116" s="23"/>
      <c r="TQP116" s="23"/>
      <c r="TQQ116" s="23"/>
      <c r="TQR116" s="23"/>
      <c r="TQS116" s="23"/>
      <c r="TQT116" s="23"/>
      <c r="TQU116" s="23"/>
      <c r="TQV116" s="23"/>
      <c r="TQW116" s="23"/>
      <c r="TQX116" s="23"/>
      <c r="TQY116" s="23"/>
      <c r="TQZ116" s="23"/>
      <c r="TRA116" s="23"/>
      <c r="TRB116" s="23"/>
      <c r="TRC116" s="23"/>
      <c r="TRD116" s="22"/>
      <c r="TRE116" s="23"/>
      <c r="TRF116" s="23"/>
      <c r="TRG116" s="23"/>
      <c r="TRH116" s="23"/>
      <c r="TRI116" s="23"/>
      <c r="TRJ116" s="23"/>
      <c r="TRK116" s="23"/>
      <c r="TRL116" s="23"/>
      <c r="TRM116" s="23"/>
      <c r="TRN116" s="23"/>
      <c r="TRO116" s="23"/>
      <c r="TRP116" s="23"/>
      <c r="TRQ116" s="23"/>
      <c r="TRR116" s="23"/>
      <c r="TRS116" s="23"/>
      <c r="TRT116" s="23"/>
      <c r="TRU116" s="23"/>
      <c r="TRV116" s="23"/>
      <c r="TRW116" s="23"/>
      <c r="TRX116" s="23"/>
      <c r="TRY116" s="23"/>
      <c r="TRZ116" s="22"/>
      <c r="TSA116" s="23"/>
      <c r="TSB116" s="23"/>
      <c r="TSC116" s="23"/>
      <c r="TSD116" s="23"/>
      <c r="TSE116" s="23"/>
      <c r="TSF116" s="23"/>
      <c r="TSG116" s="23"/>
      <c r="TSH116" s="23"/>
      <c r="TSI116" s="23"/>
      <c r="TSJ116" s="23"/>
      <c r="TSK116" s="23"/>
      <c r="TSL116" s="23"/>
      <c r="TSM116" s="23"/>
      <c r="TSN116" s="23"/>
      <c r="TSO116" s="23"/>
      <c r="TSP116" s="23"/>
      <c r="TSQ116" s="23"/>
      <c r="TSR116" s="23"/>
      <c r="TSS116" s="23"/>
      <c r="TST116" s="23"/>
      <c r="TSU116" s="23"/>
      <c r="TSV116" s="22"/>
      <c r="TSW116" s="23"/>
      <c r="TSX116" s="23"/>
      <c r="TSY116" s="23"/>
      <c r="TSZ116" s="23"/>
      <c r="TTA116" s="23"/>
      <c r="TTB116" s="23"/>
      <c r="TTC116" s="23"/>
      <c r="TTD116" s="23"/>
      <c r="TTE116" s="23"/>
      <c r="TTF116" s="23"/>
      <c r="TTG116" s="23"/>
      <c r="TTH116" s="23"/>
      <c r="TTI116" s="23"/>
      <c r="TTJ116" s="23"/>
      <c r="TTK116" s="23"/>
      <c r="TTL116" s="23"/>
      <c r="TTM116" s="23"/>
      <c r="TTN116" s="23"/>
      <c r="TTO116" s="23"/>
      <c r="TTP116" s="23"/>
      <c r="TTQ116" s="23"/>
      <c r="TTR116" s="22"/>
      <c r="TTS116" s="23"/>
      <c r="TTT116" s="23"/>
      <c r="TTU116" s="23"/>
      <c r="TTV116" s="23"/>
      <c r="TTW116" s="23"/>
      <c r="TTX116" s="23"/>
      <c r="TTY116" s="23"/>
      <c r="TTZ116" s="23"/>
      <c r="TUA116" s="23"/>
      <c r="TUB116" s="23"/>
      <c r="TUC116" s="23"/>
      <c r="TUD116" s="23"/>
      <c r="TUE116" s="23"/>
      <c r="TUF116" s="23"/>
      <c r="TUG116" s="23"/>
      <c r="TUH116" s="23"/>
      <c r="TUI116" s="23"/>
      <c r="TUJ116" s="23"/>
      <c r="TUK116" s="23"/>
      <c r="TUL116" s="23"/>
      <c r="TUM116" s="23"/>
      <c r="TUN116" s="22"/>
      <c r="TUO116" s="23"/>
      <c r="TUP116" s="23"/>
      <c r="TUQ116" s="23"/>
      <c r="TUR116" s="23"/>
      <c r="TUS116" s="23"/>
      <c r="TUT116" s="23"/>
      <c r="TUU116" s="23"/>
      <c r="TUV116" s="23"/>
      <c r="TUW116" s="23"/>
      <c r="TUX116" s="23"/>
      <c r="TUY116" s="23"/>
      <c r="TUZ116" s="23"/>
      <c r="TVA116" s="23"/>
      <c r="TVB116" s="23"/>
      <c r="TVC116" s="23"/>
      <c r="TVD116" s="23"/>
      <c r="TVE116" s="23"/>
      <c r="TVF116" s="23"/>
      <c r="TVG116" s="23"/>
      <c r="TVH116" s="23"/>
      <c r="TVI116" s="23"/>
      <c r="TVJ116" s="22"/>
      <c r="TVK116" s="23"/>
      <c r="TVL116" s="23"/>
      <c r="TVM116" s="23"/>
      <c r="TVN116" s="23"/>
      <c r="TVO116" s="23"/>
      <c r="TVP116" s="23"/>
      <c r="TVQ116" s="23"/>
      <c r="TVR116" s="23"/>
      <c r="TVS116" s="23"/>
      <c r="TVT116" s="23"/>
      <c r="TVU116" s="23"/>
      <c r="TVV116" s="23"/>
      <c r="TVW116" s="23"/>
      <c r="TVX116" s="23"/>
      <c r="TVY116" s="23"/>
      <c r="TVZ116" s="23"/>
      <c r="TWA116" s="23"/>
      <c r="TWB116" s="23"/>
      <c r="TWC116" s="23"/>
      <c r="TWD116" s="23"/>
      <c r="TWE116" s="23"/>
      <c r="TWF116" s="22"/>
      <c r="TWG116" s="23"/>
      <c r="TWH116" s="23"/>
      <c r="TWI116" s="23"/>
      <c r="TWJ116" s="23"/>
      <c r="TWK116" s="23"/>
      <c r="TWL116" s="23"/>
      <c r="TWM116" s="23"/>
      <c r="TWN116" s="23"/>
      <c r="TWO116" s="23"/>
      <c r="TWP116" s="23"/>
      <c r="TWQ116" s="23"/>
      <c r="TWR116" s="23"/>
      <c r="TWS116" s="23"/>
      <c r="TWT116" s="23"/>
      <c r="TWU116" s="23"/>
      <c r="TWV116" s="23"/>
      <c r="TWW116" s="23"/>
      <c r="TWX116" s="23"/>
      <c r="TWY116" s="23"/>
      <c r="TWZ116" s="23"/>
      <c r="TXA116" s="23"/>
      <c r="TXB116" s="22"/>
      <c r="TXC116" s="23"/>
      <c r="TXD116" s="23"/>
      <c r="TXE116" s="23"/>
      <c r="TXF116" s="23"/>
      <c r="TXG116" s="23"/>
      <c r="TXH116" s="23"/>
      <c r="TXI116" s="23"/>
      <c r="TXJ116" s="23"/>
      <c r="TXK116" s="23"/>
      <c r="TXL116" s="23"/>
      <c r="TXM116" s="23"/>
      <c r="TXN116" s="23"/>
      <c r="TXO116" s="23"/>
      <c r="TXP116" s="23"/>
      <c r="TXQ116" s="23"/>
      <c r="TXR116" s="23"/>
      <c r="TXS116" s="23"/>
      <c r="TXT116" s="23"/>
      <c r="TXU116" s="23"/>
      <c r="TXV116" s="23"/>
      <c r="TXW116" s="23"/>
      <c r="TXX116" s="22"/>
      <c r="TXY116" s="23"/>
      <c r="TXZ116" s="23"/>
      <c r="TYA116" s="23"/>
      <c r="TYB116" s="23"/>
      <c r="TYC116" s="23"/>
      <c r="TYD116" s="23"/>
      <c r="TYE116" s="23"/>
      <c r="TYF116" s="23"/>
      <c r="TYG116" s="23"/>
      <c r="TYH116" s="23"/>
      <c r="TYI116" s="23"/>
      <c r="TYJ116" s="23"/>
      <c r="TYK116" s="23"/>
      <c r="TYL116" s="23"/>
      <c r="TYM116" s="23"/>
      <c r="TYN116" s="23"/>
      <c r="TYO116" s="23"/>
      <c r="TYP116" s="23"/>
      <c r="TYQ116" s="23"/>
      <c r="TYR116" s="23"/>
      <c r="TYS116" s="23"/>
      <c r="TYT116" s="22"/>
      <c r="TYU116" s="23"/>
      <c r="TYV116" s="23"/>
      <c r="TYW116" s="23"/>
      <c r="TYX116" s="23"/>
      <c r="TYY116" s="23"/>
      <c r="TYZ116" s="23"/>
      <c r="TZA116" s="23"/>
      <c r="TZB116" s="23"/>
      <c r="TZC116" s="23"/>
      <c r="TZD116" s="23"/>
      <c r="TZE116" s="23"/>
      <c r="TZF116" s="23"/>
      <c r="TZG116" s="23"/>
      <c r="TZH116" s="23"/>
      <c r="TZI116" s="23"/>
      <c r="TZJ116" s="23"/>
      <c r="TZK116" s="23"/>
      <c r="TZL116" s="23"/>
      <c r="TZM116" s="23"/>
      <c r="TZN116" s="23"/>
      <c r="TZO116" s="23"/>
      <c r="TZP116" s="22"/>
      <c r="TZQ116" s="23"/>
      <c r="TZR116" s="23"/>
      <c r="TZS116" s="23"/>
      <c r="TZT116" s="23"/>
      <c r="TZU116" s="23"/>
      <c r="TZV116" s="23"/>
      <c r="TZW116" s="23"/>
      <c r="TZX116" s="23"/>
      <c r="TZY116" s="23"/>
      <c r="TZZ116" s="23"/>
      <c r="UAA116" s="23"/>
      <c r="UAB116" s="23"/>
      <c r="UAC116" s="23"/>
      <c r="UAD116" s="23"/>
      <c r="UAE116" s="23"/>
      <c r="UAF116" s="23"/>
      <c r="UAG116" s="23"/>
      <c r="UAH116" s="23"/>
      <c r="UAI116" s="23"/>
      <c r="UAJ116" s="23"/>
      <c r="UAK116" s="23"/>
      <c r="UAL116" s="22"/>
      <c r="UAM116" s="23"/>
      <c r="UAN116" s="23"/>
      <c r="UAO116" s="23"/>
      <c r="UAP116" s="23"/>
      <c r="UAQ116" s="23"/>
      <c r="UAR116" s="23"/>
      <c r="UAS116" s="23"/>
      <c r="UAT116" s="23"/>
      <c r="UAU116" s="23"/>
      <c r="UAV116" s="23"/>
      <c r="UAW116" s="23"/>
      <c r="UAX116" s="23"/>
      <c r="UAY116" s="23"/>
      <c r="UAZ116" s="23"/>
      <c r="UBA116" s="23"/>
      <c r="UBB116" s="23"/>
      <c r="UBC116" s="23"/>
      <c r="UBD116" s="23"/>
      <c r="UBE116" s="23"/>
      <c r="UBF116" s="23"/>
      <c r="UBG116" s="23"/>
      <c r="UBH116" s="22"/>
      <c r="UBI116" s="23"/>
      <c r="UBJ116" s="23"/>
      <c r="UBK116" s="23"/>
      <c r="UBL116" s="23"/>
      <c r="UBM116" s="23"/>
      <c r="UBN116" s="23"/>
      <c r="UBO116" s="23"/>
      <c r="UBP116" s="23"/>
      <c r="UBQ116" s="23"/>
      <c r="UBR116" s="23"/>
      <c r="UBS116" s="23"/>
      <c r="UBT116" s="23"/>
      <c r="UBU116" s="23"/>
      <c r="UBV116" s="23"/>
      <c r="UBW116" s="23"/>
      <c r="UBX116" s="23"/>
      <c r="UBY116" s="23"/>
      <c r="UBZ116" s="23"/>
      <c r="UCA116" s="23"/>
      <c r="UCB116" s="23"/>
      <c r="UCC116" s="23"/>
      <c r="UCD116" s="22"/>
      <c r="UCE116" s="23"/>
      <c r="UCF116" s="23"/>
      <c r="UCG116" s="23"/>
      <c r="UCH116" s="23"/>
      <c r="UCI116" s="23"/>
      <c r="UCJ116" s="23"/>
      <c r="UCK116" s="23"/>
      <c r="UCL116" s="23"/>
      <c r="UCM116" s="23"/>
      <c r="UCN116" s="23"/>
      <c r="UCO116" s="23"/>
      <c r="UCP116" s="23"/>
      <c r="UCQ116" s="23"/>
      <c r="UCR116" s="23"/>
      <c r="UCS116" s="23"/>
      <c r="UCT116" s="23"/>
      <c r="UCU116" s="23"/>
      <c r="UCV116" s="23"/>
      <c r="UCW116" s="23"/>
      <c r="UCX116" s="23"/>
      <c r="UCY116" s="23"/>
      <c r="UCZ116" s="22"/>
      <c r="UDA116" s="23"/>
      <c r="UDB116" s="23"/>
      <c r="UDC116" s="23"/>
      <c r="UDD116" s="23"/>
      <c r="UDE116" s="23"/>
      <c r="UDF116" s="23"/>
      <c r="UDG116" s="23"/>
      <c r="UDH116" s="23"/>
      <c r="UDI116" s="23"/>
      <c r="UDJ116" s="23"/>
      <c r="UDK116" s="23"/>
      <c r="UDL116" s="23"/>
      <c r="UDM116" s="23"/>
      <c r="UDN116" s="23"/>
      <c r="UDO116" s="23"/>
      <c r="UDP116" s="23"/>
      <c r="UDQ116" s="23"/>
      <c r="UDR116" s="23"/>
      <c r="UDS116" s="23"/>
      <c r="UDT116" s="23"/>
      <c r="UDU116" s="23"/>
      <c r="UDV116" s="22"/>
      <c r="UDW116" s="23"/>
      <c r="UDX116" s="23"/>
      <c r="UDY116" s="23"/>
      <c r="UDZ116" s="23"/>
      <c r="UEA116" s="23"/>
      <c r="UEB116" s="23"/>
      <c r="UEC116" s="23"/>
      <c r="UED116" s="23"/>
      <c r="UEE116" s="23"/>
      <c r="UEF116" s="23"/>
      <c r="UEG116" s="23"/>
      <c r="UEH116" s="23"/>
      <c r="UEI116" s="23"/>
      <c r="UEJ116" s="23"/>
      <c r="UEK116" s="23"/>
      <c r="UEL116" s="23"/>
      <c r="UEM116" s="23"/>
      <c r="UEN116" s="23"/>
      <c r="UEO116" s="23"/>
      <c r="UEP116" s="23"/>
      <c r="UEQ116" s="23"/>
      <c r="UER116" s="22"/>
      <c r="UES116" s="23"/>
      <c r="UET116" s="23"/>
      <c r="UEU116" s="23"/>
      <c r="UEV116" s="23"/>
      <c r="UEW116" s="23"/>
      <c r="UEX116" s="23"/>
      <c r="UEY116" s="23"/>
      <c r="UEZ116" s="23"/>
      <c r="UFA116" s="23"/>
      <c r="UFB116" s="23"/>
      <c r="UFC116" s="23"/>
      <c r="UFD116" s="23"/>
      <c r="UFE116" s="23"/>
      <c r="UFF116" s="23"/>
      <c r="UFG116" s="23"/>
      <c r="UFH116" s="23"/>
      <c r="UFI116" s="23"/>
      <c r="UFJ116" s="23"/>
      <c r="UFK116" s="23"/>
      <c r="UFL116" s="23"/>
      <c r="UFM116" s="23"/>
      <c r="UFN116" s="22"/>
      <c r="UFO116" s="23"/>
      <c r="UFP116" s="23"/>
      <c r="UFQ116" s="23"/>
      <c r="UFR116" s="23"/>
      <c r="UFS116" s="23"/>
      <c r="UFT116" s="23"/>
      <c r="UFU116" s="23"/>
      <c r="UFV116" s="23"/>
      <c r="UFW116" s="23"/>
      <c r="UFX116" s="23"/>
      <c r="UFY116" s="23"/>
      <c r="UFZ116" s="23"/>
      <c r="UGA116" s="23"/>
      <c r="UGB116" s="23"/>
      <c r="UGC116" s="23"/>
      <c r="UGD116" s="23"/>
      <c r="UGE116" s="23"/>
      <c r="UGF116" s="23"/>
      <c r="UGG116" s="23"/>
      <c r="UGH116" s="23"/>
      <c r="UGI116" s="23"/>
      <c r="UGJ116" s="22"/>
      <c r="UGK116" s="23"/>
      <c r="UGL116" s="23"/>
      <c r="UGM116" s="23"/>
      <c r="UGN116" s="23"/>
      <c r="UGO116" s="23"/>
      <c r="UGP116" s="23"/>
      <c r="UGQ116" s="23"/>
      <c r="UGR116" s="23"/>
      <c r="UGS116" s="23"/>
      <c r="UGT116" s="23"/>
      <c r="UGU116" s="23"/>
      <c r="UGV116" s="23"/>
      <c r="UGW116" s="23"/>
      <c r="UGX116" s="23"/>
      <c r="UGY116" s="23"/>
      <c r="UGZ116" s="23"/>
      <c r="UHA116" s="23"/>
      <c r="UHB116" s="23"/>
      <c r="UHC116" s="23"/>
      <c r="UHD116" s="23"/>
      <c r="UHE116" s="23"/>
      <c r="UHF116" s="22"/>
      <c r="UHG116" s="23"/>
      <c r="UHH116" s="23"/>
      <c r="UHI116" s="23"/>
      <c r="UHJ116" s="23"/>
      <c r="UHK116" s="23"/>
      <c r="UHL116" s="23"/>
      <c r="UHM116" s="23"/>
      <c r="UHN116" s="23"/>
      <c r="UHO116" s="23"/>
      <c r="UHP116" s="23"/>
      <c r="UHQ116" s="23"/>
      <c r="UHR116" s="23"/>
      <c r="UHS116" s="23"/>
      <c r="UHT116" s="23"/>
      <c r="UHU116" s="23"/>
      <c r="UHV116" s="23"/>
      <c r="UHW116" s="23"/>
      <c r="UHX116" s="23"/>
      <c r="UHY116" s="23"/>
      <c r="UHZ116" s="23"/>
      <c r="UIA116" s="23"/>
      <c r="UIB116" s="22"/>
      <c r="UIC116" s="23"/>
      <c r="UID116" s="23"/>
      <c r="UIE116" s="23"/>
      <c r="UIF116" s="23"/>
      <c r="UIG116" s="23"/>
      <c r="UIH116" s="23"/>
      <c r="UII116" s="23"/>
      <c r="UIJ116" s="23"/>
      <c r="UIK116" s="23"/>
      <c r="UIL116" s="23"/>
      <c r="UIM116" s="23"/>
      <c r="UIN116" s="23"/>
      <c r="UIO116" s="23"/>
      <c r="UIP116" s="23"/>
      <c r="UIQ116" s="23"/>
      <c r="UIR116" s="23"/>
      <c r="UIS116" s="23"/>
      <c r="UIT116" s="23"/>
      <c r="UIU116" s="23"/>
      <c r="UIV116" s="23"/>
      <c r="UIW116" s="23"/>
      <c r="UIX116" s="22"/>
      <c r="UIY116" s="23"/>
      <c r="UIZ116" s="23"/>
      <c r="UJA116" s="23"/>
      <c r="UJB116" s="23"/>
      <c r="UJC116" s="23"/>
      <c r="UJD116" s="23"/>
      <c r="UJE116" s="23"/>
      <c r="UJF116" s="23"/>
      <c r="UJG116" s="23"/>
      <c r="UJH116" s="23"/>
      <c r="UJI116" s="23"/>
      <c r="UJJ116" s="23"/>
      <c r="UJK116" s="23"/>
      <c r="UJL116" s="23"/>
      <c r="UJM116" s="23"/>
      <c r="UJN116" s="23"/>
      <c r="UJO116" s="23"/>
      <c r="UJP116" s="23"/>
      <c r="UJQ116" s="23"/>
      <c r="UJR116" s="23"/>
      <c r="UJS116" s="23"/>
      <c r="UJT116" s="22"/>
      <c r="UJU116" s="23"/>
      <c r="UJV116" s="23"/>
      <c r="UJW116" s="23"/>
      <c r="UJX116" s="23"/>
      <c r="UJY116" s="23"/>
      <c r="UJZ116" s="23"/>
      <c r="UKA116" s="23"/>
      <c r="UKB116" s="23"/>
      <c r="UKC116" s="23"/>
      <c r="UKD116" s="23"/>
      <c r="UKE116" s="23"/>
      <c r="UKF116" s="23"/>
      <c r="UKG116" s="23"/>
      <c r="UKH116" s="23"/>
      <c r="UKI116" s="23"/>
      <c r="UKJ116" s="23"/>
      <c r="UKK116" s="23"/>
      <c r="UKL116" s="23"/>
      <c r="UKM116" s="23"/>
      <c r="UKN116" s="23"/>
      <c r="UKO116" s="23"/>
      <c r="UKP116" s="22"/>
      <c r="UKQ116" s="23"/>
      <c r="UKR116" s="23"/>
      <c r="UKS116" s="23"/>
      <c r="UKT116" s="23"/>
      <c r="UKU116" s="23"/>
      <c r="UKV116" s="23"/>
      <c r="UKW116" s="23"/>
      <c r="UKX116" s="23"/>
      <c r="UKY116" s="23"/>
      <c r="UKZ116" s="23"/>
      <c r="ULA116" s="23"/>
      <c r="ULB116" s="23"/>
      <c r="ULC116" s="23"/>
      <c r="ULD116" s="23"/>
      <c r="ULE116" s="23"/>
      <c r="ULF116" s="23"/>
      <c r="ULG116" s="23"/>
      <c r="ULH116" s="23"/>
      <c r="ULI116" s="23"/>
      <c r="ULJ116" s="23"/>
      <c r="ULK116" s="23"/>
      <c r="ULL116" s="22"/>
      <c r="ULM116" s="23"/>
      <c r="ULN116" s="23"/>
      <c r="ULO116" s="23"/>
      <c r="ULP116" s="23"/>
      <c r="ULQ116" s="23"/>
      <c r="ULR116" s="23"/>
      <c r="ULS116" s="23"/>
      <c r="ULT116" s="23"/>
      <c r="ULU116" s="23"/>
      <c r="ULV116" s="23"/>
      <c r="ULW116" s="23"/>
      <c r="ULX116" s="23"/>
      <c r="ULY116" s="23"/>
      <c r="ULZ116" s="23"/>
      <c r="UMA116" s="23"/>
      <c r="UMB116" s="23"/>
      <c r="UMC116" s="23"/>
      <c r="UMD116" s="23"/>
      <c r="UME116" s="23"/>
      <c r="UMF116" s="23"/>
      <c r="UMG116" s="23"/>
      <c r="UMH116" s="22"/>
      <c r="UMI116" s="23"/>
      <c r="UMJ116" s="23"/>
      <c r="UMK116" s="23"/>
      <c r="UML116" s="23"/>
      <c r="UMM116" s="23"/>
      <c r="UMN116" s="23"/>
      <c r="UMO116" s="23"/>
      <c r="UMP116" s="23"/>
      <c r="UMQ116" s="23"/>
      <c r="UMR116" s="23"/>
      <c r="UMS116" s="23"/>
      <c r="UMT116" s="23"/>
      <c r="UMU116" s="23"/>
      <c r="UMV116" s="23"/>
      <c r="UMW116" s="23"/>
      <c r="UMX116" s="23"/>
      <c r="UMY116" s="23"/>
      <c r="UMZ116" s="23"/>
      <c r="UNA116" s="23"/>
      <c r="UNB116" s="23"/>
      <c r="UNC116" s="23"/>
      <c r="UND116" s="22"/>
      <c r="UNE116" s="23"/>
      <c r="UNF116" s="23"/>
      <c r="UNG116" s="23"/>
      <c r="UNH116" s="23"/>
      <c r="UNI116" s="23"/>
      <c r="UNJ116" s="23"/>
      <c r="UNK116" s="23"/>
      <c r="UNL116" s="23"/>
      <c r="UNM116" s="23"/>
      <c r="UNN116" s="23"/>
      <c r="UNO116" s="23"/>
      <c r="UNP116" s="23"/>
      <c r="UNQ116" s="23"/>
      <c r="UNR116" s="23"/>
      <c r="UNS116" s="23"/>
      <c r="UNT116" s="23"/>
      <c r="UNU116" s="23"/>
      <c r="UNV116" s="23"/>
      <c r="UNW116" s="23"/>
      <c r="UNX116" s="23"/>
      <c r="UNY116" s="23"/>
      <c r="UNZ116" s="22"/>
      <c r="UOA116" s="23"/>
      <c r="UOB116" s="23"/>
      <c r="UOC116" s="23"/>
      <c r="UOD116" s="23"/>
      <c r="UOE116" s="23"/>
      <c r="UOF116" s="23"/>
      <c r="UOG116" s="23"/>
      <c r="UOH116" s="23"/>
      <c r="UOI116" s="23"/>
      <c r="UOJ116" s="23"/>
      <c r="UOK116" s="23"/>
      <c r="UOL116" s="23"/>
      <c r="UOM116" s="23"/>
      <c r="UON116" s="23"/>
      <c r="UOO116" s="23"/>
      <c r="UOP116" s="23"/>
      <c r="UOQ116" s="23"/>
      <c r="UOR116" s="23"/>
      <c r="UOS116" s="23"/>
      <c r="UOT116" s="23"/>
      <c r="UOU116" s="23"/>
      <c r="UOV116" s="22"/>
      <c r="UOW116" s="23"/>
      <c r="UOX116" s="23"/>
      <c r="UOY116" s="23"/>
      <c r="UOZ116" s="23"/>
      <c r="UPA116" s="23"/>
      <c r="UPB116" s="23"/>
      <c r="UPC116" s="23"/>
      <c r="UPD116" s="23"/>
      <c r="UPE116" s="23"/>
      <c r="UPF116" s="23"/>
      <c r="UPG116" s="23"/>
      <c r="UPH116" s="23"/>
      <c r="UPI116" s="23"/>
      <c r="UPJ116" s="23"/>
      <c r="UPK116" s="23"/>
      <c r="UPL116" s="23"/>
      <c r="UPM116" s="23"/>
      <c r="UPN116" s="23"/>
      <c r="UPO116" s="23"/>
      <c r="UPP116" s="23"/>
      <c r="UPQ116" s="23"/>
      <c r="UPR116" s="22"/>
      <c r="UPS116" s="23"/>
      <c r="UPT116" s="23"/>
      <c r="UPU116" s="23"/>
      <c r="UPV116" s="23"/>
      <c r="UPW116" s="23"/>
      <c r="UPX116" s="23"/>
      <c r="UPY116" s="23"/>
      <c r="UPZ116" s="23"/>
      <c r="UQA116" s="23"/>
      <c r="UQB116" s="23"/>
      <c r="UQC116" s="23"/>
      <c r="UQD116" s="23"/>
      <c r="UQE116" s="23"/>
      <c r="UQF116" s="23"/>
      <c r="UQG116" s="23"/>
      <c r="UQH116" s="23"/>
      <c r="UQI116" s="23"/>
      <c r="UQJ116" s="23"/>
      <c r="UQK116" s="23"/>
      <c r="UQL116" s="23"/>
      <c r="UQM116" s="23"/>
      <c r="UQN116" s="22"/>
      <c r="UQO116" s="23"/>
      <c r="UQP116" s="23"/>
      <c r="UQQ116" s="23"/>
      <c r="UQR116" s="23"/>
      <c r="UQS116" s="23"/>
      <c r="UQT116" s="23"/>
      <c r="UQU116" s="23"/>
      <c r="UQV116" s="23"/>
      <c r="UQW116" s="23"/>
      <c r="UQX116" s="23"/>
      <c r="UQY116" s="23"/>
      <c r="UQZ116" s="23"/>
      <c r="URA116" s="23"/>
      <c r="URB116" s="23"/>
      <c r="URC116" s="23"/>
      <c r="URD116" s="23"/>
      <c r="URE116" s="23"/>
      <c r="URF116" s="23"/>
      <c r="URG116" s="23"/>
      <c r="URH116" s="23"/>
      <c r="URI116" s="23"/>
      <c r="URJ116" s="22"/>
      <c r="URK116" s="23"/>
      <c r="URL116" s="23"/>
      <c r="URM116" s="23"/>
      <c r="URN116" s="23"/>
      <c r="URO116" s="23"/>
      <c r="URP116" s="23"/>
      <c r="URQ116" s="23"/>
      <c r="URR116" s="23"/>
      <c r="URS116" s="23"/>
      <c r="URT116" s="23"/>
      <c r="URU116" s="23"/>
      <c r="URV116" s="23"/>
      <c r="URW116" s="23"/>
      <c r="URX116" s="23"/>
      <c r="URY116" s="23"/>
      <c r="URZ116" s="23"/>
      <c r="USA116" s="23"/>
      <c r="USB116" s="23"/>
      <c r="USC116" s="23"/>
      <c r="USD116" s="23"/>
      <c r="USE116" s="23"/>
      <c r="USF116" s="22"/>
      <c r="USG116" s="23"/>
      <c r="USH116" s="23"/>
      <c r="USI116" s="23"/>
      <c r="USJ116" s="23"/>
      <c r="USK116" s="23"/>
      <c r="USL116" s="23"/>
      <c r="USM116" s="23"/>
      <c r="USN116" s="23"/>
      <c r="USO116" s="23"/>
      <c r="USP116" s="23"/>
      <c r="USQ116" s="23"/>
      <c r="USR116" s="23"/>
      <c r="USS116" s="23"/>
      <c r="UST116" s="23"/>
      <c r="USU116" s="23"/>
      <c r="USV116" s="23"/>
      <c r="USW116" s="23"/>
      <c r="USX116" s="23"/>
      <c r="USY116" s="23"/>
      <c r="USZ116" s="23"/>
      <c r="UTA116" s="23"/>
      <c r="UTB116" s="22"/>
      <c r="UTC116" s="23"/>
      <c r="UTD116" s="23"/>
      <c r="UTE116" s="23"/>
      <c r="UTF116" s="23"/>
      <c r="UTG116" s="23"/>
      <c r="UTH116" s="23"/>
      <c r="UTI116" s="23"/>
      <c r="UTJ116" s="23"/>
      <c r="UTK116" s="23"/>
      <c r="UTL116" s="23"/>
      <c r="UTM116" s="23"/>
      <c r="UTN116" s="23"/>
      <c r="UTO116" s="23"/>
      <c r="UTP116" s="23"/>
      <c r="UTQ116" s="23"/>
      <c r="UTR116" s="23"/>
      <c r="UTS116" s="23"/>
      <c r="UTT116" s="23"/>
      <c r="UTU116" s="23"/>
      <c r="UTV116" s="23"/>
      <c r="UTW116" s="23"/>
      <c r="UTX116" s="22"/>
      <c r="UTY116" s="23"/>
      <c r="UTZ116" s="23"/>
      <c r="UUA116" s="23"/>
      <c r="UUB116" s="23"/>
      <c r="UUC116" s="23"/>
      <c r="UUD116" s="23"/>
      <c r="UUE116" s="23"/>
      <c r="UUF116" s="23"/>
      <c r="UUG116" s="23"/>
      <c r="UUH116" s="23"/>
      <c r="UUI116" s="23"/>
      <c r="UUJ116" s="23"/>
      <c r="UUK116" s="23"/>
      <c r="UUL116" s="23"/>
      <c r="UUM116" s="23"/>
      <c r="UUN116" s="23"/>
      <c r="UUO116" s="23"/>
      <c r="UUP116" s="23"/>
      <c r="UUQ116" s="23"/>
      <c r="UUR116" s="23"/>
      <c r="UUS116" s="23"/>
      <c r="UUT116" s="22"/>
      <c r="UUU116" s="23"/>
      <c r="UUV116" s="23"/>
      <c r="UUW116" s="23"/>
      <c r="UUX116" s="23"/>
      <c r="UUY116" s="23"/>
      <c r="UUZ116" s="23"/>
      <c r="UVA116" s="23"/>
      <c r="UVB116" s="23"/>
      <c r="UVC116" s="23"/>
      <c r="UVD116" s="23"/>
      <c r="UVE116" s="23"/>
      <c r="UVF116" s="23"/>
      <c r="UVG116" s="23"/>
      <c r="UVH116" s="23"/>
      <c r="UVI116" s="23"/>
      <c r="UVJ116" s="23"/>
      <c r="UVK116" s="23"/>
      <c r="UVL116" s="23"/>
      <c r="UVM116" s="23"/>
      <c r="UVN116" s="23"/>
      <c r="UVO116" s="23"/>
      <c r="UVP116" s="22"/>
      <c r="UVQ116" s="23"/>
      <c r="UVR116" s="23"/>
      <c r="UVS116" s="23"/>
      <c r="UVT116" s="23"/>
      <c r="UVU116" s="23"/>
      <c r="UVV116" s="23"/>
      <c r="UVW116" s="23"/>
      <c r="UVX116" s="23"/>
      <c r="UVY116" s="23"/>
      <c r="UVZ116" s="23"/>
      <c r="UWA116" s="23"/>
      <c r="UWB116" s="23"/>
      <c r="UWC116" s="23"/>
      <c r="UWD116" s="23"/>
      <c r="UWE116" s="23"/>
      <c r="UWF116" s="23"/>
      <c r="UWG116" s="23"/>
      <c r="UWH116" s="23"/>
      <c r="UWI116" s="23"/>
      <c r="UWJ116" s="23"/>
      <c r="UWK116" s="23"/>
      <c r="UWL116" s="22"/>
      <c r="UWM116" s="23"/>
      <c r="UWN116" s="23"/>
      <c r="UWO116" s="23"/>
      <c r="UWP116" s="23"/>
      <c r="UWQ116" s="23"/>
      <c r="UWR116" s="23"/>
      <c r="UWS116" s="23"/>
      <c r="UWT116" s="23"/>
      <c r="UWU116" s="23"/>
      <c r="UWV116" s="23"/>
      <c r="UWW116" s="23"/>
      <c r="UWX116" s="23"/>
      <c r="UWY116" s="23"/>
      <c r="UWZ116" s="23"/>
      <c r="UXA116" s="23"/>
      <c r="UXB116" s="23"/>
      <c r="UXC116" s="23"/>
      <c r="UXD116" s="23"/>
      <c r="UXE116" s="23"/>
      <c r="UXF116" s="23"/>
      <c r="UXG116" s="23"/>
      <c r="UXH116" s="22"/>
      <c r="UXI116" s="23"/>
      <c r="UXJ116" s="23"/>
      <c r="UXK116" s="23"/>
      <c r="UXL116" s="23"/>
      <c r="UXM116" s="23"/>
      <c r="UXN116" s="23"/>
      <c r="UXO116" s="23"/>
      <c r="UXP116" s="23"/>
      <c r="UXQ116" s="23"/>
      <c r="UXR116" s="23"/>
      <c r="UXS116" s="23"/>
      <c r="UXT116" s="23"/>
      <c r="UXU116" s="23"/>
      <c r="UXV116" s="23"/>
      <c r="UXW116" s="23"/>
      <c r="UXX116" s="23"/>
      <c r="UXY116" s="23"/>
      <c r="UXZ116" s="23"/>
      <c r="UYA116" s="23"/>
      <c r="UYB116" s="23"/>
      <c r="UYC116" s="23"/>
      <c r="UYD116" s="22"/>
      <c r="UYE116" s="23"/>
      <c r="UYF116" s="23"/>
      <c r="UYG116" s="23"/>
      <c r="UYH116" s="23"/>
      <c r="UYI116" s="23"/>
      <c r="UYJ116" s="23"/>
      <c r="UYK116" s="23"/>
      <c r="UYL116" s="23"/>
      <c r="UYM116" s="23"/>
      <c r="UYN116" s="23"/>
      <c r="UYO116" s="23"/>
      <c r="UYP116" s="23"/>
      <c r="UYQ116" s="23"/>
      <c r="UYR116" s="23"/>
      <c r="UYS116" s="23"/>
      <c r="UYT116" s="23"/>
      <c r="UYU116" s="23"/>
      <c r="UYV116" s="23"/>
      <c r="UYW116" s="23"/>
      <c r="UYX116" s="23"/>
      <c r="UYY116" s="23"/>
      <c r="UYZ116" s="22"/>
      <c r="UZA116" s="23"/>
      <c r="UZB116" s="23"/>
      <c r="UZC116" s="23"/>
      <c r="UZD116" s="23"/>
      <c r="UZE116" s="23"/>
      <c r="UZF116" s="23"/>
      <c r="UZG116" s="23"/>
      <c r="UZH116" s="23"/>
      <c r="UZI116" s="23"/>
      <c r="UZJ116" s="23"/>
      <c r="UZK116" s="23"/>
      <c r="UZL116" s="23"/>
      <c r="UZM116" s="23"/>
      <c r="UZN116" s="23"/>
      <c r="UZO116" s="23"/>
      <c r="UZP116" s="23"/>
      <c r="UZQ116" s="23"/>
      <c r="UZR116" s="23"/>
      <c r="UZS116" s="23"/>
      <c r="UZT116" s="23"/>
      <c r="UZU116" s="23"/>
      <c r="UZV116" s="22"/>
      <c r="UZW116" s="23"/>
      <c r="UZX116" s="23"/>
      <c r="UZY116" s="23"/>
      <c r="UZZ116" s="23"/>
      <c r="VAA116" s="23"/>
      <c r="VAB116" s="23"/>
      <c r="VAC116" s="23"/>
      <c r="VAD116" s="23"/>
      <c r="VAE116" s="23"/>
      <c r="VAF116" s="23"/>
      <c r="VAG116" s="23"/>
      <c r="VAH116" s="23"/>
      <c r="VAI116" s="23"/>
      <c r="VAJ116" s="23"/>
      <c r="VAK116" s="23"/>
      <c r="VAL116" s="23"/>
      <c r="VAM116" s="23"/>
      <c r="VAN116" s="23"/>
      <c r="VAO116" s="23"/>
      <c r="VAP116" s="23"/>
      <c r="VAQ116" s="23"/>
      <c r="VAR116" s="22"/>
      <c r="VAS116" s="23"/>
      <c r="VAT116" s="23"/>
      <c r="VAU116" s="23"/>
      <c r="VAV116" s="23"/>
      <c r="VAW116" s="23"/>
      <c r="VAX116" s="23"/>
      <c r="VAY116" s="23"/>
      <c r="VAZ116" s="23"/>
      <c r="VBA116" s="23"/>
      <c r="VBB116" s="23"/>
      <c r="VBC116" s="23"/>
      <c r="VBD116" s="23"/>
      <c r="VBE116" s="23"/>
      <c r="VBF116" s="23"/>
      <c r="VBG116" s="23"/>
      <c r="VBH116" s="23"/>
      <c r="VBI116" s="23"/>
      <c r="VBJ116" s="23"/>
      <c r="VBK116" s="23"/>
      <c r="VBL116" s="23"/>
      <c r="VBM116" s="23"/>
      <c r="VBN116" s="22"/>
      <c r="VBO116" s="23"/>
      <c r="VBP116" s="23"/>
      <c r="VBQ116" s="23"/>
      <c r="VBR116" s="23"/>
      <c r="VBS116" s="23"/>
      <c r="VBT116" s="23"/>
      <c r="VBU116" s="23"/>
      <c r="VBV116" s="23"/>
      <c r="VBW116" s="23"/>
      <c r="VBX116" s="23"/>
      <c r="VBY116" s="23"/>
      <c r="VBZ116" s="23"/>
      <c r="VCA116" s="23"/>
      <c r="VCB116" s="23"/>
      <c r="VCC116" s="23"/>
      <c r="VCD116" s="23"/>
      <c r="VCE116" s="23"/>
      <c r="VCF116" s="23"/>
      <c r="VCG116" s="23"/>
      <c r="VCH116" s="23"/>
      <c r="VCI116" s="23"/>
      <c r="VCJ116" s="22"/>
      <c r="VCK116" s="23"/>
      <c r="VCL116" s="23"/>
      <c r="VCM116" s="23"/>
      <c r="VCN116" s="23"/>
      <c r="VCO116" s="23"/>
      <c r="VCP116" s="23"/>
      <c r="VCQ116" s="23"/>
      <c r="VCR116" s="23"/>
      <c r="VCS116" s="23"/>
      <c r="VCT116" s="23"/>
      <c r="VCU116" s="23"/>
      <c r="VCV116" s="23"/>
      <c r="VCW116" s="23"/>
      <c r="VCX116" s="23"/>
      <c r="VCY116" s="23"/>
      <c r="VCZ116" s="23"/>
      <c r="VDA116" s="23"/>
      <c r="VDB116" s="23"/>
      <c r="VDC116" s="23"/>
      <c r="VDD116" s="23"/>
      <c r="VDE116" s="23"/>
      <c r="VDF116" s="22"/>
      <c r="VDG116" s="23"/>
      <c r="VDH116" s="23"/>
      <c r="VDI116" s="23"/>
      <c r="VDJ116" s="23"/>
      <c r="VDK116" s="23"/>
      <c r="VDL116" s="23"/>
      <c r="VDM116" s="23"/>
      <c r="VDN116" s="23"/>
      <c r="VDO116" s="23"/>
      <c r="VDP116" s="23"/>
      <c r="VDQ116" s="23"/>
      <c r="VDR116" s="23"/>
      <c r="VDS116" s="23"/>
      <c r="VDT116" s="23"/>
      <c r="VDU116" s="23"/>
      <c r="VDV116" s="23"/>
      <c r="VDW116" s="23"/>
      <c r="VDX116" s="23"/>
      <c r="VDY116" s="23"/>
      <c r="VDZ116" s="23"/>
      <c r="VEA116" s="23"/>
      <c r="VEB116" s="22"/>
      <c r="VEC116" s="23"/>
      <c r="VED116" s="23"/>
      <c r="VEE116" s="23"/>
      <c r="VEF116" s="23"/>
      <c r="VEG116" s="23"/>
      <c r="VEH116" s="23"/>
      <c r="VEI116" s="23"/>
      <c r="VEJ116" s="23"/>
      <c r="VEK116" s="23"/>
      <c r="VEL116" s="23"/>
      <c r="VEM116" s="23"/>
      <c r="VEN116" s="23"/>
      <c r="VEO116" s="23"/>
      <c r="VEP116" s="23"/>
      <c r="VEQ116" s="23"/>
      <c r="VER116" s="23"/>
      <c r="VES116" s="23"/>
      <c r="VET116" s="23"/>
      <c r="VEU116" s="23"/>
      <c r="VEV116" s="23"/>
      <c r="VEW116" s="23"/>
      <c r="VEX116" s="22"/>
      <c r="VEY116" s="23"/>
      <c r="VEZ116" s="23"/>
      <c r="VFA116" s="23"/>
      <c r="VFB116" s="23"/>
      <c r="VFC116" s="23"/>
      <c r="VFD116" s="23"/>
      <c r="VFE116" s="23"/>
      <c r="VFF116" s="23"/>
      <c r="VFG116" s="23"/>
      <c r="VFH116" s="23"/>
      <c r="VFI116" s="23"/>
      <c r="VFJ116" s="23"/>
      <c r="VFK116" s="23"/>
      <c r="VFL116" s="23"/>
      <c r="VFM116" s="23"/>
      <c r="VFN116" s="23"/>
      <c r="VFO116" s="23"/>
      <c r="VFP116" s="23"/>
      <c r="VFQ116" s="23"/>
      <c r="VFR116" s="23"/>
      <c r="VFS116" s="23"/>
      <c r="VFT116" s="22"/>
      <c r="VFU116" s="23"/>
      <c r="VFV116" s="23"/>
      <c r="VFW116" s="23"/>
      <c r="VFX116" s="23"/>
      <c r="VFY116" s="23"/>
      <c r="VFZ116" s="23"/>
      <c r="VGA116" s="23"/>
      <c r="VGB116" s="23"/>
      <c r="VGC116" s="23"/>
      <c r="VGD116" s="23"/>
      <c r="VGE116" s="23"/>
      <c r="VGF116" s="23"/>
      <c r="VGG116" s="23"/>
      <c r="VGH116" s="23"/>
      <c r="VGI116" s="23"/>
      <c r="VGJ116" s="23"/>
      <c r="VGK116" s="23"/>
      <c r="VGL116" s="23"/>
      <c r="VGM116" s="23"/>
      <c r="VGN116" s="23"/>
      <c r="VGO116" s="23"/>
      <c r="VGP116" s="22"/>
      <c r="VGQ116" s="23"/>
      <c r="VGR116" s="23"/>
      <c r="VGS116" s="23"/>
      <c r="VGT116" s="23"/>
      <c r="VGU116" s="23"/>
      <c r="VGV116" s="23"/>
      <c r="VGW116" s="23"/>
      <c r="VGX116" s="23"/>
      <c r="VGY116" s="23"/>
      <c r="VGZ116" s="23"/>
      <c r="VHA116" s="23"/>
      <c r="VHB116" s="23"/>
      <c r="VHC116" s="23"/>
      <c r="VHD116" s="23"/>
      <c r="VHE116" s="23"/>
      <c r="VHF116" s="23"/>
      <c r="VHG116" s="23"/>
      <c r="VHH116" s="23"/>
      <c r="VHI116" s="23"/>
      <c r="VHJ116" s="23"/>
      <c r="VHK116" s="23"/>
      <c r="VHL116" s="22"/>
      <c r="VHM116" s="23"/>
      <c r="VHN116" s="23"/>
      <c r="VHO116" s="23"/>
      <c r="VHP116" s="23"/>
      <c r="VHQ116" s="23"/>
      <c r="VHR116" s="23"/>
      <c r="VHS116" s="23"/>
      <c r="VHT116" s="23"/>
      <c r="VHU116" s="23"/>
      <c r="VHV116" s="23"/>
      <c r="VHW116" s="23"/>
      <c r="VHX116" s="23"/>
      <c r="VHY116" s="23"/>
      <c r="VHZ116" s="23"/>
      <c r="VIA116" s="23"/>
      <c r="VIB116" s="23"/>
      <c r="VIC116" s="23"/>
      <c r="VID116" s="23"/>
      <c r="VIE116" s="23"/>
      <c r="VIF116" s="23"/>
      <c r="VIG116" s="23"/>
      <c r="VIH116" s="22"/>
      <c r="VII116" s="23"/>
      <c r="VIJ116" s="23"/>
      <c r="VIK116" s="23"/>
      <c r="VIL116" s="23"/>
      <c r="VIM116" s="23"/>
      <c r="VIN116" s="23"/>
      <c r="VIO116" s="23"/>
      <c r="VIP116" s="23"/>
      <c r="VIQ116" s="23"/>
      <c r="VIR116" s="23"/>
      <c r="VIS116" s="23"/>
      <c r="VIT116" s="23"/>
      <c r="VIU116" s="23"/>
      <c r="VIV116" s="23"/>
      <c r="VIW116" s="23"/>
      <c r="VIX116" s="23"/>
      <c r="VIY116" s="23"/>
      <c r="VIZ116" s="23"/>
      <c r="VJA116" s="23"/>
      <c r="VJB116" s="23"/>
      <c r="VJC116" s="23"/>
      <c r="VJD116" s="22"/>
      <c r="VJE116" s="23"/>
      <c r="VJF116" s="23"/>
      <c r="VJG116" s="23"/>
      <c r="VJH116" s="23"/>
      <c r="VJI116" s="23"/>
      <c r="VJJ116" s="23"/>
      <c r="VJK116" s="23"/>
      <c r="VJL116" s="23"/>
      <c r="VJM116" s="23"/>
      <c r="VJN116" s="23"/>
      <c r="VJO116" s="23"/>
      <c r="VJP116" s="23"/>
      <c r="VJQ116" s="23"/>
      <c r="VJR116" s="23"/>
      <c r="VJS116" s="23"/>
      <c r="VJT116" s="23"/>
      <c r="VJU116" s="23"/>
      <c r="VJV116" s="23"/>
      <c r="VJW116" s="23"/>
      <c r="VJX116" s="23"/>
      <c r="VJY116" s="23"/>
      <c r="VJZ116" s="22"/>
      <c r="VKA116" s="23"/>
      <c r="VKB116" s="23"/>
      <c r="VKC116" s="23"/>
      <c r="VKD116" s="23"/>
      <c r="VKE116" s="23"/>
      <c r="VKF116" s="23"/>
      <c r="VKG116" s="23"/>
      <c r="VKH116" s="23"/>
      <c r="VKI116" s="23"/>
      <c r="VKJ116" s="23"/>
      <c r="VKK116" s="23"/>
      <c r="VKL116" s="23"/>
      <c r="VKM116" s="23"/>
      <c r="VKN116" s="23"/>
      <c r="VKO116" s="23"/>
      <c r="VKP116" s="23"/>
      <c r="VKQ116" s="23"/>
      <c r="VKR116" s="23"/>
      <c r="VKS116" s="23"/>
      <c r="VKT116" s="23"/>
      <c r="VKU116" s="23"/>
      <c r="VKV116" s="22"/>
      <c r="VKW116" s="23"/>
      <c r="VKX116" s="23"/>
      <c r="VKY116" s="23"/>
      <c r="VKZ116" s="23"/>
      <c r="VLA116" s="23"/>
      <c r="VLB116" s="23"/>
      <c r="VLC116" s="23"/>
      <c r="VLD116" s="23"/>
      <c r="VLE116" s="23"/>
      <c r="VLF116" s="23"/>
      <c r="VLG116" s="23"/>
      <c r="VLH116" s="23"/>
      <c r="VLI116" s="23"/>
      <c r="VLJ116" s="23"/>
      <c r="VLK116" s="23"/>
      <c r="VLL116" s="23"/>
      <c r="VLM116" s="23"/>
      <c r="VLN116" s="23"/>
      <c r="VLO116" s="23"/>
      <c r="VLP116" s="23"/>
      <c r="VLQ116" s="23"/>
      <c r="VLR116" s="22"/>
      <c r="VLS116" s="23"/>
      <c r="VLT116" s="23"/>
      <c r="VLU116" s="23"/>
      <c r="VLV116" s="23"/>
      <c r="VLW116" s="23"/>
      <c r="VLX116" s="23"/>
      <c r="VLY116" s="23"/>
      <c r="VLZ116" s="23"/>
      <c r="VMA116" s="23"/>
      <c r="VMB116" s="23"/>
      <c r="VMC116" s="23"/>
      <c r="VMD116" s="23"/>
      <c r="VME116" s="23"/>
      <c r="VMF116" s="23"/>
      <c r="VMG116" s="23"/>
      <c r="VMH116" s="23"/>
      <c r="VMI116" s="23"/>
      <c r="VMJ116" s="23"/>
      <c r="VMK116" s="23"/>
      <c r="VML116" s="23"/>
      <c r="VMM116" s="23"/>
      <c r="VMN116" s="22"/>
      <c r="VMO116" s="23"/>
      <c r="VMP116" s="23"/>
      <c r="VMQ116" s="23"/>
      <c r="VMR116" s="23"/>
      <c r="VMS116" s="23"/>
      <c r="VMT116" s="23"/>
      <c r="VMU116" s="23"/>
      <c r="VMV116" s="23"/>
      <c r="VMW116" s="23"/>
      <c r="VMX116" s="23"/>
      <c r="VMY116" s="23"/>
      <c r="VMZ116" s="23"/>
      <c r="VNA116" s="23"/>
      <c r="VNB116" s="23"/>
      <c r="VNC116" s="23"/>
      <c r="VND116" s="23"/>
      <c r="VNE116" s="23"/>
      <c r="VNF116" s="23"/>
      <c r="VNG116" s="23"/>
      <c r="VNH116" s="23"/>
      <c r="VNI116" s="23"/>
      <c r="VNJ116" s="22"/>
      <c r="VNK116" s="23"/>
      <c r="VNL116" s="23"/>
      <c r="VNM116" s="23"/>
      <c r="VNN116" s="23"/>
      <c r="VNO116" s="23"/>
      <c r="VNP116" s="23"/>
      <c r="VNQ116" s="23"/>
      <c r="VNR116" s="23"/>
      <c r="VNS116" s="23"/>
      <c r="VNT116" s="23"/>
      <c r="VNU116" s="23"/>
      <c r="VNV116" s="23"/>
      <c r="VNW116" s="23"/>
      <c r="VNX116" s="23"/>
      <c r="VNY116" s="23"/>
      <c r="VNZ116" s="23"/>
      <c r="VOA116" s="23"/>
      <c r="VOB116" s="23"/>
      <c r="VOC116" s="23"/>
      <c r="VOD116" s="23"/>
      <c r="VOE116" s="23"/>
      <c r="VOF116" s="22"/>
      <c r="VOG116" s="23"/>
      <c r="VOH116" s="23"/>
      <c r="VOI116" s="23"/>
      <c r="VOJ116" s="23"/>
      <c r="VOK116" s="23"/>
      <c r="VOL116" s="23"/>
      <c r="VOM116" s="23"/>
      <c r="VON116" s="23"/>
      <c r="VOO116" s="23"/>
      <c r="VOP116" s="23"/>
      <c r="VOQ116" s="23"/>
      <c r="VOR116" s="23"/>
      <c r="VOS116" s="23"/>
      <c r="VOT116" s="23"/>
      <c r="VOU116" s="23"/>
      <c r="VOV116" s="23"/>
      <c r="VOW116" s="23"/>
      <c r="VOX116" s="23"/>
      <c r="VOY116" s="23"/>
      <c r="VOZ116" s="23"/>
      <c r="VPA116" s="23"/>
      <c r="VPB116" s="22"/>
      <c r="VPC116" s="23"/>
      <c r="VPD116" s="23"/>
      <c r="VPE116" s="23"/>
      <c r="VPF116" s="23"/>
      <c r="VPG116" s="23"/>
      <c r="VPH116" s="23"/>
      <c r="VPI116" s="23"/>
      <c r="VPJ116" s="23"/>
      <c r="VPK116" s="23"/>
      <c r="VPL116" s="23"/>
      <c r="VPM116" s="23"/>
      <c r="VPN116" s="23"/>
      <c r="VPO116" s="23"/>
      <c r="VPP116" s="23"/>
      <c r="VPQ116" s="23"/>
      <c r="VPR116" s="23"/>
      <c r="VPS116" s="23"/>
      <c r="VPT116" s="23"/>
      <c r="VPU116" s="23"/>
      <c r="VPV116" s="23"/>
      <c r="VPW116" s="23"/>
      <c r="VPX116" s="22"/>
      <c r="VPY116" s="23"/>
      <c r="VPZ116" s="23"/>
      <c r="VQA116" s="23"/>
      <c r="VQB116" s="23"/>
      <c r="VQC116" s="23"/>
      <c r="VQD116" s="23"/>
      <c r="VQE116" s="23"/>
      <c r="VQF116" s="23"/>
      <c r="VQG116" s="23"/>
      <c r="VQH116" s="23"/>
      <c r="VQI116" s="23"/>
      <c r="VQJ116" s="23"/>
      <c r="VQK116" s="23"/>
      <c r="VQL116" s="23"/>
      <c r="VQM116" s="23"/>
      <c r="VQN116" s="23"/>
      <c r="VQO116" s="23"/>
      <c r="VQP116" s="23"/>
      <c r="VQQ116" s="23"/>
      <c r="VQR116" s="23"/>
      <c r="VQS116" s="23"/>
      <c r="VQT116" s="22"/>
      <c r="VQU116" s="23"/>
      <c r="VQV116" s="23"/>
      <c r="VQW116" s="23"/>
      <c r="VQX116" s="23"/>
      <c r="VQY116" s="23"/>
      <c r="VQZ116" s="23"/>
      <c r="VRA116" s="23"/>
      <c r="VRB116" s="23"/>
      <c r="VRC116" s="23"/>
      <c r="VRD116" s="23"/>
      <c r="VRE116" s="23"/>
      <c r="VRF116" s="23"/>
      <c r="VRG116" s="23"/>
      <c r="VRH116" s="23"/>
      <c r="VRI116" s="23"/>
      <c r="VRJ116" s="23"/>
      <c r="VRK116" s="23"/>
      <c r="VRL116" s="23"/>
      <c r="VRM116" s="23"/>
      <c r="VRN116" s="23"/>
      <c r="VRO116" s="23"/>
      <c r="VRP116" s="22"/>
      <c r="VRQ116" s="23"/>
      <c r="VRR116" s="23"/>
      <c r="VRS116" s="23"/>
      <c r="VRT116" s="23"/>
      <c r="VRU116" s="23"/>
      <c r="VRV116" s="23"/>
      <c r="VRW116" s="23"/>
      <c r="VRX116" s="23"/>
      <c r="VRY116" s="23"/>
      <c r="VRZ116" s="23"/>
      <c r="VSA116" s="23"/>
      <c r="VSB116" s="23"/>
      <c r="VSC116" s="23"/>
      <c r="VSD116" s="23"/>
      <c r="VSE116" s="23"/>
      <c r="VSF116" s="23"/>
      <c r="VSG116" s="23"/>
      <c r="VSH116" s="23"/>
      <c r="VSI116" s="23"/>
      <c r="VSJ116" s="23"/>
      <c r="VSK116" s="23"/>
      <c r="VSL116" s="22"/>
      <c r="VSM116" s="23"/>
      <c r="VSN116" s="23"/>
      <c r="VSO116" s="23"/>
      <c r="VSP116" s="23"/>
      <c r="VSQ116" s="23"/>
      <c r="VSR116" s="23"/>
      <c r="VSS116" s="23"/>
      <c r="VST116" s="23"/>
      <c r="VSU116" s="23"/>
      <c r="VSV116" s="23"/>
      <c r="VSW116" s="23"/>
      <c r="VSX116" s="23"/>
      <c r="VSY116" s="23"/>
      <c r="VSZ116" s="23"/>
      <c r="VTA116" s="23"/>
      <c r="VTB116" s="23"/>
      <c r="VTC116" s="23"/>
      <c r="VTD116" s="23"/>
      <c r="VTE116" s="23"/>
      <c r="VTF116" s="23"/>
      <c r="VTG116" s="23"/>
      <c r="VTH116" s="22"/>
      <c r="VTI116" s="23"/>
      <c r="VTJ116" s="23"/>
      <c r="VTK116" s="23"/>
      <c r="VTL116" s="23"/>
      <c r="VTM116" s="23"/>
      <c r="VTN116" s="23"/>
      <c r="VTO116" s="23"/>
      <c r="VTP116" s="23"/>
      <c r="VTQ116" s="23"/>
      <c r="VTR116" s="23"/>
      <c r="VTS116" s="23"/>
      <c r="VTT116" s="23"/>
      <c r="VTU116" s="23"/>
      <c r="VTV116" s="23"/>
      <c r="VTW116" s="23"/>
      <c r="VTX116" s="23"/>
      <c r="VTY116" s="23"/>
      <c r="VTZ116" s="23"/>
      <c r="VUA116" s="23"/>
      <c r="VUB116" s="23"/>
      <c r="VUC116" s="23"/>
      <c r="VUD116" s="22"/>
      <c r="VUE116" s="23"/>
      <c r="VUF116" s="23"/>
      <c r="VUG116" s="23"/>
      <c r="VUH116" s="23"/>
      <c r="VUI116" s="23"/>
      <c r="VUJ116" s="23"/>
      <c r="VUK116" s="23"/>
      <c r="VUL116" s="23"/>
      <c r="VUM116" s="23"/>
      <c r="VUN116" s="23"/>
      <c r="VUO116" s="23"/>
      <c r="VUP116" s="23"/>
      <c r="VUQ116" s="23"/>
      <c r="VUR116" s="23"/>
      <c r="VUS116" s="23"/>
      <c r="VUT116" s="23"/>
      <c r="VUU116" s="23"/>
      <c r="VUV116" s="23"/>
      <c r="VUW116" s="23"/>
      <c r="VUX116" s="23"/>
      <c r="VUY116" s="23"/>
      <c r="VUZ116" s="22"/>
      <c r="VVA116" s="23"/>
      <c r="VVB116" s="23"/>
      <c r="VVC116" s="23"/>
      <c r="VVD116" s="23"/>
      <c r="VVE116" s="23"/>
      <c r="VVF116" s="23"/>
      <c r="VVG116" s="23"/>
      <c r="VVH116" s="23"/>
      <c r="VVI116" s="23"/>
      <c r="VVJ116" s="23"/>
      <c r="VVK116" s="23"/>
      <c r="VVL116" s="23"/>
      <c r="VVM116" s="23"/>
      <c r="VVN116" s="23"/>
      <c r="VVO116" s="23"/>
      <c r="VVP116" s="23"/>
      <c r="VVQ116" s="23"/>
      <c r="VVR116" s="23"/>
      <c r="VVS116" s="23"/>
      <c r="VVT116" s="23"/>
      <c r="VVU116" s="23"/>
      <c r="VVV116" s="22"/>
      <c r="VVW116" s="23"/>
      <c r="VVX116" s="23"/>
      <c r="VVY116" s="23"/>
      <c r="VVZ116" s="23"/>
      <c r="VWA116" s="23"/>
      <c r="VWB116" s="23"/>
      <c r="VWC116" s="23"/>
      <c r="VWD116" s="23"/>
      <c r="VWE116" s="23"/>
      <c r="VWF116" s="23"/>
      <c r="VWG116" s="23"/>
      <c r="VWH116" s="23"/>
      <c r="VWI116" s="23"/>
      <c r="VWJ116" s="23"/>
      <c r="VWK116" s="23"/>
      <c r="VWL116" s="23"/>
      <c r="VWM116" s="23"/>
      <c r="VWN116" s="23"/>
      <c r="VWO116" s="23"/>
      <c r="VWP116" s="23"/>
      <c r="VWQ116" s="23"/>
      <c r="VWR116" s="22"/>
      <c r="VWS116" s="23"/>
      <c r="VWT116" s="23"/>
      <c r="VWU116" s="23"/>
      <c r="VWV116" s="23"/>
      <c r="VWW116" s="23"/>
      <c r="VWX116" s="23"/>
      <c r="VWY116" s="23"/>
      <c r="VWZ116" s="23"/>
      <c r="VXA116" s="23"/>
      <c r="VXB116" s="23"/>
      <c r="VXC116" s="23"/>
      <c r="VXD116" s="23"/>
      <c r="VXE116" s="23"/>
      <c r="VXF116" s="23"/>
      <c r="VXG116" s="23"/>
      <c r="VXH116" s="23"/>
      <c r="VXI116" s="23"/>
      <c r="VXJ116" s="23"/>
      <c r="VXK116" s="23"/>
      <c r="VXL116" s="23"/>
      <c r="VXM116" s="23"/>
      <c r="VXN116" s="22"/>
      <c r="VXO116" s="23"/>
      <c r="VXP116" s="23"/>
      <c r="VXQ116" s="23"/>
      <c r="VXR116" s="23"/>
      <c r="VXS116" s="23"/>
      <c r="VXT116" s="23"/>
      <c r="VXU116" s="23"/>
      <c r="VXV116" s="23"/>
      <c r="VXW116" s="23"/>
      <c r="VXX116" s="23"/>
      <c r="VXY116" s="23"/>
      <c r="VXZ116" s="23"/>
      <c r="VYA116" s="23"/>
      <c r="VYB116" s="23"/>
      <c r="VYC116" s="23"/>
      <c r="VYD116" s="23"/>
      <c r="VYE116" s="23"/>
      <c r="VYF116" s="23"/>
      <c r="VYG116" s="23"/>
      <c r="VYH116" s="23"/>
      <c r="VYI116" s="23"/>
      <c r="VYJ116" s="22"/>
      <c r="VYK116" s="23"/>
      <c r="VYL116" s="23"/>
      <c r="VYM116" s="23"/>
      <c r="VYN116" s="23"/>
      <c r="VYO116" s="23"/>
      <c r="VYP116" s="23"/>
      <c r="VYQ116" s="23"/>
      <c r="VYR116" s="23"/>
      <c r="VYS116" s="23"/>
      <c r="VYT116" s="23"/>
      <c r="VYU116" s="23"/>
      <c r="VYV116" s="23"/>
      <c r="VYW116" s="23"/>
      <c r="VYX116" s="23"/>
      <c r="VYY116" s="23"/>
      <c r="VYZ116" s="23"/>
      <c r="VZA116" s="23"/>
      <c r="VZB116" s="23"/>
      <c r="VZC116" s="23"/>
      <c r="VZD116" s="23"/>
      <c r="VZE116" s="23"/>
      <c r="VZF116" s="22"/>
      <c r="VZG116" s="23"/>
      <c r="VZH116" s="23"/>
      <c r="VZI116" s="23"/>
      <c r="VZJ116" s="23"/>
      <c r="VZK116" s="23"/>
      <c r="VZL116" s="23"/>
      <c r="VZM116" s="23"/>
      <c r="VZN116" s="23"/>
      <c r="VZO116" s="23"/>
      <c r="VZP116" s="23"/>
      <c r="VZQ116" s="23"/>
      <c r="VZR116" s="23"/>
      <c r="VZS116" s="23"/>
      <c r="VZT116" s="23"/>
      <c r="VZU116" s="23"/>
      <c r="VZV116" s="23"/>
      <c r="VZW116" s="23"/>
      <c r="VZX116" s="23"/>
      <c r="VZY116" s="23"/>
      <c r="VZZ116" s="23"/>
      <c r="WAA116" s="23"/>
      <c r="WAB116" s="22"/>
      <c r="WAC116" s="23"/>
      <c r="WAD116" s="23"/>
      <c r="WAE116" s="23"/>
      <c r="WAF116" s="23"/>
      <c r="WAG116" s="23"/>
      <c r="WAH116" s="23"/>
      <c r="WAI116" s="23"/>
      <c r="WAJ116" s="23"/>
      <c r="WAK116" s="23"/>
      <c r="WAL116" s="23"/>
      <c r="WAM116" s="23"/>
      <c r="WAN116" s="23"/>
      <c r="WAO116" s="23"/>
      <c r="WAP116" s="23"/>
      <c r="WAQ116" s="23"/>
      <c r="WAR116" s="23"/>
      <c r="WAS116" s="23"/>
      <c r="WAT116" s="23"/>
      <c r="WAU116" s="23"/>
      <c r="WAV116" s="23"/>
      <c r="WAW116" s="23"/>
      <c r="WAX116" s="22"/>
      <c r="WAY116" s="23"/>
      <c r="WAZ116" s="23"/>
      <c r="WBA116" s="23"/>
      <c r="WBB116" s="23"/>
      <c r="WBC116" s="23"/>
      <c r="WBD116" s="23"/>
      <c r="WBE116" s="23"/>
      <c r="WBF116" s="23"/>
      <c r="WBG116" s="23"/>
      <c r="WBH116" s="23"/>
      <c r="WBI116" s="23"/>
      <c r="WBJ116" s="23"/>
      <c r="WBK116" s="23"/>
      <c r="WBL116" s="23"/>
      <c r="WBM116" s="23"/>
      <c r="WBN116" s="23"/>
      <c r="WBO116" s="23"/>
      <c r="WBP116" s="23"/>
      <c r="WBQ116" s="23"/>
      <c r="WBR116" s="23"/>
      <c r="WBS116" s="23"/>
      <c r="WBT116" s="22"/>
      <c r="WBU116" s="23"/>
      <c r="WBV116" s="23"/>
      <c r="WBW116" s="23"/>
      <c r="WBX116" s="23"/>
      <c r="WBY116" s="23"/>
      <c r="WBZ116" s="23"/>
      <c r="WCA116" s="23"/>
      <c r="WCB116" s="23"/>
      <c r="WCC116" s="23"/>
      <c r="WCD116" s="23"/>
      <c r="WCE116" s="23"/>
      <c r="WCF116" s="23"/>
      <c r="WCG116" s="23"/>
      <c r="WCH116" s="23"/>
      <c r="WCI116" s="23"/>
      <c r="WCJ116" s="23"/>
      <c r="WCK116" s="23"/>
      <c r="WCL116" s="23"/>
      <c r="WCM116" s="23"/>
      <c r="WCN116" s="23"/>
      <c r="WCO116" s="23"/>
      <c r="WCP116" s="22"/>
      <c r="WCQ116" s="23"/>
      <c r="WCR116" s="23"/>
      <c r="WCS116" s="23"/>
      <c r="WCT116" s="23"/>
      <c r="WCU116" s="23"/>
      <c r="WCV116" s="23"/>
      <c r="WCW116" s="23"/>
      <c r="WCX116" s="23"/>
      <c r="WCY116" s="23"/>
      <c r="WCZ116" s="23"/>
      <c r="WDA116" s="23"/>
      <c r="WDB116" s="23"/>
      <c r="WDC116" s="23"/>
      <c r="WDD116" s="23"/>
      <c r="WDE116" s="23"/>
      <c r="WDF116" s="23"/>
      <c r="WDG116" s="23"/>
      <c r="WDH116" s="23"/>
      <c r="WDI116" s="23"/>
      <c r="WDJ116" s="23"/>
      <c r="WDK116" s="23"/>
      <c r="WDL116" s="22"/>
      <c r="WDM116" s="23"/>
      <c r="WDN116" s="23"/>
      <c r="WDO116" s="23"/>
      <c r="WDP116" s="23"/>
      <c r="WDQ116" s="23"/>
      <c r="WDR116" s="23"/>
      <c r="WDS116" s="23"/>
      <c r="WDT116" s="23"/>
      <c r="WDU116" s="23"/>
      <c r="WDV116" s="23"/>
      <c r="WDW116" s="23"/>
      <c r="WDX116" s="23"/>
      <c r="WDY116" s="23"/>
      <c r="WDZ116" s="23"/>
      <c r="WEA116" s="23"/>
      <c r="WEB116" s="23"/>
      <c r="WEC116" s="23"/>
      <c r="WED116" s="23"/>
      <c r="WEE116" s="23"/>
      <c r="WEF116" s="23"/>
      <c r="WEG116" s="23"/>
      <c r="WEH116" s="22"/>
      <c r="WEI116" s="23"/>
      <c r="WEJ116" s="23"/>
      <c r="WEK116" s="23"/>
      <c r="WEL116" s="23"/>
      <c r="WEM116" s="23"/>
      <c r="WEN116" s="23"/>
      <c r="WEO116" s="23"/>
      <c r="WEP116" s="23"/>
      <c r="WEQ116" s="23"/>
      <c r="WER116" s="23"/>
      <c r="WES116" s="23"/>
      <c r="WET116" s="23"/>
      <c r="WEU116" s="23"/>
      <c r="WEV116" s="23"/>
      <c r="WEW116" s="23"/>
      <c r="WEX116" s="23"/>
      <c r="WEY116" s="23"/>
      <c r="WEZ116" s="23"/>
      <c r="WFA116" s="23"/>
      <c r="WFB116" s="23"/>
      <c r="WFC116" s="23"/>
      <c r="WFD116" s="22"/>
      <c r="WFE116" s="23"/>
      <c r="WFF116" s="23"/>
      <c r="WFG116" s="23"/>
      <c r="WFH116" s="23"/>
      <c r="WFI116" s="23"/>
      <c r="WFJ116" s="23"/>
      <c r="WFK116" s="23"/>
      <c r="WFL116" s="23"/>
      <c r="WFM116" s="23"/>
      <c r="WFN116" s="23"/>
      <c r="WFO116" s="23"/>
      <c r="WFP116" s="23"/>
      <c r="WFQ116" s="23"/>
      <c r="WFR116" s="23"/>
      <c r="WFS116" s="23"/>
      <c r="WFT116" s="23"/>
      <c r="WFU116" s="23"/>
      <c r="WFV116" s="23"/>
      <c r="WFW116" s="23"/>
      <c r="WFX116" s="23"/>
      <c r="WFY116" s="23"/>
      <c r="WFZ116" s="22"/>
      <c r="WGA116" s="23"/>
      <c r="WGB116" s="23"/>
      <c r="WGC116" s="23"/>
      <c r="WGD116" s="23"/>
      <c r="WGE116" s="23"/>
      <c r="WGF116" s="23"/>
      <c r="WGG116" s="23"/>
      <c r="WGH116" s="23"/>
      <c r="WGI116" s="23"/>
      <c r="WGJ116" s="23"/>
      <c r="WGK116" s="23"/>
      <c r="WGL116" s="23"/>
      <c r="WGM116" s="23"/>
      <c r="WGN116" s="23"/>
      <c r="WGO116" s="23"/>
      <c r="WGP116" s="23"/>
      <c r="WGQ116" s="23"/>
      <c r="WGR116" s="23"/>
      <c r="WGS116" s="23"/>
      <c r="WGT116" s="23"/>
      <c r="WGU116" s="23"/>
      <c r="WGV116" s="22"/>
      <c r="WGW116" s="23"/>
      <c r="WGX116" s="23"/>
      <c r="WGY116" s="23"/>
      <c r="WGZ116" s="23"/>
      <c r="WHA116" s="23"/>
      <c r="WHB116" s="23"/>
      <c r="WHC116" s="23"/>
      <c r="WHD116" s="23"/>
      <c r="WHE116" s="23"/>
      <c r="WHF116" s="23"/>
      <c r="WHG116" s="23"/>
      <c r="WHH116" s="23"/>
      <c r="WHI116" s="23"/>
      <c r="WHJ116" s="23"/>
      <c r="WHK116" s="23"/>
      <c r="WHL116" s="23"/>
      <c r="WHM116" s="23"/>
      <c r="WHN116" s="23"/>
      <c r="WHO116" s="23"/>
      <c r="WHP116" s="23"/>
      <c r="WHQ116" s="23"/>
      <c r="WHR116" s="22"/>
      <c r="WHS116" s="23"/>
      <c r="WHT116" s="23"/>
      <c r="WHU116" s="23"/>
      <c r="WHV116" s="23"/>
      <c r="WHW116" s="23"/>
      <c r="WHX116" s="23"/>
      <c r="WHY116" s="23"/>
      <c r="WHZ116" s="23"/>
      <c r="WIA116" s="23"/>
      <c r="WIB116" s="23"/>
      <c r="WIC116" s="23"/>
      <c r="WID116" s="23"/>
      <c r="WIE116" s="23"/>
      <c r="WIF116" s="23"/>
      <c r="WIG116" s="23"/>
      <c r="WIH116" s="23"/>
      <c r="WII116" s="23"/>
      <c r="WIJ116" s="23"/>
      <c r="WIK116" s="23"/>
      <c r="WIL116" s="23"/>
      <c r="WIM116" s="23"/>
      <c r="WIN116" s="22"/>
      <c r="WIO116" s="23"/>
      <c r="WIP116" s="23"/>
      <c r="WIQ116" s="23"/>
      <c r="WIR116" s="23"/>
      <c r="WIS116" s="23"/>
      <c r="WIT116" s="23"/>
      <c r="WIU116" s="23"/>
      <c r="WIV116" s="23"/>
      <c r="WIW116" s="23"/>
      <c r="WIX116" s="23"/>
      <c r="WIY116" s="23"/>
      <c r="WIZ116" s="23"/>
      <c r="WJA116" s="23"/>
      <c r="WJB116" s="23"/>
      <c r="WJC116" s="23"/>
      <c r="WJD116" s="23"/>
      <c r="WJE116" s="23"/>
      <c r="WJF116" s="23"/>
      <c r="WJG116" s="23"/>
      <c r="WJH116" s="23"/>
      <c r="WJI116" s="23"/>
      <c r="WJJ116" s="22"/>
      <c r="WJK116" s="23"/>
      <c r="WJL116" s="23"/>
      <c r="WJM116" s="23"/>
      <c r="WJN116" s="23"/>
      <c r="WJO116" s="23"/>
      <c r="WJP116" s="23"/>
      <c r="WJQ116" s="23"/>
      <c r="WJR116" s="23"/>
      <c r="WJS116" s="23"/>
      <c r="WJT116" s="23"/>
      <c r="WJU116" s="23"/>
      <c r="WJV116" s="23"/>
      <c r="WJW116" s="23"/>
      <c r="WJX116" s="23"/>
      <c r="WJY116" s="23"/>
      <c r="WJZ116" s="23"/>
      <c r="WKA116" s="23"/>
      <c r="WKB116" s="23"/>
      <c r="WKC116" s="23"/>
      <c r="WKD116" s="23"/>
      <c r="WKE116" s="23"/>
      <c r="WKF116" s="22"/>
      <c r="WKG116" s="23"/>
      <c r="WKH116" s="23"/>
      <c r="WKI116" s="23"/>
      <c r="WKJ116" s="23"/>
      <c r="WKK116" s="23"/>
      <c r="WKL116" s="23"/>
      <c r="WKM116" s="23"/>
      <c r="WKN116" s="23"/>
      <c r="WKO116" s="23"/>
      <c r="WKP116" s="23"/>
      <c r="WKQ116" s="23"/>
      <c r="WKR116" s="23"/>
      <c r="WKS116" s="23"/>
      <c r="WKT116" s="23"/>
      <c r="WKU116" s="23"/>
      <c r="WKV116" s="23"/>
      <c r="WKW116" s="23"/>
      <c r="WKX116" s="23"/>
      <c r="WKY116" s="23"/>
      <c r="WKZ116" s="23"/>
      <c r="WLA116" s="23"/>
      <c r="WLB116" s="22"/>
      <c r="WLC116" s="23"/>
      <c r="WLD116" s="23"/>
      <c r="WLE116" s="23"/>
      <c r="WLF116" s="23"/>
      <c r="WLG116" s="23"/>
      <c r="WLH116" s="23"/>
      <c r="WLI116" s="23"/>
      <c r="WLJ116" s="23"/>
      <c r="WLK116" s="23"/>
      <c r="WLL116" s="23"/>
      <c r="WLM116" s="23"/>
      <c r="WLN116" s="23"/>
      <c r="WLO116" s="23"/>
      <c r="WLP116" s="23"/>
      <c r="WLQ116" s="23"/>
      <c r="WLR116" s="23"/>
      <c r="WLS116" s="23"/>
      <c r="WLT116" s="23"/>
      <c r="WLU116" s="23"/>
      <c r="WLV116" s="23"/>
      <c r="WLW116" s="23"/>
      <c r="WLX116" s="22"/>
      <c r="WLY116" s="23"/>
      <c r="WLZ116" s="23"/>
      <c r="WMA116" s="23"/>
      <c r="WMB116" s="23"/>
      <c r="WMC116" s="23"/>
      <c r="WMD116" s="23"/>
      <c r="WME116" s="23"/>
      <c r="WMF116" s="23"/>
      <c r="WMG116" s="23"/>
      <c r="WMH116" s="23"/>
      <c r="WMI116" s="23"/>
      <c r="WMJ116" s="23"/>
      <c r="WMK116" s="23"/>
      <c r="WML116" s="23"/>
      <c r="WMM116" s="23"/>
      <c r="WMN116" s="23"/>
      <c r="WMO116" s="23"/>
      <c r="WMP116" s="23"/>
      <c r="WMQ116" s="23"/>
      <c r="WMR116" s="23"/>
      <c r="WMS116" s="23"/>
      <c r="WMT116" s="22"/>
      <c r="WMU116" s="23"/>
      <c r="WMV116" s="23"/>
      <c r="WMW116" s="23"/>
      <c r="WMX116" s="23"/>
      <c r="WMY116" s="23"/>
      <c r="WMZ116" s="23"/>
      <c r="WNA116" s="23"/>
      <c r="WNB116" s="23"/>
      <c r="WNC116" s="23"/>
      <c r="WND116" s="23"/>
      <c r="WNE116" s="23"/>
      <c r="WNF116" s="23"/>
      <c r="WNG116" s="23"/>
      <c r="WNH116" s="23"/>
      <c r="WNI116" s="23"/>
      <c r="WNJ116" s="23"/>
      <c r="WNK116" s="23"/>
      <c r="WNL116" s="23"/>
      <c r="WNM116" s="23"/>
      <c r="WNN116" s="23"/>
      <c r="WNO116" s="23"/>
      <c r="WNP116" s="22"/>
      <c r="WNQ116" s="23"/>
      <c r="WNR116" s="23"/>
      <c r="WNS116" s="23"/>
      <c r="WNT116" s="23"/>
      <c r="WNU116" s="23"/>
      <c r="WNV116" s="23"/>
      <c r="WNW116" s="23"/>
      <c r="WNX116" s="23"/>
      <c r="WNY116" s="23"/>
      <c r="WNZ116" s="23"/>
      <c r="WOA116" s="23"/>
      <c r="WOB116" s="23"/>
      <c r="WOC116" s="23"/>
      <c r="WOD116" s="23"/>
      <c r="WOE116" s="23"/>
      <c r="WOF116" s="23"/>
      <c r="WOG116" s="23"/>
      <c r="WOH116" s="23"/>
      <c r="WOI116" s="23"/>
      <c r="WOJ116" s="23"/>
      <c r="WOK116" s="23"/>
      <c r="WOL116" s="22"/>
      <c r="WOM116" s="23"/>
      <c r="WON116" s="23"/>
      <c r="WOO116" s="23"/>
      <c r="WOP116" s="23"/>
      <c r="WOQ116" s="23"/>
      <c r="WOR116" s="23"/>
      <c r="WOS116" s="23"/>
      <c r="WOT116" s="23"/>
      <c r="WOU116" s="23"/>
      <c r="WOV116" s="23"/>
      <c r="WOW116" s="23"/>
      <c r="WOX116" s="23"/>
      <c r="WOY116" s="23"/>
      <c r="WOZ116" s="23"/>
      <c r="WPA116" s="23"/>
      <c r="WPB116" s="23"/>
      <c r="WPC116" s="23"/>
      <c r="WPD116" s="23"/>
      <c r="WPE116" s="23"/>
      <c r="WPF116" s="23"/>
      <c r="WPG116" s="23"/>
      <c r="WPH116" s="22"/>
      <c r="WPI116" s="23"/>
      <c r="WPJ116" s="23"/>
      <c r="WPK116" s="23"/>
      <c r="WPL116" s="23"/>
      <c r="WPM116" s="23"/>
      <c r="WPN116" s="23"/>
      <c r="WPO116" s="23"/>
      <c r="WPP116" s="23"/>
      <c r="WPQ116" s="23"/>
      <c r="WPR116" s="23"/>
      <c r="WPS116" s="23"/>
      <c r="WPT116" s="23"/>
      <c r="WPU116" s="23"/>
      <c r="WPV116" s="23"/>
      <c r="WPW116" s="23"/>
      <c r="WPX116" s="23"/>
      <c r="WPY116" s="23"/>
      <c r="WPZ116" s="23"/>
      <c r="WQA116" s="23"/>
      <c r="WQB116" s="23"/>
      <c r="WQC116" s="23"/>
      <c r="WQD116" s="22"/>
      <c r="WQE116" s="23"/>
      <c r="WQF116" s="23"/>
      <c r="WQG116" s="23"/>
      <c r="WQH116" s="23"/>
      <c r="WQI116" s="23"/>
      <c r="WQJ116" s="23"/>
      <c r="WQK116" s="23"/>
      <c r="WQL116" s="23"/>
      <c r="WQM116" s="23"/>
      <c r="WQN116" s="23"/>
      <c r="WQO116" s="23"/>
      <c r="WQP116" s="23"/>
      <c r="WQQ116" s="23"/>
      <c r="WQR116" s="23"/>
      <c r="WQS116" s="23"/>
      <c r="WQT116" s="23"/>
      <c r="WQU116" s="23"/>
      <c r="WQV116" s="23"/>
      <c r="WQW116" s="23"/>
      <c r="WQX116" s="23"/>
      <c r="WQY116" s="23"/>
      <c r="WQZ116" s="22"/>
      <c r="WRA116" s="23"/>
      <c r="WRB116" s="23"/>
      <c r="WRC116" s="23"/>
      <c r="WRD116" s="23"/>
      <c r="WRE116" s="23"/>
      <c r="WRF116" s="23"/>
      <c r="WRG116" s="23"/>
      <c r="WRH116" s="23"/>
      <c r="WRI116" s="23"/>
      <c r="WRJ116" s="23"/>
      <c r="WRK116" s="23"/>
      <c r="WRL116" s="23"/>
      <c r="WRM116" s="23"/>
      <c r="WRN116" s="23"/>
      <c r="WRO116" s="23"/>
      <c r="WRP116" s="23"/>
      <c r="WRQ116" s="23"/>
      <c r="WRR116" s="23"/>
      <c r="WRS116" s="23"/>
      <c r="WRT116" s="23"/>
      <c r="WRU116" s="23"/>
      <c r="WRV116" s="22"/>
      <c r="WRW116" s="23"/>
      <c r="WRX116" s="23"/>
      <c r="WRY116" s="23"/>
      <c r="WRZ116" s="23"/>
      <c r="WSA116" s="23"/>
      <c r="WSB116" s="23"/>
      <c r="WSC116" s="23"/>
      <c r="WSD116" s="23"/>
      <c r="WSE116" s="23"/>
      <c r="WSF116" s="23"/>
      <c r="WSG116" s="23"/>
      <c r="WSH116" s="23"/>
      <c r="WSI116" s="23"/>
      <c r="WSJ116" s="23"/>
      <c r="WSK116" s="23"/>
      <c r="WSL116" s="23"/>
      <c r="WSM116" s="23"/>
      <c r="WSN116" s="23"/>
      <c r="WSO116" s="23"/>
      <c r="WSP116" s="23"/>
      <c r="WSQ116" s="23"/>
      <c r="WSR116" s="22"/>
      <c r="WSS116" s="23"/>
      <c r="WST116" s="23"/>
      <c r="WSU116" s="23"/>
      <c r="WSV116" s="23"/>
      <c r="WSW116" s="23"/>
      <c r="WSX116" s="23"/>
      <c r="WSY116" s="23"/>
      <c r="WSZ116" s="23"/>
      <c r="WTA116" s="23"/>
      <c r="WTB116" s="23"/>
      <c r="WTC116" s="23"/>
      <c r="WTD116" s="23"/>
      <c r="WTE116" s="23"/>
      <c r="WTF116" s="23"/>
      <c r="WTG116" s="23"/>
      <c r="WTH116" s="23"/>
      <c r="WTI116" s="23"/>
      <c r="WTJ116" s="23"/>
      <c r="WTK116" s="23"/>
      <c r="WTL116" s="23"/>
      <c r="WTM116" s="23"/>
      <c r="WTN116" s="22"/>
      <c r="WTO116" s="23"/>
      <c r="WTP116" s="23"/>
      <c r="WTQ116" s="23"/>
      <c r="WTR116" s="23"/>
      <c r="WTS116" s="23"/>
      <c r="WTT116" s="23"/>
      <c r="WTU116" s="23"/>
      <c r="WTV116" s="23"/>
      <c r="WTW116" s="23"/>
      <c r="WTX116" s="23"/>
      <c r="WTY116" s="23"/>
      <c r="WTZ116" s="23"/>
      <c r="WUA116" s="23"/>
      <c r="WUB116" s="23"/>
      <c r="WUC116" s="23"/>
      <c r="WUD116" s="23"/>
      <c r="WUE116" s="23"/>
      <c r="WUF116" s="23"/>
      <c r="WUG116" s="23"/>
      <c r="WUH116" s="23"/>
      <c r="WUI116" s="23"/>
      <c r="WUJ116" s="22"/>
      <c r="WUK116" s="23"/>
      <c r="WUL116" s="23"/>
      <c r="WUM116" s="23"/>
      <c r="WUN116" s="23"/>
      <c r="WUO116" s="23"/>
      <c r="WUP116" s="23"/>
      <c r="WUQ116" s="23"/>
      <c r="WUR116" s="23"/>
      <c r="WUS116" s="23"/>
      <c r="WUT116" s="23"/>
      <c r="WUU116" s="23"/>
      <c r="WUV116" s="23"/>
      <c r="WUW116" s="23"/>
      <c r="WUX116" s="23"/>
      <c r="WUY116" s="23"/>
      <c r="WUZ116" s="23"/>
      <c r="WVA116" s="23"/>
      <c r="WVB116" s="23"/>
      <c r="WVC116" s="23"/>
      <c r="WVD116" s="23"/>
      <c r="WVE116" s="23"/>
      <c r="WVF116" s="22"/>
      <c r="WVG116" s="23"/>
      <c r="WVH116" s="23"/>
      <c r="WVI116" s="23"/>
      <c r="WVJ116" s="23"/>
      <c r="WVK116" s="23"/>
      <c r="WVL116" s="23"/>
      <c r="WVM116" s="23"/>
      <c r="WVN116" s="23"/>
      <c r="WVO116" s="23"/>
      <c r="WVP116" s="23"/>
      <c r="WVQ116" s="23"/>
      <c r="WVR116" s="23"/>
      <c r="WVS116" s="23"/>
      <c r="WVT116" s="23"/>
      <c r="WVU116" s="23"/>
      <c r="WVV116" s="23"/>
      <c r="WVW116" s="23"/>
      <c r="WVX116" s="23"/>
      <c r="WVY116" s="23"/>
      <c r="WVZ116" s="23"/>
      <c r="WWA116" s="23"/>
      <c r="WWB116" s="22"/>
      <c r="WWC116" s="23"/>
      <c r="WWD116" s="23"/>
      <c r="WWE116" s="23"/>
      <c r="WWF116" s="23"/>
      <c r="WWG116" s="23"/>
      <c r="WWH116" s="23"/>
      <c r="WWI116" s="23"/>
      <c r="WWJ116" s="23"/>
      <c r="WWK116" s="23"/>
      <c r="WWL116" s="23"/>
      <c r="WWM116" s="23"/>
      <c r="WWN116" s="23"/>
      <c r="WWO116" s="23"/>
      <c r="WWP116" s="23"/>
      <c r="WWQ116" s="23"/>
      <c r="WWR116" s="23"/>
      <c r="WWS116" s="23"/>
      <c r="WWT116" s="23"/>
      <c r="WWU116" s="23"/>
      <c r="WWV116" s="23"/>
      <c r="WWW116" s="23"/>
      <c r="WWX116" s="22"/>
      <c r="WWY116" s="23"/>
      <c r="WWZ116" s="23"/>
      <c r="WXA116" s="23"/>
      <c r="WXB116" s="23"/>
      <c r="WXC116" s="23"/>
      <c r="WXD116" s="23"/>
      <c r="WXE116" s="23"/>
      <c r="WXF116" s="23"/>
      <c r="WXG116" s="23"/>
      <c r="WXH116" s="23"/>
      <c r="WXI116" s="23"/>
      <c r="WXJ116" s="23"/>
      <c r="WXK116" s="23"/>
      <c r="WXL116" s="23"/>
      <c r="WXM116" s="23"/>
      <c r="WXN116" s="23"/>
      <c r="WXO116" s="23"/>
      <c r="WXP116" s="23"/>
      <c r="WXQ116" s="23"/>
      <c r="WXR116" s="23"/>
      <c r="WXS116" s="23"/>
      <c r="WXT116" s="22"/>
      <c r="WXU116" s="23"/>
      <c r="WXV116" s="23"/>
      <c r="WXW116" s="23"/>
      <c r="WXX116" s="23"/>
      <c r="WXY116" s="23"/>
      <c r="WXZ116" s="23"/>
      <c r="WYA116" s="23"/>
      <c r="WYB116" s="23"/>
      <c r="WYC116" s="23"/>
      <c r="WYD116" s="23"/>
      <c r="WYE116" s="23"/>
      <c r="WYF116" s="23"/>
      <c r="WYG116" s="23"/>
      <c r="WYH116" s="23"/>
      <c r="WYI116" s="23"/>
      <c r="WYJ116" s="23"/>
      <c r="WYK116" s="23"/>
      <c r="WYL116" s="23"/>
      <c r="WYM116" s="23"/>
      <c r="WYN116" s="23"/>
      <c r="WYO116" s="23"/>
      <c r="WYP116" s="22"/>
      <c r="WYQ116" s="23"/>
      <c r="WYR116" s="23"/>
      <c r="WYS116" s="23"/>
      <c r="WYT116" s="23"/>
      <c r="WYU116" s="23"/>
      <c r="WYV116" s="23"/>
      <c r="WYW116" s="23"/>
      <c r="WYX116" s="23"/>
      <c r="WYY116" s="23"/>
      <c r="WYZ116" s="23"/>
      <c r="WZA116" s="23"/>
      <c r="WZB116" s="23"/>
      <c r="WZC116" s="23"/>
      <c r="WZD116" s="23"/>
      <c r="WZE116" s="23"/>
      <c r="WZF116" s="23"/>
      <c r="WZG116" s="23"/>
      <c r="WZH116" s="23"/>
      <c r="WZI116" s="23"/>
      <c r="WZJ116" s="23"/>
      <c r="WZK116" s="23"/>
      <c r="WZL116" s="22"/>
      <c r="WZM116" s="23"/>
      <c r="WZN116" s="23"/>
      <c r="WZO116" s="23"/>
      <c r="WZP116" s="23"/>
      <c r="WZQ116" s="23"/>
      <c r="WZR116" s="23"/>
      <c r="WZS116" s="23"/>
      <c r="WZT116" s="23"/>
      <c r="WZU116" s="23"/>
      <c r="WZV116" s="23"/>
      <c r="WZW116" s="23"/>
      <c r="WZX116" s="23"/>
      <c r="WZY116" s="23"/>
      <c r="WZZ116" s="23"/>
      <c r="XAA116" s="23"/>
      <c r="XAB116" s="23"/>
      <c r="XAC116" s="23"/>
      <c r="XAD116" s="23"/>
      <c r="XAE116" s="23"/>
      <c r="XAF116" s="23"/>
      <c r="XAG116" s="23"/>
      <c r="XAH116" s="22"/>
      <c r="XAI116" s="23"/>
      <c r="XAJ116" s="23"/>
      <c r="XAK116" s="23"/>
      <c r="XAL116" s="23"/>
      <c r="XAM116" s="23"/>
      <c r="XAN116" s="23"/>
      <c r="XAO116" s="23"/>
      <c r="XAP116" s="23"/>
      <c r="XAQ116" s="23"/>
      <c r="XAR116" s="23"/>
      <c r="XAS116" s="23"/>
      <c r="XAT116" s="23"/>
      <c r="XAU116" s="23"/>
      <c r="XAV116" s="23"/>
      <c r="XAW116" s="23"/>
      <c r="XAX116" s="23"/>
      <c r="XAY116" s="23"/>
      <c r="XAZ116" s="23"/>
      <c r="XBA116" s="23"/>
      <c r="XBB116" s="23"/>
      <c r="XBC116" s="23"/>
      <c r="XBD116" s="22"/>
      <c r="XBE116" s="23"/>
      <c r="XBF116" s="23"/>
      <c r="XBG116" s="23"/>
      <c r="XBH116" s="23"/>
      <c r="XBI116" s="23"/>
      <c r="XBJ116" s="23"/>
      <c r="XBK116" s="23"/>
      <c r="XBL116" s="23"/>
      <c r="XBM116" s="23"/>
      <c r="XBN116" s="23"/>
      <c r="XBO116" s="23"/>
      <c r="XBP116" s="23"/>
      <c r="XBQ116" s="23"/>
      <c r="XBR116" s="23"/>
      <c r="XBS116" s="23"/>
      <c r="XBT116" s="23"/>
      <c r="XBU116" s="23"/>
      <c r="XBV116" s="23"/>
      <c r="XBW116" s="23"/>
      <c r="XBX116" s="23"/>
      <c r="XBY116" s="23"/>
      <c r="XBZ116" s="22"/>
      <c r="XCA116" s="23"/>
      <c r="XCB116" s="23"/>
      <c r="XCC116" s="23"/>
      <c r="XCD116" s="23"/>
      <c r="XCE116" s="23"/>
      <c r="XCF116" s="23"/>
      <c r="XCG116" s="23"/>
      <c r="XCH116" s="23"/>
      <c r="XCI116" s="23"/>
      <c r="XCJ116" s="23"/>
      <c r="XCK116" s="23"/>
      <c r="XCL116" s="23"/>
      <c r="XCM116" s="23"/>
      <c r="XCN116" s="23"/>
      <c r="XCO116" s="23"/>
      <c r="XCP116" s="23"/>
      <c r="XCQ116" s="23"/>
      <c r="XCR116" s="23"/>
      <c r="XCS116" s="23"/>
      <c r="XCT116" s="23"/>
      <c r="XCU116" s="23"/>
      <c r="XCV116" s="22"/>
      <c r="XCW116" s="23"/>
      <c r="XCX116" s="23"/>
      <c r="XCY116" s="23"/>
      <c r="XCZ116" s="23"/>
      <c r="XDA116" s="23"/>
      <c r="XDB116" s="23"/>
      <c r="XDC116" s="23"/>
      <c r="XDD116" s="23"/>
      <c r="XDE116" s="23"/>
      <c r="XDF116" s="23"/>
      <c r="XDG116" s="23"/>
      <c r="XDH116" s="23"/>
      <c r="XDI116" s="23"/>
      <c r="XDJ116" s="23"/>
      <c r="XDK116" s="23"/>
      <c r="XDL116" s="23"/>
      <c r="XDM116" s="23"/>
      <c r="XDN116" s="23"/>
      <c r="XDO116" s="23"/>
      <c r="XDP116" s="23"/>
      <c r="XDQ116" s="23"/>
      <c r="XDR116" s="22"/>
      <c r="XDS116" s="23"/>
      <c r="XDT116" s="23"/>
      <c r="XDU116" s="23"/>
      <c r="XDV116" s="23"/>
      <c r="XDW116" s="23"/>
      <c r="XDX116" s="23"/>
      <c r="XDY116" s="23"/>
      <c r="XDZ116" s="23"/>
      <c r="XEA116" s="23"/>
      <c r="XEB116" s="23"/>
      <c r="XEC116" s="23"/>
      <c r="XED116" s="23"/>
      <c r="XEE116" s="23"/>
      <c r="XEF116" s="23"/>
      <c r="XEG116" s="23"/>
      <c r="XEH116" s="23"/>
      <c r="XEI116" s="23"/>
      <c r="XEJ116" s="23"/>
      <c r="XEK116" s="23"/>
      <c r="XEL116" s="23"/>
      <c r="XEM116" s="23"/>
      <c r="XEN116" s="22"/>
      <c r="XEO116" s="22"/>
      <c r="XEP116" s="22"/>
      <c r="XEQ116" s="22"/>
      <c r="XER116" s="22"/>
      <c r="XES116" s="22"/>
      <c r="XET116" s="22"/>
      <c r="XEU116" s="22"/>
      <c r="XEV116" s="22"/>
      <c r="XEW116" s="22"/>
      <c r="XEX116" s="22"/>
      <c r="XEY116" s="22"/>
      <c r="XEZ116" s="22"/>
      <c r="XFA116" s="22"/>
      <c r="XFB116" s="22"/>
      <c r="XFC116" s="22"/>
    </row>
    <row r="117" spans="1:16383" s="21" customFormat="1" ht="10.5" customHeight="1" thickTop="1" x14ac:dyDescent="0.5">
      <c r="A117" s="22"/>
      <c r="B117" s="26"/>
      <c r="C117" s="27"/>
      <c r="D117" s="28"/>
      <c r="E117" s="28"/>
      <c r="F117" s="28"/>
      <c r="G117" s="28"/>
      <c r="H117" s="22"/>
      <c r="I117" s="22"/>
      <c r="J117" s="22"/>
      <c r="K117" s="22"/>
      <c r="L117" s="22"/>
      <c r="M117" s="22"/>
      <c r="N117" s="22"/>
      <c r="O117" s="22"/>
      <c r="P117" s="22"/>
      <c r="Q117" s="22"/>
      <c r="R117" s="22"/>
      <c r="S117" s="22"/>
      <c r="T117" s="22"/>
      <c r="U117" s="22"/>
      <c r="V117" s="22"/>
      <c r="W117" s="23"/>
      <c r="X117" s="23"/>
      <c r="Y117" s="23"/>
      <c r="Z117" s="23"/>
      <c r="AA117" s="23"/>
      <c r="AB117" s="23"/>
      <c r="AC117" s="23"/>
      <c r="AD117" s="23"/>
      <c r="AE117" s="23"/>
      <c r="AF117" s="23"/>
      <c r="AG117" s="23"/>
      <c r="AH117" s="23"/>
      <c r="AI117" s="23"/>
      <c r="AJ117" s="23"/>
      <c r="AK117" s="23"/>
      <c r="AL117" s="23"/>
      <c r="AM117" s="23"/>
      <c r="AN117" s="23"/>
      <c r="AO117" s="23"/>
      <c r="AP117" s="23"/>
      <c r="AQ117" s="23"/>
      <c r="AR117" s="22"/>
      <c r="AS117" s="23"/>
      <c r="AT117" s="23"/>
      <c r="AU117" s="23"/>
      <c r="AV117" s="23"/>
      <c r="AW117" s="23"/>
      <c r="AX117" s="23"/>
      <c r="AY117" s="23"/>
      <c r="AZ117" s="23"/>
      <c r="BA117" s="23"/>
      <c r="BB117" s="23"/>
      <c r="BC117" s="23"/>
      <c r="BD117" s="23"/>
      <c r="BE117" s="23"/>
      <c r="BF117" s="23"/>
      <c r="BG117" s="23"/>
      <c r="BH117" s="23"/>
      <c r="BI117" s="23"/>
      <c r="BJ117" s="23"/>
      <c r="BK117" s="23"/>
      <c r="BL117" s="23"/>
      <c r="BM117" s="23"/>
      <c r="BN117" s="22"/>
      <c r="BO117" s="23"/>
      <c r="BP117" s="23"/>
      <c r="BQ117" s="23"/>
      <c r="BR117" s="23"/>
      <c r="BS117" s="23"/>
      <c r="BT117" s="23"/>
      <c r="BU117" s="23"/>
      <c r="BV117" s="23"/>
      <c r="BW117" s="23"/>
      <c r="BX117" s="23"/>
      <c r="BY117" s="23"/>
      <c r="BZ117" s="23"/>
      <c r="CA117" s="23"/>
      <c r="CB117" s="23"/>
      <c r="CC117" s="23"/>
      <c r="CD117" s="23"/>
      <c r="CE117" s="23"/>
      <c r="CF117" s="23"/>
      <c r="CG117" s="23"/>
      <c r="CH117" s="23"/>
      <c r="CI117" s="23"/>
      <c r="CJ117" s="22"/>
      <c r="CK117" s="23"/>
      <c r="CL117" s="23"/>
      <c r="CM117" s="23"/>
      <c r="CN117" s="23"/>
      <c r="CO117" s="23"/>
      <c r="CP117" s="23"/>
      <c r="CQ117" s="23"/>
      <c r="CR117" s="23"/>
      <c r="CS117" s="23"/>
      <c r="CT117" s="23"/>
      <c r="CU117" s="23"/>
      <c r="CV117" s="23"/>
      <c r="CW117" s="23"/>
      <c r="CX117" s="23"/>
      <c r="CY117" s="23"/>
      <c r="CZ117" s="23"/>
      <c r="DA117" s="23"/>
      <c r="DB117" s="23"/>
      <c r="DC117" s="23"/>
      <c r="DD117" s="23"/>
      <c r="DE117" s="23"/>
      <c r="DF117" s="22"/>
      <c r="DG117" s="23"/>
      <c r="DH117" s="23"/>
      <c r="DI117" s="23"/>
      <c r="DJ117" s="23"/>
      <c r="DK117" s="23"/>
      <c r="DL117" s="23"/>
      <c r="DM117" s="23"/>
      <c r="DN117" s="23"/>
      <c r="DO117" s="23"/>
      <c r="DP117" s="23"/>
      <c r="DQ117" s="23"/>
      <c r="DR117" s="23"/>
      <c r="DS117" s="23"/>
      <c r="DT117" s="23"/>
      <c r="DU117" s="23"/>
      <c r="DV117" s="23"/>
      <c r="DW117" s="23"/>
      <c r="DX117" s="23"/>
      <c r="DY117" s="23"/>
      <c r="DZ117" s="23"/>
      <c r="EA117" s="23"/>
      <c r="EB117" s="22"/>
      <c r="EC117" s="23"/>
      <c r="ED117" s="23"/>
      <c r="EE117" s="23"/>
      <c r="EF117" s="23"/>
      <c r="EG117" s="23"/>
      <c r="EH117" s="23"/>
      <c r="EI117" s="23"/>
      <c r="EJ117" s="23"/>
      <c r="EK117" s="23"/>
      <c r="EL117" s="23"/>
      <c r="EM117" s="23"/>
      <c r="EN117" s="23"/>
      <c r="EO117" s="23"/>
      <c r="EP117" s="23"/>
      <c r="EQ117" s="23"/>
      <c r="ER117" s="23"/>
      <c r="ES117" s="23"/>
      <c r="ET117" s="23"/>
      <c r="EU117" s="23"/>
      <c r="EV117" s="23"/>
      <c r="EW117" s="23"/>
      <c r="EX117" s="22"/>
      <c r="EY117" s="23"/>
      <c r="EZ117" s="23"/>
      <c r="FA117" s="23"/>
      <c r="FB117" s="23"/>
      <c r="FC117" s="23"/>
      <c r="FD117" s="23"/>
      <c r="FE117" s="23"/>
      <c r="FF117" s="23"/>
      <c r="FG117" s="23"/>
      <c r="FH117" s="23"/>
      <c r="FI117" s="23"/>
      <c r="FJ117" s="23"/>
      <c r="FK117" s="23"/>
      <c r="FL117" s="23"/>
      <c r="FM117" s="23"/>
      <c r="FN117" s="23"/>
      <c r="FO117" s="23"/>
      <c r="FP117" s="23"/>
      <c r="FQ117" s="23"/>
      <c r="FR117" s="23"/>
      <c r="FS117" s="23"/>
      <c r="FT117" s="22"/>
      <c r="FU117" s="23"/>
      <c r="FV117" s="23"/>
      <c r="FW117" s="23"/>
      <c r="FX117" s="23"/>
      <c r="FY117" s="23"/>
      <c r="FZ117" s="23"/>
      <c r="GA117" s="23"/>
      <c r="GB117" s="23"/>
      <c r="GC117" s="23"/>
      <c r="GD117" s="23"/>
      <c r="GE117" s="23"/>
      <c r="GF117" s="23"/>
      <c r="GG117" s="23"/>
      <c r="GH117" s="23"/>
      <c r="GI117" s="23"/>
      <c r="GJ117" s="23"/>
      <c r="GK117" s="23"/>
      <c r="GL117" s="23"/>
      <c r="GM117" s="23"/>
      <c r="GN117" s="23"/>
      <c r="GO117" s="23"/>
      <c r="GP117" s="22"/>
      <c r="GQ117" s="23"/>
      <c r="GR117" s="23"/>
      <c r="GS117" s="23"/>
      <c r="GT117" s="23"/>
      <c r="GU117" s="23"/>
      <c r="GV117" s="23"/>
      <c r="GW117" s="23"/>
      <c r="GX117" s="23"/>
      <c r="GY117" s="23"/>
      <c r="GZ117" s="23"/>
      <c r="HA117" s="23"/>
      <c r="HB117" s="23"/>
      <c r="HC117" s="23"/>
      <c r="HD117" s="23"/>
      <c r="HE117" s="23"/>
      <c r="HF117" s="23"/>
      <c r="HG117" s="23"/>
      <c r="HH117" s="23"/>
      <c r="HI117" s="23"/>
      <c r="HJ117" s="23"/>
      <c r="HK117" s="23"/>
      <c r="HL117" s="22"/>
      <c r="HM117" s="23"/>
      <c r="HN117" s="23"/>
      <c r="HO117" s="23"/>
      <c r="HP117" s="23"/>
      <c r="HQ117" s="23"/>
      <c r="HR117" s="23"/>
      <c r="HS117" s="23"/>
      <c r="HT117" s="23"/>
      <c r="HU117" s="23"/>
      <c r="HV117" s="23"/>
      <c r="HW117" s="23"/>
      <c r="HX117" s="23"/>
      <c r="HY117" s="23"/>
      <c r="HZ117" s="23"/>
      <c r="IA117" s="23"/>
      <c r="IB117" s="23"/>
      <c r="IC117" s="23"/>
      <c r="ID117" s="23"/>
      <c r="IE117" s="23"/>
      <c r="IF117" s="23"/>
      <c r="IG117" s="23"/>
      <c r="IH117" s="22"/>
      <c r="II117" s="23"/>
      <c r="IJ117" s="23"/>
      <c r="IK117" s="23"/>
      <c r="IL117" s="23"/>
      <c r="IM117" s="23"/>
      <c r="IN117" s="23"/>
      <c r="IO117" s="23"/>
      <c r="IP117" s="23"/>
      <c r="IQ117" s="23"/>
      <c r="IR117" s="23"/>
      <c r="IS117" s="23"/>
      <c r="IT117" s="23"/>
      <c r="IU117" s="23"/>
      <c r="IV117" s="23"/>
      <c r="IW117" s="23"/>
      <c r="IX117" s="23"/>
      <c r="IY117" s="23"/>
      <c r="IZ117" s="23"/>
      <c r="JA117" s="23"/>
      <c r="JB117" s="23"/>
      <c r="JC117" s="23"/>
      <c r="JD117" s="22"/>
      <c r="JE117" s="23"/>
      <c r="JF117" s="23"/>
      <c r="JG117" s="23"/>
      <c r="JH117" s="23"/>
      <c r="JI117" s="23"/>
      <c r="JJ117" s="23"/>
      <c r="JK117" s="23"/>
      <c r="JL117" s="23"/>
      <c r="JM117" s="23"/>
      <c r="JN117" s="23"/>
      <c r="JO117" s="23"/>
      <c r="JP117" s="23"/>
      <c r="JQ117" s="23"/>
      <c r="JR117" s="23"/>
      <c r="JS117" s="23"/>
      <c r="JT117" s="23"/>
      <c r="JU117" s="23"/>
      <c r="JV117" s="23"/>
      <c r="JW117" s="23"/>
      <c r="JX117" s="23"/>
      <c r="JY117" s="23"/>
      <c r="JZ117" s="22"/>
      <c r="KA117" s="23"/>
      <c r="KB117" s="23"/>
      <c r="KC117" s="23"/>
      <c r="KD117" s="23"/>
      <c r="KE117" s="23"/>
      <c r="KF117" s="23"/>
      <c r="KG117" s="23"/>
      <c r="KH117" s="23"/>
      <c r="KI117" s="23"/>
      <c r="KJ117" s="23"/>
      <c r="KK117" s="23"/>
      <c r="KL117" s="23"/>
      <c r="KM117" s="23"/>
      <c r="KN117" s="23"/>
      <c r="KO117" s="23"/>
      <c r="KP117" s="23"/>
      <c r="KQ117" s="23"/>
      <c r="KR117" s="23"/>
      <c r="KS117" s="23"/>
      <c r="KT117" s="23"/>
      <c r="KU117" s="23"/>
      <c r="KV117" s="22"/>
      <c r="KW117" s="23"/>
      <c r="KX117" s="23"/>
      <c r="KY117" s="23"/>
      <c r="KZ117" s="23"/>
      <c r="LA117" s="23"/>
      <c r="LB117" s="23"/>
      <c r="LC117" s="23"/>
      <c r="LD117" s="23"/>
      <c r="LE117" s="23"/>
      <c r="LF117" s="23"/>
      <c r="LG117" s="23"/>
      <c r="LH117" s="23"/>
      <c r="LI117" s="23"/>
      <c r="LJ117" s="23"/>
      <c r="LK117" s="23"/>
      <c r="LL117" s="23"/>
      <c r="LM117" s="23"/>
      <c r="LN117" s="23"/>
      <c r="LO117" s="23"/>
      <c r="LP117" s="23"/>
      <c r="LQ117" s="23"/>
      <c r="LR117" s="22"/>
      <c r="LS117" s="23"/>
      <c r="LT117" s="23"/>
      <c r="LU117" s="23"/>
      <c r="LV117" s="23"/>
      <c r="LW117" s="23"/>
      <c r="LX117" s="23"/>
      <c r="LY117" s="23"/>
      <c r="LZ117" s="23"/>
      <c r="MA117" s="23"/>
      <c r="MB117" s="23"/>
      <c r="MC117" s="23"/>
      <c r="MD117" s="23"/>
      <c r="ME117" s="23"/>
      <c r="MF117" s="23"/>
      <c r="MG117" s="23"/>
      <c r="MH117" s="23"/>
      <c r="MI117" s="23"/>
      <c r="MJ117" s="23"/>
      <c r="MK117" s="23"/>
      <c r="ML117" s="23"/>
      <c r="MM117" s="23"/>
      <c r="MN117" s="22"/>
      <c r="MO117" s="23"/>
      <c r="MP117" s="23"/>
      <c r="MQ117" s="23"/>
      <c r="MR117" s="23"/>
      <c r="MS117" s="23"/>
      <c r="MT117" s="23"/>
      <c r="MU117" s="23"/>
      <c r="MV117" s="23"/>
      <c r="MW117" s="23"/>
      <c r="MX117" s="23"/>
      <c r="MY117" s="23"/>
      <c r="MZ117" s="23"/>
      <c r="NA117" s="23"/>
      <c r="NB117" s="23"/>
      <c r="NC117" s="23"/>
      <c r="ND117" s="23"/>
      <c r="NE117" s="23"/>
      <c r="NF117" s="23"/>
      <c r="NG117" s="23"/>
      <c r="NH117" s="23"/>
      <c r="NI117" s="23"/>
      <c r="NJ117" s="22"/>
      <c r="NK117" s="23"/>
      <c r="NL117" s="23"/>
      <c r="NM117" s="23"/>
      <c r="NN117" s="23"/>
      <c r="NO117" s="23"/>
      <c r="NP117" s="23"/>
      <c r="NQ117" s="23"/>
      <c r="NR117" s="23"/>
      <c r="NS117" s="23"/>
      <c r="NT117" s="23"/>
      <c r="NU117" s="23"/>
      <c r="NV117" s="23"/>
      <c r="NW117" s="23"/>
      <c r="NX117" s="23"/>
      <c r="NY117" s="23"/>
      <c r="NZ117" s="23"/>
      <c r="OA117" s="23"/>
      <c r="OB117" s="23"/>
      <c r="OC117" s="23"/>
      <c r="OD117" s="23"/>
      <c r="OE117" s="23"/>
      <c r="OF117" s="22"/>
      <c r="OG117" s="23"/>
      <c r="OH117" s="23"/>
      <c r="OI117" s="23"/>
      <c r="OJ117" s="23"/>
      <c r="OK117" s="23"/>
      <c r="OL117" s="23"/>
      <c r="OM117" s="23"/>
      <c r="ON117" s="23"/>
      <c r="OO117" s="23"/>
      <c r="OP117" s="23"/>
      <c r="OQ117" s="23"/>
      <c r="OR117" s="23"/>
      <c r="OS117" s="23"/>
      <c r="OT117" s="23"/>
      <c r="OU117" s="23"/>
      <c r="OV117" s="23"/>
      <c r="OW117" s="23"/>
      <c r="OX117" s="23"/>
      <c r="OY117" s="23"/>
      <c r="OZ117" s="23"/>
      <c r="PA117" s="23"/>
      <c r="PB117" s="22"/>
      <c r="PC117" s="23"/>
      <c r="PD117" s="23"/>
      <c r="PE117" s="23"/>
      <c r="PF117" s="23"/>
      <c r="PG117" s="23"/>
      <c r="PH117" s="23"/>
      <c r="PI117" s="23"/>
      <c r="PJ117" s="23"/>
      <c r="PK117" s="23"/>
      <c r="PL117" s="23"/>
      <c r="PM117" s="23"/>
      <c r="PN117" s="23"/>
      <c r="PO117" s="23"/>
      <c r="PP117" s="23"/>
      <c r="PQ117" s="23"/>
      <c r="PR117" s="23"/>
      <c r="PS117" s="23"/>
      <c r="PT117" s="23"/>
      <c r="PU117" s="23"/>
      <c r="PV117" s="23"/>
      <c r="PW117" s="23"/>
      <c r="PX117" s="22"/>
      <c r="PY117" s="23"/>
      <c r="PZ117" s="23"/>
      <c r="QA117" s="23"/>
      <c r="QB117" s="23"/>
      <c r="QC117" s="23"/>
      <c r="QD117" s="23"/>
      <c r="QE117" s="23"/>
      <c r="QF117" s="23"/>
      <c r="QG117" s="23"/>
      <c r="QH117" s="23"/>
      <c r="QI117" s="23"/>
      <c r="QJ117" s="23"/>
      <c r="QK117" s="23"/>
      <c r="QL117" s="23"/>
      <c r="QM117" s="23"/>
      <c r="QN117" s="23"/>
      <c r="QO117" s="23"/>
      <c r="QP117" s="23"/>
      <c r="QQ117" s="23"/>
      <c r="QR117" s="23"/>
      <c r="QS117" s="23"/>
      <c r="QT117" s="22"/>
      <c r="QU117" s="23"/>
      <c r="QV117" s="23"/>
      <c r="QW117" s="23"/>
      <c r="QX117" s="23"/>
      <c r="QY117" s="23"/>
      <c r="QZ117" s="23"/>
      <c r="RA117" s="23"/>
      <c r="RB117" s="23"/>
      <c r="RC117" s="23"/>
      <c r="RD117" s="23"/>
      <c r="RE117" s="23"/>
      <c r="RF117" s="23"/>
      <c r="RG117" s="23"/>
      <c r="RH117" s="23"/>
      <c r="RI117" s="23"/>
      <c r="RJ117" s="23"/>
      <c r="RK117" s="23"/>
      <c r="RL117" s="23"/>
      <c r="RM117" s="23"/>
      <c r="RN117" s="23"/>
      <c r="RO117" s="23"/>
      <c r="RP117" s="22"/>
      <c r="RQ117" s="23"/>
      <c r="RR117" s="23"/>
      <c r="RS117" s="23"/>
      <c r="RT117" s="23"/>
      <c r="RU117" s="23"/>
      <c r="RV117" s="23"/>
      <c r="RW117" s="23"/>
      <c r="RX117" s="23"/>
      <c r="RY117" s="23"/>
      <c r="RZ117" s="23"/>
      <c r="SA117" s="23"/>
      <c r="SB117" s="23"/>
      <c r="SC117" s="23"/>
      <c r="SD117" s="23"/>
      <c r="SE117" s="23"/>
      <c r="SF117" s="23"/>
      <c r="SG117" s="23"/>
      <c r="SH117" s="23"/>
      <c r="SI117" s="23"/>
      <c r="SJ117" s="23"/>
      <c r="SK117" s="23"/>
      <c r="SL117" s="22"/>
      <c r="SM117" s="23"/>
      <c r="SN117" s="23"/>
      <c r="SO117" s="23"/>
      <c r="SP117" s="23"/>
      <c r="SQ117" s="23"/>
      <c r="SR117" s="23"/>
      <c r="SS117" s="23"/>
      <c r="ST117" s="23"/>
      <c r="SU117" s="23"/>
      <c r="SV117" s="23"/>
      <c r="SW117" s="23"/>
      <c r="SX117" s="23"/>
      <c r="SY117" s="23"/>
      <c r="SZ117" s="23"/>
      <c r="TA117" s="23"/>
      <c r="TB117" s="23"/>
      <c r="TC117" s="23"/>
      <c r="TD117" s="23"/>
      <c r="TE117" s="23"/>
      <c r="TF117" s="23"/>
      <c r="TG117" s="23"/>
      <c r="TH117" s="22"/>
      <c r="TI117" s="23"/>
      <c r="TJ117" s="23"/>
      <c r="TK117" s="23"/>
      <c r="TL117" s="23"/>
      <c r="TM117" s="23"/>
      <c r="TN117" s="23"/>
      <c r="TO117" s="23"/>
      <c r="TP117" s="23"/>
      <c r="TQ117" s="23"/>
      <c r="TR117" s="23"/>
      <c r="TS117" s="23"/>
      <c r="TT117" s="23"/>
      <c r="TU117" s="23"/>
      <c r="TV117" s="23"/>
      <c r="TW117" s="23"/>
      <c r="TX117" s="23"/>
      <c r="TY117" s="23"/>
      <c r="TZ117" s="23"/>
      <c r="UA117" s="23"/>
      <c r="UB117" s="23"/>
      <c r="UC117" s="23"/>
      <c r="UD117" s="22"/>
      <c r="UE117" s="23"/>
      <c r="UF117" s="23"/>
      <c r="UG117" s="23"/>
      <c r="UH117" s="23"/>
      <c r="UI117" s="23"/>
      <c r="UJ117" s="23"/>
      <c r="UK117" s="23"/>
      <c r="UL117" s="23"/>
      <c r="UM117" s="23"/>
      <c r="UN117" s="23"/>
      <c r="UO117" s="23"/>
      <c r="UP117" s="23"/>
      <c r="UQ117" s="23"/>
      <c r="UR117" s="23"/>
      <c r="US117" s="23"/>
      <c r="UT117" s="23"/>
      <c r="UU117" s="23"/>
      <c r="UV117" s="23"/>
      <c r="UW117" s="23"/>
      <c r="UX117" s="23"/>
      <c r="UY117" s="23"/>
      <c r="UZ117" s="22"/>
      <c r="VA117" s="23"/>
      <c r="VB117" s="23"/>
      <c r="VC117" s="23"/>
      <c r="VD117" s="23"/>
      <c r="VE117" s="23"/>
      <c r="VF117" s="23"/>
      <c r="VG117" s="23"/>
      <c r="VH117" s="23"/>
      <c r="VI117" s="23"/>
      <c r="VJ117" s="23"/>
      <c r="VK117" s="23"/>
      <c r="VL117" s="23"/>
      <c r="VM117" s="23"/>
      <c r="VN117" s="23"/>
      <c r="VO117" s="23"/>
      <c r="VP117" s="23"/>
      <c r="VQ117" s="23"/>
      <c r="VR117" s="23"/>
      <c r="VS117" s="23"/>
      <c r="VT117" s="23"/>
      <c r="VU117" s="23"/>
      <c r="VV117" s="22"/>
      <c r="VW117" s="23"/>
      <c r="VX117" s="23"/>
      <c r="VY117" s="23"/>
      <c r="VZ117" s="23"/>
      <c r="WA117" s="23"/>
      <c r="WB117" s="23"/>
      <c r="WC117" s="23"/>
      <c r="WD117" s="23"/>
      <c r="WE117" s="23"/>
      <c r="WF117" s="23"/>
      <c r="WG117" s="23"/>
      <c r="WH117" s="23"/>
      <c r="WI117" s="23"/>
      <c r="WJ117" s="23"/>
      <c r="WK117" s="23"/>
      <c r="WL117" s="23"/>
      <c r="WM117" s="23"/>
      <c r="WN117" s="23"/>
      <c r="WO117" s="23"/>
      <c r="WP117" s="23"/>
      <c r="WQ117" s="23"/>
      <c r="WR117" s="22"/>
      <c r="WS117" s="23"/>
      <c r="WT117" s="23"/>
      <c r="WU117" s="23"/>
      <c r="WV117" s="23"/>
      <c r="WW117" s="23"/>
      <c r="WX117" s="23"/>
      <c r="WY117" s="23"/>
      <c r="WZ117" s="23"/>
      <c r="XA117" s="23"/>
      <c r="XB117" s="23"/>
      <c r="XC117" s="23"/>
      <c r="XD117" s="23"/>
      <c r="XE117" s="23"/>
      <c r="XF117" s="23"/>
      <c r="XG117" s="23"/>
      <c r="XH117" s="23"/>
      <c r="XI117" s="23"/>
      <c r="XJ117" s="23"/>
      <c r="XK117" s="23"/>
      <c r="XL117" s="23"/>
      <c r="XM117" s="23"/>
      <c r="XN117" s="22"/>
      <c r="XO117" s="23"/>
      <c r="XP117" s="23"/>
      <c r="XQ117" s="23"/>
      <c r="XR117" s="23"/>
      <c r="XS117" s="23"/>
      <c r="XT117" s="23"/>
      <c r="XU117" s="23"/>
      <c r="XV117" s="23"/>
      <c r="XW117" s="23"/>
      <c r="XX117" s="23"/>
      <c r="XY117" s="23"/>
      <c r="XZ117" s="23"/>
      <c r="YA117" s="23"/>
      <c r="YB117" s="23"/>
      <c r="YC117" s="23"/>
      <c r="YD117" s="23"/>
      <c r="YE117" s="23"/>
      <c r="YF117" s="23"/>
      <c r="YG117" s="23"/>
      <c r="YH117" s="23"/>
      <c r="YI117" s="23"/>
      <c r="YJ117" s="22"/>
      <c r="YK117" s="23"/>
      <c r="YL117" s="23"/>
      <c r="YM117" s="23"/>
      <c r="YN117" s="23"/>
      <c r="YO117" s="23"/>
      <c r="YP117" s="23"/>
      <c r="YQ117" s="23"/>
      <c r="YR117" s="23"/>
      <c r="YS117" s="23"/>
      <c r="YT117" s="23"/>
      <c r="YU117" s="23"/>
      <c r="YV117" s="23"/>
      <c r="YW117" s="23"/>
      <c r="YX117" s="23"/>
      <c r="YY117" s="23"/>
      <c r="YZ117" s="23"/>
      <c r="ZA117" s="23"/>
      <c r="ZB117" s="23"/>
      <c r="ZC117" s="23"/>
      <c r="ZD117" s="23"/>
      <c r="ZE117" s="23"/>
      <c r="ZF117" s="22"/>
      <c r="ZG117" s="23"/>
      <c r="ZH117" s="23"/>
      <c r="ZI117" s="23"/>
      <c r="ZJ117" s="23"/>
      <c r="ZK117" s="23"/>
      <c r="ZL117" s="23"/>
      <c r="ZM117" s="23"/>
      <c r="ZN117" s="23"/>
      <c r="ZO117" s="23"/>
      <c r="ZP117" s="23"/>
      <c r="ZQ117" s="23"/>
      <c r="ZR117" s="23"/>
      <c r="ZS117" s="23"/>
      <c r="ZT117" s="23"/>
      <c r="ZU117" s="23"/>
      <c r="ZV117" s="23"/>
      <c r="ZW117" s="23"/>
      <c r="ZX117" s="23"/>
      <c r="ZY117" s="23"/>
      <c r="ZZ117" s="23"/>
      <c r="AAA117" s="23"/>
      <c r="AAB117" s="22"/>
      <c r="AAC117" s="23"/>
      <c r="AAD117" s="23"/>
      <c r="AAE117" s="23"/>
      <c r="AAF117" s="23"/>
      <c r="AAG117" s="23"/>
      <c r="AAH117" s="23"/>
      <c r="AAI117" s="23"/>
      <c r="AAJ117" s="23"/>
      <c r="AAK117" s="23"/>
      <c r="AAL117" s="23"/>
      <c r="AAM117" s="23"/>
      <c r="AAN117" s="23"/>
      <c r="AAO117" s="23"/>
      <c r="AAP117" s="23"/>
      <c r="AAQ117" s="23"/>
      <c r="AAR117" s="23"/>
      <c r="AAS117" s="23"/>
      <c r="AAT117" s="23"/>
      <c r="AAU117" s="23"/>
      <c r="AAV117" s="23"/>
      <c r="AAW117" s="23"/>
      <c r="AAX117" s="22"/>
      <c r="AAY117" s="23"/>
      <c r="AAZ117" s="23"/>
      <c r="ABA117" s="23"/>
      <c r="ABB117" s="23"/>
      <c r="ABC117" s="23"/>
      <c r="ABD117" s="23"/>
      <c r="ABE117" s="23"/>
      <c r="ABF117" s="23"/>
      <c r="ABG117" s="23"/>
      <c r="ABH117" s="23"/>
      <c r="ABI117" s="23"/>
      <c r="ABJ117" s="23"/>
      <c r="ABK117" s="23"/>
      <c r="ABL117" s="23"/>
      <c r="ABM117" s="23"/>
      <c r="ABN117" s="23"/>
      <c r="ABO117" s="23"/>
      <c r="ABP117" s="23"/>
      <c r="ABQ117" s="23"/>
      <c r="ABR117" s="23"/>
      <c r="ABS117" s="23"/>
      <c r="ABT117" s="22"/>
      <c r="ABU117" s="23"/>
      <c r="ABV117" s="23"/>
      <c r="ABW117" s="23"/>
      <c r="ABX117" s="23"/>
      <c r="ABY117" s="23"/>
      <c r="ABZ117" s="23"/>
      <c r="ACA117" s="23"/>
      <c r="ACB117" s="23"/>
      <c r="ACC117" s="23"/>
      <c r="ACD117" s="23"/>
      <c r="ACE117" s="23"/>
      <c r="ACF117" s="23"/>
      <c r="ACG117" s="23"/>
      <c r="ACH117" s="23"/>
      <c r="ACI117" s="23"/>
      <c r="ACJ117" s="23"/>
      <c r="ACK117" s="23"/>
      <c r="ACL117" s="23"/>
      <c r="ACM117" s="23"/>
      <c r="ACN117" s="23"/>
      <c r="ACO117" s="23"/>
      <c r="ACP117" s="22"/>
      <c r="ACQ117" s="23"/>
      <c r="ACR117" s="23"/>
      <c r="ACS117" s="23"/>
      <c r="ACT117" s="23"/>
      <c r="ACU117" s="23"/>
      <c r="ACV117" s="23"/>
      <c r="ACW117" s="23"/>
      <c r="ACX117" s="23"/>
      <c r="ACY117" s="23"/>
      <c r="ACZ117" s="23"/>
      <c r="ADA117" s="23"/>
      <c r="ADB117" s="23"/>
      <c r="ADC117" s="23"/>
      <c r="ADD117" s="23"/>
      <c r="ADE117" s="23"/>
      <c r="ADF117" s="23"/>
      <c r="ADG117" s="23"/>
      <c r="ADH117" s="23"/>
      <c r="ADI117" s="23"/>
      <c r="ADJ117" s="23"/>
      <c r="ADK117" s="23"/>
      <c r="ADL117" s="22"/>
      <c r="ADM117" s="23"/>
      <c r="ADN117" s="23"/>
      <c r="ADO117" s="23"/>
      <c r="ADP117" s="23"/>
      <c r="ADQ117" s="23"/>
      <c r="ADR117" s="23"/>
      <c r="ADS117" s="23"/>
      <c r="ADT117" s="23"/>
      <c r="ADU117" s="23"/>
      <c r="ADV117" s="23"/>
      <c r="ADW117" s="23"/>
      <c r="ADX117" s="23"/>
      <c r="ADY117" s="23"/>
      <c r="ADZ117" s="23"/>
      <c r="AEA117" s="23"/>
      <c r="AEB117" s="23"/>
      <c r="AEC117" s="23"/>
      <c r="AED117" s="23"/>
      <c r="AEE117" s="23"/>
      <c r="AEF117" s="23"/>
      <c r="AEG117" s="23"/>
      <c r="AEH117" s="22"/>
      <c r="AEI117" s="23"/>
      <c r="AEJ117" s="23"/>
      <c r="AEK117" s="23"/>
      <c r="AEL117" s="23"/>
      <c r="AEM117" s="23"/>
      <c r="AEN117" s="23"/>
      <c r="AEO117" s="23"/>
      <c r="AEP117" s="23"/>
      <c r="AEQ117" s="23"/>
      <c r="AER117" s="23"/>
      <c r="AES117" s="23"/>
      <c r="AET117" s="23"/>
      <c r="AEU117" s="23"/>
      <c r="AEV117" s="23"/>
      <c r="AEW117" s="23"/>
      <c r="AEX117" s="23"/>
      <c r="AEY117" s="23"/>
      <c r="AEZ117" s="23"/>
      <c r="AFA117" s="23"/>
      <c r="AFB117" s="23"/>
      <c r="AFC117" s="23"/>
      <c r="AFD117" s="22"/>
      <c r="AFE117" s="23"/>
      <c r="AFF117" s="23"/>
      <c r="AFG117" s="23"/>
      <c r="AFH117" s="23"/>
      <c r="AFI117" s="23"/>
      <c r="AFJ117" s="23"/>
      <c r="AFK117" s="23"/>
      <c r="AFL117" s="23"/>
      <c r="AFM117" s="23"/>
      <c r="AFN117" s="23"/>
      <c r="AFO117" s="23"/>
      <c r="AFP117" s="23"/>
      <c r="AFQ117" s="23"/>
      <c r="AFR117" s="23"/>
      <c r="AFS117" s="23"/>
      <c r="AFT117" s="23"/>
      <c r="AFU117" s="23"/>
      <c r="AFV117" s="23"/>
      <c r="AFW117" s="23"/>
      <c r="AFX117" s="23"/>
      <c r="AFY117" s="23"/>
      <c r="AFZ117" s="22"/>
      <c r="AGA117" s="23"/>
      <c r="AGB117" s="23"/>
      <c r="AGC117" s="23"/>
      <c r="AGD117" s="23"/>
      <c r="AGE117" s="23"/>
      <c r="AGF117" s="23"/>
      <c r="AGG117" s="23"/>
      <c r="AGH117" s="23"/>
      <c r="AGI117" s="23"/>
      <c r="AGJ117" s="23"/>
      <c r="AGK117" s="23"/>
      <c r="AGL117" s="23"/>
      <c r="AGM117" s="23"/>
      <c r="AGN117" s="23"/>
      <c r="AGO117" s="23"/>
      <c r="AGP117" s="23"/>
      <c r="AGQ117" s="23"/>
      <c r="AGR117" s="23"/>
      <c r="AGS117" s="23"/>
      <c r="AGT117" s="23"/>
      <c r="AGU117" s="23"/>
      <c r="AGV117" s="22"/>
      <c r="AGW117" s="23"/>
      <c r="AGX117" s="23"/>
      <c r="AGY117" s="23"/>
      <c r="AGZ117" s="23"/>
      <c r="AHA117" s="23"/>
      <c r="AHB117" s="23"/>
      <c r="AHC117" s="23"/>
      <c r="AHD117" s="23"/>
      <c r="AHE117" s="23"/>
      <c r="AHF117" s="23"/>
      <c r="AHG117" s="23"/>
      <c r="AHH117" s="23"/>
      <c r="AHI117" s="23"/>
      <c r="AHJ117" s="23"/>
      <c r="AHK117" s="23"/>
      <c r="AHL117" s="23"/>
      <c r="AHM117" s="23"/>
      <c r="AHN117" s="23"/>
      <c r="AHO117" s="23"/>
      <c r="AHP117" s="23"/>
      <c r="AHQ117" s="23"/>
      <c r="AHR117" s="22"/>
      <c r="AHS117" s="23"/>
      <c r="AHT117" s="23"/>
      <c r="AHU117" s="23"/>
      <c r="AHV117" s="23"/>
      <c r="AHW117" s="23"/>
      <c r="AHX117" s="23"/>
      <c r="AHY117" s="23"/>
      <c r="AHZ117" s="23"/>
      <c r="AIA117" s="23"/>
      <c r="AIB117" s="23"/>
      <c r="AIC117" s="23"/>
      <c r="AID117" s="23"/>
      <c r="AIE117" s="23"/>
      <c r="AIF117" s="23"/>
      <c r="AIG117" s="23"/>
      <c r="AIH117" s="23"/>
      <c r="AII117" s="23"/>
      <c r="AIJ117" s="23"/>
      <c r="AIK117" s="23"/>
      <c r="AIL117" s="23"/>
      <c r="AIM117" s="23"/>
      <c r="AIN117" s="22"/>
      <c r="AIO117" s="23"/>
      <c r="AIP117" s="23"/>
      <c r="AIQ117" s="23"/>
      <c r="AIR117" s="23"/>
      <c r="AIS117" s="23"/>
      <c r="AIT117" s="23"/>
      <c r="AIU117" s="23"/>
      <c r="AIV117" s="23"/>
      <c r="AIW117" s="23"/>
      <c r="AIX117" s="23"/>
      <c r="AIY117" s="23"/>
      <c r="AIZ117" s="23"/>
      <c r="AJA117" s="23"/>
      <c r="AJB117" s="23"/>
      <c r="AJC117" s="23"/>
      <c r="AJD117" s="23"/>
      <c r="AJE117" s="23"/>
      <c r="AJF117" s="23"/>
      <c r="AJG117" s="23"/>
      <c r="AJH117" s="23"/>
      <c r="AJI117" s="23"/>
      <c r="AJJ117" s="22"/>
      <c r="AJK117" s="23"/>
      <c r="AJL117" s="23"/>
      <c r="AJM117" s="23"/>
      <c r="AJN117" s="23"/>
      <c r="AJO117" s="23"/>
      <c r="AJP117" s="23"/>
      <c r="AJQ117" s="23"/>
      <c r="AJR117" s="23"/>
      <c r="AJS117" s="23"/>
      <c r="AJT117" s="23"/>
      <c r="AJU117" s="23"/>
      <c r="AJV117" s="23"/>
      <c r="AJW117" s="23"/>
      <c r="AJX117" s="23"/>
      <c r="AJY117" s="23"/>
      <c r="AJZ117" s="23"/>
      <c r="AKA117" s="23"/>
      <c r="AKB117" s="23"/>
      <c r="AKC117" s="23"/>
      <c r="AKD117" s="23"/>
      <c r="AKE117" s="23"/>
      <c r="AKF117" s="22"/>
      <c r="AKG117" s="23"/>
      <c r="AKH117" s="23"/>
      <c r="AKI117" s="23"/>
      <c r="AKJ117" s="23"/>
      <c r="AKK117" s="23"/>
      <c r="AKL117" s="23"/>
      <c r="AKM117" s="23"/>
      <c r="AKN117" s="23"/>
      <c r="AKO117" s="23"/>
      <c r="AKP117" s="23"/>
      <c r="AKQ117" s="23"/>
      <c r="AKR117" s="23"/>
      <c r="AKS117" s="23"/>
      <c r="AKT117" s="23"/>
      <c r="AKU117" s="23"/>
      <c r="AKV117" s="23"/>
      <c r="AKW117" s="23"/>
      <c r="AKX117" s="23"/>
      <c r="AKY117" s="23"/>
      <c r="AKZ117" s="23"/>
      <c r="ALA117" s="23"/>
      <c r="ALB117" s="22"/>
      <c r="ALC117" s="23"/>
      <c r="ALD117" s="23"/>
      <c r="ALE117" s="23"/>
      <c r="ALF117" s="23"/>
      <c r="ALG117" s="23"/>
      <c r="ALH117" s="23"/>
      <c r="ALI117" s="23"/>
      <c r="ALJ117" s="23"/>
      <c r="ALK117" s="23"/>
      <c r="ALL117" s="23"/>
      <c r="ALM117" s="23"/>
      <c r="ALN117" s="23"/>
      <c r="ALO117" s="23"/>
      <c r="ALP117" s="23"/>
      <c r="ALQ117" s="23"/>
      <c r="ALR117" s="23"/>
      <c r="ALS117" s="23"/>
      <c r="ALT117" s="23"/>
      <c r="ALU117" s="23"/>
      <c r="ALV117" s="23"/>
      <c r="ALW117" s="23"/>
      <c r="ALX117" s="22"/>
      <c r="ALY117" s="23"/>
      <c r="ALZ117" s="23"/>
      <c r="AMA117" s="23"/>
      <c r="AMB117" s="23"/>
      <c r="AMC117" s="23"/>
      <c r="AMD117" s="23"/>
      <c r="AME117" s="23"/>
      <c r="AMF117" s="23"/>
      <c r="AMG117" s="23"/>
      <c r="AMH117" s="23"/>
      <c r="AMI117" s="23"/>
      <c r="AMJ117" s="23"/>
      <c r="AMK117" s="23"/>
      <c r="AML117" s="23"/>
      <c r="AMM117" s="23"/>
      <c r="AMN117" s="23"/>
      <c r="AMO117" s="23"/>
      <c r="AMP117" s="23"/>
      <c r="AMQ117" s="23"/>
      <c r="AMR117" s="23"/>
      <c r="AMS117" s="23"/>
      <c r="AMT117" s="22"/>
      <c r="AMU117" s="23"/>
      <c r="AMV117" s="23"/>
      <c r="AMW117" s="23"/>
      <c r="AMX117" s="23"/>
      <c r="AMY117" s="23"/>
      <c r="AMZ117" s="23"/>
      <c r="ANA117" s="23"/>
      <c r="ANB117" s="23"/>
      <c r="ANC117" s="23"/>
      <c r="AND117" s="23"/>
      <c r="ANE117" s="23"/>
      <c r="ANF117" s="23"/>
      <c r="ANG117" s="23"/>
      <c r="ANH117" s="23"/>
      <c r="ANI117" s="23"/>
      <c r="ANJ117" s="23"/>
      <c r="ANK117" s="23"/>
      <c r="ANL117" s="23"/>
      <c r="ANM117" s="23"/>
      <c r="ANN117" s="23"/>
      <c r="ANO117" s="23"/>
      <c r="ANP117" s="22"/>
      <c r="ANQ117" s="23"/>
      <c r="ANR117" s="23"/>
      <c r="ANS117" s="23"/>
      <c r="ANT117" s="23"/>
      <c r="ANU117" s="23"/>
      <c r="ANV117" s="23"/>
      <c r="ANW117" s="23"/>
      <c r="ANX117" s="23"/>
      <c r="ANY117" s="23"/>
      <c r="ANZ117" s="23"/>
      <c r="AOA117" s="23"/>
      <c r="AOB117" s="23"/>
      <c r="AOC117" s="23"/>
      <c r="AOD117" s="23"/>
      <c r="AOE117" s="23"/>
      <c r="AOF117" s="23"/>
      <c r="AOG117" s="23"/>
      <c r="AOH117" s="23"/>
      <c r="AOI117" s="23"/>
      <c r="AOJ117" s="23"/>
      <c r="AOK117" s="23"/>
      <c r="AOL117" s="22"/>
      <c r="AOM117" s="23"/>
      <c r="AON117" s="23"/>
      <c r="AOO117" s="23"/>
      <c r="AOP117" s="23"/>
      <c r="AOQ117" s="23"/>
      <c r="AOR117" s="23"/>
      <c r="AOS117" s="23"/>
      <c r="AOT117" s="23"/>
      <c r="AOU117" s="23"/>
      <c r="AOV117" s="23"/>
      <c r="AOW117" s="23"/>
      <c r="AOX117" s="23"/>
      <c r="AOY117" s="23"/>
      <c r="AOZ117" s="23"/>
      <c r="APA117" s="23"/>
      <c r="APB117" s="23"/>
      <c r="APC117" s="23"/>
      <c r="APD117" s="23"/>
      <c r="APE117" s="23"/>
      <c r="APF117" s="23"/>
      <c r="APG117" s="23"/>
      <c r="APH117" s="22"/>
      <c r="API117" s="23"/>
      <c r="APJ117" s="23"/>
      <c r="APK117" s="23"/>
      <c r="APL117" s="23"/>
      <c r="APM117" s="23"/>
      <c r="APN117" s="23"/>
      <c r="APO117" s="23"/>
      <c r="APP117" s="23"/>
      <c r="APQ117" s="23"/>
      <c r="APR117" s="23"/>
      <c r="APS117" s="23"/>
      <c r="APT117" s="23"/>
      <c r="APU117" s="23"/>
      <c r="APV117" s="23"/>
      <c r="APW117" s="23"/>
      <c r="APX117" s="23"/>
      <c r="APY117" s="23"/>
      <c r="APZ117" s="23"/>
      <c r="AQA117" s="23"/>
      <c r="AQB117" s="23"/>
      <c r="AQC117" s="23"/>
      <c r="AQD117" s="22"/>
      <c r="AQE117" s="23"/>
      <c r="AQF117" s="23"/>
      <c r="AQG117" s="23"/>
      <c r="AQH117" s="23"/>
      <c r="AQI117" s="23"/>
      <c r="AQJ117" s="23"/>
      <c r="AQK117" s="23"/>
      <c r="AQL117" s="23"/>
      <c r="AQM117" s="23"/>
      <c r="AQN117" s="23"/>
      <c r="AQO117" s="23"/>
      <c r="AQP117" s="23"/>
      <c r="AQQ117" s="23"/>
      <c r="AQR117" s="23"/>
      <c r="AQS117" s="23"/>
      <c r="AQT117" s="23"/>
      <c r="AQU117" s="23"/>
      <c r="AQV117" s="23"/>
      <c r="AQW117" s="23"/>
      <c r="AQX117" s="23"/>
      <c r="AQY117" s="23"/>
      <c r="AQZ117" s="22"/>
      <c r="ARA117" s="23"/>
      <c r="ARB117" s="23"/>
      <c r="ARC117" s="23"/>
      <c r="ARD117" s="23"/>
      <c r="ARE117" s="23"/>
      <c r="ARF117" s="23"/>
      <c r="ARG117" s="23"/>
      <c r="ARH117" s="23"/>
      <c r="ARI117" s="23"/>
      <c r="ARJ117" s="23"/>
      <c r="ARK117" s="23"/>
      <c r="ARL117" s="23"/>
      <c r="ARM117" s="23"/>
      <c r="ARN117" s="23"/>
      <c r="ARO117" s="23"/>
      <c r="ARP117" s="23"/>
      <c r="ARQ117" s="23"/>
      <c r="ARR117" s="23"/>
      <c r="ARS117" s="23"/>
      <c r="ART117" s="23"/>
      <c r="ARU117" s="23"/>
      <c r="ARV117" s="22"/>
      <c r="ARW117" s="23"/>
      <c r="ARX117" s="23"/>
      <c r="ARY117" s="23"/>
      <c r="ARZ117" s="23"/>
      <c r="ASA117" s="23"/>
      <c r="ASB117" s="23"/>
      <c r="ASC117" s="23"/>
      <c r="ASD117" s="23"/>
      <c r="ASE117" s="23"/>
      <c r="ASF117" s="23"/>
      <c r="ASG117" s="23"/>
      <c r="ASH117" s="23"/>
      <c r="ASI117" s="23"/>
      <c r="ASJ117" s="23"/>
      <c r="ASK117" s="23"/>
      <c r="ASL117" s="23"/>
      <c r="ASM117" s="23"/>
      <c r="ASN117" s="23"/>
      <c r="ASO117" s="23"/>
      <c r="ASP117" s="23"/>
      <c r="ASQ117" s="23"/>
      <c r="ASR117" s="22"/>
      <c r="ASS117" s="23"/>
      <c r="AST117" s="23"/>
      <c r="ASU117" s="23"/>
      <c r="ASV117" s="23"/>
      <c r="ASW117" s="23"/>
      <c r="ASX117" s="23"/>
      <c r="ASY117" s="23"/>
      <c r="ASZ117" s="23"/>
      <c r="ATA117" s="23"/>
      <c r="ATB117" s="23"/>
      <c r="ATC117" s="23"/>
      <c r="ATD117" s="23"/>
      <c r="ATE117" s="23"/>
      <c r="ATF117" s="23"/>
      <c r="ATG117" s="23"/>
      <c r="ATH117" s="23"/>
      <c r="ATI117" s="23"/>
      <c r="ATJ117" s="23"/>
      <c r="ATK117" s="23"/>
      <c r="ATL117" s="23"/>
      <c r="ATM117" s="23"/>
      <c r="ATN117" s="22"/>
      <c r="ATO117" s="23"/>
      <c r="ATP117" s="23"/>
      <c r="ATQ117" s="23"/>
      <c r="ATR117" s="23"/>
      <c r="ATS117" s="23"/>
      <c r="ATT117" s="23"/>
      <c r="ATU117" s="23"/>
      <c r="ATV117" s="23"/>
      <c r="ATW117" s="23"/>
      <c r="ATX117" s="23"/>
      <c r="ATY117" s="23"/>
      <c r="ATZ117" s="23"/>
      <c r="AUA117" s="23"/>
      <c r="AUB117" s="23"/>
      <c r="AUC117" s="23"/>
      <c r="AUD117" s="23"/>
      <c r="AUE117" s="23"/>
      <c r="AUF117" s="23"/>
      <c r="AUG117" s="23"/>
      <c r="AUH117" s="23"/>
      <c r="AUI117" s="23"/>
      <c r="AUJ117" s="22"/>
      <c r="AUK117" s="23"/>
      <c r="AUL117" s="23"/>
      <c r="AUM117" s="23"/>
      <c r="AUN117" s="23"/>
      <c r="AUO117" s="23"/>
      <c r="AUP117" s="23"/>
      <c r="AUQ117" s="23"/>
      <c r="AUR117" s="23"/>
      <c r="AUS117" s="23"/>
      <c r="AUT117" s="23"/>
      <c r="AUU117" s="23"/>
      <c r="AUV117" s="23"/>
      <c r="AUW117" s="23"/>
      <c r="AUX117" s="23"/>
      <c r="AUY117" s="23"/>
      <c r="AUZ117" s="23"/>
      <c r="AVA117" s="23"/>
      <c r="AVB117" s="23"/>
      <c r="AVC117" s="23"/>
      <c r="AVD117" s="23"/>
      <c r="AVE117" s="23"/>
      <c r="AVF117" s="22"/>
      <c r="AVG117" s="23"/>
      <c r="AVH117" s="23"/>
      <c r="AVI117" s="23"/>
      <c r="AVJ117" s="23"/>
      <c r="AVK117" s="23"/>
      <c r="AVL117" s="23"/>
      <c r="AVM117" s="23"/>
      <c r="AVN117" s="23"/>
      <c r="AVO117" s="23"/>
      <c r="AVP117" s="23"/>
      <c r="AVQ117" s="23"/>
      <c r="AVR117" s="23"/>
      <c r="AVS117" s="23"/>
      <c r="AVT117" s="23"/>
      <c r="AVU117" s="23"/>
      <c r="AVV117" s="23"/>
      <c r="AVW117" s="23"/>
      <c r="AVX117" s="23"/>
      <c r="AVY117" s="23"/>
      <c r="AVZ117" s="23"/>
      <c r="AWA117" s="23"/>
      <c r="AWB117" s="22"/>
      <c r="AWC117" s="23"/>
      <c r="AWD117" s="23"/>
      <c r="AWE117" s="23"/>
      <c r="AWF117" s="23"/>
      <c r="AWG117" s="23"/>
      <c r="AWH117" s="23"/>
      <c r="AWI117" s="23"/>
      <c r="AWJ117" s="23"/>
      <c r="AWK117" s="23"/>
      <c r="AWL117" s="23"/>
      <c r="AWM117" s="23"/>
      <c r="AWN117" s="23"/>
      <c r="AWO117" s="23"/>
      <c r="AWP117" s="23"/>
      <c r="AWQ117" s="23"/>
      <c r="AWR117" s="23"/>
      <c r="AWS117" s="23"/>
      <c r="AWT117" s="23"/>
      <c r="AWU117" s="23"/>
      <c r="AWV117" s="23"/>
      <c r="AWW117" s="23"/>
      <c r="AWX117" s="22"/>
      <c r="AWY117" s="23"/>
      <c r="AWZ117" s="23"/>
      <c r="AXA117" s="23"/>
      <c r="AXB117" s="23"/>
      <c r="AXC117" s="23"/>
      <c r="AXD117" s="23"/>
      <c r="AXE117" s="23"/>
      <c r="AXF117" s="23"/>
      <c r="AXG117" s="23"/>
      <c r="AXH117" s="23"/>
      <c r="AXI117" s="23"/>
      <c r="AXJ117" s="23"/>
      <c r="AXK117" s="23"/>
      <c r="AXL117" s="23"/>
      <c r="AXM117" s="23"/>
      <c r="AXN117" s="23"/>
      <c r="AXO117" s="23"/>
      <c r="AXP117" s="23"/>
      <c r="AXQ117" s="23"/>
      <c r="AXR117" s="23"/>
      <c r="AXS117" s="23"/>
      <c r="AXT117" s="22"/>
      <c r="AXU117" s="23"/>
      <c r="AXV117" s="23"/>
      <c r="AXW117" s="23"/>
      <c r="AXX117" s="23"/>
      <c r="AXY117" s="23"/>
      <c r="AXZ117" s="23"/>
      <c r="AYA117" s="23"/>
      <c r="AYB117" s="23"/>
      <c r="AYC117" s="23"/>
      <c r="AYD117" s="23"/>
      <c r="AYE117" s="23"/>
      <c r="AYF117" s="23"/>
      <c r="AYG117" s="23"/>
      <c r="AYH117" s="23"/>
      <c r="AYI117" s="23"/>
      <c r="AYJ117" s="23"/>
      <c r="AYK117" s="23"/>
      <c r="AYL117" s="23"/>
      <c r="AYM117" s="23"/>
      <c r="AYN117" s="23"/>
      <c r="AYO117" s="23"/>
      <c r="AYP117" s="22"/>
      <c r="AYQ117" s="23"/>
      <c r="AYR117" s="23"/>
      <c r="AYS117" s="23"/>
      <c r="AYT117" s="23"/>
      <c r="AYU117" s="23"/>
      <c r="AYV117" s="23"/>
      <c r="AYW117" s="23"/>
      <c r="AYX117" s="23"/>
      <c r="AYY117" s="23"/>
      <c r="AYZ117" s="23"/>
      <c r="AZA117" s="23"/>
      <c r="AZB117" s="23"/>
      <c r="AZC117" s="23"/>
      <c r="AZD117" s="23"/>
      <c r="AZE117" s="23"/>
      <c r="AZF117" s="23"/>
      <c r="AZG117" s="23"/>
      <c r="AZH117" s="23"/>
      <c r="AZI117" s="23"/>
      <c r="AZJ117" s="23"/>
      <c r="AZK117" s="23"/>
      <c r="AZL117" s="22"/>
      <c r="AZM117" s="23"/>
      <c r="AZN117" s="23"/>
      <c r="AZO117" s="23"/>
      <c r="AZP117" s="23"/>
      <c r="AZQ117" s="23"/>
      <c r="AZR117" s="23"/>
      <c r="AZS117" s="23"/>
      <c r="AZT117" s="23"/>
      <c r="AZU117" s="23"/>
      <c r="AZV117" s="23"/>
      <c r="AZW117" s="23"/>
      <c r="AZX117" s="23"/>
      <c r="AZY117" s="23"/>
      <c r="AZZ117" s="23"/>
      <c r="BAA117" s="23"/>
      <c r="BAB117" s="23"/>
      <c r="BAC117" s="23"/>
      <c r="BAD117" s="23"/>
      <c r="BAE117" s="23"/>
      <c r="BAF117" s="23"/>
      <c r="BAG117" s="23"/>
      <c r="BAH117" s="22"/>
      <c r="BAI117" s="23"/>
      <c r="BAJ117" s="23"/>
      <c r="BAK117" s="23"/>
      <c r="BAL117" s="23"/>
      <c r="BAM117" s="23"/>
      <c r="BAN117" s="23"/>
      <c r="BAO117" s="23"/>
      <c r="BAP117" s="23"/>
      <c r="BAQ117" s="23"/>
      <c r="BAR117" s="23"/>
      <c r="BAS117" s="23"/>
      <c r="BAT117" s="23"/>
      <c r="BAU117" s="23"/>
      <c r="BAV117" s="23"/>
      <c r="BAW117" s="23"/>
      <c r="BAX117" s="23"/>
      <c r="BAY117" s="23"/>
      <c r="BAZ117" s="23"/>
      <c r="BBA117" s="23"/>
      <c r="BBB117" s="23"/>
      <c r="BBC117" s="23"/>
      <c r="BBD117" s="22"/>
      <c r="BBE117" s="23"/>
      <c r="BBF117" s="23"/>
      <c r="BBG117" s="23"/>
      <c r="BBH117" s="23"/>
      <c r="BBI117" s="23"/>
      <c r="BBJ117" s="23"/>
      <c r="BBK117" s="23"/>
      <c r="BBL117" s="23"/>
      <c r="BBM117" s="23"/>
      <c r="BBN117" s="23"/>
      <c r="BBO117" s="23"/>
      <c r="BBP117" s="23"/>
      <c r="BBQ117" s="23"/>
      <c r="BBR117" s="23"/>
      <c r="BBS117" s="23"/>
      <c r="BBT117" s="23"/>
      <c r="BBU117" s="23"/>
      <c r="BBV117" s="23"/>
      <c r="BBW117" s="23"/>
      <c r="BBX117" s="23"/>
      <c r="BBY117" s="23"/>
      <c r="BBZ117" s="22"/>
      <c r="BCA117" s="23"/>
      <c r="BCB117" s="23"/>
      <c r="BCC117" s="23"/>
      <c r="BCD117" s="23"/>
      <c r="BCE117" s="23"/>
      <c r="BCF117" s="23"/>
      <c r="BCG117" s="23"/>
      <c r="BCH117" s="23"/>
      <c r="BCI117" s="23"/>
      <c r="BCJ117" s="23"/>
      <c r="BCK117" s="23"/>
      <c r="BCL117" s="23"/>
      <c r="BCM117" s="23"/>
      <c r="BCN117" s="23"/>
      <c r="BCO117" s="23"/>
      <c r="BCP117" s="23"/>
      <c r="BCQ117" s="23"/>
      <c r="BCR117" s="23"/>
      <c r="BCS117" s="23"/>
      <c r="BCT117" s="23"/>
      <c r="BCU117" s="23"/>
      <c r="BCV117" s="22"/>
      <c r="BCW117" s="23"/>
      <c r="BCX117" s="23"/>
      <c r="BCY117" s="23"/>
      <c r="BCZ117" s="23"/>
      <c r="BDA117" s="23"/>
      <c r="BDB117" s="23"/>
      <c r="BDC117" s="23"/>
      <c r="BDD117" s="23"/>
      <c r="BDE117" s="23"/>
      <c r="BDF117" s="23"/>
      <c r="BDG117" s="23"/>
      <c r="BDH117" s="23"/>
      <c r="BDI117" s="23"/>
      <c r="BDJ117" s="23"/>
      <c r="BDK117" s="23"/>
      <c r="BDL117" s="23"/>
      <c r="BDM117" s="23"/>
      <c r="BDN117" s="23"/>
      <c r="BDO117" s="23"/>
      <c r="BDP117" s="23"/>
      <c r="BDQ117" s="23"/>
      <c r="BDR117" s="22"/>
      <c r="BDS117" s="23"/>
      <c r="BDT117" s="23"/>
      <c r="BDU117" s="23"/>
      <c r="BDV117" s="23"/>
      <c r="BDW117" s="23"/>
      <c r="BDX117" s="23"/>
      <c r="BDY117" s="23"/>
      <c r="BDZ117" s="23"/>
      <c r="BEA117" s="23"/>
      <c r="BEB117" s="23"/>
      <c r="BEC117" s="23"/>
      <c r="BED117" s="23"/>
      <c r="BEE117" s="23"/>
      <c r="BEF117" s="23"/>
      <c r="BEG117" s="23"/>
      <c r="BEH117" s="23"/>
      <c r="BEI117" s="23"/>
      <c r="BEJ117" s="23"/>
      <c r="BEK117" s="23"/>
      <c r="BEL117" s="23"/>
      <c r="BEM117" s="23"/>
      <c r="BEN117" s="22"/>
      <c r="BEO117" s="23"/>
      <c r="BEP117" s="23"/>
      <c r="BEQ117" s="23"/>
      <c r="BER117" s="23"/>
      <c r="BES117" s="23"/>
      <c r="BET117" s="23"/>
      <c r="BEU117" s="23"/>
      <c r="BEV117" s="23"/>
      <c r="BEW117" s="23"/>
      <c r="BEX117" s="23"/>
      <c r="BEY117" s="23"/>
      <c r="BEZ117" s="23"/>
      <c r="BFA117" s="23"/>
      <c r="BFB117" s="23"/>
      <c r="BFC117" s="23"/>
      <c r="BFD117" s="23"/>
      <c r="BFE117" s="23"/>
      <c r="BFF117" s="23"/>
      <c r="BFG117" s="23"/>
      <c r="BFH117" s="23"/>
      <c r="BFI117" s="23"/>
      <c r="BFJ117" s="22"/>
      <c r="BFK117" s="23"/>
      <c r="BFL117" s="23"/>
      <c r="BFM117" s="23"/>
      <c r="BFN117" s="23"/>
      <c r="BFO117" s="23"/>
      <c r="BFP117" s="23"/>
      <c r="BFQ117" s="23"/>
      <c r="BFR117" s="23"/>
      <c r="BFS117" s="23"/>
      <c r="BFT117" s="23"/>
      <c r="BFU117" s="23"/>
      <c r="BFV117" s="23"/>
      <c r="BFW117" s="23"/>
      <c r="BFX117" s="23"/>
      <c r="BFY117" s="23"/>
      <c r="BFZ117" s="23"/>
      <c r="BGA117" s="23"/>
      <c r="BGB117" s="23"/>
      <c r="BGC117" s="23"/>
      <c r="BGD117" s="23"/>
      <c r="BGE117" s="23"/>
      <c r="BGF117" s="22"/>
      <c r="BGG117" s="23"/>
      <c r="BGH117" s="23"/>
      <c r="BGI117" s="23"/>
      <c r="BGJ117" s="23"/>
      <c r="BGK117" s="23"/>
      <c r="BGL117" s="23"/>
      <c r="BGM117" s="23"/>
      <c r="BGN117" s="23"/>
      <c r="BGO117" s="23"/>
      <c r="BGP117" s="23"/>
      <c r="BGQ117" s="23"/>
      <c r="BGR117" s="23"/>
      <c r="BGS117" s="23"/>
      <c r="BGT117" s="23"/>
      <c r="BGU117" s="23"/>
      <c r="BGV117" s="23"/>
      <c r="BGW117" s="23"/>
      <c r="BGX117" s="23"/>
      <c r="BGY117" s="23"/>
      <c r="BGZ117" s="23"/>
      <c r="BHA117" s="23"/>
      <c r="BHB117" s="22"/>
      <c r="BHC117" s="23"/>
      <c r="BHD117" s="23"/>
      <c r="BHE117" s="23"/>
      <c r="BHF117" s="23"/>
      <c r="BHG117" s="23"/>
      <c r="BHH117" s="23"/>
      <c r="BHI117" s="23"/>
      <c r="BHJ117" s="23"/>
      <c r="BHK117" s="23"/>
      <c r="BHL117" s="23"/>
      <c r="BHM117" s="23"/>
      <c r="BHN117" s="23"/>
      <c r="BHO117" s="23"/>
      <c r="BHP117" s="23"/>
      <c r="BHQ117" s="23"/>
      <c r="BHR117" s="23"/>
      <c r="BHS117" s="23"/>
      <c r="BHT117" s="23"/>
      <c r="BHU117" s="23"/>
      <c r="BHV117" s="23"/>
      <c r="BHW117" s="23"/>
      <c r="BHX117" s="22"/>
      <c r="BHY117" s="23"/>
      <c r="BHZ117" s="23"/>
      <c r="BIA117" s="23"/>
      <c r="BIB117" s="23"/>
      <c r="BIC117" s="23"/>
      <c r="BID117" s="23"/>
      <c r="BIE117" s="23"/>
      <c r="BIF117" s="23"/>
      <c r="BIG117" s="23"/>
      <c r="BIH117" s="23"/>
      <c r="BII117" s="23"/>
      <c r="BIJ117" s="23"/>
      <c r="BIK117" s="23"/>
      <c r="BIL117" s="23"/>
      <c r="BIM117" s="23"/>
      <c r="BIN117" s="23"/>
      <c r="BIO117" s="23"/>
      <c r="BIP117" s="23"/>
      <c r="BIQ117" s="23"/>
      <c r="BIR117" s="23"/>
      <c r="BIS117" s="23"/>
      <c r="BIT117" s="22"/>
      <c r="BIU117" s="23"/>
      <c r="BIV117" s="23"/>
      <c r="BIW117" s="23"/>
      <c r="BIX117" s="23"/>
      <c r="BIY117" s="23"/>
      <c r="BIZ117" s="23"/>
      <c r="BJA117" s="23"/>
      <c r="BJB117" s="23"/>
      <c r="BJC117" s="23"/>
      <c r="BJD117" s="23"/>
      <c r="BJE117" s="23"/>
      <c r="BJF117" s="23"/>
      <c r="BJG117" s="23"/>
      <c r="BJH117" s="23"/>
      <c r="BJI117" s="23"/>
      <c r="BJJ117" s="23"/>
      <c r="BJK117" s="23"/>
      <c r="BJL117" s="23"/>
      <c r="BJM117" s="23"/>
      <c r="BJN117" s="23"/>
      <c r="BJO117" s="23"/>
      <c r="BJP117" s="22"/>
      <c r="BJQ117" s="23"/>
      <c r="BJR117" s="23"/>
      <c r="BJS117" s="23"/>
      <c r="BJT117" s="23"/>
      <c r="BJU117" s="23"/>
      <c r="BJV117" s="23"/>
      <c r="BJW117" s="23"/>
      <c r="BJX117" s="23"/>
      <c r="BJY117" s="23"/>
      <c r="BJZ117" s="23"/>
      <c r="BKA117" s="23"/>
      <c r="BKB117" s="23"/>
      <c r="BKC117" s="23"/>
      <c r="BKD117" s="23"/>
      <c r="BKE117" s="23"/>
      <c r="BKF117" s="23"/>
      <c r="BKG117" s="23"/>
      <c r="BKH117" s="23"/>
      <c r="BKI117" s="23"/>
      <c r="BKJ117" s="23"/>
      <c r="BKK117" s="23"/>
      <c r="BKL117" s="22"/>
      <c r="BKM117" s="23"/>
      <c r="BKN117" s="23"/>
      <c r="BKO117" s="23"/>
      <c r="BKP117" s="23"/>
      <c r="BKQ117" s="23"/>
      <c r="BKR117" s="23"/>
      <c r="BKS117" s="23"/>
      <c r="BKT117" s="23"/>
      <c r="BKU117" s="23"/>
      <c r="BKV117" s="23"/>
      <c r="BKW117" s="23"/>
      <c r="BKX117" s="23"/>
      <c r="BKY117" s="23"/>
      <c r="BKZ117" s="23"/>
      <c r="BLA117" s="23"/>
      <c r="BLB117" s="23"/>
      <c r="BLC117" s="23"/>
      <c r="BLD117" s="23"/>
      <c r="BLE117" s="23"/>
      <c r="BLF117" s="23"/>
      <c r="BLG117" s="23"/>
      <c r="BLH117" s="22"/>
      <c r="BLI117" s="23"/>
      <c r="BLJ117" s="23"/>
      <c r="BLK117" s="23"/>
      <c r="BLL117" s="23"/>
      <c r="BLM117" s="23"/>
      <c r="BLN117" s="23"/>
      <c r="BLO117" s="23"/>
      <c r="BLP117" s="23"/>
      <c r="BLQ117" s="23"/>
      <c r="BLR117" s="23"/>
      <c r="BLS117" s="23"/>
      <c r="BLT117" s="23"/>
      <c r="BLU117" s="23"/>
      <c r="BLV117" s="23"/>
      <c r="BLW117" s="23"/>
      <c r="BLX117" s="23"/>
      <c r="BLY117" s="23"/>
      <c r="BLZ117" s="23"/>
      <c r="BMA117" s="23"/>
      <c r="BMB117" s="23"/>
      <c r="BMC117" s="23"/>
      <c r="BMD117" s="22"/>
      <c r="BME117" s="23"/>
      <c r="BMF117" s="23"/>
      <c r="BMG117" s="23"/>
      <c r="BMH117" s="23"/>
      <c r="BMI117" s="23"/>
      <c r="BMJ117" s="23"/>
      <c r="BMK117" s="23"/>
      <c r="BML117" s="23"/>
      <c r="BMM117" s="23"/>
      <c r="BMN117" s="23"/>
      <c r="BMO117" s="23"/>
      <c r="BMP117" s="23"/>
      <c r="BMQ117" s="23"/>
      <c r="BMR117" s="23"/>
      <c r="BMS117" s="23"/>
      <c r="BMT117" s="23"/>
      <c r="BMU117" s="23"/>
      <c r="BMV117" s="23"/>
      <c r="BMW117" s="23"/>
      <c r="BMX117" s="23"/>
      <c r="BMY117" s="23"/>
      <c r="BMZ117" s="22"/>
      <c r="BNA117" s="23"/>
      <c r="BNB117" s="23"/>
      <c r="BNC117" s="23"/>
      <c r="BND117" s="23"/>
      <c r="BNE117" s="23"/>
      <c r="BNF117" s="23"/>
      <c r="BNG117" s="23"/>
      <c r="BNH117" s="23"/>
      <c r="BNI117" s="23"/>
      <c r="BNJ117" s="23"/>
      <c r="BNK117" s="23"/>
      <c r="BNL117" s="23"/>
      <c r="BNM117" s="23"/>
      <c r="BNN117" s="23"/>
      <c r="BNO117" s="23"/>
      <c r="BNP117" s="23"/>
      <c r="BNQ117" s="23"/>
      <c r="BNR117" s="23"/>
      <c r="BNS117" s="23"/>
      <c r="BNT117" s="23"/>
      <c r="BNU117" s="23"/>
      <c r="BNV117" s="22"/>
      <c r="BNW117" s="23"/>
      <c r="BNX117" s="23"/>
      <c r="BNY117" s="23"/>
      <c r="BNZ117" s="23"/>
      <c r="BOA117" s="23"/>
      <c r="BOB117" s="23"/>
      <c r="BOC117" s="23"/>
      <c r="BOD117" s="23"/>
      <c r="BOE117" s="23"/>
      <c r="BOF117" s="23"/>
      <c r="BOG117" s="23"/>
      <c r="BOH117" s="23"/>
      <c r="BOI117" s="23"/>
      <c r="BOJ117" s="23"/>
      <c r="BOK117" s="23"/>
      <c r="BOL117" s="23"/>
      <c r="BOM117" s="23"/>
      <c r="BON117" s="23"/>
      <c r="BOO117" s="23"/>
      <c r="BOP117" s="23"/>
      <c r="BOQ117" s="23"/>
      <c r="BOR117" s="22"/>
      <c r="BOS117" s="23"/>
      <c r="BOT117" s="23"/>
      <c r="BOU117" s="23"/>
      <c r="BOV117" s="23"/>
      <c r="BOW117" s="23"/>
      <c r="BOX117" s="23"/>
      <c r="BOY117" s="23"/>
      <c r="BOZ117" s="23"/>
      <c r="BPA117" s="23"/>
      <c r="BPB117" s="23"/>
      <c r="BPC117" s="23"/>
      <c r="BPD117" s="23"/>
      <c r="BPE117" s="23"/>
      <c r="BPF117" s="23"/>
      <c r="BPG117" s="23"/>
      <c r="BPH117" s="23"/>
      <c r="BPI117" s="23"/>
      <c r="BPJ117" s="23"/>
      <c r="BPK117" s="23"/>
      <c r="BPL117" s="23"/>
      <c r="BPM117" s="23"/>
      <c r="BPN117" s="22"/>
      <c r="BPO117" s="23"/>
      <c r="BPP117" s="23"/>
      <c r="BPQ117" s="23"/>
      <c r="BPR117" s="23"/>
      <c r="BPS117" s="23"/>
      <c r="BPT117" s="23"/>
      <c r="BPU117" s="23"/>
      <c r="BPV117" s="23"/>
      <c r="BPW117" s="23"/>
      <c r="BPX117" s="23"/>
      <c r="BPY117" s="23"/>
      <c r="BPZ117" s="23"/>
      <c r="BQA117" s="23"/>
      <c r="BQB117" s="23"/>
      <c r="BQC117" s="23"/>
      <c r="BQD117" s="23"/>
      <c r="BQE117" s="23"/>
      <c r="BQF117" s="23"/>
      <c r="BQG117" s="23"/>
      <c r="BQH117" s="23"/>
      <c r="BQI117" s="23"/>
      <c r="BQJ117" s="22"/>
      <c r="BQK117" s="23"/>
      <c r="BQL117" s="23"/>
      <c r="BQM117" s="23"/>
      <c r="BQN117" s="23"/>
      <c r="BQO117" s="23"/>
      <c r="BQP117" s="23"/>
      <c r="BQQ117" s="23"/>
      <c r="BQR117" s="23"/>
      <c r="BQS117" s="23"/>
      <c r="BQT117" s="23"/>
      <c r="BQU117" s="23"/>
      <c r="BQV117" s="23"/>
      <c r="BQW117" s="23"/>
      <c r="BQX117" s="23"/>
      <c r="BQY117" s="23"/>
      <c r="BQZ117" s="23"/>
      <c r="BRA117" s="23"/>
      <c r="BRB117" s="23"/>
      <c r="BRC117" s="23"/>
      <c r="BRD117" s="23"/>
      <c r="BRE117" s="23"/>
      <c r="BRF117" s="22"/>
      <c r="BRG117" s="23"/>
      <c r="BRH117" s="23"/>
      <c r="BRI117" s="23"/>
      <c r="BRJ117" s="23"/>
      <c r="BRK117" s="23"/>
      <c r="BRL117" s="23"/>
      <c r="BRM117" s="23"/>
      <c r="BRN117" s="23"/>
      <c r="BRO117" s="23"/>
      <c r="BRP117" s="23"/>
      <c r="BRQ117" s="23"/>
      <c r="BRR117" s="23"/>
      <c r="BRS117" s="23"/>
      <c r="BRT117" s="23"/>
      <c r="BRU117" s="23"/>
      <c r="BRV117" s="23"/>
      <c r="BRW117" s="23"/>
      <c r="BRX117" s="23"/>
      <c r="BRY117" s="23"/>
      <c r="BRZ117" s="23"/>
      <c r="BSA117" s="23"/>
      <c r="BSB117" s="22"/>
      <c r="BSC117" s="23"/>
      <c r="BSD117" s="23"/>
      <c r="BSE117" s="23"/>
      <c r="BSF117" s="23"/>
      <c r="BSG117" s="23"/>
      <c r="BSH117" s="23"/>
      <c r="BSI117" s="23"/>
      <c r="BSJ117" s="23"/>
      <c r="BSK117" s="23"/>
      <c r="BSL117" s="23"/>
      <c r="BSM117" s="23"/>
      <c r="BSN117" s="23"/>
      <c r="BSO117" s="23"/>
      <c r="BSP117" s="23"/>
      <c r="BSQ117" s="23"/>
      <c r="BSR117" s="23"/>
      <c r="BSS117" s="23"/>
      <c r="BST117" s="23"/>
      <c r="BSU117" s="23"/>
      <c r="BSV117" s="23"/>
      <c r="BSW117" s="23"/>
      <c r="BSX117" s="22"/>
      <c r="BSY117" s="23"/>
      <c r="BSZ117" s="23"/>
      <c r="BTA117" s="23"/>
      <c r="BTB117" s="23"/>
      <c r="BTC117" s="23"/>
      <c r="BTD117" s="23"/>
      <c r="BTE117" s="23"/>
      <c r="BTF117" s="23"/>
      <c r="BTG117" s="23"/>
      <c r="BTH117" s="23"/>
      <c r="BTI117" s="23"/>
      <c r="BTJ117" s="23"/>
      <c r="BTK117" s="23"/>
      <c r="BTL117" s="23"/>
      <c r="BTM117" s="23"/>
      <c r="BTN117" s="23"/>
      <c r="BTO117" s="23"/>
      <c r="BTP117" s="23"/>
      <c r="BTQ117" s="23"/>
      <c r="BTR117" s="23"/>
      <c r="BTS117" s="23"/>
      <c r="BTT117" s="22"/>
      <c r="BTU117" s="23"/>
      <c r="BTV117" s="23"/>
      <c r="BTW117" s="23"/>
      <c r="BTX117" s="23"/>
      <c r="BTY117" s="23"/>
      <c r="BTZ117" s="23"/>
      <c r="BUA117" s="23"/>
      <c r="BUB117" s="23"/>
      <c r="BUC117" s="23"/>
      <c r="BUD117" s="23"/>
      <c r="BUE117" s="23"/>
      <c r="BUF117" s="23"/>
      <c r="BUG117" s="23"/>
      <c r="BUH117" s="23"/>
      <c r="BUI117" s="23"/>
      <c r="BUJ117" s="23"/>
      <c r="BUK117" s="23"/>
      <c r="BUL117" s="23"/>
      <c r="BUM117" s="23"/>
      <c r="BUN117" s="23"/>
      <c r="BUO117" s="23"/>
      <c r="BUP117" s="22"/>
      <c r="BUQ117" s="23"/>
      <c r="BUR117" s="23"/>
      <c r="BUS117" s="23"/>
      <c r="BUT117" s="23"/>
      <c r="BUU117" s="23"/>
      <c r="BUV117" s="23"/>
      <c r="BUW117" s="23"/>
      <c r="BUX117" s="23"/>
      <c r="BUY117" s="23"/>
      <c r="BUZ117" s="23"/>
      <c r="BVA117" s="23"/>
      <c r="BVB117" s="23"/>
      <c r="BVC117" s="23"/>
      <c r="BVD117" s="23"/>
      <c r="BVE117" s="23"/>
      <c r="BVF117" s="23"/>
      <c r="BVG117" s="23"/>
      <c r="BVH117" s="23"/>
      <c r="BVI117" s="23"/>
      <c r="BVJ117" s="23"/>
      <c r="BVK117" s="23"/>
      <c r="BVL117" s="22"/>
      <c r="BVM117" s="23"/>
      <c r="BVN117" s="23"/>
      <c r="BVO117" s="23"/>
      <c r="BVP117" s="23"/>
      <c r="BVQ117" s="23"/>
      <c r="BVR117" s="23"/>
      <c r="BVS117" s="23"/>
      <c r="BVT117" s="23"/>
      <c r="BVU117" s="23"/>
      <c r="BVV117" s="23"/>
      <c r="BVW117" s="23"/>
      <c r="BVX117" s="23"/>
      <c r="BVY117" s="23"/>
      <c r="BVZ117" s="23"/>
      <c r="BWA117" s="23"/>
      <c r="BWB117" s="23"/>
      <c r="BWC117" s="23"/>
      <c r="BWD117" s="23"/>
      <c r="BWE117" s="23"/>
      <c r="BWF117" s="23"/>
      <c r="BWG117" s="23"/>
      <c r="BWH117" s="22"/>
      <c r="BWI117" s="23"/>
      <c r="BWJ117" s="23"/>
      <c r="BWK117" s="23"/>
      <c r="BWL117" s="23"/>
      <c r="BWM117" s="23"/>
      <c r="BWN117" s="23"/>
      <c r="BWO117" s="23"/>
      <c r="BWP117" s="23"/>
      <c r="BWQ117" s="23"/>
      <c r="BWR117" s="23"/>
      <c r="BWS117" s="23"/>
      <c r="BWT117" s="23"/>
      <c r="BWU117" s="23"/>
      <c r="BWV117" s="23"/>
      <c r="BWW117" s="23"/>
      <c r="BWX117" s="23"/>
      <c r="BWY117" s="23"/>
      <c r="BWZ117" s="23"/>
      <c r="BXA117" s="23"/>
      <c r="BXB117" s="23"/>
      <c r="BXC117" s="23"/>
      <c r="BXD117" s="22"/>
      <c r="BXE117" s="23"/>
      <c r="BXF117" s="23"/>
      <c r="BXG117" s="23"/>
      <c r="BXH117" s="23"/>
      <c r="BXI117" s="23"/>
      <c r="BXJ117" s="23"/>
      <c r="BXK117" s="23"/>
      <c r="BXL117" s="23"/>
      <c r="BXM117" s="23"/>
      <c r="BXN117" s="23"/>
      <c r="BXO117" s="23"/>
      <c r="BXP117" s="23"/>
      <c r="BXQ117" s="23"/>
      <c r="BXR117" s="23"/>
      <c r="BXS117" s="23"/>
      <c r="BXT117" s="23"/>
      <c r="BXU117" s="23"/>
      <c r="BXV117" s="23"/>
      <c r="BXW117" s="23"/>
      <c r="BXX117" s="23"/>
      <c r="BXY117" s="23"/>
      <c r="BXZ117" s="22"/>
      <c r="BYA117" s="23"/>
      <c r="BYB117" s="23"/>
      <c r="BYC117" s="23"/>
      <c r="BYD117" s="23"/>
      <c r="BYE117" s="23"/>
      <c r="BYF117" s="23"/>
      <c r="BYG117" s="23"/>
      <c r="BYH117" s="23"/>
      <c r="BYI117" s="23"/>
      <c r="BYJ117" s="23"/>
      <c r="BYK117" s="23"/>
      <c r="BYL117" s="23"/>
      <c r="BYM117" s="23"/>
      <c r="BYN117" s="23"/>
      <c r="BYO117" s="23"/>
      <c r="BYP117" s="23"/>
      <c r="BYQ117" s="23"/>
      <c r="BYR117" s="23"/>
      <c r="BYS117" s="23"/>
      <c r="BYT117" s="23"/>
      <c r="BYU117" s="23"/>
      <c r="BYV117" s="22"/>
      <c r="BYW117" s="23"/>
      <c r="BYX117" s="23"/>
      <c r="BYY117" s="23"/>
      <c r="BYZ117" s="23"/>
      <c r="BZA117" s="23"/>
      <c r="BZB117" s="23"/>
      <c r="BZC117" s="23"/>
      <c r="BZD117" s="23"/>
      <c r="BZE117" s="23"/>
      <c r="BZF117" s="23"/>
      <c r="BZG117" s="23"/>
      <c r="BZH117" s="23"/>
      <c r="BZI117" s="23"/>
      <c r="BZJ117" s="23"/>
      <c r="BZK117" s="23"/>
      <c r="BZL117" s="23"/>
      <c r="BZM117" s="23"/>
      <c r="BZN117" s="23"/>
      <c r="BZO117" s="23"/>
      <c r="BZP117" s="23"/>
      <c r="BZQ117" s="23"/>
      <c r="BZR117" s="22"/>
      <c r="BZS117" s="23"/>
      <c r="BZT117" s="23"/>
      <c r="BZU117" s="23"/>
      <c r="BZV117" s="23"/>
      <c r="BZW117" s="23"/>
      <c r="BZX117" s="23"/>
      <c r="BZY117" s="23"/>
      <c r="BZZ117" s="23"/>
      <c r="CAA117" s="23"/>
      <c r="CAB117" s="23"/>
      <c r="CAC117" s="23"/>
      <c r="CAD117" s="23"/>
      <c r="CAE117" s="23"/>
      <c r="CAF117" s="23"/>
      <c r="CAG117" s="23"/>
      <c r="CAH117" s="23"/>
      <c r="CAI117" s="23"/>
      <c r="CAJ117" s="23"/>
      <c r="CAK117" s="23"/>
      <c r="CAL117" s="23"/>
      <c r="CAM117" s="23"/>
      <c r="CAN117" s="22"/>
      <c r="CAO117" s="23"/>
      <c r="CAP117" s="23"/>
      <c r="CAQ117" s="23"/>
      <c r="CAR117" s="23"/>
      <c r="CAS117" s="23"/>
      <c r="CAT117" s="23"/>
      <c r="CAU117" s="23"/>
      <c r="CAV117" s="23"/>
      <c r="CAW117" s="23"/>
      <c r="CAX117" s="23"/>
      <c r="CAY117" s="23"/>
      <c r="CAZ117" s="23"/>
      <c r="CBA117" s="23"/>
      <c r="CBB117" s="23"/>
      <c r="CBC117" s="23"/>
      <c r="CBD117" s="23"/>
      <c r="CBE117" s="23"/>
      <c r="CBF117" s="23"/>
      <c r="CBG117" s="23"/>
      <c r="CBH117" s="23"/>
      <c r="CBI117" s="23"/>
      <c r="CBJ117" s="22"/>
      <c r="CBK117" s="23"/>
      <c r="CBL117" s="23"/>
      <c r="CBM117" s="23"/>
      <c r="CBN117" s="23"/>
      <c r="CBO117" s="23"/>
      <c r="CBP117" s="23"/>
      <c r="CBQ117" s="23"/>
      <c r="CBR117" s="23"/>
      <c r="CBS117" s="23"/>
      <c r="CBT117" s="23"/>
      <c r="CBU117" s="23"/>
      <c r="CBV117" s="23"/>
      <c r="CBW117" s="23"/>
      <c r="CBX117" s="23"/>
      <c r="CBY117" s="23"/>
      <c r="CBZ117" s="23"/>
      <c r="CCA117" s="23"/>
      <c r="CCB117" s="23"/>
      <c r="CCC117" s="23"/>
      <c r="CCD117" s="23"/>
      <c r="CCE117" s="23"/>
      <c r="CCF117" s="22"/>
      <c r="CCG117" s="23"/>
      <c r="CCH117" s="23"/>
      <c r="CCI117" s="23"/>
      <c r="CCJ117" s="23"/>
      <c r="CCK117" s="23"/>
      <c r="CCL117" s="23"/>
      <c r="CCM117" s="23"/>
      <c r="CCN117" s="23"/>
      <c r="CCO117" s="23"/>
      <c r="CCP117" s="23"/>
      <c r="CCQ117" s="23"/>
      <c r="CCR117" s="23"/>
      <c r="CCS117" s="23"/>
      <c r="CCT117" s="23"/>
      <c r="CCU117" s="23"/>
      <c r="CCV117" s="23"/>
      <c r="CCW117" s="23"/>
      <c r="CCX117" s="23"/>
      <c r="CCY117" s="23"/>
      <c r="CCZ117" s="23"/>
      <c r="CDA117" s="23"/>
      <c r="CDB117" s="22"/>
      <c r="CDC117" s="23"/>
      <c r="CDD117" s="23"/>
      <c r="CDE117" s="23"/>
      <c r="CDF117" s="23"/>
      <c r="CDG117" s="23"/>
      <c r="CDH117" s="23"/>
      <c r="CDI117" s="23"/>
      <c r="CDJ117" s="23"/>
      <c r="CDK117" s="23"/>
      <c r="CDL117" s="23"/>
      <c r="CDM117" s="23"/>
      <c r="CDN117" s="23"/>
      <c r="CDO117" s="23"/>
      <c r="CDP117" s="23"/>
      <c r="CDQ117" s="23"/>
      <c r="CDR117" s="23"/>
      <c r="CDS117" s="23"/>
      <c r="CDT117" s="23"/>
      <c r="CDU117" s="23"/>
      <c r="CDV117" s="23"/>
      <c r="CDW117" s="23"/>
      <c r="CDX117" s="22"/>
      <c r="CDY117" s="23"/>
      <c r="CDZ117" s="23"/>
      <c r="CEA117" s="23"/>
      <c r="CEB117" s="23"/>
      <c r="CEC117" s="23"/>
      <c r="CED117" s="23"/>
      <c r="CEE117" s="23"/>
      <c r="CEF117" s="23"/>
      <c r="CEG117" s="23"/>
      <c r="CEH117" s="23"/>
      <c r="CEI117" s="23"/>
      <c r="CEJ117" s="23"/>
      <c r="CEK117" s="23"/>
      <c r="CEL117" s="23"/>
      <c r="CEM117" s="23"/>
      <c r="CEN117" s="23"/>
      <c r="CEO117" s="23"/>
      <c r="CEP117" s="23"/>
      <c r="CEQ117" s="23"/>
      <c r="CER117" s="23"/>
      <c r="CES117" s="23"/>
      <c r="CET117" s="22"/>
      <c r="CEU117" s="23"/>
      <c r="CEV117" s="23"/>
      <c r="CEW117" s="23"/>
      <c r="CEX117" s="23"/>
      <c r="CEY117" s="23"/>
      <c r="CEZ117" s="23"/>
      <c r="CFA117" s="23"/>
      <c r="CFB117" s="23"/>
      <c r="CFC117" s="23"/>
      <c r="CFD117" s="23"/>
      <c r="CFE117" s="23"/>
      <c r="CFF117" s="23"/>
      <c r="CFG117" s="23"/>
      <c r="CFH117" s="23"/>
      <c r="CFI117" s="23"/>
      <c r="CFJ117" s="23"/>
      <c r="CFK117" s="23"/>
      <c r="CFL117" s="23"/>
      <c r="CFM117" s="23"/>
      <c r="CFN117" s="23"/>
      <c r="CFO117" s="23"/>
      <c r="CFP117" s="22"/>
      <c r="CFQ117" s="23"/>
      <c r="CFR117" s="23"/>
      <c r="CFS117" s="23"/>
      <c r="CFT117" s="23"/>
      <c r="CFU117" s="23"/>
      <c r="CFV117" s="23"/>
      <c r="CFW117" s="23"/>
      <c r="CFX117" s="23"/>
      <c r="CFY117" s="23"/>
      <c r="CFZ117" s="23"/>
      <c r="CGA117" s="23"/>
      <c r="CGB117" s="23"/>
      <c r="CGC117" s="23"/>
      <c r="CGD117" s="23"/>
      <c r="CGE117" s="23"/>
      <c r="CGF117" s="23"/>
      <c r="CGG117" s="23"/>
      <c r="CGH117" s="23"/>
      <c r="CGI117" s="23"/>
      <c r="CGJ117" s="23"/>
      <c r="CGK117" s="23"/>
      <c r="CGL117" s="22"/>
      <c r="CGM117" s="23"/>
      <c r="CGN117" s="23"/>
      <c r="CGO117" s="23"/>
      <c r="CGP117" s="23"/>
      <c r="CGQ117" s="23"/>
      <c r="CGR117" s="23"/>
      <c r="CGS117" s="23"/>
      <c r="CGT117" s="23"/>
      <c r="CGU117" s="23"/>
      <c r="CGV117" s="23"/>
      <c r="CGW117" s="23"/>
      <c r="CGX117" s="23"/>
      <c r="CGY117" s="23"/>
      <c r="CGZ117" s="23"/>
      <c r="CHA117" s="23"/>
      <c r="CHB117" s="23"/>
      <c r="CHC117" s="23"/>
      <c r="CHD117" s="23"/>
      <c r="CHE117" s="23"/>
      <c r="CHF117" s="23"/>
      <c r="CHG117" s="23"/>
      <c r="CHH117" s="22"/>
      <c r="CHI117" s="23"/>
      <c r="CHJ117" s="23"/>
      <c r="CHK117" s="23"/>
      <c r="CHL117" s="23"/>
      <c r="CHM117" s="23"/>
      <c r="CHN117" s="23"/>
      <c r="CHO117" s="23"/>
      <c r="CHP117" s="23"/>
      <c r="CHQ117" s="23"/>
      <c r="CHR117" s="23"/>
      <c r="CHS117" s="23"/>
      <c r="CHT117" s="23"/>
      <c r="CHU117" s="23"/>
      <c r="CHV117" s="23"/>
      <c r="CHW117" s="23"/>
      <c r="CHX117" s="23"/>
      <c r="CHY117" s="23"/>
      <c r="CHZ117" s="23"/>
      <c r="CIA117" s="23"/>
      <c r="CIB117" s="23"/>
      <c r="CIC117" s="23"/>
      <c r="CID117" s="22"/>
      <c r="CIE117" s="23"/>
      <c r="CIF117" s="23"/>
      <c r="CIG117" s="23"/>
      <c r="CIH117" s="23"/>
      <c r="CII117" s="23"/>
      <c r="CIJ117" s="23"/>
      <c r="CIK117" s="23"/>
      <c r="CIL117" s="23"/>
      <c r="CIM117" s="23"/>
      <c r="CIN117" s="23"/>
      <c r="CIO117" s="23"/>
      <c r="CIP117" s="23"/>
      <c r="CIQ117" s="23"/>
      <c r="CIR117" s="23"/>
      <c r="CIS117" s="23"/>
      <c r="CIT117" s="23"/>
      <c r="CIU117" s="23"/>
      <c r="CIV117" s="23"/>
      <c r="CIW117" s="23"/>
      <c r="CIX117" s="23"/>
      <c r="CIY117" s="23"/>
      <c r="CIZ117" s="22"/>
      <c r="CJA117" s="23"/>
      <c r="CJB117" s="23"/>
      <c r="CJC117" s="23"/>
      <c r="CJD117" s="23"/>
      <c r="CJE117" s="23"/>
      <c r="CJF117" s="23"/>
      <c r="CJG117" s="23"/>
      <c r="CJH117" s="23"/>
      <c r="CJI117" s="23"/>
      <c r="CJJ117" s="23"/>
      <c r="CJK117" s="23"/>
      <c r="CJL117" s="23"/>
      <c r="CJM117" s="23"/>
      <c r="CJN117" s="23"/>
      <c r="CJO117" s="23"/>
      <c r="CJP117" s="23"/>
      <c r="CJQ117" s="23"/>
      <c r="CJR117" s="23"/>
      <c r="CJS117" s="23"/>
      <c r="CJT117" s="23"/>
      <c r="CJU117" s="23"/>
      <c r="CJV117" s="22"/>
      <c r="CJW117" s="23"/>
      <c r="CJX117" s="23"/>
      <c r="CJY117" s="23"/>
      <c r="CJZ117" s="23"/>
      <c r="CKA117" s="23"/>
      <c r="CKB117" s="23"/>
      <c r="CKC117" s="23"/>
      <c r="CKD117" s="23"/>
      <c r="CKE117" s="23"/>
      <c r="CKF117" s="23"/>
      <c r="CKG117" s="23"/>
      <c r="CKH117" s="23"/>
      <c r="CKI117" s="23"/>
      <c r="CKJ117" s="23"/>
      <c r="CKK117" s="23"/>
      <c r="CKL117" s="23"/>
      <c r="CKM117" s="23"/>
      <c r="CKN117" s="23"/>
      <c r="CKO117" s="23"/>
      <c r="CKP117" s="23"/>
      <c r="CKQ117" s="23"/>
      <c r="CKR117" s="22"/>
      <c r="CKS117" s="23"/>
      <c r="CKT117" s="23"/>
      <c r="CKU117" s="23"/>
      <c r="CKV117" s="23"/>
      <c r="CKW117" s="23"/>
      <c r="CKX117" s="23"/>
      <c r="CKY117" s="23"/>
      <c r="CKZ117" s="23"/>
      <c r="CLA117" s="23"/>
      <c r="CLB117" s="23"/>
      <c r="CLC117" s="23"/>
      <c r="CLD117" s="23"/>
      <c r="CLE117" s="23"/>
      <c r="CLF117" s="23"/>
      <c r="CLG117" s="23"/>
      <c r="CLH117" s="23"/>
      <c r="CLI117" s="23"/>
      <c r="CLJ117" s="23"/>
      <c r="CLK117" s="23"/>
      <c r="CLL117" s="23"/>
      <c r="CLM117" s="23"/>
      <c r="CLN117" s="22"/>
      <c r="CLO117" s="23"/>
      <c r="CLP117" s="23"/>
      <c r="CLQ117" s="23"/>
      <c r="CLR117" s="23"/>
      <c r="CLS117" s="23"/>
      <c r="CLT117" s="23"/>
      <c r="CLU117" s="23"/>
      <c r="CLV117" s="23"/>
      <c r="CLW117" s="23"/>
      <c r="CLX117" s="23"/>
      <c r="CLY117" s="23"/>
      <c r="CLZ117" s="23"/>
      <c r="CMA117" s="23"/>
      <c r="CMB117" s="23"/>
      <c r="CMC117" s="23"/>
      <c r="CMD117" s="23"/>
      <c r="CME117" s="23"/>
      <c r="CMF117" s="23"/>
      <c r="CMG117" s="23"/>
      <c r="CMH117" s="23"/>
      <c r="CMI117" s="23"/>
      <c r="CMJ117" s="22"/>
      <c r="CMK117" s="23"/>
      <c r="CML117" s="23"/>
      <c r="CMM117" s="23"/>
      <c r="CMN117" s="23"/>
      <c r="CMO117" s="23"/>
      <c r="CMP117" s="23"/>
      <c r="CMQ117" s="23"/>
      <c r="CMR117" s="23"/>
      <c r="CMS117" s="23"/>
      <c r="CMT117" s="23"/>
      <c r="CMU117" s="23"/>
      <c r="CMV117" s="23"/>
      <c r="CMW117" s="23"/>
      <c r="CMX117" s="23"/>
      <c r="CMY117" s="23"/>
      <c r="CMZ117" s="23"/>
      <c r="CNA117" s="23"/>
      <c r="CNB117" s="23"/>
      <c r="CNC117" s="23"/>
      <c r="CND117" s="23"/>
      <c r="CNE117" s="23"/>
      <c r="CNF117" s="22"/>
      <c r="CNG117" s="23"/>
      <c r="CNH117" s="23"/>
      <c r="CNI117" s="23"/>
      <c r="CNJ117" s="23"/>
      <c r="CNK117" s="23"/>
      <c r="CNL117" s="23"/>
      <c r="CNM117" s="23"/>
      <c r="CNN117" s="23"/>
      <c r="CNO117" s="23"/>
      <c r="CNP117" s="23"/>
      <c r="CNQ117" s="23"/>
      <c r="CNR117" s="23"/>
      <c r="CNS117" s="23"/>
      <c r="CNT117" s="23"/>
      <c r="CNU117" s="23"/>
      <c r="CNV117" s="23"/>
      <c r="CNW117" s="23"/>
      <c r="CNX117" s="23"/>
      <c r="CNY117" s="23"/>
      <c r="CNZ117" s="23"/>
      <c r="COA117" s="23"/>
      <c r="COB117" s="22"/>
      <c r="COC117" s="23"/>
      <c r="COD117" s="23"/>
      <c r="COE117" s="23"/>
      <c r="COF117" s="23"/>
      <c r="COG117" s="23"/>
      <c r="COH117" s="23"/>
      <c r="COI117" s="23"/>
      <c r="COJ117" s="23"/>
      <c r="COK117" s="23"/>
      <c r="COL117" s="23"/>
      <c r="COM117" s="23"/>
      <c r="CON117" s="23"/>
      <c r="COO117" s="23"/>
      <c r="COP117" s="23"/>
      <c r="COQ117" s="23"/>
      <c r="COR117" s="23"/>
      <c r="COS117" s="23"/>
      <c r="COT117" s="23"/>
      <c r="COU117" s="23"/>
      <c r="COV117" s="23"/>
      <c r="COW117" s="23"/>
      <c r="COX117" s="22"/>
      <c r="COY117" s="23"/>
      <c r="COZ117" s="23"/>
      <c r="CPA117" s="23"/>
      <c r="CPB117" s="23"/>
      <c r="CPC117" s="23"/>
      <c r="CPD117" s="23"/>
      <c r="CPE117" s="23"/>
      <c r="CPF117" s="23"/>
      <c r="CPG117" s="23"/>
      <c r="CPH117" s="23"/>
      <c r="CPI117" s="23"/>
      <c r="CPJ117" s="23"/>
      <c r="CPK117" s="23"/>
      <c r="CPL117" s="23"/>
      <c r="CPM117" s="23"/>
      <c r="CPN117" s="23"/>
      <c r="CPO117" s="23"/>
      <c r="CPP117" s="23"/>
      <c r="CPQ117" s="23"/>
      <c r="CPR117" s="23"/>
      <c r="CPS117" s="23"/>
      <c r="CPT117" s="22"/>
      <c r="CPU117" s="23"/>
      <c r="CPV117" s="23"/>
      <c r="CPW117" s="23"/>
      <c r="CPX117" s="23"/>
      <c r="CPY117" s="23"/>
      <c r="CPZ117" s="23"/>
      <c r="CQA117" s="23"/>
      <c r="CQB117" s="23"/>
      <c r="CQC117" s="23"/>
      <c r="CQD117" s="23"/>
      <c r="CQE117" s="23"/>
      <c r="CQF117" s="23"/>
      <c r="CQG117" s="23"/>
      <c r="CQH117" s="23"/>
      <c r="CQI117" s="23"/>
      <c r="CQJ117" s="23"/>
      <c r="CQK117" s="23"/>
      <c r="CQL117" s="23"/>
      <c r="CQM117" s="23"/>
      <c r="CQN117" s="23"/>
      <c r="CQO117" s="23"/>
      <c r="CQP117" s="22"/>
      <c r="CQQ117" s="23"/>
      <c r="CQR117" s="23"/>
      <c r="CQS117" s="23"/>
      <c r="CQT117" s="23"/>
      <c r="CQU117" s="23"/>
      <c r="CQV117" s="23"/>
      <c r="CQW117" s="23"/>
      <c r="CQX117" s="23"/>
      <c r="CQY117" s="23"/>
      <c r="CQZ117" s="23"/>
      <c r="CRA117" s="23"/>
      <c r="CRB117" s="23"/>
      <c r="CRC117" s="23"/>
      <c r="CRD117" s="23"/>
      <c r="CRE117" s="23"/>
      <c r="CRF117" s="23"/>
      <c r="CRG117" s="23"/>
      <c r="CRH117" s="23"/>
      <c r="CRI117" s="23"/>
      <c r="CRJ117" s="23"/>
      <c r="CRK117" s="23"/>
      <c r="CRL117" s="22"/>
      <c r="CRM117" s="23"/>
      <c r="CRN117" s="23"/>
      <c r="CRO117" s="23"/>
      <c r="CRP117" s="23"/>
      <c r="CRQ117" s="23"/>
      <c r="CRR117" s="23"/>
      <c r="CRS117" s="23"/>
      <c r="CRT117" s="23"/>
      <c r="CRU117" s="23"/>
      <c r="CRV117" s="23"/>
      <c r="CRW117" s="23"/>
      <c r="CRX117" s="23"/>
      <c r="CRY117" s="23"/>
      <c r="CRZ117" s="23"/>
      <c r="CSA117" s="23"/>
      <c r="CSB117" s="23"/>
      <c r="CSC117" s="23"/>
      <c r="CSD117" s="23"/>
      <c r="CSE117" s="23"/>
      <c r="CSF117" s="23"/>
      <c r="CSG117" s="23"/>
      <c r="CSH117" s="22"/>
      <c r="CSI117" s="23"/>
      <c r="CSJ117" s="23"/>
      <c r="CSK117" s="23"/>
      <c r="CSL117" s="23"/>
      <c r="CSM117" s="23"/>
      <c r="CSN117" s="23"/>
      <c r="CSO117" s="23"/>
      <c r="CSP117" s="23"/>
      <c r="CSQ117" s="23"/>
      <c r="CSR117" s="23"/>
      <c r="CSS117" s="23"/>
      <c r="CST117" s="23"/>
      <c r="CSU117" s="23"/>
      <c r="CSV117" s="23"/>
      <c r="CSW117" s="23"/>
      <c r="CSX117" s="23"/>
      <c r="CSY117" s="23"/>
      <c r="CSZ117" s="23"/>
      <c r="CTA117" s="23"/>
      <c r="CTB117" s="23"/>
      <c r="CTC117" s="23"/>
      <c r="CTD117" s="22"/>
      <c r="CTE117" s="23"/>
      <c r="CTF117" s="23"/>
      <c r="CTG117" s="23"/>
      <c r="CTH117" s="23"/>
      <c r="CTI117" s="23"/>
      <c r="CTJ117" s="23"/>
      <c r="CTK117" s="23"/>
      <c r="CTL117" s="23"/>
      <c r="CTM117" s="23"/>
      <c r="CTN117" s="23"/>
      <c r="CTO117" s="23"/>
      <c r="CTP117" s="23"/>
      <c r="CTQ117" s="23"/>
      <c r="CTR117" s="23"/>
      <c r="CTS117" s="23"/>
      <c r="CTT117" s="23"/>
      <c r="CTU117" s="23"/>
      <c r="CTV117" s="23"/>
      <c r="CTW117" s="23"/>
      <c r="CTX117" s="23"/>
      <c r="CTY117" s="23"/>
      <c r="CTZ117" s="22"/>
      <c r="CUA117" s="23"/>
      <c r="CUB117" s="23"/>
      <c r="CUC117" s="23"/>
      <c r="CUD117" s="23"/>
      <c r="CUE117" s="23"/>
      <c r="CUF117" s="23"/>
      <c r="CUG117" s="23"/>
      <c r="CUH117" s="23"/>
      <c r="CUI117" s="23"/>
      <c r="CUJ117" s="23"/>
      <c r="CUK117" s="23"/>
      <c r="CUL117" s="23"/>
      <c r="CUM117" s="23"/>
      <c r="CUN117" s="23"/>
      <c r="CUO117" s="23"/>
      <c r="CUP117" s="23"/>
      <c r="CUQ117" s="23"/>
      <c r="CUR117" s="23"/>
      <c r="CUS117" s="23"/>
      <c r="CUT117" s="23"/>
      <c r="CUU117" s="23"/>
      <c r="CUV117" s="22"/>
      <c r="CUW117" s="23"/>
      <c r="CUX117" s="23"/>
      <c r="CUY117" s="23"/>
      <c r="CUZ117" s="23"/>
      <c r="CVA117" s="23"/>
      <c r="CVB117" s="23"/>
      <c r="CVC117" s="23"/>
      <c r="CVD117" s="23"/>
      <c r="CVE117" s="23"/>
      <c r="CVF117" s="23"/>
      <c r="CVG117" s="23"/>
      <c r="CVH117" s="23"/>
      <c r="CVI117" s="23"/>
      <c r="CVJ117" s="23"/>
      <c r="CVK117" s="23"/>
      <c r="CVL117" s="23"/>
      <c r="CVM117" s="23"/>
      <c r="CVN117" s="23"/>
      <c r="CVO117" s="23"/>
      <c r="CVP117" s="23"/>
      <c r="CVQ117" s="23"/>
      <c r="CVR117" s="22"/>
      <c r="CVS117" s="23"/>
      <c r="CVT117" s="23"/>
      <c r="CVU117" s="23"/>
      <c r="CVV117" s="23"/>
      <c r="CVW117" s="23"/>
      <c r="CVX117" s="23"/>
      <c r="CVY117" s="23"/>
      <c r="CVZ117" s="23"/>
      <c r="CWA117" s="23"/>
      <c r="CWB117" s="23"/>
      <c r="CWC117" s="23"/>
      <c r="CWD117" s="23"/>
      <c r="CWE117" s="23"/>
      <c r="CWF117" s="23"/>
      <c r="CWG117" s="23"/>
      <c r="CWH117" s="23"/>
      <c r="CWI117" s="23"/>
      <c r="CWJ117" s="23"/>
      <c r="CWK117" s="23"/>
      <c r="CWL117" s="23"/>
      <c r="CWM117" s="23"/>
      <c r="CWN117" s="22"/>
      <c r="CWO117" s="23"/>
      <c r="CWP117" s="23"/>
      <c r="CWQ117" s="23"/>
      <c r="CWR117" s="23"/>
      <c r="CWS117" s="23"/>
      <c r="CWT117" s="23"/>
      <c r="CWU117" s="23"/>
      <c r="CWV117" s="23"/>
      <c r="CWW117" s="23"/>
      <c r="CWX117" s="23"/>
      <c r="CWY117" s="23"/>
      <c r="CWZ117" s="23"/>
      <c r="CXA117" s="23"/>
      <c r="CXB117" s="23"/>
      <c r="CXC117" s="23"/>
      <c r="CXD117" s="23"/>
      <c r="CXE117" s="23"/>
      <c r="CXF117" s="23"/>
      <c r="CXG117" s="23"/>
      <c r="CXH117" s="23"/>
      <c r="CXI117" s="23"/>
      <c r="CXJ117" s="22"/>
      <c r="CXK117" s="23"/>
      <c r="CXL117" s="23"/>
      <c r="CXM117" s="23"/>
      <c r="CXN117" s="23"/>
      <c r="CXO117" s="23"/>
      <c r="CXP117" s="23"/>
      <c r="CXQ117" s="23"/>
      <c r="CXR117" s="23"/>
      <c r="CXS117" s="23"/>
      <c r="CXT117" s="23"/>
      <c r="CXU117" s="23"/>
      <c r="CXV117" s="23"/>
      <c r="CXW117" s="23"/>
      <c r="CXX117" s="23"/>
      <c r="CXY117" s="23"/>
      <c r="CXZ117" s="23"/>
      <c r="CYA117" s="23"/>
      <c r="CYB117" s="23"/>
      <c r="CYC117" s="23"/>
      <c r="CYD117" s="23"/>
      <c r="CYE117" s="23"/>
      <c r="CYF117" s="22"/>
      <c r="CYG117" s="23"/>
      <c r="CYH117" s="23"/>
      <c r="CYI117" s="23"/>
      <c r="CYJ117" s="23"/>
      <c r="CYK117" s="23"/>
      <c r="CYL117" s="23"/>
      <c r="CYM117" s="23"/>
      <c r="CYN117" s="23"/>
      <c r="CYO117" s="23"/>
      <c r="CYP117" s="23"/>
      <c r="CYQ117" s="23"/>
      <c r="CYR117" s="23"/>
      <c r="CYS117" s="23"/>
      <c r="CYT117" s="23"/>
      <c r="CYU117" s="23"/>
      <c r="CYV117" s="23"/>
      <c r="CYW117" s="23"/>
      <c r="CYX117" s="23"/>
      <c r="CYY117" s="23"/>
      <c r="CYZ117" s="23"/>
      <c r="CZA117" s="23"/>
      <c r="CZB117" s="22"/>
      <c r="CZC117" s="23"/>
      <c r="CZD117" s="23"/>
      <c r="CZE117" s="23"/>
      <c r="CZF117" s="23"/>
      <c r="CZG117" s="23"/>
      <c r="CZH117" s="23"/>
      <c r="CZI117" s="23"/>
      <c r="CZJ117" s="23"/>
      <c r="CZK117" s="23"/>
      <c r="CZL117" s="23"/>
      <c r="CZM117" s="23"/>
      <c r="CZN117" s="23"/>
      <c r="CZO117" s="23"/>
      <c r="CZP117" s="23"/>
      <c r="CZQ117" s="23"/>
      <c r="CZR117" s="23"/>
      <c r="CZS117" s="23"/>
      <c r="CZT117" s="23"/>
      <c r="CZU117" s="23"/>
      <c r="CZV117" s="23"/>
      <c r="CZW117" s="23"/>
      <c r="CZX117" s="22"/>
      <c r="CZY117" s="23"/>
      <c r="CZZ117" s="23"/>
      <c r="DAA117" s="23"/>
      <c r="DAB117" s="23"/>
      <c r="DAC117" s="23"/>
      <c r="DAD117" s="23"/>
      <c r="DAE117" s="23"/>
      <c r="DAF117" s="23"/>
      <c r="DAG117" s="23"/>
      <c r="DAH117" s="23"/>
      <c r="DAI117" s="23"/>
      <c r="DAJ117" s="23"/>
      <c r="DAK117" s="23"/>
      <c r="DAL117" s="23"/>
      <c r="DAM117" s="23"/>
      <c r="DAN117" s="23"/>
      <c r="DAO117" s="23"/>
      <c r="DAP117" s="23"/>
      <c r="DAQ117" s="23"/>
      <c r="DAR117" s="23"/>
      <c r="DAS117" s="23"/>
      <c r="DAT117" s="22"/>
      <c r="DAU117" s="23"/>
      <c r="DAV117" s="23"/>
      <c r="DAW117" s="23"/>
      <c r="DAX117" s="23"/>
      <c r="DAY117" s="23"/>
      <c r="DAZ117" s="23"/>
      <c r="DBA117" s="23"/>
      <c r="DBB117" s="23"/>
      <c r="DBC117" s="23"/>
      <c r="DBD117" s="23"/>
      <c r="DBE117" s="23"/>
      <c r="DBF117" s="23"/>
      <c r="DBG117" s="23"/>
      <c r="DBH117" s="23"/>
      <c r="DBI117" s="23"/>
      <c r="DBJ117" s="23"/>
      <c r="DBK117" s="23"/>
      <c r="DBL117" s="23"/>
      <c r="DBM117" s="23"/>
      <c r="DBN117" s="23"/>
      <c r="DBO117" s="23"/>
      <c r="DBP117" s="22"/>
      <c r="DBQ117" s="23"/>
      <c r="DBR117" s="23"/>
      <c r="DBS117" s="23"/>
      <c r="DBT117" s="23"/>
      <c r="DBU117" s="23"/>
      <c r="DBV117" s="23"/>
      <c r="DBW117" s="23"/>
      <c r="DBX117" s="23"/>
      <c r="DBY117" s="23"/>
      <c r="DBZ117" s="23"/>
      <c r="DCA117" s="23"/>
      <c r="DCB117" s="23"/>
      <c r="DCC117" s="23"/>
      <c r="DCD117" s="23"/>
      <c r="DCE117" s="23"/>
      <c r="DCF117" s="23"/>
      <c r="DCG117" s="23"/>
      <c r="DCH117" s="23"/>
      <c r="DCI117" s="23"/>
      <c r="DCJ117" s="23"/>
      <c r="DCK117" s="23"/>
      <c r="DCL117" s="22"/>
      <c r="DCM117" s="23"/>
      <c r="DCN117" s="23"/>
      <c r="DCO117" s="23"/>
      <c r="DCP117" s="23"/>
      <c r="DCQ117" s="23"/>
      <c r="DCR117" s="23"/>
      <c r="DCS117" s="23"/>
      <c r="DCT117" s="23"/>
      <c r="DCU117" s="23"/>
      <c r="DCV117" s="23"/>
      <c r="DCW117" s="23"/>
      <c r="DCX117" s="23"/>
      <c r="DCY117" s="23"/>
      <c r="DCZ117" s="23"/>
      <c r="DDA117" s="23"/>
      <c r="DDB117" s="23"/>
      <c r="DDC117" s="23"/>
      <c r="DDD117" s="23"/>
      <c r="DDE117" s="23"/>
      <c r="DDF117" s="23"/>
      <c r="DDG117" s="23"/>
      <c r="DDH117" s="22"/>
      <c r="DDI117" s="23"/>
      <c r="DDJ117" s="23"/>
      <c r="DDK117" s="23"/>
      <c r="DDL117" s="23"/>
      <c r="DDM117" s="23"/>
      <c r="DDN117" s="23"/>
      <c r="DDO117" s="23"/>
      <c r="DDP117" s="23"/>
      <c r="DDQ117" s="23"/>
      <c r="DDR117" s="23"/>
      <c r="DDS117" s="23"/>
      <c r="DDT117" s="23"/>
      <c r="DDU117" s="23"/>
      <c r="DDV117" s="23"/>
      <c r="DDW117" s="23"/>
      <c r="DDX117" s="23"/>
      <c r="DDY117" s="23"/>
      <c r="DDZ117" s="23"/>
      <c r="DEA117" s="23"/>
      <c r="DEB117" s="23"/>
      <c r="DEC117" s="23"/>
      <c r="DED117" s="22"/>
      <c r="DEE117" s="23"/>
      <c r="DEF117" s="23"/>
      <c r="DEG117" s="23"/>
      <c r="DEH117" s="23"/>
      <c r="DEI117" s="23"/>
      <c r="DEJ117" s="23"/>
      <c r="DEK117" s="23"/>
      <c r="DEL117" s="23"/>
      <c r="DEM117" s="23"/>
      <c r="DEN117" s="23"/>
      <c r="DEO117" s="23"/>
      <c r="DEP117" s="23"/>
      <c r="DEQ117" s="23"/>
      <c r="DER117" s="23"/>
      <c r="DES117" s="23"/>
      <c r="DET117" s="23"/>
      <c r="DEU117" s="23"/>
      <c r="DEV117" s="23"/>
      <c r="DEW117" s="23"/>
      <c r="DEX117" s="23"/>
      <c r="DEY117" s="23"/>
      <c r="DEZ117" s="22"/>
      <c r="DFA117" s="23"/>
      <c r="DFB117" s="23"/>
      <c r="DFC117" s="23"/>
      <c r="DFD117" s="23"/>
      <c r="DFE117" s="23"/>
      <c r="DFF117" s="23"/>
      <c r="DFG117" s="23"/>
      <c r="DFH117" s="23"/>
      <c r="DFI117" s="23"/>
      <c r="DFJ117" s="23"/>
      <c r="DFK117" s="23"/>
      <c r="DFL117" s="23"/>
      <c r="DFM117" s="23"/>
      <c r="DFN117" s="23"/>
      <c r="DFO117" s="23"/>
      <c r="DFP117" s="23"/>
      <c r="DFQ117" s="23"/>
      <c r="DFR117" s="23"/>
      <c r="DFS117" s="23"/>
      <c r="DFT117" s="23"/>
      <c r="DFU117" s="23"/>
      <c r="DFV117" s="22"/>
      <c r="DFW117" s="23"/>
      <c r="DFX117" s="23"/>
      <c r="DFY117" s="23"/>
      <c r="DFZ117" s="23"/>
      <c r="DGA117" s="23"/>
      <c r="DGB117" s="23"/>
      <c r="DGC117" s="23"/>
      <c r="DGD117" s="23"/>
      <c r="DGE117" s="23"/>
      <c r="DGF117" s="23"/>
      <c r="DGG117" s="23"/>
      <c r="DGH117" s="23"/>
      <c r="DGI117" s="23"/>
      <c r="DGJ117" s="23"/>
      <c r="DGK117" s="23"/>
      <c r="DGL117" s="23"/>
      <c r="DGM117" s="23"/>
      <c r="DGN117" s="23"/>
      <c r="DGO117" s="23"/>
      <c r="DGP117" s="23"/>
      <c r="DGQ117" s="23"/>
      <c r="DGR117" s="22"/>
      <c r="DGS117" s="23"/>
      <c r="DGT117" s="23"/>
      <c r="DGU117" s="23"/>
      <c r="DGV117" s="23"/>
      <c r="DGW117" s="23"/>
      <c r="DGX117" s="23"/>
      <c r="DGY117" s="23"/>
      <c r="DGZ117" s="23"/>
      <c r="DHA117" s="23"/>
      <c r="DHB117" s="23"/>
      <c r="DHC117" s="23"/>
      <c r="DHD117" s="23"/>
      <c r="DHE117" s="23"/>
      <c r="DHF117" s="23"/>
      <c r="DHG117" s="23"/>
      <c r="DHH117" s="23"/>
      <c r="DHI117" s="23"/>
      <c r="DHJ117" s="23"/>
      <c r="DHK117" s="23"/>
      <c r="DHL117" s="23"/>
      <c r="DHM117" s="23"/>
      <c r="DHN117" s="22"/>
      <c r="DHO117" s="23"/>
      <c r="DHP117" s="23"/>
      <c r="DHQ117" s="23"/>
      <c r="DHR117" s="23"/>
      <c r="DHS117" s="23"/>
      <c r="DHT117" s="23"/>
      <c r="DHU117" s="23"/>
      <c r="DHV117" s="23"/>
      <c r="DHW117" s="23"/>
      <c r="DHX117" s="23"/>
      <c r="DHY117" s="23"/>
      <c r="DHZ117" s="23"/>
      <c r="DIA117" s="23"/>
      <c r="DIB117" s="23"/>
      <c r="DIC117" s="23"/>
      <c r="DID117" s="23"/>
      <c r="DIE117" s="23"/>
      <c r="DIF117" s="23"/>
      <c r="DIG117" s="23"/>
      <c r="DIH117" s="23"/>
      <c r="DII117" s="23"/>
      <c r="DIJ117" s="22"/>
      <c r="DIK117" s="23"/>
      <c r="DIL117" s="23"/>
      <c r="DIM117" s="23"/>
      <c r="DIN117" s="23"/>
      <c r="DIO117" s="23"/>
      <c r="DIP117" s="23"/>
      <c r="DIQ117" s="23"/>
      <c r="DIR117" s="23"/>
      <c r="DIS117" s="23"/>
      <c r="DIT117" s="23"/>
      <c r="DIU117" s="23"/>
      <c r="DIV117" s="23"/>
      <c r="DIW117" s="23"/>
      <c r="DIX117" s="23"/>
      <c r="DIY117" s="23"/>
      <c r="DIZ117" s="23"/>
      <c r="DJA117" s="23"/>
      <c r="DJB117" s="23"/>
      <c r="DJC117" s="23"/>
      <c r="DJD117" s="23"/>
      <c r="DJE117" s="23"/>
      <c r="DJF117" s="22"/>
      <c r="DJG117" s="23"/>
      <c r="DJH117" s="23"/>
      <c r="DJI117" s="23"/>
      <c r="DJJ117" s="23"/>
      <c r="DJK117" s="23"/>
      <c r="DJL117" s="23"/>
      <c r="DJM117" s="23"/>
      <c r="DJN117" s="23"/>
      <c r="DJO117" s="23"/>
      <c r="DJP117" s="23"/>
      <c r="DJQ117" s="23"/>
      <c r="DJR117" s="23"/>
      <c r="DJS117" s="23"/>
      <c r="DJT117" s="23"/>
      <c r="DJU117" s="23"/>
      <c r="DJV117" s="23"/>
      <c r="DJW117" s="23"/>
      <c r="DJX117" s="23"/>
      <c r="DJY117" s="23"/>
      <c r="DJZ117" s="23"/>
      <c r="DKA117" s="23"/>
      <c r="DKB117" s="22"/>
      <c r="DKC117" s="23"/>
      <c r="DKD117" s="23"/>
      <c r="DKE117" s="23"/>
      <c r="DKF117" s="23"/>
      <c r="DKG117" s="23"/>
      <c r="DKH117" s="23"/>
      <c r="DKI117" s="23"/>
      <c r="DKJ117" s="23"/>
      <c r="DKK117" s="23"/>
      <c r="DKL117" s="23"/>
      <c r="DKM117" s="23"/>
      <c r="DKN117" s="23"/>
      <c r="DKO117" s="23"/>
      <c r="DKP117" s="23"/>
      <c r="DKQ117" s="23"/>
      <c r="DKR117" s="23"/>
      <c r="DKS117" s="23"/>
      <c r="DKT117" s="23"/>
      <c r="DKU117" s="23"/>
      <c r="DKV117" s="23"/>
      <c r="DKW117" s="23"/>
      <c r="DKX117" s="22"/>
      <c r="DKY117" s="23"/>
      <c r="DKZ117" s="23"/>
      <c r="DLA117" s="23"/>
      <c r="DLB117" s="23"/>
      <c r="DLC117" s="23"/>
      <c r="DLD117" s="23"/>
      <c r="DLE117" s="23"/>
      <c r="DLF117" s="23"/>
      <c r="DLG117" s="23"/>
      <c r="DLH117" s="23"/>
      <c r="DLI117" s="23"/>
      <c r="DLJ117" s="23"/>
      <c r="DLK117" s="23"/>
      <c r="DLL117" s="23"/>
      <c r="DLM117" s="23"/>
      <c r="DLN117" s="23"/>
      <c r="DLO117" s="23"/>
      <c r="DLP117" s="23"/>
      <c r="DLQ117" s="23"/>
      <c r="DLR117" s="23"/>
      <c r="DLS117" s="23"/>
      <c r="DLT117" s="22"/>
      <c r="DLU117" s="23"/>
      <c r="DLV117" s="23"/>
      <c r="DLW117" s="23"/>
      <c r="DLX117" s="23"/>
      <c r="DLY117" s="23"/>
      <c r="DLZ117" s="23"/>
      <c r="DMA117" s="23"/>
      <c r="DMB117" s="23"/>
      <c r="DMC117" s="23"/>
      <c r="DMD117" s="23"/>
      <c r="DME117" s="23"/>
      <c r="DMF117" s="23"/>
      <c r="DMG117" s="23"/>
      <c r="DMH117" s="23"/>
      <c r="DMI117" s="23"/>
      <c r="DMJ117" s="23"/>
      <c r="DMK117" s="23"/>
      <c r="DML117" s="23"/>
      <c r="DMM117" s="23"/>
      <c r="DMN117" s="23"/>
      <c r="DMO117" s="23"/>
      <c r="DMP117" s="22"/>
      <c r="DMQ117" s="23"/>
      <c r="DMR117" s="23"/>
      <c r="DMS117" s="23"/>
      <c r="DMT117" s="23"/>
      <c r="DMU117" s="23"/>
      <c r="DMV117" s="23"/>
      <c r="DMW117" s="23"/>
      <c r="DMX117" s="23"/>
      <c r="DMY117" s="23"/>
      <c r="DMZ117" s="23"/>
      <c r="DNA117" s="23"/>
      <c r="DNB117" s="23"/>
      <c r="DNC117" s="23"/>
      <c r="DND117" s="23"/>
      <c r="DNE117" s="23"/>
      <c r="DNF117" s="23"/>
      <c r="DNG117" s="23"/>
      <c r="DNH117" s="23"/>
      <c r="DNI117" s="23"/>
      <c r="DNJ117" s="23"/>
      <c r="DNK117" s="23"/>
      <c r="DNL117" s="22"/>
      <c r="DNM117" s="23"/>
      <c r="DNN117" s="23"/>
      <c r="DNO117" s="23"/>
      <c r="DNP117" s="23"/>
      <c r="DNQ117" s="23"/>
      <c r="DNR117" s="23"/>
      <c r="DNS117" s="23"/>
      <c r="DNT117" s="23"/>
      <c r="DNU117" s="23"/>
      <c r="DNV117" s="23"/>
      <c r="DNW117" s="23"/>
      <c r="DNX117" s="23"/>
      <c r="DNY117" s="23"/>
      <c r="DNZ117" s="23"/>
      <c r="DOA117" s="23"/>
      <c r="DOB117" s="23"/>
      <c r="DOC117" s="23"/>
      <c r="DOD117" s="23"/>
      <c r="DOE117" s="23"/>
      <c r="DOF117" s="23"/>
      <c r="DOG117" s="23"/>
      <c r="DOH117" s="22"/>
      <c r="DOI117" s="23"/>
      <c r="DOJ117" s="23"/>
      <c r="DOK117" s="23"/>
      <c r="DOL117" s="23"/>
      <c r="DOM117" s="23"/>
      <c r="DON117" s="23"/>
      <c r="DOO117" s="23"/>
      <c r="DOP117" s="23"/>
      <c r="DOQ117" s="23"/>
      <c r="DOR117" s="23"/>
      <c r="DOS117" s="23"/>
      <c r="DOT117" s="23"/>
      <c r="DOU117" s="23"/>
      <c r="DOV117" s="23"/>
      <c r="DOW117" s="23"/>
      <c r="DOX117" s="23"/>
      <c r="DOY117" s="23"/>
      <c r="DOZ117" s="23"/>
      <c r="DPA117" s="23"/>
      <c r="DPB117" s="23"/>
      <c r="DPC117" s="23"/>
      <c r="DPD117" s="22"/>
      <c r="DPE117" s="23"/>
      <c r="DPF117" s="23"/>
      <c r="DPG117" s="23"/>
      <c r="DPH117" s="23"/>
      <c r="DPI117" s="23"/>
      <c r="DPJ117" s="23"/>
      <c r="DPK117" s="23"/>
      <c r="DPL117" s="23"/>
      <c r="DPM117" s="23"/>
      <c r="DPN117" s="23"/>
      <c r="DPO117" s="23"/>
      <c r="DPP117" s="23"/>
      <c r="DPQ117" s="23"/>
      <c r="DPR117" s="23"/>
      <c r="DPS117" s="23"/>
      <c r="DPT117" s="23"/>
      <c r="DPU117" s="23"/>
      <c r="DPV117" s="23"/>
      <c r="DPW117" s="23"/>
      <c r="DPX117" s="23"/>
      <c r="DPY117" s="23"/>
      <c r="DPZ117" s="22"/>
      <c r="DQA117" s="23"/>
      <c r="DQB117" s="23"/>
      <c r="DQC117" s="23"/>
      <c r="DQD117" s="23"/>
      <c r="DQE117" s="23"/>
      <c r="DQF117" s="23"/>
      <c r="DQG117" s="23"/>
      <c r="DQH117" s="23"/>
      <c r="DQI117" s="23"/>
      <c r="DQJ117" s="23"/>
      <c r="DQK117" s="23"/>
      <c r="DQL117" s="23"/>
      <c r="DQM117" s="23"/>
      <c r="DQN117" s="23"/>
      <c r="DQO117" s="23"/>
      <c r="DQP117" s="23"/>
      <c r="DQQ117" s="23"/>
      <c r="DQR117" s="23"/>
      <c r="DQS117" s="23"/>
      <c r="DQT117" s="23"/>
      <c r="DQU117" s="23"/>
      <c r="DQV117" s="22"/>
      <c r="DQW117" s="23"/>
      <c r="DQX117" s="23"/>
      <c r="DQY117" s="23"/>
      <c r="DQZ117" s="23"/>
      <c r="DRA117" s="23"/>
      <c r="DRB117" s="23"/>
      <c r="DRC117" s="23"/>
      <c r="DRD117" s="23"/>
      <c r="DRE117" s="23"/>
      <c r="DRF117" s="23"/>
      <c r="DRG117" s="23"/>
      <c r="DRH117" s="23"/>
      <c r="DRI117" s="23"/>
      <c r="DRJ117" s="23"/>
      <c r="DRK117" s="23"/>
      <c r="DRL117" s="23"/>
      <c r="DRM117" s="23"/>
      <c r="DRN117" s="23"/>
      <c r="DRO117" s="23"/>
      <c r="DRP117" s="23"/>
      <c r="DRQ117" s="23"/>
      <c r="DRR117" s="22"/>
      <c r="DRS117" s="23"/>
      <c r="DRT117" s="23"/>
      <c r="DRU117" s="23"/>
      <c r="DRV117" s="23"/>
      <c r="DRW117" s="23"/>
      <c r="DRX117" s="23"/>
      <c r="DRY117" s="23"/>
      <c r="DRZ117" s="23"/>
      <c r="DSA117" s="23"/>
      <c r="DSB117" s="23"/>
      <c r="DSC117" s="23"/>
      <c r="DSD117" s="23"/>
      <c r="DSE117" s="23"/>
      <c r="DSF117" s="23"/>
      <c r="DSG117" s="23"/>
      <c r="DSH117" s="23"/>
      <c r="DSI117" s="23"/>
      <c r="DSJ117" s="23"/>
      <c r="DSK117" s="23"/>
      <c r="DSL117" s="23"/>
      <c r="DSM117" s="23"/>
      <c r="DSN117" s="22"/>
      <c r="DSO117" s="23"/>
      <c r="DSP117" s="23"/>
      <c r="DSQ117" s="23"/>
      <c r="DSR117" s="23"/>
      <c r="DSS117" s="23"/>
      <c r="DST117" s="23"/>
      <c r="DSU117" s="23"/>
      <c r="DSV117" s="23"/>
      <c r="DSW117" s="23"/>
      <c r="DSX117" s="23"/>
      <c r="DSY117" s="23"/>
      <c r="DSZ117" s="23"/>
      <c r="DTA117" s="23"/>
      <c r="DTB117" s="23"/>
      <c r="DTC117" s="23"/>
      <c r="DTD117" s="23"/>
      <c r="DTE117" s="23"/>
      <c r="DTF117" s="23"/>
      <c r="DTG117" s="23"/>
      <c r="DTH117" s="23"/>
      <c r="DTI117" s="23"/>
      <c r="DTJ117" s="22"/>
      <c r="DTK117" s="23"/>
      <c r="DTL117" s="23"/>
      <c r="DTM117" s="23"/>
      <c r="DTN117" s="23"/>
      <c r="DTO117" s="23"/>
      <c r="DTP117" s="23"/>
      <c r="DTQ117" s="23"/>
      <c r="DTR117" s="23"/>
      <c r="DTS117" s="23"/>
      <c r="DTT117" s="23"/>
      <c r="DTU117" s="23"/>
      <c r="DTV117" s="23"/>
      <c r="DTW117" s="23"/>
      <c r="DTX117" s="23"/>
      <c r="DTY117" s="23"/>
      <c r="DTZ117" s="23"/>
      <c r="DUA117" s="23"/>
      <c r="DUB117" s="23"/>
      <c r="DUC117" s="23"/>
      <c r="DUD117" s="23"/>
      <c r="DUE117" s="23"/>
      <c r="DUF117" s="22"/>
      <c r="DUG117" s="23"/>
      <c r="DUH117" s="23"/>
      <c r="DUI117" s="23"/>
      <c r="DUJ117" s="23"/>
      <c r="DUK117" s="23"/>
      <c r="DUL117" s="23"/>
      <c r="DUM117" s="23"/>
      <c r="DUN117" s="23"/>
      <c r="DUO117" s="23"/>
      <c r="DUP117" s="23"/>
      <c r="DUQ117" s="23"/>
      <c r="DUR117" s="23"/>
      <c r="DUS117" s="23"/>
      <c r="DUT117" s="23"/>
      <c r="DUU117" s="23"/>
      <c r="DUV117" s="23"/>
      <c r="DUW117" s="23"/>
      <c r="DUX117" s="23"/>
      <c r="DUY117" s="23"/>
      <c r="DUZ117" s="23"/>
      <c r="DVA117" s="23"/>
      <c r="DVB117" s="22"/>
      <c r="DVC117" s="23"/>
      <c r="DVD117" s="23"/>
      <c r="DVE117" s="23"/>
      <c r="DVF117" s="23"/>
      <c r="DVG117" s="23"/>
      <c r="DVH117" s="23"/>
      <c r="DVI117" s="23"/>
      <c r="DVJ117" s="23"/>
      <c r="DVK117" s="23"/>
      <c r="DVL117" s="23"/>
      <c r="DVM117" s="23"/>
      <c r="DVN117" s="23"/>
      <c r="DVO117" s="23"/>
      <c r="DVP117" s="23"/>
      <c r="DVQ117" s="23"/>
      <c r="DVR117" s="23"/>
      <c r="DVS117" s="23"/>
      <c r="DVT117" s="23"/>
      <c r="DVU117" s="23"/>
      <c r="DVV117" s="23"/>
      <c r="DVW117" s="23"/>
      <c r="DVX117" s="22"/>
      <c r="DVY117" s="23"/>
      <c r="DVZ117" s="23"/>
      <c r="DWA117" s="23"/>
      <c r="DWB117" s="23"/>
      <c r="DWC117" s="23"/>
      <c r="DWD117" s="23"/>
      <c r="DWE117" s="23"/>
      <c r="DWF117" s="23"/>
      <c r="DWG117" s="23"/>
      <c r="DWH117" s="23"/>
      <c r="DWI117" s="23"/>
      <c r="DWJ117" s="23"/>
      <c r="DWK117" s="23"/>
      <c r="DWL117" s="23"/>
      <c r="DWM117" s="23"/>
      <c r="DWN117" s="23"/>
      <c r="DWO117" s="23"/>
      <c r="DWP117" s="23"/>
      <c r="DWQ117" s="23"/>
      <c r="DWR117" s="23"/>
      <c r="DWS117" s="23"/>
      <c r="DWT117" s="22"/>
      <c r="DWU117" s="23"/>
      <c r="DWV117" s="23"/>
      <c r="DWW117" s="23"/>
      <c r="DWX117" s="23"/>
      <c r="DWY117" s="23"/>
      <c r="DWZ117" s="23"/>
      <c r="DXA117" s="23"/>
      <c r="DXB117" s="23"/>
      <c r="DXC117" s="23"/>
      <c r="DXD117" s="23"/>
      <c r="DXE117" s="23"/>
      <c r="DXF117" s="23"/>
      <c r="DXG117" s="23"/>
      <c r="DXH117" s="23"/>
      <c r="DXI117" s="23"/>
      <c r="DXJ117" s="23"/>
      <c r="DXK117" s="23"/>
      <c r="DXL117" s="23"/>
      <c r="DXM117" s="23"/>
      <c r="DXN117" s="23"/>
      <c r="DXO117" s="23"/>
      <c r="DXP117" s="22"/>
      <c r="DXQ117" s="23"/>
      <c r="DXR117" s="23"/>
      <c r="DXS117" s="23"/>
      <c r="DXT117" s="23"/>
      <c r="DXU117" s="23"/>
      <c r="DXV117" s="23"/>
      <c r="DXW117" s="23"/>
      <c r="DXX117" s="23"/>
      <c r="DXY117" s="23"/>
      <c r="DXZ117" s="23"/>
      <c r="DYA117" s="23"/>
      <c r="DYB117" s="23"/>
      <c r="DYC117" s="23"/>
      <c r="DYD117" s="23"/>
      <c r="DYE117" s="23"/>
      <c r="DYF117" s="23"/>
      <c r="DYG117" s="23"/>
      <c r="DYH117" s="23"/>
      <c r="DYI117" s="23"/>
      <c r="DYJ117" s="23"/>
      <c r="DYK117" s="23"/>
      <c r="DYL117" s="22"/>
      <c r="DYM117" s="23"/>
      <c r="DYN117" s="23"/>
      <c r="DYO117" s="23"/>
      <c r="DYP117" s="23"/>
      <c r="DYQ117" s="23"/>
      <c r="DYR117" s="23"/>
      <c r="DYS117" s="23"/>
      <c r="DYT117" s="23"/>
      <c r="DYU117" s="23"/>
      <c r="DYV117" s="23"/>
      <c r="DYW117" s="23"/>
      <c r="DYX117" s="23"/>
      <c r="DYY117" s="23"/>
      <c r="DYZ117" s="23"/>
      <c r="DZA117" s="23"/>
      <c r="DZB117" s="23"/>
      <c r="DZC117" s="23"/>
      <c r="DZD117" s="23"/>
      <c r="DZE117" s="23"/>
      <c r="DZF117" s="23"/>
      <c r="DZG117" s="23"/>
      <c r="DZH117" s="22"/>
      <c r="DZI117" s="23"/>
      <c r="DZJ117" s="23"/>
      <c r="DZK117" s="23"/>
      <c r="DZL117" s="23"/>
      <c r="DZM117" s="23"/>
      <c r="DZN117" s="23"/>
      <c r="DZO117" s="23"/>
      <c r="DZP117" s="23"/>
      <c r="DZQ117" s="23"/>
      <c r="DZR117" s="23"/>
      <c r="DZS117" s="23"/>
      <c r="DZT117" s="23"/>
      <c r="DZU117" s="23"/>
      <c r="DZV117" s="23"/>
      <c r="DZW117" s="23"/>
      <c r="DZX117" s="23"/>
      <c r="DZY117" s="23"/>
      <c r="DZZ117" s="23"/>
      <c r="EAA117" s="23"/>
      <c r="EAB117" s="23"/>
      <c r="EAC117" s="23"/>
      <c r="EAD117" s="22"/>
      <c r="EAE117" s="23"/>
      <c r="EAF117" s="23"/>
      <c r="EAG117" s="23"/>
      <c r="EAH117" s="23"/>
      <c r="EAI117" s="23"/>
      <c r="EAJ117" s="23"/>
      <c r="EAK117" s="23"/>
      <c r="EAL117" s="23"/>
      <c r="EAM117" s="23"/>
      <c r="EAN117" s="23"/>
      <c r="EAO117" s="23"/>
      <c r="EAP117" s="23"/>
      <c r="EAQ117" s="23"/>
      <c r="EAR117" s="23"/>
      <c r="EAS117" s="23"/>
      <c r="EAT117" s="23"/>
      <c r="EAU117" s="23"/>
      <c r="EAV117" s="23"/>
      <c r="EAW117" s="23"/>
      <c r="EAX117" s="23"/>
      <c r="EAY117" s="23"/>
      <c r="EAZ117" s="22"/>
      <c r="EBA117" s="23"/>
      <c r="EBB117" s="23"/>
      <c r="EBC117" s="23"/>
      <c r="EBD117" s="23"/>
      <c r="EBE117" s="23"/>
      <c r="EBF117" s="23"/>
      <c r="EBG117" s="23"/>
      <c r="EBH117" s="23"/>
      <c r="EBI117" s="23"/>
      <c r="EBJ117" s="23"/>
      <c r="EBK117" s="23"/>
      <c r="EBL117" s="23"/>
      <c r="EBM117" s="23"/>
      <c r="EBN117" s="23"/>
      <c r="EBO117" s="23"/>
      <c r="EBP117" s="23"/>
      <c r="EBQ117" s="23"/>
      <c r="EBR117" s="23"/>
      <c r="EBS117" s="23"/>
      <c r="EBT117" s="23"/>
      <c r="EBU117" s="23"/>
      <c r="EBV117" s="22"/>
      <c r="EBW117" s="23"/>
      <c r="EBX117" s="23"/>
      <c r="EBY117" s="23"/>
      <c r="EBZ117" s="23"/>
      <c r="ECA117" s="23"/>
      <c r="ECB117" s="23"/>
      <c r="ECC117" s="23"/>
      <c r="ECD117" s="23"/>
      <c r="ECE117" s="23"/>
      <c r="ECF117" s="23"/>
      <c r="ECG117" s="23"/>
      <c r="ECH117" s="23"/>
      <c r="ECI117" s="23"/>
      <c r="ECJ117" s="23"/>
      <c r="ECK117" s="23"/>
      <c r="ECL117" s="23"/>
      <c r="ECM117" s="23"/>
      <c r="ECN117" s="23"/>
      <c r="ECO117" s="23"/>
      <c r="ECP117" s="23"/>
      <c r="ECQ117" s="23"/>
      <c r="ECR117" s="22"/>
      <c r="ECS117" s="23"/>
      <c r="ECT117" s="23"/>
      <c r="ECU117" s="23"/>
      <c r="ECV117" s="23"/>
      <c r="ECW117" s="23"/>
      <c r="ECX117" s="23"/>
      <c r="ECY117" s="23"/>
      <c r="ECZ117" s="23"/>
      <c r="EDA117" s="23"/>
      <c r="EDB117" s="23"/>
      <c r="EDC117" s="23"/>
      <c r="EDD117" s="23"/>
      <c r="EDE117" s="23"/>
      <c r="EDF117" s="23"/>
      <c r="EDG117" s="23"/>
      <c r="EDH117" s="23"/>
      <c r="EDI117" s="23"/>
      <c r="EDJ117" s="23"/>
      <c r="EDK117" s="23"/>
      <c r="EDL117" s="23"/>
      <c r="EDM117" s="23"/>
      <c r="EDN117" s="22"/>
      <c r="EDO117" s="23"/>
      <c r="EDP117" s="23"/>
      <c r="EDQ117" s="23"/>
      <c r="EDR117" s="23"/>
      <c r="EDS117" s="23"/>
      <c r="EDT117" s="23"/>
      <c r="EDU117" s="23"/>
      <c r="EDV117" s="23"/>
      <c r="EDW117" s="23"/>
      <c r="EDX117" s="23"/>
      <c r="EDY117" s="23"/>
      <c r="EDZ117" s="23"/>
      <c r="EEA117" s="23"/>
      <c r="EEB117" s="23"/>
      <c r="EEC117" s="23"/>
      <c r="EED117" s="23"/>
      <c r="EEE117" s="23"/>
      <c r="EEF117" s="23"/>
      <c r="EEG117" s="23"/>
      <c r="EEH117" s="23"/>
      <c r="EEI117" s="23"/>
      <c r="EEJ117" s="22"/>
      <c r="EEK117" s="23"/>
      <c r="EEL117" s="23"/>
      <c r="EEM117" s="23"/>
      <c r="EEN117" s="23"/>
      <c r="EEO117" s="23"/>
      <c r="EEP117" s="23"/>
      <c r="EEQ117" s="23"/>
      <c r="EER117" s="23"/>
      <c r="EES117" s="23"/>
      <c r="EET117" s="23"/>
      <c r="EEU117" s="23"/>
      <c r="EEV117" s="23"/>
      <c r="EEW117" s="23"/>
      <c r="EEX117" s="23"/>
      <c r="EEY117" s="23"/>
      <c r="EEZ117" s="23"/>
      <c r="EFA117" s="23"/>
      <c r="EFB117" s="23"/>
      <c r="EFC117" s="23"/>
      <c r="EFD117" s="23"/>
      <c r="EFE117" s="23"/>
      <c r="EFF117" s="22"/>
      <c r="EFG117" s="23"/>
      <c r="EFH117" s="23"/>
      <c r="EFI117" s="23"/>
      <c r="EFJ117" s="23"/>
      <c r="EFK117" s="23"/>
      <c r="EFL117" s="23"/>
      <c r="EFM117" s="23"/>
      <c r="EFN117" s="23"/>
      <c r="EFO117" s="23"/>
      <c r="EFP117" s="23"/>
      <c r="EFQ117" s="23"/>
      <c r="EFR117" s="23"/>
      <c r="EFS117" s="23"/>
      <c r="EFT117" s="23"/>
      <c r="EFU117" s="23"/>
      <c r="EFV117" s="23"/>
      <c r="EFW117" s="23"/>
      <c r="EFX117" s="23"/>
      <c r="EFY117" s="23"/>
      <c r="EFZ117" s="23"/>
      <c r="EGA117" s="23"/>
      <c r="EGB117" s="22"/>
      <c r="EGC117" s="23"/>
      <c r="EGD117" s="23"/>
      <c r="EGE117" s="23"/>
      <c r="EGF117" s="23"/>
      <c r="EGG117" s="23"/>
      <c r="EGH117" s="23"/>
      <c r="EGI117" s="23"/>
      <c r="EGJ117" s="23"/>
      <c r="EGK117" s="23"/>
      <c r="EGL117" s="23"/>
      <c r="EGM117" s="23"/>
      <c r="EGN117" s="23"/>
      <c r="EGO117" s="23"/>
      <c r="EGP117" s="23"/>
      <c r="EGQ117" s="23"/>
      <c r="EGR117" s="23"/>
      <c r="EGS117" s="23"/>
      <c r="EGT117" s="23"/>
      <c r="EGU117" s="23"/>
      <c r="EGV117" s="23"/>
      <c r="EGW117" s="23"/>
      <c r="EGX117" s="22"/>
      <c r="EGY117" s="23"/>
      <c r="EGZ117" s="23"/>
      <c r="EHA117" s="23"/>
      <c r="EHB117" s="23"/>
      <c r="EHC117" s="23"/>
      <c r="EHD117" s="23"/>
      <c r="EHE117" s="23"/>
      <c r="EHF117" s="23"/>
      <c r="EHG117" s="23"/>
      <c r="EHH117" s="23"/>
      <c r="EHI117" s="23"/>
      <c r="EHJ117" s="23"/>
      <c r="EHK117" s="23"/>
      <c r="EHL117" s="23"/>
      <c r="EHM117" s="23"/>
      <c r="EHN117" s="23"/>
      <c r="EHO117" s="23"/>
      <c r="EHP117" s="23"/>
      <c r="EHQ117" s="23"/>
      <c r="EHR117" s="23"/>
      <c r="EHS117" s="23"/>
      <c r="EHT117" s="22"/>
      <c r="EHU117" s="23"/>
      <c r="EHV117" s="23"/>
      <c r="EHW117" s="23"/>
      <c r="EHX117" s="23"/>
      <c r="EHY117" s="23"/>
      <c r="EHZ117" s="23"/>
      <c r="EIA117" s="23"/>
      <c r="EIB117" s="23"/>
      <c r="EIC117" s="23"/>
      <c r="EID117" s="23"/>
      <c r="EIE117" s="23"/>
      <c r="EIF117" s="23"/>
      <c r="EIG117" s="23"/>
      <c r="EIH117" s="23"/>
      <c r="EII117" s="23"/>
      <c r="EIJ117" s="23"/>
      <c r="EIK117" s="23"/>
      <c r="EIL117" s="23"/>
      <c r="EIM117" s="23"/>
      <c r="EIN117" s="23"/>
      <c r="EIO117" s="23"/>
      <c r="EIP117" s="22"/>
      <c r="EIQ117" s="23"/>
      <c r="EIR117" s="23"/>
      <c r="EIS117" s="23"/>
      <c r="EIT117" s="23"/>
      <c r="EIU117" s="23"/>
      <c r="EIV117" s="23"/>
      <c r="EIW117" s="23"/>
      <c r="EIX117" s="23"/>
      <c r="EIY117" s="23"/>
      <c r="EIZ117" s="23"/>
      <c r="EJA117" s="23"/>
      <c r="EJB117" s="23"/>
      <c r="EJC117" s="23"/>
      <c r="EJD117" s="23"/>
      <c r="EJE117" s="23"/>
      <c r="EJF117" s="23"/>
      <c r="EJG117" s="23"/>
      <c r="EJH117" s="23"/>
      <c r="EJI117" s="23"/>
      <c r="EJJ117" s="23"/>
      <c r="EJK117" s="23"/>
      <c r="EJL117" s="22"/>
      <c r="EJM117" s="23"/>
      <c r="EJN117" s="23"/>
      <c r="EJO117" s="23"/>
      <c r="EJP117" s="23"/>
      <c r="EJQ117" s="23"/>
      <c r="EJR117" s="23"/>
      <c r="EJS117" s="23"/>
      <c r="EJT117" s="23"/>
      <c r="EJU117" s="23"/>
      <c r="EJV117" s="23"/>
      <c r="EJW117" s="23"/>
      <c r="EJX117" s="23"/>
      <c r="EJY117" s="23"/>
      <c r="EJZ117" s="23"/>
      <c r="EKA117" s="23"/>
      <c r="EKB117" s="23"/>
      <c r="EKC117" s="23"/>
      <c r="EKD117" s="23"/>
      <c r="EKE117" s="23"/>
      <c r="EKF117" s="23"/>
      <c r="EKG117" s="23"/>
      <c r="EKH117" s="22"/>
      <c r="EKI117" s="23"/>
      <c r="EKJ117" s="23"/>
      <c r="EKK117" s="23"/>
      <c r="EKL117" s="23"/>
      <c r="EKM117" s="23"/>
      <c r="EKN117" s="23"/>
      <c r="EKO117" s="23"/>
      <c r="EKP117" s="23"/>
      <c r="EKQ117" s="23"/>
      <c r="EKR117" s="23"/>
      <c r="EKS117" s="23"/>
      <c r="EKT117" s="23"/>
      <c r="EKU117" s="23"/>
      <c r="EKV117" s="23"/>
      <c r="EKW117" s="23"/>
      <c r="EKX117" s="23"/>
      <c r="EKY117" s="23"/>
      <c r="EKZ117" s="23"/>
      <c r="ELA117" s="23"/>
      <c r="ELB117" s="23"/>
      <c r="ELC117" s="23"/>
      <c r="ELD117" s="22"/>
      <c r="ELE117" s="23"/>
      <c r="ELF117" s="23"/>
      <c r="ELG117" s="23"/>
      <c r="ELH117" s="23"/>
      <c r="ELI117" s="23"/>
      <c r="ELJ117" s="23"/>
      <c r="ELK117" s="23"/>
      <c r="ELL117" s="23"/>
      <c r="ELM117" s="23"/>
      <c r="ELN117" s="23"/>
      <c r="ELO117" s="23"/>
      <c r="ELP117" s="23"/>
      <c r="ELQ117" s="23"/>
      <c r="ELR117" s="23"/>
      <c r="ELS117" s="23"/>
      <c r="ELT117" s="23"/>
      <c r="ELU117" s="23"/>
      <c r="ELV117" s="23"/>
      <c r="ELW117" s="23"/>
      <c r="ELX117" s="23"/>
      <c r="ELY117" s="23"/>
      <c r="ELZ117" s="22"/>
      <c r="EMA117" s="23"/>
      <c r="EMB117" s="23"/>
      <c r="EMC117" s="23"/>
      <c r="EMD117" s="23"/>
      <c r="EME117" s="23"/>
      <c r="EMF117" s="23"/>
      <c r="EMG117" s="23"/>
      <c r="EMH117" s="23"/>
      <c r="EMI117" s="23"/>
      <c r="EMJ117" s="23"/>
      <c r="EMK117" s="23"/>
      <c r="EML117" s="23"/>
      <c r="EMM117" s="23"/>
      <c r="EMN117" s="23"/>
      <c r="EMO117" s="23"/>
      <c r="EMP117" s="23"/>
      <c r="EMQ117" s="23"/>
      <c r="EMR117" s="23"/>
      <c r="EMS117" s="23"/>
      <c r="EMT117" s="23"/>
      <c r="EMU117" s="23"/>
      <c r="EMV117" s="22"/>
      <c r="EMW117" s="23"/>
      <c r="EMX117" s="23"/>
      <c r="EMY117" s="23"/>
      <c r="EMZ117" s="23"/>
      <c r="ENA117" s="23"/>
      <c r="ENB117" s="23"/>
      <c r="ENC117" s="23"/>
      <c r="END117" s="23"/>
      <c r="ENE117" s="23"/>
      <c r="ENF117" s="23"/>
      <c r="ENG117" s="23"/>
      <c r="ENH117" s="23"/>
      <c r="ENI117" s="23"/>
      <c r="ENJ117" s="23"/>
      <c r="ENK117" s="23"/>
      <c r="ENL117" s="23"/>
      <c r="ENM117" s="23"/>
      <c r="ENN117" s="23"/>
      <c r="ENO117" s="23"/>
      <c r="ENP117" s="23"/>
      <c r="ENQ117" s="23"/>
      <c r="ENR117" s="22"/>
      <c r="ENS117" s="23"/>
      <c r="ENT117" s="23"/>
      <c r="ENU117" s="23"/>
      <c r="ENV117" s="23"/>
      <c r="ENW117" s="23"/>
      <c r="ENX117" s="23"/>
      <c r="ENY117" s="23"/>
      <c r="ENZ117" s="23"/>
      <c r="EOA117" s="23"/>
      <c r="EOB117" s="23"/>
      <c r="EOC117" s="23"/>
      <c r="EOD117" s="23"/>
      <c r="EOE117" s="23"/>
      <c r="EOF117" s="23"/>
      <c r="EOG117" s="23"/>
      <c r="EOH117" s="23"/>
      <c r="EOI117" s="23"/>
      <c r="EOJ117" s="23"/>
      <c r="EOK117" s="23"/>
      <c r="EOL117" s="23"/>
      <c r="EOM117" s="23"/>
      <c r="EON117" s="22"/>
      <c r="EOO117" s="23"/>
      <c r="EOP117" s="23"/>
      <c r="EOQ117" s="23"/>
      <c r="EOR117" s="23"/>
      <c r="EOS117" s="23"/>
      <c r="EOT117" s="23"/>
      <c r="EOU117" s="23"/>
      <c r="EOV117" s="23"/>
      <c r="EOW117" s="23"/>
      <c r="EOX117" s="23"/>
      <c r="EOY117" s="23"/>
      <c r="EOZ117" s="23"/>
      <c r="EPA117" s="23"/>
      <c r="EPB117" s="23"/>
      <c r="EPC117" s="23"/>
      <c r="EPD117" s="23"/>
      <c r="EPE117" s="23"/>
      <c r="EPF117" s="23"/>
      <c r="EPG117" s="23"/>
      <c r="EPH117" s="23"/>
      <c r="EPI117" s="23"/>
      <c r="EPJ117" s="22"/>
      <c r="EPK117" s="23"/>
      <c r="EPL117" s="23"/>
      <c r="EPM117" s="23"/>
      <c r="EPN117" s="23"/>
      <c r="EPO117" s="23"/>
      <c r="EPP117" s="23"/>
      <c r="EPQ117" s="23"/>
      <c r="EPR117" s="23"/>
      <c r="EPS117" s="23"/>
      <c r="EPT117" s="23"/>
      <c r="EPU117" s="23"/>
      <c r="EPV117" s="23"/>
      <c r="EPW117" s="23"/>
      <c r="EPX117" s="23"/>
      <c r="EPY117" s="23"/>
      <c r="EPZ117" s="23"/>
      <c r="EQA117" s="23"/>
      <c r="EQB117" s="23"/>
      <c r="EQC117" s="23"/>
      <c r="EQD117" s="23"/>
      <c r="EQE117" s="23"/>
      <c r="EQF117" s="22"/>
      <c r="EQG117" s="23"/>
      <c r="EQH117" s="23"/>
      <c r="EQI117" s="23"/>
      <c r="EQJ117" s="23"/>
      <c r="EQK117" s="23"/>
      <c r="EQL117" s="23"/>
      <c r="EQM117" s="23"/>
      <c r="EQN117" s="23"/>
      <c r="EQO117" s="23"/>
      <c r="EQP117" s="23"/>
      <c r="EQQ117" s="23"/>
      <c r="EQR117" s="23"/>
      <c r="EQS117" s="23"/>
      <c r="EQT117" s="23"/>
      <c r="EQU117" s="23"/>
      <c r="EQV117" s="23"/>
      <c r="EQW117" s="23"/>
      <c r="EQX117" s="23"/>
      <c r="EQY117" s="23"/>
      <c r="EQZ117" s="23"/>
      <c r="ERA117" s="23"/>
      <c r="ERB117" s="22"/>
      <c r="ERC117" s="23"/>
      <c r="ERD117" s="23"/>
      <c r="ERE117" s="23"/>
      <c r="ERF117" s="23"/>
      <c r="ERG117" s="23"/>
      <c r="ERH117" s="23"/>
      <c r="ERI117" s="23"/>
      <c r="ERJ117" s="23"/>
      <c r="ERK117" s="23"/>
      <c r="ERL117" s="23"/>
      <c r="ERM117" s="23"/>
      <c r="ERN117" s="23"/>
      <c r="ERO117" s="23"/>
      <c r="ERP117" s="23"/>
      <c r="ERQ117" s="23"/>
      <c r="ERR117" s="23"/>
      <c r="ERS117" s="23"/>
      <c r="ERT117" s="23"/>
      <c r="ERU117" s="23"/>
      <c r="ERV117" s="23"/>
      <c r="ERW117" s="23"/>
      <c r="ERX117" s="22"/>
      <c r="ERY117" s="23"/>
      <c r="ERZ117" s="23"/>
      <c r="ESA117" s="23"/>
      <c r="ESB117" s="23"/>
      <c r="ESC117" s="23"/>
      <c r="ESD117" s="23"/>
      <c r="ESE117" s="23"/>
      <c r="ESF117" s="23"/>
      <c r="ESG117" s="23"/>
      <c r="ESH117" s="23"/>
      <c r="ESI117" s="23"/>
      <c r="ESJ117" s="23"/>
      <c r="ESK117" s="23"/>
      <c r="ESL117" s="23"/>
      <c r="ESM117" s="23"/>
      <c r="ESN117" s="23"/>
      <c r="ESO117" s="23"/>
      <c r="ESP117" s="23"/>
      <c r="ESQ117" s="23"/>
      <c r="ESR117" s="23"/>
      <c r="ESS117" s="23"/>
      <c r="EST117" s="22"/>
      <c r="ESU117" s="23"/>
      <c r="ESV117" s="23"/>
      <c r="ESW117" s="23"/>
      <c r="ESX117" s="23"/>
      <c r="ESY117" s="23"/>
      <c r="ESZ117" s="23"/>
      <c r="ETA117" s="23"/>
      <c r="ETB117" s="23"/>
      <c r="ETC117" s="23"/>
      <c r="ETD117" s="23"/>
      <c r="ETE117" s="23"/>
      <c r="ETF117" s="23"/>
      <c r="ETG117" s="23"/>
      <c r="ETH117" s="23"/>
      <c r="ETI117" s="23"/>
      <c r="ETJ117" s="23"/>
      <c r="ETK117" s="23"/>
      <c r="ETL117" s="23"/>
      <c r="ETM117" s="23"/>
      <c r="ETN117" s="23"/>
      <c r="ETO117" s="23"/>
      <c r="ETP117" s="22"/>
      <c r="ETQ117" s="23"/>
      <c r="ETR117" s="23"/>
      <c r="ETS117" s="23"/>
      <c r="ETT117" s="23"/>
      <c r="ETU117" s="23"/>
      <c r="ETV117" s="23"/>
      <c r="ETW117" s="23"/>
      <c r="ETX117" s="23"/>
      <c r="ETY117" s="23"/>
      <c r="ETZ117" s="23"/>
      <c r="EUA117" s="23"/>
      <c r="EUB117" s="23"/>
      <c r="EUC117" s="23"/>
      <c r="EUD117" s="23"/>
      <c r="EUE117" s="23"/>
      <c r="EUF117" s="23"/>
      <c r="EUG117" s="23"/>
      <c r="EUH117" s="23"/>
      <c r="EUI117" s="23"/>
      <c r="EUJ117" s="23"/>
      <c r="EUK117" s="23"/>
      <c r="EUL117" s="22"/>
      <c r="EUM117" s="23"/>
      <c r="EUN117" s="23"/>
      <c r="EUO117" s="23"/>
      <c r="EUP117" s="23"/>
      <c r="EUQ117" s="23"/>
      <c r="EUR117" s="23"/>
      <c r="EUS117" s="23"/>
      <c r="EUT117" s="23"/>
      <c r="EUU117" s="23"/>
      <c r="EUV117" s="23"/>
      <c r="EUW117" s="23"/>
      <c r="EUX117" s="23"/>
      <c r="EUY117" s="23"/>
      <c r="EUZ117" s="23"/>
      <c r="EVA117" s="23"/>
      <c r="EVB117" s="23"/>
      <c r="EVC117" s="23"/>
      <c r="EVD117" s="23"/>
      <c r="EVE117" s="23"/>
      <c r="EVF117" s="23"/>
      <c r="EVG117" s="23"/>
      <c r="EVH117" s="22"/>
      <c r="EVI117" s="23"/>
      <c r="EVJ117" s="23"/>
      <c r="EVK117" s="23"/>
      <c r="EVL117" s="23"/>
      <c r="EVM117" s="23"/>
      <c r="EVN117" s="23"/>
      <c r="EVO117" s="23"/>
      <c r="EVP117" s="23"/>
      <c r="EVQ117" s="23"/>
      <c r="EVR117" s="23"/>
      <c r="EVS117" s="23"/>
      <c r="EVT117" s="23"/>
      <c r="EVU117" s="23"/>
      <c r="EVV117" s="23"/>
      <c r="EVW117" s="23"/>
      <c r="EVX117" s="23"/>
      <c r="EVY117" s="23"/>
      <c r="EVZ117" s="23"/>
      <c r="EWA117" s="23"/>
      <c r="EWB117" s="23"/>
      <c r="EWC117" s="23"/>
      <c r="EWD117" s="22"/>
      <c r="EWE117" s="23"/>
      <c r="EWF117" s="23"/>
      <c r="EWG117" s="23"/>
      <c r="EWH117" s="23"/>
      <c r="EWI117" s="23"/>
      <c r="EWJ117" s="23"/>
      <c r="EWK117" s="23"/>
      <c r="EWL117" s="23"/>
      <c r="EWM117" s="23"/>
      <c r="EWN117" s="23"/>
      <c r="EWO117" s="23"/>
      <c r="EWP117" s="23"/>
      <c r="EWQ117" s="23"/>
      <c r="EWR117" s="23"/>
      <c r="EWS117" s="23"/>
      <c r="EWT117" s="23"/>
      <c r="EWU117" s="23"/>
      <c r="EWV117" s="23"/>
      <c r="EWW117" s="23"/>
      <c r="EWX117" s="23"/>
      <c r="EWY117" s="23"/>
      <c r="EWZ117" s="22"/>
      <c r="EXA117" s="23"/>
      <c r="EXB117" s="23"/>
      <c r="EXC117" s="23"/>
      <c r="EXD117" s="23"/>
      <c r="EXE117" s="23"/>
      <c r="EXF117" s="23"/>
      <c r="EXG117" s="23"/>
      <c r="EXH117" s="23"/>
      <c r="EXI117" s="23"/>
      <c r="EXJ117" s="23"/>
      <c r="EXK117" s="23"/>
      <c r="EXL117" s="23"/>
      <c r="EXM117" s="23"/>
      <c r="EXN117" s="23"/>
      <c r="EXO117" s="23"/>
      <c r="EXP117" s="23"/>
      <c r="EXQ117" s="23"/>
      <c r="EXR117" s="23"/>
      <c r="EXS117" s="23"/>
      <c r="EXT117" s="23"/>
      <c r="EXU117" s="23"/>
      <c r="EXV117" s="22"/>
      <c r="EXW117" s="23"/>
      <c r="EXX117" s="23"/>
      <c r="EXY117" s="23"/>
      <c r="EXZ117" s="23"/>
      <c r="EYA117" s="23"/>
      <c r="EYB117" s="23"/>
      <c r="EYC117" s="23"/>
      <c r="EYD117" s="23"/>
      <c r="EYE117" s="23"/>
      <c r="EYF117" s="23"/>
      <c r="EYG117" s="23"/>
      <c r="EYH117" s="23"/>
      <c r="EYI117" s="23"/>
      <c r="EYJ117" s="23"/>
      <c r="EYK117" s="23"/>
      <c r="EYL117" s="23"/>
      <c r="EYM117" s="23"/>
      <c r="EYN117" s="23"/>
      <c r="EYO117" s="23"/>
      <c r="EYP117" s="23"/>
      <c r="EYQ117" s="23"/>
      <c r="EYR117" s="22"/>
      <c r="EYS117" s="23"/>
      <c r="EYT117" s="23"/>
      <c r="EYU117" s="23"/>
      <c r="EYV117" s="23"/>
      <c r="EYW117" s="23"/>
      <c r="EYX117" s="23"/>
      <c r="EYY117" s="23"/>
      <c r="EYZ117" s="23"/>
      <c r="EZA117" s="23"/>
      <c r="EZB117" s="23"/>
      <c r="EZC117" s="23"/>
      <c r="EZD117" s="23"/>
      <c r="EZE117" s="23"/>
      <c r="EZF117" s="23"/>
      <c r="EZG117" s="23"/>
      <c r="EZH117" s="23"/>
      <c r="EZI117" s="23"/>
      <c r="EZJ117" s="23"/>
      <c r="EZK117" s="23"/>
      <c r="EZL117" s="23"/>
      <c r="EZM117" s="23"/>
      <c r="EZN117" s="22"/>
      <c r="EZO117" s="23"/>
      <c r="EZP117" s="23"/>
      <c r="EZQ117" s="23"/>
      <c r="EZR117" s="23"/>
      <c r="EZS117" s="23"/>
      <c r="EZT117" s="23"/>
      <c r="EZU117" s="23"/>
      <c r="EZV117" s="23"/>
      <c r="EZW117" s="23"/>
      <c r="EZX117" s="23"/>
      <c r="EZY117" s="23"/>
      <c r="EZZ117" s="23"/>
      <c r="FAA117" s="23"/>
      <c r="FAB117" s="23"/>
      <c r="FAC117" s="23"/>
      <c r="FAD117" s="23"/>
      <c r="FAE117" s="23"/>
      <c r="FAF117" s="23"/>
      <c r="FAG117" s="23"/>
      <c r="FAH117" s="23"/>
      <c r="FAI117" s="23"/>
      <c r="FAJ117" s="22"/>
      <c r="FAK117" s="23"/>
      <c r="FAL117" s="23"/>
      <c r="FAM117" s="23"/>
      <c r="FAN117" s="23"/>
      <c r="FAO117" s="23"/>
      <c r="FAP117" s="23"/>
      <c r="FAQ117" s="23"/>
      <c r="FAR117" s="23"/>
      <c r="FAS117" s="23"/>
      <c r="FAT117" s="23"/>
      <c r="FAU117" s="23"/>
      <c r="FAV117" s="23"/>
      <c r="FAW117" s="23"/>
      <c r="FAX117" s="23"/>
      <c r="FAY117" s="23"/>
      <c r="FAZ117" s="23"/>
      <c r="FBA117" s="23"/>
      <c r="FBB117" s="23"/>
      <c r="FBC117" s="23"/>
      <c r="FBD117" s="23"/>
      <c r="FBE117" s="23"/>
      <c r="FBF117" s="22"/>
      <c r="FBG117" s="23"/>
      <c r="FBH117" s="23"/>
      <c r="FBI117" s="23"/>
      <c r="FBJ117" s="23"/>
      <c r="FBK117" s="23"/>
      <c r="FBL117" s="23"/>
      <c r="FBM117" s="23"/>
      <c r="FBN117" s="23"/>
      <c r="FBO117" s="23"/>
      <c r="FBP117" s="23"/>
      <c r="FBQ117" s="23"/>
      <c r="FBR117" s="23"/>
      <c r="FBS117" s="23"/>
      <c r="FBT117" s="23"/>
      <c r="FBU117" s="23"/>
      <c r="FBV117" s="23"/>
      <c r="FBW117" s="23"/>
      <c r="FBX117" s="23"/>
      <c r="FBY117" s="23"/>
      <c r="FBZ117" s="23"/>
      <c r="FCA117" s="23"/>
      <c r="FCB117" s="22"/>
      <c r="FCC117" s="23"/>
      <c r="FCD117" s="23"/>
      <c r="FCE117" s="23"/>
      <c r="FCF117" s="23"/>
      <c r="FCG117" s="23"/>
      <c r="FCH117" s="23"/>
      <c r="FCI117" s="23"/>
      <c r="FCJ117" s="23"/>
      <c r="FCK117" s="23"/>
      <c r="FCL117" s="23"/>
      <c r="FCM117" s="23"/>
      <c r="FCN117" s="23"/>
      <c r="FCO117" s="23"/>
      <c r="FCP117" s="23"/>
      <c r="FCQ117" s="23"/>
      <c r="FCR117" s="23"/>
      <c r="FCS117" s="23"/>
      <c r="FCT117" s="23"/>
      <c r="FCU117" s="23"/>
      <c r="FCV117" s="23"/>
      <c r="FCW117" s="23"/>
      <c r="FCX117" s="22"/>
      <c r="FCY117" s="23"/>
      <c r="FCZ117" s="23"/>
      <c r="FDA117" s="23"/>
      <c r="FDB117" s="23"/>
      <c r="FDC117" s="23"/>
      <c r="FDD117" s="23"/>
      <c r="FDE117" s="23"/>
      <c r="FDF117" s="23"/>
      <c r="FDG117" s="23"/>
      <c r="FDH117" s="23"/>
      <c r="FDI117" s="23"/>
      <c r="FDJ117" s="23"/>
      <c r="FDK117" s="23"/>
      <c r="FDL117" s="23"/>
      <c r="FDM117" s="23"/>
      <c r="FDN117" s="23"/>
      <c r="FDO117" s="23"/>
      <c r="FDP117" s="23"/>
      <c r="FDQ117" s="23"/>
      <c r="FDR117" s="23"/>
      <c r="FDS117" s="23"/>
      <c r="FDT117" s="22"/>
      <c r="FDU117" s="23"/>
      <c r="FDV117" s="23"/>
      <c r="FDW117" s="23"/>
      <c r="FDX117" s="23"/>
      <c r="FDY117" s="23"/>
      <c r="FDZ117" s="23"/>
      <c r="FEA117" s="23"/>
      <c r="FEB117" s="23"/>
      <c r="FEC117" s="23"/>
      <c r="FED117" s="23"/>
      <c r="FEE117" s="23"/>
      <c r="FEF117" s="23"/>
      <c r="FEG117" s="23"/>
      <c r="FEH117" s="23"/>
      <c r="FEI117" s="23"/>
      <c r="FEJ117" s="23"/>
      <c r="FEK117" s="23"/>
      <c r="FEL117" s="23"/>
      <c r="FEM117" s="23"/>
      <c r="FEN117" s="23"/>
      <c r="FEO117" s="23"/>
      <c r="FEP117" s="22"/>
      <c r="FEQ117" s="23"/>
      <c r="FER117" s="23"/>
      <c r="FES117" s="23"/>
      <c r="FET117" s="23"/>
      <c r="FEU117" s="23"/>
      <c r="FEV117" s="23"/>
      <c r="FEW117" s="23"/>
      <c r="FEX117" s="23"/>
      <c r="FEY117" s="23"/>
      <c r="FEZ117" s="23"/>
      <c r="FFA117" s="23"/>
      <c r="FFB117" s="23"/>
      <c r="FFC117" s="23"/>
      <c r="FFD117" s="23"/>
      <c r="FFE117" s="23"/>
      <c r="FFF117" s="23"/>
      <c r="FFG117" s="23"/>
      <c r="FFH117" s="23"/>
      <c r="FFI117" s="23"/>
      <c r="FFJ117" s="23"/>
      <c r="FFK117" s="23"/>
      <c r="FFL117" s="22"/>
      <c r="FFM117" s="23"/>
      <c r="FFN117" s="23"/>
      <c r="FFO117" s="23"/>
      <c r="FFP117" s="23"/>
      <c r="FFQ117" s="23"/>
      <c r="FFR117" s="23"/>
      <c r="FFS117" s="23"/>
      <c r="FFT117" s="23"/>
      <c r="FFU117" s="23"/>
      <c r="FFV117" s="23"/>
      <c r="FFW117" s="23"/>
      <c r="FFX117" s="23"/>
      <c r="FFY117" s="23"/>
      <c r="FFZ117" s="23"/>
      <c r="FGA117" s="23"/>
      <c r="FGB117" s="23"/>
      <c r="FGC117" s="23"/>
      <c r="FGD117" s="23"/>
      <c r="FGE117" s="23"/>
      <c r="FGF117" s="23"/>
      <c r="FGG117" s="23"/>
      <c r="FGH117" s="22"/>
      <c r="FGI117" s="23"/>
      <c r="FGJ117" s="23"/>
      <c r="FGK117" s="23"/>
      <c r="FGL117" s="23"/>
      <c r="FGM117" s="23"/>
      <c r="FGN117" s="23"/>
      <c r="FGO117" s="23"/>
      <c r="FGP117" s="23"/>
      <c r="FGQ117" s="23"/>
      <c r="FGR117" s="23"/>
      <c r="FGS117" s="23"/>
      <c r="FGT117" s="23"/>
      <c r="FGU117" s="23"/>
      <c r="FGV117" s="23"/>
      <c r="FGW117" s="23"/>
      <c r="FGX117" s="23"/>
      <c r="FGY117" s="23"/>
      <c r="FGZ117" s="23"/>
      <c r="FHA117" s="23"/>
      <c r="FHB117" s="23"/>
      <c r="FHC117" s="23"/>
      <c r="FHD117" s="22"/>
      <c r="FHE117" s="23"/>
      <c r="FHF117" s="23"/>
      <c r="FHG117" s="23"/>
      <c r="FHH117" s="23"/>
      <c r="FHI117" s="23"/>
      <c r="FHJ117" s="23"/>
      <c r="FHK117" s="23"/>
      <c r="FHL117" s="23"/>
      <c r="FHM117" s="23"/>
      <c r="FHN117" s="23"/>
      <c r="FHO117" s="23"/>
      <c r="FHP117" s="23"/>
      <c r="FHQ117" s="23"/>
      <c r="FHR117" s="23"/>
      <c r="FHS117" s="23"/>
      <c r="FHT117" s="23"/>
      <c r="FHU117" s="23"/>
      <c r="FHV117" s="23"/>
      <c r="FHW117" s="23"/>
      <c r="FHX117" s="23"/>
      <c r="FHY117" s="23"/>
      <c r="FHZ117" s="22"/>
      <c r="FIA117" s="23"/>
      <c r="FIB117" s="23"/>
      <c r="FIC117" s="23"/>
      <c r="FID117" s="23"/>
      <c r="FIE117" s="23"/>
      <c r="FIF117" s="23"/>
      <c r="FIG117" s="23"/>
      <c r="FIH117" s="23"/>
      <c r="FII117" s="23"/>
      <c r="FIJ117" s="23"/>
      <c r="FIK117" s="23"/>
      <c r="FIL117" s="23"/>
      <c r="FIM117" s="23"/>
      <c r="FIN117" s="23"/>
      <c r="FIO117" s="23"/>
      <c r="FIP117" s="23"/>
      <c r="FIQ117" s="23"/>
      <c r="FIR117" s="23"/>
      <c r="FIS117" s="23"/>
      <c r="FIT117" s="23"/>
      <c r="FIU117" s="23"/>
      <c r="FIV117" s="22"/>
      <c r="FIW117" s="23"/>
      <c r="FIX117" s="23"/>
      <c r="FIY117" s="23"/>
      <c r="FIZ117" s="23"/>
      <c r="FJA117" s="23"/>
      <c r="FJB117" s="23"/>
      <c r="FJC117" s="23"/>
      <c r="FJD117" s="23"/>
      <c r="FJE117" s="23"/>
      <c r="FJF117" s="23"/>
      <c r="FJG117" s="23"/>
      <c r="FJH117" s="23"/>
      <c r="FJI117" s="23"/>
      <c r="FJJ117" s="23"/>
      <c r="FJK117" s="23"/>
      <c r="FJL117" s="23"/>
      <c r="FJM117" s="23"/>
      <c r="FJN117" s="23"/>
      <c r="FJO117" s="23"/>
      <c r="FJP117" s="23"/>
      <c r="FJQ117" s="23"/>
      <c r="FJR117" s="22"/>
      <c r="FJS117" s="23"/>
      <c r="FJT117" s="23"/>
      <c r="FJU117" s="23"/>
      <c r="FJV117" s="23"/>
      <c r="FJW117" s="23"/>
      <c r="FJX117" s="23"/>
      <c r="FJY117" s="23"/>
      <c r="FJZ117" s="23"/>
      <c r="FKA117" s="23"/>
      <c r="FKB117" s="23"/>
      <c r="FKC117" s="23"/>
      <c r="FKD117" s="23"/>
      <c r="FKE117" s="23"/>
      <c r="FKF117" s="23"/>
      <c r="FKG117" s="23"/>
      <c r="FKH117" s="23"/>
      <c r="FKI117" s="23"/>
      <c r="FKJ117" s="23"/>
      <c r="FKK117" s="23"/>
      <c r="FKL117" s="23"/>
      <c r="FKM117" s="23"/>
      <c r="FKN117" s="22"/>
      <c r="FKO117" s="23"/>
      <c r="FKP117" s="23"/>
      <c r="FKQ117" s="23"/>
      <c r="FKR117" s="23"/>
      <c r="FKS117" s="23"/>
      <c r="FKT117" s="23"/>
      <c r="FKU117" s="23"/>
      <c r="FKV117" s="23"/>
      <c r="FKW117" s="23"/>
      <c r="FKX117" s="23"/>
      <c r="FKY117" s="23"/>
      <c r="FKZ117" s="23"/>
      <c r="FLA117" s="23"/>
      <c r="FLB117" s="23"/>
      <c r="FLC117" s="23"/>
      <c r="FLD117" s="23"/>
      <c r="FLE117" s="23"/>
      <c r="FLF117" s="23"/>
      <c r="FLG117" s="23"/>
      <c r="FLH117" s="23"/>
      <c r="FLI117" s="23"/>
      <c r="FLJ117" s="22"/>
      <c r="FLK117" s="23"/>
      <c r="FLL117" s="23"/>
      <c r="FLM117" s="23"/>
      <c r="FLN117" s="23"/>
      <c r="FLO117" s="23"/>
      <c r="FLP117" s="23"/>
      <c r="FLQ117" s="23"/>
      <c r="FLR117" s="23"/>
      <c r="FLS117" s="23"/>
      <c r="FLT117" s="23"/>
      <c r="FLU117" s="23"/>
      <c r="FLV117" s="23"/>
      <c r="FLW117" s="23"/>
      <c r="FLX117" s="23"/>
      <c r="FLY117" s="23"/>
      <c r="FLZ117" s="23"/>
      <c r="FMA117" s="23"/>
      <c r="FMB117" s="23"/>
      <c r="FMC117" s="23"/>
      <c r="FMD117" s="23"/>
      <c r="FME117" s="23"/>
      <c r="FMF117" s="22"/>
      <c r="FMG117" s="23"/>
      <c r="FMH117" s="23"/>
      <c r="FMI117" s="23"/>
      <c r="FMJ117" s="23"/>
      <c r="FMK117" s="23"/>
      <c r="FML117" s="23"/>
      <c r="FMM117" s="23"/>
      <c r="FMN117" s="23"/>
      <c r="FMO117" s="23"/>
      <c r="FMP117" s="23"/>
      <c r="FMQ117" s="23"/>
      <c r="FMR117" s="23"/>
      <c r="FMS117" s="23"/>
      <c r="FMT117" s="23"/>
      <c r="FMU117" s="23"/>
      <c r="FMV117" s="23"/>
      <c r="FMW117" s="23"/>
      <c r="FMX117" s="23"/>
      <c r="FMY117" s="23"/>
      <c r="FMZ117" s="23"/>
      <c r="FNA117" s="23"/>
      <c r="FNB117" s="22"/>
      <c r="FNC117" s="23"/>
      <c r="FND117" s="23"/>
      <c r="FNE117" s="23"/>
      <c r="FNF117" s="23"/>
      <c r="FNG117" s="23"/>
      <c r="FNH117" s="23"/>
      <c r="FNI117" s="23"/>
      <c r="FNJ117" s="23"/>
      <c r="FNK117" s="23"/>
      <c r="FNL117" s="23"/>
      <c r="FNM117" s="23"/>
      <c r="FNN117" s="23"/>
      <c r="FNO117" s="23"/>
      <c r="FNP117" s="23"/>
      <c r="FNQ117" s="23"/>
      <c r="FNR117" s="23"/>
      <c r="FNS117" s="23"/>
      <c r="FNT117" s="23"/>
      <c r="FNU117" s="23"/>
      <c r="FNV117" s="23"/>
      <c r="FNW117" s="23"/>
      <c r="FNX117" s="22"/>
      <c r="FNY117" s="23"/>
      <c r="FNZ117" s="23"/>
      <c r="FOA117" s="23"/>
      <c r="FOB117" s="23"/>
      <c r="FOC117" s="23"/>
      <c r="FOD117" s="23"/>
      <c r="FOE117" s="23"/>
      <c r="FOF117" s="23"/>
      <c r="FOG117" s="23"/>
      <c r="FOH117" s="23"/>
      <c r="FOI117" s="23"/>
      <c r="FOJ117" s="23"/>
      <c r="FOK117" s="23"/>
      <c r="FOL117" s="23"/>
      <c r="FOM117" s="23"/>
      <c r="FON117" s="23"/>
      <c r="FOO117" s="23"/>
      <c r="FOP117" s="23"/>
      <c r="FOQ117" s="23"/>
      <c r="FOR117" s="23"/>
      <c r="FOS117" s="23"/>
      <c r="FOT117" s="22"/>
      <c r="FOU117" s="23"/>
      <c r="FOV117" s="23"/>
      <c r="FOW117" s="23"/>
      <c r="FOX117" s="23"/>
      <c r="FOY117" s="23"/>
      <c r="FOZ117" s="23"/>
      <c r="FPA117" s="23"/>
      <c r="FPB117" s="23"/>
      <c r="FPC117" s="23"/>
      <c r="FPD117" s="23"/>
      <c r="FPE117" s="23"/>
      <c r="FPF117" s="23"/>
      <c r="FPG117" s="23"/>
      <c r="FPH117" s="23"/>
      <c r="FPI117" s="23"/>
      <c r="FPJ117" s="23"/>
      <c r="FPK117" s="23"/>
      <c r="FPL117" s="23"/>
      <c r="FPM117" s="23"/>
      <c r="FPN117" s="23"/>
      <c r="FPO117" s="23"/>
      <c r="FPP117" s="22"/>
      <c r="FPQ117" s="23"/>
      <c r="FPR117" s="23"/>
      <c r="FPS117" s="23"/>
      <c r="FPT117" s="23"/>
      <c r="FPU117" s="23"/>
      <c r="FPV117" s="23"/>
      <c r="FPW117" s="23"/>
      <c r="FPX117" s="23"/>
      <c r="FPY117" s="23"/>
      <c r="FPZ117" s="23"/>
      <c r="FQA117" s="23"/>
      <c r="FQB117" s="23"/>
      <c r="FQC117" s="23"/>
      <c r="FQD117" s="23"/>
      <c r="FQE117" s="23"/>
      <c r="FQF117" s="23"/>
      <c r="FQG117" s="23"/>
      <c r="FQH117" s="23"/>
      <c r="FQI117" s="23"/>
      <c r="FQJ117" s="23"/>
      <c r="FQK117" s="23"/>
      <c r="FQL117" s="22"/>
      <c r="FQM117" s="23"/>
      <c r="FQN117" s="23"/>
      <c r="FQO117" s="23"/>
      <c r="FQP117" s="23"/>
      <c r="FQQ117" s="23"/>
      <c r="FQR117" s="23"/>
      <c r="FQS117" s="23"/>
      <c r="FQT117" s="23"/>
      <c r="FQU117" s="23"/>
      <c r="FQV117" s="23"/>
      <c r="FQW117" s="23"/>
      <c r="FQX117" s="23"/>
      <c r="FQY117" s="23"/>
      <c r="FQZ117" s="23"/>
      <c r="FRA117" s="23"/>
      <c r="FRB117" s="23"/>
      <c r="FRC117" s="23"/>
      <c r="FRD117" s="23"/>
      <c r="FRE117" s="23"/>
      <c r="FRF117" s="23"/>
      <c r="FRG117" s="23"/>
      <c r="FRH117" s="22"/>
      <c r="FRI117" s="23"/>
      <c r="FRJ117" s="23"/>
      <c r="FRK117" s="23"/>
      <c r="FRL117" s="23"/>
      <c r="FRM117" s="23"/>
      <c r="FRN117" s="23"/>
      <c r="FRO117" s="23"/>
      <c r="FRP117" s="23"/>
      <c r="FRQ117" s="23"/>
      <c r="FRR117" s="23"/>
      <c r="FRS117" s="23"/>
      <c r="FRT117" s="23"/>
      <c r="FRU117" s="23"/>
      <c r="FRV117" s="23"/>
      <c r="FRW117" s="23"/>
      <c r="FRX117" s="23"/>
      <c r="FRY117" s="23"/>
      <c r="FRZ117" s="23"/>
      <c r="FSA117" s="23"/>
      <c r="FSB117" s="23"/>
      <c r="FSC117" s="23"/>
      <c r="FSD117" s="22"/>
      <c r="FSE117" s="23"/>
      <c r="FSF117" s="23"/>
      <c r="FSG117" s="23"/>
      <c r="FSH117" s="23"/>
      <c r="FSI117" s="23"/>
      <c r="FSJ117" s="23"/>
      <c r="FSK117" s="23"/>
      <c r="FSL117" s="23"/>
      <c r="FSM117" s="23"/>
      <c r="FSN117" s="23"/>
      <c r="FSO117" s="23"/>
      <c r="FSP117" s="23"/>
      <c r="FSQ117" s="23"/>
      <c r="FSR117" s="23"/>
      <c r="FSS117" s="23"/>
      <c r="FST117" s="23"/>
      <c r="FSU117" s="23"/>
      <c r="FSV117" s="23"/>
      <c r="FSW117" s="23"/>
      <c r="FSX117" s="23"/>
      <c r="FSY117" s="23"/>
      <c r="FSZ117" s="22"/>
      <c r="FTA117" s="23"/>
      <c r="FTB117" s="23"/>
      <c r="FTC117" s="23"/>
      <c r="FTD117" s="23"/>
      <c r="FTE117" s="23"/>
      <c r="FTF117" s="23"/>
      <c r="FTG117" s="23"/>
      <c r="FTH117" s="23"/>
      <c r="FTI117" s="23"/>
      <c r="FTJ117" s="23"/>
      <c r="FTK117" s="23"/>
      <c r="FTL117" s="23"/>
      <c r="FTM117" s="23"/>
      <c r="FTN117" s="23"/>
      <c r="FTO117" s="23"/>
      <c r="FTP117" s="23"/>
      <c r="FTQ117" s="23"/>
      <c r="FTR117" s="23"/>
      <c r="FTS117" s="23"/>
      <c r="FTT117" s="23"/>
      <c r="FTU117" s="23"/>
      <c r="FTV117" s="22"/>
      <c r="FTW117" s="23"/>
      <c r="FTX117" s="23"/>
      <c r="FTY117" s="23"/>
      <c r="FTZ117" s="23"/>
      <c r="FUA117" s="23"/>
      <c r="FUB117" s="23"/>
      <c r="FUC117" s="23"/>
      <c r="FUD117" s="23"/>
      <c r="FUE117" s="23"/>
      <c r="FUF117" s="23"/>
      <c r="FUG117" s="23"/>
      <c r="FUH117" s="23"/>
      <c r="FUI117" s="23"/>
      <c r="FUJ117" s="23"/>
      <c r="FUK117" s="23"/>
      <c r="FUL117" s="23"/>
      <c r="FUM117" s="23"/>
      <c r="FUN117" s="23"/>
      <c r="FUO117" s="23"/>
      <c r="FUP117" s="23"/>
      <c r="FUQ117" s="23"/>
      <c r="FUR117" s="22"/>
      <c r="FUS117" s="23"/>
      <c r="FUT117" s="23"/>
      <c r="FUU117" s="23"/>
      <c r="FUV117" s="23"/>
      <c r="FUW117" s="23"/>
      <c r="FUX117" s="23"/>
      <c r="FUY117" s="23"/>
      <c r="FUZ117" s="23"/>
      <c r="FVA117" s="23"/>
      <c r="FVB117" s="23"/>
      <c r="FVC117" s="23"/>
      <c r="FVD117" s="23"/>
      <c r="FVE117" s="23"/>
      <c r="FVF117" s="23"/>
      <c r="FVG117" s="23"/>
      <c r="FVH117" s="23"/>
      <c r="FVI117" s="23"/>
      <c r="FVJ117" s="23"/>
      <c r="FVK117" s="23"/>
      <c r="FVL117" s="23"/>
      <c r="FVM117" s="23"/>
      <c r="FVN117" s="22"/>
      <c r="FVO117" s="23"/>
      <c r="FVP117" s="23"/>
      <c r="FVQ117" s="23"/>
      <c r="FVR117" s="23"/>
      <c r="FVS117" s="23"/>
      <c r="FVT117" s="23"/>
      <c r="FVU117" s="23"/>
      <c r="FVV117" s="23"/>
      <c r="FVW117" s="23"/>
      <c r="FVX117" s="23"/>
      <c r="FVY117" s="23"/>
      <c r="FVZ117" s="23"/>
      <c r="FWA117" s="23"/>
      <c r="FWB117" s="23"/>
      <c r="FWC117" s="23"/>
      <c r="FWD117" s="23"/>
      <c r="FWE117" s="23"/>
      <c r="FWF117" s="23"/>
      <c r="FWG117" s="23"/>
      <c r="FWH117" s="23"/>
      <c r="FWI117" s="23"/>
      <c r="FWJ117" s="22"/>
      <c r="FWK117" s="23"/>
      <c r="FWL117" s="23"/>
      <c r="FWM117" s="23"/>
      <c r="FWN117" s="23"/>
      <c r="FWO117" s="23"/>
      <c r="FWP117" s="23"/>
      <c r="FWQ117" s="23"/>
      <c r="FWR117" s="23"/>
      <c r="FWS117" s="23"/>
      <c r="FWT117" s="23"/>
      <c r="FWU117" s="23"/>
      <c r="FWV117" s="23"/>
      <c r="FWW117" s="23"/>
      <c r="FWX117" s="23"/>
      <c r="FWY117" s="23"/>
      <c r="FWZ117" s="23"/>
      <c r="FXA117" s="23"/>
      <c r="FXB117" s="23"/>
      <c r="FXC117" s="23"/>
      <c r="FXD117" s="23"/>
      <c r="FXE117" s="23"/>
      <c r="FXF117" s="22"/>
      <c r="FXG117" s="23"/>
      <c r="FXH117" s="23"/>
      <c r="FXI117" s="23"/>
      <c r="FXJ117" s="23"/>
      <c r="FXK117" s="23"/>
      <c r="FXL117" s="23"/>
      <c r="FXM117" s="23"/>
      <c r="FXN117" s="23"/>
      <c r="FXO117" s="23"/>
      <c r="FXP117" s="23"/>
      <c r="FXQ117" s="23"/>
      <c r="FXR117" s="23"/>
      <c r="FXS117" s="23"/>
      <c r="FXT117" s="23"/>
      <c r="FXU117" s="23"/>
      <c r="FXV117" s="23"/>
      <c r="FXW117" s="23"/>
      <c r="FXX117" s="23"/>
      <c r="FXY117" s="23"/>
      <c r="FXZ117" s="23"/>
      <c r="FYA117" s="23"/>
      <c r="FYB117" s="22"/>
      <c r="FYC117" s="23"/>
      <c r="FYD117" s="23"/>
      <c r="FYE117" s="23"/>
      <c r="FYF117" s="23"/>
      <c r="FYG117" s="23"/>
      <c r="FYH117" s="23"/>
      <c r="FYI117" s="23"/>
      <c r="FYJ117" s="23"/>
      <c r="FYK117" s="23"/>
      <c r="FYL117" s="23"/>
      <c r="FYM117" s="23"/>
      <c r="FYN117" s="23"/>
      <c r="FYO117" s="23"/>
      <c r="FYP117" s="23"/>
      <c r="FYQ117" s="23"/>
      <c r="FYR117" s="23"/>
      <c r="FYS117" s="23"/>
      <c r="FYT117" s="23"/>
      <c r="FYU117" s="23"/>
      <c r="FYV117" s="23"/>
      <c r="FYW117" s="23"/>
      <c r="FYX117" s="22"/>
      <c r="FYY117" s="23"/>
      <c r="FYZ117" s="23"/>
      <c r="FZA117" s="23"/>
      <c r="FZB117" s="23"/>
      <c r="FZC117" s="23"/>
      <c r="FZD117" s="23"/>
      <c r="FZE117" s="23"/>
      <c r="FZF117" s="23"/>
      <c r="FZG117" s="23"/>
      <c r="FZH117" s="23"/>
      <c r="FZI117" s="23"/>
      <c r="FZJ117" s="23"/>
      <c r="FZK117" s="23"/>
      <c r="FZL117" s="23"/>
      <c r="FZM117" s="23"/>
      <c r="FZN117" s="23"/>
      <c r="FZO117" s="23"/>
      <c r="FZP117" s="23"/>
      <c r="FZQ117" s="23"/>
      <c r="FZR117" s="23"/>
      <c r="FZS117" s="23"/>
      <c r="FZT117" s="22"/>
      <c r="FZU117" s="23"/>
      <c r="FZV117" s="23"/>
      <c r="FZW117" s="23"/>
      <c r="FZX117" s="23"/>
      <c r="FZY117" s="23"/>
      <c r="FZZ117" s="23"/>
      <c r="GAA117" s="23"/>
      <c r="GAB117" s="23"/>
      <c r="GAC117" s="23"/>
      <c r="GAD117" s="23"/>
      <c r="GAE117" s="23"/>
      <c r="GAF117" s="23"/>
      <c r="GAG117" s="23"/>
      <c r="GAH117" s="23"/>
      <c r="GAI117" s="23"/>
      <c r="GAJ117" s="23"/>
      <c r="GAK117" s="23"/>
      <c r="GAL117" s="23"/>
      <c r="GAM117" s="23"/>
      <c r="GAN117" s="23"/>
      <c r="GAO117" s="23"/>
      <c r="GAP117" s="22"/>
      <c r="GAQ117" s="23"/>
      <c r="GAR117" s="23"/>
      <c r="GAS117" s="23"/>
      <c r="GAT117" s="23"/>
      <c r="GAU117" s="23"/>
      <c r="GAV117" s="23"/>
      <c r="GAW117" s="23"/>
      <c r="GAX117" s="23"/>
      <c r="GAY117" s="23"/>
      <c r="GAZ117" s="23"/>
      <c r="GBA117" s="23"/>
      <c r="GBB117" s="23"/>
      <c r="GBC117" s="23"/>
      <c r="GBD117" s="23"/>
      <c r="GBE117" s="23"/>
      <c r="GBF117" s="23"/>
      <c r="GBG117" s="23"/>
      <c r="GBH117" s="23"/>
      <c r="GBI117" s="23"/>
      <c r="GBJ117" s="23"/>
      <c r="GBK117" s="23"/>
      <c r="GBL117" s="22"/>
      <c r="GBM117" s="23"/>
      <c r="GBN117" s="23"/>
      <c r="GBO117" s="23"/>
      <c r="GBP117" s="23"/>
      <c r="GBQ117" s="23"/>
      <c r="GBR117" s="23"/>
      <c r="GBS117" s="23"/>
      <c r="GBT117" s="23"/>
      <c r="GBU117" s="23"/>
      <c r="GBV117" s="23"/>
      <c r="GBW117" s="23"/>
      <c r="GBX117" s="23"/>
      <c r="GBY117" s="23"/>
      <c r="GBZ117" s="23"/>
      <c r="GCA117" s="23"/>
      <c r="GCB117" s="23"/>
      <c r="GCC117" s="23"/>
      <c r="GCD117" s="23"/>
      <c r="GCE117" s="23"/>
      <c r="GCF117" s="23"/>
      <c r="GCG117" s="23"/>
      <c r="GCH117" s="22"/>
      <c r="GCI117" s="23"/>
      <c r="GCJ117" s="23"/>
      <c r="GCK117" s="23"/>
      <c r="GCL117" s="23"/>
      <c r="GCM117" s="23"/>
      <c r="GCN117" s="23"/>
      <c r="GCO117" s="23"/>
      <c r="GCP117" s="23"/>
      <c r="GCQ117" s="23"/>
      <c r="GCR117" s="23"/>
      <c r="GCS117" s="23"/>
      <c r="GCT117" s="23"/>
      <c r="GCU117" s="23"/>
      <c r="GCV117" s="23"/>
      <c r="GCW117" s="23"/>
      <c r="GCX117" s="23"/>
      <c r="GCY117" s="23"/>
      <c r="GCZ117" s="23"/>
      <c r="GDA117" s="23"/>
      <c r="GDB117" s="23"/>
      <c r="GDC117" s="23"/>
      <c r="GDD117" s="22"/>
      <c r="GDE117" s="23"/>
      <c r="GDF117" s="23"/>
      <c r="GDG117" s="23"/>
      <c r="GDH117" s="23"/>
      <c r="GDI117" s="23"/>
      <c r="GDJ117" s="23"/>
      <c r="GDK117" s="23"/>
      <c r="GDL117" s="23"/>
      <c r="GDM117" s="23"/>
      <c r="GDN117" s="23"/>
      <c r="GDO117" s="23"/>
      <c r="GDP117" s="23"/>
      <c r="GDQ117" s="23"/>
      <c r="GDR117" s="23"/>
      <c r="GDS117" s="23"/>
      <c r="GDT117" s="23"/>
      <c r="GDU117" s="23"/>
      <c r="GDV117" s="23"/>
      <c r="GDW117" s="23"/>
      <c r="GDX117" s="23"/>
      <c r="GDY117" s="23"/>
      <c r="GDZ117" s="22"/>
      <c r="GEA117" s="23"/>
      <c r="GEB117" s="23"/>
      <c r="GEC117" s="23"/>
      <c r="GED117" s="23"/>
      <c r="GEE117" s="23"/>
      <c r="GEF117" s="23"/>
      <c r="GEG117" s="23"/>
      <c r="GEH117" s="23"/>
      <c r="GEI117" s="23"/>
      <c r="GEJ117" s="23"/>
      <c r="GEK117" s="23"/>
      <c r="GEL117" s="23"/>
      <c r="GEM117" s="23"/>
      <c r="GEN117" s="23"/>
      <c r="GEO117" s="23"/>
      <c r="GEP117" s="23"/>
      <c r="GEQ117" s="23"/>
      <c r="GER117" s="23"/>
      <c r="GES117" s="23"/>
      <c r="GET117" s="23"/>
      <c r="GEU117" s="23"/>
      <c r="GEV117" s="22"/>
      <c r="GEW117" s="23"/>
      <c r="GEX117" s="23"/>
      <c r="GEY117" s="23"/>
      <c r="GEZ117" s="23"/>
      <c r="GFA117" s="23"/>
      <c r="GFB117" s="23"/>
      <c r="GFC117" s="23"/>
      <c r="GFD117" s="23"/>
      <c r="GFE117" s="23"/>
      <c r="GFF117" s="23"/>
      <c r="GFG117" s="23"/>
      <c r="GFH117" s="23"/>
      <c r="GFI117" s="23"/>
      <c r="GFJ117" s="23"/>
      <c r="GFK117" s="23"/>
      <c r="GFL117" s="23"/>
      <c r="GFM117" s="23"/>
      <c r="GFN117" s="23"/>
      <c r="GFO117" s="23"/>
      <c r="GFP117" s="23"/>
      <c r="GFQ117" s="23"/>
      <c r="GFR117" s="22"/>
      <c r="GFS117" s="23"/>
      <c r="GFT117" s="23"/>
      <c r="GFU117" s="23"/>
      <c r="GFV117" s="23"/>
      <c r="GFW117" s="23"/>
      <c r="GFX117" s="23"/>
      <c r="GFY117" s="23"/>
      <c r="GFZ117" s="23"/>
      <c r="GGA117" s="23"/>
      <c r="GGB117" s="23"/>
      <c r="GGC117" s="23"/>
      <c r="GGD117" s="23"/>
      <c r="GGE117" s="23"/>
      <c r="GGF117" s="23"/>
      <c r="GGG117" s="23"/>
      <c r="GGH117" s="23"/>
      <c r="GGI117" s="23"/>
      <c r="GGJ117" s="23"/>
      <c r="GGK117" s="23"/>
      <c r="GGL117" s="23"/>
      <c r="GGM117" s="23"/>
      <c r="GGN117" s="22"/>
      <c r="GGO117" s="23"/>
      <c r="GGP117" s="23"/>
      <c r="GGQ117" s="23"/>
      <c r="GGR117" s="23"/>
      <c r="GGS117" s="23"/>
      <c r="GGT117" s="23"/>
      <c r="GGU117" s="23"/>
      <c r="GGV117" s="23"/>
      <c r="GGW117" s="23"/>
      <c r="GGX117" s="23"/>
      <c r="GGY117" s="23"/>
      <c r="GGZ117" s="23"/>
      <c r="GHA117" s="23"/>
      <c r="GHB117" s="23"/>
      <c r="GHC117" s="23"/>
      <c r="GHD117" s="23"/>
      <c r="GHE117" s="23"/>
      <c r="GHF117" s="23"/>
      <c r="GHG117" s="23"/>
      <c r="GHH117" s="23"/>
      <c r="GHI117" s="23"/>
      <c r="GHJ117" s="22"/>
      <c r="GHK117" s="23"/>
      <c r="GHL117" s="23"/>
      <c r="GHM117" s="23"/>
      <c r="GHN117" s="23"/>
      <c r="GHO117" s="23"/>
      <c r="GHP117" s="23"/>
      <c r="GHQ117" s="23"/>
      <c r="GHR117" s="23"/>
      <c r="GHS117" s="23"/>
      <c r="GHT117" s="23"/>
      <c r="GHU117" s="23"/>
      <c r="GHV117" s="23"/>
      <c r="GHW117" s="23"/>
      <c r="GHX117" s="23"/>
      <c r="GHY117" s="23"/>
      <c r="GHZ117" s="23"/>
      <c r="GIA117" s="23"/>
      <c r="GIB117" s="23"/>
      <c r="GIC117" s="23"/>
      <c r="GID117" s="23"/>
      <c r="GIE117" s="23"/>
      <c r="GIF117" s="22"/>
      <c r="GIG117" s="23"/>
      <c r="GIH117" s="23"/>
      <c r="GII117" s="23"/>
      <c r="GIJ117" s="23"/>
      <c r="GIK117" s="23"/>
      <c r="GIL117" s="23"/>
      <c r="GIM117" s="23"/>
      <c r="GIN117" s="23"/>
      <c r="GIO117" s="23"/>
      <c r="GIP117" s="23"/>
      <c r="GIQ117" s="23"/>
      <c r="GIR117" s="23"/>
      <c r="GIS117" s="23"/>
      <c r="GIT117" s="23"/>
      <c r="GIU117" s="23"/>
      <c r="GIV117" s="23"/>
      <c r="GIW117" s="23"/>
      <c r="GIX117" s="23"/>
      <c r="GIY117" s="23"/>
      <c r="GIZ117" s="23"/>
      <c r="GJA117" s="23"/>
      <c r="GJB117" s="22"/>
      <c r="GJC117" s="23"/>
      <c r="GJD117" s="23"/>
      <c r="GJE117" s="23"/>
      <c r="GJF117" s="23"/>
      <c r="GJG117" s="23"/>
      <c r="GJH117" s="23"/>
      <c r="GJI117" s="23"/>
      <c r="GJJ117" s="23"/>
      <c r="GJK117" s="23"/>
      <c r="GJL117" s="23"/>
      <c r="GJM117" s="23"/>
      <c r="GJN117" s="23"/>
      <c r="GJO117" s="23"/>
      <c r="GJP117" s="23"/>
      <c r="GJQ117" s="23"/>
      <c r="GJR117" s="23"/>
      <c r="GJS117" s="23"/>
      <c r="GJT117" s="23"/>
      <c r="GJU117" s="23"/>
      <c r="GJV117" s="23"/>
      <c r="GJW117" s="23"/>
      <c r="GJX117" s="22"/>
      <c r="GJY117" s="23"/>
      <c r="GJZ117" s="23"/>
      <c r="GKA117" s="23"/>
      <c r="GKB117" s="23"/>
      <c r="GKC117" s="23"/>
      <c r="GKD117" s="23"/>
      <c r="GKE117" s="23"/>
      <c r="GKF117" s="23"/>
      <c r="GKG117" s="23"/>
      <c r="GKH117" s="23"/>
      <c r="GKI117" s="23"/>
      <c r="GKJ117" s="23"/>
      <c r="GKK117" s="23"/>
      <c r="GKL117" s="23"/>
      <c r="GKM117" s="23"/>
      <c r="GKN117" s="23"/>
      <c r="GKO117" s="23"/>
      <c r="GKP117" s="23"/>
      <c r="GKQ117" s="23"/>
      <c r="GKR117" s="23"/>
      <c r="GKS117" s="23"/>
      <c r="GKT117" s="22"/>
      <c r="GKU117" s="23"/>
      <c r="GKV117" s="23"/>
      <c r="GKW117" s="23"/>
      <c r="GKX117" s="23"/>
      <c r="GKY117" s="23"/>
      <c r="GKZ117" s="23"/>
      <c r="GLA117" s="23"/>
      <c r="GLB117" s="23"/>
      <c r="GLC117" s="23"/>
      <c r="GLD117" s="23"/>
      <c r="GLE117" s="23"/>
      <c r="GLF117" s="23"/>
      <c r="GLG117" s="23"/>
      <c r="GLH117" s="23"/>
      <c r="GLI117" s="23"/>
      <c r="GLJ117" s="23"/>
      <c r="GLK117" s="23"/>
      <c r="GLL117" s="23"/>
      <c r="GLM117" s="23"/>
      <c r="GLN117" s="23"/>
      <c r="GLO117" s="23"/>
      <c r="GLP117" s="22"/>
      <c r="GLQ117" s="23"/>
      <c r="GLR117" s="23"/>
      <c r="GLS117" s="23"/>
      <c r="GLT117" s="23"/>
      <c r="GLU117" s="23"/>
      <c r="GLV117" s="23"/>
      <c r="GLW117" s="23"/>
      <c r="GLX117" s="23"/>
      <c r="GLY117" s="23"/>
      <c r="GLZ117" s="23"/>
      <c r="GMA117" s="23"/>
      <c r="GMB117" s="23"/>
      <c r="GMC117" s="23"/>
      <c r="GMD117" s="23"/>
      <c r="GME117" s="23"/>
      <c r="GMF117" s="23"/>
      <c r="GMG117" s="23"/>
      <c r="GMH117" s="23"/>
      <c r="GMI117" s="23"/>
      <c r="GMJ117" s="23"/>
      <c r="GMK117" s="23"/>
      <c r="GML117" s="22"/>
      <c r="GMM117" s="23"/>
      <c r="GMN117" s="23"/>
      <c r="GMO117" s="23"/>
      <c r="GMP117" s="23"/>
      <c r="GMQ117" s="23"/>
      <c r="GMR117" s="23"/>
      <c r="GMS117" s="23"/>
      <c r="GMT117" s="23"/>
      <c r="GMU117" s="23"/>
      <c r="GMV117" s="23"/>
      <c r="GMW117" s="23"/>
      <c r="GMX117" s="23"/>
      <c r="GMY117" s="23"/>
      <c r="GMZ117" s="23"/>
      <c r="GNA117" s="23"/>
      <c r="GNB117" s="23"/>
      <c r="GNC117" s="23"/>
      <c r="GND117" s="23"/>
      <c r="GNE117" s="23"/>
      <c r="GNF117" s="23"/>
      <c r="GNG117" s="23"/>
      <c r="GNH117" s="22"/>
      <c r="GNI117" s="23"/>
      <c r="GNJ117" s="23"/>
      <c r="GNK117" s="23"/>
      <c r="GNL117" s="23"/>
      <c r="GNM117" s="23"/>
      <c r="GNN117" s="23"/>
      <c r="GNO117" s="23"/>
      <c r="GNP117" s="23"/>
      <c r="GNQ117" s="23"/>
      <c r="GNR117" s="23"/>
      <c r="GNS117" s="23"/>
      <c r="GNT117" s="23"/>
      <c r="GNU117" s="23"/>
      <c r="GNV117" s="23"/>
      <c r="GNW117" s="23"/>
      <c r="GNX117" s="23"/>
      <c r="GNY117" s="23"/>
      <c r="GNZ117" s="23"/>
      <c r="GOA117" s="23"/>
      <c r="GOB117" s="23"/>
      <c r="GOC117" s="23"/>
      <c r="GOD117" s="22"/>
      <c r="GOE117" s="23"/>
      <c r="GOF117" s="23"/>
      <c r="GOG117" s="23"/>
      <c r="GOH117" s="23"/>
      <c r="GOI117" s="23"/>
      <c r="GOJ117" s="23"/>
      <c r="GOK117" s="23"/>
      <c r="GOL117" s="23"/>
      <c r="GOM117" s="23"/>
      <c r="GON117" s="23"/>
      <c r="GOO117" s="23"/>
      <c r="GOP117" s="23"/>
      <c r="GOQ117" s="23"/>
      <c r="GOR117" s="23"/>
      <c r="GOS117" s="23"/>
      <c r="GOT117" s="23"/>
      <c r="GOU117" s="23"/>
      <c r="GOV117" s="23"/>
      <c r="GOW117" s="23"/>
      <c r="GOX117" s="23"/>
      <c r="GOY117" s="23"/>
      <c r="GOZ117" s="22"/>
      <c r="GPA117" s="23"/>
      <c r="GPB117" s="23"/>
      <c r="GPC117" s="23"/>
      <c r="GPD117" s="23"/>
      <c r="GPE117" s="23"/>
      <c r="GPF117" s="23"/>
      <c r="GPG117" s="23"/>
      <c r="GPH117" s="23"/>
      <c r="GPI117" s="23"/>
      <c r="GPJ117" s="23"/>
      <c r="GPK117" s="23"/>
      <c r="GPL117" s="23"/>
      <c r="GPM117" s="23"/>
      <c r="GPN117" s="23"/>
      <c r="GPO117" s="23"/>
      <c r="GPP117" s="23"/>
      <c r="GPQ117" s="23"/>
      <c r="GPR117" s="23"/>
      <c r="GPS117" s="23"/>
      <c r="GPT117" s="23"/>
      <c r="GPU117" s="23"/>
      <c r="GPV117" s="22"/>
      <c r="GPW117" s="23"/>
      <c r="GPX117" s="23"/>
      <c r="GPY117" s="23"/>
      <c r="GPZ117" s="23"/>
      <c r="GQA117" s="23"/>
      <c r="GQB117" s="23"/>
      <c r="GQC117" s="23"/>
      <c r="GQD117" s="23"/>
      <c r="GQE117" s="23"/>
      <c r="GQF117" s="23"/>
      <c r="GQG117" s="23"/>
      <c r="GQH117" s="23"/>
      <c r="GQI117" s="23"/>
      <c r="GQJ117" s="23"/>
      <c r="GQK117" s="23"/>
      <c r="GQL117" s="23"/>
      <c r="GQM117" s="23"/>
      <c r="GQN117" s="23"/>
      <c r="GQO117" s="23"/>
      <c r="GQP117" s="23"/>
      <c r="GQQ117" s="23"/>
      <c r="GQR117" s="22"/>
      <c r="GQS117" s="23"/>
      <c r="GQT117" s="23"/>
      <c r="GQU117" s="23"/>
      <c r="GQV117" s="23"/>
      <c r="GQW117" s="23"/>
      <c r="GQX117" s="23"/>
      <c r="GQY117" s="23"/>
      <c r="GQZ117" s="23"/>
      <c r="GRA117" s="23"/>
      <c r="GRB117" s="23"/>
      <c r="GRC117" s="23"/>
      <c r="GRD117" s="23"/>
      <c r="GRE117" s="23"/>
      <c r="GRF117" s="23"/>
      <c r="GRG117" s="23"/>
      <c r="GRH117" s="23"/>
      <c r="GRI117" s="23"/>
      <c r="GRJ117" s="23"/>
      <c r="GRK117" s="23"/>
      <c r="GRL117" s="23"/>
      <c r="GRM117" s="23"/>
      <c r="GRN117" s="22"/>
      <c r="GRO117" s="23"/>
      <c r="GRP117" s="23"/>
      <c r="GRQ117" s="23"/>
      <c r="GRR117" s="23"/>
      <c r="GRS117" s="23"/>
      <c r="GRT117" s="23"/>
      <c r="GRU117" s="23"/>
      <c r="GRV117" s="23"/>
      <c r="GRW117" s="23"/>
      <c r="GRX117" s="23"/>
      <c r="GRY117" s="23"/>
      <c r="GRZ117" s="23"/>
      <c r="GSA117" s="23"/>
      <c r="GSB117" s="23"/>
      <c r="GSC117" s="23"/>
      <c r="GSD117" s="23"/>
      <c r="GSE117" s="23"/>
      <c r="GSF117" s="23"/>
      <c r="GSG117" s="23"/>
      <c r="GSH117" s="23"/>
      <c r="GSI117" s="23"/>
      <c r="GSJ117" s="22"/>
      <c r="GSK117" s="23"/>
      <c r="GSL117" s="23"/>
      <c r="GSM117" s="23"/>
      <c r="GSN117" s="23"/>
      <c r="GSO117" s="23"/>
      <c r="GSP117" s="23"/>
      <c r="GSQ117" s="23"/>
      <c r="GSR117" s="23"/>
      <c r="GSS117" s="23"/>
      <c r="GST117" s="23"/>
      <c r="GSU117" s="23"/>
      <c r="GSV117" s="23"/>
      <c r="GSW117" s="23"/>
      <c r="GSX117" s="23"/>
      <c r="GSY117" s="23"/>
      <c r="GSZ117" s="23"/>
      <c r="GTA117" s="23"/>
      <c r="GTB117" s="23"/>
      <c r="GTC117" s="23"/>
      <c r="GTD117" s="23"/>
      <c r="GTE117" s="23"/>
      <c r="GTF117" s="22"/>
      <c r="GTG117" s="23"/>
      <c r="GTH117" s="23"/>
      <c r="GTI117" s="23"/>
      <c r="GTJ117" s="23"/>
      <c r="GTK117" s="23"/>
      <c r="GTL117" s="23"/>
      <c r="GTM117" s="23"/>
      <c r="GTN117" s="23"/>
      <c r="GTO117" s="23"/>
      <c r="GTP117" s="23"/>
      <c r="GTQ117" s="23"/>
      <c r="GTR117" s="23"/>
      <c r="GTS117" s="23"/>
      <c r="GTT117" s="23"/>
      <c r="GTU117" s="23"/>
      <c r="GTV117" s="23"/>
      <c r="GTW117" s="23"/>
      <c r="GTX117" s="23"/>
      <c r="GTY117" s="23"/>
      <c r="GTZ117" s="23"/>
      <c r="GUA117" s="23"/>
      <c r="GUB117" s="22"/>
      <c r="GUC117" s="23"/>
      <c r="GUD117" s="23"/>
      <c r="GUE117" s="23"/>
      <c r="GUF117" s="23"/>
      <c r="GUG117" s="23"/>
      <c r="GUH117" s="23"/>
      <c r="GUI117" s="23"/>
      <c r="GUJ117" s="23"/>
      <c r="GUK117" s="23"/>
      <c r="GUL117" s="23"/>
      <c r="GUM117" s="23"/>
      <c r="GUN117" s="23"/>
      <c r="GUO117" s="23"/>
      <c r="GUP117" s="23"/>
      <c r="GUQ117" s="23"/>
      <c r="GUR117" s="23"/>
      <c r="GUS117" s="23"/>
      <c r="GUT117" s="23"/>
      <c r="GUU117" s="23"/>
      <c r="GUV117" s="23"/>
      <c r="GUW117" s="23"/>
      <c r="GUX117" s="22"/>
      <c r="GUY117" s="23"/>
      <c r="GUZ117" s="23"/>
      <c r="GVA117" s="23"/>
      <c r="GVB117" s="23"/>
      <c r="GVC117" s="23"/>
      <c r="GVD117" s="23"/>
      <c r="GVE117" s="23"/>
      <c r="GVF117" s="23"/>
      <c r="GVG117" s="23"/>
      <c r="GVH117" s="23"/>
      <c r="GVI117" s="23"/>
      <c r="GVJ117" s="23"/>
      <c r="GVK117" s="23"/>
      <c r="GVL117" s="23"/>
      <c r="GVM117" s="23"/>
      <c r="GVN117" s="23"/>
      <c r="GVO117" s="23"/>
      <c r="GVP117" s="23"/>
      <c r="GVQ117" s="23"/>
      <c r="GVR117" s="23"/>
      <c r="GVS117" s="23"/>
      <c r="GVT117" s="22"/>
      <c r="GVU117" s="23"/>
      <c r="GVV117" s="23"/>
      <c r="GVW117" s="23"/>
      <c r="GVX117" s="23"/>
      <c r="GVY117" s="23"/>
      <c r="GVZ117" s="23"/>
      <c r="GWA117" s="23"/>
      <c r="GWB117" s="23"/>
      <c r="GWC117" s="23"/>
      <c r="GWD117" s="23"/>
      <c r="GWE117" s="23"/>
      <c r="GWF117" s="23"/>
      <c r="GWG117" s="23"/>
      <c r="GWH117" s="23"/>
      <c r="GWI117" s="23"/>
      <c r="GWJ117" s="23"/>
      <c r="GWK117" s="23"/>
      <c r="GWL117" s="23"/>
      <c r="GWM117" s="23"/>
      <c r="GWN117" s="23"/>
      <c r="GWO117" s="23"/>
      <c r="GWP117" s="22"/>
      <c r="GWQ117" s="23"/>
      <c r="GWR117" s="23"/>
      <c r="GWS117" s="23"/>
      <c r="GWT117" s="23"/>
      <c r="GWU117" s="23"/>
      <c r="GWV117" s="23"/>
      <c r="GWW117" s="23"/>
      <c r="GWX117" s="23"/>
      <c r="GWY117" s="23"/>
      <c r="GWZ117" s="23"/>
      <c r="GXA117" s="23"/>
      <c r="GXB117" s="23"/>
      <c r="GXC117" s="23"/>
      <c r="GXD117" s="23"/>
      <c r="GXE117" s="23"/>
      <c r="GXF117" s="23"/>
      <c r="GXG117" s="23"/>
      <c r="GXH117" s="23"/>
      <c r="GXI117" s="23"/>
      <c r="GXJ117" s="23"/>
      <c r="GXK117" s="23"/>
      <c r="GXL117" s="22"/>
      <c r="GXM117" s="23"/>
      <c r="GXN117" s="23"/>
      <c r="GXO117" s="23"/>
      <c r="GXP117" s="23"/>
      <c r="GXQ117" s="23"/>
      <c r="GXR117" s="23"/>
      <c r="GXS117" s="23"/>
      <c r="GXT117" s="23"/>
      <c r="GXU117" s="23"/>
      <c r="GXV117" s="23"/>
      <c r="GXW117" s="23"/>
      <c r="GXX117" s="23"/>
      <c r="GXY117" s="23"/>
      <c r="GXZ117" s="23"/>
      <c r="GYA117" s="23"/>
      <c r="GYB117" s="23"/>
      <c r="GYC117" s="23"/>
      <c r="GYD117" s="23"/>
      <c r="GYE117" s="23"/>
      <c r="GYF117" s="23"/>
      <c r="GYG117" s="23"/>
      <c r="GYH117" s="22"/>
      <c r="GYI117" s="23"/>
      <c r="GYJ117" s="23"/>
      <c r="GYK117" s="23"/>
      <c r="GYL117" s="23"/>
      <c r="GYM117" s="23"/>
      <c r="GYN117" s="23"/>
      <c r="GYO117" s="23"/>
      <c r="GYP117" s="23"/>
      <c r="GYQ117" s="23"/>
      <c r="GYR117" s="23"/>
      <c r="GYS117" s="23"/>
      <c r="GYT117" s="23"/>
      <c r="GYU117" s="23"/>
      <c r="GYV117" s="23"/>
      <c r="GYW117" s="23"/>
      <c r="GYX117" s="23"/>
      <c r="GYY117" s="23"/>
      <c r="GYZ117" s="23"/>
      <c r="GZA117" s="23"/>
      <c r="GZB117" s="23"/>
      <c r="GZC117" s="23"/>
      <c r="GZD117" s="22"/>
      <c r="GZE117" s="23"/>
      <c r="GZF117" s="23"/>
      <c r="GZG117" s="23"/>
      <c r="GZH117" s="23"/>
      <c r="GZI117" s="23"/>
      <c r="GZJ117" s="23"/>
      <c r="GZK117" s="23"/>
      <c r="GZL117" s="23"/>
      <c r="GZM117" s="23"/>
      <c r="GZN117" s="23"/>
      <c r="GZO117" s="23"/>
      <c r="GZP117" s="23"/>
      <c r="GZQ117" s="23"/>
      <c r="GZR117" s="23"/>
      <c r="GZS117" s="23"/>
      <c r="GZT117" s="23"/>
      <c r="GZU117" s="23"/>
      <c r="GZV117" s="23"/>
      <c r="GZW117" s="23"/>
      <c r="GZX117" s="23"/>
      <c r="GZY117" s="23"/>
      <c r="GZZ117" s="22"/>
      <c r="HAA117" s="23"/>
      <c r="HAB117" s="23"/>
      <c r="HAC117" s="23"/>
      <c r="HAD117" s="23"/>
      <c r="HAE117" s="23"/>
      <c r="HAF117" s="23"/>
      <c r="HAG117" s="23"/>
      <c r="HAH117" s="23"/>
      <c r="HAI117" s="23"/>
      <c r="HAJ117" s="23"/>
      <c r="HAK117" s="23"/>
      <c r="HAL117" s="23"/>
      <c r="HAM117" s="23"/>
      <c r="HAN117" s="23"/>
      <c r="HAO117" s="23"/>
      <c r="HAP117" s="23"/>
      <c r="HAQ117" s="23"/>
      <c r="HAR117" s="23"/>
      <c r="HAS117" s="23"/>
      <c r="HAT117" s="23"/>
      <c r="HAU117" s="23"/>
      <c r="HAV117" s="22"/>
      <c r="HAW117" s="23"/>
      <c r="HAX117" s="23"/>
      <c r="HAY117" s="23"/>
      <c r="HAZ117" s="23"/>
      <c r="HBA117" s="23"/>
      <c r="HBB117" s="23"/>
      <c r="HBC117" s="23"/>
      <c r="HBD117" s="23"/>
      <c r="HBE117" s="23"/>
      <c r="HBF117" s="23"/>
      <c r="HBG117" s="23"/>
      <c r="HBH117" s="23"/>
      <c r="HBI117" s="23"/>
      <c r="HBJ117" s="23"/>
      <c r="HBK117" s="23"/>
      <c r="HBL117" s="23"/>
      <c r="HBM117" s="23"/>
      <c r="HBN117" s="23"/>
      <c r="HBO117" s="23"/>
      <c r="HBP117" s="23"/>
      <c r="HBQ117" s="23"/>
      <c r="HBR117" s="22"/>
      <c r="HBS117" s="23"/>
      <c r="HBT117" s="23"/>
      <c r="HBU117" s="23"/>
      <c r="HBV117" s="23"/>
      <c r="HBW117" s="23"/>
      <c r="HBX117" s="23"/>
      <c r="HBY117" s="23"/>
      <c r="HBZ117" s="23"/>
      <c r="HCA117" s="23"/>
      <c r="HCB117" s="23"/>
      <c r="HCC117" s="23"/>
      <c r="HCD117" s="23"/>
      <c r="HCE117" s="23"/>
      <c r="HCF117" s="23"/>
      <c r="HCG117" s="23"/>
      <c r="HCH117" s="23"/>
      <c r="HCI117" s="23"/>
      <c r="HCJ117" s="23"/>
      <c r="HCK117" s="23"/>
      <c r="HCL117" s="23"/>
      <c r="HCM117" s="23"/>
      <c r="HCN117" s="22"/>
      <c r="HCO117" s="23"/>
      <c r="HCP117" s="23"/>
      <c r="HCQ117" s="23"/>
      <c r="HCR117" s="23"/>
      <c r="HCS117" s="23"/>
      <c r="HCT117" s="23"/>
      <c r="HCU117" s="23"/>
      <c r="HCV117" s="23"/>
      <c r="HCW117" s="23"/>
      <c r="HCX117" s="23"/>
      <c r="HCY117" s="23"/>
      <c r="HCZ117" s="23"/>
      <c r="HDA117" s="23"/>
      <c r="HDB117" s="23"/>
      <c r="HDC117" s="23"/>
      <c r="HDD117" s="23"/>
      <c r="HDE117" s="23"/>
      <c r="HDF117" s="23"/>
      <c r="HDG117" s="23"/>
      <c r="HDH117" s="23"/>
      <c r="HDI117" s="23"/>
      <c r="HDJ117" s="22"/>
      <c r="HDK117" s="23"/>
      <c r="HDL117" s="23"/>
      <c r="HDM117" s="23"/>
      <c r="HDN117" s="23"/>
      <c r="HDO117" s="23"/>
      <c r="HDP117" s="23"/>
      <c r="HDQ117" s="23"/>
      <c r="HDR117" s="23"/>
      <c r="HDS117" s="23"/>
      <c r="HDT117" s="23"/>
      <c r="HDU117" s="23"/>
      <c r="HDV117" s="23"/>
      <c r="HDW117" s="23"/>
      <c r="HDX117" s="23"/>
      <c r="HDY117" s="23"/>
      <c r="HDZ117" s="23"/>
      <c r="HEA117" s="23"/>
      <c r="HEB117" s="23"/>
      <c r="HEC117" s="23"/>
      <c r="HED117" s="23"/>
      <c r="HEE117" s="23"/>
      <c r="HEF117" s="22"/>
      <c r="HEG117" s="23"/>
      <c r="HEH117" s="23"/>
      <c r="HEI117" s="23"/>
      <c r="HEJ117" s="23"/>
      <c r="HEK117" s="23"/>
      <c r="HEL117" s="23"/>
      <c r="HEM117" s="23"/>
      <c r="HEN117" s="23"/>
      <c r="HEO117" s="23"/>
      <c r="HEP117" s="23"/>
      <c r="HEQ117" s="23"/>
      <c r="HER117" s="23"/>
      <c r="HES117" s="23"/>
      <c r="HET117" s="23"/>
      <c r="HEU117" s="23"/>
      <c r="HEV117" s="23"/>
      <c r="HEW117" s="23"/>
      <c r="HEX117" s="23"/>
      <c r="HEY117" s="23"/>
      <c r="HEZ117" s="23"/>
      <c r="HFA117" s="23"/>
      <c r="HFB117" s="22"/>
      <c r="HFC117" s="23"/>
      <c r="HFD117" s="23"/>
      <c r="HFE117" s="23"/>
      <c r="HFF117" s="23"/>
      <c r="HFG117" s="23"/>
      <c r="HFH117" s="23"/>
      <c r="HFI117" s="23"/>
      <c r="HFJ117" s="23"/>
      <c r="HFK117" s="23"/>
      <c r="HFL117" s="23"/>
      <c r="HFM117" s="23"/>
      <c r="HFN117" s="23"/>
      <c r="HFO117" s="23"/>
      <c r="HFP117" s="23"/>
      <c r="HFQ117" s="23"/>
      <c r="HFR117" s="23"/>
      <c r="HFS117" s="23"/>
      <c r="HFT117" s="23"/>
      <c r="HFU117" s="23"/>
      <c r="HFV117" s="23"/>
      <c r="HFW117" s="23"/>
      <c r="HFX117" s="22"/>
      <c r="HFY117" s="23"/>
      <c r="HFZ117" s="23"/>
      <c r="HGA117" s="23"/>
      <c r="HGB117" s="23"/>
      <c r="HGC117" s="23"/>
      <c r="HGD117" s="23"/>
      <c r="HGE117" s="23"/>
      <c r="HGF117" s="23"/>
      <c r="HGG117" s="23"/>
      <c r="HGH117" s="23"/>
      <c r="HGI117" s="23"/>
      <c r="HGJ117" s="23"/>
      <c r="HGK117" s="23"/>
      <c r="HGL117" s="23"/>
      <c r="HGM117" s="23"/>
      <c r="HGN117" s="23"/>
      <c r="HGO117" s="23"/>
      <c r="HGP117" s="23"/>
      <c r="HGQ117" s="23"/>
      <c r="HGR117" s="23"/>
      <c r="HGS117" s="23"/>
      <c r="HGT117" s="22"/>
      <c r="HGU117" s="23"/>
      <c r="HGV117" s="23"/>
      <c r="HGW117" s="23"/>
      <c r="HGX117" s="23"/>
      <c r="HGY117" s="23"/>
      <c r="HGZ117" s="23"/>
      <c r="HHA117" s="23"/>
      <c r="HHB117" s="23"/>
      <c r="HHC117" s="23"/>
      <c r="HHD117" s="23"/>
      <c r="HHE117" s="23"/>
      <c r="HHF117" s="23"/>
      <c r="HHG117" s="23"/>
      <c r="HHH117" s="23"/>
      <c r="HHI117" s="23"/>
      <c r="HHJ117" s="23"/>
      <c r="HHK117" s="23"/>
      <c r="HHL117" s="23"/>
      <c r="HHM117" s="23"/>
      <c r="HHN117" s="23"/>
      <c r="HHO117" s="23"/>
      <c r="HHP117" s="22"/>
      <c r="HHQ117" s="23"/>
      <c r="HHR117" s="23"/>
      <c r="HHS117" s="23"/>
      <c r="HHT117" s="23"/>
      <c r="HHU117" s="23"/>
      <c r="HHV117" s="23"/>
      <c r="HHW117" s="23"/>
      <c r="HHX117" s="23"/>
      <c r="HHY117" s="23"/>
      <c r="HHZ117" s="23"/>
      <c r="HIA117" s="23"/>
      <c r="HIB117" s="23"/>
      <c r="HIC117" s="23"/>
      <c r="HID117" s="23"/>
      <c r="HIE117" s="23"/>
      <c r="HIF117" s="23"/>
      <c r="HIG117" s="23"/>
      <c r="HIH117" s="23"/>
      <c r="HII117" s="23"/>
      <c r="HIJ117" s="23"/>
      <c r="HIK117" s="23"/>
      <c r="HIL117" s="22"/>
      <c r="HIM117" s="23"/>
      <c r="HIN117" s="23"/>
      <c r="HIO117" s="23"/>
      <c r="HIP117" s="23"/>
      <c r="HIQ117" s="23"/>
      <c r="HIR117" s="23"/>
      <c r="HIS117" s="23"/>
      <c r="HIT117" s="23"/>
      <c r="HIU117" s="23"/>
      <c r="HIV117" s="23"/>
      <c r="HIW117" s="23"/>
      <c r="HIX117" s="23"/>
      <c r="HIY117" s="23"/>
      <c r="HIZ117" s="23"/>
      <c r="HJA117" s="23"/>
      <c r="HJB117" s="23"/>
      <c r="HJC117" s="23"/>
      <c r="HJD117" s="23"/>
      <c r="HJE117" s="23"/>
      <c r="HJF117" s="23"/>
      <c r="HJG117" s="23"/>
      <c r="HJH117" s="22"/>
      <c r="HJI117" s="23"/>
      <c r="HJJ117" s="23"/>
      <c r="HJK117" s="23"/>
      <c r="HJL117" s="23"/>
      <c r="HJM117" s="23"/>
      <c r="HJN117" s="23"/>
      <c r="HJO117" s="23"/>
      <c r="HJP117" s="23"/>
      <c r="HJQ117" s="23"/>
      <c r="HJR117" s="23"/>
      <c r="HJS117" s="23"/>
      <c r="HJT117" s="23"/>
      <c r="HJU117" s="23"/>
      <c r="HJV117" s="23"/>
      <c r="HJW117" s="23"/>
      <c r="HJX117" s="23"/>
      <c r="HJY117" s="23"/>
      <c r="HJZ117" s="23"/>
      <c r="HKA117" s="23"/>
      <c r="HKB117" s="23"/>
      <c r="HKC117" s="23"/>
      <c r="HKD117" s="22"/>
      <c r="HKE117" s="23"/>
      <c r="HKF117" s="23"/>
      <c r="HKG117" s="23"/>
      <c r="HKH117" s="23"/>
      <c r="HKI117" s="23"/>
      <c r="HKJ117" s="23"/>
      <c r="HKK117" s="23"/>
      <c r="HKL117" s="23"/>
      <c r="HKM117" s="23"/>
      <c r="HKN117" s="23"/>
      <c r="HKO117" s="23"/>
      <c r="HKP117" s="23"/>
      <c r="HKQ117" s="23"/>
      <c r="HKR117" s="23"/>
      <c r="HKS117" s="23"/>
      <c r="HKT117" s="23"/>
      <c r="HKU117" s="23"/>
      <c r="HKV117" s="23"/>
      <c r="HKW117" s="23"/>
      <c r="HKX117" s="23"/>
      <c r="HKY117" s="23"/>
      <c r="HKZ117" s="22"/>
      <c r="HLA117" s="23"/>
      <c r="HLB117" s="23"/>
      <c r="HLC117" s="23"/>
      <c r="HLD117" s="23"/>
      <c r="HLE117" s="23"/>
      <c r="HLF117" s="23"/>
      <c r="HLG117" s="23"/>
      <c r="HLH117" s="23"/>
      <c r="HLI117" s="23"/>
      <c r="HLJ117" s="23"/>
      <c r="HLK117" s="23"/>
      <c r="HLL117" s="23"/>
      <c r="HLM117" s="23"/>
      <c r="HLN117" s="23"/>
      <c r="HLO117" s="23"/>
      <c r="HLP117" s="23"/>
      <c r="HLQ117" s="23"/>
      <c r="HLR117" s="23"/>
      <c r="HLS117" s="23"/>
      <c r="HLT117" s="23"/>
      <c r="HLU117" s="23"/>
      <c r="HLV117" s="22"/>
      <c r="HLW117" s="23"/>
      <c r="HLX117" s="23"/>
      <c r="HLY117" s="23"/>
      <c r="HLZ117" s="23"/>
      <c r="HMA117" s="23"/>
      <c r="HMB117" s="23"/>
      <c r="HMC117" s="23"/>
      <c r="HMD117" s="23"/>
      <c r="HME117" s="23"/>
      <c r="HMF117" s="23"/>
      <c r="HMG117" s="23"/>
      <c r="HMH117" s="23"/>
      <c r="HMI117" s="23"/>
      <c r="HMJ117" s="23"/>
      <c r="HMK117" s="23"/>
      <c r="HML117" s="23"/>
      <c r="HMM117" s="23"/>
      <c r="HMN117" s="23"/>
      <c r="HMO117" s="23"/>
      <c r="HMP117" s="23"/>
      <c r="HMQ117" s="23"/>
      <c r="HMR117" s="22"/>
      <c r="HMS117" s="23"/>
      <c r="HMT117" s="23"/>
      <c r="HMU117" s="23"/>
      <c r="HMV117" s="23"/>
      <c r="HMW117" s="23"/>
      <c r="HMX117" s="23"/>
      <c r="HMY117" s="23"/>
      <c r="HMZ117" s="23"/>
      <c r="HNA117" s="23"/>
      <c r="HNB117" s="23"/>
      <c r="HNC117" s="23"/>
      <c r="HND117" s="23"/>
      <c r="HNE117" s="23"/>
      <c r="HNF117" s="23"/>
      <c r="HNG117" s="23"/>
      <c r="HNH117" s="23"/>
      <c r="HNI117" s="23"/>
      <c r="HNJ117" s="23"/>
      <c r="HNK117" s="23"/>
      <c r="HNL117" s="23"/>
      <c r="HNM117" s="23"/>
      <c r="HNN117" s="22"/>
      <c r="HNO117" s="23"/>
      <c r="HNP117" s="23"/>
      <c r="HNQ117" s="23"/>
      <c r="HNR117" s="23"/>
      <c r="HNS117" s="23"/>
      <c r="HNT117" s="23"/>
      <c r="HNU117" s="23"/>
      <c r="HNV117" s="23"/>
      <c r="HNW117" s="23"/>
      <c r="HNX117" s="23"/>
      <c r="HNY117" s="23"/>
      <c r="HNZ117" s="23"/>
      <c r="HOA117" s="23"/>
      <c r="HOB117" s="23"/>
      <c r="HOC117" s="23"/>
      <c r="HOD117" s="23"/>
      <c r="HOE117" s="23"/>
      <c r="HOF117" s="23"/>
      <c r="HOG117" s="23"/>
      <c r="HOH117" s="23"/>
      <c r="HOI117" s="23"/>
      <c r="HOJ117" s="22"/>
      <c r="HOK117" s="23"/>
      <c r="HOL117" s="23"/>
      <c r="HOM117" s="23"/>
      <c r="HON117" s="23"/>
      <c r="HOO117" s="23"/>
      <c r="HOP117" s="23"/>
      <c r="HOQ117" s="23"/>
      <c r="HOR117" s="23"/>
      <c r="HOS117" s="23"/>
      <c r="HOT117" s="23"/>
      <c r="HOU117" s="23"/>
      <c r="HOV117" s="23"/>
      <c r="HOW117" s="23"/>
      <c r="HOX117" s="23"/>
      <c r="HOY117" s="23"/>
      <c r="HOZ117" s="23"/>
      <c r="HPA117" s="23"/>
      <c r="HPB117" s="23"/>
      <c r="HPC117" s="23"/>
      <c r="HPD117" s="23"/>
      <c r="HPE117" s="23"/>
      <c r="HPF117" s="22"/>
      <c r="HPG117" s="23"/>
      <c r="HPH117" s="23"/>
      <c r="HPI117" s="23"/>
      <c r="HPJ117" s="23"/>
      <c r="HPK117" s="23"/>
      <c r="HPL117" s="23"/>
      <c r="HPM117" s="23"/>
      <c r="HPN117" s="23"/>
      <c r="HPO117" s="23"/>
      <c r="HPP117" s="23"/>
      <c r="HPQ117" s="23"/>
      <c r="HPR117" s="23"/>
      <c r="HPS117" s="23"/>
      <c r="HPT117" s="23"/>
      <c r="HPU117" s="23"/>
      <c r="HPV117" s="23"/>
      <c r="HPW117" s="23"/>
      <c r="HPX117" s="23"/>
      <c r="HPY117" s="23"/>
      <c r="HPZ117" s="23"/>
      <c r="HQA117" s="23"/>
      <c r="HQB117" s="22"/>
      <c r="HQC117" s="23"/>
      <c r="HQD117" s="23"/>
      <c r="HQE117" s="23"/>
      <c r="HQF117" s="23"/>
      <c r="HQG117" s="23"/>
      <c r="HQH117" s="23"/>
      <c r="HQI117" s="23"/>
      <c r="HQJ117" s="23"/>
      <c r="HQK117" s="23"/>
      <c r="HQL117" s="23"/>
      <c r="HQM117" s="23"/>
      <c r="HQN117" s="23"/>
      <c r="HQO117" s="23"/>
      <c r="HQP117" s="23"/>
      <c r="HQQ117" s="23"/>
      <c r="HQR117" s="23"/>
      <c r="HQS117" s="23"/>
      <c r="HQT117" s="23"/>
      <c r="HQU117" s="23"/>
      <c r="HQV117" s="23"/>
      <c r="HQW117" s="23"/>
      <c r="HQX117" s="22"/>
      <c r="HQY117" s="23"/>
      <c r="HQZ117" s="23"/>
      <c r="HRA117" s="23"/>
      <c r="HRB117" s="23"/>
      <c r="HRC117" s="23"/>
      <c r="HRD117" s="23"/>
      <c r="HRE117" s="23"/>
      <c r="HRF117" s="23"/>
      <c r="HRG117" s="23"/>
      <c r="HRH117" s="23"/>
      <c r="HRI117" s="23"/>
      <c r="HRJ117" s="23"/>
      <c r="HRK117" s="23"/>
      <c r="HRL117" s="23"/>
      <c r="HRM117" s="23"/>
      <c r="HRN117" s="23"/>
      <c r="HRO117" s="23"/>
      <c r="HRP117" s="23"/>
      <c r="HRQ117" s="23"/>
      <c r="HRR117" s="23"/>
      <c r="HRS117" s="23"/>
      <c r="HRT117" s="22"/>
      <c r="HRU117" s="23"/>
      <c r="HRV117" s="23"/>
      <c r="HRW117" s="23"/>
      <c r="HRX117" s="23"/>
      <c r="HRY117" s="23"/>
      <c r="HRZ117" s="23"/>
      <c r="HSA117" s="23"/>
      <c r="HSB117" s="23"/>
      <c r="HSC117" s="23"/>
      <c r="HSD117" s="23"/>
      <c r="HSE117" s="23"/>
      <c r="HSF117" s="23"/>
      <c r="HSG117" s="23"/>
      <c r="HSH117" s="23"/>
      <c r="HSI117" s="23"/>
      <c r="HSJ117" s="23"/>
      <c r="HSK117" s="23"/>
      <c r="HSL117" s="23"/>
      <c r="HSM117" s="23"/>
      <c r="HSN117" s="23"/>
      <c r="HSO117" s="23"/>
      <c r="HSP117" s="22"/>
      <c r="HSQ117" s="23"/>
      <c r="HSR117" s="23"/>
      <c r="HSS117" s="23"/>
      <c r="HST117" s="23"/>
      <c r="HSU117" s="23"/>
      <c r="HSV117" s="23"/>
      <c r="HSW117" s="23"/>
      <c r="HSX117" s="23"/>
      <c r="HSY117" s="23"/>
      <c r="HSZ117" s="23"/>
      <c r="HTA117" s="23"/>
      <c r="HTB117" s="23"/>
      <c r="HTC117" s="23"/>
      <c r="HTD117" s="23"/>
      <c r="HTE117" s="23"/>
      <c r="HTF117" s="23"/>
      <c r="HTG117" s="23"/>
      <c r="HTH117" s="23"/>
      <c r="HTI117" s="23"/>
      <c r="HTJ117" s="23"/>
      <c r="HTK117" s="23"/>
      <c r="HTL117" s="22"/>
      <c r="HTM117" s="23"/>
      <c r="HTN117" s="23"/>
      <c r="HTO117" s="23"/>
      <c r="HTP117" s="23"/>
      <c r="HTQ117" s="23"/>
      <c r="HTR117" s="23"/>
      <c r="HTS117" s="23"/>
      <c r="HTT117" s="23"/>
      <c r="HTU117" s="23"/>
      <c r="HTV117" s="23"/>
      <c r="HTW117" s="23"/>
      <c r="HTX117" s="23"/>
      <c r="HTY117" s="23"/>
      <c r="HTZ117" s="23"/>
      <c r="HUA117" s="23"/>
      <c r="HUB117" s="23"/>
      <c r="HUC117" s="23"/>
      <c r="HUD117" s="23"/>
      <c r="HUE117" s="23"/>
      <c r="HUF117" s="23"/>
      <c r="HUG117" s="23"/>
      <c r="HUH117" s="22"/>
      <c r="HUI117" s="23"/>
      <c r="HUJ117" s="23"/>
      <c r="HUK117" s="23"/>
      <c r="HUL117" s="23"/>
      <c r="HUM117" s="23"/>
      <c r="HUN117" s="23"/>
      <c r="HUO117" s="23"/>
      <c r="HUP117" s="23"/>
      <c r="HUQ117" s="23"/>
      <c r="HUR117" s="23"/>
      <c r="HUS117" s="23"/>
      <c r="HUT117" s="23"/>
      <c r="HUU117" s="23"/>
      <c r="HUV117" s="23"/>
      <c r="HUW117" s="23"/>
      <c r="HUX117" s="23"/>
      <c r="HUY117" s="23"/>
      <c r="HUZ117" s="23"/>
      <c r="HVA117" s="23"/>
      <c r="HVB117" s="23"/>
      <c r="HVC117" s="23"/>
      <c r="HVD117" s="22"/>
      <c r="HVE117" s="23"/>
      <c r="HVF117" s="23"/>
      <c r="HVG117" s="23"/>
      <c r="HVH117" s="23"/>
      <c r="HVI117" s="23"/>
      <c r="HVJ117" s="23"/>
      <c r="HVK117" s="23"/>
      <c r="HVL117" s="23"/>
      <c r="HVM117" s="23"/>
      <c r="HVN117" s="23"/>
      <c r="HVO117" s="23"/>
      <c r="HVP117" s="23"/>
      <c r="HVQ117" s="23"/>
      <c r="HVR117" s="23"/>
      <c r="HVS117" s="23"/>
      <c r="HVT117" s="23"/>
      <c r="HVU117" s="23"/>
      <c r="HVV117" s="23"/>
      <c r="HVW117" s="23"/>
      <c r="HVX117" s="23"/>
      <c r="HVY117" s="23"/>
      <c r="HVZ117" s="22"/>
      <c r="HWA117" s="23"/>
      <c r="HWB117" s="23"/>
      <c r="HWC117" s="23"/>
      <c r="HWD117" s="23"/>
      <c r="HWE117" s="23"/>
      <c r="HWF117" s="23"/>
      <c r="HWG117" s="23"/>
      <c r="HWH117" s="23"/>
      <c r="HWI117" s="23"/>
      <c r="HWJ117" s="23"/>
      <c r="HWK117" s="23"/>
      <c r="HWL117" s="23"/>
      <c r="HWM117" s="23"/>
      <c r="HWN117" s="23"/>
      <c r="HWO117" s="23"/>
      <c r="HWP117" s="23"/>
      <c r="HWQ117" s="23"/>
      <c r="HWR117" s="23"/>
      <c r="HWS117" s="23"/>
      <c r="HWT117" s="23"/>
      <c r="HWU117" s="23"/>
      <c r="HWV117" s="22"/>
      <c r="HWW117" s="23"/>
      <c r="HWX117" s="23"/>
      <c r="HWY117" s="23"/>
      <c r="HWZ117" s="23"/>
      <c r="HXA117" s="23"/>
      <c r="HXB117" s="23"/>
      <c r="HXC117" s="23"/>
      <c r="HXD117" s="23"/>
      <c r="HXE117" s="23"/>
      <c r="HXF117" s="23"/>
      <c r="HXG117" s="23"/>
      <c r="HXH117" s="23"/>
      <c r="HXI117" s="23"/>
      <c r="HXJ117" s="23"/>
      <c r="HXK117" s="23"/>
      <c r="HXL117" s="23"/>
      <c r="HXM117" s="23"/>
      <c r="HXN117" s="23"/>
      <c r="HXO117" s="23"/>
      <c r="HXP117" s="23"/>
      <c r="HXQ117" s="23"/>
      <c r="HXR117" s="22"/>
      <c r="HXS117" s="23"/>
      <c r="HXT117" s="23"/>
      <c r="HXU117" s="23"/>
      <c r="HXV117" s="23"/>
      <c r="HXW117" s="23"/>
      <c r="HXX117" s="23"/>
      <c r="HXY117" s="23"/>
      <c r="HXZ117" s="23"/>
      <c r="HYA117" s="23"/>
      <c r="HYB117" s="23"/>
      <c r="HYC117" s="23"/>
      <c r="HYD117" s="23"/>
      <c r="HYE117" s="23"/>
      <c r="HYF117" s="23"/>
      <c r="HYG117" s="23"/>
      <c r="HYH117" s="23"/>
      <c r="HYI117" s="23"/>
      <c r="HYJ117" s="23"/>
      <c r="HYK117" s="23"/>
      <c r="HYL117" s="23"/>
      <c r="HYM117" s="23"/>
      <c r="HYN117" s="22"/>
      <c r="HYO117" s="23"/>
      <c r="HYP117" s="23"/>
      <c r="HYQ117" s="23"/>
      <c r="HYR117" s="23"/>
      <c r="HYS117" s="23"/>
      <c r="HYT117" s="23"/>
      <c r="HYU117" s="23"/>
      <c r="HYV117" s="23"/>
      <c r="HYW117" s="23"/>
      <c r="HYX117" s="23"/>
      <c r="HYY117" s="23"/>
      <c r="HYZ117" s="23"/>
      <c r="HZA117" s="23"/>
      <c r="HZB117" s="23"/>
      <c r="HZC117" s="23"/>
      <c r="HZD117" s="23"/>
      <c r="HZE117" s="23"/>
      <c r="HZF117" s="23"/>
      <c r="HZG117" s="23"/>
      <c r="HZH117" s="23"/>
      <c r="HZI117" s="23"/>
      <c r="HZJ117" s="22"/>
      <c r="HZK117" s="23"/>
      <c r="HZL117" s="23"/>
      <c r="HZM117" s="23"/>
      <c r="HZN117" s="23"/>
      <c r="HZO117" s="23"/>
      <c r="HZP117" s="23"/>
      <c r="HZQ117" s="23"/>
      <c r="HZR117" s="23"/>
      <c r="HZS117" s="23"/>
      <c r="HZT117" s="23"/>
      <c r="HZU117" s="23"/>
      <c r="HZV117" s="23"/>
      <c r="HZW117" s="23"/>
      <c r="HZX117" s="23"/>
      <c r="HZY117" s="23"/>
      <c r="HZZ117" s="23"/>
      <c r="IAA117" s="23"/>
      <c r="IAB117" s="23"/>
      <c r="IAC117" s="23"/>
      <c r="IAD117" s="23"/>
      <c r="IAE117" s="23"/>
      <c r="IAF117" s="22"/>
      <c r="IAG117" s="23"/>
      <c r="IAH117" s="23"/>
      <c r="IAI117" s="23"/>
      <c r="IAJ117" s="23"/>
      <c r="IAK117" s="23"/>
      <c r="IAL117" s="23"/>
      <c r="IAM117" s="23"/>
      <c r="IAN117" s="23"/>
      <c r="IAO117" s="23"/>
      <c r="IAP117" s="23"/>
      <c r="IAQ117" s="23"/>
      <c r="IAR117" s="23"/>
      <c r="IAS117" s="23"/>
      <c r="IAT117" s="23"/>
      <c r="IAU117" s="23"/>
      <c r="IAV117" s="23"/>
      <c r="IAW117" s="23"/>
      <c r="IAX117" s="23"/>
      <c r="IAY117" s="23"/>
      <c r="IAZ117" s="23"/>
      <c r="IBA117" s="23"/>
      <c r="IBB117" s="22"/>
      <c r="IBC117" s="23"/>
      <c r="IBD117" s="23"/>
      <c r="IBE117" s="23"/>
      <c r="IBF117" s="23"/>
      <c r="IBG117" s="23"/>
      <c r="IBH117" s="23"/>
      <c r="IBI117" s="23"/>
      <c r="IBJ117" s="23"/>
      <c r="IBK117" s="23"/>
      <c r="IBL117" s="23"/>
      <c r="IBM117" s="23"/>
      <c r="IBN117" s="23"/>
      <c r="IBO117" s="23"/>
      <c r="IBP117" s="23"/>
      <c r="IBQ117" s="23"/>
      <c r="IBR117" s="23"/>
      <c r="IBS117" s="23"/>
      <c r="IBT117" s="23"/>
      <c r="IBU117" s="23"/>
      <c r="IBV117" s="23"/>
      <c r="IBW117" s="23"/>
      <c r="IBX117" s="22"/>
      <c r="IBY117" s="23"/>
      <c r="IBZ117" s="23"/>
      <c r="ICA117" s="23"/>
      <c r="ICB117" s="23"/>
      <c r="ICC117" s="23"/>
      <c r="ICD117" s="23"/>
      <c r="ICE117" s="23"/>
      <c r="ICF117" s="23"/>
      <c r="ICG117" s="23"/>
      <c r="ICH117" s="23"/>
      <c r="ICI117" s="23"/>
      <c r="ICJ117" s="23"/>
      <c r="ICK117" s="23"/>
      <c r="ICL117" s="23"/>
      <c r="ICM117" s="23"/>
      <c r="ICN117" s="23"/>
      <c r="ICO117" s="23"/>
      <c r="ICP117" s="23"/>
      <c r="ICQ117" s="23"/>
      <c r="ICR117" s="23"/>
      <c r="ICS117" s="23"/>
      <c r="ICT117" s="22"/>
      <c r="ICU117" s="23"/>
      <c r="ICV117" s="23"/>
      <c r="ICW117" s="23"/>
      <c r="ICX117" s="23"/>
      <c r="ICY117" s="23"/>
      <c r="ICZ117" s="23"/>
      <c r="IDA117" s="23"/>
      <c r="IDB117" s="23"/>
      <c r="IDC117" s="23"/>
      <c r="IDD117" s="23"/>
      <c r="IDE117" s="23"/>
      <c r="IDF117" s="23"/>
      <c r="IDG117" s="23"/>
      <c r="IDH117" s="23"/>
      <c r="IDI117" s="23"/>
      <c r="IDJ117" s="23"/>
      <c r="IDK117" s="23"/>
      <c r="IDL117" s="23"/>
      <c r="IDM117" s="23"/>
      <c r="IDN117" s="23"/>
      <c r="IDO117" s="23"/>
      <c r="IDP117" s="22"/>
      <c r="IDQ117" s="23"/>
      <c r="IDR117" s="23"/>
      <c r="IDS117" s="23"/>
      <c r="IDT117" s="23"/>
      <c r="IDU117" s="23"/>
      <c r="IDV117" s="23"/>
      <c r="IDW117" s="23"/>
      <c r="IDX117" s="23"/>
      <c r="IDY117" s="23"/>
      <c r="IDZ117" s="23"/>
      <c r="IEA117" s="23"/>
      <c r="IEB117" s="23"/>
      <c r="IEC117" s="23"/>
      <c r="IED117" s="23"/>
      <c r="IEE117" s="23"/>
      <c r="IEF117" s="23"/>
      <c r="IEG117" s="23"/>
      <c r="IEH117" s="23"/>
      <c r="IEI117" s="23"/>
      <c r="IEJ117" s="23"/>
      <c r="IEK117" s="23"/>
      <c r="IEL117" s="22"/>
      <c r="IEM117" s="23"/>
      <c r="IEN117" s="23"/>
      <c r="IEO117" s="23"/>
      <c r="IEP117" s="23"/>
      <c r="IEQ117" s="23"/>
      <c r="IER117" s="23"/>
      <c r="IES117" s="23"/>
      <c r="IET117" s="23"/>
      <c r="IEU117" s="23"/>
      <c r="IEV117" s="23"/>
      <c r="IEW117" s="23"/>
      <c r="IEX117" s="23"/>
      <c r="IEY117" s="23"/>
      <c r="IEZ117" s="23"/>
      <c r="IFA117" s="23"/>
      <c r="IFB117" s="23"/>
      <c r="IFC117" s="23"/>
      <c r="IFD117" s="23"/>
      <c r="IFE117" s="23"/>
      <c r="IFF117" s="23"/>
      <c r="IFG117" s="23"/>
      <c r="IFH117" s="22"/>
      <c r="IFI117" s="23"/>
      <c r="IFJ117" s="23"/>
      <c r="IFK117" s="23"/>
      <c r="IFL117" s="23"/>
      <c r="IFM117" s="23"/>
      <c r="IFN117" s="23"/>
      <c r="IFO117" s="23"/>
      <c r="IFP117" s="23"/>
      <c r="IFQ117" s="23"/>
      <c r="IFR117" s="23"/>
      <c r="IFS117" s="23"/>
      <c r="IFT117" s="23"/>
      <c r="IFU117" s="23"/>
      <c r="IFV117" s="23"/>
      <c r="IFW117" s="23"/>
      <c r="IFX117" s="23"/>
      <c r="IFY117" s="23"/>
      <c r="IFZ117" s="23"/>
      <c r="IGA117" s="23"/>
      <c r="IGB117" s="23"/>
      <c r="IGC117" s="23"/>
      <c r="IGD117" s="22"/>
      <c r="IGE117" s="23"/>
      <c r="IGF117" s="23"/>
      <c r="IGG117" s="23"/>
      <c r="IGH117" s="23"/>
      <c r="IGI117" s="23"/>
      <c r="IGJ117" s="23"/>
      <c r="IGK117" s="23"/>
      <c r="IGL117" s="23"/>
      <c r="IGM117" s="23"/>
      <c r="IGN117" s="23"/>
      <c r="IGO117" s="23"/>
      <c r="IGP117" s="23"/>
      <c r="IGQ117" s="23"/>
      <c r="IGR117" s="23"/>
      <c r="IGS117" s="23"/>
      <c r="IGT117" s="23"/>
      <c r="IGU117" s="23"/>
      <c r="IGV117" s="23"/>
      <c r="IGW117" s="23"/>
      <c r="IGX117" s="23"/>
      <c r="IGY117" s="23"/>
      <c r="IGZ117" s="22"/>
      <c r="IHA117" s="23"/>
      <c r="IHB117" s="23"/>
      <c r="IHC117" s="23"/>
      <c r="IHD117" s="23"/>
      <c r="IHE117" s="23"/>
      <c r="IHF117" s="23"/>
      <c r="IHG117" s="23"/>
      <c r="IHH117" s="23"/>
      <c r="IHI117" s="23"/>
      <c r="IHJ117" s="23"/>
      <c r="IHK117" s="23"/>
      <c r="IHL117" s="23"/>
      <c r="IHM117" s="23"/>
      <c r="IHN117" s="23"/>
      <c r="IHO117" s="23"/>
      <c r="IHP117" s="23"/>
      <c r="IHQ117" s="23"/>
      <c r="IHR117" s="23"/>
      <c r="IHS117" s="23"/>
      <c r="IHT117" s="23"/>
      <c r="IHU117" s="23"/>
      <c r="IHV117" s="22"/>
      <c r="IHW117" s="23"/>
      <c r="IHX117" s="23"/>
      <c r="IHY117" s="23"/>
      <c r="IHZ117" s="23"/>
      <c r="IIA117" s="23"/>
      <c r="IIB117" s="23"/>
      <c r="IIC117" s="23"/>
      <c r="IID117" s="23"/>
      <c r="IIE117" s="23"/>
      <c r="IIF117" s="23"/>
      <c r="IIG117" s="23"/>
      <c r="IIH117" s="23"/>
      <c r="III117" s="23"/>
      <c r="IIJ117" s="23"/>
      <c r="IIK117" s="23"/>
      <c r="IIL117" s="23"/>
      <c r="IIM117" s="23"/>
      <c r="IIN117" s="23"/>
      <c r="IIO117" s="23"/>
      <c r="IIP117" s="23"/>
      <c r="IIQ117" s="23"/>
      <c r="IIR117" s="22"/>
      <c r="IIS117" s="23"/>
      <c r="IIT117" s="23"/>
      <c r="IIU117" s="23"/>
      <c r="IIV117" s="23"/>
      <c r="IIW117" s="23"/>
      <c r="IIX117" s="23"/>
      <c r="IIY117" s="23"/>
      <c r="IIZ117" s="23"/>
      <c r="IJA117" s="23"/>
      <c r="IJB117" s="23"/>
      <c r="IJC117" s="23"/>
      <c r="IJD117" s="23"/>
      <c r="IJE117" s="23"/>
      <c r="IJF117" s="23"/>
      <c r="IJG117" s="23"/>
      <c r="IJH117" s="23"/>
      <c r="IJI117" s="23"/>
      <c r="IJJ117" s="23"/>
      <c r="IJK117" s="23"/>
      <c r="IJL117" s="23"/>
      <c r="IJM117" s="23"/>
      <c r="IJN117" s="22"/>
      <c r="IJO117" s="23"/>
      <c r="IJP117" s="23"/>
      <c r="IJQ117" s="23"/>
      <c r="IJR117" s="23"/>
      <c r="IJS117" s="23"/>
      <c r="IJT117" s="23"/>
      <c r="IJU117" s="23"/>
      <c r="IJV117" s="23"/>
      <c r="IJW117" s="23"/>
      <c r="IJX117" s="23"/>
      <c r="IJY117" s="23"/>
      <c r="IJZ117" s="23"/>
      <c r="IKA117" s="23"/>
      <c r="IKB117" s="23"/>
      <c r="IKC117" s="23"/>
      <c r="IKD117" s="23"/>
      <c r="IKE117" s="23"/>
      <c r="IKF117" s="23"/>
      <c r="IKG117" s="23"/>
      <c r="IKH117" s="23"/>
      <c r="IKI117" s="23"/>
      <c r="IKJ117" s="22"/>
      <c r="IKK117" s="23"/>
      <c r="IKL117" s="23"/>
      <c r="IKM117" s="23"/>
      <c r="IKN117" s="23"/>
      <c r="IKO117" s="23"/>
      <c r="IKP117" s="23"/>
      <c r="IKQ117" s="23"/>
      <c r="IKR117" s="23"/>
      <c r="IKS117" s="23"/>
      <c r="IKT117" s="23"/>
      <c r="IKU117" s="23"/>
      <c r="IKV117" s="23"/>
      <c r="IKW117" s="23"/>
      <c r="IKX117" s="23"/>
      <c r="IKY117" s="23"/>
      <c r="IKZ117" s="23"/>
      <c r="ILA117" s="23"/>
      <c r="ILB117" s="23"/>
      <c r="ILC117" s="23"/>
      <c r="ILD117" s="23"/>
      <c r="ILE117" s="23"/>
      <c r="ILF117" s="22"/>
      <c r="ILG117" s="23"/>
      <c r="ILH117" s="23"/>
      <c r="ILI117" s="23"/>
      <c r="ILJ117" s="23"/>
      <c r="ILK117" s="23"/>
      <c r="ILL117" s="23"/>
      <c r="ILM117" s="23"/>
      <c r="ILN117" s="23"/>
      <c r="ILO117" s="23"/>
      <c r="ILP117" s="23"/>
      <c r="ILQ117" s="23"/>
      <c r="ILR117" s="23"/>
      <c r="ILS117" s="23"/>
      <c r="ILT117" s="23"/>
      <c r="ILU117" s="23"/>
      <c r="ILV117" s="23"/>
      <c r="ILW117" s="23"/>
      <c r="ILX117" s="23"/>
      <c r="ILY117" s="23"/>
      <c r="ILZ117" s="23"/>
      <c r="IMA117" s="23"/>
      <c r="IMB117" s="22"/>
      <c r="IMC117" s="23"/>
      <c r="IMD117" s="23"/>
      <c r="IME117" s="23"/>
      <c r="IMF117" s="23"/>
      <c r="IMG117" s="23"/>
      <c r="IMH117" s="23"/>
      <c r="IMI117" s="23"/>
      <c r="IMJ117" s="23"/>
      <c r="IMK117" s="23"/>
      <c r="IML117" s="23"/>
      <c r="IMM117" s="23"/>
      <c r="IMN117" s="23"/>
      <c r="IMO117" s="23"/>
      <c r="IMP117" s="23"/>
      <c r="IMQ117" s="23"/>
      <c r="IMR117" s="23"/>
      <c r="IMS117" s="23"/>
      <c r="IMT117" s="23"/>
      <c r="IMU117" s="23"/>
      <c r="IMV117" s="23"/>
      <c r="IMW117" s="23"/>
      <c r="IMX117" s="22"/>
      <c r="IMY117" s="23"/>
      <c r="IMZ117" s="23"/>
      <c r="INA117" s="23"/>
      <c r="INB117" s="23"/>
      <c r="INC117" s="23"/>
      <c r="IND117" s="23"/>
      <c r="INE117" s="23"/>
      <c r="INF117" s="23"/>
      <c r="ING117" s="23"/>
      <c r="INH117" s="23"/>
      <c r="INI117" s="23"/>
      <c r="INJ117" s="23"/>
      <c r="INK117" s="23"/>
      <c r="INL117" s="23"/>
      <c r="INM117" s="23"/>
      <c r="INN117" s="23"/>
      <c r="INO117" s="23"/>
      <c r="INP117" s="23"/>
      <c r="INQ117" s="23"/>
      <c r="INR117" s="23"/>
      <c r="INS117" s="23"/>
      <c r="INT117" s="22"/>
      <c r="INU117" s="23"/>
      <c r="INV117" s="23"/>
      <c r="INW117" s="23"/>
      <c r="INX117" s="23"/>
      <c r="INY117" s="23"/>
      <c r="INZ117" s="23"/>
      <c r="IOA117" s="23"/>
      <c r="IOB117" s="23"/>
      <c r="IOC117" s="23"/>
      <c r="IOD117" s="23"/>
      <c r="IOE117" s="23"/>
      <c r="IOF117" s="23"/>
      <c r="IOG117" s="23"/>
      <c r="IOH117" s="23"/>
      <c r="IOI117" s="23"/>
      <c r="IOJ117" s="23"/>
      <c r="IOK117" s="23"/>
      <c r="IOL117" s="23"/>
      <c r="IOM117" s="23"/>
      <c r="ION117" s="23"/>
      <c r="IOO117" s="23"/>
      <c r="IOP117" s="22"/>
      <c r="IOQ117" s="23"/>
      <c r="IOR117" s="23"/>
      <c r="IOS117" s="23"/>
      <c r="IOT117" s="23"/>
      <c r="IOU117" s="23"/>
      <c r="IOV117" s="23"/>
      <c r="IOW117" s="23"/>
      <c r="IOX117" s="23"/>
      <c r="IOY117" s="23"/>
      <c r="IOZ117" s="23"/>
      <c r="IPA117" s="23"/>
      <c r="IPB117" s="23"/>
      <c r="IPC117" s="23"/>
      <c r="IPD117" s="23"/>
      <c r="IPE117" s="23"/>
      <c r="IPF117" s="23"/>
      <c r="IPG117" s="23"/>
      <c r="IPH117" s="23"/>
      <c r="IPI117" s="23"/>
      <c r="IPJ117" s="23"/>
      <c r="IPK117" s="23"/>
      <c r="IPL117" s="22"/>
      <c r="IPM117" s="23"/>
      <c r="IPN117" s="23"/>
      <c r="IPO117" s="23"/>
      <c r="IPP117" s="23"/>
      <c r="IPQ117" s="23"/>
      <c r="IPR117" s="23"/>
      <c r="IPS117" s="23"/>
      <c r="IPT117" s="23"/>
      <c r="IPU117" s="23"/>
      <c r="IPV117" s="23"/>
      <c r="IPW117" s="23"/>
      <c r="IPX117" s="23"/>
      <c r="IPY117" s="23"/>
      <c r="IPZ117" s="23"/>
      <c r="IQA117" s="23"/>
      <c r="IQB117" s="23"/>
      <c r="IQC117" s="23"/>
      <c r="IQD117" s="23"/>
      <c r="IQE117" s="23"/>
      <c r="IQF117" s="23"/>
      <c r="IQG117" s="23"/>
      <c r="IQH117" s="22"/>
      <c r="IQI117" s="23"/>
      <c r="IQJ117" s="23"/>
      <c r="IQK117" s="23"/>
      <c r="IQL117" s="23"/>
      <c r="IQM117" s="23"/>
      <c r="IQN117" s="23"/>
      <c r="IQO117" s="23"/>
      <c r="IQP117" s="23"/>
      <c r="IQQ117" s="23"/>
      <c r="IQR117" s="23"/>
      <c r="IQS117" s="23"/>
      <c r="IQT117" s="23"/>
      <c r="IQU117" s="23"/>
      <c r="IQV117" s="23"/>
      <c r="IQW117" s="23"/>
      <c r="IQX117" s="23"/>
      <c r="IQY117" s="23"/>
      <c r="IQZ117" s="23"/>
      <c r="IRA117" s="23"/>
      <c r="IRB117" s="23"/>
      <c r="IRC117" s="23"/>
      <c r="IRD117" s="22"/>
      <c r="IRE117" s="23"/>
      <c r="IRF117" s="23"/>
      <c r="IRG117" s="23"/>
      <c r="IRH117" s="23"/>
      <c r="IRI117" s="23"/>
      <c r="IRJ117" s="23"/>
      <c r="IRK117" s="23"/>
      <c r="IRL117" s="23"/>
      <c r="IRM117" s="23"/>
      <c r="IRN117" s="23"/>
      <c r="IRO117" s="23"/>
      <c r="IRP117" s="23"/>
      <c r="IRQ117" s="23"/>
      <c r="IRR117" s="23"/>
      <c r="IRS117" s="23"/>
      <c r="IRT117" s="23"/>
      <c r="IRU117" s="23"/>
      <c r="IRV117" s="23"/>
      <c r="IRW117" s="23"/>
      <c r="IRX117" s="23"/>
      <c r="IRY117" s="23"/>
      <c r="IRZ117" s="22"/>
      <c r="ISA117" s="23"/>
      <c r="ISB117" s="23"/>
      <c r="ISC117" s="23"/>
      <c r="ISD117" s="23"/>
      <c r="ISE117" s="23"/>
      <c r="ISF117" s="23"/>
      <c r="ISG117" s="23"/>
      <c r="ISH117" s="23"/>
      <c r="ISI117" s="23"/>
      <c r="ISJ117" s="23"/>
      <c r="ISK117" s="23"/>
      <c r="ISL117" s="23"/>
      <c r="ISM117" s="23"/>
      <c r="ISN117" s="23"/>
      <c r="ISO117" s="23"/>
      <c r="ISP117" s="23"/>
      <c r="ISQ117" s="23"/>
      <c r="ISR117" s="23"/>
      <c r="ISS117" s="23"/>
      <c r="IST117" s="23"/>
      <c r="ISU117" s="23"/>
      <c r="ISV117" s="22"/>
      <c r="ISW117" s="23"/>
      <c r="ISX117" s="23"/>
      <c r="ISY117" s="23"/>
      <c r="ISZ117" s="23"/>
      <c r="ITA117" s="23"/>
      <c r="ITB117" s="23"/>
      <c r="ITC117" s="23"/>
      <c r="ITD117" s="23"/>
      <c r="ITE117" s="23"/>
      <c r="ITF117" s="23"/>
      <c r="ITG117" s="23"/>
      <c r="ITH117" s="23"/>
      <c r="ITI117" s="23"/>
      <c r="ITJ117" s="23"/>
      <c r="ITK117" s="23"/>
      <c r="ITL117" s="23"/>
      <c r="ITM117" s="23"/>
      <c r="ITN117" s="23"/>
      <c r="ITO117" s="23"/>
      <c r="ITP117" s="23"/>
      <c r="ITQ117" s="23"/>
      <c r="ITR117" s="22"/>
      <c r="ITS117" s="23"/>
      <c r="ITT117" s="23"/>
      <c r="ITU117" s="23"/>
      <c r="ITV117" s="23"/>
      <c r="ITW117" s="23"/>
      <c r="ITX117" s="23"/>
      <c r="ITY117" s="23"/>
      <c r="ITZ117" s="23"/>
      <c r="IUA117" s="23"/>
      <c r="IUB117" s="23"/>
      <c r="IUC117" s="23"/>
      <c r="IUD117" s="23"/>
      <c r="IUE117" s="23"/>
      <c r="IUF117" s="23"/>
      <c r="IUG117" s="23"/>
      <c r="IUH117" s="23"/>
      <c r="IUI117" s="23"/>
      <c r="IUJ117" s="23"/>
      <c r="IUK117" s="23"/>
      <c r="IUL117" s="23"/>
      <c r="IUM117" s="23"/>
      <c r="IUN117" s="22"/>
      <c r="IUO117" s="23"/>
      <c r="IUP117" s="23"/>
      <c r="IUQ117" s="23"/>
      <c r="IUR117" s="23"/>
      <c r="IUS117" s="23"/>
      <c r="IUT117" s="23"/>
      <c r="IUU117" s="23"/>
      <c r="IUV117" s="23"/>
      <c r="IUW117" s="23"/>
      <c r="IUX117" s="23"/>
      <c r="IUY117" s="23"/>
      <c r="IUZ117" s="23"/>
      <c r="IVA117" s="23"/>
      <c r="IVB117" s="23"/>
      <c r="IVC117" s="23"/>
      <c r="IVD117" s="23"/>
      <c r="IVE117" s="23"/>
      <c r="IVF117" s="23"/>
      <c r="IVG117" s="23"/>
      <c r="IVH117" s="23"/>
      <c r="IVI117" s="23"/>
      <c r="IVJ117" s="22"/>
      <c r="IVK117" s="23"/>
      <c r="IVL117" s="23"/>
      <c r="IVM117" s="23"/>
      <c r="IVN117" s="23"/>
      <c r="IVO117" s="23"/>
      <c r="IVP117" s="23"/>
      <c r="IVQ117" s="23"/>
      <c r="IVR117" s="23"/>
      <c r="IVS117" s="23"/>
      <c r="IVT117" s="23"/>
      <c r="IVU117" s="23"/>
      <c r="IVV117" s="23"/>
      <c r="IVW117" s="23"/>
      <c r="IVX117" s="23"/>
      <c r="IVY117" s="23"/>
      <c r="IVZ117" s="23"/>
      <c r="IWA117" s="23"/>
      <c r="IWB117" s="23"/>
      <c r="IWC117" s="23"/>
      <c r="IWD117" s="23"/>
      <c r="IWE117" s="23"/>
      <c r="IWF117" s="22"/>
      <c r="IWG117" s="23"/>
      <c r="IWH117" s="23"/>
      <c r="IWI117" s="23"/>
      <c r="IWJ117" s="23"/>
      <c r="IWK117" s="23"/>
      <c r="IWL117" s="23"/>
      <c r="IWM117" s="23"/>
      <c r="IWN117" s="23"/>
      <c r="IWO117" s="23"/>
      <c r="IWP117" s="23"/>
      <c r="IWQ117" s="23"/>
      <c r="IWR117" s="23"/>
      <c r="IWS117" s="23"/>
      <c r="IWT117" s="23"/>
      <c r="IWU117" s="23"/>
      <c r="IWV117" s="23"/>
      <c r="IWW117" s="23"/>
      <c r="IWX117" s="23"/>
      <c r="IWY117" s="23"/>
      <c r="IWZ117" s="23"/>
      <c r="IXA117" s="23"/>
      <c r="IXB117" s="22"/>
      <c r="IXC117" s="23"/>
      <c r="IXD117" s="23"/>
      <c r="IXE117" s="23"/>
      <c r="IXF117" s="23"/>
      <c r="IXG117" s="23"/>
      <c r="IXH117" s="23"/>
      <c r="IXI117" s="23"/>
      <c r="IXJ117" s="23"/>
      <c r="IXK117" s="23"/>
      <c r="IXL117" s="23"/>
      <c r="IXM117" s="23"/>
      <c r="IXN117" s="23"/>
      <c r="IXO117" s="23"/>
      <c r="IXP117" s="23"/>
      <c r="IXQ117" s="23"/>
      <c r="IXR117" s="23"/>
      <c r="IXS117" s="23"/>
      <c r="IXT117" s="23"/>
      <c r="IXU117" s="23"/>
      <c r="IXV117" s="23"/>
      <c r="IXW117" s="23"/>
      <c r="IXX117" s="22"/>
      <c r="IXY117" s="23"/>
      <c r="IXZ117" s="23"/>
      <c r="IYA117" s="23"/>
      <c r="IYB117" s="23"/>
      <c r="IYC117" s="23"/>
      <c r="IYD117" s="23"/>
      <c r="IYE117" s="23"/>
      <c r="IYF117" s="23"/>
      <c r="IYG117" s="23"/>
      <c r="IYH117" s="23"/>
      <c r="IYI117" s="23"/>
      <c r="IYJ117" s="23"/>
      <c r="IYK117" s="23"/>
      <c r="IYL117" s="23"/>
      <c r="IYM117" s="23"/>
      <c r="IYN117" s="23"/>
      <c r="IYO117" s="23"/>
      <c r="IYP117" s="23"/>
      <c r="IYQ117" s="23"/>
      <c r="IYR117" s="23"/>
      <c r="IYS117" s="23"/>
      <c r="IYT117" s="22"/>
      <c r="IYU117" s="23"/>
      <c r="IYV117" s="23"/>
      <c r="IYW117" s="23"/>
      <c r="IYX117" s="23"/>
      <c r="IYY117" s="23"/>
      <c r="IYZ117" s="23"/>
      <c r="IZA117" s="23"/>
      <c r="IZB117" s="23"/>
      <c r="IZC117" s="23"/>
      <c r="IZD117" s="23"/>
      <c r="IZE117" s="23"/>
      <c r="IZF117" s="23"/>
      <c r="IZG117" s="23"/>
      <c r="IZH117" s="23"/>
      <c r="IZI117" s="23"/>
      <c r="IZJ117" s="23"/>
      <c r="IZK117" s="23"/>
      <c r="IZL117" s="23"/>
      <c r="IZM117" s="23"/>
      <c r="IZN117" s="23"/>
      <c r="IZO117" s="23"/>
      <c r="IZP117" s="22"/>
      <c r="IZQ117" s="23"/>
      <c r="IZR117" s="23"/>
      <c r="IZS117" s="23"/>
      <c r="IZT117" s="23"/>
      <c r="IZU117" s="23"/>
      <c r="IZV117" s="23"/>
      <c r="IZW117" s="23"/>
      <c r="IZX117" s="23"/>
      <c r="IZY117" s="23"/>
      <c r="IZZ117" s="23"/>
      <c r="JAA117" s="23"/>
      <c r="JAB117" s="23"/>
      <c r="JAC117" s="23"/>
      <c r="JAD117" s="23"/>
      <c r="JAE117" s="23"/>
      <c r="JAF117" s="23"/>
      <c r="JAG117" s="23"/>
      <c r="JAH117" s="23"/>
      <c r="JAI117" s="23"/>
      <c r="JAJ117" s="23"/>
      <c r="JAK117" s="23"/>
      <c r="JAL117" s="22"/>
      <c r="JAM117" s="23"/>
      <c r="JAN117" s="23"/>
      <c r="JAO117" s="23"/>
      <c r="JAP117" s="23"/>
      <c r="JAQ117" s="23"/>
      <c r="JAR117" s="23"/>
      <c r="JAS117" s="23"/>
      <c r="JAT117" s="23"/>
      <c r="JAU117" s="23"/>
      <c r="JAV117" s="23"/>
      <c r="JAW117" s="23"/>
      <c r="JAX117" s="23"/>
      <c r="JAY117" s="23"/>
      <c r="JAZ117" s="23"/>
      <c r="JBA117" s="23"/>
      <c r="JBB117" s="23"/>
      <c r="JBC117" s="23"/>
      <c r="JBD117" s="23"/>
      <c r="JBE117" s="23"/>
      <c r="JBF117" s="23"/>
      <c r="JBG117" s="23"/>
      <c r="JBH117" s="22"/>
      <c r="JBI117" s="23"/>
      <c r="JBJ117" s="23"/>
      <c r="JBK117" s="23"/>
      <c r="JBL117" s="23"/>
      <c r="JBM117" s="23"/>
      <c r="JBN117" s="23"/>
      <c r="JBO117" s="23"/>
      <c r="JBP117" s="23"/>
      <c r="JBQ117" s="23"/>
      <c r="JBR117" s="23"/>
      <c r="JBS117" s="23"/>
      <c r="JBT117" s="23"/>
      <c r="JBU117" s="23"/>
      <c r="JBV117" s="23"/>
      <c r="JBW117" s="23"/>
      <c r="JBX117" s="23"/>
      <c r="JBY117" s="23"/>
      <c r="JBZ117" s="23"/>
      <c r="JCA117" s="23"/>
      <c r="JCB117" s="23"/>
      <c r="JCC117" s="23"/>
      <c r="JCD117" s="22"/>
      <c r="JCE117" s="23"/>
      <c r="JCF117" s="23"/>
      <c r="JCG117" s="23"/>
      <c r="JCH117" s="23"/>
      <c r="JCI117" s="23"/>
      <c r="JCJ117" s="23"/>
      <c r="JCK117" s="23"/>
      <c r="JCL117" s="23"/>
      <c r="JCM117" s="23"/>
      <c r="JCN117" s="23"/>
      <c r="JCO117" s="23"/>
      <c r="JCP117" s="23"/>
      <c r="JCQ117" s="23"/>
      <c r="JCR117" s="23"/>
      <c r="JCS117" s="23"/>
      <c r="JCT117" s="23"/>
      <c r="JCU117" s="23"/>
      <c r="JCV117" s="23"/>
      <c r="JCW117" s="23"/>
      <c r="JCX117" s="23"/>
      <c r="JCY117" s="23"/>
      <c r="JCZ117" s="22"/>
      <c r="JDA117" s="23"/>
      <c r="JDB117" s="23"/>
      <c r="JDC117" s="23"/>
      <c r="JDD117" s="23"/>
      <c r="JDE117" s="23"/>
      <c r="JDF117" s="23"/>
      <c r="JDG117" s="23"/>
      <c r="JDH117" s="23"/>
      <c r="JDI117" s="23"/>
      <c r="JDJ117" s="23"/>
      <c r="JDK117" s="23"/>
      <c r="JDL117" s="23"/>
      <c r="JDM117" s="23"/>
      <c r="JDN117" s="23"/>
      <c r="JDO117" s="23"/>
      <c r="JDP117" s="23"/>
      <c r="JDQ117" s="23"/>
      <c r="JDR117" s="23"/>
      <c r="JDS117" s="23"/>
      <c r="JDT117" s="23"/>
      <c r="JDU117" s="23"/>
      <c r="JDV117" s="22"/>
      <c r="JDW117" s="23"/>
      <c r="JDX117" s="23"/>
      <c r="JDY117" s="23"/>
      <c r="JDZ117" s="23"/>
      <c r="JEA117" s="23"/>
      <c r="JEB117" s="23"/>
      <c r="JEC117" s="23"/>
      <c r="JED117" s="23"/>
      <c r="JEE117" s="23"/>
      <c r="JEF117" s="23"/>
      <c r="JEG117" s="23"/>
      <c r="JEH117" s="23"/>
      <c r="JEI117" s="23"/>
      <c r="JEJ117" s="23"/>
      <c r="JEK117" s="23"/>
      <c r="JEL117" s="23"/>
      <c r="JEM117" s="23"/>
      <c r="JEN117" s="23"/>
      <c r="JEO117" s="23"/>
      <c r="JEP117" s="23"/>
      <c r="JEQ117" s="23"/>
      <c r="JER117" s="22"/>
      <c r="JES117" s="23"/>
      <c r="JET117" s="23"/>
      <c r="JEU117" s="23"/>
      <c r="JEV117" s="23"/>
      <c r="JEW117" s="23"/>
      <c r="JEX117" s="23"/>
      <c r="JEY117" s="23"/>
      <c r="JEZ117" s="23"/>
      <c r="JFA117" s="23"/>
      <c r="JFB117" s="23"/>
      <c r="JFC117" s="23"/>
      <c r="JFD117" s="23"/>
      <c r="JFE117" s="23"/>
      <c r="JFF117" s="23"/>
      <c r="JFG117" s="23"/>
      <c r="JFH117" s="23"/>
      <c r="JFI117" s="23"/>
      <c r="JFJ117" s="23"/>
      <c r="JFK117" s="23"/>
      <c r="JFL117" s="23"/>
      <c r="JFM117" s="23"/>
      <c r="JFN117" s="22"/>
      <c r="JFO117" s="23"/>
      <c r="JFP117" s="23"/>
      <c r="JFQ117" s="23"/>
      <c r="JFR117" s="23"/>
      <c r="JFS117" s="23"/>
      <c r="JFT117" s="23"/>
      <c r="JFU117" s="23"/>
      <c r="JFV117" s="23"/>
      <c r="JFW117" s="23"/>
      <c r="JFX117" s="23"/>
      <c r="JFY117" s="23"/>
      <c r="JFZ117" s="23"/>
      <c r="JGA117" s="23"/>
      <c r="JGB117" s="23"/>
      <c r="JGC117" s="23"/>
      <c r="JGD117" s="23"/>
      <c r="JGE117" s="23"/>
      <c r="JGF117" s="23"/>
      <c r="JGG117" s="23"/>
      <c r="JGH117" s="23"/>
      <c r="JGI117" s="23"/>
      <c r="JGJ117" s="22"/>
      <c r="JGK117" s="23"/>
      <c r="JGL117" s="23"/>
      <c r="JGM117" s="23"/>
      <c r="JGN117" s="23"/>
      <c r="JGO117" s="23"/>
      <c r="JGP117" s="23"/>
      <c r="JGQ117" s="23"/>
      <c r="JGR117" s="23"/>
      <c r="JGS117" s="23"/>
      <c r="JGT117" s="23"/>
      <c r="JGU117" s="23"/>
      <c r="JGV117" s="23"/>
      <c r="JGW117" s="23"/>
      <c r="JGX117" s="23"/>
      <c r="JGY117" s="23"/>
      <c r="JGZ117" s="23"/>
      <c r="JHA117" s="23"/>
      <c r="JHB117" s="23"/>
      <c r="JHC117" s="23"/>
      <c r="JHD117" s="23"/>
      <c r="JHE117" s="23"/>
      <c r="JHF117" s="22"/>
      <c r="JHG117" s="23"/>
      <c r="JHH117" s="23"/>
      <c r="JHI117" s="23"/>
      <c r="JHJ117" s="23"/>
      <c r="JHK117" s="23"/>
      <c r="JHL117" s="23"/>
      <c r="JHM117" s="23"/>
      <c r="JHN117" s="23"/>
      <c r="JHO117" s="23"/>
      <c r="JHP117" s="23"/>
      <c r="JHQ117" s="23"/>
      <c r="JHR117" s="23"/>
      <c r="JHS117" s="23"/>
      <c r="JHT117" s="23"/>
      <c r="JHU117" s="23"/>
      <c r="JHV117" s="23"/>
      <c r="JHW117" s="23"/>
      <c r="JHX117" s="23"/>
      <c r="JHY117" s="23"/>
      <c r="JHZ117" s="23"/>
      <c r="JIA117" s="23"/>
      <c r="JIB117" s="22"/>
      <c r="JIC117" s="23"/>
      <c r="JID117" s="23"/>
      <c r="JIE117" s="23"/>
      <c r="JIF117" s="23"/>
      <c r="JIG117" s="23"/>
      <c r="JIH117" s="23"/>
      <c r="JII117" s="23"/>
      <c r="JIJ117" s="23"/>
      <c r="JIK117" s="23"/>
      <c r="JIL117" s="23"/>
      <c r="JIM117" s="23"/>
      <c r="JIN117" s="23"/>
      <c r="JIO117" s="23"/>
      <c r="JIP117" s="23"/>
      <c r="JIQ117" s="23"/>
      <c r="JIR117" s="23"/>
      <c r="JIS117" s="23"/>
      <c r="JIT117" s="23"/>
      <c r="JIU117" s="23"/>
      <c r="JIV117" s="23"/>
      <c r="JIW117" s="23"/>
      <c r="JIX117" s="22"/>
      <c r="JIY117" s="23"/>
      <c r="JIZ117" s="23"/>
      <c r="JJA117" s="23"/>
      <c r="JJB117" s="23"/>
      <c r="JJC117" s="23"/>
      <c r="JJD117" s="23"/>
      <c r="JJE117" s="23"/>
      <c r="JJF117" s="23"/>
      <c r="JJG117" s="23"/>
      <c r="JJH117" s="23"/>
      <c r="JJI117" s="23"/>
      <c r="JJJ117" s="23"/>
      <c r="JJK117" s="23"/>
      <c r="JJL117" s="23"/>
      <c r="JJM117" s="23"/>
      <c r="JJN117" s="23"/>
      <c r="JJO117" s="23"/>
      <c r="JJP117" s="23"/>
      <c r="JJQ117" s="23"/>
      <c r="JJR117" s="23"/>
      <c r="JJS117" s="23"/>
      <c r="JJT117" s="22"/>
      <c r="JJU117" s="23"/>
      <c r="JJV117" s="23"/>
      <c r="JJW117" s="23"/>
      <c r="JJX117" s="23"/>
      <c r="JJY117" s="23"/>
      <c r="JJZ117" s="23"/>
      <c r="JKA117" s="23"/>
      <c r="JKB117" s="23"/>
      <c r="JKC117" s="23"/>
      <c r="JKD117" s="23"/>
      <c r="JKE117" s="23"/>
      <c r="JKF117" s="23"/>
      <c r="JKG117" s="23"/>
      <c r="JKH117" s="23"/>
      <c r="JKI117" s="23"/>
      <c r="JKJ117" s="23"/>
      <c r="JKK117" s="23"/>
      <c r="JKL117" s="23"/>
      <c r="JKM117" s="23"/>
      <c r="JKN117" s="23"/>
      <c r="JKO117" s="23"/>
      <c r="JKP117" s="22"/>
      <c r="JKQ117" s="23"/>
      <c r="JKR117" s="23"/>
      <c r="JKS117" s="23"/>
      <c r="JKT117" s="23"/>
      <c r="JKU117" s="23"/>
      <c r="JKV117" s="23"/>
      <c r="JKW117" s="23"/>
      <c r="JKX117" s="23"/>
      <c r="JKY117" s="23"/>
      <c r="JKZ117" s="23"/>
      <c r="JLA117" s="23"/>
      <c r="JLB117" s="23"/>
      <c r="JLC117" s="23"/>
      <c r="JLD117" s="23"/>
      <c r="JLE117" s="23"/>
      <c r="JLF117" s="23"/>
      <c r="JLG117" s="23"/>
      <c r="JLH117" s="23"/>
      <c r="JLI117" s="23"/>
      <c r="JLJ117" s="23"/>
      <c r="JLK117" s="23"/>
      <c r="JLL117" s="22"/>
      <c r="JLM117" s="23"/>
      <c r="JLN117" s="23"/>
      <c r="JLO117" s="23"/>
      <c r="JLP117" s="23"/>
      <c r="JLQ117" s="23"/>
      <c r="JLR117" s="23"/>
      <c r="JLS117" s="23"/>
      <c r="JLT117" s="23"/>
      <c r="JLU117" s="23"/>
      <c r="JLV117" s="23"/>
      <c r="JLW117" s="23"/>
      <c r="JLX117" s="23"/>
      <c r="JLY117" s="23"/>
      <c r="JLZ117" s="23"/>
      <c r="JMA117" s="23"/>
      <c r="JMB117" s="23"/>
      <c r="JMC117" s="23"/>
      <c r="JMD117" s="23"/>
      <c r="JME117" s="23"/>
      <c r="JMF117" s="23"/>
      <c r="JMG117" s="23"/>
      <c r="JMH117" s="22"/>
      <c r="JMI117" s="23"/>
      <c r="JMJ117" s="23"/>
      <c r="JMK117" s="23"/>
      <c r="JML117" s="23"/>
      <c r="JMM117" s="23"/>
      <c r="JMN117" s="23"/>
      <c r="JMO117" s="23"/>
      <c r="JMP117" s="23"/>
      <c r="JMQ117" s="23"/>
      <c r="JMR117" s="23"/>
      <c r="JMS117" s="23"/>
      <c r="JMT117" s="23"/>
      <c r="JMU117" s="23"/>
      <c r="JMV117" s="23"/>
      <c r="JMW117" s="23"/>
      <c r="JMX117" s="23"/>
      <c r="JMY117" s="23"/>
      <c r="JMZ117" s="23"/>
      <c r="JNA117" s="23"/>
      <c r="JNB117" s="23"/>
      <c r="JNC117" s="23"/>
      <c r="JND117" s="22"/>
      <c r="JNE117" s="23"/>
      <c r="JNF117" s="23"/>
      <c r="JNG117" s="23"/>
      <c r="JNH117" s="23"/>
      <c r="JNI117" s="23"/>
      <c r="JNJ117" s="23"/>
      <c r="JNK117" s="23"/>
      <c r="JNL117" s="23"/>
      <c r="JNM117" s="23"/>
      <c r="JNN117" s="23"/>
      <c r="JNO117" s="23"/>
      <c r="JNP117" s="23"/>
      <c r="JNQ117" s="23"/>
      <c r="JNR117" s="23"/>
      <c r="JNS117" s="23"/>
      <c r="JNT117" s="23"/>
      <c r="JNU117" s="23"/>
      <c r="JNV117" s="23"/>
      <c r="JNW117" s="23"/>
      <c r="JNX117" s="23"/>
      <c r="JNY117" s="23"/>
      <c r="JNZ117" s="22"/>
      <c r="JOA117" s="23"/>
      <c r="JOB117" s="23"/>
      <c r="JOC117" s="23"/>
      <c r="JOD117" s="23"/>
      <c r="JOE117" s="23"/>
      <c r="JOF117" s="23"/>
      <c r="JOG117" s="23"/>
      <c r="JOH117" s="23"/>
      <c r="JOI117" s="23"/>
      <c r="JOJ117" s="23"/>
      <c r="JOK117" s="23"/>
      <c r="JOL117" s="23"/>
      <c r="JOM117" s="23"/>
      <c r="JON117" s="23"/>
      <c r="JOO117" s="23"/>
      <c r="JOP117" s="23"/>
      <c r="JOQ117" s="23"/>
      <c r="JOR117" s="23"/>
      <c r="JOS117" s="23"/>
      <c r="JOT117" s="23"/>
      <c r="JOU117" s="23"/>
      <c r="JOV117" s="22"/>
      <c r="JOW117" s="23"/>
      <c r="JOX117" s="23"/>
      <c r="JOY117" s="23"/>
      <c r="JOZ117" s="23"/>
      <c r="JPA117" s="23"/>
      <c r="JPB117" s="23"/>
      <c r="JPC117" s="23"/>
      <c r="JPD117" s="23"/>
      <c r="JPE117" s="23"/>
      <c r="JPF117" s="23"/>
      <c r="JPG117" s="23"/>
      <c r="JPH117" s="23"/>
      <c r="JPI117" s="23"/>
      <c r="JPJ117" s="23"/>
      <c r="JPK117" s="23"/>
      <c r="JPL117" s="23"/>
      <c r="JPM117" s="23"/>
      <c r="JPN117" s="23"/>
      <c r="JPO117" s="23"/>
      <c r="JPP117" s="23"/>
      <c r="JPQ117" s="23"/>
      <c r="JPR117" s="22"/>
      <c r="JPS117" s="23"/>
      <c r="JPT117" s="23"/>
      <c r="JPU117" s="23"/>
      <c r="JPV117" s="23"/>
      <c r="JPW117" s="23"/>
      <c r="JPX117" s="23"/>
      <c r="JPY117" s="23"/>
      <c r="JPZ117" s="23"/>
      <c r="JQA117" s="23"/>
      <c r="JQB117" s="23"/>
      <c r="JQC117" s="23"/>
      <c r="JQD117" s="23"/>
      <c r="JQE117" s="23"/>
      <c r="JQF117" s="23"/>
      <c r="JQG117" s="23"/>
      <c r="JQH117" s="23"/>
      <c r="JQI117" s="23"/>
      <c r="JQJ117" s="23"/>
      <c r="JQK117" s="23"/>
      <c r="JQL117" s="23"/>
      <c r="JQM117" s="23"/>
      <c r="JQN117" s="22"/>
      <c r="JQO117" s="23"/>
      <c r="JQP117" s="23"/>
      <c r="JQQ117" s="23"/>
      <c r="JQR117" s="23"/>
      <c r="JQS117" s="23"/>
      <c r="JQT117" s="23"/>
      <c r="JQU117" s="23"/>
      <c r="JQV117" s="23"/>
      <c r="JQW117" s="23"/>
      <c r="JQX117" s="23"/>
      <c r="JQY117" s="23"/>
      <c r="JQZ117" s="23"/>
      <c r="JRA117" s="23"/>
      <c r="JRB117" s="23"/>
      <c r="JRC117" s="23"/>
      <c r="JRD117" s="23"/>
      <c r="JRE117" s="23"/>
      <c r="JRF117" s="23"/>
      <c r="JRG117" s="23"/>
      <c r="JRH117" s="23"/>
      <c r="JRI117" s="23"/>
      <c r="JRJ117" s="22"/>
      <c r="JRK117" s="23"/>
      <c r="JRL117" s="23"/>
      <c r="JRM117" s="23"/>
      <c r="JRN117" s="23"/>
      <c r="JRO117" s="23"/>
      <c r="JRP117" s="23"/>
      <c r="JRQ117" s="23"/>
      <c r="JRR117" s="23"/>
      <c r="JRS117" s="23"/>
      <c r="JRT117" s="23"/>
      <c r="JRU117" s="23"/>
      <c r="JRV117" s="23"/>
      <c r="JRW117" s="23"/>
      <c r="JRX117" s="23"/>
      <c r="JRY117" s="23"/>
      <c r="JRZ117" s="23"/>
      <c r="JSA117" s="23"/>
      <c r="JSB117" s="23"/>
      <c r="JSC117" s="23"/>
      <c r="JSD117" s="23"/>
      <c r="JSE117" s="23"/>
      <c r="JSF117" s="22"/>
      <c r="JSG117" s="23"/>
      <c r="JSH117" s="23"/>
      <c r="JSI117" s="23"/>
      <c r="JSJ117" s="23"/>
      <c r="JSK117" s="23"/>
      <c r="JSL117" s="23"/>
      <c r="JSM117" s="23"/>
      <c r="JSN117" s="23"/>
      <c r="JSO117" s="23"/>
      <c r="JSP117" s="23"/>
      <c r="JSQ117" s="23"/>
      <c r="JSR117" s="23"/>
      <c r="JSS117" s="23"/>
      <c r="JST117" s="23"/>
      <c r="JSU117" s="23"/>
      <c r="JSV117" s="23"/>
      <c r="JSW117" s="23"/>
      <c r="JSX117" s="23"/>
      <c r="JSY117" s="23"/>
      <c r="JSZ117" s="23"/>
      <c r="JTA117" s="23"/>
      <c r="JTB117" s="22"/>
      <c r="JTC117" s="23"/>
      <c r="JTD117" s="23"/>
      <c r="JTE117" s="23"/>
      <c r="JTF117" s="23"/>
      <c r="JTG117" s="23"/>
      <c r="JTH117" s="23"/>
      <c r="JTI117" s="23"/>
      <c r="JTJ117" s="23"/>
      <c r="JTK117" s="23"/>
      <c r="JTL117" s="23"/>
      <c r="JTM117" s="23"/>
      <c r="JTN117" s="23"/>
      <c r="JTO117" s="23"/>
      <c r="JTP117" s="23"/>
      <c r="JTQ117" s="23"/>
      <c r="JTR117" s="23"/>
      <c r="JTS117" s="23"/>
      <c r="JTT117" s="23"/>
      <c r="JTU117" s="23"/>
      <c r="JTV117" s="23"/>
      <c r="JTW117" s="23"/>
      <c r="JTX117" s="22"/>
      <c r="JTY117" s="23"/>
      <c r="JTZ117" s="23"/>
      <c r="JUA117" s="23"/>
      <c r="JUB117" s="23"/>
      <c r="JUC117" s="23"/>
      <c r="JUD117" s="23"/>
      <c r="JUE117" s="23"/>
      <c r="JUF117" s="23"/>
      <c r="JUG117" s="23"/>
      <c r="JUH117" s="23"/>
      <c r="JUI117" s="23"/>
      <c r="JUJ117" s="23"/>
      <c r="JUK117" s="23"/>
      <c r="JUL117" s="23"/>
      <c r="JUM117" s="23"/>
      <c r="JUN117" s="23"/>
      <c r="JUO117" s="23"/>
      <c r="JUP117" s="23"/>
      <c r="JUQ117" s="23"/>
      <c r="JUR117" s="23"/>
      <c r="JUS117" s="23"/>
      <c r="JUT117" s="22"/>
      <c r="JUU117" s="23"/>
      <c r="JUV117" s="23"/>
      <c r="JUW117" s="23"/>
      <c r="JUX117" s="23"/>
      <c r="JUY117" s="23"/>
      <c r="JUZ117" s="23"/>
      <c r="JVA117" s="23"/>
      <c r="JVB117" s="23"/>
      <c r="JVC117" s="23"/>
      <c r="JVD117" s="23"/>
      <c r="JVE117" s="23"/>
      <c r="JVF117" s="23"/>
      <c r="JVG117" s="23"/>
      <c r="JVH117" s="23"/>
      <c r="JVI117" s="23"/>
      <c r="JVJ117" s="23"/>
      <c r="JVK117" s="23"/>
      <c r="JVL117" s="23"/>
      <c r="JVM117" s="23"/>
      <c r="JVN117" s="23"/>
      <c r="JVO117" s="23"/>
      <c r="JVP117" s="22"/>
      <c r="JVQ117" s="23"/>
      <c r="JVR117" s="23"/>
      <c r="JVS117" s="23"/>
      <c r="JVT117" s="23"/>
      <c r="JVU117" s="23"/>
      <c r="JVV117" s="23"/>
      <c r="JVW117" s="23"/>
      <c r="JVX117" s="23"/>
      <c r="JVY117" s="23"/>
      <c r="JVZ117" s="23"/>
      <c r="JWA117" s="23"/>
      <c r="JWB117" s="23"/>
      <c r="JWC117" s="23"/>
      <c r="JWD117" s="23"/>
      <c r="JWE117" s="23"/>
      <c r="JWF117" s="23"/>
      <c r="JWG117" s="23"/>
      <c r="JWH117" s="23"/>
      <c r="JWI117" s="23"/>
      <c r="JWJ117" s="23"/>
      <c r="JWK117" s="23"/>
      <c r="JWL117" s="22"/>
      <c r="JWM117" s="23"/>
      <c r="JWN117" s="23"/>
      <c r="JWO117" s="23"/>
      <c r="JWP117" s="23"/>
      <c r="JWQ117" s="23"/>
      <c r="JWR117" s="23"/>
      <c r="JWS117" s="23"/>
      <c r="JWT117" s="23"/>
      <c r="JWU117" s="23"/>
      <c r="JWV117" s="23"/>
      <c r="JWW117" s="23"/>
      <c r="JWX117" s="23"/>
      <c r="JWY117" s="23"/>
      <c r="JWZ117" s="23"/>
      <c r="JXA117" s="23"/>
      <c r="JXB117" s="23"/>
      <c r="JXC117" s="23"/>
      <c r="JXD117" s="23"/>
      <c r="JXE117" s="23"/>
      <c r="JXF117" s="23"/>
      <c r="JXG117" s="23"/>
      <c r="JXH117" s="22"/>
      <c r="JXI117" s="23"/>
      <c r="JXJ117" s="23"/>
      <c r="JXK117" s="23"/>
      <c r="JXL117" s="23"/>
      <c r="JXM117" s="23"/>
      <c r="JXN117" s="23"/>
      <c r="JXO117" s="23"/>
      <c r="JXP117" s="23"/>
      <c r="JXQ117" s="23"/>
      <c r="JXR117" s="23"/>
      <c r="JXS117" s="23"/>
      <c r="JXT117" s="23"/>
      <c r="JXU117" s="23"/>
      <c r="JXV117" s="23"/>
      <c r="JXW117" s="23"/>
      <c r="JXX117" s="23"/>
      <c r="JXY117" s="23"/>
      <c r="JXZ117" s="23"/>
      <c r="JYA117" s="23"/>
      <c r="JYB117" s="23"/>
      <c r="JYC117" s="23"/>
      <c r="JYD117" s="22"/>
      <c r="JYE117" s="23"/>
      <c r="JYF117" s="23"/>
      <c r="JYG117" s="23"/>
      <c r="JYH117" s="23"/>
      <c r="JYI117" s="23"/>
      <c r="JYJ117" s="23"/>
      <c r="JYK117" s="23"/>
      <c r="JYL117" s="23"/>
      <c r="JYM117" s="23"/>
      <c r="JYN117" s="23"/>
      <c r="JYO117" s="23"/>
      <c r="JYP117" s="23"/>
      <c r="JYQ117" s="23"/>
      <c r="JYR117" s="23"/>
      <c r="JYS117" s="23"/>
      <c r="JYT117" s="23"/>
      <c r="JYU117" s="23"/>
      <c r="JYV117" s="23"/>
      <c r="JYW117" s="23"/>
      <c r="JYX117" s="23"/>
      <c r="JYY117" s="23"/>
      <c r="JYZ117" s="22"/>
      <c r="JZA117" s="23"/>
      <c r="JZB117" s="23"/>
      <c r="JZC117" s="23"/>
      <c r="JZD117" s="23"/>
      <c r="JZE117" s="23"/>
      <c r="JZF117" s="23"/>
      <c r="JZG117" s="23"/>
      <c r="JZH117" s="23"/>
      <c r="JZI117" s="23"/>
      <c r="JZJ117" s="23"/>
      <c r="JZK117" s="23"/>
      <c r="JZL117" s="23"/>
      <c r="JZM117" s="23"/>
      <c r="JZN117" s="23"/>
      <c r="JZO117" s="23"/>
      <c r="JZP117" s="23"/>
      <c r="JZQ117" s="23"/>
      <c r="JZR117" s="23"/>
      <c r="JZS117" s="23"/>
      <c r="JZT117" s="23"/>
      <c r="JZU117" s="23"/>
      <c r="JZV117" s="22"/>
      <c r="JZW117" s="23"/>
      <c r="JZX117" s="23"/>
      <c r="JZY117" s="23"/>
      <c r="JZZ117" s="23"/>
      <c r="KAA117" s="23"/>
      <c r="KAB117" s="23"/>
      <c r="KAC117" s="23"/>
      <c r="KAD117" s="23"/>
      <c r="KAE117" s="23"/>
      <c r="KAF117" s="23"/>
      <c r="KAG117" s="23"/>
      <c r="KAH117" s="23"/>
      <c r="KAI117" s="23"/>
      <c r="KAJ117" s="23"/>
      <c r="KAK117" s="23"/>
      <c r="KAL117" s="23"/>
      <c r="KAM117" s="23"/>
      <c r="KAN117" s="23"/>
      <c r="KAO117" s="23"/>
      <c r="KAP117" s="23"/>
      <c r="KAQ117" s="23"/>
      <c r="KAR117" s="22"/>
      <c r="KAS117" s="23"/>
      <c r="KAT117" s="23"/>
      <c r="KAU117" s="23"/>
      <c r="KAV117" s="23"/>
      <c r="KAW117" s="23"/>
      <c r="KAX117" s="23"/>
      <c r="KAY117" s="23"/>
      <c r="KAZ117" s="23"/>
      <c r="KBA117" s="23"/>
      <c r="KBB117" s="23"/>
      <c r="KBC117" s="23"/>
      <c r="KBD117" s="23"/>
      <c r="KBE117" s="23"/>
      <c r="KBF117" s="23"/>
      <c r="KBG117" s="23"/>
      <c r="KBH117" s="23"/>
      <c r="KBI117" s="23"/>
      <c r="KBJ117" s="23"/>
      <c r="KBK117" s="23"/>
      <c r="KBL117" s="23"/>
      <c r="KBM117" s="23"/>
      <c r="KBN117" s="22"/>
      <c r="KBO117" s="23"/>
      <c r="KBP117" s="23"/>
      <c r="KBQ117" s="23"/>
      <c r="KBR117" s="23"/>
      <c r="KBS117" s="23"/>
      <c r="KBT117" s="23"/>
      <c r="KBU117" s="23"/>
      <c r="KBV117" s="23"/>
      <c r="KBW117" s="23"/>
      <c r="KBX117" s="23"/>
      <c r="KBY117" s="23"/>
      <c r="KBZ117" s="23"/>
      <c r="KCA117" s="23"/>
      <c r="KCB117" s="23"/>
      <c r="KCC117" s="23"/>
      <c r="KCD117" s="23"/>
      <c r="KCE117" s="23"/>
      <c r="KCF117" s="23"/>
      <c r="KCG117" s="23"/>
      <c r="KCH117" s="23"/>
      <c r="KCI117" s="23"/>
      <c r="KCJ117" s="22"/>
      <c r="KCK117" s="23"/>
      <c r="KCL117" s="23"/>
      <c r="KCM117" s="23"/>
      <c r="KCN117" s="23"/>
      <c r="KCO117" s="23"/>
      <c r="KCP117" s="23"/>
      <c r="KCQ117" s="23"/>
      <c r="KCR117" s="23"/>
      <c r="KCS117" s="23"/>
      <c r="KCT117" s="23"/>
      <c r="KCU117" s="23"/>
      <c r="KCV117" s="23"/>
      <c r="KCW117" s="23"/>
      <c r="KCX117" s="23"/>
      <c r="KCY117" s="23"/>
      <c r="KCZ117" s="23"/>
      <c r="KDA117" s="23"/>
      <c r="KDB117" s="23"/>
      <c r="KDC117" s="23"/>
      <c r="KDD117" s="23"/>
      <c r="KDE117" s="23"/>
      <c r="KDF117" s="22"/>
      <c r="KDG117" s="23"/>
      <c r="KDH117" s="23"/>
      <c r="KDI117" s="23"/>
      <c r="KDJ117" s="23"/>
      <c r="KDK117" s="23"/>
      <c r="KDL117" s="23"/>
      <c r="KDM117" s="23"/>
      <c r="KDN117" s="23"/>
      <c r="KDO117" s="23"/>
      <c r="KDP117" s="23"/>
      <c r="KDQ117" s="23"/>
      <c r="KDR117" s="23"/>
      <c r="KDS117" s="23"/>
      <c r="KDT117" s="23"/>
      <c r="KDU117" s="23"/>
      <c r="KDV117" s="23"/>
      <c r="KDW117" s="23"/>
      <c r="KDX117" s="23"/>
      <c r="KDY117" s="23"/>
      <c r="KDZ117" s="23"/>
      <c r="KEA117" s="23"/>
      <c r="KEB117" s="22"/>
      <c r="KEC117" s="23"/>
      <c r="KED117" s="23"/>
      <c r="KEE117" s="23"/>
      <c r="KEF117" s="23"/>
      <c r="KEG117" s="23"/>
      <c r="KEH117" s="23"/>
      <c r="KEI117" s="23"/>
      <c r="KEJ117" s="23"/>
      <c r="KEK117" s="23"/>
      <c r="KEL117" s="23"/>
      <c r="KEM117" s="23"/>
      <c r="KEN117" s="23"/>
      <c r="KEO117" s="23"/>
      <c r="KEP117" s="23"/>
      <c r="KEQ117" s="23"/>
      <c r="KER117" s="23"/>
      <c r="KES117" s="23"/>
      <c r="KET117" s="23"/>
      <c r="KEU117" s="23"/>
      <c r="KEV117" s="23"/>
      <c r="KEW117" s="23"/>
      <c r="KEX117" s="22"/>
      <c r="KEY117" s="23"/>
      <c r="KEZ117" s="23"/>
      <c r="KFA117" s="23"/>
      <c r="KFB117" s="23"/>
      <c r="KFC117" s="23"/>
      <c r="KFD117" s="23"/>
      <c r="KFE117" s="23"/>
      <c r="KFF117" s="23"/>
      <c r="KFG117" s="23"/>
      <c r="KFH117" s="23"/>
      <c r="KFI117" s="23"/>
      <c r="KFJ117" s="23"/>
      <c r="KFK117" s="23"/>
      <c r="KFL117" s="23"/>
      <c r="KFM117" s="23"/>
      <c r="KFN117" s="23"/>
      <c r="KFO117" s="23"/>
      <c r="KFP117" s="23"/>
      <c r="KFQ117" s="23"/>
      <c r="KFR117" s="23"/>
      <c r="KFS117" s="23"/>
      <c r="KFT117" s="22"/>
      <c r="KFU117" s="23"/>
      <c r="KFV117" s="23"/>
      <c r="KFW117" s="23"/>
      <c r="KFX117" s="23"/>
      <c r="KFY117" s="23"/>
      <c r="KFZ117" s="23"/>
      <c r="KGA117" s="23"/>
      <c r="KGB117" s="23"/>
      <c r="KGC117" s="23"/>
      <c r="KGD117" s="23"/>
      <c r="KGE117" s="23"/>
      <c r="KGF117" s="23"/>
      <c r="KGG117" s="23"/>
      <c r="KGH117" s="23"/>
      <c r="KGI117" s="23"/>
      <c r="KGJ117" s="23"/>
      <c r="KGK117" s="23"/>
      <c r="KGL117" s="23"/>
      <c r="KGM117" s="23"/>
      <c r="KGN117" s="23"/>
      <c r="KGO117" s="23"/>
      <c r="KGP117" s="22"/>
      <c r="KGQ117" s="23"/>
      <c r="KGR117" s="23"/>
      <c r="KGS117" s="23"/>
      <c r="KGT117" s="23"/>
      <c r="KGU117" s="23"/>
      <c r="KGV117" s="23"/>
      <c r="KGW117" s="23"/>
      <c r="KGX117" s="23"/>
      <c r="KGY117" s="23"/>
      <c r="KGZ117" s="23"/>
      <c r="KHA117" s="23"/>
      <c r="KHB117" s="23"/>
      <c r="KHC117" s="23"/>
      <c r="KHD117" s="23"/>
      <c r="KHE117" s="23"/>
      <c r="KHF117" s="23"/>
      <c r="KHG117" s="23"/>
      <c r="KHH117" s="23"/>
      <c r="KHI117" s="23"/>
      <c r="KHJ117" s="23"/>
      <c r="KHK117" s="23"/>
      <c r="KHL117" s="22"/>
      <c r="KHM117" s="23"/>
      <c r="KHN117" s="23"/>
      <c r="KHO117" s="23"/>
      <c r="KHP117" s="23"/>
      <c r="KHQ117" s="23"/>
      <c r="KHR117" s="23"/>
      <c r="KHS117" s="23"/>
      <c r="KHT117" s="23"/>
      <c r="KHU117" s="23"/>
      <c r="KHV117" s="23"/>
      <c r="KHW117" s="23"/>
      <c r="KHX117" s="23"/>
      <c r="KHY117" s="23"/>
      <c r="KHZ117" s="23"/>
      <c r="KIA117" s="23"/>
      <c r="KIB117" s="23"/>
      <c r="KIC117" s="23"/>
      <c r="KID117" s="23"/>
      <c r="KIE117" s="23"/>
      <c r="KIF117" s="23"/>
      <c r="KIG117" s="23"/>
      <c r="KIH117" s="22"/>
      <c r="KII117" s="23"/>
      <c r="KIJ117" s="23"/>
      <c r="KIK117" s="23"/>
      <c r="KIL117" s="23"/>
      <c r="KIM117" s="23"/>
      <c r="KIN117" s="23"/>
      <c r="KIO117" s="23"/>
      <c r="KIP117" s="23"/>
      <c r="KIQ117" s="23"/>
      <c r="KIR117" s="23"/>
      <c r="KIS117" s="23"/>
      <c r="KIT117" s="23"/>
      <c r="KIU117" s="23"/>
      <c r="KIV117" s="23"/>
      <c r="KIW117" s="23"/>
      <c r="KIX117" s="23"/>
      <c r="KIY117" s="23"/>
      <c r="KIZ117" s="23"/>
      <c r="KJA117" s="23"/>
      <c r="KJB117" s="23"/>
      <c r="KJC117" s="23"/>
      <c r="KJD117" s="22"/>
      <c r="KJE117" s="23"/>
      <c r="KJF117" s="23"/>
      <c r="KJG117" s="23"/>
      <c r="KJH117" s="23"/>
      <c r="KJI117" s="23"/>
      <c r="KJJ117" s="23"/>
      <c r="KJK117" s="23"/>
      <c r="KJL117" s="23"/>
      <c r="KJM117" s="23"/>
      <c r="KJN117" s="23"/>
      <c r="KJO117" s="23"/>
      <c r="KJP117" s="23"/>
      <c r="KJQ117" s="23"/>
      <c r="KJR117" s="23"/>
      <c r="KJS117" s="23"/>
      <c r="KJT117" s="23"/>
      <c r="KJU117" s="23"/>
      <c r="KJV117" s="23"/>
      <c r="KJW117" s="23"/>
      <c r="KJX117" s="23"/>
      <c r="KJY117" s="23"/>
      <c r="KJZ117" s="22"/>
      <c r="KKA117" s="23"/>
      <c r="KKB117" s="23"/>
      <c r="KKC117" s="23"/>
      <c r="KKD117" s="23"/>
      <c r="KKE117" s="23"/>
      <c r="KKF117" s="23"/>
      <c r="KKG117" s="23"/>
      <c r="KKH117" s="23"/>
      <c r="KKI117" s="23"/>
      <c r="KKJ117" s="23"/>
      <c r="KKK117" s="23"/>
      <c r="KKL117" s="23"/>
      <c r="KKM117" s="23"/>
      <c r="KKN117" s="23"/>
      <c r="KKO117" s="23"/>
      <c r="KKP117" s="23"/>
      <c r="KKQ117" s="23"/>
      <c r="KKR117" s="23"/>
      <c r="KKS117" s="23"/>
      <c r="KKT117" s="23"/>
      <c r="KKU117" s="23"/>
      <c r="KKV117" s="22"/>
      <c r="KKW117" s="23"/>
      <c r="KKX117" s="23"/>
      <c r="KKY117" s="23"/>
      <c r="KKZ117" s="23"/>
      <c r="KLA117" s="23"/>
      <c r="KLB117" s="23"/>
      <c r="KLC117" s="23"/>
      <c r="KLD117" s="23"/>
      <c r="KLE117" s="23"/>
      <c r="KLF117" s="23"/>
      <c r="KLG117" s="23"/>
      <c r="KLH117" s="23"/>
      <c r="KLI117" s="23"/>
      <c r="KLJ117" s="23"/>
      <c r="KLK117" s="23"/>
      <c r="KLL117" s="23"/>
      <c r="KLM117" s="23"/>
      <c r="KLN117" s="23"/>
      <c r="KLO117" s="23"/>
      <c r="KLP117" s="23"/>
      <c r="KLQ117" s="23"/>
      <c r="KLR117" s="22"/>
      <c r="KLS117" s="23"/>
      <c r="KLT117" s="23"/>
      <c r="KLU117" s="23"/>
      <c r="KLV117" s="23"/>
      <c r="KLW117" s="23"/>
      <c r="KLX117" s="23"/>
      <c r="KLY117" s="23"/>
      <c r="KLZ117" s="23"/>
      <c r="KMA117" s="23"/>
      <c r="KMB117" s="23"/>
      <c r="KMC117" s="23"/>
      <c r="KMD117" s="23"/>
      <c r="KME117" s="23"/>
      <c r="KMF117" s="23"/>
      <c r="KMG117" s="23"/>
      <c r="KMH117" s="23"/>
      <c r="KMI117" s="23"/>
      <c r="KMJ117" s="23"/>
      <c r="KMK117" s="23"/>
      <c r="KML117" s="23"/>
      <c r="KMM117" s="23"/>
      <c r="KMN117" s="22"/>
      <c r="KMO117" s="23"/>
      <c r="KMP117" s="23"/>
      <c r="KMQ117" s="23"/>
      <c r="KMR117" s="23"/>
      <c r="KMS117" s="23"/>
      <c r="KMT117" s="23"/>
      <c r="KMU117" s="23"/>
      <c r="KMV117" s="23"/>
      <c r="KMW117" s="23"/>
      <c r="KMX117" s="23"/>
      <c r="KMY117" s="23"/>
      <c r="KMZ117" s="23"/>
      <c r="KNA117" s="23"/>
      <c r="KNB117" s="23"/>
      <c r="KNC117" s="23"/>
      <c r="KND117" s="23"/>
      <c r="KNE117" s="23"/>
      <c r="KNF117" s="23"/>
      <c r="KNG117" s="23"/>
      <c r="KNH117" s="23"/>
      <c r="KNI117" s="23"/>
      <c r="KNJ117" s="22"/>
      <c r="KNK117" s="23"/>
      <c r="KNL117" s="23"/>
      <c r="KNM117" s="23"/>
      <c r="KNN117" s="23"/>
      <c r="KNO117" s="23"/>
      <c r="KNP117" s="23"/>
      <c r="KNQ117" s="23"/>
      <c r="KNR117" s="23"/>
      <c r="KNS117" s="23"/>
      <c r="KNT117" s="23"/>
      <c r="KNU117" s="23"/>
      <c r="KNV117" s="23"/>
      <c r="KNW117" s="23"/>
      <c r="KNX117" s="23"/>
      <c r="KNY117" s="23"/>
      <c r="KNZ117" s="23"/>
      <c r="KOA117" s="23"/>
      <c r="KOB117" s="23"/>
      <c r="KOC117" s="23"/>
      <c r="KOD117" s="23"/>
      <c r="KOE117" s="23"/>
      <c r="KOF117" s="22"/>
      <c r="KOG117" s="23"/>
      <c r="KOH117" s="23"/>
      <c r="KOI117" s="23"/>
      <c r="KOJ117" s="23"/>
      <c r="KOK117" s="23"/>
      <c r="KOL117" s="23"/>
      <c r="KOM117" s="23"/>
      <c r="KON117" s="23"/>
      <c r="KOO117" s="23"/>
      <c r="KOP117" s="23"/>
      <c r="KOQ117" s="23"/>
      <c r="KOR117" s="23"/>
      <c r="KOS117" s="23"/>
      <c r="KOT117" s="23"/>
      <c r="KOU117" s="23"/>
      <c r="KOV117" s="23"/>
      <c r="KOW117" s="23"/>
      <c r="KOX117" s="23"/>
      <c r="KOY117" s="23"/>
      <c r="KOZ117" s="23"/>
      <c r="KPA117" s="23"/>
      <c r="KPB117" s="22"/>
      <c r="KPC117" s="23"/>
      <c r="KPD117" s="23"/>
      <c r="KPE117" s="23"/>
      <c r="KPF117" s="23"/>
      <c r="KPG117" s="23"/>
      <c r="KPH117" s="23"/>
      <c r="KPI117" s="23"/>
      <c r="KPJ117" s="23"/>
      <c r="KPK117" s="23"/>
      <c r="KPL117" s="23"/>
      <c r="KPM117" s="23"/>
      <c r="KPN117" s="23"/>
      <c r="KPO117" s="23"/>
      <c r="KPP117" s="23"/>
      <c r="KPQ117" s="23"/>
      <c r="KPR117" s="23"/>
      <c r="KPS117" s="23"/>
      <c r="KPT117" s="23"/>
      <c r="KPU117" s="23"/>
      <c r="KPV117" s="23"/>
      <c r="KPW117" s="23"/>
      <c r="KPX117" s="22"/>
      <c r="KPY117" s="23"/>
      <c r="KPZ117" s="23"/>
      <c r="KQA117" s="23"/>
      <c r="KQB117" s="23"/>
      <c r="KQC117" s="23"/>
      <c r="KQD117" s="23"/>
      <c r="KQE117" s="23"/>
      <c r="KQF117" s="23"/>
      <c r="KQG117" s="23"/>
      <c r="KQH117" s="23"/>
      <c r="KQI117" s="23"/>
      <c r="KQJ117" s="23"/>
      <c r="KQK117" s="23"/>
      <c r="KQL117" s="23"/>
      <c r="KQM117" s="23"/>
      <c r="KQN117" s="23"/>
      <c r="KQO117" s="23"/>
      <c r="KQP117" s="23"/>
      <c r="KQQ117" s="23"/>
      <c r="KQR117" s="23"/>
      <c r="KQS117" s="23"/>
      <c r="KQT117" s="22"/>
      <c r="KQU117" s="23"/>
      <c r="KQV117" s="23"/>
      <c r="KQW117" s="23"/>
      <c r="KQX117" s="23"/>
      <c r="KQY117" s="23"/>
      <c r="KQZ117" s="23"/>
      <c r="KRA117" s="23"/>
      <c r="KRB117" s="23"/>
      <c r="KRC117" s="23"/>
      <c r="KRD117" s="23"/>
      <c r="KRE117" s="23"/>
      <c r="KRF117" s="23"/>
      <c r="KRG117" s="23"/>
      <c r="KRH117" s="23"/>
      <c r="KRI117" s="23"/>
      <c r="KRJ117" s="23"/>
      <c r="KRK117" s="23"/>
      <c r="KRL117" s="23"/>
      <c r="KRM117" s="23"/>
      <c r="KRN117" s="23"/>
      <c r="KRO117" s="23"/>
      <c r="KRP117" s="22"/>
      <c r="KRQ117" s="23"/>
      <c r="KRR117" s="23"/>
      <c r="KRS117" s="23"/>
      <c r="KRT117" s="23"/>
      <c r="KRU117" s="23"/>
      <c r="KRV117" s="23"/>
      <c r="KRW117" s="23"/>
      <c r="KRX117" s="23"/>
      <c r="KRY117" s="23"/>
      <c r="KRZ117" s="23"/>
      <c r="KSA117" s="23"/>
      <c r="KSB117" s="23"/>
      <c r="KSC117" s="23"/>
      <c r="KSD117" s="23"/>
      <c r="KSE117" s="23"/>
      <c r="KSF117" s="23"/>
      <c r="KSG117" s="23"/>
      <c r="KSH117" s="23"/>
      <c r="KSI117" s="23"/>
      <c r="KSJ117" s="23"/>
      <c r="KSK117" s="23"/>
      <c r="KSL117" s="22"/>
      <c r="KSM117" s="23"/>
      <c r="KSN117" s="23"/>
      <c r="KSO117" s="23"/>
      <c r="KSP117" s="23"/>
      <c r="KSQ117" s="23"/>
      <c r="KSR117" s="23"/>
      <c r="KSS117" s="23"/>
      <c r="KST117" s="23"/>
      <c r="KSU117" s="23"/>
      <c r="KSV117" s="23"/>
      <c r="KSW117" s="23"/>
      <c r="KSX117" s="23"/>
      <c r="KSY117" s="23"/>
      <c r="KSZ117" s="23"/>
      <c r="KTA117" s="23"/>
      <c r="KTB117" s="23"/>
      <c r="KTC117" s="23"/>
      <c r="KTD117" s="23"/>
      <c r="KTE117" s="23"/>
      <c r="KTF117" s="23"/>
      <c r="KTG117" s="23"/>
      <c r="KTH117" s="22"/>
      <c r="KTI117" s="23"/>
      <c r="KTJ117" s="23"/>
      <c r="KTK117" s="23"/>
      <c r="KTL117" s="23"/>
      <c r="KTM117" s="23"/>
      <c r="KTN117" s="23"/>
      <c r="KTO117" s="23"/>
      <c r="KTP117" s="23"/>
      <c r="KTQ117" s="23"/>
      <c r="KTR117" s="23"/>
      <c r="KTS117" s="23"/>
      <c r="KTT117" s="23"/>
      <c r="KTU117" s="23"/>
      <c r="KTV117" s="23"/>
      <c r="KTW117" s="23"/>
      <c r="KTX117" s="23"/>
      <c r="KTY117" s="23"/>
      <c r="KTZ117" s="23"/>
      <c r="KUA117" s="23"/>
      <c r="KUB117" s="23"/>
      <c r="KUC117" s="23"/>
      <c r="KUD117" s="22"/>
      <c r="KUE117" s="23"/>
      <c r="KUF117" s="23"/>
      <c r="KUG117" s="23"/>
      <c r="KUH117" s="23"/>
      <c r="KUI117" s="23"/>
      <c r="KUJ117" s="23"/>
      <c r="KUK117" s="23"/>
      <c r="KUL117" s="23"/>
      <c r="KUM117" s="23"/>
      <c r="KUN117" s="23"/>
      <c r="KUO117" s="23"/>
      <c r="KUP117" s="23"/>
      <c r="KUQ117" s="23"/>
      <c r="KUR117" s="23"/>
      <c r="KUS117" s="23"/>
      <c r="KUT117" s="23"/>
      <c r="KUU117" s="23"/>
      <c r="KUV117" s="23"/>
      <c r="KUW117" s="23"/>
      <c r="KUX117" s="23"/>
      <c r="KUY117" s="23"/>
      <c r="KUZ117" s="22"/>
      <c r="KVA117" s="23"/>
      <c r="KVB117" s="23"/>
      <c r="KVC117" s="23"/>
      <c r="KVD117" s="23"/>
      <c r="KVE117" s="23"/>
      <c r="KVF117" s="23"/>
      <c r="KVG117" s="23"/>
      <c r="KVH117" s="23"/>
      <c r="KVI117" s="23"/>
      <c r="KVJ117" s="23"/>
      <c r="KVK117" s="23"/>
      <c r="KVL117" s="23"/>
      <c r="KVM117" s="23"/>
      <c r="KVN117" s="23"/>
      <c r="KVO117" s="23"/>
      <c r="KVP117" s="23"/>
      <c r="KVQ117" s="23"/>
      <c r="KVR117" s="23"/>
      <c r="KVS117" s="23"/>
      <c r="KVT117" s="23"/>
      <c r="KVU117" s="23"/>
      <c r="KVV117" s="22"/>
      <c r="KVW117" s="23"/>
      <c r="KVX117" s="23"/>
      <c r="KVY117" s="23"/>
      <c r="KVZ117" s="23"/>
      <c r="KWA117" s="23"/>
      <c r="KWB117" s="23"/>
      <c r="KWC117" s="23"/>
      <c r="KWD117" s="23"/>
      <c r="KWE117" s="23"/>
      <c r="KWF117" s="23"/>
      <c r="KWG117" s="23"/>
      <c r="KWH117" s="23"/>
      <c r="KWI117" s="23"/>
      <c r="KWJ117" s="23"/>
      <c r="KWK117" s="23"/>
      <c r="KWL117" s="23"/>
      <c r="KWM117" s="23"/>
      <c r="KWN117" s="23"/>
      <c r="KWO117" s="23"/>
      <c r="KWP117" s="23"/>
      <c r="KWQ117" s="23"/>
      <c r="KWR117" s="22"/>
      <c r="KWS117" s="23"/>
      <c r="KWT117" s="23"/>
      <c r="KWU117" s="23"/>
      <c r="KWV117" s="23"/>
      <c r="KWW117" s="23"/>
      <c r="KWX117" s="23"/>
      <c r="KWY117" s="23"/>
      <c r="KWZ117" s="23"/>
      <c r="KXA117" s="23"/>
      <c r="KXB117" s="23"/>
      <c r="KXC117" s="23"/>
      <c r="KXD117" s="23"/>
      <c r="KXE117" s="23"/>
      <c r="KXF117" s="23"/>
      <c r="KXG117" s="23"/>
      <c r="KXH117" s="23"/>
      <c r="KXI117" s="23"/>
      <c r="KXJ117" s="23"/>
      <c r="KXK117" s="23"/>
      <c r="KXL117" s="23"/>
      <c r="KXM117" s="23"/>
      <c r="KXN117" s="22"/>
      <c r="KXO117" s="23"/>
      <c r="KXP117" s="23"/>
      <c r="KXQ117" s="23"/>
      <c r="KXR117" s="23"/>
      <c r="KXS117" s="23"/>
      <c r="KXT117" s="23"/>
      <c r="KXU117" s="23"/>
      <c r="KXV117" s="23"/>
      <c r="KXW117" s="23"/>
      <c r="KXX117" s="23"/>
      <c r="KXY117" s="23"/>
      <c r="KXZ117" s="23"/>
      <c r="KYA117" s="23"/>
      <c r="KYB117" s="23"/>
      <c r="KYC117" s="23"/>
      <c r="KYD117" s="23"/>
      <c r="KYE117" s="23"/>
      <c r="KYF117" s="23"/>
      <c r="KYG117" s="23"/>
      <c r="KYH117" s="23"/>
      <c r="KYI117" s="23"/>
      <c r="KYJ117" s="22"/>
      <c r="KYK117" s="23"/>
      <c r="KYL117" s="23"/>
      <c r="KYM117" s="23"/>
      <c r="KYN117" s="23"/>
      <c r="KYO117" s="23"/>
      <c r="KYP117" s="23"/>
      <c r="KYQ117" s="23"/>
      <c r="KYR117" s="23"/>
      <c r="KYS117" s="23"/>
      <c r="KYT117" s="23"/>
      <c r="KYU117" s="23"/>
      <c r="KYV117" s="23"/>
      <c r="KYW117" s="23"/>
      <c r="KYX117" s="23"/>
      <c r="KYY117" s="23"/>
      <c r="KYZ117" s="23"/>
      <c r="KZA117" s="23"/>
      <c r="KZB117" s="23"/>
      <c r="KZC117" s="23"/>
      <c r="KZD117" s="23"/>
      <c r="KZE117" s="23"/>
      <c r="KZF117" s="22"/>
      <c r="KZG117" s="23"/>
      <c r="KZH117" s="23"/>
      <c r="KZI117" s="23"/>
      <c r="KZJ117" s="23"/>
      <c r="KZK117" s="23"/>
      <c r="KZL117" s="23"/>
      <c r="KZM117" s="23"/>
      <c r="KZN117" s="23"/>
      <c r="KZO117" s="23"/>
      <c r="KZP117" s="23"/>
      <c r="KZQ117" s="23"/>
      <c r="KZR117" s="23"/>
      <c r="KZS117" s="23"/>
      <c r="KZT117" s="23"/>
      <c r="KZU117" s="23"/>
      <c r="KZV117" s="23"/>
      <c r="KZW117" s="23"/>
      <c r="KZX117" s="23"/>
      <c r="KZY117" s="23"/>
      <c r="KZZ117" s="23"/>
      <c r="LAA117" s="23"/>
      <c r="LAB117" s="22"/>
      <c r="LAC117" s="23"/>
      <c r="LAD117" s="23"/>
      <c r="LAE117" s="23"/>
      <c r="LAF117" s="23"/>
      <c r="LAG117" s="23"/>
      <c r="LAH117" s="23"/>
      <c r="LAI117" s="23"/>
      <c r="LAJ117" s="23"/>
      <c r="LAK117" s="23"/>
      <c r="LAL117" s="23"/>
      <c r="LAM117" s="23"/>
      <c r="LAN117" s="23"/>
      <c r="LAO117" s="23"/>
      <c r="LAP117" s="23"/>
      <c r="LAQ117" s="23"/>
      <c r="LAR117" s="23"/>
      <c r="LAS117" s="23"/>
      <c r="LAT117" s="23"/>
      <c r="LAU117" s="23"/>
      <c r="LAV117" s="23"/>
      <c r="LAW117" s="23"/>
      <c r="LAX117" s="22"/>
      <c r="LAY117" s="23"/>
      <c r="LAZ117" s="23"/>
      <c r="LBA117" s="23"/>
      <c r="LBB117" s="23"/>
      <c r="LBC117" s="23"/>
      <c r="LBD117" s="23"/>
      <c r="LBE117" s="23"/>
      <c r="LBF117" s="23"/>
      <c r="LBG117" s="23"/>
      <c r="LBH117" s="23"/>
      <c r="LBI117" s="23"/>
      <c r="LBJ117" s="23"/>
      <c r="LBK117" s="23"/>
      <c r="LBL117" s="23"/>
      <c r="LBM117" s="23"/>
      <c r="LBN117" s="23"/>
      <c r="LBO117" s="23"/>
      <c r="LBP117" s="23"/>
      <c r="LBQ117" s="23"/>
      <c r="LBR117" s="23"/>
      <c r="LBS117" s="23"/>
      <c r="LBT117" s="22"/>
      <c r="LBU117" s="23"/>
      <c r="LBV117" s="23"/>
      <c r="LBW117" s="23"/>
      <c r="LBX117" s="23"/>
      <c r="LBY117" s="23"/>
      <c r="LBZ117" s="23"/>
      <c r="LCA117" s="23"/>
      <c r="LCB117" s="23"/>
      <c r="LCC117" s="23"/>
      <c r="LCD117" s="23"/>
      <c r="LCE117" s="23"/>
      <c r="LCF117" s="23"/>
      <c r="LCG117" s="23"/>
      <c r="LCH117" s="23"/>
      <c r="LCI117" s="23"/>
      <c r="LCJ117" s="23"/>
      <c r="LCK117" s="23"/>
      <c r="LCL117" s="23"/>
      <c r="LCM117" s="23"/>
      <c r="LCN117" s="23"/>
      <c r="LCO117" s="23"/>
      <c r="LCP117" s="22"/>
      <c r="LCQ117" s="23"/>
      <c r="LCR117" s="23"/>
      <c r="LCS117" s="23"/>
      <c r="LCT117" s="23"/>
      <c r="LCU117" s="23"/>
      <c r="LCV117" s="23"/>
      <c r="LCW117" s="23"/>
      <c r="LCX117" s="23"/>
      <c r="LCY117" s="23"/>
      <c r="LCZ117" s="23"/>
      <c r="LDA117" s="23"/>
      <c r="LDB117" s="23"/>
      <c r="LDC117" s="23"/>
      <c r="LDD117" s="23"/>
      <c r="LDE117" s="23"/>
      <c r="LDF117" s="23"/>
      <c r="LDG117" s="23"/>
      <c r="LDH117" s="23"/>
      <c r="LDI117" s="23"/>
      <c r="LDJ117" s="23"/>
      <c r="LDK117" s="23"/>
      <c r="LDL117" s="22"/>
      <c r="LDM117" s="23"/>
      <c r="LDN117" s="23"/>
      <c r="LDO117" s="23"/>
      <c r="LDP117" s="23"/>
      <c r="LDQ117" s="23"/>
      <c r="LDR117" s="23"/>
      <c r="LDS117" s="23"/>
      <c r="LDT117" s="23"/>
      <c r="LDU117" s="23"/>
      <c r="LDV117" s="23"/>
      <c r="LDW117" s="23"/>
      <c r="LDX117" s="23"/>
      <c r="LDY117" s="23"/>
      <c r="LDZ117" s="23"/>
      <c r="LEA117" s="23"/>
      <c r="LEB117" s="23"/>
      <c r="LEC117" s="23"/>
      <c r="LED117" s="23"/>
      <c r="LEE117" s="23"/>
      <c r="LEF117" s="23"/>
      <c r="LEG117" s="23"/>
      <c r="LEH117" s="22"/>
      <c r="LEI117" s="23"/>
      <c r="LEJ117" s="23"/>
      <c r="LEK117" s="23"/>
      <c r="LEL117" s="23"/>
      <c r="LEM117" s="23"/>
      <c r="LEN117" s="23"/>
      <c r="LEO117" s="23"/>
      <c r="LEP117" s="23"/>
      <c r="LEQ117" s="23"/>
      <c r="LER117" s="23"/>
      <c r="LES117" s="23"/>
      <c r="LET117" s="23"/>
      <c r="LEU117" s="23"/>
      <c r="LEV117" s="23"/>
      <c r="LEW117" s="23"/>
      <c r="LEX117" s="23"/>
      <c r="LEY117" s="23"/>
      <c r="LEZ117" s="23"/>
      <c r="LFA117" s="23"/>
      <c r="LFB117" s="23"/>
      <c r="LFC117" s="23"/>
      <c r="LFD117" s="22"/>
      <c r="LFE117" s="23"/>
      <c r="LFF117" s="23"/>
      <c r="LFG117" s="23"/>
      <c r="LFH117" s="23"/>
      <c r="LFI117" s="23"/>
      <c r="LFJ117" s="23"/>
      <c r="LFK117" s="23"/>
      <c r="LFL117" s="23"/>
      <c r="LFM117" s="23"/>
      <c r="LFN117" s="23"/>
      <c r="LFO117" s="23"/>
      <c r="LFP117" s="23"/>
      <c r="LFQ117" s="23"/>
      <c r="LFR117" s="23"/>
      <c r="LFS117" s="23"/>
      <c r="LFT117" s="23"/>
      <c r="LFU117" s="23"/>
      <c r="LFV117" s="23"/>
      <c r="LFW117" s="23"/>
      <c r="LFX117" s="23"/>
      <c r="LFY117" s="23"/>
      <c r="LFZ117" s="22"/>
      <c r="LGA117" s="23"/>
      <c r="LGB117" s="23"/>
      <c r="LGC117" s="23"/>
      <c r="LGD117" s="23"/>
      <c r="LGE117" s="23"/>
      <c r="LGF117" s="23"/>
      <c r="LGG117" s="23"/>
      <c r="LGH117" s="23"/>
      <c r="LGI117" s="23"/>
      <c r="LGJ117" s="23"/>
      <c r="LGK117" s="23"/>
      <c r="LGL117" s="23"/>
      <c r="LGM117" s="23"/>
      <c r="LGN117" s="23"/>
      <c r="LGO117" s="23"/>
      <c r="LGP117" s="23"/>
      <c r="LGQ117" s="23"/>
      <c r="LGR117" s="23"/>
      <c r="LGS117" s="23"/>
      <c r="LGT117" s="23"/>
      <c r="LGU117" s="23"/>
      <c r="LGV117" s="22"/>
      <c r="LGW117" s="23"/>
      <c r="LGX117" s="23"/>
      <c r="LGY117" s="23"/>
      <c r="LGZ117" s="23"/>
      <c r="LHA117" s="23"/>
      <c r="LHB117" s="23"/>
      <c r="LHC117" s="23"/>
      <c r="LHD117" s="23"/>
      <c r="LHE117" s="23"/>
      <c r="LHF117" s="23"/>
      <c r="LHG117" s="23"/>
      <c r="LHH117" s="23"/>
      <c r="LHI117" s="23"/>
      <c r="LHJ117" s="23"/>
      <c r="LHK117" s="23"/>
      <c r="LHL117" s="23"/>
      <c r="LHM117" s="23"/>
      <c r="LHN117" s="23"/>
      <c r="LHO117" s="23"/>
      <c r="LHP117" s="23"/>
      <c r="LHQ117" s="23"/>
      <c r="LHR117" s="22"/>
      <c r="LHS117" s="23"/>
      <c r="LHT117" s="23"/>
      <c r="LHU117" s="23"/>
      <c r="LHV117" s="23"/>
      <c r="LHW117" s="23"/>
      <c r="LHX117" s="23"/>
      <c r="LHY117" s="23"/>
      <c r="LHZ117" s="23"/>
      <c r="LIA117" s="23"/>
      <c r="LIB117" s="23"/>
      <c r="LIC117" s="23"/>
      <c r="LID117" s="23"/>
      <c r="LIE117" s="23"/>
      <c r="LIF117" s="23"/>
      <c r="LIG117" s="23"/>
      <c r="LIH117" s="23"/>
      <c r="LII117" s="23"/>
      <c r="LIJ117" s="23"/>
      <c r="LIK117" s="23"/>
      <c r="LIL117" s="23"/>
      <c r="LIM117" s="23"/>
      <c r="LIN117" s="22"/>
      <c r="LIO117" s="23"/>
      <c r="LIP117" s="23"/>
      <c r="LIQ117" s="23"/>
      <c r="LIR117" s="23"/>
      <c r="LIS117" s="23"/>
      <c r="LIT117" s="23"/>
      <c r="LIU117" s="23"/>
      <c r="LIV117" s="23"/>
      <c r="LIW117" s="23"/>
      <c r="LIX117" s="23"/>
      <c r="LIY117" s="23"/>
      <c r="LIZ117" s="23"/>
      <c r="LJA117" s="23"/>
      <c r="LJB117" s="23"/>
      <c r="LJC117" s="23"/>
      <c r="LJD117" s="23"/>
      <c r="LJE117" s="23"/>
      <c r="LJF117" s="23"/>
      <c r="LJG117" s="23"/>
      <c r="LJH117" s="23"/>
      <c r="LJI117" s="23"/>
      <c r="LJJ117" s="22"/>
      <c r="LJK117" s="23"/>
      <c r="LJL117" s="23"/>
      <c r="LJM117" s="23"/>
      <c r="LJN117" s="23"/>
      <c r="LJO117" s="23"/>
      <c r="LJP117" s="23"/>
      <c r="LJQ117" s="23"/>
      <c r="LJR117" s="23"/>
      <c r="LJS117" s="23"/>
      <c r="LJT117" s="23"/>
      <c r="LJU117" s="23"/>
      <c r="LJV117" s="23"/>
      <c r="LJW117" s="23"/>
      <c r="LJX117" s="23"/>
      <c r="LJY117" s="23"/>
      <c r="LJZ117" s="23"/>
      <c r="LKA117" s="23"/>
      <c r="LKB117" s="23"/>
      <c r="LKC117" s="23"/>
      <c r="LKD117" s="23"/>
      <c r="LKE117" s="23"/>
      <c r="LKF117" s="22"/>
      <c r="LKG117" s="23"/>
      <c r="LKH117" s="23"/>
      <c r="LKI117" s="23"/>
      <c r="LKJ117" s="23"/>
      <c r="LKK117" s="23"/>
      <c r="LKL117" s="23"/>
      <c r="LKM117" s="23"/>
      <c r="LKN117" s="23"/>
      <c r="LKO117" s="23"/>
      <c r="LKP117" s="23"/>
      <c r="LKQ117" s="23"/>
      <c r="LKR117" s="23"/>
      <c r="LKS117" s="23"/>
      <c r="LKT117" s="23"/>
      <c r="LKU117" s="23"/>
      <c r="LKV117" s="23"/>
      <c r="LKW117" s="23"/>
      <c r="LKX117" s="23"/>
      <c r="LKY117" s="23"/>
      <c r="LKZ117" s="23"/>
      <c r="LLA117" s="23"/>
      <c r="LLB117" s="22"/>
      <c r="LLC117" s="23"/>
      <c r="LLD117" s="23"/>
      <c r="LLE117" s="23"/>
      <c r="LLF117" s="23"/>
      <c r="LLG117" s="23"/>
      <c r="LLH117" s="23"/>
      <c r="LLI117" s="23"/>
      <c r="LLJ117" s="23"/>
      <c r="LLK117" s="23"/>
      <c r="LLL117" s="23"/>
      <c r="LLM117" s="23"/>
      <c r="LLN117" s="23"/>
      <c r="LLO117" s="23"/>
      <c r="LLP117" s="23"/>
      <c r="LLQ117" s="23"/>
      <c r="LLR117" s="23"/>
      <c r="LLS117" s="23"/>
      <c r="LLT117" s="23"/>
      <c r="LLU117" s="23"/>
      <c r="LLV117" s="23"/>
      <c r="LLW117" s="23"/>
      <c r="LLX117" s="22"/>
      <c r="LLY117" s="23"/>
      <c r="LLZ117" s="23"/>
      <c r="LMA117" s="23"/>
      <c r="LMB117" s="23"/>
      <c r="LMC117" s="23"/>
      <c r="LMD117" s="23"/>
      <c r="LME117" s="23"/>
      <c r="LMF117" s="23"/>
      <c r="LMG117" s="23"/>
      <c r="LMH117" s="23"/>
      <c r="LMI117" s="23"/>
      <c r="LMJ117" s="23"/>
      <c r="LMK117" s="23"/>
      <c r="LML117" s="23"/>
      <c r="LMM117" s="23"/>
      <c r="LMN117" s="23"/>
      <c r="LMO117" s="23"/>
      <c r="LMP117" s="23"/>
      <c r="LMQ117" s="23"/>
      <c r="LMR117" s="23"/>
      <c r="LMS117" s="23"/>
      <c r="LMT117" s="22"/>
      <c r="LMU117" s="23"/>
      <c r="LMV117" s="23"/>
      <c r="LMW117" s="23"/>
      <c r="LMX117" s="23"/>
      <c r="LMY117" s="23"/>
      <c r="LMZ117" s="23"/>
      <c r="LNA117" s="23"/>
      <c r="LNB117" s="23"/>
      <c r="LNC117" s="23"/>
      <c r="LND117" s="23"/>
      <c r="LNE117" s="23"/>
      <c r="LNF117" s="23"/>
      <c r="LNG117" s="23"/>
      <c r="LNH117" s="23"/>
      <c r="LNI117" s="23"/>
      <c r="LNJ117" s="23"/>
      <c r="LNK117" s="23"/>
      <c r="LNL117" s="23"/>
      <c r="LNM117" s="23"/>
      <c r="LNN117" s="23"/>
      <c r="LNO117" s="23"/>
      <c r="LNP117" s="22"/>
      <c r="LNQ117" s="23"/>
      <c r="LNR117" s="23"/>
      <c r="LNS117" s="23"/>
      <c r="LNT117" s="23"/>
      <c r="LNU117" s="23"/>
      <c r="LNV117" s="23"/>
      <c r="LNW117" s="23"/>
      <c r="LNX117" s="23"/>
      <c r="LNY117" s="23"/>
      <c r="LNZ117" s="23"/>
      <c r="LOA117" s="23"/>
      <c r="LOB117" s="23"/>
      <c r="LOC117" s="23"/>
      <c r="LOD117" s="23"/>
      <c r="LOE117" s="23"/>
      <c r="LOF117" s="23"/>
      <c r="LOG117" s="23"/>
      <c r="LOH117" s="23"/>
      <c r="LOI117" s="23"/>
      <c r="LOJ117" s="23"/>
      <c r="LOK117" s="23"/>
      <c r="LOL117" s="22"/>
      <c r="LOM117" s="23"/>
      <c r="LON117" s="23"/>
      <c r="LOO117" s="23"/>
      <c r="LOP117" s="23"/>
      <c r="LOQ117" s="23"/>
      <c r="LOR117" s="23"/>
      <c r="LOS117" s="23"/>
      <c r="LOT117" s="23"/>
      <c r="LOU117" s="23"/>
      <c r="LOV117" s="23"/>
      <c r="LOW117" s="23"/>
      <c r="LOX117" s="23"/>
      <c r="LOY117" s="23"/>
      <c r="LOZ117" s="23"/>
      <c r="LPA117" s="23"/>
      <c r="LPB117" s="23"/>
      <c r="LPC117" s="23"/>
      <c r="LPD117" s="23"/>
      <c r="LPE117" s="23"/>
      <c r="LPF117" s="23"/>
      <c r="LPG117" s="23"/>
      <c r="LPH117" s="22"/>
      <c r="LPI117" s="23"/>
      <c r="LPJ117" s="23"/>
      <c r="LPK117" s="23"/>
      <c r="LPL117" s="23"/>
      <c r="LPM117" s="23"/>
      <c r="LPN117" s="23"/>
      <c r="LPO117" s="23"/>
      <c r="LPP117" s="23"/>
      <c r="LPQ117" s="23"/>
      <c r="LPR117" s="23"/>
      <c r="LPS117" s="23"/>
      <c r="LPT117" s="23"/>
      <c r="LPU117" s="23"/>
      <c r="LPV117" s="23"/>
      <c r="LPW117" s="23"/>
      <c r="LPX117" s="23"/>
      <c r="LPY117" s="23"/>
      <c r="LPZ117" s="23"/>
      <c r="LQA117" s="23"/>
      <c r="LQB117" s="23"/>
      <c r="LQC117" s="23"/>
      <c r="LQD117" s="22"/>
      <c r="LQE117" s="23"/>
      <c r="LQF117" s="23"/>
      <c r="LQG117" s="23"/>
      <c r="LQH117" s="23"/>
      <c r="LQI117" s="23"/>
      <c r="LQJ117" s="23"/>
      <c r="LQK117" s="23"/>
      <c r="LQL117" s="23"/>
      <c r="LQM117" s="23"/>
      <c r="LQN117" s="23"/>
      <c r="LQO117" s="23"/>
      <c r="LQP117" s="23"/>
      <c r="LQQ117" s="23"/>
      <c r="LQR117" s="23"/>
      <c r="LQS117" s="23"/>
      <c r="LQT117" s="23"/>
      <c r="LQU117" s="23"/>
      <c r="LQV117" s="23"/>
      <c r="LQW117" s="23"/>
      <c r="LQX117" s="23"/>
      <c r="LQY117" s="23"/>
      <c r="LQZ117" s="22"/>
      <c r="LRA117" s="23"/>
      <c r="LRB117" s="23"/>
      <c r="LRC117" s="23"/>
      <c r="LRD117" s="23"/>
      <c r="LRE117" s="23"/>
      <c r="LRF117" s="23"/>
      <c r="LRG117" s="23"/>
      <c r="LRH117" s="23"/>
      <c r="LRI117" s="23"/>
      <c r="LRJ117" s="23"/>
      <c r="LRK117" s="23"/>
      <c r="LRL117" s="23"/>
      <c r="LRM117" s="23"/>
      <c r="LRN117" s="23"/>
      <c r="LRO117" s="23"/>
      <c r="LRP117" s="23"/>
      <c r="LRQ117" s="23"/>
      <c r="LRR117" s="23"/>
      <c r="LRS117" s="23"/>
      <c r="LRT117" s="23"/>
      <c r="LRU117" s="23"/>
      <c r="LRV117" s="22"/>
      <c r="LRW117" s="23"/>
      <c r="LRX117" s="23"/>
      <c r="LRY117" s="23"/>
      <c r="LRZ117" s="23"/>
      <c r="LSA117" s="23"/>
      <c r="LSB117" s="23"/>
      <c r="LSC117" s="23"/>
      <c r="LSD117" s="23"/>
      <c r="LSE117" s="23"/>
      <c r="LSF117" s="23"/>
      <c r="LSG117" s="23"/>
      <c r="LSH117" s="23"/>
      <c r="LSI117" s="23"/>
      <c r="LSJ117" s="23"/>
      <c r="LSK117" s="23"/>
      <c r="LSL117" s="23"/>
      <c r="LSM117" s="23"/>
      <c r="LSN117" s="23"/>
      <c r="LSO117" s="23"/>
      <c r="LSP117" s="23"/>
      <c r="LSQ117" s="23"/>
      <c r="LSR117" s="22"/>
      <c r="LSS117" s="23"/>
      <c r="LST117" s="23"/>
      <c r="LSU117" s="23"/>
      <c r="LSV117" s="23"/>
      <c r="LSW117" s="23"/>
      <c r="LSX117" s="23"/>
      <c r="LSY117" s="23"/>
      <c r="LSZ117" s="23"/>
      <c r="LTA117" s="23"/>
      <c r="LTB117" s="23"/>
      <c r="LTC117" s="23"/>
      <c r="LTD117" s="23"/>
      <c r="LTE117" s="23"/>
      <c r="LTF117" s="23"/>
      <c r="LTG117" s="23"/>
      <c r="LTH117" s="23"/>
      <c r="LTI117" s="23"/>
      <c r="LTJ117" s="23"/>
      <c r="LTK117" s="23"/>
      <c r="LTL117" s="23"/>
      <c r="LTM117" s="23"/>
      <c r="LTN117" s="22"/>
      <c r="LTO117" s="23"/>
      <c r="LTP117" s="23"/>
      <c r="LTQ117" s="23"/>
      <c r="LTR117" s="23"/>
      <c r="LTS117" s="23"/>
      <c r="LTT117" s="23"/>
      <c r="LTU117" s="23"/>
      <c r="LTV117" s="23"/>
      <c r="LTW117" s="23"/>
      <c r="LTX117" s="23"/>
      <c r="LTY117" s="23"/>
      <c r="LTZ117" s="23"/>
      <c r="LUA117" s="23"/>
      <c r="LUB117" s="23"/>
      <c r="LUC117" s="23"/>
      <c r="LUD117" s="23"/>
      <c r="LUE117" s="23"/>
      <c r="LUF117" s="23"/>
      <c r="LUG117" s="23"/>
      <c r="LUH117" s="23"/>
      <c r="LUI117" s="23"/>
      <c r="LUJ117" s="22"/>
      <c r="LUK117" s="23"/>
      <c r="LUL117" s="23"/>
      <c r="LUM117" s="23"/>
      <c r="LUN117" s="23"/>
      <c r="LUO117" s="23"/>
      <c r="LUP117" s="23"/>
      <c r="LUQ117" s="23"/>
      <c r="LUR117" s="23"/>
      <c r="LUS117" s="23"/>
      <c r="LUT117" s="23"/>
      <c r="LUU117" s="23"/>
      <c r="LUV117" s="23"/>
      <c r="LUW117" s="23"/>
      <c r="LUX117" s="23"/>
      <c r="LUY117" s="23"/>
      <c r="LUZ117" s="23"/>
      <c r="LVA117" s="23"/>
      <c r="LVB117" s="23"/>
      <c r="LVC117" s="23"/>
      <c r="LVD117" s="23"/>
      <c r="LVE117" s="23"/>
      <c r="LVF117" s="22"/>
      <c r="LVG117" s="23"/>
      <c r="LVH117" s="23"/>
      <c r="LVI117" s="23"/>
      <c r="LVJ117" s="23"/>
      <c r="LVK117" s="23"/>
      <c r="LVL117" s="23"/>
      <c r="LVM117" s="23"/>
      <c r="LVN117" s="23"/>
      <c r="LVO117" s="23"/>
      <c r="LVP117" s="23"/>
      <c r="LVQ117" s="23"/>
      <c r="LVR117" s="23"/>
      <c r="LVS117" s="23"/>
      <c r="LVT117" s="23"/>
      <c r="LVU117" s="23"/>
      <c r="LVV117" s="23"/>
      <c r="LVW117" s="23"/>
      <c r="LVX117" s="23"/>
      <c r="LVY117" s="23"/>
      <c r="LVZ117" s="23"/>
      <c r="LWA117" s="23"/>
      <c r="LWB117" s="22"/>
      <c r="LWC117" s="23"/>
      <c r="LWD117" s="23"/>
      <c r="LWE117" s="23"/>
      <c r="LWF117" s="23"/>
      <c r="LWG117" s="23"/>
      <c r="LWH117" s="23"/>
      <c r="LWI117" s="23"/>
      <c r="LWJ117" s="23"/>
      <c r="LWK117" s="23"/>
      <c r="LWL117" s="23"/>
      <c r="LWM117" s="23"/>
      <c r="LWN117" s="23"/>
      <c r="LWO117" s="23"/>
      <c r="LWP117" s="23"/>
      <c r="LWQ117" s="23"/>
      <c r="LWR117" s="23"/>
      <c r="LWS117" s="23"/>
      <c r="LWT117" s="23"/>
      <c r="LWU117" s="23"/>
      <c r="LWV117" s="23"/>
      <c r="LWW117" s="23"/>
      <c r="LWX117" s="22"/>
      <c r="LWY117" s="23"/>
      <c r="LWZ117" s="23"/>
      <c r="LXA117" s="23"/>
      <c r="LXB117" s="23"/>
      <c r="LXC117" s="23"/>
      <c r="LXD117" s="23"/>
      <c r="LXE117" s="23"/>
      <c r="LXF117" s="23"/>
      <c r="LXG117" s="23"/>
      <c r="LXH117" s="23"/>
      <c r="LXI117" s="23"/>
      <c r="LXJ117" s="23"/>
      <c r="LXK117" s="23"/>
      <c r="LXL117" s="23"/>
      <c r="LXM117" s="23"/>
      <c r="LXN117" s="23"/>
      <c r="LXO117" s="23"/>
      <c r="LXP117" s="23"/>
      <c r="LXQ117" s="23"/>
      <c r="LXR117" s="23"/>
      <c r="LXS117" s="23"/>
      <c r="LXT117" s="22"/>
      <c r="LXU117" s="23"/>
      <c r="LXV117" s="23"/>
      <c r="LXW117" s="23"/>
      <c r="LXX117" s="23"/>
      <c r="LXY117" s="23"/>
      <c r="LXZ117" s="23"/>
      <c r="LYA117" s="23"/>
      <c r="LYB117" s="23"/>
      <c r="LYC117" s="23"/>
      <c r="LYD117" s="23"/>
      <c r="LYE117" s="23"/>
      <c r="LYF117" s="23"/>
      <c r="LYG117" s="23"/>
      <c r="LYH117" s="23"/>
      <c r="LYI117" s="23"/>
      <c r="LYJ117" s="23"/>
      <c r="LYK117" s="23"/>
      <c r="LYL117" s="23"/>
      <c r="LYM117" s="23"/>
      <c r="LYN117" s="23"/>
      <c r="LYO117" s="23"/>
      <c r="LYP117" s="22"/>
      <c r="LYQ117" s="23"/>
      <c r="LYR117" s="23"/>
      <c r="LYS117" s="23"/>
      <c r="LYT117" s="23"/>
      <c r="LYU117" s="23"/>
      <c r="LYV117" s="23"/>
      <c r="LYW117" s="23"/>
      <c r="LYX117" s="23"/>
      <c r="LYY117" s="23"/>
      <c r="LYZ117" s="23"/>
      <c r="LZA117" s="23"/>
      <c r="LZB117" s="23"/>
      <c r="LZC117" s="23"/>
      <c r="LZD117" s="23"/>
      <c r="LZE117" s="23"/>
      <c r="LZF117" s="23"/>
      <c r="LZG117" s="23"/>
      <c r="LZH117" s="23"/>
      <c r="LZI117" s="23"/>
      <c r="LZJ117" s="23"/>
      <c r="LZK117" s="23"/>
      <c r="LZL117" s="22"/>
      <c r="LZM117" s="23"/>
      <c r="LZN117" s="23"/>
      <c r="LZO117" s="23"/>
      <c r="LZP117" s="23"/>
      <c r="LZQ117" s="23"/>
      <c r="LZR117" s="23"/>
      <c r="LZS117" s="23"/>
      <c r="LZT117" s="23"/>
      <c r="LZU117" s="23"/>
      <c r="LZV117" s="23"/>
      <c r="LZW117" s="23"/>
      <c r="LZX117" s="23"/>
      <c r="LZY117" s="23"/>
      <c r="LZZ117" s="23"/>
      <c r="MAA117" s="23"/>
      <c r="MAB117" s="23"/>
      <c r="MAC117" s="23"/>
      <c r="MAD117" s="23"/>
      <c r="MAE117" s="23"/>
      <c r="MAF117" s="23"/>
      <c r="MAG117" s="23"/>
      <c r="MAH117" s="22"/>
      <c r="MAI117" s="23"/>
      <c r="MAJ117" s="23"/>
      <c r="MAK117" s="23"/>
      <c r="MAL117" s="23"/>
      <c r="MAM117" s="23"/>
      <c r="MAN117" s="23"/>
      <c r="MAO117" s="23"/>
      <c r="MAP117" s="23"/>
      <c r="MAQ117" s="23"/>
      <c r="MAR117" s="23"/>
      <c r="MAS117" s="23"/>
      <c r="MAT117" s="23"/>
      <c r="MAU117" s="23"/>
      <c r="MAV117" s="23"/>
      <c r="MAW117" s="23"/>
      <c r="MAX117" s="23"/>
      <c r="MAY117" s="23"/>
      <c r="MAZ117" s="23"/>
      <c r="MBA117" s="23"/>
      <c r="MBB117" s="23"/>
      <c r="MBC117" s="23"/>
      <c r="MBD117" s="22"/>
      <c r="MBE117" s="23"/>
      <c r="MBF117" s="23"/>
      <c r="MBG117" s="23"/>
      <c r="MBH117" s="23"/>
      <c r="MBI117" s="23"/>
      <c r="MBJ117" s="23"/>
      <c r="MBK117" s="23"/>
      <c r="MBL117" s="23"/>
      <c r="MBM117" s="23"/>
      <c r="MBN117" s="23"/>
      <c r="MBO117" s="23"/>
      <c r="MBP117" s="23"/>
      <c r="MBQ117" s="23"/>
      <c r="MBR117" s="23"/>
      <c r="MBS117" s="23"/>
      <c r="MBT117" s="23"/>
      <c r="MBU117" s="23"/>
      <c r="MBV117" s="23"/>
      <c r="MBW117" s="23"/>
      <c r="MBX117" s="23"/>
      <c r="MBY117" s="23"/>
      <c r="MBZ117" s="22"/>
      <c r="MCA117" s="23"/>
      <c r="MCB117" s="23"/>
      <c r="MCC117" s="23"/>
      <c r="MCD117" s="23"/>
      <c r="MCE117" s="23"/>
      <c r="MCF117" s="23"/>
      <c r="MCG117" s="23"/>
      <c r="MCH117" s="23"/>
      <c r="MCI117" s="23"/>
      <c r="MCJ117" s="23"/>
      <c r="MCK117" s="23"/>
      <c r="MCL117" s="23"/>
      <c r="MCM117" s="23"/>
      <c r="MCN117" s="23"/>
      <c r="MCO117" s="23"/>
      <c r="MCP117" s="23"/>
      <c r="MCQ117" s="23"/>
      <c r="MCR117" s="23"/>
      <c r="MCS117" s="23"/>
      <c r="MCT117" s="23"/>
      <c r="MCU117" s="23"/>
      <c r="MCV117" s="22"/>
      <c r="MCW117" s="23"/>
      <c r="MCX117" s="23"/>
      <c r="MCY117" s="23"/>
      <c r="MCZ117" s="23"/>
      <c r="MDA117" s="23"/>
      <c r="MDB117" s="23"/>
      <c r="MDC117" s="23"/>
      <c r="MDD117" s="23"/>
      <c r="MDE117" s="23"/>
      <c r="MDF117" s="23"/>
      <c r="MDG117" s="23"/>
      <c r="MDH117" s="23"/>
      <c r="MDI117" s="23"/>
      <c r="MDJ117" s="23"/>
      <c r="MDK117" s="23"/>
      <c r="MDL117" s="23"/>
      <c r="MDM117" s="23"/>
      <c r="MDN117" s="23"/>
      <c r="MDO117" s="23"/>
      <c r="MDP117" s="23"/>
      <c r="MDQ117" s="23"/>
      <c r="MDR117" s="22"/>
      <c r="MDS117" s="23"/>
      <c r="MDT117" s="23"/>
      <c r="MDU117" s="23"/>
      <c r="MDV117" s="23"/>
      <c r="MDW117" s="23"/>
      <c r="MDX117" s="23"/>
      <c r="MDY117" s="23"/>
      <c r="MDZ117" s="23"/>
      <c r="MEA117" s="23"/>
      <c r="MEB117" s="23"/>
      <c r="MEC117" s="23"/>
      <c r="MED117" s="23"/>
      <c r="MEE117" s="23"/>
      <c r="MEF117" s="23"/>
      <c r="MEG117" s="23"/>
      <c r="MEH117" s="23"/>
      <c r="MEI117" s="23"/>
      <c r="MEJ117" s="23"/>
      <c r="MEK117" s="23"/>
      <c r="MEL117" s="23"/>
      <c r="MEM117" s="23"/>
      <c r="MEN117" s="22"/>
      <c r="MEO117" s="23"/>
      <c r="MEP117" s="23"/>
      <c r="MEQ117" s="23"/>
      <c r="MER117" s="23"/>
      <c r="MES117" s="23"/>
      <c r="MET117" s="23"/>
      <c r="MEU117" s="23"/>
      <c r="MEV117" s="23"/>
      <c r="MEW117" s="23"/>
      <c r="MEX117" s="23"/>
      <c r="MEY117" s="23"/>
      <c r="MEZ117" s="23"/>
      <c r="MFA117" s="23"/>
      <c r="MFB117" s="23"/>
      <c r="MFC117" s="23"/>
      <c r="MFD117" s="23"/>
      <c r="MFE117" s="23"/>
      <c r="MFF117" s="23"/>
      <c r="MFG117" s="23"/>
      <c r="MFH117" s="23"/>
      <c r="MFI117" s="23"/>
      <c r="MFJ117" s="22"/>
      <c r="MFK117" s="23"/>
      <c r="MFL117" s="23"/>
      <c r="MFM117" s="23"/>
      <c r="MFN117" s="23"/>
      <c r="MFO117" s="23"/>
      <c r="MFP117" s="23"/>
      <c r="MFQ117" s="23"/>
      <c r="MFR117" s="23"/>
      <c r="MFS117" s="23"/>
      <c r="MFT117" s="23"/>
      <c r="MFU117" s="23"/>
      <c r="MFV117" s="23"/>
      <c r="MFW117" s="23"/>
      <c r="MFX117" s="23"/>
      <c r="MFY117" s="23"/>
      <c r="MFZ117" s="23"/>
      <c r="MGA117" s="23"/>
      <c r="MGB117" s="23"/>
      <c r="MGC117" s="23"/>
      <c r="MGD117" s="23"/>
      <c r="MGE117" s="23"/>
      <c r="MGF117" s="22"/>
      <c r="MGG117" s="23"/>
      <c r="MGH117" s="23"/>
      <c r="MGI117" s="23"/>
      <c r="MGJ117" s="23"/>
      <c r="MGK117" s="23"/>
      <c r="MGL117" s="23"/>
      <c r="MGM117" s="23"/>
      <c r="MGN117" s="23"/>
      <c r="MGO117" s="23"/>
      <c r="MGP117" s="23"/>
      <c r="MGQ117" s="23"/>
      <c r="MGR117" s="23"/>
      <c r="MGS117" s="23"/>
      <c r="MGT117" s="23"/>
      <c r="MGU117" s="23"/>
      <c r="MGV117" s="23"/>
      <c r="MGW117" s="23"/>
      <c r="MGX117" s="23"/>
      <c r="MGY117" s="23"/>
      <c r="MGZ117" s="23"/>
      <c r="MHA117" s="23"/>
      <c r="MHB117" s="22"/>
      <c r="MHC117" s="23"/>
      <c r="MHD117" s="23"/>
      <c r="MHE117" s="23"/>
      <c r="MHF117" s="23"/>
      <c r="MHG117" s="23"/>
      <c r="MHH117" s="23"/>
      <c r="MHI117" s="23"/>
      <c r="MHJ117" s="23"/>
      <c r="MHK117" s="23"/>
      <c r="MHL117" s="23"/>
      <c r="MHM117" s="23"/>
      <c r="MHN117" s="23"/>
      <c r="MHO117" s="23"/>
      <c r="MHP117" s="23"/>
      <c r="MHQ117" s="23"/>
      <c r="MHR117" s="23"/>
      <c r="MHS117" s="23"/>
      <c r="MHT117" s="23"/>
      <c r="MHU117" s="23"/>
      <c r="MHV117" s="23"/>
      <c r="MHW117" s="23"/>
      <c r="MHX117" s="22"/>
      <c r="MHY117" s="23"/>
      <c r="MHZ117" s="23"/>
      <c r="MIA117" s="23"/>
      <c r="MIB117" s="23"/>
      <c r="MIC117" s="23"/>
      <c r="MID117" s="23"/>
      <c r="MIE117" s="23"/>
      <c r="MIF117" s="23"/>
      <c r="MIG117" s="23"/>
      <c r="MIH117" s="23"/>
      <c r="MII117" s="23"/>
      <c r="MIJ117" s="23"/>
      <c r="MIK117" s="23"/>
      <c r="MIL117" s="23"/>
      <c r="MIM117" s="23"/>
      <c r="MIN117" s="23"/>
      <c r="MIO117" s="23"/>
      <c r="MIP117" s="23"/>
      <c r="MIQ117" s="23"/>
      <c r="MIR117" s="23"/>
      <c r="MIS117" s="23"/>
      <c r="MIT117" s="22"/>
      <c r="MIU117" s="23"/>
      <c r="MIV117" s="23"/>
      <c r="MIW117" s="23"/>
      <c r="MIX117" s="23"/>
      <c r="MIY117" s="23"/>
      <c r="MIZ117" s="23"/>
      <c r="MJA117" s="23"/>
      <c r="MJB117" s="23"/>
      <c r="MJC117" s="23"/>
      <c r="MJD117" s="23"/>
      <c r="MJE117" s="23"/>
      <c r="MJF117" s="23"/>
      <c r="MJG117" s="23"/>
      <c r="MJH117" s="23"/>
      <c r="MJI117" s="23"/>
      <c r="MJJ117" s="23"/>
      <c r="MJK117" s="23"/>
      <c r="MJL117" s="23"/>
      <c r="MJM117" s="23"/>
      <c r="MJN117" s="23"/>
      <c r="MJO117" s="23"/>
      <c r="MJP117" s="22"/>
      <c r="MJQ117" s="23"/>
      <c r="MJR117" s="23"/>
      <c r="MJS117" s="23"/>
      <c r="MJT117" s="23"/>
      <c r="MJU117" s="23"/>
      <c r="MJV117" s="23"/>
      <c r="MJW117" s="23"/>
      <c r="MJX117" s="23"/>
      <c r="MJY117" s="23"/>
      <c r="MJZ117" s="23"/>
      <c r="MKA117" s="23"/>
      <c r="MKB117" s="23"/>
      <c r="MKC117" s="23"/>
      <c r="MKD117" s="23"/>
      <c r="MKE117" s="23"/>
      <c r="MKF117" s="23"/>
      <c r="MKG117" s="23"/>
      <c r="MKH117" s="23"/>
      <c r="MKI117" s="23"/>
      <c r="MKJ117" s="23"/>
      <c r="MKK117" s="23"/>
      <c r="MKL117" s="22"/>
      <c r="MKM117" s="23"/>
      <c r="MKN117" s="23"/>
      <c r="MKO117" s="23"/>
      <c r="MKP117" s="23"/>
      <c r="MKQ117" s="23"/>
      <c r="MKR117" s="23"/>
      <c r="MKS117" s="23"/>
      <c r="MKT117" s="23"/>
      <c r="MKU117" s="23"/>
      <c r="MKV117" s="23"/>
      <c r="MKW117" s="23"/>
      <c r="MKX117" s="23"/>
      <c r="MKY117" s="23"/>
      <c r="MKZ117" s="23"/>
      <c r="MLA117" s="23"/>
      <c r="MLB117" s="23"/>
      <c r="MLC117" s="23"/>
      <c r="MLD117" s="23"/>
      <c r="MLE117" s="23"/>
      <c r="MLF117" s="23"/>
      <c r="MLG117" s="23"/>
      <c r="MLH117" s="22"/>
      <c r="MLI117" s="23"/>
      <c r="MLJ117" s="23"/>
      <c r="MLK117" s="23"/>
      <c r="MLL117" s="23"/>
      <c r="MLM117" s="23"/>
      <c r="MLN117" s="23"/>
      <c r="MLO117" s="23"/>
      <c r="MLP117" s="23"/>
      <c r="MLQ117" s="23"/>
      <c r="MLR117" s="23"/>
      <c r="MLS117" s="23"/>
      <c r="MLT117" s="23"/>
      <c r="MLU117" s="23"/>
      <c r="MLV117" s="23"/>
      <c r="MLW117" s="23"/>
      <c r="MLX117" s="23"/>
      <c r="MLY117" s="23"/>
      <c r="MLZ117" s="23"/>
      <c r="MMA117" s="23"/>
      <c r="MMB117" s="23"/>
      <c r="MMC117" s="23"/>
      <c r="MMD117" s="22"/>
      <c r="MME117" s="23"/>
      <c r="MMF117" s="23"/>
      <c r="MMG117" s="23"/>
      <c r="MMH117" s="23"/>
      <c r="MMI117" s="23"/>
      <c r="MMJ117" s="23"/>
      <c r="MMK117" s="23"/>
      <c r="MML117" s="23"/>
      <c r="MMM117" s="23"/>
      <c r="MMN117" s="23"/>
      <c r="MMO117" s="23"/>
      <c r="MMP117" s="23"/>
      <c r="MMQ117" s="23"/>
      <c r="MMR117" s="23"/>
      <c r="MMS117" s="23"/>
      <c r="MMT117" s="23"/>
      <c r="MMU117" s="23"/>
      <c r="MMV117" s="23"/>
      <c r="MMW117" s="23"/>
      <c r="MMX117" s="23"/>
      <c r="MMY117" s="23"/>
      <c r="MMZ117" s="22"/>
      <c r="MNA117" s="23"/>
      <c r="MNB117" s="23"/>
      <c r="MNC117" s="23"/>
      <c r="MND117" s="23"/>
      <c r="MNE117" s="23"/>
      <c r="MNF117" s="23"/>
      <c r="MNG117" s="23"/>
      <c r="MNH117" s="23"/>
      <c r="MNI117" s="23"/>
      <c r="MNJ117" s="23"/>
      <c r="MNK117" s="23"/>
      <c r="MNL117" s="23"/>
      <c r="MNM117" s="23"/>
      <c r="MNN117" s="23"/>
      <c r="MNO117" s="23"/>
      <c r="MNP117" s="23"/>
      <c r="MNQ117" s="23"/>
      <c r="MNR117" s="23"/>
      <c r="MNS117" s="23"/>
      <c r="MNT117" s="23"/>
      <c r="MNU117" s="23"/>
      <c r="MNV117" s="22"/>
      <c r="MNW117" s="23"/>
      <c r="MNX117" s="23"/>
      <c r="MNY117" s="23"/>
      <c r="MNZ117" s="23"/>
      <c r="MOA117" s="23"/>
      <c r="MOB117" s="23"/>
      <c r="MOC117" s="23"/>
      <c r="MOD117" s="23"/>
      <c r="MOE117" s="23"/>
      <c r="MOF117" s="23"/>
      <c r="MOG117" s="23"/>
      <c r="MOH117" s="23"/>
      <c r="MOI117" s="23"/>
      <c r="MOJ117" s="23"/>
      <c r="MOK117" s="23"/>
      <c r="MOL117" s="23"/>
      <c r="MOM117" s="23"/>
      <c r="MON117" s="23"/>
      <c r="MOO117" s="23"/>
      <c r="MOP117" s="23"/>
      <c r="MOQ117" s="23"/>
      <c r="MOR117" s="22"/>
      <c r="MOS117" s="23"/>
      <c r="MOT117" s="23"/>
      <c r="MOU117" s="23"/>
      <c r="MOV117" s="23"/>
      <c r="MOW117" s="23"/>
      <c r="MOX117" s="23"/>
      <c r="MOY117" s="23"/>
      <c r="MOZ117" s="23"/>
      <c r="MPA117" s="23"/>
      <c r="MPB117" s="23"/>
      <c r="MPC117" s="23"/>
      <c r="MPD117" s="23"/>
      <c r="MPE117" s="23"/>
      <c r="MPF117" s="23"/>
      <c r="MPG117" s="23"/>
      <c r="MPH117" s="23"/>
      <c r="MPI117" s="23"/>
      <c r="MPJ117" s="23"/>
      <c r="MPK117" s="23"/>
      <c r="MPL117" s="23"/>
      <c r="MPM117" s="23"/>
      <c r="MPN117" s="22"/>
      <c r="MPO117" s="23"/>
      <c r="MPP117" s="23"/>
      <c r="MPQ117" s="23"/>
      <c r="MPR117" s="23"/>
      <c r="MPS117" s="23"/>
      <c r="MPT117" s="23"/>
      <c r="MPU117" s="23"/>
      <c r="MPV117" s="23"/>
      <c r="MPW117" s="23"/>
      <c r="MPX117" s="23"/>
      <c r="MPY117" s="23"/>
      <c r="MPZ117" s="23"/>
      <c r="MQA117" s="23"/>
      <c r="MQB117" s="23"/>
      <c r="MQC117" s="23"/>
      <c r="MQD117" s="23"/>
      <c r="MQE117" s="23"/>
      <c r="MQF117" s="23"/>
      <c r="MQG117" s="23"/>
      <c r="MQH117" s="23"/>
      <c r="MQI117" s="23"/>
      <c r="MQJ117" s="22"/>
      <c r="MQK117" s="23"/>
      <c r="MQL117" s="23"/>
      <c r="MQM117" s="23"/>
      <c r="MQN117" s="23"/>
      <c r="MQO117" s="23"/>
      <c r="MQP117" s="23"/>
      <c r="MQQ117" s="23"/>
      <c r="MQR117" s="23"/>
      <c r="MQS117" s="23"/>
      <c r="MQT117" s="23"/>
      <c r="MQU117" s="23"/>
      <c r="MQV117" s="23"/>
      <c r="MQW117" s="23"/>
      <c r="MQX117" s="23"/>
      <c r="MQY117" s="23"/>
      <c r="MQZ117" s="23"/>
      <c r="MRA117" s="23"/>
      <c r="MRB117" s="23"/>
      <c r="MRC117" s="23"/>
      <c r="MRD117" s="23"/>
      <c r="MRE117" s="23"/>
      <c r="MRF117" s="22"/>
      <c r="MRG117" s="23"/>
      <c r="MRH117" s="23"/>
      <c r="MRI117" s="23"/>
      <c r="MRJ117" s="23"/>
      <c r="MRK117" s="23"/>
      <c r="MRL117" s="23"/>
      <c r="MRM117" s="23"/>
      <c r="MRN117" s="23"/>
      <c r="MRO117" s="23"/>
      <c r="MRP117" s="23"/>
      <c r="MRQ117" s="23"/>
      <c r="MRR117" s="23"/>
      <c r="MRS117" s="23"/>
      <c r="MRT117" s="23"/>
      <c r="MRU117" s="23"/>
      <c r="MRV117" s="23"/>
      <c r="MRW117" s="23"/>
      <c r="MRX117" s="23"/>
      <c r="MRY117" s="23"/>
      <c r="MRZ117" s="23"/>
      <c r="MSA117" s="23"/>
      <c r="MSB117" s="22"/>
      <c r="MSC117" s="23"/>
      <c r="MSD117" s="23"/>
      <c r="MSE117" s="23"/>
      <c r="MSF117" s="23"/>
      <c r="MSG117" s="23"/>
      <c r="MSH117" s="23"/>
      <c r="MSI117" s="23"/>
      <c r="MSJ117" s="23"/>
      <c r="MSK117" s="23"/>
      <c r="MSL117" s="23"/>
      <c r="MSM117" s="23"/>
      <c r="MSN117" s="23"/>
      <c r="MSO117" s="23"/>
      <c r="MSP117" s="23"/>
      <c r="MSQ117" s="23"/>
      <c r="MSR117" s="23"/>
      <c r="MSS117" s="23"/>
      <c r="MST117" s="23"/>
      <c r="MSU117" s="23"/>
      <c r="MSV117" s="23"/>
      <c r="MSW117" s="23"/>
      <c r="MSX117" s="22"/>
      <c r="MSY117" s="23"/>
      <c r="MSZ117" s="23"/>
      <c r="MTA117" s="23"/>
      <c r="MTB117" s="23"/>
      <c r="MTC117" s="23"/>
      <c r="MTD117" s="23"/>
      <c r="MTE117" s="23"/>
      <c r="MTF117" s="23"/>
      <c r="MTG117" s="23"/>
      <c r="MTH117" s="23"/>
      <c r="MTI117" s="23"/>
      <c r="MTJ117" s="23"/>
      <c r="MTK117" s="23"/>
      <c r="MTL117" s="23"/>
      <c r="MTM117" s="23"/>
      <c r="MTN117" s="23"/>
      <c r="MTO117" s="23"/>
      <c r="MTP117" s="23"/>
      <c r="MTQ117" s="23"/>
      <c r="MTR117" s="23"/>
      <c r="MTS117" s="23"/>
      <c r="MTT117" s="22"/>
      <c r="MTU117" s="23"/>
      <c r="MTV117" s="23"/>
      <c r="MTW117" s="23"/>
      <c r="MTX117" s="23"/>
      <c r="MTY117" s="23"/>
      <c r="MTZ117" s="23"/>
      <c r="MUA117" s="23"/>
      <c r="MUB117" s="23"/>
      <c r="MUC117" s="23"/>
      <c r="MUD117" s="23"/>
      <c r="MUE117" s="23"/>
      <c r="MUF117" s="23"/>
      <c r="MUG117" s="23"/>
      <c r="MUH117" s="23"/>
      <c r="MUI117" s="23"/>
      <c r="MUJ117" s="23"/>
      <c r="MUK117" s="23"/>
      <c r="MUL117" s="23"/>
      <c r="MUM117" s="23"/>
      <c r="MUN117" s="23"/>
      <c r="MUO117" s="23"/>
      <c r="MUP117" s="22"/>
      <c r="MUQ117" s="23"/>
      <c r="MUR117" s="23"/>
      <c r="MUS117" s="23"/>
      <c r="MUT117" s="23"/>
      <c r="MUU117" s="23"/>
      <c r="MUV117" s="23"/>
      <c r="MUW117" s="23"/>
      <c r="MUX117" s="23"/>
      <c r="MUY117" s="23"/>
      <c r="MUZ117" s="23"/>
      <c r="MVA117" s="23"/>
      <c r="MVB117" s="23"/>
      <c r="MVC117" s="23"/>
      <c r="MVD117" s="23"/>
      <c r="MVE117" s="23"/>
      <c r="MVF117" s="23"/>
      <c r="MVG117" s="23"/>
      <c r="MVH117" s="23"/>
      <c r="MVI117" s="23"/>
      <c r="MVJ117" s="23"/>
      <c r="MVK117" s="23"/>
      <c r="MVL117" s="22"/>
      <c r="MVM117" s="23"/>
      <c r="MVN117" s="23"/>
      <c r="MVO117" s="23"/>
      <c r="MVP117" s="23"/>
      <c r="MVQ117" s="23"/>
      <c r="MVR117" s="23"/>
      <c r="MVS117" s="23"/>
      <c r="MVT117" s="23"/>
      <c r="MVU117" s="23"/>
      <c r="MVV117" s="23"/>
      <c r="MVW117" s="23"/>
      <c r="MVX117" s="23"/>
      <c r="MVY117" s="23"/>
      <c r="MVZ117" s="23"/>
      <c r="MWA117" s="23"/>
      <c r="MWB117" s="23"/>
      <c r="MWC117" s="23"/>
      <c r="MWD117" s="23"/>
      <c r="MWE117" s="23"/>
      <c r="MWF117" s="23"/>
      <c r="MWG117" s="23"/>
      <c r="MWH117" s="22"/>
      <c r="MWI117" s="23"/>
      <c r="MWJ117" s="23"/>
      <c r="MWK117" s="23"/>
      <c r="MWL117" s="23"/>
      <c r="MWM117" s="23"/>
      <c r="MWN117" s="23"/>
      <c r="MWO117" s="23"/>
      <c r="MWP117" s="23"/>
      <c r="MWQ117" s="23"/>
      <c r="MWR117" s="23"/>
      <c r="MWS117" s="23"/>
      <c r="MWT117" s="23"/>
      <c r="MWU117" s="23"/>
      <c r="MWV117" s="23"/>
      <c r="MWW117" s="23"/>
      <c r="MWX117" s="23"/>
      <c r="MWY117" s="23"/>
      <c r="MWZ117" s="23"/>
      <c r="MXA117" s="23"/>
      <c r="MXB117" s="23"/>
      <c r="MXC117" s="23"/>
      <c r="MXD117" s="22"/>
      <c r="MXE117" s="23"/>
      <c r="MXF117" s="23"/>
      <c r="MXG117" s="23"/>
      <c r="MXH117" s="23"/>
      <c r="MXI117" s="23"/>
      <c r="MXJ117" s="23"/>
      <c r="MXK117" s="23"/>
      <c r="MXL117" s="23"/>
      <c r="MXM117" s="23"/>
      <c r="MXN117" s="23"/>
      <c r="MXO117" s="23"/>
      <c r="MXP117" s="23"/>
      <c r="MXQ117" s="23"/>
      <c r="MXR117" s="23"/>
      <c r="MXS117" s="23"/>
      <c r="MXT117" s="23"/>
      <c r="MXU117" s="23"/>
      <c r="MXV117" s="23"/>
      <c r="MXW117" s="23"/>
      <c r="MXX117" s="23"/>
      <c r="MXY117" s="23"/>
      <c r="MXZ117" s="22"/>
      <c r="MYA117" s="23"/>
      <c r="MYB117" s="23"/>
      <c r="MYC117" s="23"/>
      <c r="MYD117" s="23"/>
      <c r="MYE117" s="23"/>
      <c r="MYF117" s="23"/>
      <c r="MYG117" s="23"/>
      <c r="MYH117" s="23"/>
      <c r="MYI117" s="23"/>
      <c r="MYJ117" s="23"/>
      <c r="MYK117" s="23"/>
      <c r="MYL117" s="23"/>
      <c r="MYM117" s="23"/>
      <c r="MYN117" s="23"/>
      <c r="MYO117" s="23"/>
      <c r="MYP117" s="23"/>
      <c r="MYQ117" s="23"/>
      <c r="MYR117" s="23"/>
      <c r="MYS117" s="23"/>
      <c r="MYT117" s="23"/>
      <c r="MYU117" s="23"/>
      <c r="MYV117" s="22"/>
      <c r="MYW117" s="23"/>
      <c r="MYX117" s="23"/>
      <c r="MYY117" s="23"/>
      <c r="MYZ117" s="23"/>
      <c r="MZA117" s="23"/>
      <c r="MZB117" s="23"/>
      <c r="MZC117" s="23"/>
      <c r="MZD117" s="23"/>
      <c r="MZE117" s="23"/>
      <c r="MZF117" s="23"/>
      <c r="MZG117" s="23"/>
      <c r="MZH117" s="23"/>
      <c r="MZI117" s="23"/>
      <c r="MZJ117" s="23"/>
      <c r="MZK117" s="23"/>
      <c r="MZL117" s="23"/>
      <c r="MZM117" s="23"/>
      <c r="MZN117" s="23"/>
      <c r="MZO117" s="23"/>
      <c r="MZP117" s="23"/>
      <c r="MZQ117" s="23"/>
      <c r="MZR117" s="22"/>
      <c r="MZS117" s="23"/>
      <c r="MZT117" s="23"/>
      <c r="MZU117" s="23"/>
      <c r="MZV117" s="23"/>
      <c r="MZW117" s="23"/>
      <c r="MZX117" s="23"/>
      <c r="MZY117" s="23"/>
      <c r="MZZ117" s="23"/>
      <c r="NAA117" s="23"/>
      <c r="NAB117" s="23"/>
      <c r="NAC117" s="23"/>
      <c r="NAD117" s="23"/>
      <c r="NAE117" s="23"/>
      <c r="NAF117" s="23"/>
      <c r="NAG117" s="23"/>
      <c r="NAH117" s="23"/>
      <c r="NAI117" s="23"/>
      <c r="NAJ117" s="23"/>
      <c r="NAK117" s="23"/>
      <c r="NAL117" s="23"/>
      <c r="NAM117" s="23"/>
      <c r="NAN117" s="22"/>
      <c r="NAO117" s="23"/>
      <c r="NAP117" s="23"/>
      <c r="NAQ117" s="23"/>
      <c r="NAR117" s="23"/>
      <c r="NAS117" s="23"/>
      <c r="NAT117" s="23"/>
      <c r="NAU117" s="23"/>
      <c r="NAV117" s="23"/>
      <c r="NAW117" s="23"/>
      <c r="NAX117" s="23"/>
      <c r="NAY117" s="23"/>
      <c r="NAZ117" s="23"/>
      <c r="NBA117" s="23"/>
      <c r="NBB117" s="23"/>
      <c r="NBC117" s="23"/>
      <c r="NBD117" s="23"/>
      <c r="NBE117" s="23"/>
      <c r="NBF117" s="23"/>
      <c r="NBG117" s="23"/>
      <c r="NBH117" s="23"/>
      <c r="NBI117" s="23"/>
      <c r="NBJ117" s="22"/>
      <c r="NBK117" s="23"/>
      <c r="NBL117" s="23"/>
      <c r="NBM117" s="23"/>
      <c r="NBN117" s="23"/>
      <c r="NBO117" s="23"/>
      <c r="NBP117" s="23"/>
      <c r="NBQ117" s="23"/>
      <c r="NBR117" s="23"/>
      <c r="NBS117" s="23"/>
      <c r="NBT117" s="23"/>
      <c r="NBU117" s="23"/>
      <c r="NBV117" s="23"/>
      <c r="NBW117" s="23"/>
      <c r="NBX117" s="23"/>
      <c r="NBY117" s="23"/>
      <c r="NBZ117" s="23"/>
      <c r="NCA117" s="23"/>
      <c r="NCB117" s="23"/>
      <c r="NCC117" s="23"/>
      <c r="NCD117" s="23"/>
      <c r="NCE117" s="23"/>
      <c r="NCF117" s="22"/>
      <c r="NCG117" s="23"/>
      <c r="NCH117" s="23"/>
      <c r="NCI117" s="23"/>
      <c r="NCJ117" s="23"/>
      <c r="NCK117" s="23"/>
      <c r="NCL117" s="23"/>
      <c r="NCM117" s="23"/>
      <c r="NCN117" s="23"/>
      <c r="NCO117" s="23"/>
      <c r="NCP117" s="23"/>
      <c r="NCQ117" s="23"/>
      <c r="NCR117" s="23"/>
      <c r="NCS117" s="23"/>
      <c r="NCT117" s="23"/>
      <c r="NCU117" s="23"/>
      <c r="NCV117" s="23"/>
      <c r="NCW117" s="23"/>
      <c r="NCX117" s="23"/>
      <c r="NCY117" s="23"/>
      <c r="NCZ117" s="23"/>
      <c r="NDA117" s="23"/>
      <c r="NDB117" s="22"/>
      <c r="NDC117" s="23"/>
      <c r="NDD117" s="23"/>
      <c r="NDE117" s="23"/>
      <c r="NDF117" s="23"/>
      <c r="NDG117" s="23"/>
      <c r="NDH117" s="23"/>
      <c r="NDI117" s="23"/>
      <c r="NDJ117" s="23"/>
      <c r="NDK117" s="23"/>
      <c r="NDL117" s="23"/>
      <c r="NDM117" s="23"/>
      <c r="NDN117" s="23"/>
      <c r="NDO117" s="23"/>
      <c r="NDP117" s="23"/>
      <c r="NDQ117" s="23"/>
      <c r="NDR117" s="23"/>
      <c r="NDS117" s="23"/>
      <c r="NDT117" s="23"/>
      <c r="NDU117" s="23"/>
      <c r="NDV117" s="23"/>
      <c r="NDW117" s="23"/>
      <c r="NDX117" s="22"/>
      <c r="NDY117" s="23"/>
      <c r="NDZ117" s="23"/>
      <c r="NEA117" s="23"/>
      <c r="NEB117" s="23"/>
      <c r="NEC117" s="23"/>
      <c r="NED117" s="23"/>
      <c r="NEE117" s="23"/>
      <c r="NEF117" s="23"/>
      <c r="NEG117" s="23"/>
      <c r="NEH117" s="23"/>
      <c r="NEI117" s="23"/>
      <c r="NEJ117" s="23"/>
      <c r="NEK117" s="23"/>
      <c r="NEL117" s="23"/>
      <c r="NEM117" s="23"/>
      <c r="NEN117" s="23"/>
      <c r="NEO117" s="23"/>
      <c r="NEP117" s="23"/>
      <c r="NEQ117" s="23"/>
      <c r="NER117" s="23"/>
      <c r="NES117" s="23"/>
      <c r="NET117" s="22"/>
      <c r="NEU117" s="23"/>
      <c r="NEV117" s="23"/>
      <c r="NEW117" s="23"/>
      <c r="NEX117" s="23"/>
      <c r="NEY117" s="23"/>
      <c r="NEZ117" s="23"/>
      <c r="NFA117" s="23"/>
      <c r="NFB117" s="23"/>
      <c r="NFC117" s="23"/>
      <c r="NFD117" s="23"/>
      <c r="NFE117" s="23"/>
      <c r="NFF117" s="23"/>
      <c r="NFG117" s="23"/>
      <c r="NFH117" s="23"/>
      <c r="NFI117" s="23"/>
      <c r="NFJ117" s="23"/>
      <c r="NFK117" s="23"/>
      <c r="NFL117" s="23"/>
      <c r="NFM117" s="23"/>
      <c r="NFN117" s="23"/>
      <c r="NFO117" s="23"/>
      <c r="NFP117" s="22"/>
      <c r="NFQ117" s="23"/>
      <c r="NFR117" s="23"/>
      <c r="NFS117" s="23"/>
      <c r="NFT117" s="23"/>
      <c r="NFU117" s="23"/>
      <c r="NFV117" s="23"/>
      <c r="NFW117" s="23"/>
      <c r="NFX117" s="23"/>
      <c r="NFY117" s="23"/>
      <c r="NFZ117" s="23"/>
      <c r="NGA117" s="23"/>
      <c r="NGB117" s="23"/>
      <c r="NGC117" s="23"/>
      <c r="NGD117" s="23"/>
      <c r="NGE117" s="23"/>
      <c r="NGF117" s="23"/>
      <c r="NGG117" s="23"/>
      <c r="NGH117" s="23"/>
      <c r="NGI117" s="23"/>
      <c r="NGJ117" s="23"/>
      <c r="NGK117" s="23"/>
      <c r="NGL117" s="22"/>
      <c r="NGM117" s="23"/>
      <c r="NGN117" s="23"/>
      <c r="NGO117" s="23"/>
      <c r="NGP117" s="23"/>
      <c r="NGQ117" s="23"/>
      <c r="NGR117" s="23"/>
      <c r="NGS117" s="23"/>
      <c r="NGT117" s="23"/>
      <c r="NGU117" s="23"/>
      <c r="NGV117" s="23"/>
      <c r="NGW117" s="23"/>
      <c r="NGX117" s="23"/>
      <c r="NGY117" s="23"/>
      <c r="NGZ117" s="23"/>
      <c r="NHA117" s="23"/>
      <c r="NHB117" s="23"/>
      <c r="NHC117" s="23"/>
      <c r="NHD117" s="23"/>
      <c r="NHE117" s="23"/>
      <c r="NHF117" s="23"/>
      <c r="NHG117" s="23"/>
      <c r="NHH117" s="22"/>
      <c r="NHI117" s="23"/>
      <c r="NHJ117" s="23"/>
      <c r="NHK117" s="23"/>
      <c r="NHL117" s="23"/>
      <c r="NHM117" s="23"/>
      <c r="NHN117" s="23"/>
      <c r="NHO117" s="23"/>
      <c r="NHP117" s="23"/>
      <c r="NHQ117" s="23"/>
      <c r="NHR117" s="23"/>
      <c r="NHS117" s="23"/>
      <c r="NHT117" s="23"/>
      <c r="NHU117" s="23"/>
      <c r="NHV117" s="23"/>
      <c r="NHW117" s="23"/>
      <c r="NHX117" s="23"/>
      <c r="NHY117" s="23"/>
      <c r="NHZ117" s="23"/>
      <c r="NIA117" s="23"/>
      <c r="NIB117" s="23"/>
      <c r="NIC117" s="23"/>
      <c r="NID117" s="22"/>
      <c r="NIE117" s="23"/>
      <c r="NIF117" s="23"/>
      <c r="NIG117" s="23"/>
      <c r="NIH117" s="23"/>
      <c r="NII117" s="23"/>
      <c r="NIJ117" s="23"/>
      <c r="NIK117" s="23"/>
      <c r="NIL117" s="23"/>
      <c r="NIM117" s="23"/>
      <c r="NIN117" s="23"/>
      <c r="NIO117" s="23"/>
      <c r="NIP117" s="23"/>
      <c r="NIQ117" s="23"/>
      <c r="NIR117" s="23"/>
      <c r="NIS117" s="23"/>
      <c r="NIT117" s="23"/>
      <c r="NIU117" s="23"/>
      <c r="NIV117" s="23"/>
      <c r="NIW117" s="23"/>
      <c r="NIX117" s="23"/>
      <c r="NIY117" s="23"/>
      <c r="NIZ117" s="22"/>
      <c r="NJA117" s="23"/>
      <c r="NJB117" s="23"/>
      <c r="NJC117" s="23"/>
      <c r="NJD117" s="23"/>
      <c r="NJE117" s="23"/>
      <c r="NJF117" s="23"/>
      <c r="NJG117" s="23"/>
      <c r="NJH117" s="23"/>
      <c r="NJI117" s="23"/>
      <c r="NJJ117" s="23"/>
      <c r="NJK117" s="23"/>
      <c r="NJL117" s="23"/>
      <c r="NJM117" s="23"/>
      <c r="NJN117" s="23"/>
      <c r="NJO117" s="23"/>
      <c r="NJP117" s="23"/>
      <c r="NJQ117" s="23"/>
      <c r="NJR117" s="23"/>
      <c r="NJS117" s="23"/>
      <c r="NJT117" s="23"/>
      <c r="NJU117" s="23"/>
      <c r="NJV117" s="22"/>
      <c r="NJW117" s="23"/>
      <c r="NJX117" s="23"/>
      <c r="NJY117" s="23"/>
      <c r="NJZ117" s="23"/>
      <c r="NKA117" s="23"/>
      <c r="NKB117" s="23"/>
      <c r="NKC117" s="23"/>
      <c r="NKD117" s="23"/>
      <c r="NKE117" s="23"/>
      <c r="NKF117" s="23"/>
      <c r="NKG117" s="23"/>
      <c r="NKH117" s="23"/>
      <c r="NKI117" s="23"/>
      <c r="NKJ117" s="23"/>
      <c r="NKK117" s="23"/>
      <c r="NKL117" s="23"/>
      <c r="NKM117" s="23"/>
      <c r="NKN117" s="23"/>
      <c r="NKO117" s="23"/>
      <c r="NKP117" s="23"/>
      <c r="NKQ117" s="23"/>
      <c r="NKR117" s="22"/>
      <c r="NKS117" s="23"/>
      <c r="NKT117" s="23"/>
      <c r="NKU117" s="23"/>
      <c r="NKV117" s="23"/>
      <c r="NKW117" s="23"/>
      <c r="NKX117" s="23"/>
      <c r="NKY117" s="23"/>
      <c r="NKZ117" s="23"/>
      <c r="NLA117" s="23"/>
      <c r="NLB117" s="23"/>
      <c r="NLC117" s="23"/>
      <c r="NLD117" s="23"/>
      <c r="NLE117" s="23"/>
      <c r="NLF117" s="23"/>
      <c r="NLG117" s="23"/>
      <c r="NLH117" s="23"/>
      <c r="NLI117" s="23"/>
      <c r="NLJ117" s="23"/>
      <c r="NLK117" s="23"/>
      <c r="NLL117" s="23"/>
      <c r="NLM117" s="23"/>
      <c r="NLN117" s="22"/>
      <c r="NLO117" s="23"/>
      <c r="NLP117" s="23"/>
      <c r="NLQ117" s="23"/>
      <c r="NLR117" s="23"/>
      <c r="NLS117" s="23"/>
      <c r="NLT117" s="23"/>
      <c r="NLU117" s="23"/>
      <c r="NLV117" s="23"/>
      <c r="NLW117" s="23"/>
      <c r="NLX117" s="23"/>
      <c r="NLY117" s="23"/>
      <c r="NLZ117" s="23"/>
      <c r="NMA117" s="23"/>
      <c r="NMB117" s="23"/>
      <c r="NMC117" s="23"/>
      <c r="NMD117" s="23"/>
      <c r="NME117" s="23"/>
      <c r="NMF117" s="23"/>
      <c r="NMG117" s="23"/>
      <c r="NMH117" s="23"/>
      <c r="NMI117" s="23"/>
      <c r="NMJ117" s="22"/>
      <c r="NMK117" s="23"/>
      <c r="NML117" s="23"/>
      <c r="NMM117" s="23"/>
      <c r="NMN117" s="23"/>
      <c r="NMO117" s="23"/>
      <c r="NMP117" s="23"/>
      <c r="NMQ117" s="23"/>
      <c r="NMR117" s="23"/>
      <c r="NMS117" s="23"/>
      <c r="NMT117" s="23"/>
      <c r="NMU117" s="23"/>
      <c r="NMV117" s="23"/>
      <c r="NMW117" s="23"/>
      <c r="NMX117" s="23"/>
      <c r="NMY117" s="23"/>
      <c r="NMZ117" s="23"/>
      <c r="NNA117" s="23"/>
      <c r="NNB117" s="23"/>
      <c r="NNC117" s="23"/>
      <c r="NND117" s="23"/>
      <c r="NNE117" s="23"/>
      <c r="NNF117" s="22"/>
      <c r="NNG117" s="23"/>
      <c r="NNH117" s="23"/>
      <c r="NNI117" s="23"/>
      <c r="NNJ117" s="23"/>
      <c r="NNK117" s="23"/>
      <c r="NNL117" s="23"/>
      <c r="NNM117" s="23"/>
      <c r="NNN117" s="23"/>
      <c r="NNO117" s="23"/>
      <c r="NNP117" s="23"/>
      <c r="NNQ117" s="23"/>
      <c r="NNR117" s="23"/>
      <c r="NNS117" s="23"/>
      <c r="NNT117" s="23"/>
      <c r="NNU117" s="23"/>
      <c r="NNV117" s="23"/>
      <c r="NNW117" s="23"/>
      <c r="NNX117" s="23"/>
      <c r="NNY117" s="23"/>
      <c r="NNZ117" s="23"/>
      <c r="NOA117" s="23"/>
      <c r="NOB117" s="22"/>
      <c r="NOC117" s="23"/>
      <c r="NOD117" s="23"/>
      <c r="NOE117" s="23"/>
      <c r="NOF117" s="23"/>
      <c r="NOG117" s="23"/>
      <c r="NOH117" s="23"/>
      <c r="NOI117" s="23"/>
      <c r="NOJ117" s="23"/>
      <c r="NOK117" s="23"/>
      <c r="NOL117" s="23"/>
      <c r="NOM117" s="23"/>
      <c r="NON117" s="23"/>
      <c r="NOO117" s="23"/>
      <c r="NOP117" s="23"/>
      <c r="NOQ117" s="23"/>
      <c r="NOR117" s="23"/>
      <c r="NOS117" s="23"/>
      <c r="NOT117" s="23"/>
      <c r="NOU117" s="23"/>
      <c r="NOV117" s="23"/>
      <c r="NOW117" s="23"/>
      <c r="NOX117" s="22"/>
      <c r="NOY117" s="23"/>
      <c r="NOZ117" s="23"/>
      <c r="NPA117" s="23"/>
      <c r="NPB117" s="23"/>
      <c r="NPC117" s="23"/>
      <c r="NPD117" s="23"/>
      <c r="NPE117" s="23"/>
      <c r="NPF117" s="23"/>
      <c r="NPG117" s="23"/>
      <c r="NPH117" s="23"/>
      <c r="NPI117" s="23"/>
      <c r="NPJ117" s="23"/>
      <c r="NPK117" s="23"/>
      <c r="NPL117" s="23"/>
      <c r="NPM117" s="23"/>
      <c r="NPN117" s="23"/>
      <c r="NPO117" s="23"/>
      <c r="NPP117" s="23"/>
      <c r="NPQ117" s="23"/>
      <c r="NPR117" s="23"/>
      <c r="NPS117" s="23"/>
      <c r="NPT117" s="22"/>
      <c r="NPU117" s="23"/>
      <c r="NPV117" s="23"/>
      <c r="NPW117" s="23"/>
      <c r="NPX117" s="23"/>
      <c r="NPY117" s="23"/>
      <c r="NPZ117" s="23"/>
      <c r="NQA117" s="23"/>
      <c r="NQB117" s="23"/>
      <c r="NQC117" s="23"/>
      <c r="NQD117" s="23"/>
      <c r="NQE117" s="23"/>
      <c r="NQF117" s="23"/>
      <c r="NQG117" s="23"/>
      <c r="NQH117" s="23"/>
      <c r="NQI117" s="23"/>
      <c r="NQJ117" s="23"/>
      <c r="NQK117" s="23"/>
      <c r="NQL117" s="23"/>
      <c r="NQM117" s="23"/>
      <c r="NQN117" s="23"/>
      <c r="NQO117" s="23"/>
      <c r="NQP117" s="22"/>
      <c r="NQQ117" s="23"/>
      <c r="NQR117" s="23"/>
      <c r="NQS117" s="23"/>
      <c r="NQT117" s="23"/>
      <c r="NQU117" s="23"/>
      <c r="NQV117" s="23"/>
      <c r="NQW117" s="23"/>
      <c r="NQX117" s="23"/>
      <c r="NQY117" s="23"/>
      <c r="NQZ117" s="23"/>
      <c r="NRA117" s="23"/>
      <c r="NRB117" s="23"/>
      <c r="NRC117" s="23"/>
      <c r="NRD117" s="23"/>
      <c r="NRE117" s="23"/>
      <c r="NRF117" s="23"/>
      <c r="NRG117" s="23"/>
      <c r="NRH117" s="23"/>
      <c r="NRI117" s="23"/>
      <c r="NRJ117" s="23"/>
      <c r="NRK117" s="23"/>
      <c r="NRL117" s="22"/>
      <c r="NRM117" s="23"/>
      <c r="NRN117" s="23"/>
      <c r="NRO117" s="23"/>
      <c r="NRP117" s="23"/>
      <c r="NRQ117" s="23"/>
      <c r="NRR117" s="23"/>
      <c r="NRS117" s="23"/>
      <c r="NRT117" s="23"/>
      <c r="NRU117" s="23"/>
      <c r="NRV117" s="23"/>
      <c r="NRW117" s="23"/>
      <c r="NRX117" s="23"/>
      <c r="NRY117" s="23"/>
      <c r="NRZ117" s="23"/>
      <c r="NSA117" s="23"/>
      <c r="NSB117" s="23"/>
      <c r="NSC117" s="23"/>
      <c r="NSD117" s="23"/>
      <c r="NSE117" s="23"/>
      <c r="NSF117" s="23"/>
      <c r="NSG117" s="23"/>
      <c r="NSH117" s="22"/>
      <c r="NSI117" s="23"/>
      <c r="NSJ117" s="23"/>
      <c r="NSK117" s="23"/>
      <c r="NSL117" s="23"/>
      <c r="NSM117" s="23"/>
      <c r="NSN117" s="23"/>
      <c r="NSO117" s="23"/>
      <c r="NSP117" s="23"/>
      <c r="NSQ117" s="23"/>
      <c r="NSR117" s="23"/>
      <c r="NSS117" s="23"/>
      <c r="NST117" s="23"/>
      <c r="NSU117" s="23"/>
      <c r="NSV117" s="23"/>
      <c r="NSW117" s="23"/>
      <c r="NSX117" s="23"/>
      <c r="NSY117" s="23"/>
      <c r="NSZ117" s="23"/>
      <c r="NTA117" s="23"/>
      <c r="NTB117" s="23"/>
      <c r="NTC117" s="23"/>
      <c r="NTD117" s="22"/>
      <c r="NTE117" s="23"/>
      <c r="NTF117" s="23"/>
      <c r="NTG117" s="23"/>
      <c r="NTH117" s="23"/>
      <c r="NTI117" s="23"/>
      <c r="NTJ117" s="23"/>
      <c r="NTK117" s="23"/>
      <c r="NTL117" s="23"/>
      <c r="NTM117" s="23"/>
      <c r="NTN117" s="23"/>
      <c r="NTO117" s="23"/>
      <c r="NTP117" s="23"/>
      <c r="NTQ117" s="23"/>
      <c r="NTR117" s="23"/>
      <c r="NTS117" s="23"/>
      <c r="NTT117" s="23"/>
      <c r="NTU117" s="23"/>
      <c r="NTV117" s="23"/>
      <c r="NTW117" s="23"/>
      <c r="NTX117" s="23"/>
      <c r="NTY117" s="23"/>
      <c r="NTZ117" s="22"/>
      <c r="NUA117" s="23"/>
      <c r="NUB117" s="23"/>
      <c r="NUC117" s="23"/>
      <c r="NUD117" s="23"/>
      <c r="NUE117" s="23"/>
      <c r="NUF117" s="23"/>
      <c r="NUG117" s="23"/>
      <c r="NUH117" s="23"/>
      <c r="NUI117" s="23"/>
      <c r="NUJ117" s="23"/>
      <c r="NUK117" s="23"/>
      <c r="NUL117" s="23"/>
      <c r="NUM117" s="23"/>
      <c r="NUN117" s="23"/>
      <c r="NUO117" s="23"/>
      <c r="NUP117" s="23"/>
      <c r="NUQ117" s="23"/>
      <c r="NUR117" s="23"/>
      <c r="NUS117" s="23"/>
      <c r="NUT117" s="23"/>
      <c r="NUU117" s="23"/>
      <c r="NUV117" s="22"/>
      <c r="NUW117" s="23"/>
      <c r="NUX117" s="23"/>
      <c r="NUY117" s="23"/>
      <c r="NUZ117" s="23"/>
      <c r="NVA117" s="23"/>
      <c r="NVB117" s="23"/>
      <c r="NVC117" s="23"/>
      <c r="NVD117" s="23"/>
      <c r="NVE117" s="23"/>
      <c r="NVF117" s="23"/>
      <c r="NVG117" s="23"/>
      <c r="NVH117" s="23"/>
      <c r="NVI117" s="23"/>
      <c r="NVJ117" s="23"/>
      <c r="NVK117" s="23"/>
      <c r="NVL117" s="23"/>
      <c r="NVM117" s="23"/>
      <c r="NVN117" s="23"/>
      <c r="NVO117" s="23"/>
      <c r="NVP117" s="23"/>
      <c r="NVQ117" s="23"/>
      <c r="NVR117" s="22"/>
      <c r="NVS117" s="23"/>
      <c r="NVT117" s="23"/>
      <c r="NVU117" s="23"/>
      <c r="NVV117" s="23"/>
      <c r="NVW117" s="23"/>
      <c r="NVX117" s="23"/>
      <c r="NVY117" s="23"/>
      <c r="NVZ117" s="23"/>
      <c r="NWA117" s="23"/>
      <c r="NWB117" s="23"/>
      <c r="NWC117" s="23"/>
      <c r="NWD117" s="23"/>
      <c r="NWE117" s="23"/>
      <c r="NWF117" s="23"/>
      <c r="NWG117" s="23"/>
      <c r="NWH117" s="23"/>
      <c r="NWI117" s="23"/>
      <c r="NWJ117" s="23"/>
      <c r="NWK117" s="23"/>
      <c r="NWL117" s="23"/>
      <c r="NWM117" s="23"/>
      <c r="NWN117" s="22"/>
      <c r="NWO117" s="23"/>
      <c r="NWP117" s="23"/>
      <c r="NWQ117" s="23"/>
      <c r="NWR117" s="23"/>
      <c r="NWS117" s="23"/>
      <c r="NWT117" s="23"/>
      <c r="NWU117" s="23"/>
      <c r="NWV117" s="23"/>
      <c r="NWW117" s="23"/>
      <c r="NWX117" s="23"/>
      <c r="NWY117" s="23"/>
      <c r="NWZ117" s="23"/>
      <c r="NXA117" s="23"/>
      <c r="NXB117" s="23"/>
      <c r="NXC117" s="23"/>
      <c r="NXD117" s="23"/>
      <c r="NXE117" s="23"/>
      <c r="NXF117" s="23"/>
      <c r="NXG117" s="23"/>
      <c r="NXH117" s="23"/>
      <c r="NXI117" s="23"/>
      <c r="NXJ117" s="22"/>
      <c r="NXK117" s="23"/>
      <c r="NXL117" s="23"/>
      <c r="NXM117" s="23"/>
      <c r="NXN117" s="23"/>
      <c r="NXO117" s="23"/>
      <c r="NXP117" s="23"/>
      <c r="NXQ117" s="23"/>
      <c r="NXR117" s="23"/>
      <c r="NXS117" s="23"/>
      <c r="NXT117" s="23"/>
      <c r="NXU117" s="23"/>
      <c r="NXV117" s="23"/>
      <c r="NXW117" s="23"/>
      <c r="NXX117" s="23"/>
      <c r="NXY117" s="23"/>
      <c r="NXZ117" s="23"/>
      <c r="NYA117" s="23"/>
      <c r="NYB117" s="23"/>
      <c r="NYC117" s="23"/>
      <c r="NYD117" s="23"/>
      <c r="NYE117" s="23"/>
      <c r="NYF117" s="22"/>
      <c r="NYG117" s="23"/>
      <c r="NYH117" s="23"/>
      <c r="NYI117" s="23"/>
      <c r="NYJ117" s="23"/>
      <c r="NYK117" s="23"/>
      <c r="NYL117" s="23"/>
      <c r="NYM117" s="23"/>
      <c r="NYN117" s="23"/>
      <c r="NYO117" s="23"/>
      <c r="NYP117" s="23"/>
      <c r="NYQ117" s="23"/>
      <c r="NYR117" s="23"/>
      <c r="NYS117" s="23"/>
      <c r="NYT117" s="23"/>
      <c r="NYU117" s="23"/>
      <c r="NYV117" s="23"/>
      <c r="NYW117" s="23"/>
      <c r="NYX117" s="23"/>
      <c r="NYY117" s="23"/>
      <c r="NYZ117" s="23"/>
      <c r="NZA117" s="23"/>
      <c r="NZB117" s="22"/>
      <c r="NZC117" s="23"/>
      <c r="NZD117" s="23"/>
      <c r="NZE117" s="23"/>
      <c r="NZF117" s="23"/>
      <c r="NZG117" s="23"/>
      <c r="NZH117" s="23"/>
      <c r="NZI117" s="23"/>
      <c r="NZJ117" s="23"/>
      <c r="NZK117" s="23"/>
      <c r="NZL117" s="23"/>
      <c r="NZM117" s="23"/>
      <c r="NZN117" s="23"/>
      <c r="NZO117" s="23"/>
      <c r="NZP117" s="23"/>
      <c r="NZQ117" s="23"/>
      <c r="NZR117" s="23"/>
      <c r="NZS117" s="23"/>
      <c r="NZT117" s="23"/>
      <c r="NZU117" s="23"/>
      <c r="NZV117" s="23"/>
      <c r="NZW117" s="23"/>
      <c r="NZX117" s="22"/>
      <c r="NZY117" s="23"/>
      <c r="NZZ117" s="23"/>
      <c r="OAA117" s="23"/>
      <c r="OAB117" s="23"/>
      <c r="OAC117" s="23"/>
      <c r="OAD117" s="23"/>
      <c r="OAE117" s="23"/>
      <c r="OAF117" s="23"/>
      <c r="OAG117" s="23"/>
      <c r="OAH117" s="23"/>
      <c r="OAI117" s="23"/>
      <c r="OAJ117" s="23"/>
      <c r="OAK117" s="23"/>
      <c r="OAL117" s="23"/>
      <c r="OAM117" s="23"/>
      <c r="OAN117" s="23"/>
      <c r="OAO117" s="23"/>
      <c r="OAP117" s="23"/>
      <c r="OAQ117" s="23"/>
      <c r="OAR117" s="23"/>
      <c r="OAS117" s="23"/>
      <c r="OAT117" s="22"/>
      <c r="OAU117" s="23"/>
      <c r="OAV117" s="23"/>
      <c r="OAW117" s="23"/>
      <c r="OAX117" s="23"/>
      <c r="OAY117" s="23"/>
      <c r="OAZ117" s="23"/>
      <c r="OBA117" s="23"/>
      <c r="OBB117" s="23"/>
      <c r="OBC117" s="23"/>
      <c r="OBD117" s="23"/>
      <c r="OBE117" s="23"/>
      <c r="OBF117" s="23"/>
      <c r="OBG117" s="23"/>
      <c r="OBH117" s="23"/>
      <c r="OBI117" s="23"/>
      <c r="OBJ117" s="23"/>
      <c r="OBK117" s="23"/>
      <c r="OBL117" s="23"/>
      <c r="OBM117" s="23"/>
      <c r="OBN117" s="23"/>
      <c r="OBO117" s="23"/>
      <c r="OBP117" s="22"/>
      <c r="OBQ117" s="23"/>
      <c r="OBR117" s="23"/>
      <c r="OBS117" s="23"/>
      <c r="OBT117" s="23"/>
      <c r="OBU117" s="23"/>
      <c r="OBV117" s="23"/>
      <c r="OBW117" s="23"/>
      <c r="OBX117" s="23"/>
      <c r="OBY117" s="23"/>
      <c r="OBZ117" s="23"/>
      <c r="OCA117" s="23"/>
      <c r="OCB117" s="23"/>
      <c r="OCC117" s="23"/>
      <c r="OCD117" s="23"/>
      <c r="OCE117" s="23"/>
      <c r="OCF117" s="23"/>
      <c r="OCG117" s="23"/>
      <c r="OCH117" s="23"/>
      <c r="OCI117" s="23"/>
      <c r="OCJ117" s="23"/>
      <c r="OCK117" s="23"/>
      <c r="OCL117" s="22"/>
      <c r="OCM117" s="23"/>
      <c r="OCN117" s="23"/>
      <c r="OCO117" s="23"/>
      <c r="OCP117" s="23"/>
      <c r="OCQ117" s="23"/>
      <c r="OCR117" s="23"/>
      <c r="OCS117" s="23"/>
      <c r="OCT117" s="23"/>
      <c r="OCU117" s="23"/>
      <c r="OCV117" s="23"/>
      <c r="OCW117" s="23"/>
      <c r="OCX117" s="23"/>
      <c r="OCY117" s="23"/>
      <c r="OCZ117" s="23"/>
      <c r="ODA117" s="23"/>
      <c r="ODB117" s="23"/>
      <c r="ODC117" s="23"/>
      <c r="ODD117" s="23"/>
      <c r="ODE117" s="23"/>
      <c r="ODF117" s="23"/>
      <c r="ODG117" s="23"/>
      <c r="ODH117" s="22"/>
      <c r="ODI117" s="23"/>
      <c r="ODJ117" s="23"/>
      <c r="ODK117" s="23"/>
      <c r="ODL117" s="23"/>
      <c r="ODM117" s="23"/>
      <c r="ODN117" s="23"/>
      <c r="ODO117" s="23"/>
      <c r="ODP117" s="23"/>
      <c r="ODQ117" s="23"/>
      <c r="ODR117" s="23"/>
      <c r="ODS117" s="23"/>
      <c r="ODT117" s="23"/>
      <c r="ODU117" s="23"/>
      <c r="ODV117" s="23"/>
      <c r="ODW117" s="23"/>
      <c r="ODX117" s="23"/>
      <c r="ODY117" s="23"/>
      <c r="ODZ117" s="23"/>
      <c r="OEA117" s="23"/>
      <c r="OEB117" s="23"/>
      <c r="OEC117" s="23"/>
      <c r="OED117" s="22"/>
      <c r="OEE117" s="23"/>
      <c r="OEF117" s="23"/>
      <c r="OEG117" s="23"/>
      <c r="OEH117" s="23"/>
      <c r="OEI117" s="23"/>
      <c r="OEJ117" s="23"/>
      <c r="OEK117" s="23"/>
      <c r="OEL117" s="23"/>
      <c r="OEM117" s="23"/>
      <c r="OEN117" s="23"/>
      <c r="OEO117" s="23"/>
      <c r="OEP117" s="23"/>
      <c r="OEQ117" s="23"/>
      <c r="OER117" s="23"/>
      <c r="OES117" s="23"/>
      <c r="OET117" s="23"/>
      <c r="OEU117" s="23"/>
      <c r="OEV117" s="23"/>
      <c r="OEW117" s="23"/>
      <c r="OEX117" s="23"/>
      <c r="OEY117" s="23"/>
      <c r="OEZ117" s="22"/>
      <c r="OFA117" s="23"/>
      <c r="OFB117" s="23"/>
      <c r="OFC117" s="23"/>
      <c r="OFD117" s="23"/>
      <c r="OFE117" s="23"/>
      <c r="OFF117" s="23"/>
      <c r="OFG117" s="23"/>
      <c r="OFH117" s="23"/>
      <c r="OFI117" s="23"/>
      <c r="OFJ117" s="23"/>
      <c r="OFK117" s="23"/>
      <c r="OFL117" s="23"/>
      <c r="OFM117" s="23"/>
      <c r="OFN117" s="23"/>
      <c r="OFO117" s="23"/>
      <c r="OFP117" s="23"/>
      <c r="OFQ117" s="23"/>
      <c r="OFR117" s="23"/>
      <c r="OFS117" s="23"/>
      <c r="OFT117" s="23"/>
      <c r="OFU117" s="23"/>
      <c r="OFV117" s="22"/>
      <c r="OFW117" s="23"/>
      <c r="OFX117" s="23"/>
      <c r="OFY117" s="23"/>
      <c r="OFZ117" s="23"/>
      <c r="OGA117" s="23"/>
      <c r="OGB117" s="23"/>
      <c r="OGC117" s="23"/>
      <c r="OGD117" s="23"/>
      <c r="OGE117" s="23"/>
      <c r="OGF117" s="23"/>
      <c r="OGG117" s="23"/>
      <c r="OGH117" s="23"/>
      <c r="OGI117" s="23"/>
      <c r="OGJ117" s="23"/>
      <c r="OGK117" s="23"/>
      <c r="OGL117" s="23"/>
      <c r="OGM117" s="23"/>
      <c r="OGN117" s="23"/>
      <c r="OGO117" s="23"/>
      <c r="OGP117" s="23"/>
      <c r="OGQ117" s="23"/>
      <c r="OGR117" s="22"/>
      <c r="OGS117" s="23"/>
      <c r="OGT117" s="23"/>
      <c r="OGU117" s="23"/>
      <c r="OGV117" s="23"/>
      <c r="OGW117" s="23"/>
      <c r="OGX117" s="23"/>
      <c r="OGY117" s="23"/>
      <c r="OGZ117" s="23"/>
      <c r="OHA117" s="23"/>
      <c r="OHB117" s="23"/>
      <c r="OHC117" s="23"/>
      <c r="OHD117" s="23"/>
      <c r="OHE117" s="23"/>
      <c r="OHF117" s="23"/>
      <c r="OHG117" s="23"/>
      <c r="OHH117" s="23"/>
      <c r="OHI117" s="23"/>
      <c r="OHJ117" s="23"/>
      <c r="OHK117" s="23"/>
      <c r="OHL117" s="23"/>
      <c r="OHM117" s="23"/>
      <c r="OHN117" s="22"/>
      <c r="OHO117" s="23"/>
      <c r="OHP117" s="23"/>
      <c r="OHQ117" s="23"/>
      <c r="OHR117" s="23"/>
      <c r="OHS117" s="23"/>
      <c r="OHT117" s="23"/>
      <c r="OHU117" s="23"/>
      <c r="OHV117" s="23"/>
      <c r="OHW117" s="23"/>
      <c r="OHX117" s="23"/>
      <c r="OHY117" s="23"/>
      <c r="OHZ117" s="23"/>
      <c r="OIA117" s="23"/>
      <c r="OIB117" s="23"/>
      <c r="OIC117" s="23"/>
      <c r="OID117" s="23"/>
      <c r="OIE117" s="23"/>
      <c r="OIF117" s="23"/>
      <c r="OIG117" s="23"/>
      <c r="OIH117" s="23"/>
      <c r="OII117" s="23"/>
      <c r="OIJ117" s="22"/>
      <c r="OIK117" s="23"/>
      <c r="OIL117" s="23"/>
      <c r="OIM117" s="23"/>
      <c r="OIN117" s="23"/>
      <c r="OIO117" s="23"/>
      <c r="OIP117" s="23"/>
      <c r="OIQ117" s="23"/>
      <c r="OIR117" s="23"/>
      <c r="OIS117" s="23"/>
      <c r="OIT117" s="23"/>
      <c r="OIU117" s="23"/>
      <c r="OIV117" s="23"/>
      <c r="OIW117" s="23"/>
      <c r="OIX117" s="23"/>
      <c r="OIY117" s="23"/>
      <c r="OIZ117" s="23"/>
      <c r="OJA117" s="23"/>
      <c r="OJB117" s="23"/>
      <c r="OJC117" s="23"/>
      <c r="OJD117" s="23"/>
      <c r="OJE117" s="23"/>
      <c r="OJF117" s="22"/>
      <c r="OJG117" s="23"/>
      <c r="OJH117" s="23"/>
      <c r="OJI117" s="23"/>
      <c r="OJJ117" s="23"/>
      <c r="OJK117" s="23"/>
      <c r="OJL117" s="23"/>
      <c r="OJM117" s="23"/>
      <c r="OJN117" s="23"/>
      <c r="OJO117" s="23"/>
      <c r="OJP117" s="23"/>
      <c r="OJQ117" s="23"/>
      <c r="OJR117" s="23"/>
      <c r="OJS117" s="23"/>
      <c r="OJT117" s="23"/>
      <c r="OJU117" s="23"/>
      <c r="OJV117" s="23"/>
      <c r="OJW117" s="23"/>
      <c r="OJX117" s="23"/>
      <c r="OJY117" s="23"/>
      <c r="OJZ117" s="23"/>
      <c r="OKA117" s="23"/>
      <c r="OKB117" s="22"/>
      <c r="OKC117" s="23"/>
      <c r="OKD117" s="23"/>
      <c r="OKE117" s="23"/>
      <c r="OKF117" s="23"/>
      <c r="OKG117" s="23"/>
      <c r="OKH117" s="23"/>
      <c r="OKI117" s="23"/>
      <c r="OKJ117" s="23"/>
      <c r="OKK117" s="23"/>
      <c r="OKL117" s="23"/>
      <c r="OKM117" s="23"/>
      <c r="OKN117" s="23"/>
      <c r="OKO117" s="23"/>
      <c r="OKP117" s="23"/>
      <c r="OKQ117" s="23"/>
      <c r="OKR117" s="23"/>
      <c r="OKS117" s="23"/>
      <c r="OKT117" s="23"/>
      <c r="OKU117" s="23"/>
      <c r="OKV117" s="23"/>
      <c r="OKW117" s="23"/>
      <c r="OKX117" s="22"/>
      <c r="OKY117" s="23"/>
      <c r="OKZ117" s="23"/>
      <c r="OLA117" s="23"/>
      <c r="OLB117" s="23"/>
      <c r="OLC117" s="23"/>
      <c r="OLD117" s="23"/>
      <c r="OLE117" s="23"/>
      <c r="OLF117" s="23"/>
      <c r="OLG117" s="23"/>
      <c r="OLH117" s="23"/>
      <c r="OLI117" s="23"/>
      <c r="OLJ117" s="23"/>
      <c r="OLK117" s="23"/>
      <c r="OLL117" s="23"/>
      <c r="OLM117" s="23"/>
      <c r="OLN117" s="23"/>
      <c r="OLO117" s="23"/>
      <c r="OLP117" s="23"/>
      <c r="OLQ117" s="23"/>
      <c r="OLR117" s="23"/>
      <c r="OLS117" s="23"/>
      <c r="OLT117" s="22"/>
      <c r="OLU117" s="23"/>
      <c r="OLV117" s="23"/>
      <c r="OLW117" s="23"/>
      <c r="OLX117" s="23"/>
      <c r="OLY117" s="23"/>
      <c r="OLZ117" s="23"/>
      <c r="OMA117" s="23"/>
      <c r="OMB117" s="23"/>
      <c r="OMC117" s="23"/>
      <c r="OMD117" s="23"/>
      <c r="OME117" s="23"/>
      <c r="OMF117" s="23"/>
      <c r="OMG117" s="23"/>
      <c r="OMH117" s="23"/>
      <c r="OMI117" s="23"/>
      <c r="OMJ117" s="23"/>
      <c r="OMK117" s="23"/>
      <c r="OML117" s="23"/>
      <c r="OMM117" s="23"/>
      <c r="OMN117" s="23"/>
      <c r="OMO117" s="23"/>
      <c r="OMP117" s="22"/>
      <c r="OMQ117" s="23"/>
      <c r="OMR117" s="23"/>
      <c r="OMS117" s="23"/>
      <c r="OMT117" s="23"/>
      <c r="OMU117" s="23"/>
      <c r="OMV117" s="23"/>
      <c r="OMW117" s="23"/>
      <c r="OMX117" s="23"/>
      <c r="OMY117" s="23"/>
      <c r="OMZ117" s="23"/>
      <c r="ONA117" s="23"/>
      <c r="ONB117" s="23"/>
      <c r="ONC117" s="23"/>
      <c r="OND117" s="23"/>
      <c r="ONE117" s="23"/>
      <c r="ONF117" s="23"/>
      <c r="ONG117" s="23"/>
      <c r="ONH117" s="23"/>
      <c r="ONI117" s="23"/>
      <c r="ONJ117" s="23"/>
      <c r="ONK117" s="23"/>
      <c r="ONL117" s="22"/>
      <c r="ONM117" s="23"/>
      <c r="ONN117" s="23"/>
      <c r="ONO117" s="23"/>
      <c r="ONP117" s="23"/>
      <c r="ONQ117" s="23"/>
      <c r="ONR117" s="23"/>
      <c r="ONS117" s="23"/>
      <c r="ONT117" s="23"/>
      <c r="ONU117" s="23"/>
      <c r="ONV117" s="23"/>
      <c r="ONW117" s="23"/>
      <c r="ONX117" s="23"/>
      <c r="ONY117" s="23"/>
      <c r="ONZ117" s="23"/>
      <c r="OOA117" s="23"/>
      <c r="OOB117" s="23"/>
      <c r="OOC117" s="23"/>
      <c r="OOD117" s="23"/>
      <c r="OOE117" s="23"/>
      <c r="OOF117" s="23"/>
      <c r="OOG117" s="23"/>
      <c r="OOH117" s="22"/>
      <c r="OOI117" s="23"/>
      <c r="OOJ117" s="23"/>
      <c r="OOK117" s="23"/>
      <c r="OOL117" s="23"/>
      <c r="OOM117" s="23"/>
      <c r="OON117" s="23"/>
      <c r="OOO117" s="23"/>
      <c r="OOP117" s="23"/>
      <c r="OOQ117" s="23"/>
      <c r="OOR117" s="23"/>
      <c r="OOS117" s="23"/>
      <c r="OOT117" s="23"/>
      <c r="OOU117" s="23"/>
      <c r="OOV117" s="23"/>
      <c r="OOW117" s="23"/>
      <c r="OOX117" s="23"/>
      <c r="OOY117" s="23"/>
      <c r="OOZ117" s="23"/>
      <c r="OPA117" s="23"/>
      <c r="OPB117" s="23"/>
      <c r="OPC117" s="23"/>
      <c r="OPD117" s="22"/>
      <c r="OPE117" s="23"/>
      <c r="OPF117" s="23"/>
      <c r="OPG117" s="23"/>
      <c r="OPH117" s="23"/>
      <c r="OPI117" s="23"/>
      <c r="OPJ117" s="23"/>
      <c r="OPK117" s="23"/>
      <c r="OPL117" s="23"/>
      <c r="OPM117" s="23"/>
      <c r="OPN117" s="23"/>
      <c r="OPO117" s="23"/>
      <c r="OPP117" s="23"/>
      <c r="OPQ117" s="23"/>
      <c r="OPR117" s="23"/>
      <c r="OPS117" s="23"/>
      <c r="OPT117" s="23"/>
      <c r="OPU117" s="23"/>
      <c r="OPV117" s="23"/>
      <c r="OPW117" s="23"/>
      <c r="OPX117" s="23"/>
      <c r="OPY117" s="23"/>
      <c r="OPZ117" s="22"/>
      <c r="OQA117" s="23"/>
      <c r="OQB117" s="23"/>
      <c r="OQC117" s="23"/>
      <c r="OQD117" s="23"/>
      <c r="OQE117" s="23"/>
      <c r="OQF117" s="23"/>
      <c r="OQG117" s="23"/>
      <c r="OQH117" s="23"/>
      <c r="OQI117" s="23"/>
      <c r="OQJ117" s="23"/>
      <c r="OQK117" s="23"/>
      <c r="OQL117" s="23"/>
      <c r="OQM117" s="23"/>
      <c r="OQN117" s="23"/>
      <c r="OQO117" s="23"/>
      <c r="OQP117" s="23"/>
      <c r="OQQ117" s="23"/>
      <c r="OQR117" s="23"/>
      <c r="OQS117" s="23"/>
      <c r="OQT117" s="23"/>
      <c r="OQU117" s="23"/>
      <c r="OQV117" s="22"/>
      <c r="OQW117" s="23"/>
      <c r="OQX117" s="23"/>
      <c r="OQY117" s="23"/>
      <c r="OQZ117" s="23"/>
      <c r="ORA117" s="23"/>
      <c r="ORB117" s="23"/>
      <c r="ORC117" s="23"/>
      <c r="ORD117" s="23"/>
      <c r="ORE117" s="23"/>
      <c r="ORF117" s="23"/>
      <c r="ORG117" s="23"/>
      <c r="ORH117" s="23"/>
      <c r="ORI117" s="23"/>
      <c r="ORJ117" s="23"/>
      <c r="ORK117" s="23"/>
      <c r="ORL117" s="23"/>
      <c r="ORM117" s="23"/>
      <c r="ORN117" s="23"/>
      <c r="ORO117" s="23"/>
      <c r="ORP117" s="23"/>
      <c r="ORQ117" s="23"/>
      <c r="ORR117" s="22"/>
      <c r="ORS117" s="23"/>
      <c r="ORT117" s="23"/>
      <c r="ORU117" s="23"/>
      <c r="ORV117" s="23"/>
      <c r="ORW117" s="23"/>
      <c r="ORX117" s="23"/>
      <c r="ORY117" s="23"/>
      <c r="ORZ117" s="23"/>
      <c r="OSA117" s="23"/>
      <c r="OSB117" s="23"/>
      <c r="OSC117" s="23"/>
      <c r="OSD117" s="23"/>
      <c r="OSE117" s="23"/>
      <c r="OSF117" s="23"/>
      <c r="OSG117" s="23"/>
      <c r="OSH117" s="23"/>
      <c r="OSI117" s="23"/>
      <c r="OSJ117" s="23"/>
      <c r="OSK117" s="23"/>
      <c r="OSL117" s="23"/>
      <c r="OSM117" s="23"/>
      <c r="OSN117" s="22"/>
      <c r="OSO117" s="23"/>
      <c r="OSP117" s="23"/>
      <c r="OSQ117" s="23"/>
      <c r="OSR117" s="23"/>
      <c r="OSS117" s="23"/>
      <c r="OST117" s="23"/>
      <c r="OSU117" s="23"/>
      <c r="OSV117" s="23"/>
      <c r="OSW117" s="23"/>
      <c r="OSX117" s="23"/>
      <c r="OSY117" s="23"/>
      <c r="OSZ117" s="23"/>
      <c r="OTA117" s="23"/>
      <c r="OTB117" s="23"/>
      <c r="OTC117" s="23"/>
      <c r="OTD117" s="23"/>
      <c r="OTE117" s="23"/>
      <c r="OTF117" s="23"/>
      <c r="OTG117" s="23"/>
      <c r="OTH117" s="23"/>
      <c r="OTI117" s="23"/>
      <c r="OTJ117" s="22"/>
      <c r="OTK117" s="23"/>
      <c r="OTL117" s="23"/>
      <c r="OTM117" s="23"/>
      <c r="OTN117" s="23"/>
      <c r="OTO117" s="23"/>
      <c r="OTP117" s="23"/>
      <c r="OTQ117" s="23"/>
      <c r="OTR117" s="23"/>
      <c r="OTS117" s="23"/>
      <c r="OTT117" s="23"/>
      <c r="OTU117" s="23"/>
      <c r="OTV117" s="23"/>
      <c r="OTW117" s="23"/>
      <c r="OTX117" s="23"/>
      <c r="OTY117" s="23"/>
      <c r="OTZ117" s="23"/>
      <c r="OUA117" s="23"/>
      <c r="OUB117" s="23"/>
      <c r="OUC117" s="23"/>
      <c r="OUD117" s="23"/>
      <c r="OUE117" s="23"/>
      <c r="OUF117" s="22"/>
      <c r="OUG117" s="23"/>
      <c r="OUH117" s="23"/>
      <c r="OUI117" s="23"/>
      <c r="OUJ117" s="23"/>
      <c r="OUK117" s="23"/>
      <c r="OUL117" s="23"/>
      <c r="OUM117" s="23"/>
      <c r="OUN117" s="23"/>
      <c r="OUO117" s="23"/>
      <c r="OUP117" s="23"/>
      <c r="OUQ117" s="23"/>
      <c r="OUR117" s="23"/>
      <c r="OUS117" s="23"/>
      <c r="OUT117" s="23"/>
      <c r="OUU117" s="23"/>
      <c r="OUV117" s="23"/>
      <c r="OUW117" s="23"/>
      <c r="OUX117" s="23"/>
      <c r="OUY117" s="23"/>
      <c r="OUZ117" s="23"/>
      <c r="OVA117" s="23"/>
      <c r="OVB117" s="22"/>
      <c r="OVC117" s="23"/>
      <c r="OVD117" s="23"/>
      <c r="OVE117" s="23"/>
      <c r="OVF117" s="23"/>
      <c r="OVG117" s="23"/>
      <c r="OVH117" s="23"/>
      <c r="OVI117" s="23"/>
      <c r="OVJ117" s="23"/>
      <c r="OVK117" s="23"/>
      <c r="OVL117" s="23"/>
      <c r="OVM117" s="23"/>
      <c r="OVN117" s="23"/>
      <c r="OVO117" s="23"/>
      <c r="OVP117" s="23"/>
      <c r="OVQ117" s="23"/>
      <c r="OVR117" s="23"/>
      <c r="OVS117" s="23"/>
      <c r="OVT117" s="23"/>
      <c r="OVU117" s="23"/>
      <c r="OVV117" s="23"/>
      <c r="OVW117" s="23"/>
      <c r="OVX117" s="22"/>
      <c r="OVY117" s="23"/>
      <c r="OVZ117" s="23"/>
      <c r="OWA117" s="23"/>
      <c r="OWB117" s="23"/>
      <c r="OWC117" s="23"/>
      <c r="OWD117" s="23"/>
      <c r="OWE117" s="23"/>
      <c r="OWF117" s="23"/>
      <c r="OWG117" s="23"/>
      <c r="OWH117" s="23"/>
      <c r="OWI117" s="23"/>
      <c r="OWJ117" s="23"/>
      <c r="OWK117" s="23"/>
      <c r="OWL117" s="23"/>
      <c r="OWM117" s="23"/>
      <c r="OWN117" s="23"/>
      <c r="OWO117" s="23"/>
      <c r="OWP117" s="23"/>
      <c r="OWQ117" s="23"/>
      <c r="OWR117" s="23"/>
      <c r="OWS117" s="23"/>
      <c r="OWT117" s="22"/>
      <c r="OWU117" s="23"/>
      <c r="OWV117" s="23"/>
      <c r="OWW117" s="23"/>
      <c r="OWX117" s="23"/>
      <c r="OWY117" s="23"/>
      <c r="OWZ117" s="23"/>
      <c r="OXA117" s="23"/>
      <c r="OXB117" s="23"/>
      <c r="OXC117" s="23"/>
      <c r="OXD117" s="23"/>
      <c r="OXE117" s="23"/>
      <c r="OXF117" s="23"/>
      <c r="OXG117" s="23"/>
      <c r="OXH117" s="23"/>
      <c r="OXI117" s="23"/>
      <c r="OXJ117" s="23"/>
      <c r="OXK117" s="23"/>
      <c r="OXL117" s="23"/>
      <c r="OXM117" s="23"/>
      <c r="OXN117" s="23"/>
      <c r="OXO117" s="23"/>
      <c r="OXP117" s="22"/>
      <c r="OXQ117" s="23"/>
      <c r="OXR117" s="23"/>
      <c r="OXS117" s="23"/>
      <c r="OXT117" s="23"/>
      <c r="OXU117" s="23"/>
      <c r="OXV117" s="23"/>
      <c r="OXW117" s="23"/>
      <c r="OXX117" s="23"/>
      <c r="OXY117" s="23"/>
      <c r="OXZ117" s="23"/>
      <c r="OYA117" s="23"/>
      <c r="OYB117" s="23"/>
      <c r="OYC117" s="23"/>
      <c r="OYD117" s="23"/>
      <c r="OYE117" s="23"/>
      <c r="OYF117" s="23"/>
      <c r="OYG117" s="23"/>
      <c r="OYH117" s="23"/>
      <c r="OYI117" s="23"/>
      <c r="OYJ117" s="23"/>
      <c r="OYK117" s="23"/>
      <c r="OYL117" s="22"/>
      <c r="OYM117" s="23"/>
      <c r="OYN117" s="23"/>
      <c r="OYO117" s="23"/>
      <c r="OYP117" s="23"/>
      <c r="OYQ117" s="23"/>
      <c r="OYR117" s="23"/>
      <c r="OYS117" s="23"/>
      <c r="OYT117" s="23"/>
      <c r="OYU117" s="23"/>
      <c r="OYV117" s="23"/>
      <c r="OYW117" s="23"/>
      <c r="OYX117" s="23"/>
      <c r="OYY117" s="23"/>
      <c r="OYZ117" s="23"/>
      <c r="OZA117" s="23"/>
      <c r="OZB117" s="23"/>
      <c r="OZC117" s="23"/>
      <c r="OZD117" s="23"/>
      <c r="OZE117" s="23"/>
      <c r="OZF117" s="23"/>
      <c r="OZG117" s="23"/>
      <c r="OZH117" s="22"/>
      <c r="OZI117" s="23"/>
      <c r="OZJ117" s="23"/>
      <c r="OZK117" s="23"/>
      <c r="OZL117" s="23"/>
      <c r="OZM117" s="23"/>
      <c r="OZN117" s="23"/>
      <c r="OZO117" s="23"/>
      <c r="OZP117" s="23"/>
      <c r="OZQ117" s="23"/>
      <c r="OZR117" s="23"/>
      <c r="OZS117" s="23"/>
      <c r="OZT117" s="23"/>
      <c r="OZU117" s="23"/>
      <c r="OZV117" s="23"/>
      <c r="OZW117" s="23"/>
      <c r="OZX117" s="23"/>
      <c r="OZY117" s="23"/>
      <c r="OZZ117" s="23"/>
      <c r="PAA117" s="23"/>
      <c r="PAB117" s="23"/>
      <c r="PAC117" s="23"/>
      <c r="PAD117" s="22"/>
      <c r="PAE117" s="23"/>
      <c r="PAF117" s="23"/>
      <c r="PAG117" s="23"/>
      <c r="PAH117" s="23"/>
      <c r="PAI117" s="23"/>
      <c r="PAJ117" s="23"/>
      <c r="PAK117" s="23"/>
      <c r="PAL117" s="23"/>
      <c r="PAM117" s="23"/>
      <c r="PAN117" s="23"/>
      <c r="PAO117" s="23"/>
      <c r="PAP117" s="23"/>
      <c r="PAQ117" s="23"/>
      <c r="PAR117" s="23"/>
      <c r="PAS117" s="23"/>
      <c r="PAT117" s="23"/>
      <c r="PAU117" s="23"/>
      <c r="PAV117" s="23"/>
      <c r="PAW117" s="23"/>
      <c r="PAX117" s="23"/>
      <c r="PAY117" s="23"/>
      <c r="PAZ117" s="22"/>
      <c r="PBA117" s="23"/>
      <c r="PBB117" s="23"/>
      <c r="PBC117" s="23"/>
      <c r="PBD117" s="23"/>
      <c r="PBE117" s="23"/>
      <c r="PBF117" s="23"/>
      <c r="PBG117" s="23"/>
      <c r="PBH117" s="23"/>
      <c r="PBI117" s="23"/>
      <c r="PBJ117" s="23"/>
      <c r="PBK117" s="23"/>
      <c r="PBL117" s="23"/>
      <c r="PBM117" s="23"/>
      <c r="PBN117" s="23"/>
      <c r="PBO117" s="23"/>
      <c r="PBP117" s="23"/>
      <c r="PBQ117" s="23"/>
      <c r="PBR117" s="23"/>
      <c r="PBS117" s="23"/>
      <c r="PBT117" s="23"/>
      <c r="PBU117" s="23"/>
      <c r="PBV117" s="22"/>
      <c r="PBW117" s="23"/>
      <c r="PBX117" s="23"/>
      <c r="PBY117" s="23"/>
      <c r="PBZ117" s="23"/>
      <c r="PCA117" s="23"/>
      <c r="PCB117" s="23"/>
      <c r="PCC117" s="23"/>
      <c r="PCD117" s="23"/>
      <c r="PCE117" s="23"/>
      <c r="PCF117" s="23"/>
      <c r="PCG117" s="23"/>
      <c r="PCH117" s="23"/>
      <c r="PCI117" s="23"/>
      <c r="PCJ117" s="23"/>
      <c r="PCK117" s="23"/>
      <c r="PCL117" s="23"/>
      <c r="PCM117" s="23"/>
      <c r="PCN117" s="23"/>
      <c r="PCO117" s="23"/>
      <c r="PCP117" s="23"/>
      <c r="PCQ117" s="23"/>
      <c r="PCR117" s="22"/>
      <c r="PCS117" s="23"/>
      <c r="PCT117" s="23"/>
      <c r="PCU117" s="23"/>
      <c r="PCV117" s="23"/>
      <c r="PCW117" s="23"/>
      <c r="PCX117" s="23"/>
      <c r="PCY117" s="23"/>
      <c r="PCZ117" s="23"/>
      <c r="PDA117" s="23"/>
      <c r="PDB117" s="23"/>
      <c r="PDC117" s="23"/>
      <c r="PDD117" s="23"/>
      <c r="PDE117" s="23"/>
      <c r="PDF117" s="23"/>
      <c r="PDG117" s="23"/>
      <c r="PDH117" s="23"/>
      <c r="PDI117" s="23"/>
      <c r="PDJ117" s="23"/>
      <c r="PDK117" s="23"/>
      <c r="PDL117" s="23"/>
      <c r="PDM117" s="23"/>
      <c r="PDN117" s="22"/>
      <c r="PDO117" s="23"/>
      <c r="PDP117" s="23"/>
      <c r="PDQ117" s="23"/>
      <c r="PDR117" s="23"/>
      <c r="PDS117" s="23"/>
      <c r="PDT117" s="23"/>
      <c r="PDU117" s="23"/>
      <c r="PDV117" s="23"/>
      <c r="PDW117" s="23"/>
      <c r="PDX117" s="23"/>
      <c r="PDY117" s="23"/>
      <c r="PDZ117" s="23"/>
      <c r="PEA117" s="23"/>
      <c r="PEB117" s="23"/>
      <c r="PEC117" s="23"/>
      <c r="PED117" s="23"/>
      <c r="PEE117" s="23"/>
      <c r="PEF117" s="23"/>
      <c r="PEG117" s="23"/>
      <c r="PEH117" s="23"/>
      <c r="PEI117" s="23"/>
      <c r="PEJ117" s="22"/>
      <c r="PEK117" s="23"/>
      <c r="PEL117" s="23"/>
      <c r="PEM117" s="23"/>
      <c r="PEN117" s="23"/>
      <c r="PEO117" s="23"/>
      <c r="PEP117" s="23"/>
      <c r="PEQ117" s="23"/>
      <c r="PER117" s="23"/>
      <c r="PES117" s="23"/>
      <c r="PET117" s="23"/>
      <c r="PEU117" s="23"/>
      <c r="PEV117" s="23"/>
      <c r="PEW117" s="23"/>
      <c r="PEX117" s="23"/>
      <c r="PEY117" s="23"/>
      <c r="PEZ117" s="23"/>
      <c r="PFA117" s="23"/>
      <c r="PFB117" s="23"/>
      <c r="PFC117" s="23"/>
      <c r="PFD117" s="23"/>
      <c r="PFE117" s="23"/>
      <c r="PFF117" s="22"/>
      <c r="PFG117" s="23"/>
      <c r="PFH117" s="23"/>
      <c r="PFI117" s="23"/>
      <c r="PFJ117" s="23"/>
      <c r="PFK117" s="23"/>
      <c r="PFL117" s="23"/>
      <c r="PFM117" s="23"/>
      <c r="PFN117" s="23"/>
      <c r="PFO117" s="23"/>
      <c r="PFP117" s="23"/>
      <c r="PFQ117" s="23"/>
      <c r="PFR117" s="23"/>
      <c r="PFS117" s="23"/>
      <c r="PFT117" s="23"/>
      <c r="PFU117" s="23"/>
      <c r="PFV117" s="23"/>
      <c r="PFW117" s="23"/>
      <c r="PFX117" s="23"/>
      <c r="PFY117" s="23"/>
      <c r="PFZ117" s="23"/>
      <c r="PGA117" s="23"/>
      <c r="PGB117" s="22"/>
      <c r="PGC117" s="23"/>
      <c r="PGD117" s="23"/>
      <c r="PGE117" s="23"/>
      <c r="PGF117" s="23"/>
      <c r="PGG117" s="23"/>
      <c r="PGH117" s="23"/>
      <c r="PGI117" s="23"/>
      <c r="PGJ117" s="23"/>
      <c r="PGK117" s="23"/>
      <c r="PGL117" s="23"/>
      <c r="PGM117" s="23"/>
      <c r="PGN117" s="23"/>
      <c r="PGO117" s="23"/>
      <c r="PGP117" s="23"/>
      <c r="PGQ117" s="23"/>
      <c r="PGR117" s="23"/>
      <c r="PGS117" s="23"/>
      <c r="PGT117" s="23"/>
      <c r="PGU117" s="23"/>
      <c r="PGV117" s="23"/>
      <c r="PGW117" s="23"/>
      <c r="PGX117" s="22"/>
      <c r="PGY117" s="23"/>
      <c r="PGZ117" s="23"/>
      <c r="PHA117" s="23"/>
      <c r="PHB117" s="23"/>
      <c r="PHC117" s="23"/>
      <c r="PHD117" s="23"/>
      <c r="PHE117" s="23"/>
      <c r="PHF117" s="23"/>
      <c r="PHG117" s="23"/>
      <c r="PHH117" s="23"/>
      <c r="PHI117" s="23"/>
      <c r="PHJ117" s="23"/>
      <c r="PHK117" s="23"/>
      <c r="PHL117" s="23"/>
      <c r="PHM117" s="23"/>
      <c r="PHN117" s="23"/>
      <c r="PHO117" s="23"/>
      <c r="PHP117" s="23"/>
      <c r="PHQ117" s="23"/>
      <c r="PHR117" s="23"/>
      <c r="PHS117" s="23"/>
      <c r="PHT117" s="22"/>
      <c r="PHU117" s="23"/>
      <c r="PHV117" s="23"/>
      <c r="PHW117" s="23"/>
      <c r="PHX117" s="23"/>
      <c r="PHY117" s="23"/>
      <c r="PHZ117" s="23"/>
      <c r="PIA117" s="23"/>
      <c r="PIB117" s="23"/>
      <c r="PIC117" s="23"/>
      <c r="PID117" s="23"/>
      <c r="PIE117" s="23"/>
      <c r="PIF117" s="23"/>
      <c r="PIG117" s="23"/>
      <c r="PIH117" s="23"/>
      <c r="PII117" s="23"/>
      <c r="PIJ117" s="23"/>
      <c r="PIK117" s="23"/>
      <c r="PIL117" s="23"/>
      <c r="PIM117" s="23"/>
      <c r="PIN117" s="23"/>
      <c r="PIO117" s="23"/>
      <c r="PIP117" s="22"/>
      <c r="PIQ117" s="23"/>
      <c r="PIR117" s="23"/>
      <c r="PIS117" s="23"/>
      <c r="PIT117" s="23"/>
      <c r="PIU117" s="23"/>
      <c r="PIV117" s="23"/>
      <c r="PIW117" s="23"/>
      <c r="PIX117" s="23"/>
      <c r="PIY117" s="23"/>
      <c r="PIZ117" s="23"/>
      <c r="PJA117" s="23"/>
      <c r="PJB117" s="23"/>
      <c r="PJC117" s="23"/>
      <c r="PJD117" s="23"/>
      <c r="PJE117" s="23"/>
      <c r="PJF117" s="23"/>
      <c r="PJG117" s="23"/>
      <c r="PJH117" s="23"/>
      <c r="PJI117" s="23"/>
      <c r="PJJ117" s="23"/>
      <c r="PJK117" s="23"/>
      <c r="PJL117" s="22"/>
      <c r="PJM117" s="23"/>
      <c r="PJN117" s="23"/>
      <c r="PJO117" s="23"/>
      <c r="PJP117" s="23"/>
      <c r="PJQ117" s="23"/>
      <c r="PJR117" s="23"/>
      <c r="PJS117" s="23"/>
      <c r="PJT117" s="23"/>
      <c r="PJU117" s="23"/>
      <c r="PJV117" s="23"/>
      <c r="PJW117" s="23"/>
      <c r="PJX117" s="23"/>
      <c r="PJY117" s="23"/>
      <c r="PJZ117" s="23"/>
      <c r="PKA117" s="23"/>
      <c r="PKB117" s="23"/>
      <c r="PKC117" s="23"/>
      <c r="PKD117" s="23"/>
      <c r="PKE117" s="23"/>
      <c r="PKF117" s="23"/>
      <c r="PKG117" s="23"/>
      <c r="PKH117" s="22"/>
      <c r="PKI117" s="23"/>
      <c r="PKJ117" s="23"/>
      <c r="PKK117" s="23"/>
      <c r="PKL117" s="23"/>
      <c r="PKM117" s="23"/>
      <c r="PKN117" s="23"/>
      <c r="PKO117" s="23"/>
      <c r="PKP117" s="23"/>
      <c r="PKQ117" s="23"/>
      <c r="PKR117" s="23"/>
      <c r="PKS117" s="23"/>
      <c r="PKT117" s="23"/>
      <c r="PKU117" s="23"/>
      <c r="PKV117" s="23"/>
      <c r="PKW117" s="23"/>
      <c r="PKX117" s="23"/>
      <c r="PKY117" s="23"/>
      <c r="PKZ117" s="23"/>
      <c r="PLA117" s="23"/>
      <c r="PLB117" s="23"/>
      <c r="PLC117" s="23"/>
      <c r="PLD117" s="22"/>
      <c r="PLE117" s="23"/>
      <c r="PLF117" s="23"/>
      <c r="PLG117" s="23"/>
      <c r="PLH117" s="23"/>
      <c r="PLI117" s="23"/>
      <c r="PLJ117" s="23"/>
      <c r="PLK117" s="23"/>
      <c r="PLL117" s="23"/>
      <c r="PLM117" s="23"/>
      <c r="PLN117" s="23"/>
      <c r="PLO117" s="23"/>
      <c r="PLP117" s="23"/>
      <c r="PLQ117" s="23"/>
      <c r="PLR117" s="23"/>
      <c r="PLS117" s="23"/>
      <c r="PLT117" s="23"/>
      <c r="PLU117" s="23"/>
      <c r="PLV117" s="23"/>
      <c r="PLW117" s="23"/>
      <c r="PLX117" s="23"/>
      <c r="PLY117" s="23"/>
      <c r="PLZ117" s="22"/>
      <c r="PMA117" s="23"/>
      <c r="PMB117" s="23"/>
      <c r="PMC117" s="23"/>
      <c r="PMD117" s="23"/>
      <c r="PME117" s="23"/>
      <c r="PMF117" s="23"/>
      <c r="PMG117" s="23"/>
      <c r="PMH117" s="23"/>
      <c r="PMI117" s="23"/>
      <c r="PMJ117" s="23"/>
      <c r="PMK117" s="23"/>
      <c r="PML117" s="23"/>
      <c r="PMM117" s="23"/>
      <c r="PMN117" s="23"/>
      <c r="PMO117" s="23"/>
      <c r="PMP117" s="23"/>
      <c r="PMQ117" s="23"/>
      <c r="PMR117" s="23"/>
      <c r="PMS117" s="23"/>
      <c r="PMT117" s="23"/>
      <c r="PMU117" s="23"/>
      <c r="PMV117" s="22"/>
      <c r="PMW117" s="23"/>
      <c r="PMX117" s="23"/>
      <c r="PMY117" s="23"/>
      <c r="PMZ117" s="23"/>
      <c r="PNA117" s="23"/>
      <c r="PNB117" s="23"/>
      <c r="PNC117" s="23"/>
      <c r="PND117" s="23"/>
      <c r="PNE117" s="23"/>
      <c r="PNF117" s="23"/>
      <c r="PNG117" s="23"/>
      <c r="PNH117" s="23"/>
      <c r="PNI117" s="23"/>
      <c r="PNJ117" s="23"/>
      <c r="PNK117" s="23"/>
      <c r="PNL117" s="23"/>
      <c r="PNM117" s="23"/>
      <c r="PNN117" s="23"/>
      <c r="PNO117" s="23"/>
      <c r="PNP117" s="23"/>
      <c r="PNQ117" s="23"/>
      <c r="PNR117" s="22"/>
      <c r="PNS117" s="23"/>
      <c r="PNT117" s="23"/>
      <c r="PNU117" s="23"/>
      <c r="PNV117" s="23"/>
      <c r="PNW117" s="23"/>
      <c r="PNX117" s="23"/>
      <c r="PNY117" s="23"/>
      <c r="PNZ117" s="23"/>
      <c r="POA117" s="23"/>
      <c r="POB117" s="23"/>
      <c r="POC117" s="23"/>
      <c r="POD117" s="23"/>
      <c r="POE117" s="23"/>
      <c r="POF117" s="23"/>
      <c r="POG117" s="23"/>
      <c r="POH117" s="23"/>
      <c r="POI117" s="23"/>
      <c r="POJ117" s="23"/>
      <c r="POK117" s="23"/>
      <c r="POL117" s="23"/>
      <c r="POM117" s="23"/>
      <c r="PON117" s="22"/>
      <c r="POO117" s="23"/>
      <c r="POP117" s="23"/>
      <c r="POQ117" s="23"/>
      <c r="POR117" s="23"/>
      <c r="POS117" s="23"/>
      <c r="POT117" s="23"/>
      <c r="POU117" s="23"/>
      <c r="POV117" s="23"/>
      <c r="POW117" s="23"/>
      <c r="POX117" s="23"/>
      <c r="POY117" s="23"/>
      <c r="POZ117" s="23"/>
      <c r="PPA117" s="23"/>
      <c r="PPB117" s="23"/>
      <c r="PPC117" s="23"/>
      <c r="PPD117" s="23"/>
      <c r="PPE117" s="23"/>
      <c r="PPF117" s="23"/>
      <c r="PPG117" s="23"/>
      <c r="PPH117" s="23"/>
      <c r="PPI117" s="23"/>
      <c r="PPJ117" s="22"/>
      <c r="PPK117" s="23"/>
      <c r="PPL117" s="23"/>
      <c r="PPM117" s="23"/>
      <c r="PPN117" s="23"/>
      <c r="PPO117" s="23"/>
      <c r="PPP117" s="23"/>
      <c r="PPQ117" s="23"/>
      <c r="PPR117" s="23"/>
      <c r="PPS117" s="23"/>
      <c r="PPT117" s="23"/>
      <c r="PPU117" s="23"/>
      <c r="PPV117" s="23"/>
      <c r="PPW117" s="23"/>
      <c r="PPX117" s="23"/>
      <c r="PPY117" s="23"/>
      <c r="PPZ117" s="23"/>
      <c r="PQA117" s="23"/>
      <c r="PQB117" s="23"/>
      <c r="PQC117" s="23"/>
      <c r="PQD117" s="23"/>
      <c r="PQE117" s="23"/>
      <c r="PQF117" s="22"/>
      <c r="PQG117" s="23"/>
      <c r="PQH117" s="23"/>
      <c r="PQI117" s="23"/>
      <c r="PQJ117" s="23"/>
      <c r="PQK117" s="23"/>
      <c r="PQL117" s="23"/>
      <c r="PQM117" s="23"/>
      <c r="PQN117" s="23"/>
      <c r="PQO117" s="23"/>
      <c r="PQP117" s="23"/>
      <c r="PQQ117" s="23"/>
      <c r="PQR117" s="23"/>
      <c r="PQS117" s="23"/>
      <c r="PQT117" s="23"/>
      <c r="PQU117" s="23"/>
      <c r="PQV117" s="23"/>
      <c r="PQW117" s="23"/>
      <c r="PQX117" s="23"/>
      <c r="PQY117" s="23"/>
      <c r="PQZ117" s="23"/>
      <c r="PRA117" s="23"/>
      <c r="PRB117" s="22"/>
      <c r="PRC117" s="23"/>
      <c r="PRD117" s="23"/>
      <c r="PRE117" s="23"/>
      <c r="PRF117" s="23"/>
      <c r="PRG117" s="23"/>
      <c r="PRH117" s="23"/>
      <c r="PRI117" s="23"/>
      <c r="PRJ117" s="23"/>
      <c r="PRK117" s="23"/>
      <c r="PRL117" s="23"/>
      <c r="PRM117" s="23"/>
      <c r="PRN117" s="23"/>
      <c r="PRO117" s="23"/>
      <c r="PRP117" s="23"/>
      <c r="PRQ117" s="23"/>
      <c r="PRR117" s="23"/>
      <c r="PRS117" s="23"/>
      <c r="PRT117" s="23"/>
      <c r="PRU117" s="23"/>
      <c r="PRV117" s="23"/>
      <c r="PRW117" s="23"/>
      <c r="PRX117" s="22"/>
      <c r="PRY117" s="23"/>
      <c r="PRZ117" s="23"/>
      <c r="PSA117" s="23"/>
      <c r="PSB117" s="23"/>
      <c r="PSC117" s="23"/>
      <c r="PSD117" s="23"/>
      <c r="PSE117" s="23"/>
      <c r="PSF117" s="23"/>
      <c r="PSG117" s="23"/>
      <c r="PSH117" s="23"/>
      <c r="PSI117" s="23"/>
      <c r="PSJ117" s="23"/>
      <c r="PSK117" s="23"/>
      <c r="PSL117" s="23"/>
      <c r="PSM117" s="23"/>
      <c r="PSN117" s="23"/>
      <c r="PSO117" s="23"/>
      <c r="PSP117" s="23"/>
      <c r="PSQ117" s="23"/>
      <c r="PSR117" s="23"/>
      <c r="PSS117" s="23"/>
      <c r="PST117" s="22"/>
      <c r="PSU117" s="23"/>
      <c r="PSV117" s="23"/>
      <c r="PSW117" s="23"/>
      <c r="PSX117" s="23"/>
      <c r="PSY117" s="23"/>
      <c r="PSZ117" s="23"/>
      <c r="PTA117" s="23"/>
      <c r="PTB117" s="23"/>
      <c r="PTC117" s="23"/>
      <c r="PTD117" s="23"/>
      <c r="PTE117" s="23"/>
      <c r="PTF117" s="23"/>
      <c r="PTG117" s="23"/>
      <c r="PTH117" s="23"/>
      <c r="PTI117" s="23"/>
      <c r="PTJ117" s="23"/>
      <c r="PTK117" s="23"/>
      <c r="PTL117" s="23"/>
      <c r="PTM117" s="23"/>
      <c r="PTN117" s="23"/>
      <c r="PTO117" s="23"/>
      <c r="PTP117" s="22"/>
      <c r="PTQ117" s="23"/>
      <c r="PTR117" s="23"/>
      <c r="PTS117" s="23"/>
      <c r="PTT117" s="23"/>
      <c r="PTU117" s="23"/>
      <c r="PTV117" s="23"/>
      <c r="PTW117" s="23"/>
      <c r="PTX117" s="23"/>
      <c r="PTY117" s="23"/>
      <c r="PTZ117" s="23"/>
      <c r="PUA117" s="23"/>
      <c r="PUB117" s="23"/>
      <c r="PUC117" s="23"/>
      <c r="PUD117" s="23"/>
      <c r="PUE117" s="23"/>
      <c r="PUF117" s="23"/>
      <c r="PUG117" s="23"/>
      <c r="PUH117" s="23"/>
      <c r="PUI117" s="23"/>
      <c r="PUJ117" s="23"/>
      <c r="PUK117" s="23"/>
      <c r="PUL117" s="22"/>
      <c r="PUM117" s="23"/>
      <c r="PUN117" s="23"/>
      <c r="PUO117" s="23"/>
      <c r="PUP117" s="23"/>
      <c r="PUQ117" s="23"/>
      <c r="PUR117" s="23"/>
      <c r="PUS117" s="23"/>
      <c r="PUT117" s="23"/>
      <c r="PUU117" s="23"/>
      <c r="PUV117" s="23"/>
      <c r="PUW117" s="23"/>
      <c r="PUX117" s="23"/>
      <c r="PUY117" s="23"/>
      <c r="PUZ117" s="23"/>
      <c r="PVA117" s="23"/>
      <c r="PVB117" s="23"/>
      <c r="PVC117" s="23"/>
      <c r="PVD117" s="23"/>
      <c r="PVE117" s="23"/>
      <c r="PVF117" s="23"/>
      <c r="PVG117" s="23"/>
      <c r="PVH117" s="22"/>
      <c r="PVI117" s="23"/>
      <c r="PVJ117" s="23"/>
      <c r="PVK117" s="23"/>
      <c r="PVL117" s="23"/>
      <c r="PVM117" s="23"/>
      <c r="PVN117" s="23"/>
      <c r="PVO117" s="23"/>
      <c r="PVP117" s="23"/>
      <c r="PVQ117" s="23"/>
      <c r="PVR117" s="23"/>
      <c r="PVS117" s="23"/>
      <c r="PVT117" s="23"/>
      <c r="PVU117" s="23"/>
      <c r="PVV117" s="23"/>
      <c r="PVW117" s="23"/>
      <c r="PVX117" s="23"/>
      <c r="PVY117" s="23"/>
      <c r="PVZ117" s="23"/>
      <c r="PWA117" s="23"/>
      <c r="PWB117" s="23"/>
      <c r="PWC117" s="23"/>
      <c r="PWD117" s="22"/>
      <c r="PWE117" s="23"/>
      <c r="PWF117" s="23"/>
      <c r="PWG117" s="23"/>
      <c r="PWH117" s="23"/>
      <c r="PWI117" s="23"/>
      <c r="PWJ117" s="23"/>
      <c r="PWK117" s="23"/>
      <c r="PWL117" s="23"/>
      <c r="PWM117" s="23"/>
      <c r="PWN117" s="23"/>
      <c r="PWO117" s="23"/>
      <c r="PWP117" s="23"/>
      <c r="PWQ117" s="23"/>
      <c r="PWR117" s="23"/>
      <c r="PWS117" s="23"/>
      <c r="PWT117" s="23"/>
      <c r="PWU117" s="23"/>
      <c r="PWV117" s="23"/>
      <c r="PWW117" s="23"/>
      <c r="PWX117" s="23"/>
      <c r="PWY117" s="23"/>
      <c r="PWZ117" s="22"/>
      <c r="PXA117" s="23"/>
      <c r="PXB117" s="23"/>
      <c r="PXC117" s="23"/>
      <c r="PXD117" s="23"/>
      <c r="PXE117" s="23"/>
      <c r="PXF117" s="23"/>
      <c r="PXG117" s="23"/>
      <c r="PXH117" s="23"/>
      <c r="PXI117" s="23"/>
      <c r="PXJ117" s="23"/>
      <c r="PXK117" s="23"/>
      <c r="PXL117" s="23"/>
      <c r="PXM117" s="23"/>
      <c r="PXN117" s="23"/>
      <c r="PXO117" s="23"/>
      <c r="PXP117" s="23"/>
      <c r="PXQ117" s="23"/>
      <c r="PXR117" s="23"/>
      <c r="PXS117" s="23"/>
      <c r="PXT117" s="23"/>
      <c r="PXU117" s="23"/>
      <c r="PXV117" s="22"/>
      <c r="PXW117" s="23"/>
      <c r="PXX117" s="23"/>
      <c r="PXY117" s="23"/>
      <c r="PXZ117" s="23"/>
      <c r="PYA117" s="23"/>
      <c r="PYB117" s="23"/>
      <c r="PYC117" s="23"/>
      <c r="PYD117" s="23"/>
      <c r="PYE117" s="23"/>
      <c r="PYF117" s="23"/>
      <c r="PYG117" s="23"/>
      <c r="PYH117" s="23"/>
      <c r="PYI117" s="23"/>
      <c r="PYJ117" s="23"/>
      <c r="PYK117" s="23"/>
      <c r="PYL117" s="23"/>
      <c r="PYM117" s="23"/>
      <c r="PYN117" s="23"/>
      <c r="PYO117" s="23"/>
      <c r="PYP117" s="23"/>
      <c r="PYQ117" s="23"/>
      <c r="PYR117" s="22"/>
      <c r="PYS117" s="23"/>
      <c r="PYT117" s="23"/>
      <c r="PYU117" s="23"/>
      <c r="PYV117" s="23"/>
      <c r="PYW117" s="23"/>
      <c r="PYX117" s="23"/>
      <c r="PYY117" s="23"/>
      <c r="PYZ117" s="23"/>
      <c r="PZA117" s="23"/>
      <c r="PZB117" s="23"/>
      <c r="PZC117" s="23"/>
      <c r="PZD117" s="23"/>
      <c r="PZE117" s="23"/>
      <c r="PZF117" s="23"/>
      <c r="PZG117" s="23"/>
      <c r="PZH117" s="23"/>
      <c r="PZI117" s="23"/>
      <c r="PZJ117" s="23"/>
      <c r="PZK117" s="23"/>
      <c r="PZL117" s="23"/>
      <c r="PZM117" s="23"/>
      <c r="PZN117" s="22"/>
      <c r="PZO117" s="23"/>
      <c r="PZP117" s="23"/>
      <c r="PZQ117" s="23"/>
      <c r="PZR117" s="23"/>
      <c r="PZS117" s="23"/>
      <c r="PZT117" s="23"/>
      <c r="PZU117" s="23"/>
      <c r="PZV117" s="23"/>
      <c r="PZW117" s="23"/>
      <c r="PZX117" s="23"/>
      <c r="PZY117" s="23"/>
      <c r="PZZ117" s="23"/>
      <c r="QAA117" s="23"/>
      <c r="QAB117" s="23"/>
      <c r="QAC117" s="23"/>
      <c r="QAD117" s="23"/>
      <c r="QAE117" s="23"/>
      <c r="QAF117" s="23"/>
      <c r="QAG117" s="23"/>
      <c r="QAH117" s="23"/>
      <c r="QAI117" s="23"/>
      <c r="QAJ117" s="22"/>
      <c r="QAK117" s="23"/>
      <c r="QAL117" s="23"/>
      <c r="QAM117" s="23"/>
      <c r="QAN117" s="23"/>
      <c r="QAO117" s="23"/>
      <c r="QAP117" s="23"/>
      <c r="QAQ117" s="23"/>
      <c r="QAR117" s="23"/>
      <c r="QAS117" s="23"/>
      <c r="QAT117" s="23"/>
      <c r="QAU117" s="23"/>
      <c r="QAV117" s="23"/>
      <c r="QAW117" s="23"/>
      <c r="QAX117" s="23"/>
      <c r="QAY117" s="23"/>
      <c r="QAZ117" s="23"/>
      <c r="QBA117" s="23"/>
      <c r="QBB117" s="23"/>
      <c r="QBC117" s="23"/>
      <c r="QBD117" s="23"/>
      <c r="QBE117" s="23"/>
      <c r="QBF117" s="22"/>
      <c r="QBG117" s="23"/>
      <c r="QBH117" s="23"/>
      <c r="QBI117" s="23"/>
      <c r="QBJ117" s="23"/>
      <c r="QBK117" s="23"/>
      <c r="QBL117" s="23"/>
      <c r="QBM117" s="23"/>
      <c r="QBN117" s="23"/>
      <c r="QBO117" s="23"/>
      <c r="QBP117" s="23"/>
      <c r="QBQ117" s="23"/>
      <c r="QBR117" s="23"/>
      <c r="QBS117" s="23"/>
      <c r="QBT117" s="23"/>
      <c r="QBU117" s="23"/>
      <c r="QBV117" s="23"/>
      <c r="QBW117" s="23"/>
      <c r="QBX117" s="23"/>
      <c r="QBY117" s="23"/>
      <c r="QBZ117" s="23"/>
      <c r="QCA117" s="23"/>
      <c r="QCB117" s="22"/>
      <c r="QCC117" s="23"/>
      <c r="QCD117" s="23"/>
      <c r="QCE117" s="23"/>
      <c r="QCF117" s="23"/>
      <c r="QCG117" s="23"/>
      <c r="QCH117" s="23"/>
      <c r="QCI117" s="23"/>
      <c r="QCJ117" s="23"/>
      <c r="QCK117" s="23"/>
      <c r="QCL117" s="23"/>
      <c r="QCM117" s="23"/>
      <c r="QCN117" s="23"/>
      <c r="QCO117" s="23"/>
      <c r="QCP117" s="23"/>
      <c r="QCQ117" s="23"/>
      <c r="QCR117" s="23"/>
      <c r="QCS117" s="23"/>
      <c r="QCT117" s="23"/>
      <c r="QCU117" s="23"/>
      <c r="QCV117" s="23"/>
      <c r="QCW117" s="23"/>
      <c r="QCX117" s="22"/>
      <c r="QCY117" s="23"/>
      <c r="QCZ117" s="23"/>
      <c r="QDA117" s="23"/>
      <c r="QDB117" s="23"/>
      <c r="QDC117" s="23"/>
      <c r="QDD117" s="23"/>
      <c r="QDE117" s="23"/>
      <c r="QDF117" s="23"/>
      <c r="QDG117" s="23"/>
      <c r="QDH117" s="23"/>
      <c r="QDI117" s="23"/>
      <c r="QDJ117" s="23"/>
      <c r="QDK117" s="23"/>
      <c r="QDL117" s="23"/>
      <c r="QDM117" s="23"/>
      <c r="QDN117" s="23"/>
      <c r="QDO117" s="23"/>
      <c r="QDP117" s="23"/>
      <c r="QDQ117" s="23"/>
      <c r="QDR117" s="23"/>
      <c r="QDS117" s="23"/>
      <c r="QDT117" s="22"/>
      <c r="QDU117" s="23"/>
      <c r="QDV117" s="23"/>
      <c r="QDW117" s="23"/>
      <c r="QDX117" s="23"/>
      <c r="QDY117" s="23"/>
      <c r="QDZ117" s="23"/>
      <c r="QEA117" s="23"/>
      <c r="QEB117" s="23"/>
      <c r="QEC117" s="23"/>
      <c r="QED117" s="23"/>
      <c r="QEE117" s="23"/>
      <c r="QEF117" s="23"/>
      <c r="QEG117" s="23"/>
      <c r="QEH117" s="23"/>
      <c r="QEI117" s="23"/>
      <c r="QEJ117" s="23"/>
      <c r="QEK117" s="23"/>
      <c r="QEL117" s="23"/>
      <c r="QEM117" s="23"/>
      <c r="QEN117" s="23"/>
      <c r="QEO117" s="23"/>
      <c r="QEP117" s="22"/>
      <c r="QEQ117" s="23"/>
      <c r="QER117" s="23"/>
      <c r="QES117" s="23"/>
      <c r="QET117" s="23"/>
      <c r="QEU117" s="23"/>
      <c r="QEV117" s="23"/>
      <c r="QEW117" s="23"/>
      <c r="QEX117" s="23"/>
      <c r="QEY117" s="23"/>
      <c r="QEZ117" s="23"/>
      <c r="QFA117" s="23"/>
      <c r="QFB117" s="23"/>
      <c r="QFC117" s="23"/>
      <c r="QFD117" s="23"/>
      <c r="QFE117" s="23"/>
      <c r="QFF117" s="23"/>
      <c r="QFG117" s="23"/>
      <c r="QFH117" s="23"/>
      <c r="QFI117" s="23"/>
      <c r="QFJ117" s="23"/>
      <c r="QFK117" s="23"/>
      <c r="QFL117" s="22"/>
      <c r="QFM117" s="23"/>
      <c r="QFN117" s="23"/>
      <c r="QFO117" s="23"/>
      <c r="QFP117" s="23"/>
      <c r="QFQ117" s="23"/>
      <c r="QFR117" s="23"/>
      <c r="QFS117" s="23"/>
      <c r="QFT117" s="23"/>
      <c r="QFU117" s="23"/>
      <c r="QFV117" s="23"/>
      <c r="QFW117" s="23"/>
      <c r="QFX117" s="23"/>
      <c r="QFY117" s="23"/>
      <c r="QFZ117" s="23"/>
      <c r="QGA117" s="23"/>
      <c r="QGB117" s="23"/>
      <c r="QGC117" s="23"/>
      <c r="QGD117" s="23"/>
      <c r="QGE117" s="23"/>
      <c r="QGF117" s="23"/>
      <c r="QGG117" s="23"/>
      <c r="QGH117" s="22"/>
      <c r="QGI117" s="23"/>
      <c r="QGJ117" s="23"/>
      <c r="QGK117" s="23"/>
      <c r="QGL117" s="23"/>
      <c r="QGM117" s="23"/>
      <c r="QGN117" s="23"/>
      <c r="QGO117" s="23"/>
      <c r="QGP117" s="23"/>
      <c r="QGQ117" s="23"/>
      <c r="QGR117" s="23"/>
      <c r="QGS117" s="23"/>
      <c r="QGT117" s="23"/>
      <c r="QGU117" s="23"/>
      <c r="QGV117" s="23"/>
      <c r="QGW117" s="23"/>
      <c r="QGX117" s="23"/>
      <c r="QGY117" s="23"/>
      <c r="QGZ117" s="23"/>
      <c r="QHA117" s="23"/>
      <c r="QHB117" s="23"/>
      <c r="QHC117" s="23"/>
      <c r="QHD117" s="22"/>
      <c r="QHE117" s="23"/>
      <c r="QHF117" s="23"/>
      <c r="QHG117" s="23"/>
      <c r="QHH117" s="23"/>
      <c r="QHI117" s="23"/>
      <c r="QHJ117" s="23"/>
      <c r="QHK117" s="23"/>
      <c r="QHL117" s="23"/>
      <c r="QHM117" s="23"/>
      <c r="QHN117" s="23"/>
      <c r="QHO117" s="23"/>
      <c r="QHP117" s="23"/>
      <c r="QHQ117" s="23"/>
      <c r="QHR117" s="23"/>
      <c r="QHS117" s="23"/>
      <c r="QHT117" s="23"/>
      <c r="QHU117" s="23"/>
      <c r="QHV117" s="23"/>
      <c r="QHW117" s="23"/>
      <c r="QHX117" s="23"/>
      <c r="QHY117" s="23"/>
      <c r="QHZ117" s="22"/>
      <c r="QIA117" s="23"/>
      <c r="QIB117" s="23"/>
      <c r="QIC117" s="23"/>
      <c r="QID117" s="23"/>
      <c r="QIE117" s="23"/>
      <c r="QIF117" s="23"/>
      <c r="QIG117" s="23"/>
      <c r="QIH117" s="23"/>
      <c r="QII117" s="23"/>
      <c r="QIJ117" s="23"/>
      <c r="QIK117" s="23"/>
      <c r="QIL117" s="23"/>
      <c r="QIM117" s="23"/>
      <c r="QIN117" s="23"/>
      <c r="QIO117" s="23"/>
      <c r="QIP117" s="23"/>
      <c r="QIQ117" s="23"/>
      <c r="QIR117" s="23"/>
      <c r="QIS117" s="23"/>
      <c r="QIT117" s="23"/>
      <c r="QIU117" s="23"/>
      <c r="QIV117" s="22"/>
      <c r="QIW117" s="23"/>
      <c r="QIX117" s="23"/>
      <c r="QIY117" s="23"/>
      <c r="QIZ117" s="23"/>
      <c r="QJA117" s="23"/>
      <c r="QJB117" s="23"/>
      <c r="QJC117" s="23"/>
      <c r="QJD117" s="23"/>
      <c r="QJE117" s="23"/>
      <c r="QJF117" s="23"/>
      <c r="QJG117" s="23"/>
      <c r="QJH117" s="23"/>
      <c r="QJI117" s="23"/>
      <c r="QJJ117" s="23"/>
      <c r="QJK117" s="23"/>
      <c r="QJL117" s="23"/>
      <c r="QJM117" s="23"/>
      <c r="QJN117" s="23"/>
      <c r="QJO117" s="23"/>
      <c r="QJP117" s="23"/>
      <c r="QJQ117" s="23"/>
      <c r="QJR117" s="22"/>
      <c r="QJS117" s="23"/>
      <c r="QJT117" s="23"/>
      <c r="QJU117" s="23"/>
      <c r="QJV117" s="23"/>
      <c r="QJW117" s="23"/>
      <c r="QJX117" s="23"/>
      <c r="QJY117" s="23"/>
      <c r="QJZ117" s="23"/>
      <c r="QKA117" s="23"/>
      <c r="QKB117" s="23"/>
      <c r="QKC117" s="23"/>
      <c r="QKD117" s="23"/>
      <c r="QKE117" s="23"/>
      <c r="QKF117" s="23"/>
      <c r="QKG117" s="23"/>
      <c r="QKH117" s="23"/>
      <c r="QKI117" s="23"/>
      <c r="QKJ117" s="23"/>
      <c r="QKK117" s="23"/>
      <c r="QKL117" s="23"/>
      <c r="QKM117" s="23"/>
      <c r="QKN117" s="22"/>
      <c r="QKO117" s="23"/>
      <c r="QKP117" s="23"/>
      <c r="QKQ117" s="23"/>
      <c r="QKR117" s="23"/>
      <c r="QKS117" s="23"/>
      <c r="QKT117" s="23"/>
      <c r="QKU117" s="23"/>
      <c r="QKV117" s="23"/>
      <c r="QKW117" s="23"/>
      <c r="QKX117" s="23"/>
      <c r="QKY117" s="23"/>
      <c r="QKZ117" s="23"/>
      <c r="QLA117" s="23"/>
      <c r="QLB117" s="23"/>
      <c r="QLC117" s="23"/>
      <c r="QLD117" s="23"/>
      <c r="QLE117" s="23"/>
      <c r="QLF117" s="23"/>
      <c r="QLG117" s="23"/>
      <c r="QLH117" s="23"/>
      <c r="QLI117" s="23"/>
      <c r="QLJ117" s="22"/>
      <c r="QLK117" s="23"/>
      <c r="QLL117" s="23"/>
      <c r="QLM117" s="23"/>
      <c r="QLN117" s="23"/>
      <c r="QLO117" s="23"/>
      <c r="QLP117" s="23"/>
      <c r="QLQ117" s="23"/>
      <c r="QLR117" s="23"/>
      <c r="QLS117" s="23"/>
      <c r="QLT117" s="23"/>
      <c r="QLU117" s="23"/>
      <c r="QLV117" s="23"/>
      <c r="QLW117" s="23"/>
      <c r="QLX117" s="23"/>
      <c r="QLY117" s="23"/>
      <c r="QLZ117" s="23"/>
      <c r="QMA117" s="23"/>
      <c r="QMB117" s="23"/>
      <c r="QMC117" s="23"/>
      <c r="QMD117" s="23"/>
      <c r="QME117" s="23"/>
      <c r="QMF117" s="22"/>
      <c r="QMG117" s="23"/>
      <c r="QMH117" s="23"/>
      <c r="QMI117" s="23"/>
      <c r="QMJ117" s="23"/>
      <c r="QMK117" s="23"/>
      <c r="QML117" s="23"/>
      <c r="QMM117" s="23"/>
      <c r="QMN117" s="23"/>
      <c r="QMO117" s="23"/>
      <c r="QMP117" s="23"/>
      <c r="QMQ117" s="23"/>
      <c r="QMR117" s="23"/>
      <c r="QMS117" s="23"/>
      <c r="QMT117" s="23"/>
      <c r="QMU117" s="23"/>
      <c r="QMV117" s="23"/>
      <c r="QMW117" s="23"/>
      <c r="QMX117" s="23"/>
      <c r="QMY117" s="23"/>
      <c r="QMZ117" s="23"/>
      <c r="QNA117" s="23"/>
      <c r="QNB117" s="22"/>
      <c r="QNC117" s="23"/>
      <c r="QND117" s="23"/>
      <c r="QNE117" s="23"/>
      <c r="QNF117" s="23"/>
      <c r="QNG117" s="23"/>
      <c r="QNH117" s="23"/>
      <c r="QNI117" s="23"/>
      <c r="QNJ117" s="23"/>
      <c r="QNK117" s="23"/>
      <c r="QNL117" s="23"/>
      <c r="QNM117" s="23"/>
      <c r="QNN117" s="23"/>
      <c r="QNO117" s="23"/>
      <c r="QNP117" s="23"/>
      <c r="QNQ117" s="23"/>
      <c r="QNR117" s="23"/>
      <c r="QNS117" s="23"/>
      <c r="QNT117" s="23"/>
      <c r="QNU117" s="23"/>
      <c r="QNV117" s="23"/>
      <c r="QNW117" s="23"/>
      <c r="QNX117" s="22"/>
      <c r="QNY117" s="23"/>
      <c r="QNZ117" s="23"/>
      <c r="QOA117" s="23"/>
      <c r="QOB117" s="23"/>
      <c r="QOC117" s="23"/>
      <c r="QOD117" s="23"/>
      <c r="QOE117" s="23"/>
      <c r="QOF117" s="23"/>
      <c r="QOG117" s="23"/>
      <c r="QOH117" s="23"/>
      <c r="QOI117" s="23"/>
      <c r="QOJ117" s="23"/>
      <c r="QOK117" s="23"/>
      <c r="QOL117" s="23"/>
      <c r="QOM117" s="23"/>
      <c r="QON117" s="23"/>
      <c r="QOO117" s="23"/>
      <c r="QOP117" s="23"/>
      <c r="QOQ117" s="23"/>
      <c r="QOR117" s="23"/>
      <c r="QOS117" s="23"/>
      <c r="QOT117" s="22"/>
      <c r="QOU117" s="23"/>
      <c r="QOV117" s="23"/>
      <c r="QOW117" s="23"/>
      <c r="QOX117" s="23"/>
      <c r="QOY117" s="23"/>
      <c r="QOZ117" s="23"/>
      <c r="QPA117" s="23"/>
      <c r="QPB117" s="23"/>
      <c r="QPC117" s="23"/>
      <c r="QPD117" s="23"/>
      <c r="QPE117" s="23"/>
      <c r="QPF117" s="23"/>
      <c r="QPG117" s="23"/>
      <c r="QPH117" s="23"/>
      <c r="QPI117" s="23"/>
      <c r="QPJ117" s="23"/>
      <c r="QPK117" s="23"/>
      <c r="QPL117" s="23"/>
      <c r="QPM117" s="23"/>
      <c r="QPN117" s="23"/>
      <c r="QPO117" s="23"/>
      <c r="QPP117" s="22"/>
      <c r="QPQ117" s="23"/>
      <c r="QPR117" s="23"/>
      <c r="QPS117" s="23"/>
      <c r="QPT117" s="23"/>
      <c r="QPU117" s="23"/>
      <c r="QPV117" s="23"/>
      <c r="QPW117" s="23"/>
      <c r="QPX117" s="23"/>
      <c r="QPY117" s="23"/>
      <c r="QPZ117" s="23"/>
      <c r="QQA117" s="23"/>
      <c r="QQB117" s="23"/>
      <c r="QQC117" s="23"/>
      <c r="QQD117" s="23"/>
      <c r="QQE117" s="23"/>
      <c r="QQF117" s="23"/>
      <c r="QQG117" s="23"/>
      <c r="QQH117" s="23"/>
      <c r="QQI117" s="23"/>
      <c r="QQJ117" s="23"/>
      <c r="QQK117" s="23"/>
      <c r="QQL117" s="22"/>
      <c r="QQM117" s="23"/>
      <c r="QQN117" s="23"/>
      <c r="QQO117" s="23"/>
      <c r="QQP117" s="23"/>
      <c r="QQQ117" s="23"/>
      <c r="QQR117" s="23"/>
      <c r="QQS117" s="23"/>
      <c r="QQT117" s="23"/>
      <c r="QQU117" s="23"/>
      <c r="QQV117" s="23"/>
      <c r="QQW117" s="23"/>
      <c r="QQX117" s="23"/>
      <c r="QQY117" s="23"/>
      <c r="QQZ117" s="23"/>
      <c r="QRA117" s="23"/>
      <c r="QRB117" s="23"/>
      <c r="QRC117" s="23"/>
      <c r="QRD117" s="23"/>
      <c r="QRE117" s="23"/>
      <c r="QRF117" s="23"/>
      <c r="QRG117" s="23"/>
      <c r="QRH117" s="22"/>
      <c r="QRI117" s="23"/>
      <c r="QRJ117" s="23"/>
      <c r="QRK117" s="23"/>
      <c r="QRL117" s="23"/>
      <c r="QRM117" s="23"/>
      <c r="QRN117" s="23"/>
      <c r="QRO117" s="23"/>
      <c r="QRP117" s="23"/>
      <c r="QRQ117" s="23"/>
      <c r="QRR117" s="23"/>
      <c r="QRS117" s="23"/>
      <c r="QRT117" s="23"/>
      <c r="QRU117" s="23"/>
      <c r="QRV117" s="23"/>
      <c r="QRW117" s="23"/>
      <c r="QRX117" s="23"/>
      <c r="QRY117" s="23"/>
      <c r="QRZ117" s="23"/>
      <c r="QSA117" s="23"/>
      <c r="QSB117" s="23"/>
      <c r="QSC117" s="23"/>
      <c r="QSD117" s="22"/>
      <c r="QSE117" s="23"/>
      <c r="QSF117" s="23"/>
      <c r="QSG117" s="23"/>
      <c r="QSH117" s="23"/>
      <c r="QSI117" s="23"/>
      <c r="QSJ117" s="23"/>
      <c r="QSK117" s="23"/>
      <c r="QSL117" s="23"/>
      <c r="QSM117" s="23"/>
      <c r="QSN117" s="23"/>
      <c r="QSO117" s="23"/>
      <c r="QSP117" s="23"/>
      <c r="QSQ117" s="23"/>
      <c r="QSR117" s="23"/>
      <c r="QSS117" s="23"/>
      <c r="QST117" s="23"/>
      <c r="QSU117" s="23"/>
      <c r="QSV117" s="23"/>
      <c r="QSW117" s="23"/>
      <c r="QSX117" s="23"/>
      <c r="QSY117" s="23"/>
      <c r="QSZ117" s="22"/>
      <c r="QTA117" s="23"/>
      <c r="QTB117" s="23"/>
      <c r="QTC117" s="23"/>
      <c r="QTD117" s="23"/>
      <c r="QTE117" s="23"/>
      <c r="QTF117" s="23"/>
      <c r="QTG117" s="23"/>
      <c r="QTH117" s="23"/>
      <c r="QTI117" s="23"/>
      <c r="QTJ117" s="23"/>
      <c r="QTK117" s="23"/>
      <c r="QTL117" s="23"/>
      <c r="QTM117" s="23"/>
      <c r="QTN117" s="23"/>
      <c r="QTO117" s="23"/>
      <c r="QTP117" s="23"/>
      <c r="QTQ117" s="23"/>
      <c r="QTR117" s="23"/>
      <c r="QTS117" s="23"/>
      <c r="QTT117" s="23"/>
      <c r="QTU117" s="23"/>
      <c r="QTV117" s="22"/>
      <c r="QTW117" s="23"/>
      <c r="QTX117" s="23"/>
      <c r="QTY117" s="23"/>
      <c r="QTZ117" s="23"/>
      <c r="QUA117" s="23"/>
      <c r="QUB117" s="23"/>
      <c r="QUC117" s="23"/>
      <c r="QUD117" s="23"/>
      <c r="QUE117" s="23"/>
      <c r="QUF117" s="23"/>
      <c r="QUG117" s="23"/>
      <c r="QUH117" s="23"/>
      <c r="QUI117" s="23"/>
      <c r="QUJ117" s="23"/>
      <c r="QUK117" s="23"/>
      <c r="QUL117" s="23"/>
      <c r="QUM117" s="23"/>
      <c r="QUN117" s="23"/>
      <c r="QUO117" s="23"/>
      <c r="QUP117" s="23"/>
      <c r="QUQ117" s="23"/>
      <c r="QUR117" s="22"/>
      <c r="QUS117" s="23"/>
      <c r="QUT117" s="23"/>
      <c r="QUU117" s="23"/>
      <c r="QUV117" s="23"/>
      <c r="QUW117" s="23"/>
      <c r="QUX117" s="23"/>
      <c r="QUY117" s="23"/>
      <c r="QUZ117" s="23"/>
      <c r="QVA117" s="23"/>
      <c r="QVB117" s="23"/>
      <c r="QVC117" s="23"/>
      <c r="QVD117" s="23"/>
      <c r="QVE117" s="23"/>
      <c r="QVF117" s="23"/>
      <c r="QVG117" s="23"/>
      <c r="QVH117" s="23"/>
      <c r="QVI117" s="23"/>
      <c r="QVJ117" s="23"/>
      <c r="QVK117" s="23"/>
      <c r="QVL117" s="23"/>
      <c r="QVM117" s="23"/>
      <c r="QVN117" s="22"/>
      <c r="QVO117" s="23"/>
      <c r="QVP117" s="23"/>
      <c r="QVQ117" s="23"/>
      <c r="QVR117" s="23"/>
      <c r="QVS117" s="23"/>
      <c r="QVT117" s="23"/>
      <c r="QVU117" s="23"/>
      <c r="QVV117" s="23"/>
      <c r="QVW117" s="23"/>
      <c r="QVX117" s="23"/>
      <c r="QVY117" s="23"/>
      <c r="QVZ117" s="23"/>
      <c r="QWA117" s="23"/>
      <c r="QWB117" s="23"/>
      <c r="QWC117" s="23"/>
      <c r="QWD117" s="23"/>
      <c r="QWE117" s="23"/>
      <c r="QWF117" s="23"/>
      <c r="QWG117" s="23"/>
      <c r="QWH117" s="23"/>
      <c r="QWI117" s="23"/>
      <c r="QWJ117" s="22"/>
      <c r="QWK117" s="23"/>
      <c r="QWL117" s="23"/>
      <c r="QWM117" s="23"/>
      <c r="QWN117" s="23"/>
      <c r="QWO117" s="23"/>
      <c r="QWP117" s="23"/>
      <c r="QWQ117" s="23"/>
      <c r="QWR117" s="23"/>
      <c r="QWS117" s="23"/>
      <c r="QWT117" s="23"/>
      <c r="QWU117" s="23"/>
      <c r="QWV117" s="23"/>
      <c r="QWW117" s="23"/>
      <c r="QWX117" s="23"/>
      <c r="QWY117" s="23"/>
      <c r="QWZ117" s="23"/>
      <c r="QXA117" s="23"/>
      <c r="QXB117" s="23"/>
      <c r="QXC117" s="23"/>
      <c r="QXD117" s="23"/>
      <c r="QXE117" s="23"/>
      <c r="QXF117" s="22"/>
      <c r="QXG117" s="23"/>
      <c r="QXH117" s="23"/>
      <c r="QXI117" s="23"/>
      <c r="QXJ117" s="23"/>
      <c r="QXK117" s="23"/>
      <c r="QXL117" s="23"/>
      <c r="QXM117" s="23"/>
      <c r="QXN117" s="23"/>
      <c r="QXO117" s="23"/>
      <c r="QXP117" s="23"/>
      <c r="QXQ117" s="23"/>
      <c r="QXR117" s="23"/>
      <c r="QXS117" s="23"/>
      <c r="QXT117" s="23"/>
      <c r="QXU117" s="23"/>
      <c r="QXV117" s="23"/>
      <c r="QXW117" s="23"/>
      <c r="QXX117" s="23"/>
      <c r="QXY117" s="23"/>
      <c r="QXZ117" s="23"/>
      <c r="QYA117" s="23"/>
      <c r="QYB117" s="22"/>
      <c r="QYC117" s="23"/>
      <c r="QYD117" s="23"/>
      <c r="QYE117" s="23"/>
      <c r="QYF117" s="23"/>
      <c r="QYG117" s="23"/>
      <c r="QYH117" s="23"/>
      <c r="QYI117" s="23"/>
      <c r="QYJ117" s="23"/>
      <c r="QYK117" s="23"/>
      <c r="QYL117" s="23"/>
      <c r="QYM117" s="23"/>
      <c r="QYN117" s="23"/>
      <c r="QYO117" s="23"/>
      <c r="QYP117" s="23"/>
      <c r="QYQ117" s="23"/>
      <c r="QYR117" s="23"/>
      <c r="QYS117" s="23"/>
      <c r="QYT117" s="23"/>
      <c r="QYU117" s="23"/>
      <c r="QYV117" s="23"/>
      <c r="QYW117" s="23"/>
      <c r="QYX117" s="22"/>
      <c r="QYY117" s="23"/>
      <c r="QYZ117" s="23"/>
      <c r="QZA117" s="23"/>
      <c r="QZB117" s="23"/>
      <c r="QZC117" s="23"/>
      <c r="QZD117" s="23"/>
      <c r="QZE117" s="23"/>
      <c r="QZF117" s="23"/>
      <c r="QZG117" s="23"/>
      <c r="QZH117" s="23"/>
      <c r="QZI117" s="23"/>
      <c r="QZJ117" s="23"/>
      <c r="QZK117" s="23"/>
      <c r="QZL117" s="23"/>
      <c r="QZM117" s="23"/>
      <c r="QZN117" s="23"/>
      <c r="QZO117" s="23"/>
      <c r="QZP117" s="23"/>
      <c r="QZQ117" s="23"/>
      <c r="QZR117" s="23"/>
      <c r="QZS117" s="23"/>
      <c r="QZT117" s="22"/>
      <c r="QZU117" s="23"/>
      <c r="QZV117" s="23"/>
      <c r="QZW117" s="23"/>
      <c r="QZX117" s="23"/>
      <c r="QZY117" s="23"/>
      <c r="QZZ117" s="23"/>
      <c r="RAA117" s="23"/>
      <c r="RAB117" s="23"/>
      <c r="RAC117" s="23"/>
      <c r="RAD117" s="23"/>
      <c r="RAE117" s="23"/>
      <c r="RAF117" s="23"/>
      <c r="RAG117" s="23"/>
      <c r="RAH117" s="23"/>
      <c r="RAI117" s="23"/>
      <c r="RAJ117" s="23"/>
      <c r="RAK117" s="23"/>
      <c r="RAL117" s="23"/>
      <c r="RAM117" s="23"/>
      <c r="RAN117" s="23"/>
      <c r="RAO117" s="23"/>
      <c r="RAP117" s="22"/>
      <c r="RAQ117" s="23"/>
      <c r="RAR117" s="23"/>
      <c r="RAS117" s="23"/>
      <c r="RAT117" s="23"/>
      <c r="RAU117" s="23"/>
      <c r="RAV117" s="23"/>
      <c r="RAW117" s="23"/>
      <c r="RAX117" s="23"/>
      <c r="RAY117" s="23"/>
      <c r="RAZ117" s="23"/>
      <c r="RBA117" s="23"/>
      <c r="RBB117" s="23"/>
      <c r="RBC117" s="23"/>
      <c r="RBD117" s="23"/>
      <c r="RBE117" s="23"/>
      <c r="RBF117" s="23"/>
      <c r="RBG117" s="23"/>
      <c r="RBH117" s="23"/>
      <c r="RBI117" s="23"/>
      <c r="RBJ117" s="23"/>
      <c r="RBK117" s="23"/>
      <c r="RBL117" s="22"/>
      <c r="RBM117" s="23"/>
      <c r="RBN117" s="23"/>
      <c r="RBO117" s="23"/>
      <c r="RBP117" s="23"/>
      <c r="RBQ117" s="23"/>
      <c r="RBR117" s="23"/>
      <c r="RBS117" s="23"/>
      <c r="RBT117" s="23"/>
      <c r="RBU117" s="23"/>
      <c r="RBV117" s="23"/>
      <c r="RBW117" s="23"/>
      <c r="RBX117" s="23"/>
      <c r="RBY117" s="23"/>
      <c r="RBZ117" s="23"/>
      <c r="RCA117" s="23"/>
      <c r="RCB117" s="23"/>
      <c r="RCC117" s="23"/>
      <c r="RCD117" s="23"/>
      <c r="RCE117" s="23"/>
      <c r="RCF117" s="23"/>
      <c r="RCG117" s="23"/>
      <c r="RCH117" s="22"/>
      <c r="RCI117" s="23"/>
      <c r="RCJ117" s="23"/>
      <c r="RCK117" s="23"/>
      <c r="RCL117" s="23"/>
      <c r="RCM117" s="23"/>
      <c r="RCN117" s="23"/>
      <c r="RCO117" s="23"/>
      <c r="RCP117" s="23"/>
      <c r="RCQ117" s="23"/>
      <c r="RCR117" s="23"/>
      <c r="RCS117" s="23"/>
      <c r="RCT117" s="23"/>
      <c r="RCU117" s="23"/>
      <c r="RCV117" s="23"/>
      <c r="RCW117" s="23"/>
      <c r="RCX117" s="23"/>
      <c r="RCY117" s="23"/>
      <c r="RCZ117" s="23"/>
      <c r="RDA117" s="23"/>
      <c r="RDB117" s="23"/>
      <c r="RDC117" s="23"/>
      <c r="RDD117" s="22"/>
      <c r="RDE117" s="23"/>
      <c r="RDF117" s="23"/>
      <c r="RDG117" s="23"/>
      <c r="RDH117" s="23"/>
      <c r="RDI117" s="23"/>
      <c r="RDJ117" s="23"/>
      <c r="RDK117" s="23"/>
      <c r="RDL117" s="23"/>
      <c r="RDM117" s="23"/>
      <c r="RDN117" s="23"/>
      <c r="RDO117" s="23"/>
      <c r="RDP117" s="23"/>
      <c r="RDQ117" s="23"/>
      <c r="RDR117" s="23"/>
      <c r="RDS117" s="23"/>
      <c r="RDT117" s="23"/>
      <c r="RDU117" s="23"/>
      <c r="RDV117" s="23"/>
      <c r="RDW117" s="23"/>
      <c r="RDX117" s="23"/>
      <c r="RDY117" s="23"/>
      <c r="RDZ117" s="22"/>
      <c r="REA117" s="23"/>
      <c r="REB117" s="23"/>
      <c r="REC117" s="23"/>
      <c r="RED117" s="23"/>
      <c r="REE117" s="23"/>
      <c r="REF117" s="23"/>
      <c r="REG117" s="23"/>
      <c r="REH117" s="23"/>
      <c r="REI117" s="23"/>
      <c r="REJ117" s="23"/>
      <c r="REK117" s="23"/>
      <c r="REL117" s="23"/>
      <c r="REM117" s="23"/>
      <c r="REN117" s="23"/>
      <c r="REO117" s="23"/>
      <c r="REP117" s="23"/>
      <c r="REQ117" s="23"/>
      <c r="RER117" s="23"/>
      <c r="RES117" s="23"/>
      <c r="RET117" s="23"/>
      <c r="REU117" s="23"/>
      <c r="REV117" s="22"/>
      <c r="REW117" s="23"/>
      <c r="REX117" s="23"/>
      <c r="REY117" s="23"/>
      <c r="REZ117" s="23"/>
      <c r="RFA117" s="23"/>
      <c r="RFB117" s="23"/>
      <c r="RFC117" s="23"/>
      <c r="RFD117" s="23"/>
      <c r="RFE117" s="23"/>
      <c r="RFF117" s="23"/>
      <c r="RFG117" s="23"/>
      <c r="RFH117" s="23"/>
      <c r="RFI117" s="23"/>
      <c r="RFJ117" s="23"/>
      <c r="RFK117" s="23"/>
      <c r="RFL117" s="23"/>
      <c r="RFM117" s="23"/>
      <c r="RFN117" s="23"/>
      <c r="RFO117" s="23"/>
      <c r="RFP117" s="23"/>
      <c r="RFQ117" s="23"/>
      <c r="RFR117" s="22"/>
      <c r="RFS117" s="23"/>
      <c r="RFT117" s="23"/>
      <c r="RFU117" s="23"/>
      <c r="RFV117" s="23"/>
      <c r="RFW117" s="23"/>
      <c r="RFX117" s="23"/>
      <c r="RFY117" s="23"/>
      <c r="RFZ117" s="23"/>
      <c r="RGA117" s="23"/>
      <c r="RGB117" s="23"/>
      <c r="RGC117" s="23"/>
      <c r="RGD117" s="23"/>
      <c r="RGE117" s="23"/>
      <c r="RGF117" s="23"/>
      <c r="RGG117" s="23"/>
      <c r="RGH117" s="23"/>
      <c r="RGI117" s="23"/>
      <c r="RGJ117" s="23"/>
      <c r="RGK117" s="23"/>
      <c r="RGL117" s="23"/>
      <c r="RGM117" s="23"/>
      <c r="RGN117" s="22"/>
      <c r="RGO117" s="23"/>
      <c r="RGP117" s="23"/>
      <c r="RGQ117" s="23"/>
      <c r="RGR117" s="23"/>
      <c r="RGS117" s="23"/>
      <c r="RGT117" s="23"/>
      <c r="RGU117" s="23"/>
      <c r="RGV117" s="23"/>
      <c r="RGW117" s="23"/>
      <c r="RGX117" s="23"/>
      <c r="RGY117" s="23"/>
      <c r="RGZ117" s="23"/>
      <c r="RHA117" s="23"/>
      <c r="RHB117" s="23"/>
      <c r="RHC117" s="23"/>
      <c r="RHD117" s="23"/>
      <c r="RHE117" s="23"/>
      <c r="RHF117" s="23"/>
      <c r="RHG117" s="23"/>
      <c r="RHH117" s="23"/>
      <c r="RHI117" s="23"/>
      <c r="RHJ117" s="22"/>
      <c r="RHK117" s="23"/>
      <c r="RHL117" s="23"/>
      <c r="RHM117" s="23"/>
      <c r="RHN117" s="23"/>
      <c r="RHO117" s="23"/>
      <c r="RHP117" s="23"/>
      <c r="RHQ117" s="23"/>
      <c r="RHR117" s="23"/>
      <c r="RHS117" s="23"/>
      <c r="RHT117" s="23"/>
      <c r="RHU117" s="23"/>
      <c r="RHV117" s="23"/>
      <c r="RHW117" s="23"/>
      <c r="RHX117" s="23"/>
      <c r="RHY117" s="23"/>
      <c r="RHZ117" s="23"/>
      <c r="RIA117" s="23"/>
      <c r="RIB117" s="23"/>
      <c r="RIC117" s="23"/>
      <c r="RID117" s="23"/>
      <c r="RIE117" s="23"/>
      <c r="RIF117" s="22"/>
      <c r="RIG117" s="23"/>
      <c r="RIH117" s="23"/>
      <c r="RII117" s="23"/>
      <c r="RIJ117" s="23"/>
      <c r="RIK117" s="23"/>
      <c r="RIL117" s="23"/>
      <c r="RIM117" s="23"/>
      <c r="RIN117" s="23"/>
      <c r="RIO117" s="23"/>
      <c r="RIP117" s="23"/>
      <c r="RIQ117" s="23"/>
      <c r="RIR117" s="23"/>
      <c r="RIS117" s="23"/>
      <c r="RIT117" s="23"/>
      <c r="RIU117" s="23"/>
      <c r="RIV117" s="23"/>
      <c r="RIW117" s="23"/>
      <c r="RIX117" s="23"/>
      <c r="RIY117" s="23"/>
      <c r="RIZ117" s="23"/>
      <c r="RJA117" s="23"/>
      <c r="RJB117" s="22"/>
      <c r="RJC117" s="23"/>
      <c r="RJD117" s="23"/>
      <c r="RJE117" s="23"/>
      <c r="RJF117" s="23"/>
      <c r="RJG117" s="23"/>
      <c r="RJH117" s="23"/>
      <c r="RJI117" s="23"/>
      <c r="RJJ117" s="23"/>
      <c r="RJK117" s="23"/>
      <c r="RJL117" s="23"/>
      <c r="RJM117" s="23"/>
      <c r="RJN117" s="23"/>
      <c r="RJO117" s="23"/>
      <c r="RJP117" s="23"/>
      <c r="RJQ117" s="23"/>
      <c r="RJR117" s="23"/>
      <c r="RJS117" s="23"/>
      <c r="RJT117" s="23"/>
      <c r="RJU117" s="23"/>
      <c r="RJV117" s="23"/>
      <c r="RJW117" s="23"/>
      <c r="RJX117" s="22"/>
      <c r="RJY117" s="23"/>
      <c r="RJZ117" s="23"/>
      <c r="RKA117" s="23"/>
      <c r="RKB117" s="23"/>
      <c r="RKC117" s="23"/>
      <c r="RKD117" s="23"/>
      <c r="RKE117" s="23"/>
      <c r="RKF117" s="23"/>
      <c r="RKG117" s="23"/>
      <c r="RKH117" s="23"/>
      <c r="RKI117" s="23"/>
      <c r="RKJ117" s="23"/>
      <c r="RKK117" s="23"/>
      <c r="RKL117" s="23"/>
      <c r="RKM117" s="23"/>
      <c r="RKN117" s="23"/>
      <c r="RKO117" s="23"/>
      <c r="RKP117" s="23"/>
      <c r="RKQ117" s="23"/>
      <c r="RKR117" s="23"/>
      <c r="RKS117" s="23"/>
      <c r="RKT117" s="22"/>
      <c r="RKU117" s="23"/>
      <c r="RKV117" s="23"/>
      <c r="RKW117" s="23"/>
      <c r="RKX117" s="23"/>
      <c r="RKY117" s="23"/>
      <c r="RKZ117" s="23"/>
      <c r="RLA117" s="23"/>
      <c r="RLB117" s="23"/>
      <c r="RLC117" s="23"/>
      <c r="RLD117" s="23"/>
      <c r="RLE117" s="23"/>
      <c r="RLF117" s="23"/>
      <c r="RLG117" s="23"/>
      <c r="RLH117" s="23"/>
      <c r="RLI117" s="23"/>
      <c r="RLJ117" s="23"/>
      <c r="RLK117" s="23"/>
      <c r="RLL117" s="23"/>
      <c r="RLM117" s="23"/>
      <c r="RLN117" s="23"/>
      <c r="RLO117" s="23"/>
      <c r="RLP117" s="22"/>
      <c r="RLQ117" s="23"/>
      <c r="RLR117" s="23"/>
      <c r="RLS117" s="23"/>
      <c r="RLT117" s="23"/>
      <c r="RLU117" s="23"/>
      <c r="RLV117" s="23"/>
      <c r="RLW117" s="23"/>
      <c r="RLX117" s="23"/>
      <c r="RLY117" s="23"/>
      <c r="RLZ117" s="23"/>
      <c r="RMA117" s="23"/>
      <c r="RMB117" s="23"/>
      <c r="RMC117" s="23"/>
      <c r="RMD117" s="23"/>
      <c r="RME117" s="23"/>
      <c r="RMF117" s="23"/>
      <c r="RMG117" s="23"/>
      <c r="RMH117" s="23"/>
      <c r="RMI117" s="23"/>
      <c r="RMJ117" s="23"/>
      <c r="RMK117" s="23"/>
      <c r="RML117" s="22"/>
      <c r="RMM117" s="23"/>
      <c r="RMN117" s="23"/>
      <c r="RMO117" s="23"/>
      <c r="RMP117" s="23"/>
      <c r="RMQ117" s="23"/>
      <c r="RMR117" s="23"/>
      <c r="RMS117" s="23"/>
      <c r="RMT117" s="23"/>
      <c r="RMU117" s="23"/>
      <c r="RMV117" s="23"/>
      <c r="RMW117" s="23"/>
      <c r="RMX117" s="23"/>
      <c r="RMY117" s="23"/>
      <c r="RMZ117" s="23"/>
      <c r="RNA117" s="23"/>
      <c r="RNB117" s="23"/>
      <c r="RNC117" s="23"/>
      <c r="RND117" s="23"/>
      <c r="RNE117" s="23"/>
      <c r="RNF117" s="23"/>
      <c r="RNG117" s="23"/>
      <c r="RNH117" s="22"/>
      <c r="RNI117" s="23"/>
      <c r="RNJ117" s="23"/>
      <c r="RNK117" s="23"/>
      <c r="RNL117" s="23"/>
      <c r="RNM117" s="23"/>
      <c r="RNN117" s="23"/>
      <c r="RNO117" s="23"/>
      <c r="RNP117" s="23"/>
      <c r="RNQ117" s="23"/>
      <c r="RNR117" s="23"/>
      <c r="RNS117" s="23"/>
      <c r="RNT117" s="23"/>
      <c r="RNU117" s="23"/>
      <c r="RNV117" s="23"/>
      <c r="RNW117" s="23"/>
      <c r="RNX117" s="23"/>
      <c r="RNY117" s="23"/>
      <c r="RNZ117" s="23"/>
      <c r="ROA117" s="23"/>
      <c r="ROB117" s="23"/>
      <c r="ROC117" s="23"/>
      <c r="ROD117" s="22"/>
      <c r="ROE117" s="23"/>
      <c r="ROF117" s="23"/>
      <c r="ROG117" s="23"/>
      <c r="ROH117" s="23"/>
      <c r="ROI117" s="23"/>
      <c r="ROJ117" s="23"/>
      <c r="ROK117" s="23"/>
      <c r="ROL117" s="23"/>
      <c r="ROM117" s="23"/>
      <c r="RON117" s="23"/>
      <c r="ROO117" s="23"/>
      <c r="ROP117" s="23"/>
      <c r="ROQ117" s="23"/>
      <c r="ROR117" s="23"/>
      <c r="ROS117" s="23"/>
      <c r="ROT117" s="23"/>
      <c r="ROU117" s="23"/>
      <c r="ROV117" s="23"/>
      <c r="ROW117" s="23"/>
      <c r="ROX117" s="23"/>
      <c r="ROY117" s="23"/>
      <c r="ROZ117" s="22"/>
      <c r="RPA117" s="23"/>
      <c r="RPB117" s="23"/>
      <c r="RPC117" s="23"/>
      <c r="RPD117" s="23"/>
      <c r="RPE117" s="23"/>
      <c r="RPF117" s="23"/>
      <c r="RPG117" s="23"/>
      <c r="RPH117" s="23"/>
      <c r="RPI117" s="23"/>
      <c r="RPJ117" s="23"/>
      <c r="RPK117" s="23"/>
      <c r="RPL117" s="23"/>
      <c r="RPM117" s="23"/>
      <c r="RPN117" s="23"/>
      <c r="RPO117" s="23"/>
      <c r="RPP117" s="23"/>
      <c r="RPQ117" s="23"/>
      <c r="RPR117" s="23"/>
      <c r="RPS117" s="23"/>
      <c r="RPT117" s="23"/>
      <c r="RPU117" s="23"/>
      <c r="RPV117" s="22"/>
      <c r="RPW117" s="23"/>
      <c r="RPX117" s="23"/>
      <c r="RPY117" s="23"/>
      <c r="RPZ117" s="23"/>
      <c r="RQA117" s="23"/>
      <c r="RQB117" s="23"/>
      <c r="RQC117" s="23"/>
      <c r="RQD117" s="23"/>
      <c r="RQE117" s="23"/>
      <c r="RQF117" s="23"/>
      <c r="RQG117" s="23"/>
      <c r="RQH117" s="23"/>
      <c r="RQI117" s="23"/>
      <c r="RQJ117" s="23"/>
      <c r="RQK117" s="23"/>
      <c r="RQL117" s="23"/>
      <c r="RQM117" s="23"/>
      <c r="RQN117" s="23"/>
      <c r="RQO117" s="23"/>
      <c r="RQP117" s="23"/>
      <c r="RQQ117" s="23"/>
      <c r="RQR117" s="22"/>
      <c r="RQS117" s="23"/>
      <c r="RQT117" s="23"/>
      <c r="RQU117" s="23"/>
      <c r="RQV117" s="23"/>
      <c r="RQW117" s="23"/>
      <c r="RQX117" s="23"/>
      <c r="RQY117" s="23"/>
      <c r="RQZ117" s="23"/>
      <c r="RRA117" s="23"/>
      <c r="RRB117" s="23"/>
      <c r="RRC117" s="23"/>
      <c r="RRD117" s="23"/>
      <c r="RRE117" s="23"/>
      <c r="RRF117" s="23"/>
      <c r="RRG117" s="23"/>
      <c r="RRH117" s="23"/>
      <c r="RRI117" s="23"/>
      <c r="RRJ117" s="23"/>
      <c r="RRK117" s="23"/>
      <c r="RRL117" s="23"/>
      <c r="RRM117" s="23"/>
      <c r="RRN117" s="22"/>
      <c r="RRO117" s="23"/>
      <c r="RRP117" s="23"/>
      <c r="RRQ117" s="23"/>
      <c r="RRR117" s="23"/>
      <c r="RRS117" s="23"/>
      <c r="RRT117" s="23"/>
      <c r="RRU117" s="23"/>
      <c r="RRV117" s="23"/>
      <c r="RRW117" s="23"/>
      <c r="RRX117" s="23"/>
      <c r="RRY117" s="23"/>
      <c r="RRZ117" s="23"/>
      <c r="RSA117" s="23"/>
      <c r="RSB117" s="23"/>
      <c r="RSC117" s="23"/>
      <c r="RSD117" s="23"/>
      <c r="RSE117" s="23"/>
      <c r="RSF117" s="23"/>
      <c r="RSG117" s="23"/>
      <c r="RSH117" s="23"/>
      <c r="RSI117" s="23"/>
      <c r="RSJ117" s="22"/>
      <c r="RSK117" s="23"/>
      <c r="RSL117" s="23"/>
      <c r="RSM117" s="23"/>
      <c r="RSN117" s="23"/>
      <c r="RSO117" s="23"/>
      <c r="RSP117" s="23"/>
      <c r="RSQ117" s="23"/>
      <c r="RSR117" s="23"/>
      <c r="RSS117" s="23"/>
      <c r="RST117" s="23"/>
      <c r="RSU117" s="23"/>
      <c r="RSV117" s="23"/>
      <c r="RSW117" s="23"/>
      <c r="RSX117" s="23"/>
      <c r="RSY117" s="23"/>
      <c r="RSZ117" s="23"/>
      <c r="RTA117" s="23"/>
      <c r="RTB117" s="23"/>
      <c r="RTC117" s="23"/>
      <c r="RTD117" s="23"/>
      <c r="RTE117" s="23"/>
      <c r="RTF117" s="22"/>
      <c r="RTG117" s="23"/>
      <c r="RTH117" s="23"/>
      <c r="RTI117" s="23"/>
      <c r="RTJ117" s="23"/>
      <c r="RTK117" s="23"/>
      <c r="RTL117" s="23"/>
      <c r="RTM117" s="23"/>
      <c r="RTN117" s="23"/>
      <c r="RTO117" s="23"/>
      <c r="RTP117" s="23"/>
      <c r="RTQ117" s="23"/>
      <c r="RTR117" s="23"/>
      <c r="RTS117" s="23"/>
      <c r="RTT117" s="23"/>
      <c r="RTU117" s="23"/>
      <c r="RTV117" s="23"/>
      <c r="RTW117" s="23"/>
      <c r="RTX117" s="23"/>
      <c r="RTY117" s="23"/>
      <c r="RTZ117" s="23"/>
      <c r="RUA117" s="23"/>
      <c r="RUB117" s="22"/>
      <c r="RUC117" s="23"/>
      <c r="RUD117" s="23"/>
      <c r="RUE117" s="23"/>
      <c r="RUF117" s="23"/>
      <c r="RUG117" s="23"/>
      <c r="RUH117" s="23"/>
      <c r="RUI117" s="23"/>
      <c r="RUJ117" s="23"/>
      <c r="RUK117" s="23"/>
      <c r="RUL117" s="23"/>
      <c r="RUM117" s="23"/>
      <c r="RUN117" s="23"/>
      <c r="RUO117" s="23"/>
      <c r="RUP117" s="23"/>
      <c r="RUQ117" s="23"/>
      <c r="RUR117" s="23"/>
      <c r="RUS117" s="23"/>
      <c r="RUT117" s="23"/>
      <c r="RUU117" s="23"/>
      <c r="RUV117" s="23"/>
      <c r="RUW117" s="23"/>
      <c r="RUX117" s="22"/>
      <c r="RUY117" s="23"/>
      <c r="RUZ117" s="23"/>
      <c r="RVA117" s="23"/>
      <c r="RVB117" s="23"/>
      <c r="RVC117" s="23"/>
      <c r="RVD117" s="23"/>
      <c r="RVE117" s="23"/>
      <c r="RVF117" s="23"/>
      <c r="RVG117" s="23"/>
      <c r="RVH117" s="23"/>
      <c r="RVI117" s="23"/>
      <c r="RVJ117" s="23"/>
      <c r="RVK117" s="23"/>
      <c r="RVL117" s="23"/>
      <c r="RVM117" s="23"/>
      <c r="RVN117" s="23"/>
      <c r="RVO117" s="23"/>
      <c r="RVP117" s="23"/>
      <c r="RVQ117" s="23"/>
      <c r="RVR117" s="23"/>
      <c r="RVS117" s="23"/>
      <c r="RVT117" s="22"/>
      <c r="RVU117" s="23"/>
      <c r="RVV117" s="23"/>
      <c r="RVW117" s="23"/>
      <c r="RVX117" s="23"/>
      <c r="RVY117" s="23"/>
      <c r="RVZ117" s="23"/>
      <c r="RWA117" s="23"/>
      <c r="RWB117" s="23"/>
      <c r="RWC117" s="23"/>
      <c r="RWD117" s="23"/>
      <c r="RWE117" s="23"/>
      <c r="RWF117" s="23"/>
      <c r="RWG117" s="23"/>
      <c r="RWH117" s="23"/>
      <c r="RWI117" s="23"/>
      <c r="RWJ117" s="23"/>
      <c r="RWK117" s="23"/>
      <c r="RWL117" s="23"/>
      <c r="RWM117" s="23"/>
      <c r="RWN117" s="23"/>
      <c r="RWO117" s="23"/>
      <c r="RWP117" s="22"/>
      <c r="RWQ117" s="23"/>
      <c r="RWR117" s="23"/>
      <c r="RWS117" s="23"/>
      <c r="RWT117" s="23"/>
      <c r="RWU117" s="23"/>
      <c r="RWV117" s="23"/>
      <c r="RWW117" s="23"/>
      <c r="RWX117" s="23"/>
      <c r="RWY117" s="23"/>
      <c r="RWZ117" s="23"/>
      <c r="RXA117" s="23"/>
      <c r="RXB117" s="23"/>
      <c r="RXC117" s="23"/>
      <c r="RXD117" s="23"/>
      <c r="RXE117" s="23"/>
      <c r="RXF117" s="23"/>
      <c r="RXG117" s="23"/>
      <c r="RXH117" s="23"/>
      <c r="RXI117" s="23"/>
      <c r="RXJ117" s="23"/>
      <c r="RXK117" s="23"/>
      <c r="RXL117" s="22"/>
      <c r="RXM117" s="23"/>
      <c r="RXN117" s="23"/>
      <c r="RXO117" s="23"/>
      <c r="RXP117" s="23"/>
      <c r="RXQ117" s="23"/>
      <c r="RXR117" s="23"/>
      <c r="RXS117" s="23"/>
      <c r="RXT117" s="23"/>
      <c r="RXU117" s="23"/>
      <c r="RXV117" s="23"/>
      <c r="RXW117" s="23"/>
      <c r="RXX117" s="23"/>
      <c r="RXY117" s="23"/>
      <c r="RXZ117" s="23"/>
      <c r="RYA117" s="23"/>
      <c r="RYB117" s="23"/>
      <c r="RYC117" s="23"/>
      <c r="RYD117" s="23"/>
      <c r="RYE117" s="23"/>
      <c r="RYF117" s="23"/>
      <c r="RYG117" s="23"/>
      <c r="RYH117" s="22"/>
      <c r="RYI117" s="23"/>
      <c r="RYJ117" s="23"/>
      <c r="RYK117" s="23"/>
      <c r="RYL117" s="23"/>
      <c r="RYM117" s="23"/>
      <c r="RYN117" s="23"/>
      <c r="RYO117" s="23"/>
      <c r="RYP117" s="23"/>
      <c r="RYQ117" s="23"/>
      <c r="RYR117" s="23"/>
      <c r="RYS117" s="23"/>
      <c r="RYT117" s="23"/>
      <c r="RYU117" s="23"/>
      <c r="RYV117" s="23"/>
      <c r="RYW117" s="23"/>
      <c r="RYX117" s="23"/>
      <c r="RYY117" s="23"/>
      <c r="RYZ117" s="23"/>
      <c r="RZA117" s="23"/>
      <c r="RZB117" s="23"/>
      <c r="RZC117" s="23"/>
      <c r="RZD117" s="22"/>
      <c r="RZE117" s="23"/>
      <c r="RZF117" s="23"/>
      <c r="RZG117" s="23"/>
      <c r="RZH117" s="23"/>
      <c r="RZI117" s="23"/>
      <c r="RZJ117" s="23"/>
      <c r="RZK117" s="23"/>
      <c r="RZL117" s="23"/>
      <c r="RZM117" s="23"/>
      <c r="RZN117" s="23"/>
      <c r="RZO117" s="23"/>
      <c r="RZP117" s="23"/>
      <c r="RZQ117" s="23"/>
      <c r="RZR117" s="23"/>
      <c r="RZS117" s="23"/>
      <c r="RZT117" s="23"/>
      <c r="RZU117" s="23"/>
      <c r="RZV117" s="23"/>
      <c r="RZW117" s="23"/>
      <c r="RZX117" s="23"/>
      <c r="RZY117" s="23"/>
      <c r="RZZ117" s="22"/>
      <c r="SAA117" s="23"/>
      <c r="SAB117" s="23"/>
      <c r="SAC117" s="23"/>
      <c r="SAD117" s="23"/>
      <c r="SAE117" s="23"/>
      <c r="SAF117" s="23"/>
      <c r="SAG117" s="23"/>
      <c r="SAH117" s="23"/>
      <c r="SAI117" s="23"/>
      <c r="SAJ117" s="23"/>
      <c r="SAK117" s="23"/>
      <c r="SAL117" s="23"/>
      <c r="SAM117" s="23"/>
      <c r="SAN117" s="23"/>
      <c r="SAO117" s="23"/>
      <c r="SAP117" s="23"/>
      <c r="SAQ117" s="23"/>
      <c r="SAR117" s="23"/>
      <c r="SAS117" s="23"/>
      <c r="SAT117" s="23"/>
      <c r="SAU117" s="23"/>
      <c r="SAV117" s="22"/>
      <c r="SAW117" s="23"/>
      <c r="SAX117" s="23"/>
      <c r="SAY117" s="23"/>
      <c r="SAZ117" s="23"/>
      <c r="SBA117" s="23"/>
      <c r="SBB117" s="23"/>
      <c r="SBC117" s="23"/>
      <c r="SBD117" s="23"/>
      <c r="SBE117" s="23"/>
      <c r="SBF117" s="23"/>
      <c r="SBG117" s="23"/>
      <c r="SBH117" s="23"/>
      <c r="SBI117" s="23"/>
      <c r="SBJ117" s="23"/>
      <c r="SBK117" s="23"/>
      <c r="SBL117" s="23"/>
      <c r="SBM117" s="23"/>
      <c r="SBN117" s="23"/>
      <c r="SBO117" s="23"/>
      <c r="SBP117" s="23"/>
      <c r="SBQ117" s="23"/>
      <c r="SBR117" s="22"/>
      <c r="SBS117" s="23"/>
      <c r="SBT117" s="23"/>
      <c r="SBU117" s="23"/>
      <c r="SBV117" s="23"/>
      <c r="SBW117" s="23"/>
      <c r="SBX117" s="23"/>
      <c r="SBY117" s="23"/>
      <c r="SBZ117" s="23"/>
      <c r="SCA117" s="23"/>
      <c r="SCB117" s="23"/>
      <c r="SCC117" s="23"/>
      <c r="SCD117" s="23"/>
      <c r="SCE117" s="23"/>
      <c r="SCF117" s="23"/>
      <c r="SCG117" s="23"/>
      <c r="SCH117" s="23"/>
      <c r="SCI117" s="23"/>
      <c r="SCJ117" s="23"/>
      <c r="SCK117" s="23"/>
      <c r="SCL117" s="23"/>
      <c r="SCM117" s="23"/>
      <c r="SCN117" s="22"/>
      <c r="SCO117" s="23"/>
      <c r="SCP117" s="23"/>
      <c r="SCQ117" s="23"/>
      <c r="SCR117" s="23"/>
      <c r="SCS117" s="23"/>
      <c r="SCT117" s="23"/>
      <c r="SCU117" s="23"/>
      <c r="SCV117" s="23"/>
      <c r="SCW117" s="23"/>
      <c r="SCX117" s="23"/>
      <c r="SCY117" s="23"/>
      <c r="SCZ117" s="23"/>
      <c r="SDA117" s="23"/>
      <c r="SDB117" s="23"/>
      <c r="SDC117" s="23"/>
      <c r="SDD117" s="23"/>
      <c r="SDE117" s="23"/>
      <c r="SDF117" s="23"/>
      <c r="SDG117" s="23"/>
      <c r="SDH117" s="23"/>
      <c r="SDI117" s="23"/>
      <c r="SDJ117" s="22"/>
      <c r="SDK117" s="23"/>
      <c r="SDL117" s="23"/>
      <c r="SDM117" s="23"/>
      <c r="SDN117" s="23"/>
      <c r="SDO117" s="23"/>
      <c r="SDP117" s="23"/>
      <c r="SDQ117" s="23"/>
      <c r="SDR117" s="23"/>
      <c r="SDS117" s="23"/>
      <c r="SDT117" s="23"/>
      <c r="SDU117" s="23"/>
      <c r="SDV117" s="23"/>
      <c r="SDW117" s="23"/>
      <c r="SDX117" s="23"/>
      <c r="SDY117" s="23"/>
      <c r="SDZ117" s="23"/>
      <c r="SEA117" s="23"/>
      <c r="SEB117" s="23"/>
      <c r="SEC117" s="23"/>
      <c r="SED117" s="23"/>
      <c r="SEE117" s="23"/>
      <c r="SEF117" s="22"/>
      <c r="SEG117" s="23"/>
      <c r="SEH117" s="23"/>
      <c r="SEI117" s="23"/>
      <c r="SEJ117" s="23"/>
      <c r="SEK117" s="23"/>
      <c r="SEL117" s="23"/>
      <c r="SEM117" s="23"/>
      <c r="SEN117" s="23"/>
      <c r="SEO117" s="23"/>
      <c r="SEP117" s="23"/>
      <c r="SEQ117" s="23"/>
      <c r="SER117" s="23"/>
      <c r="SES117" s="23"/>
      <c r="SET117" s="23"/>
      <c r="SEU117" s="23"/>
      <c r="SEV117" s="23"/>
      <c r="SEW117" s="23"/>
      <c r="SEX117" s="23"/>
      <c r="SEY117" s="23"/>
      <c r="SEZ117" s="23"/>
      <c r="SFA117" s="23"/>
      <c r="SFB117" s="22"/>
      <c r="SFC117" s="23"/>
      <c r="SFD117" s="23"/>
      <c r="SFE117" s="23"/>
      <c r="SFF117" s="23"/>
      <c r="SFG117" s="23"/>
      <c r="SFH117" s="23"/>
      <c r="SFI117" s="23"/>
      <c r="SFJ117" s="23"/>
      <c r="SFK117" s="23"/>
      <c r="SFL117" s="23"/>
      <c r="SFM117" s="23"/>
      <c r="SFN117" s="23"/>
      <c r="SFO117" s="23"/>
      <c r="SFP117" s="23"/>
      <c r="SFQ117" s="23"/>
      <c r="SFR117" s="23"/>
      <c r="SFS117" s="23"/>
      <c r="SFT117" s="23"/>
      <c r="SFU117" s="23"/>
      <c r="SFV117" s="23"/>
      <c r="SFW117" s="23"/>
      <c r="SFX117" s="22"/>
      <c r="SFY117" s="23"/>
      <c r="SFZ117" s="23"/>
      <c r="SGA117" s="23"/>
      <c r="SGB117" s="23"/>
      <c r="SGC117" s="23"/>
      <c r="SGD117" s="23"/>
      <c r="SGE117" s="23"/>
      <c r="SGF117" s="23"/>
      <c r="SGG117" s="23"/>
      <c r="SGH117" s="23"/>
      <c r="SGI117" s="23"/>
      <c r="SGJ117" s="23"/>
      <c r="SGK117" s="23"/>
      <c r="SGL117" s="23"/>
      <c r="SGM117" s="23"/>
      <c r="SGN117" s="23"/>
      <c r="SGO117" s="23"/>
      <c r="SGP117" s="23"/>
      <c r="SGQ117" s="23"/>
      <c r="SGR117" s="23"/>
      <c r="SGS117" s="23"/>
      <c r="SGT117" s="22"/>
      <c r="SGU117" s="23"/>
      <c r="SGV117" s="23"/>
      <c r="SGW117" s="23"/>
      <c r="SGX117" s="23"/>
      <c r="SGY117" s="23"/>
      <c r="SGZ117" s="23"/>
      <c r="SHA117" s="23"/>
      <c r="SHB117" s="23"/>
      <c r="SHC117" s="23"/>
      <c r="SHD117" s="23"/>
      <c r="SHE117" s="23"/>
      <c r="SHF117" s="23"/>
      <c r="SHG117" s="23"/>
      <c r="SHH117" s="23"/>
      <c r="SHI117" s="23"/>
      <c r="SHJ117" s="23"/>
      <c r="SHK117" s="23"/>
      <c r="SHL117" s="23"/>
      <c r="SHM117" s="23"/>
      <c r="SHN117" s="23"/>
      <c r="SHO117" s="23"/>
      <c r="SHP117" s="22"/>
      <c r="SHQ117" s="23"/>
      <c r="SHR117" s="23"/>
      <c r="SHS117" s="23"/>
      <c r="SHT117" s="23"/>
      <c r="SHU117" s="23"/>
      <c r="SHV117" s="23"/>
      <c r="SHW117" s="23"/>
      <c r="SHX117" s="23"/>
      <c r="SHY117" s="23"/>
      <c r="SHZ117" s="23"/>
      <c r="SIA117" s="23"/>
      <c r="SIB117" s="23"/>
      <c r="SIC117" s="23"/>
      <c r="SID117" s="23"/>
      <c r="SIE117" s="23"/>
      <c r="SIF117" s="23"/>
      <c r="SIG117" s="23"/>
      <c r="SIH117" s="23"/>
      <c r="SII117" s="23"/>
      <c r="SIJ117" s="23"/>
      <c r="SIK117" s="23"/>
      <c r="SIL117" s="22"/>
      <c r="SIM117" s="23"/>
      <c r="SIN117" s="23"/>
      <c r="SIO117" s="23"/>
      <c r="SIP117" s="23"/>
      <c r="SIQ117" s="23"/>
      <c r="SIR117" s="23"/>
      <c r="SIS117" s="23"/>
      <c r="SIT117" s="23"/>
      <c r="SIU117" s="23"/>
      <c r="SIV117" s="23"/>
      <c r="SIW117" s="23"/>
      <c r="SIX117" s="23"/>
      <c r="SIY117" s="23"/>
      <c r="SIZ117" s="23"/>
      <c r="SJA117" s="23"/>
      <c r="SJB117" s="23"/>
      <c r="SJC117" s="23"/>
      <c r="SJD117" s="23"/>
      <c r="SJE117" s="23"/>
      <c r="SJF117" s="23"/>
      <c r="SJG117" s="23"/>
      <c r="SJH117" s="22"/>
      <c r="SJI117" s="23"/>
      <c r="SJJ117" s="23"/>
      <c r="SJK117" s="23"/>
      <c r="SJL117" s="23"/>
      <c r="SJM117" s="23"/>
      <c r="SJN117" s="23"/>
      <c r="SJO117" s="23"/>
      <c r="SJP117" s="23"/>
      <c r="SJQ117" s="23"/>
      <c r="SJR117" s="23"/>
      <c r="SJS117" s="23"/>
      <c r="SJT117" s="23"/>
      <c r="SJU117" s="23"/>
      <c r="SJV117" s="23"/>
      <c r="SJW117" s="23"/>
      <c r="SJX117" s="23"/>
      <c r="SJY117" s="23"/>
      <c r="SJZ117" s="23"/>
      <c r="SKA117" s="23"/>
      <c r="SKB117" s="23"/>
      <c r="SKC117" s="23"/>
      <c r="SKD117" s="22"/>
      <c r="SKE117" s="23"/>
      <c r="SKF117" s="23"/>
      <c r="SKG117" s="23"/>
      <c r="SKH117" s="23"/>
      <c r="SKI117" s="23"/>
      <c r="SKJ117" s="23"/>
      <c r="SKK117" s="23"/>
      <c r="SKL117" s="23"/>
      <c r="SKM117" s="23"/>
      <c r="SKN117" s="23"/>
      <c r="SKO117" s="23"/>
      <c r="SKP117" s="23"/>
      <c r="SKQ117" s="23"/>
      <c r="SKR117" s="23"/>
      <c r="SKS117" s="23"/>
      <c r="SKT117" s="23"/>
      <c r="SKU117" s="23"/>
      <c r="SKV117" s="23"/>
      <c r="SKW117" s="23"/>
      <c r="SKX117" s="23"/>
      <c r="SKY117" s="23"/>
      <c r="SKZ117" s="22"/>
      <c r="SLA117" s="23"/>
      <c r="SLB117" s="23"/>
      <c r="SLC117" s="23"/>
      <c r="SLD117" s="23"/>
      <c r="SLE117" s="23"/>
      <c r="SLF117" s="23"/>
      <c r="SLG117" s="23"/>
      <c r="SLH117" s="23"/>
      <c r="SLI117" s="23"/>
      <c r="SLJ117" s="23"/>
      <c r="SLK117" s="23"/>
      <c r="SLL117" s="23"/>
      <c r="SLM117" s="23"/>
      <c r="SLN117" s="23"/>
      <c r="SLO117" s="23"/>
      <c r="SLP117" s="23"/>
      <c r="SLQ117" s="23"/>
      <c r="SLR117" s="23"/>
      <c r="SLS117" s="23"/>
      <c r="SLT117" s="23"/>
      <c r="SLU117" s="23"/>
      <c r="SLV117" s="22"/>
      <c r="SLW117" s="23"/>
      <c r="SLX117" s="23"/>
      <c r="SLY117" s="23"/>
      <c r="SLZ117" s="23"/>
      <c r="SMA117" s="23"/>
      <c r="SMB117" s="23"/>
      <c r="SMC117" s="23"/>
      <c r="SMD117" s="23"/>
      <c r="SME117" s="23"/>
      <c r="SMF117" s="23"/>
      <c r="SMG117" s="23"/>
      <c r="SMH117" s="23"/>
      <c r="SMI117" s="23"/>
      <c r="SMJ117" s="23"/>
      <c r="SMK117" s="23"/>
      <c r="SML117" s="23"/>
      <c r="SMM117" s="23"/>
      <c r="SMN117" s="23"/>
      <c r="SMO117" s="23"/>
      <c r="SMP117" s="23"/>
      <c r="SMQ117" s="23"/>
      <c r="SMR117" s="22"/>
      <c r="SMS117" s="23"/>
      <c r="SMT117" s="23"/>
      <c r="SMU117" s="23"/>
      <c r="SMV117" s="23"/>
      <c r="SMW117" s="23"/>
      <c r="SMX117" s="23"/>
      <c r="SMY117" s="23"/>
      <c r="SMZ117" s="23"/>
      <c r="SNA117" s="23"/>
      <c r="SNB117" s="23"/>
      <c r="SNC117" s="23"/>
      <c r="SND117" s="23"/>
      <c r="SNE117" s="23"/>
      <c r="SNF117" s="23"/>
      <c r="SNG117" s="23"/>
      <c r="SNH117" s="23"/>
      <c r="SNI117" s="23"/>
      <c r="SNJ117" s="23"/>
      <c r="SNK117" s="23"/>
      <c r="SNL117" s="23"/>
      <c r="SNM117" s="23"/>
      <c r="SNN117" s="22"/>
      <c r="SNO117" s="23"/>
      <c r="SNP117" s="23"/>
      <c r="SNQ117" s="23"/>
      <c r="SNR117" s="23"/>
      <c r="SNS117" s="23"/>
      <c r="SNT117" s="23"/>
      <c r="SNU117" s="23"/>
      <c r="SNV117" s="23"/>
      <c r="SNW117" s="23"/>
      <c r="SNX117" s="23"/>
      <c r="SNY117" s="23"/>
      <c r="SNZ117" s="23"/>
      <c r="SOA117" s="23"/>
      <c r="SOB117" s="23"/>
      <c r="SOC117" s="23"/>
      <c r="SOD117" s="23"/>
      <c r="SOE117" s="23"/>
      <c r="SOF117" s="23"/>
      <c r="SOG117" s="23"/>
      <c r="SOH117" s="23"/>
      <c r="SOI117" s="23"/>
      <c r="SOJ117" s="22"/>
      <c r="SOK117" s="23"/>
      <c r="SOL117" s="23"/>
      <c r="SOM117" s="23"/>
      <c r="SON117" s="23"/>
      <c r="SOO117" s="23"/>
      <c r="SOP117" s="23"/>
      <c r="SOQ117" s="23"/>
      <c r="SOR117" s="23"/>
      <c r="SOS117" s="23"/>
      <c r="SOT117" s="23"/>
      <c r="SOU117" s="23"/>
      <c r="SOV117" s="23"/>
      <c r="SOW117" s="23"/>
      <c r="SOX117" s="23"/>
      <c r="SOY117" s="23"/>
      <c r="SOZ117" s="23"/>
      <c r="SPA117" s="23"/>
      <c r="SPB117" s="23"/>
      <c r="SPC117" s="23"/>
      <c r="SPD117" s="23"/>
      <c r="SPE117" s="23"/>
      <c r="SPF117" s="22"/>
      <c r="SPG117" s="23"/>
      <c r="SPH117" s="23"/>
      <c r="SPI117" s="23"/>
      <c r="SPJ117" s="23"/>
      <c r="SPK117" s="23"/>
      <c r="SPL117" s="23"/>
      <c r="SPM117" s="23"/>
      <c r="SPN117" s="23"/>
      <c r="SPO117" s="23"/>
      <c r="SPP117" s="23"/>
      <c r="SPQ117" s="23"/>
      <c r="SPR117" s="23"/>
      <c r="SPS117" s="23"/>
      <c r="SPT117" s="23"/>
      <c r="SPU117" s="23"/>
      <c r="SPV117" s="23"/>
      <c r="SPW117" s="23"/>
      <c r="SPX117" s="23"/>
      <c r="SPY117" s="23"/>
      <c r="SPZ117" s="23"/>
      <c r="SQA117" s="23"/>
      <c r="SQB117" s="22"/>
      <c r="SQC117" s="23"/>
      <c r="SQD117" s="23"/>
      <c r="SQE117" s="23"/>
      <c r="SQF117" s="23"/>
      <c r="SQG117" s="23"/>
      <c r="SQH117" s="23"/>
      <c r="SQI117" s="23"/>
      <c r="SQJ117" s="23"/>
      <c r="SQK117" s="23"/>
      <c r="SQL117" s="23"/>
      <c r="SQM117" s="23"/>
      <c r="SQN117" s="23"/>
      <c r="SQO117" s="23"/>
      <c r="SQP117" s="23"/>
      <c r="SQQ117" s="23"/>
      <c r="SQR117" s="23"/>
      <c r="SQS117" s="23"/>
      <c r="SQT117" s="23"/>
      <c r="SQU117" s="23"/>
      <c r="SQV117" s="23"/>
      <c r="SQW117" s="23"/>
      <c r="SQX117" s="22"/>
      <c r="SQY117" s="23"/>
      <c r="SQZ117" s="23"/>
      <c r="SRA117" s="23"/>
      <c r="SRB117" s="23"/>
      <c r="SRC117" s="23"/>
      <c r="SRD117" s="23"/>
      <c r="SRE117" s="23"/>
      <c r="SRF117" s="23"/>
      <c r="SRG117" s="23"/>
      <c r="SRH117" s="23"/>
      <c r="SRI117" s="23"/>
      <c r="SRJ117" s="23"/>
      <c r="SRK117" s="23"/>
      <c r="SRL117" s="23"/>
      <c r="SRM117" s="23"/>
      <c r="SRN117" s="23"/>
      <c r="SRO117" s="23"/>
      <c r="SRP117" s="23"/>
      <c r="SRQ117" s="23"/>
      <c r="SRR117" s="23"/>
      <c r="SRS117" s="23"/>
      <c r="SRT117" s="22"/>
      <c r="SRU117" s="23"/>
      <c r="SRV117" s="23"/>
      <c r="SRW117" s="23"/>
      <c r="SRX117" s="23"/>
      <c r="SRY117" s="23"/>
      <c r="SRZ117" s="23"/>
      <c r="SSA117" s="23"/>
      <c r="SSB117" s="23"/>
      <c r="SSC117" s="23"/>
      <c r="SSD117" s="23"/>
      <c r="SSE117" s="23"/>
      <c r="SSF117" s="23"/>
      <c r="SSG117" s="23"/>
      <c r="SSH117" s="23"/>
      <c r="SSI117" s="23"/>
      <c r="SSJ117" s="23"/>
      <c r="SSK117" s="23"/>
      <c r="SSL117" s="23"/>
      <c r="SSM117" s="23"/>
      <c r="SSN117" s="23"/>
      <c r="SSO117" s="23"/>
      <c r="SSP117" s="22"/>
      <c r="SSQ117" s="23"/>
      <c r="SSR117" s="23"/>
      <c r="SSS117" s="23"/>
      <c r="SST117" s="23"/>
      <c r="SSU117" s="23"/>
      <c r="SSV117" s="23"/>
      <c r="SSW117" s="23"/>
      <c r="SSX117" s="23"/>
      <c r="SSY117" s="23"/>
      <c r="SSZ117" s="23"/>
      <c r="STA117" s="23"/>
      <c r="STB117" s="23"/>
      <c r="STC117" s="23"/>
      <c r="STD117" s="23"/>
      <c r="STE117" s="23"/>
      <c r="STF117" s="23"/>
      <c r="STG117" s="23"/>
      <c r="STH117" s="23"/>
      <c r="STI117" s="23"/>
      <c r="STJ117" s="23"/>
      <c r="STK117" s="23"/>
      <c r="STL117" s="22"/>
      <c r="STM117" s="23"/>
      <c r="STN117" s="23"/>
      <c r="STO117" s="23"/>
      <c r="STP117" s="23"/>
      <c r="STQ117" s="23"/>
      <c r="STR117" s="23"/>
      <c r="STS117" s="23"/>
      <c r="STT117" s="23"/>
      <c r="STU117" s="23"/>
      <c r="STV117" s="23"/>
      <c r="STW117" s="23"/>
      <c r="STX117" s="23"/>
      <c r="STY117" s="23"/>
      <c r="STZ117" s="23"/>
      <c r="SUA117" s="23"/>
      <c r="SUB117" s="23"/>
      <c r="SUC117" s="23"/>
      <c r="SUD117" s="23"/>
      <c r="SUE117" s="23"/>
      <c r="SUF117" s="23"/>
      <c r="SUG117" s="23"/>
      <c r="SUH117" s="22"/>
      <c r="SUI117" s="23"/>
      <c r="SUJ117" s="23"/>
      <c r="SUK117" s="23"/>
      <c r="SUL117" s="23"/>
      <c r="SUM117" s="23"/>
      <c r="SUN117" s="23"/>
      <c r="SUO117" s="23"/>
      <c r="SUP117" s="23"/>
      <c r="SUQ117" s="23"/>
      <c r="SUR117" s="23"/>
      <c r="SUS117" s="23"/>
      <c r="SUT117" s="23"/>
      <c r="SUU117" s="23"/>
      <c r="SUV117" s="23"/>
      <c r="SUW117" s="23"/>
      <c r="SUX117" s="23"/>
      <c r="SUY117" s="23"/>
      <c r="SUZ117" s="23"/>
      <c r="SVA117" s="23"/>
      <c r="SVB117" s="23"/>
      <c r="SVC117" s="23"/>
      <c r="SVD117" s="22"/>
      <c r="SVE117" s="23"/>
      <c r="SVF117" s="23"/>
      <c r="SVG117" s="23"/>
      <c r="SVH117" s="23"/>
      <c r="SVI117" s="23"/>
      <c r="SVJ117" s="23"/>
      <c r="SVK117" s="23"/>
      <c r="SVL117" s="23"/>
      <c r="SVM117" s="23"/>
      <c r="SVN117" s="23"/>
      <c r="SVO117" s="23"/>
      <c r="SVP117" s="23"/>
      <c r="SVQ117" s="23"/>
      <c r="SVR117" s="23"/>
      <c r="SVS117" s="23"/>
      <c r="SVT117" s="23"/>
      <c r="SVU117" s="23"/>
      <c r="SVV117" s="23"/>
      <c r="SVW117" s="23"/>
      <c r="SVX117" s="23"/>
      <c r="SVY117" s="23"/>
      <c r="SVZ117" s="22"/>
      <c r="SWA117" s="23"/>
      <c r="SWB117" s="23"/>
      <c r="SWC117" s="23"/>
      <c r="SWD117" s="23"/>
      <c r="SWE117" s="23"/>
      <c r="SWF117" s="23"/>
      <c r="SWG117" s="23"/>
      <c r="SWH117" s="23"/>
      <c r="SWI117" s="23"/>
      <c r="SWJ117" s="23"/>
      <c r="SWK117" s="23"/>
      <c r="SWL117" s="23"/>
      <c r="SWM117" s="23"/>
      <c r="SWN117" s="23"/>
      <c r="SWO117" s="23"/>
      <c r="SWP117" s="23"/>
      <c r="SWQ117" s="23"/>
      <c r="SWR117" s="23"/>
      <c r="SWS117" s="23"/>
      <c r="SWT117" s="23"/>
      <c r="SWU117" s="23"/>
      <c r="SWV117" s="22"/>
      <c r="SWW117" s="23"/>
      <c r="SWX117" s="23"/>
      <c r="SWY117" s="23"/>
      <c r="SWZ117" s="23"/>
      <c r="SXA117" s="23"/>
      <c r="SXB117" s="23"/>
      <c r="SXC117" s="23"/>
      <c r="SXD117" s="23"/>
      <c r="SXE117" s="23"/>
      <c r="SXF117" s="23"/>
      <c r="SXG117" s="23"/>
      <c r="SXH117" s="23"/>
      <c r="SXI117" s="23"/>
      <c r="SXJ117" s="23"/>
      <c r="SXK117" s="23"/>
      <c r="SXL117" s="23"/>
      <c r="SXM117" s="23"/>
      <c r="SXN117" s="23"/>
      <c r="SXO117" s="23"/>
      <c r="SXP117" s="23"/>
      <c r="SXQ117" s="23"/>
      <c r="SXR117" s="22"/>
      <c r="SXS117" s="23"/>
      <c r="SXT117" s="23"/>
      <c r="SXU117" s="23"/>
      <c r="SXV117" s="23"/>
      <c r="SXW117" s="23"/>
      <c r="SXX117" s="23"/>
      <c r="SXY117" s="23"/>
      <c r="SXZ117" s="23"/>
      <c r="SYA117" s="23"/>
      <c r="SYB117" s="23"/>
      <c r="SYC117" s="23"/>
      <c r="SYD117" s="23"/>
      <c r="SYE117" s="23"/>
      <c r="SYF117" s="23"/>
      <c r="SYG117" s="23"/>
      <c r="SYH117" s="23"/>
      <c r="SYI117" s="23"/>
      <c r="SYJ117" s="23"/>
      <c r="SYK117" s="23"/>
      <c r="SYL117" s="23"/>
      <c r="SYM117" s="23"/>
      <c r="SYN117" s="22"/>
      <c r="SYO117" s="23"/>
      <c r="SYP117" s="23"/>
      <c r="SYQ117" s="23"/>
      <c r="SYR117" s="23"/>
      <c r="SYS117" s="23"/>
      <c r="SYT117" s="23"/>
      <c r="SYU117" s="23"/>
      <c r="SYV117" s="23"/>
      <c r="SYW117" s="23"/>
      <c r="SYX117" s="23"/>
      <c r="SYY117" s="23"/>
      <c r="SYZ117" s="23"/>
      <c r="SZA117" s="23"/>
      <c r="SZB117" s="23"/>
      <c r="SZC117" s="23"/>
      <c r="SZD117" s="23"/>
      <c r="SZE117" s="23"/>
      <c r="SZF117" s="23"/>
      <c r="SZG117" s="23"/>
      <c r="SZH117" s="23"/>
      <c r="SZI117" s="23"/>
      <c r="SZJ117" s="22"/>
      <c r="SZK117" s="23"/>
      <c r="SZL117" s="23"/>
      <c r="SZM117" s="23"/>
      <c r="SZN117" s="23"/>
      <c r="SZO117" s="23"/>
      <c r="SZP117" s="23"/>
      <c r="SZQ117" s="23"/>
      <c r="SZR117" s="23"/>
      <c r="SZS117" s="23"/>
      <c r="SZT117" s="23"/>
      <c r="SZU117" s="23"/>
      <c r="SZV117" s="23"/>
      <c r="SZW117" s="23"/>
      <c r="SZX117" s="23"/>
      <c r="SZY117" s="23"/>
      <c r="SZZ117" s="23"/>
      <c r="TAA117" s="23"/>
      <c r="TAB117" s="23"/>
      <c r="TAC117" s="23"/>
      <c r="TAD117" s="23"/>
      <c r="TAE117" s="23"/>
      <c r="TAF117" s="22"/>
      <c r="TAG117" s="23"/>
      <c r="TAH117" s="23"/>
      <c r="TAI117" s="23"/>
      <c r="TAJ117" s="23"/>
      <c r="TAK117" s="23"/>
      <c r="TAL117" s="23"/>
      <c r="TAM117" s="23"/>
      <c r="TAN117" s="23"/>
      <c r="TAO117" s="23"/>
      <c r="TAP117" s="23"/>
      <c r="TAQ117" s="23"/>
      <c r="TAR117" s="23"/>
      <c r="TAS117" s="23"/>
      <c r="TAT117" s="23"/>
      <c r="TAU117" s="23"/>
      <c r="TAV117" s="23"/>
      <c r="TAW117" s="23"/>
      <c r="TAX117" s="23"/>
      <c r="TAY117" s="23"/>
      <c r="TAZ117" s="23"/>
      <c r="TBA117" s="23"/>
      <c r="TBB117" s="22"/>
      <c r="TBC117" s="23"/>
      <c r="TBD117" s="23"/>
      <c r="TBE117" s="23"/>
      <c r="TBF117" s="23"/>
      <c r="TBG117" s="23"/>
      <c r="TBH117" s="23"/>
      <c r="TBI117" s="23"/>
      <c r="TBJ117" s="23"/>
      <c r="TBK117" s="23"/>
      <c r="TBL117" s="23"/>
      <c r="TBM117" s="23"/>
      <c r="TBN117" s="23"/>
      <c r="TBO117" s="23"/>
      <c r="TBP117" s="23"/>
      <c r="TBQ117" s="23"/>
      <c r="TBR117" s="23"/>
      <c r="TBS117" s="23"/>
      <c r="TBT117" s="23"/>
      <c r="TBU117" s="23"/>
      <c r="TBV117" s="23"/>
      <c r="TBW117" s="23"/>
      <c r="TBX117" s="22"/>
      <c r="TBY117" s="23"/>
      <c r="TBZ117" s="23"/>
      <c r="TCA117" s="23"/>
      <c r="TCB117" s="23"/>
      <c r="TCC117" s="23"/>
      <c r="TCD117" s="23"/>
      <c r="TCE117" s="23"/>
      <c r="TCF117" s="23"/>
      <c r="TCG117" s="23"/>
      <c r="TCH117" s="23"/>
      <c r="TCI117" s="23"/>
      <c r="TCJ117" s="23"/>
      <c r="TCK117" s="23"/>
      <c r="TCL117" s="23"/>
      <c r="TCM117" s="23"/>
      <c r="TCN117" s="23"/>
      <c r="TCO117" s="23"/>
      <c r="TCP117" s="23"/>
      <c r="TCQ117" s="23"/>
      <c r="TCR117" s="23"/>
      <c r="TCS117" s="23"/>
      <c r="TCT117" s="22"/>
      <c r="TCU117" s="23"/>
      <c r="TCV117" s="23"/>
      <c r="TCW117" s="23"/>
      <c r="TCX117" s="23"/>
      <c r="TCY117" s="23"/>
      <c r="TCZ117" s="23"/>
      <c r="TDA117" s="23"/>
      <c r="TDB117" s="23"/>
      <c r="TDC117" s="23"/>
      <c r="TDD117" s="23"/>
      <c r="TDE117" s="23"/>
      <c r="TDF117" s="23"/>
      <c r="TDG117" s="23"/>
      <c r="TDH117" s="23"/>
      <c r="TDI117" s="23"/>
      <c r="TDJ117" s="23"/>
      <c r="TDK117" s="23"/>
      <c r="TDL117" s="23"/>
      <c r="TDM117" s="23"/>
      <c r="TDN117" s="23"/>
      <c r="TDO117" s="23"/>
      <c r="TDP117" s="22"/>
      <c r="TDQ117" s="23"/>
      <c r="TDR117" s="23"/>
      <c r="TDS117" s="23"/>
      <c r="TDT117" s="23"/>
      <c r="TDU117" s="23"/>
      <c r="TDV117" s="23"/>
      <c r="TDW117" s="23"/>
      <c r="TDX117" s="23"/>
      <c r="TDY117" s="23"/>
      <c r="TDZ117" s="23"/>
      <c r="TEA117" s="23"/>
      <c r="TEB117" s="23"/>
      <c r="TEC117" s="23"/>
      <c r="TED117" s="23"/>
      <c r="TEE117" s="23"/>
      <c r="TEF117" s="23"/>
      <c r="TEG117" s="23"/>
      <c r="TEH117" s="23"/>
      <c r="TEI117" s="23"/>
      <c r="TEJ117" s="23"/>
      <c r="TEK117" s="23"/>
      <c r="TEL117" s="22"/>
      <c r="TEM117" s="23"/>
      <c r="TEN117" s="23"/>
      <c r="TEO117" s="23"/>
      <c r="TEP117" s="23"/>
      <c r="TEQ117" s="23"/>
      <c r="TER117" s="23"/>
      <c r="TES117" s="23"/>
      <c r="TET117" s="23"/>
      <c r="TEU117" s="23"/>
      <c r="TEV117" s="23"/>
      <c r="TEW117" s="23"/>
      <c r="TEX117" s="23"/>
      <c r="TEY117" s="23"/>
      <c r="TEZ117" s="23"/>
      <c r="TFA117" s="23"/>
      <c r="TFB117" s="23"/>
      <c r="TFC117" s="23"/>
      <c r="TFD117" s="23"/>
      <c r="TFE117" s="23"/>
      <c r="TFF117" s="23"/>
      <c r="TFG117" s="23"/>
      <c r="TFH117" s="22"/>
      <c r="TFI117" s="23"/>
      <c r="TFJ117" s="23"/>
      <c r="TFK117" s="23"/>
      <c r="TFL117" s="23"/>
      <c r="TFM117" s="23"/>
      <c r="TFN117" s="23"/>
      <c r="TFO117" s="23"/>
      <c r="TFP117" s="23"/>
      <c r="TFQ117" s="23"/>
      <c r="TFR117" s="23"/>
      <c r="TFS117" s="23"/>
      <c r="TFT117" s="23"/>
      <c r="TFU117" s="23"/>
      <c r="TFV117" s="23"/>
      <c r="TFW117" s="23"/>
      <c r="TFX117" s="23"/>
      <c r="TFY117" s="23"/>
      <c r="TFZ117" s="23"/>
      <c r="TGA117" s="23"/>
      <c r="TGB117" s="23"/>
      <c r="TGC117" s="23"/>
      <c r="TGD117" s="22"/>
      <c r="TGE117" s="23"/>
      <c r="TGF117" s="23"/>
      <c r="TGG117" s="23"/>
      <c r="TGH117" s="23"/>
      <c r="TGI117" s="23"/>
      <c r="TGJ117" s="23"/>
      <c r="TGK117" s="23"/>
      <c r="TGL117" s="23"/>
      <c r="TGM117" s="23"/>
      <c r="TGN117" s="23"/>
      <c r="TGO117" s="23"/>
      <c r="TGP117" s="23"/>
      <c r="TGQ117" s="23"/>
      <c r="TGR117" s="23"/>
      <c r="TGS117" s="23"/>
      <c r="TGT117" s="23"/>
      <c r="TGU117" s="23"/>
      <c r="TGV117" s="23"/>
      <c r="TGW117" s="23"/>
      <c r="TGX117" s="23"/>
      <c r="TGY117" s="23"/>
      <c r="TGZ117" s="22"/>
      <c r="THA117" s="23"/>
      <c r="THB117" s="23"/>
      <c r="THC117" s="23"/>
      <c r="THD117" s="23"/>
      <c r="THE117" s="23"/>
      <c r="THF117" s="23"/>
      <c r="THG117" s="23"/>
      <c r="THH117" s="23"/>
      <c r="THI117" s="23"/>
      <c r="THJ117" s="23"/>
      <c r="THK117" s="23"/>
      <c r="THL117" s="23"/>
      <c r="THM117" s="23"/>
      <c r="THN117" s="23"/>
      <c r="THO117" s="23"/>
      <c r="THP117" s="23"/>
      <c r="THQ117" s="23"/>
      <c r="THR117" s="23"/>
      <c r="THS117" s="23"/>
      <c r="THT117" s="23"/>
      <c r="THU117" s="23"/>
      <c r="THV117" s="22"/>
      <c r="THW117" s="23"/>
      <c r="THX117" s="23"/>
      <c r="THY117" s="23"/>
      <c r="THZ117" s="23"/>
      <c r="TIA117" s="23"/>
      <c r="TIB117" s="23"/>
      <c r="TIC117" s="23"/>
      <c r="TID117" s="23"/>
      <c r="TIE117" s="23"/>
      <c r="TIF117" s="23"/>
      <c r="TIG117" s="23"/>
      <c r="TIH117" s="23"/>
      <c r="TII117" s="23"/>
      <c r="TIJ117" s="23"/>
      <c r="TIK117" s="23"/>
      <c r="TIL117" s="23"/>
      <c r="TIM117" s="23"/>
      <c r="TIN117" s="23"/>
      <c r="TIO117" s="23"/>
      <c r="TIP117" s="23"/>
      <c r="TIQ117" s="23"/>
      <c r="TIR117" s="22"/>
      <c r="TIS117" s="23"/>
      <c r="TIT117" s="23"/>
      <c r="TIU117" s="23"/>
      <c r="TIV117" s="23"/>
      <c r="TIW117" s="23"/>
      <c r="TIX117" s="23"/>
      <c r="TIY117" s="23"/>
      <c r="TIZ117" s="23"/>
      <c r="TJA117" s="23"/>
      <c r="TJB117" s="23"/>
      <c r="TJC117" s="23"/>
      <c r="TJD117" s="23"/>
      <c r="TJE117" s="23"/>
      <c r="TJF117" s="23"/>
      <c r="TJG117" s="23"/>
      <c r="TJH117" s="23"/>
      <c r="TJI117" s="23"/>
      <c r="TJJ117" s="23"/>
      <c r="TJK117" s="23"/>
      <c r="TJL117" s="23"/>
      <c r="TJM117" s="23"/>
      <c r="TJN117" s="22"/>
      <c r="TJO117" s="23"/>
      <c r="TJP117" s="23"/>
      <c r="TJQ117" s="23"/>
      <c r="TJR117" s="23"/>
      <c r="TJS117" s="23"/>
      <c r="TJT117" s="23"/>
      <c r="TJU117" s="23"/>
      <c r="TJV117" s="23"/>
      <c r="TJW117" s="23"/>
      <c r="TJX117" s="23"/>
      <c r="TJY117" s="23"/>
      <c r="TJZ117" s="23"/>
      <c r="TKA117" s="23"/>
      <c r="TKB117" s="23"/>
      <c r="TKC117" s="23"/>
      <c r="TKD117" s="23"/>
      <c r="TKE117" s="23"/>
      <c r="TKF117" s="23"/>
      <c r="TKG117" s="23"/>
      <c r="TKH117" s="23"/>
      <c r="TKI117" s="23"/>
      <c r="TKJ117" s="22"/>
      <c r="TKK117" s="23"/>
      <c r="TKL117" s="23"/>
      <c r="TKM117" s="23"/>
      <c r="TKN117" s="23"/>
      <c r="TKO117" s="23"/>
      <c r="TKP117" s="23"/>
      <c r="TKQ117" s="23"/>
      <c r="TKR117" s="23"/>
      <c r="TKS117" s="23"/>
      <c r="TKT117" s="23"/>
      <c r="TKU117" s="23"/>
      <c r="TKV117" s="23"/>
      <c r="TKW117" s="23"/>
      <c r="TKX117" s="23"/>
      <c r="TKY117" s="23"/>
      <c r="TKZ117" s="23"/>
      <c r="TLA117" s="23"/>
      <c r="TLB117" s="23"/>
      <c r="TLC117" s="23"/>
      <c r="TLD117" s="23"/>
      <c r="TLE117" s="23"/>
      <c r="TLF117" s="22"/>
      <c r="TLG117" s="23"/>
      <c r="TLH117" s="23"/>
      <c r="TLI117" s="23"/>
      <c r="TLJ117" s="23"/>
      <c r="TLK117" s="23"/>
      <c r="TLL117" s="23"/>
      <c r="TLM117" s="23"/>
      <c r="TLN117" s="23"/>
      <c r="TLO117" s="23"/>
      <c r="TLP117" s="23"/>
      <c r="TLQ117" s="23"/>
      <c r="TLR117" s="23"/>
      <c r="TLS117" s="23"/>
      <c r="TLT117" s="23"/>
      <c r="TLU117" s="23"/>
      <c r="TLV117" s="23"/>
      <c r="TLW117" s="23"/>
      <c r="TLX117" s="23"/>
      <c r="TLY117" s="23"/>
      <c r="TLZ117" s="23"/>
      <c r="TMA117" s="23"/>
      <c r="TMB117" s="22"/>
      <c r="TMC117" s="23"/>
      <c r="TMD117" s="23"/>
      <c r="TME117" s="23"/>
      <c r="TMF117" s="23"/>
      <c r="TMG117" s="23"/>
      <c r="TMH117" s="23"/>
      <c r="TMI117" s="23"/>
      <c r="TMJ117" s="23"/>
      <c r="TMK117" s="23"/>
      <c r="TML117" s="23"/>
      <c r="TMM117" s="23"/>
      <c r="TMN117" s="23"/>
      <c r="TMO117" s="23"/>
      <c r="TMP117" s="23"/>
      <c r="TMQ117" s="23"/>
      <c r="TMR117" s="23"/>
      <c r="TMS117" s="23"/>
      <c r="TMT117" s="23"/>
      <c r="TMU117" s="23"/>
      <c r="TMV117" s="23"/>
      <c r="TMW117" s="23"/>
      <c r="TMX117" s="22"/>
      <c r="TMY117" s="23"/>
      <c r="TMZ117" s="23"/>
      <c r="TNA117" s="23"/>
      <c r="TNB117" s="23"/>
      <c r="TNC117" s="23"/>
      <c r="TND117" s="23"/>
      <c r="TNE117" s="23"/>
      <c r="TNF117" s="23"/>
      <c r="TNG117" s="23"/>
      <c r="TNH117" s="23"/>
      <c r="TNI117" s="23"/>
      <c r="TNJ117" s="23"/>
      <c r="TNK117" s="23"/>
      <c r="TNL117" s="23"/>
      <c r="TNM117" s="23"/>
      <c r="TNN117" s="23"/>
      <c r="TNO117" s="23"/>
      <c r="TNP117" s="23"/>
      <c r="TNQ117" s="23"/>
      <c r="TNR117" s="23"/>
      <c r="TNS117" s="23"/>
      <c r="TNT117" s="22"/>
      <c r="TNU117" s="23"/>
      <c r="TNV117" s="23"/>
      <c r="TNW117" s="23"/>
      <c r="TNX117" s="23"/>
      <c r="TNY117" s="23"/>
      <c r="TNZ117" s="23"/>
      <c r="TOA117" s="23"/>
      <c r="TOB117" s="23"/>
      <c r="TOC117" s="23"/>
      <c r="TOD117" s="23"/>
      <c r="TOE117" s="23"/>
      <c r="TOF117" s="23"/>
      <c r="TOG117" s="23"/>
      <c r="TOH117" s="23"/>
      <c r="TOI117" s="23"/>
      <c r="TOJ117" s="23"/>
      <c r="TOK117" s="23"/>
      <c r="TOL117" s="23"/>
      <c r="TOM117" s="23"/>
      <c r="TON117" s="23"/>
      <c r="TOO117" s="23"/>
      <c r="TOP117" s="22"/>
      <c r="TOQ117" s="23"/>
      <c r="TOR117" s="23"/>
      <c r="TOS117" s="23"/>
      <c r="TOT117" s="23"/>
      <c r="TOU117" s="23"/>
      <c r="TOV117" s="23"/>
      <c r="TOW117" s="23"/>
      <c r="TOX117" s="23"/>
      <c r="TOY117" s="23"/>
      <c r="TOZ117" s="23"/>
      <c r="TPA117" s="23"/>
      <c r="TPB117" s="23"/>
      <c r="TPC117" s="23"/>
      <c r="TPD117" s="23"/>
      <c r="TPE117" s="23"/>
      <c r="TPF117" s="23"/>
      <c r="TPG117" s="23"/>
      <c r="TPH117" s="23"/>
      <c r="TPI117" s="23"/>
      <c r="TPJ117" s="23"/>
      <c r="TPK117" s="23"/>
      <c r="TPL117" s="22"/>
      <c r="TPM117" s="23"/>
      <c r="TPN117" s="23"/>
      <c r="TPO117" s="23"/>
      <c r="TPP117" s="23"/>
      <c r="TPQ117" s="23"/>
      <c r="TPR117" s="23"/>
      <c r="TPS117" s="23"/>
      <c r="TPT117" s="23"/>
      <c r="TPU117" s="23"/>
      <c r="TPV117" s="23"/>
      <c r="TPW117" s="23"/>
      <c r="TPX117" s="23"/>
      <c r="TPY117" s="23"/>
      <c r="TPZ117" s="23"/>
      <c r="TQA117" s="23"/>
      <c r="TQB117" s="23"/>
      <c r="TQC117" s="23"/>
      <c r="TQD117" s="23"/>
      <c r="TQE117" s="23"/>
      <c r="TQF117" s="23"/>
      <c r="TQG117" s="23"/>
      <c r="TQH117" s="22"/>
      <c r="TQI117" s="23"/>
      <c r="TQJ117" s="23"/>
      <c r="TQK117" s="23"/>
      <c r="TQL117" s="23"/>
      <c r="TQM117" s="23"/>
      <c r="TQN117" s="23"/>
      <c r="TQO117" s="23"/>
      <c r="TQP117" s="23"/>
      <c r="TQQ117" s="23"/>
      <c r="TQR117" s="23"/>
      <c r="TQS117" s="23"/>
      <c r="TQT117" s="23"/>
      <c r="TQU117" s="23"/>
      <c r="TQV117" s="23"/>
      <c r="TQW117" s="23"/>
      <c r="TQX117" s="23"/>
      <c r="TQY117" s="23"/>
      <c r="TQZ117" s="23"/>
      <c r="TRA117" s="23"/>
      <c r="TRB117" s="23"/>
      <c r="TRC117" s="23"/>
      <c r="TRD117" s="22"/>
      <c r="TRE117" s="23"/>
      <c r="TRF117" s="23"/>
      <c r="TRG117" s="23"/>
      <c r="TRH117" s="23"/>
      <c r="TRI117" s="23"/>
      <c r="TRJ117" s="23"/>
      <c r="TRK117" s="23"/>
      <c r="TRL117" s="23"/>
      <c r="TRM117" s="23"/>
      <c r="TRN117" s="23"/>
      <c r="TRO117" s="23"/>
      <c r="TRP117" s="23"/>
      <c r="TRQ117" s="23"/>
      <c r="TRR117" s="23"/>
      <c r="TRS117" s="23"/>
      <c r="TRT117" s="23"/>
      <c r="TRU117" s="23"/>
      <c r="TRV117" s="23"/>
      <c r="TRW117" s="23"/>
      <c r="TRX117" s="23"/>
      <c r="TRY117" s="23"/>
      <c r="TRZ117" s="22"/>
      <c r="TSA117" s="23"/>
      <c r="TSB117" s="23"/>
      <c r="TSC117" s="23"/>
      <c r="TSD117" s="23"/>
      <c r="TSE117" s="23"/>
      <c r="TSF117" s="23"/>
      <c r="TSG117" s="23"/>
      <c r="TSH117" s="23"/>
      <c r="TSI117" s="23"/>
      <c r="TSJ117" s="23"/>
      <c r="TSK117" s="23"/>
      <c r="TSL117" s="23"/>
      <c r="TSM117" s="23"/>
      <c r="TSN117" s="23"/>
      <c r="TSO117" s="23"/>
      <c r="TSP117" s="23"/>
      <c r="TSQ117" s="23"/>
      <c r="TSR117" s="23"/>
      <c r="TSS117" s="23"/>
      <c r="TST117" s="23"/>
      <c r="TSU117" s="23"/>
      <c r="TSV117" s="22"/>
      <c r="TSW117" s="23"/>
      <c r="TSX117" s="23"/>
      <c r="TSY117" s="23"/>
      <c r="TSZ117" s="23"/>
      <c r="TTA117" s="23"/>
      <c r="TTB117" s="23"/>
      <c r="TTC117" s="23"/>
      <c r="TTD117" s="23"/>
      <c r="TTE117" s="23"/>
      <c r="TTF117" s="23"/>
      <c r="TTG117" s="23"/>
      <c r="TTH117" s="23"/>
      <c r="TTI117" s="23"/>
      <c r="TTJ117" s="23"/>
      <c r="TTK117" s="23"/>
      <c r="TTL117" s="23"/>
      <c r="TTM117" s="23"/>
      <c r="TTN117" s="23"/>
      <c r="TTO117" s="23"/>
      <c r="TTP117" s="23"/>
      <c r="TTQ117" s="23"/>
      <c r="TTR117" s="22"/>
      <c r="TTS117" s="23"/>
      <c r="TTT117" s="23"/>
      <c r="TTU117" s="23"/>
      <c r="TTV117" s="23"/>
      <c r="TTW117" s="23"/>
      <c r="TTX117" s="23"/>
      <c r="TTY117" s="23"/>
      <c r="TTZ117" s="23"/>
      <c r="TUA117" s="23"/>
      <c r="TUB117" s="23"/>
      <c r="TUC117" s="23"/>
      <c r="TUD117" s="23"/>
      <c r="TUE117" s="23"/>
      <c r="TUF117" s="23"/>
      <c r="TUG117" s="23"/>
      <c r="TUH117" s="23"/>
      <c r="TUI117" s="23"/>
      <c r="TUJ117" s="23"/>
      <c r="TUK117" s="23"/>
      <c r="TUL117" s="23"/>
      <c r="TUM117" s="23"/>
      <c r="TUN117" s="22"/>
      <c r="TUO117" s="23"/>
      <c r="TUP117" s="23"/>
      <c r="TUQ117" s="23"/>
      <c r="TUR117" s="23"/>
      <c r="TUS117" s="23"/>
      <c r="TUT117" s="23"/>
      <c r="TUU117" s="23"/>
      <c r="TUV117" s="23"/>
      <c r="TUW117" s="23"/>
      <c r="TUX117" s="23"/>
      <c r="TUY117" s="23"/>
      <c r="TUZ117" s="23"/>
      <c r="TVA117" s="23"/>
      <c r="TVB117" s="23"/>
      <c r="TVC117" s="23"/>
      <c r="TVD117" s="23"/>
      <c r="TVE117" s="23"/>
      <c r="TVF117" s="23"/>
      <c r="TVG117" s="23"/>
      <c r="TVH117" s="23"/>
      <c r="TVI117" s="23"/>
      <c r="TVJ117" s="22"/>
      <c r="TVK117" s="23"/>
      <c r="TVL117" s="23"/>
      <c r="TVM117" s="23"/>
      <c r="TVN117" s="23"/>
      <c r="TVO117" s="23"/>
      <c r="TVP117" s="23"/>
      <c r="TVQ117" s="23"/>
      <c r="TVR117" s="23"/>
      <c r="TVS117" s="23"/>
      <c r="TVT117" s="23"/>
      <c r="TVU117" s="23"/>
      <c r="TVV117" s="23"/>
      <c r="TVW117" s="23"/>
      <c r="TVX117" s="23"/>
      <c r="TVY117" s="23"/>
      <c r="TVZ117" s="23"/>
      <c r="TWA117" s="23"/>
      <c r="TWB117" s="23"/>
      <c r="TWC117" s="23"/>
      <c r="TWD117" s="23"/>
      <c r="TWE117" s="23"/>
      <c r="TWF117" s="22"/>
      <c r="TWG117" s="23"/>
      <c r="TWH117" s="23"/>
      <c r="TWI117" s="23"/>
      <c r="TWJ117" s="23"/>
      <c r="TWK117" s="23"/>
      <c r="TWL117" s="23"/>
      <c r="TWM117" s="23"/>
      <c r="TWN117" s="23"/>
      <c r="TWO117" s="23"/>
      <c r="TWP117" s="23"/>
      <c r="TWQ117" s="23"/>
      <c r="TWR117" s="23"/>
      <c r="TWS117" s="23"/>
      <c r="TWT117" s="23"/>
      <c r="TWU117" s="23"/>
      <c r="TWV117" s="23"/>
      <c r="TWW117" s="23"/>
      <c r="TWX117" s="23"/>
      <c r="TWY117" s="23"/>
      <c r="TWZ117" s="23"/>
      <c r="TXA117" s="23"/>
      <c r="TXB117" s="22"/>
      <c r="TXC117" s="23"/>
      <c r="TXD117" s="23"/>
      <c r="TXE117" s="23"/>
      <c r="TXF117" s="23"/>
      <c r="TXG117" s="23"/>
      <c r="TXH117" s="23"/>
      <c r="TXI117" s="23"/>
      <c r="TXJ117" s="23"/>
      <c r="TXK117" s="23"/>
      <c r="TXL117" s="23"/>
      <c r="TXM117" s="23"/>
      <c r="TXN117" s="23"/>
      <c r="TXO117" s="23"/>
      <c r="TXP117" s="23"/>
      <c r="TXQ117" s="23"/>
      <c r="TXR117" s="23"/>
      <c r="TXS117" s="23"/>
      <c r="TXT117" s="23"/>
      <c r="TXU117" s="23"/>
      <c r="TXV117" s="23"/>
      <c r="TXW117" s="23"/>
      <c r="TXX117" s="22"/>
      <c r="TXY117" s="23"/>
      <c r="TXZ117" s="23"/>
      <c r="TYA117" s="23"/>
      <c r="TYB117" s="23"/>
      <c r="TYC117" s="23"/>
      <c r="TYD117" s="23"/>
      <c r="TYE117" s="23"/>
      <c r="TYF117" s="23"/>
      <c r="TYG117" s="23"/>
      <c r="TYH117" s="23"/>
      <c r="TYI117" s="23"/>
      <c r="TYJ117" s="23"/>
      <c r="TYK117" s="23"/>
      <c r="TYL117" s="23"/>
      <c r="TYM117" s="23"/>
      <c r="TYN117" s="23"/>
      <c r="TYO117" s="23"/>
      <c r="TYP117" s="23"/>
      <c r="TYQ117" s="23"/>
      <c r="TYR117" s="23"/>
      <c r="TYS117" s="23"/>
      <c r="TYT117" s="22"/>
      <c r="TYU117" s="23"/>
      <c r="TYV117" s="23"/>
      <c r="TYW117" s="23"/>
      <c r="TYX117" s="23"/>
      <c r="TYY117" s="23"/>
      <c r="TYZ117" s="23"/>
      <c r="TZA117" s="23"/>
      <c r="TZB117" s="23"/>
      <c r="TZC117" s="23"/>
      <c r="TZD117" s="23"/>
      <c r="TZE117" s="23"/>
      <c r="TZF117" s="23"/>
      <c r="TZG117" s="23"/>
      <c r="TZH117" s="23"/>
      <c r="TZI117" s="23"/>
      <c r="TZJ117" s="23"/>
      <c r="TZK117" s="23"/>
      <c r="TZL117" s="23"/>
      <c r="TZM117" s="23"/>
      <c r="TZN117" s="23"/>
      <c r="TZO117" s="23"/>
      <c r="TZP117" s="22"/>
      <c r="TZQ117" s="23"/>
      <c r="TZR117" s="23"/>
      <c r="TZS117" s="23"/>
      <c r="TZT117" s="23"/>
      <c r="TZU117" s="23"/>
      <c r="TZV117" s="23"/>
      <c r="TZW117" s="23"/>
      <c r="TZX117" s="23"/>
      <c r="TZY117" s="23"/>
      <c r="TZZ117" s="23"/>
      <c r="UAA117" s="23"/>
      <c r="UAB117" s="23"/>
      <c r="UAC117" s="23"/>
      <c r="UAD117" s="23"/>
      <c r="UAE117" s="23"/>
      <c r="UAF117" s="23"/>
      <c r="UAG117" s="23"/>
      <c r="UAH117" s="23"/>
      <c r="UAI117" s="23"/>
      <c r="UAJ117" s="23"/>
      <c r="UAK117" s="23"/>
      <c r="UAL117" s="22"/>
      <c r="UAM117" s="23"/>
      <c r="UAN117" s="23"/>
      <c r="UAO117" s="23"/>
      <c r="UAP117" s="23"/>
      <c r="UAQ117" s="23"/>
      <c r="UAR117" s="23"/>
      <c r="UAS117" s="23"/>
      <c r="UAT117" s="23"/>
      <c r="UAU117" s="23"/>
      <c r="UAV117" s="23"/>
      <c r="UAW117" s="23"/>
      <c r="UAX117" s="23"/>
      <c r="UAY117" s="23"/>
      <c r="UAZ117" s="23"/>
      <c r="UBA117" s="23"/>
      <c r="UBB117" s="23"/>
      <c r="UBC117" s="23"/>
      <c r="UBD117" s="23"/>
      <c r="UBE117" s="23"/>
      <c r="UBF117" s="23"/>
      <c r="UBG117" s="23"/>
      <c r="UBH117" s="22"/>
      <c r="UBI117" s="23"/>
      <c r="UBJ117" s="23"/>
      <c r="UBK117" s="23"/>
      <c r="UBL117" s="23"/>
      <c r="UBM117" s="23"/>
      <c r="UBN117" s="23"/>
      <c r="UBO117" s="23"/>
      <c r="UBP117" s="23"/>
      <c r="UBQ117" s="23"/>
      <c r="UBR117" s="23"/>
      <c r="UBS117" s="23"/>
      <c r="UBT117" s="23"/>
      <c r="UBU117" s="23"/>
      <c r="UBV117" s="23"/>
      <c r="UBW117" s="23"/>
      <c r="UBX117" s="23"/>
      <c r="UBY117" s="23"/>
      <c r="UBZ117" s="23"/>
      <c r="UCA117" s="23"/>
      <c r="UCB117" s="23"/>
      <c r="UCC117" s="23"/>
      <c r="UCD117" s="22"/>
      <c r="UCE117" s="23"/>
      <c r="UCF117" s="23"/>
      <c r="UCG117" s="23"/>
      <c r="UCH117" s="23"/>
      <c r="UCI117" s="23"/>
      <c r="UCJ117" s="23"/>
      <c r="UCK117" s="23"/>
      <c r="UCL117" s="23"/>
      <c r="UCM117" s="23"/>
      <c r="UCN117" s="23"/>
      <c r="UCO117" s="23"/>
      <c r="UCP117" s="23"/>
      <c r="UCQ117" s="23"/>
      <c r="UCR117" s="23"/>
      <c r="UCS117" s="23"/>
      <c r="UCT117" s="23"/>
      <c r="UCU117" s="23"/>
      <c r="UCV117" s="23"/>
      <c r="UCW117" s="23"/>
      <c r="UCX117" s="23"/>
      <c r="UCY117" s="23"/>
      <c r="UCZ117" s="22"/>
      <c r="UDA117" s="23"/>
      <c r="UDB117" s="23"/>
      <c r="UDC117" s="23"/>
      <c r="UDD117" s="23"/>
      <c r="UDE117" s="23"/>
      <c r="UDF117" s="23"/>
      <c r="UDG117" s="23"/>
      <c r="UDH117" s="23"/>
      <c r="UDI117" s="23"/>
      <c r="UDJ117" s="23"/>
      <c r="UDK117" s="23"/>
      <c r="UDL117" s="23"/>
      <c r="UDM117" s="23"/>
      <c r="UDN117" s="23"/>
      <c r="UDO117" s="23"/>
      <c r="UDP117" s="23"/>
      <c r="UDQ117" s="23"/>
      <c r="UDR117" s="23"/>
      <c r="UDS117" s="23"/>
      <c r="UDT117" s="23"/>
      <c r="UDU117" s="23"/>
      <c r="UDV117" s="22"/>
      <c r="UDW117" s="23"/>
      <c r="UDX117" s="23"/>
      <c r="UDY117" s="23"/>
      <c r="UDZ117" s="23"/>
      <c r="UEA117" s="23"/>
      <c r="UEB117" s="23"/>
      <c r="UEC117" s="23"/>
      <c r="UED117" s="23"/>
      <c r="UEE117" s="23"/>
      <c r="UEF117" s="23"/>
      <c r="UEG117" s="23"/>
      <c r="UEH117" s="23"/>
      <c r="UEI117" s="23"/>
      <c r="UEJ117" s="23"/>
      <c r="UEK117" s="23"/>
      <c r="UEL117" s="23"/>
      <c r="UEM117" s="23"/>
      <c r="UEN117" s="23"/>
      <c r="UEO117" s="23"/>
      <c r="UEP117" s="23"/>
      <c r="UEQ117" s="23"/>
      <c r="UER117" s="22"/>
      <c r="UES117" s="23"/>
      <c r="UET117" s="23"/>
      <c r="UEU117" s="23"/>
      <c r="UEV117" s="23"/>
      <c r="UEW117" s="23"/>
      <c r="UEX117" s="23"/>
      <c r="UEY117" s="23"/>
      <c r="UEZ117" s="23"/>
      <c r="UFA117" s="23"/>
      <c r="UFB117" s="23"/>
      <c r="UFC117" s="23"/>
      <c r="UFD117" s="23"/>
      <c r="UFE117" s="23"/>
      <c r="UFF117" s="23"/>
      <c r="UFG117" s="23"/>
      <c r="UFH117" s="23"/>
      <c r="UFI117" s="23"/>
      <c r="UFJ117" s="23"/>
      <c r="UFK117" s="23"/>
      <c r="UFL117" s="23"/>
      <c r="UFM117" s="23"/>
      <c r="UFN117" s="22"/>
      <c r="UFO117" s="23"/>
      <c r="UFP117" s="23"/>
      <c r="UFQ117" s="23"/>
      <c r="UFR117" s="23"/>
      <c r="UFS117" s="23"/>
      <c r="UFT117" s="23"/>
      <c r="UFU117" s="23"/>
      <c r="UFV117" s="23"/>
      <c r="UFW117" s="23"/>
      <c r="UFX117" s="23"/>
      <c r="UFY117" s="23"/>
      <c r="UFZ117" s="23"/>
      <c r="UGA117" s="23"/>
      <c r="UGB117" s="23"/>
      <c r="UGC117" s="23"/>
      <c r="UGD117" s="23"/>
      <c r="UGE117" s="23"/>
      <c r="UGF117" s="23"/>
      <c r="UGG117" s="23"/>
      <c r="UGH117" s="23"/>
      <c r="UGI117" s="23"/>
      <c r="UGJ117" s="22"/>
      <c r="UGK117" s="23"/>
      <c r="UGL117" s="23"/>
      <c r="UGM117" s="23"/>
      <c r="UGN117" s="23"/>
      <c r="UGO117" s="23"/>
      <c r="UGP117" s="23"/>
      <c r="UGQ117" s="23"/>
      <c r="UGR117" s="23"/>
      <c r="UGS117" s="23"/>
      <c r="UGT117" s="23"/>
      <c r="UGU117" s="23"/>
      <c r="UGV117" s="23"/>
      <c r="UGW117" s="23"/>
      <c r="UGX117" s="23"/>
      <c r="UGY117" s="23"/>
      <c r="UGZ117" s="23"/>
      <c r="UHA117" s="23"/>
      <c r="UHB117" s="23"/>
      <c r="UHC117" s="23"/>
      <c r="UHD117" s="23"/>
      <c r="UHE117" s="23"/>
      <c r="UHF117" s="22"/>
      <c r="UHG117" s="23"/>
      <c r="UHH117" s="23"/>
      <c r="UHI117" s="23"/>
      <c r="UHJ117" s="23"/>
      <c r="UHK117" s="23"/>
      <c r="UHL117" s="23"/>
      <c r="UHM117" s="23"/>
      <c r="UHN117" s="23"/>
      <c r="UHO117" s="23"/>
      <c r="UHP117" s="23"/>
      <c r="UHQ117" s="23"/>
      <c r="UHR117" s="23"/>
      <c r="UHS117" s="23"/>
      <c r="UHT117" s="23"/>
      <c r="UHU117" s="23"/>
      <c r="UHV117" s="23"/>
      <c r="UHW117" s="23"/>
      <c r="UHX117" s="23"/>
      <c r="UHY117" s="23"/>
      <c r="UHZ117" s="23"/>
      <c r="UIA117" s="23"/>
      <c r="UIB117" s="22"/>
      <c r="UIC117" s="23"/>
      <c r="UID117" s="23"/>
      <c r="UIE117" s="23"/>
      <c r="UIF117" s="23"/>
      <c r="UIG117" s="23"/>
      <c r="UIH117" s="23"/>
      <c r="UII117" s="23"/>
      <c r="UIJ117" s="23"/>
      <c r="UIK117" s="23"/>
      <c r="UIL117" s="23"/>
      <c r="UIM117" s="23"/>
      <c r="UIN117" s="23"/>
      <c r="UIO117" s="23"/>
      <c r="UIP117" s="23"/>
      <c r="UIQ117" s="23"/>
      <c r="UIR117" s="23"/>
      <c r="UIS117" s="23"/>
      <c r="UIT117" s="23"/>
      <c r="UIU117" s="23"/>
      <c r="UIV117" s="23"/>
      <c r="UIW117" s="23"/>
      <c r="UIX117" s="22"/>
      <c r="UIY117" s="23"/>
      <c r="UIZ117" s="23"/>
      <c r="UJA117" s="23"/>
      <c r="UJB117" s="23"/>
      <c r="UJC117" s="23"/>
      <c r="UJD117" s="23"/>
      <c r="UJE117" s="23"/>
      <c r="UJF117" s="23"/>
      <c r="UJG117" s="23"/>
      <c r="UJH117" s="23"/>
      <c r="UJI117" s="23"/>
      <c r="UJJ117" s="23"/>
      <c r="UJK117" s="23"/>
      <c r="UJL117" s="23"/>
      <c r="UJM117" s="23"/>
      <c r="UJN117" s="23"/>
      <c r="UJO117" s="23"/>
      <c r="UJP117" s="23"/>
      <c r="UJQ117" s="23"/>
      <c r="UJR117" s="23"/>
      <c r="UJS117" s="23"/>
      <c r="UJT117" s="22"/>
      <c r="UJU117" s="23"/>
      <c r="UJV117" s="23"/>
      <c r="UJW117" s="23"/>
      <c r="UJX117" s="23"/>
      <c r="UJY117" s="23"/>
      <c r="UJZ117" s="23"/>
      <c r="UKA117" s="23"/>
      <c r="UKB117" s="23"/>
      <c r="UKC117" s="23"/>
      <c r="UKD117" s="23"/>
      <c r="UKE117" s="23"/>
      <c r="UKF117" s="23"/>
      <c r="UKG117" s="23"/>
      <c r="UKH117" s="23"/>
      <c r="UKI117" s="23"/>
      <c r="UKJ117" s="23"/>
      <c r="UKK117" s="23"/>
      <c r="UKL117" s="23"/>
      <c r="UKM117" s="23"/>
      <c r="UKN117" s="23"/>
      <c r="UKO117" s="23"/>
      <c r="UKP117" s="22"/>
      <c r="UKQ117" s="23"/>
      <c r="UKR117" s="23"/>
      <c r="UKS117" s="23"/>
      <c r="UKT117" s="23"/>
      <c r="UKU117" s="23"/>
      <c r="UKV117" s="23"/>
      <c r="UKW117" s="23"/>
      <c r="UKX117" s="23"/>
      <c r="UKY117" s="23"/>
      <c r="UKZ117" s="23"/>
      <c r="ULA117" s="23"/>
      <c r="ULB117" s="23"/>
      <c r="ULC117" s="23"/>
      <c r="ULD117" s="23"/>
      <c r="ULE117" s="23"/>
      <c r="ULF117" s="23"/>
      <c r="ULG117" s="23"/>
      <c r="ULH117" s="23"/>
      <c r="ULI117" s="23"/>
      <c r="ULJ117" s="23"/>
      <c r="ULK117" s="23"/>
      <c r="ULL117" s="22"/>
      <c r="ULM117" s="23"/>
      <c r="ULN117" s="23"/>
      <c r="ULO117" s="23"/>
      <c r="ULP117" s="23"/>
      <c r="ULQ117" s="23"/>
      <c r="ULR117" s="23"/>
      <c r="ULS117" s="23"/>
      <c r="ULT117" s="23"/>
      <c r="ULU117" s="23"/>
      <c r="ULV117" s="23"/>
      <c r="ULW117" s="23"/>
      <c r="ULX117" s="23"/>
      <c r="ULY117" s="23"/>
      <c r="ULZ117" s="23"/>
      <c r="UMA117" s="23"/>
      <c r="UMB117" s="23"/>
      <c r="UMC117" s="23"/>
      <c r="UMD117" s="23"/>
      <c r="UME117" s="23"/>
      <c r="UMF117" s="23"/>
      <c r="UMG117" s="23"/>
      <c r="UMH117" s="22"/>
      <c r="UMI117" s="23"/>
      <c r="UMJ117" s="23"/>
      <c r="UMK117" s="23"/>
      <c r="UML117" s="23"/>
      <c r="UMM117" s="23"/>
      <c r="UMN117" s="23"/>
      <c r="UMO117" s="23"/>
      <c r="UMP117" s="23"/>
      <c r="UMQ117" s="23"/>
      <c r="UMR117" s="23"/>
      <c r="UMS117" s="23"/>
      <c r="UMT117" s="23"/>
      <c r="UMU117" s="23"/>
      <c r="UMV117" s="23"/>
      <c r="UMW117" s="23"/>
      <c r="UMX117" s="23"/>
      <c r="UMY117" s="23"/>
      <c r="UMZ117" s="23"/>
      <c r="UNA117" s="23"/>
      <c r="UNB117" s="23"/>
      <c r="UNC117" s="23"/>
      <c r="UND117" s="22"/>
      <c r="UNE117" s="23"/>
      <c r="UNF117" s="23"/>
      <c r="UNG117" s="23"/>
      <c r="UNH117" s="23"/>
      <c r="UNI117" s="23"/>
      <c r="UNJ117" s="23"/>
      <c r="UNK117" s="23"/>
      <c r="UNL117" s="23"/>
      <c r="UNM117" s="23"/>
      <c r="UNN117" s="23"/>
      <c r="UNO117" s="23"/>
      <c r="UNP117" s="23"/>
      <c r="UNQ117" s="23"/>
      <c r="UNR117" s="23"/>
      <c r="UNS117" s="23"/>
      <c r="UNT117" s="23"/>
      <c r="UNU117" s="23"/>
      <c r="UNV117" s="23"/>
      <c r="UNW117" s="23"/>
      <c r="UNX117" s="23"/>
      <c r="UNY117" s="23"/>
      <c r="UNZ117" s="22"/>
      <c r="UOA117" s="23"/>
      <c r="UOB117" s="23"/>
      <c r="UOC117" s="23"/>
      <c r="UOD117" s="23"/>
      <c r="UOE117" s="23"/>
      <c r="UOF117" s="23"/>
      <c r="UOG117" s="23"/>
      <c r="UOH117" s="23"/>
      <c r="UOI117" s="23"/>
      <c r="UOJ117" s="23"/>
      <c r="UOK117" s="23"/>
      <c r="UOL117" s="23"/>
      <c r="UOM117" s="23"/>
      <c r="UON117" s="23"/>
      <c r="UOO117" s="23"/>
      <c r="UOP117" s="23"/>
      <c r="UOQ117" s="23"/>
      <c r="UOR117" s="23"/>
      <c r="UOS117" s="23"/>
      <c r="UOT117" s="23"/>
      <c r="UOU117" s="23"/>
      <c r="UOV117" s="22"/>
      <c r="UOW117" s="23"/>
      <c r="UOX117" s="23"/>
      <c r="UOY117" s="23"/>
      <c r="UOZ117" s="23"/>
      <c r="UPA117" s="23"/>
      <c r="UPB117" s="23"/>
      <c r="UPC117" s="23"/>
      <c r="UPD117" s="23"/>
      <c r="UPE117" s="23"/>
      <c r="UPF117" s="23"/>
      <c r="UPG117" s="23"/>
      <c r="UPH117" s="23"/>
      <c r="UPI117" s="23"/>
      <c r="UPJ117" s="23"/>
      <c r="UPK117" s="23"/>
      <c r="UPL117" s="23"/>
      <c r="UPM117" s="23"/>
      <c r="UPN117" s="23"/>
      <c r="UPO117" s="23"/>
      <c r="UPP117" s="23"/>
      <c r="UPQ117" s="23"/>
      <c r="UPR117" s="22"/>
      <c r="UPS117" s="23"/>
      <c r="UPT117" s="23"/>
      <c r="UPU117" s="23"/>
      <c r="UPV117" s="23"/>
      <c r="UPW117" s="23"/>
      <c r="UPX117" s="23"/>
      <c r="UPY117" s="23"/>
      <c r="UPZ117" s="23"/>
      <c r="UQA117" s="23"/>
      <c r="UQB117" s="23"/>
      <c r="UQC117" s="23"/>
      <c r="UQD117" s="23"/>
      <c r="UQE117" s="23"/>
      <c r="UQF117" s="23"/>
      <c r="UQG117" s="23"/>
      <c r="UQH117" s="23"/>
      <c r="UQI117" s="23"/>
      <c r="UQJ117" s="23"/>
      <c r="UQK117" s="23"/>
      <c r="UQL117" s="23"/>
      <c r="UQM117" s="23"/>
      <c r="UQN117" s="22"/>
      <c r="UQO117" s="23"/>
      <c r="UQP117" s="23"/>
      <c r="UQQ117" s="23"/>
      <c r="UQR117" s="23"/>
      <c r="UQS117" s="23"/>
      <c r="UQT117" s="23"/>
      <c r="UQU117" s="23"/>
      <c r="UQV117" s="23"/>
      <c r="UQW117" s="23"/>
      <c r="UQX117" s="23"/>
      <c r="UQY117" s="23"/>
      <c r="UQZ117" s="23"/>
      <c r="URA117" s="23"/>
      <c r="URB117" s="23"/>
      <c r="URC117" s="23"/>
      <c r="URD117" s="23"/>
      <c r="URE117" s="23"/>
      <c r="URF117" s="23"/>
      <c r="URG117" s="23"/>
      <c r="URH117" s="23"/>
      <c r="URI117" s="23"/>
      <c r="URJ117" s="22"/>
      <c r="URK117" s="23"/>
      <c r="URL117" s="23"/>
      <c r="URM117" s="23"/>
      <c r="URN117" s="23"/>
      <c r="URO117" s="23"/>
      <c r="URP117" s="23"/>
      <c r="URQ117" s="23"/>
      <c r="URR117" s="23"/>
      <c r="URS117" s="23"/>
      <c r="URT117" s="23"/>
      <c r="URU117" s="23"/>
      <c r="URV117" s="23"/>
      <c r="URW117" s="23"/>
      <c r="URX117" s="23"/>
      <c r="URY117" s="23"/>
      <c r="URZ117" s="23"/>
      <c r="USA117" s="23"/>
      <c r="USB117" s="23"/>
      <c r="USC117" s="23"/>
      <c r="USD117" s="23"/>
      <c r="USE117" s="23"/>
      <c r="USF117" s="22"/>
      <c r="USG117" s="23"/>
      <c r="USH117" s="23"/>
      <c r="USI117" s="23"/>
      <c r="USJ117" s="23"/>
      <c r="USK117" s="23"/>
      <c r="USL117" s="23"/>
      <c r="USM117" s="23"/>
      <c r="USN117" s="23"/>
      <c r="USO117" s="23"/>
      <c r="USP117" s="23"/>
      <c r="USQ117" s="23"/>
      <c r="USR117" s="23"/>
      <c r="USS117" s="23"/>
      <c r="UST117" s="23"/>
      <c r="USU117" s="23"/>
      <c r="USV117" s="23"/>
      <c r="USW117" s="23"/>
      <c r="USX117" s="23"/>
      <c r="USY117" s="23"/>
      <c r="USZ117" s="23"/>
      <c r="UTA117" s="23"/>
      <c r="UTB117" s="22"/>
      <c r="UTC117" s="23"/>
      <c r="UTD117" s="23"/>
      <c r="UTE117" s="23"/>
      <c r="UTF117" s="23"/>
      <c r="UTG117" s="23"/>
      <c r="UTH117" s="23"/>
      <c r="UTI117" s="23"/>
      <c r="UTJ117" s="23"/>
      <c r="UTK117" s="23"/>
      <c r="UTL117" s="23"/>
      <c r="UTM117" s="23"/>
      <c r="UTN117" s="23"/>
      <c r="UTO117" s="23"/>
      <c r="UTP117" s="23"/>
      <c r="UTQ117" s="23"/>
      <c r="UTR117" s="23"/>
      <c r="UTS117" s="23"/>
      <c r="UTT117" s="23"/>
      <c r="UTU117" s="23"/>
      <c r="UTV117" s="23"/>
      <c r="UTW117" s="23"/>
      <c r="UTX117" s="22"/>
      <c r="UTY117" s="23"/>
      <c r="UTZ117" s="23"/>
      <c r="UUA117" s="23"/>
      <c r="UUB117" s="23"/>
      <c r="UUC117" s="23"/>
      <c r="UUD117" s="23"/>
      <c r="UUE117" s="23"/>
      <c r="UUF117" s="23"/>
      <c r="UUG117" s="23"/>
      <c r="UUH117" s="23"/>
      <c r="UUI117" s="23"/>
      <c r="UUJ117" s="23"/>
      <c r="UUK117" s="23"/>
      <c r="UUL117" s="23"/>
      <c r="UUM117" s="23"/>
      <c r="UUN117" s="23"/>
      <c r="UUO117" s="23"/>
      <c r="UUP117" s="23"/>
      <c r="UUQ117" s="23"/>
      <c r="UUR117" s="23"/>
      <c r="UUS117" s="23"/>
      <c r="UUT117" s="22"/>
      <c r="UUU117" s="23"/>
      <c r="UUV117" s="23"/>
      <c r="UUW117" s="23"/>
      <c r="UUX117" s="23"/>
      <c r="UUY117" s="23"/>
      <c r="UUZ117" s="23"/>
      <c r="UVA117" s="23"/>
      <c r="UVB117" s="23"/>
      <c r="UVC117" s="23"/>
      <c r="UVD117" s="23"/>
      <c r="UVE117" s="23"/>
      <c r="UVF117" s="23"/>
      <c r="UVG117" s="23"/>
      <c r="UVH117" s="23"/>
      <c r="UVI117" s="23"/>
      <c r="UVJ117" s="23"/>
      <c r="UVK117" s="23"/>
      <c r="UVL117" s="23"/>
      <c r="UVM117" s="23"/>
      <c r="UVN117" s="23"/>
      <c r="UVO117" s="23"/>
      <c r="UVP117" s="22"/>
      <c r="UVQ117" s="23"/>
      <c r="UVR117" s="23"/>
      <c r="UVS117" s="23"/>
      <c r="UVT117" s="23"/>
      <c r="UVU117" s="23"/>
      <c r="UVV117" s="23"/>
      <c r="UVW117" s="23"/>
      <c r="UVX117" s="23"/>
      <c r="UVY117" s="23"/>
      <c r="UVZ117" s="23"/>
      <c r="UWA117" s="23"/>
      <c r="UWB117" s="23"/>
      <c r="UWC117" s="23"/>
      <c r="UWD117" s="23"/>
      <c r="UWE117" s="23"/>
      <c r="UWF117" s="23"/>
      <c r="UWG117" s="23"/>
      <c r="UWH117" s="23"/>
      <c r="UWI117" s="23"/>
      <c r="UWJ117" s="23"/>
      <c r="UWK117" s="23"/>
      <c r="UWL117" s="22"/>
      <c r="UWM117" s="23"/>
      <c r="UWN117" s="23"/>
      <c r="UWO117" s="23"/>
      <c r="UWP117" s="23"/>
      <c r="UWQ117" s="23"/>
      <c r="UWR117" s="23"/>
      <c r="UWS117" s="23"/>
      <c r="UWT117" s="23"/>
      <c r="UWU117" s="23"/>
      <c r="UWV117" s="23"/>
      <c r="UWW117" s="23"/>
      <c r="UWX117" s="23"/>
      <c r="UWY117" s="23"/>
      <c r="UWZ117" s="23"/>
      <c r="UXA117" s="23"/>
      <c r="UXB117" s="23"/>
      <c r="UXC117" s="23"/>
      <c r="UXD117" s="23"/>
      <c r="UXE117" s="23"/>
      <c r="UXF117" s="23"/>
      <c r="UXG117" s="23"/>
      <c r="UXH117" s="22"/>
      <c r="UXI117" s="23"/>
      <c r="UXJ117" s="23"/>
      <c r="UXK117" s="23"/>
      <c r="UXL117" s="23"/>
      <c r="UXM117" s="23"/>
      <c r="UXN117" s="23"/>
      <c r="UXO117" s="23"/>
      <c r="UXP117" s="23"/>
      <c r="UXQ117" s="23"/>
      <c r="UXR117" s="23"/>
      <c r="UXS117" s="23"/>
      <c r="UXT117" s="23"/>
      <c r="UXU117" s="23"/>
      <c r="UXV117" s="23"/>
      <c r="UXW117" s="23"/>
      <c r="UXX117" s="23"/>
      <c r="UXY117" s="23"/>
      <c r="UXZ117" s="23"/>
      <c r="UYA117" s="23"/>
      <c r="UYB117" s="23"/>
      <c r="UYC117" s="23"/>
      <c r="UYD117" s="22"/>
      <c r="UYE117" s="23"/>
      <c r="UYF117" s="23"/>
      <c r="UYG117" s="23"/>
      <c r="UYH117" s="23"/>
      <c r="UYI117" s="23"/>
      <c r="UYJ117" s="23"/>
      <c r="UYK117" s="23"/>
      <c r="UYL117" s="23"/>
      <c r="UYM117" s="23"/>
      <c r="UYN117" s="23"/>
      <c r="UYO117" s="23"/>
      <c r="UYP117" s="23"/>
      <c r="UYQ117" s="23"/>
      <c r="UYR117" s="23"/>
      <c r="UYS117" s="23"/>
      <c r="UYT117" s="23"/>
      <c r="UYU117" s="23"/>
      <c r="UYV117" s="23"/>
      <c r="UYW117" s="23"/>
      <c r="UYX117" s="23"/>
      <c r="UYY117" s="23"/>
      <c r="UYZ117" s="22"/>
      <c r="UZA117" s="23"/>
      <c r="UZB117" s="23"/>
      <c r="UZC117" s="23"/>
      <c r="UZD117" s="23"/>
      <c r="UZE117" s="23"/>
      <c r="UZF117" s="23"/>
      <c r="UZG117" s="23"/>
      <c r="UZH117" s="23"/>
      <c r="UZI117" s="23"/>
      <c r="UZJ117" s="23"/>
      <c r="UZK117" s="23"/>
      <c r="UZL117" s="23"/>
      <c r="UZM117" s="23"/>
      <c r="UZN117" s="23"/>
      <c r="UZO117" s="23"/>
      <c r="UZP117" s="23"/>
      <c r="UZQ117" s="23"/>
      <c r="UZR117" s="23"/>
      <c r="UZS117" s="23"/>
      <c r="UZT117" s="23"/>
      <c r="UZU117" s="23"/>
      <c r="UZV117" s="22"/>
      <c r="UZW117" s="23"/>
      <c r="UZX117" s="23"/>
      <c r="UZY117" s="23"/>
      <c r="UZZ117" s="23"/>
      <c r="VAA117" s="23"/>
      <c r="VAB117" s="23"/>
      <c r="VAC117" s="23"/>
      <c r="VAD117" s="23"/>
      <c r="VAE117" s="23"/>
      <c r="VAF117" s="23"/>
      <c r="VAG117" s="23"/>
      <c r="VAH117" s="23"/>
      <c r="VAI117" s="23"/>
      <c r="VAJ117" s="23"/>
      <c r="VAK117" s="23"/>
      <c r="VAL117" s="23"/>
      <c r="VAM117" s="23"/>
      <c r="VAN117" s="23"/>
      <c r="VAO117" s="23"/>
      <c r="VAP117" s="23"/>
      <c r="VAQ117" s="23"/>
      <c r="VAR117" s="22"/>
      <c r="VAS117" s="23"/>
      <c r="VAT117" s="23"/>
      <c r="VAU117" s="23"/>
      <c r="VAV117" s="23"/>
      <c r="VAW117" s="23"/>
      <c r="VAX117" s="23"/>
      <c r="VAY117" s="23"/>
      <c r="VAZ117" s="23"/>
      <c r="VBA117" s="23"/>
      <c r="VBB117" s="23"/>
      <c r="VBC117" s="23"/>
      <c r="VBD117" s="23"/>
      <c r="VBE117" s="23"/>
      <c r="VBF117" s="23"/>
      <c r="VBG117" s="23"/>
      <c r="VBH117" s="23"/>
      <c r="VBI117" s="23"/>
      <c r="VBJ117" s="23"/>
      <c r="VBK117" s="23"/>
      <c r="VBL117" s="23"/>
      <c r="VBM117" s="23"/>
      <c r="VBN117" s="22"/>
      <c r="VBO117" s="23"/>
      <c r="VBP117" s="23"/>
      <c r="VBQ117" s="23"/>
      <c r="VBR117" s="23"/>
      <c r="VBS117" s="23"/>
      <c r="VBT117" s="23"/>
      <c r="VBU117" s="23"/>
      <c r="VBV117" s="23"/>
      <c r="VBW117" s="23"/>
      <c r="VBX117" s="23"/>
      <c r="VBY117" s="23"/>
      <c r="VBZ117" s="23"/>
      <c r="VCA117" s="23"/>
      <c r="VCB117" s="23"/>
      <c r="VCC117" s="23"/>
      <c r="VCD117" s="23"/>
      <c r="VCE117" s="23"/>
      <c r="VCF117" s="23"/>
      <c r="VCG117" s="23"/>
      <c r="VCH117" s="23"/>
      <c r="VCI117" s="23"/>
      <c r="VCJ117" s="22"/>
      <c r="VCK117" s="23"/>
      <c r="VCL117" s="23"/>
      <c r="VCM117" s="23"/>
      <c r="VCN117" s="23"/>
      <c r="VCO117" s="23"/>
      <c r="VCP117" s="23"/>
      <c r="VCQ117" s="23"/>
      <c r="VCR117" s="23"/>
      <c r="VCS117" s="23"/>
      <c r="VCT117" s="23"/>
      <c r="VCU117" s="23"/>
      <c r="VCV117" s="23"/>
      <c r="VCW117" s="23"/>
      <c r="VCX117" s="23"/>
      <c r="VCY117" s="23"/>
      <c r="VCZ117" s="23"/>
      <c r="VDA117" s="23"/>
      <c r="VDB117" s="23"/>
      <c r="VDC117" s="23"/>
      <c r="VDD117" s="23"/>
      <c r="VDE117" s="23"/>
      <c r="VDF117" s="22"/>
      <c r="VDG117" s="23"/>
      <c r="VDH117" s="23"/>
      <c r="VDI117" s="23"/>
      <c r="VDJ117" s="23"/>
      <c r="VDK117" s="23"/>
      <c r="VDL117" s="23"/>
      <c r="VDM117" s="23"/>
      <c r="VDN117" s="23"/>
      <c r="VDO117" s="23"/>
      <c r="VDP117" s="23"/>
      <c r="VDQ117" s="23"/>
      <c r="VDR117" s="23"/>
      <c r="VDS117" s="23"/>
      <c r="VDT117" s="23"/>
      <c r="VDU117" s="23"/>
      <c r="VDV117" s="23"/>
      <c r="VDW117" s="23"/>
      <c r="VDX117" s="23"/>
      <c r="VDY117" s="23"/>
      <c r="VDZ117" s="23"/>
      <c r="VEA117" s="23"/>
      <c r="VEB117" s="22"/>
      <c r="VEC117" s="23"/>
      <c r="VED117" s="23"/>
      <c r="VEE117" s="23"/>
      <c r="VEF117" s="23"/>
      <c r="VEG117" s="23"/>
      <c r="VEH117" s="23"/>
      <c r="VEI117" s="23"/>
      <c r="VEJ117" s="23"/>
      <c r="VEK117" s="23"/>
      <c r="VEL117" s="23"/>
      <c r="VEM117" s="23"/>
      <c r="VEN117" s="23"/>
      <c r="VEO117" s="23"/>
      <c r="VEP117" s="23"/>
      <c r="VEQ117" s="23"/>
      <c r="VER117" s="23"/>
      <c r="VES117" s="23"/>
      <c r="VET117" s="23"/>
      <c r="VEU117" s="23"/>
      <c r="VEV117" s="23"/>
      <c r="VEW117" s="23"/>
      <c r="VEX117" s="22"/>
      <c r="VEY117" s="23"/>
      <c r="VEZ117" s="23"/>
      <c r="VFA117" s="23"/>
      <c r="VFB117" s="23"/>
      <c r="VFC117" s="23"/>
      <c r="VFD117" s="23"/>
      <c r="VFE117" s="23"/>
      <c r="VFF117" s="23"/>
      <c r="VFG117" s="23"/>
      <c r="VFH117" s="23"/>
      <c r="VFI117" s="23"/>
      <c r="VFJ117" s="23"/>
      <c r="VFK117" s="23"/>
      <c r="VFL117" s="23"/>
      <c r="VFM117" s="23"/>
      <c r="VFN117" s="23"/>
      <c r="VFO117" s="23"/>
      <c r="VFP117" s="23"/>
      <c r="VFQ117" s="23"/>
      <c r="VFR117" s="23"/>
      <c r="VFS117" s="23"/>
      <c r="VFT117" s="22"/>
      <c r="VFU117" s="23"/>
      <c r="VFV117" s="23"/>
      <c r="VFW117" s="23"/>
      <c r="VFX117" s="23"/>
      <c r="VFY117" s="23"/>
      <c r="VFZ117" s="23"/>
      <c r="VGA117" s="23"/>
      <c r="VGB117" s="23"/>
      <c r="VGC117" s="23"/>
      <c r="VGD117" s="23"/>
      <c r="VGE117" s="23"/>
      <c r="VGF117" s="23"/>
      <c r="VGG117" s="23"/>
      <c r="VGH117" s="23"/>
      <c r="VGI117" s="23"/>
      <c r="VGJ117" s="23"/>
      <c r="VGK117" s="23"/>
      <c r="VGL117" s="23"/>
      <c r="VGM117" s="23"/>
      <c r="VGN117" s="23"/>
      <c r="VGO117" s="23"/>
      <c r="VGP117" s="22"/>
      <c r="VGQ117" s="23"/>
      <c r="VGR117" s="23"/>
      <c r="VGS117" s="23"/>
      <c r="VGT117" s="23"/>
      <c r="VGU117" s="23"/>
      <c r="VGV117" s="23"/>
      <c r="VGW117" s="23"/>
      <c r="VGX117" s="23"/>
      <c r="VGY117" s="23"/>
      <c r="VGZ117" s="23"/>
      <c r="VHA117" s="23"/>
      <c r="VHB117" s="23"/>
      <c r="VHC117" s="23"/>
      <c r="VHD117" s="23"/>
      <c r="VHE117" s="23"/>
      <c r="VHF117" s="23"/>
      <c r="VHG117" s="23"/>
      <c r="VHH117" s="23"/>
      <c r="VHI117" s="23"/>
      <c r="VHJ117" s="23"/>
      <c r="VHK117" s="23"/>
      <c r="VHL117" s="22"/>
      <c r="VHM117" s="23"/>
      <c r="VHN117" s="23"/>
      <c r="VHO117" s="23"/>
      <c r="VHP117" s="23"/>
      <c r="VHQ117" s="23"/>
      <c r="VHR117" s="23"/>
      <c r="VHS117" s="23"/>
      <c r="VHT117" s="23"/>
      <c r="VHU117" s="23"/>
      <c r="VHV117" s="23"/>
      <c r="VHW117" s="23"/>
      <c r="VHX117" s="23"/>
      <c r="VHY117" s="23"/>
      <c r="VHZ117" s="23"/>
      <c r="VIA117" s="23"/>
      <c r="VIB117" s="23"/>
      <c r="VIC117" s="23"/>
      <c r="VID117" s="23"/>
      <c r="VIE117" s="23"/>
      <c r="VIF117" s="23"/>
      <c r="VIG117" s="23"/>
      <c r="VIH117" s="22"/>
      <c r="VII117" s="23"/>
      <c r="VIJ117" s="23"/>
      <c r="VIK117" s="23"/>
      <c r="VIL117" s="23"/>
      <c r="VIM117" s="23"/>
      <c r="VIN117" s="23"/>
      <c r="VIO117" s="23"/>
      <c r="VIP117" s="23"/>
      <c r="VIQ117" s="23"/>
      <c r="VIR117" s="23"/>
      <c r="VIS117" s="23"/>
      <c r="VIT117" s="23"/>
      <c r="VIU117" s="23"/>
      <c r="VIV117" s="23"/>
      <c r="VIW117" s="23"/>
      <c r="VIX117" s="23"/>
      <c r="VIY117" s="23"/>
      <c r="VIZ117" s="23"/>
      <c r="VJA117" s="23"/>
      <c r="VJB117" s="23"/>
      <c r="VJC117" s="23"/>
      <c r="VJD117" s="22"/>
      <c r="VJE117" s="23"/>
      <c r="VJF117" s="23"/>
      <c r="VJG117" s="23"/>
      <c r="VJH117" s="23"/>
      <c r="VJI117" s="23"/>
      <c r="VJJ117" s="23"/>
      <c r="VJK117" s="23"/>
      <c r="VJL117" s="23"/>
      <c r="VJM117" s="23"/>
      <c r="VJN117" s="23"/>
      <c r="VJO117" s="23"/>
      <c r="VJP117" s="23"/>
      <c r="VJQ117" s="23"/>
      <c r="VJR117" s="23"/>
      <c r="VJS117" s="23"/>
      <c r="VJT117" s="23"/>
      <c r="VJU117" s="23"/>
      <c r="VJV117" s="23"/>
      <c r="VJW117" s="23"/>
      <c r="VJX117" s="23"/>
      <c r="VJY117" s="23"/>
      <c r="VJZ117" s="22"/>
      <c r="VKA117" s="23"/>
      <c r="VKB117" s="23"/>
      <c r="VKC117" s="23"/>
      <c r="VKD117" s="23"/>
      <c r="VKE117" s="23"/>
      <c r="VKF117" s="23"/>
      <c r="VKG117" s="23"/>
      <c r="VKH117" s="23"/>
      <c r="VKI117" s="23"/>
      <c r="VKJ117" s="23"/>
      <c r="VKK117" s="23"/>
      <c r="VKL117" s="23"/>
      <c r="VKM117" s="23"/>
      <c r="VKN117" s="23"/>
      <c r="VKO117" s="23"/>
      <c r="VKP117" s="23"/>
      <c r="VKQ117" s="23"/>
      <c r="VKR117" s="23"/>
      <c r="VKS117" s="23"/>
      <c r="VKT117" s="23"/>
      <c r="VKU117" s="23"/>
      <c r="VKV117" s="22"/>
      <c r="VKW117" s="23"/>
      <c r="VKX117" s="23"/>
      <c r="VKY117" s="23"/>
      <c r="VKZ117" s="23"/>
      <c r="VLA117" s="23"/>
      <c r="VLB117" s="23"/>
      <c r="VLC117" s="23"/>
      <c r="VLD117" s="23"/>
      <c r="VLE117" s="23"/>
      <c r="VLF117" s="23"/>
      <c r="VLG117" s="23"/>
      <c r="VLH117" s="23"/>
      <c r="VLI117" s="23"/>
      <c r="VLJ117" s="23"/>
      <c r="VLK117" s="23"/>
      <c r="VLL117" s="23"/>
      <c r="VLM117" s="23"/>
      <c r="VLN117" s="23"/>
      <c r="VLO117" s="23"/>
      <c r="VLP117" s="23"/>
      <c r="VLQ117" s="23"/>
      <c r="VLR117" s="22"/>
      <c r="VLS117" s="23"/>
      <c r="VLT117" s="23"/>
      <c r="VLU117" s="23"/>
      <c r="VLV117" s="23"/>
      <c r="VLW117" s="23"/>
      <c r="VLX117" s="23"/>
      <c r="VLY117" s="23"/>
      <c r="VLZ117" s="23"/>
      <c r="VMA117" s="23"/>
      <c r="VMB117" s="23"/>
      <c r="VMC117" s="23"/>
      <c r="VMD117" s="23"/>
      <c r="VME117" s="23"/>
      <c r="VMF117" s="23"/>
      <c r="VMG117" s="23"/>
      <c r="VMH117" s="23"/>
      <c r="VMI117" s="23"/>
      <c r="VMJ117" s="23"/>
      <c r="VMK117" s="23"/>
      <c r="VML117" s="23"/>
      <c r="VMM117" s="23"/>
      <c r="VMN117" s="22"/>
      <c r="VMO117" s="23"/>
      <c r="VMP117" s="23"/>
      <c r="VMQ117" s="23"/>
      <c r="VMR117" s="23"/>
      <c r="VMS117" s="23"/>
      <c r="VMT117" s="23"/>
      <c r="VMU117" s="23"/>
      <c r="VMV117" s="23"/>
      <c r="VMW117" s="23"/>
      <c r="VMX117" s="23"/>
      <c r="VMY117" s="23"/>
      <c r="VMZ117" s="23"/>
      <c r="VNA117" s="23"/>
      <c r="VNB117" s="23"/>
      <c r="VNC117" s="23"/>
      <c r="VND117" s="23"/>
      <c r="VNE117" s="23"/>
      <c r="VNF117" s="23"/>
      <c r="VNG117" s="23"/>
      <c r="VNH117" s="23"/>
      <c r="VNI117" s="23"/>
      <c r="VNJ117" s="22"/>
      <c r="VNK117" s="23"/>
      <c r="VNL117" s="23"/>
      <c r="VNM117" s="23"/>
      <c r="VNN117" s="23"/>
      <c r="VNO117" s="23"/>
      <c r="VNP117" s="23"/>
      <c r="VNQ117" s="23"/>
      <c r="VNR117" s="23"/>
      <c r="VNS117" s="23"/>
      <c r="VNT117" s="23"/>
      <c r="VNU117" s="23"/>
      <c r="VNV117" s="23"/>
      <c r="VNW117" s="23"/>
      <c r="VNX117" s="23"/>
      <c r="VNY117" s="23"/>
      <c r="VNZ117" s="23"/>
      <c r="VOA117" s="23"/>
      <c r="VOB117" s="23"/>
      <c r="VOC117" s="23"/>
      <c r="VOD117" s="23"/>
      <c r="VOE117" s="23"/>
      <c r="VOF117" s="22"/>
      <c r="VOG117" s="23"/>
      <c r="VOH117" s="23"/>
      <c r="VOI117" s="23"/>
      <c r="VOJ117" s="23"/>
      <c r="VOK117" s="23"/>
      <c r="VOL117" s="23"/>
      <c r="VOM117" s="23"/>
      <c r="VON117" s="23"/>
      <c r="VOO117" s="23"/>
      <c r="VOP117" s="23"/>
      <c r="VOQ117" s="23"/>
      <c r="VOR117" s="23"/>
      <c r="VOS117" s="23"/>
      <c r="VOT117" s="23"/>
      <c r="VOU117" s="23"/>
      <c r="VOV117" s="23"/>
      <c r="VOW117" s="23"/>
      <c r="VOX117" s="23"/>
      <c r="VOY117" s="23"/>
      <c r="VOZ117" s="23"/>
      <c r="VPA117" s="23"/>
      <c r="VPB117" s="22"/>
      <c r="VPC117" s="23"/>
      <c r="VPD117" s="23"/>
      <c r="VPE117" s="23"/>
      <c r="VPF117" s="23"/>
      <c r="VPG117" s="23"/>
      <c r="VPH117" s="23"/>
      <c r="VPI117" s="23"/>
      <c r="VPJ117" s="23"/>
      <c r="VPK117" s="23"/>
      <c r="VPL117" s="23"/>
      <c r="VPM117" s="23"/>
      <c r="VPN117" s="23"/>
      <c r="VPO117" s="23"/>
      <c r="VPP117" s="23"/>
      <c r="VPQ117" s="23"/>
      <c r="VPR117" s="23"/>
      <c r="VPS117" s="23"/>
      <c r="VPT117" s="23"/>
      <c r="VPU117" s="23"/>
      <c r="VPV117" s="23"/>
      <c r="VPW117" s="23"/>
      <c r="VPX117" s="22"/>
      <c r="VPY117" s="23"/>
      <c r="VPZ117" s="23"/>
      <c r="VQA117" s="23"/>
      <c r="VQB117" s="23"/>
      <c r="VQC117" s="23"/>
      <c r="VQD117" s="23"/>
      <c r="VQE117" s="23"/>
      <c r="VQF117" s="23"/>
      <c r="VQG117" s="23"/>
      <c r="VQH117" s="23"/>
      <c r="VQI117" s="23"/>
      <c r="VQJ117" s="23"/>
      <c r="VQK117" s="23"/>
      <c r="VQL117" s="23"/>
      <c r="VQM117" s="23"/>
      <c r="VQN117" s="23"/>
      <c r="VQO117" s="23"/>
      <c r="VQP117" s="23"/>
      <c r="VQQ117" s="23"/>
      <c r="VQR117" s="23"/>
      <c r="VQS117" s="23"/>
      <c r="VQT117" s="22"/>
      <c r="VQU117" s="23"/>
      <c r="VQV117" s="23"/>
      <c r="VQW117" s="23"/>
      <c r="VQX117" s="23"/>
      <c r="VQY117" s="23"/>
      <c r="VQZ117" s="23"/>
      <c r="VRA117" s="23"/>
      <c r="VRB117" s="23"/>
      <c r="VRC117" s="23"/>
      <c r="VRD117" s="23"/>
      <c r="VRE117" s="23"/>
      <c r="VRF117" s="23"/>
      <c r="VRG117" s="23"/>
      <c r="VRH117" s="23"/>
      <c r="VRI117" s="23"/>
      <c r="VRJ117" s="23"/>
      <c r="VRK117" s="23"/>
      <c r="VRL117" s="23"/>
      <c r="VRM117" s="23"/>
      <c r="VRN117" s="23"/>
      <c r="VRO117" s="23"/>
      <c r="VRP117" s="22"/>
      <c r="VRQ117" s="23"/>
      <c r="VRR117" s="23"/>
      <c r="VRS117" s="23"/>
      <c r="VRT117" s="23"/>
      <c r="VRU117" s="23"/>
      <c r="VRV117" s="23"/>
      <c r="VRW117" s="23"/>
      <c r="VRX117" s="23"/>
      <c r="VRY117" s="23"/>
      <c r="VRZ117" s="23"/>
      <c r="VSA117" s="23"/>
      <c r="VSB117" s="23"/>
      <c r="VSC117" s="23"/>
      <c r="VSD117" s="23"/>
      <c r="VSE117" s="23"/>
      <c r="VSF117" s="23"/>
      <c r="VSG117" s="23"/>
      <c r="VSH117" s="23"/>
      <c r="VSI117" s="23"/>
      <c r="VSJ117" s="23"/>
      <c r="VSK117" s="23"/>
      <c r="VSL117" s="22"/>
      <c r="VSM117" s="23"/>
      <c r="VSN117" s="23"/>
      <c r="VSO117" s="23"/>
      <c r="VSP117" s="23"/>
      <c r="VSQ117" s="23"/>
      <c r="VSR117" s="23"/>
      <c r="VSS117" s="23"/>
      <c r="VST117" s="23"/>
      <c r="VSU117" s="23"/>
      <c r="VSV117" s="23"/>
      <c r="VSW117" s="23"/>
      <c r="VSX117" s="23"/>
      <c r="VSY117" s="23"/>
      <c r="VSZ117" s="23"/>
      <c r="VTA117" s="23"/>
      <c r="VTB117" s="23"/>
      <c r="VTC117" s="23"/>
      <c r="VTD117" s="23"/>
      <c r="VTE117" s="23"/>
      <c r="VTF117" s="23"/>
      <c r="VTG117" s="23"/>
      <c r="VTH117" s="22"/>
      <c r="VTI117" s="23"/>
      <c r="VTJ117" s="23"/>
      <c r="VTK117" s="23"/>
      <c r="VTL117" s="23"/>
      <c r="VTM117" s="23"/>
      <c r="VTN117" s="23"/>
      <c r="VTO117" s="23"/>
      <c r="VTP117" s="23"/>
      <c r="VTQ117" s="23"/>
      <c r="VTR117" s="23"/>
      <c r="VTS117" s="23"/>
      <c r="VTT117" s="23"/>
      <c r="VTU117" s="23"/>
      <c r="VTV117" s="23"/>
      <c r="VTW117" s="23"/>
      <c r="VTX117" s="23"/>
      <c r="VTY117" s="23"/>
      <c r="VTZ117" s="23"/>
      <c r="VUA117" s="23"/>
      <c r="VUB117" s="23"/>
      <c r="VUC117" s="23"/>
      <c r="VUD117" s="22"/>
      <c r="VUE117" s="23"/>
      <c r="VUF117" s="23"/>
      <c r="VUG117" s="23"/>
      <c r="VUH117" s="23"/>
      <c r="VUI117" s="23"/>
      <c r="VUJ117" s="23"/>
      <c r="VUK117" s="23"/>
      <c r="VUL117" s="23"/>
      <c r="VUM117" s="23"/>
      <c r="VUN117" s="23"/>
      <c r="VUO117" s="23"/>
      <c r="VUP117" s="23"/>
      <c r="VUQ117" s="23"/>
      <c r="VUR117" s="23"/>
      <c r="VUS117" s="23"/>
      <c r="VUT117" s="23"/>
      <c r="VUU117" s="23"/>
      <c r="VUV117" s="23"/>
      <c r="VUW117" s="23"/>
      <c r="VUX117" s="23"/>
      <c r="VUY117" s="23"/>
      <c r="VUZ117" s="22"/>
      <c r="VVA117" s="23"/>
      <c r="VVB117" s="23"/>
      <c r="VVC117" s="23"/>
      <c r="VVD117" s="23"/>
      <c r="VVE117" s="23"/>
      <c r="VVF117" s="23"/>
      <c r="VVG117" s="23"/>
      <c r="VVH117" s="23"/>
      <c r="VVI117" s="23"/>
      <c r="VVJ117" s="23"/>
      <c r="VVK117" s="23"/>
      <c r="VVL117" s="23"/>
      <c r="VVM117" s="23"/>
      <c r="VVN117" s="23"/>
      <c r="VVO117" s="23"/>
      <c r="VVP117" s="23"/>
      <c r="VVQ117" s="23"/>
      <c r="VVR117" s="23"/>
      <c r="VVS117" s="23"/>
      <c r="VVT117" s="23"/>
      <c r="VVU117" s="23"/>
      <c r="VVV117" s="22"/>
      <c r="VVW117" s="23"/>
      <c r="VVX117" s="23"/>
      <c r="VVY117" s="23"/>
      <c r="VVZ117" s="23"/>
      <c r="VWA117" s="23"/>
      <c r="VWB117" s="23"/>
      <c r="VWC117" s="23"/>
      <c r="VWD117" s="23"/>
      <c r="VWE117" s="23"/>
      <c r="VWF117" s="23"/>
      <c r="VWG117" s="23"/>
      <c r="VWH117" s="23"/>
      <c r="VWI117" s="23"/>
      <c r="VWJ117" s="23"/>
      <c r="VWK117" s="23"/>
      <c r="VWL117" s="23"/>
      <c r="VWM117" s="23"/>
      <c r="VWN117" s="23"/>
      <c r="VWO117" s="23"/>
      <c r="VWP117" s="23"/>
      <c r="VWQ117" s="23"/>
      <c r="VWR117" s="22"/>
      <c r="VWS117" s="23"/>
      <c r="VWT117" s="23"/>
      <c r="VWU117" s="23"/>
      <c r="VWV117" s="23"/>
      <c r="VWW117" s="23"/>
      <c r="VWX117" s="23"/>
      <c r="VWY117" s="23"/>
      <c r="VWZ117" s="23"/>
      <c r="VXA117" s="23"/>
      <c r="VXB117" s="23"/>
      <c r="VXC117" s="23"/>
      <c r="VXD117" s="23"/>
      <c r="VXE117" s="23"/>
      <c r="VXF117" s="23"/>
      <c r="VXG117" s="23"/>
      <c r="VXH117" s="23"/>
      <c r="VXI117" s="23"/>
      <c r="VXJ117" s="23"/>
      <c r="VXK117" s="23"/>
      <c r="VXL117" s="23"/>
      <c r="VXM117" s="23"/>
      <c r="VXN117" s="22"/>
      <c r="VXO117" s="23"/>
      <c r="VXP117" s="23"/>
      <c r="VXQ117" s="23"/>
      <c r="VXR117" s="23"/>
      <c r="VXS117" s="23"/>
      <c r="VXT117" s="23"/>
      <c r="VXU117" s="23"/>
      <c r="VXV117" s="23"/>
      <c r="VXW117" s="23"/>
      <c r="VXX117" s="23"/>
      <c r="VXY117" s="23"/>
      <c r="VXZ117" s="23"/>
      <c r="VYA117" s="23"/>
      <c r="VYB117" s="23"/>
      <c r="VYC117" s="23"/>
      <c r="VYD117" s="23"/>
      <c r="VYE117" s="23"/>
      <c r="VYF117" s="23"/>
      <c r="VYG117" s="23"/>
      <c r="VYH117" s="23"/>
      <c r="VYI117" s="23"/>
      <c r="VYJ117" s="22"/>
      <c r="VYK117" s="23"/>
      <c r="VYL117" s="23"/>
      <c r="VYM117" s="23"/>
      <c r="VYN117" s="23"/>
      <c r="VYO117" s="23"/>
      <c r="VYP117" s="23"/>
      <c r="VYQ117" s="23"/>
      <c r="VYR117" s="23"/>
      <c r="VYS117" s="23"/>
      <c r="VYT117" s="23"/>
      <c r="VYU117" s="23"/>
      <c r="VYV117" s="23"/>
      <c r="VYW117" s="23"/>
      <c r="VYX117" s="23"/>
      <c r="VYY117" s="23"/>
      <c r="VYZ117" s="23"/>
      <c r="VZA117" s="23"/>
      <c r="VZB117" s="23"/>
      <c r="VZC117" s="23"/>
      <c r="VZD117" s="23"/>
      <c r="VZE117" s="23"/>
      <c r="VZF117" s="22"/>
      <c r="VZG117" s="23"/>
      <c r="VZH117" s="23"/>
      <c r="VZI117" s="23"/>
      <c r="VZJ117" s="23"/>
      <c r="VZK117" s="23"/>
      <c r="VZL117" s="23"/>
      <c r="VZM117" s="23"/>
      <c r="VZN117" s="23"/>
      <c r="VZO117" s="23"/>
      <c r="VZP117" s="23"/>
      <c r="VZQ117" s="23"/>
      <c r="VZR117" s="23"/>
      <c r="VZS117" s="23"/>
      <c r="VZT117" s="23"/>
      <c r="VZU117" s="23"/>
      <c r="VZV117" s="23"/>
      <c r="VZW117" s="23"/>
      <c r="VZX117" s="23"/>
      <c r="VZY117" s="23"/>
      <c r="VZZ117" s="23"/>
      <c r="WAA117" s="23"/>
      <c r="WAB117" s="22"/>
      <c r="WAC117" s="23"/>
      <c r="WAD117" s="23"/>
      <c r="WAE117" s="23"/>
      <c r="WAF117" s="23"/>
      <c r="WAG117" s="23"/>
      <c r="WAH117" s="23"/>
      <c r="WAI117" s="23"/>
      <c r="WAJ117" s="23"/>
      <c r="WAK117" s="23"/>
      <c r="WAL117" s="23"/>
      <c r="WAM117" s="23"/>
      <c r="WAN117" s="23"/>
      <c r="WAO117" s="23"/>
      <c r="WAP117" s="23"/>
      <c r="WAQ117" s="23"/>
      <c r="WAR117" s="23"/>
      <c r="WAS117" s="23"/>
      <c r="WAT117" s="23"/>
      <c r="WAU117" s="23"/>
      <c r="WAV117" s="23"/>
      <c r="WAW117" s="23"/>
      <c r="WAX117" s="22"/>
      <c r="WAY117" s="23"/>
      <c r="WAZ117" s="23"/>
      <c r="WBA117" s="23"/>
      <c r="WBB117" s="23"/>
      <c r="WBC117" s="23"/>
      <c r="WBD117" s="23"/>
      <c r="WBE117" s="23"/>
      <c r="WBF117" s="23"/>
      <c r="WBG117" s="23"/>
      <c r="WBH117" s="23"/>
      <c r="WBI117" s="23"/>
      <c r="WBJ117" s="23"/>
      <c r="WBK117" s="23"/>
      <c r="WBL117" s="23"/>
      <c r="WBM117" s="23"/>
      <c r="WBN117" s="23"/>
      <c r="WBO117" s="23"/>
      <c r="WBP117" s="23"/>
      <c r="WBQ117" s="23"/>
      <c r="WBR117" s="23"/>
      <c r="WBS117" s="23"/>
      <c r="WBT117" s="22"/>
      <c r="WBU117" s="23"/>
      <c r="WBV117" s="23"/>
      <c r="WBW117" s="23"/>
      <c r="WBX117" s="23"/>
      <c r="WBY117" s="23"/>
      <c r="WBZ117" s="23"/>
      <c r="WCA117" s="23"/>
      <c r="WCB117" s="23"/>
      <c r="WCC117" s="23"/>
      <c r="WCD117" s="23"/>
      <c r="WCE117" s="23"/>
      <c r="WCF117" s="23"/>
      <c r="WCG117" s="23"/>
      <c r="WCH117" s="23"/>
      <c r="WCI117" s="23"/>
      <c r="WCJ117" s="23"/>
      <c r="WCK117" s="23"/>
      <c r="WCL117" s="23"/>
      <c r="WCM117" s="23"/>
      <c r="WCN117" s="23"/>
      <c r="WCO117" s="23"/>
      <c r="WCP117" s="22"/>
      <c r="WCQ117" s="23"/>
      <c r="WCR117" s="23"/>
      <c r="WCS117" s="23"/>
      <c r="WCT117" s="23"/>
      <c r="WCU117" s="23"/>
      <c r="WCV117" s="23"/>
      <c r="WCW117" s="23"/>
      <c r="WCX117" s="23"/>
      <c r="WCY117" s="23"/>
      <c r="WCZ117" s="23"/>
      <c r="WDA117" s="23"/>
      <c r="WDB117" s="23"/>
      <c r="WDC117" s="23"/>
      <c r="WDD117" s="23"/>
      <c r="WDE117" s="23"/>
      <c r="WDF117" s="23"/>
      <c r="WDG117" s="23"/>
      <c r="WDH117" s="23"/>
      <c r="WDI117" s="23"/>
      <c r="WDJ117" s="23"/>
      <c r="WDK117" s="23"/>
      <c r="WDL117" s="22"/>
      <c r="WDM117" s="23"/>
      <c r="WDN117" s="23"/>
      <c r="WDO117" s="23"/>
      <c r="WDP117" s="23"/>
      <c r="WDQ117" s="23"/>
      <c r="WDR117" s="23"/>
      <c r="WDS117" s="23"/>
      <c r="WDT117" s="23"/>
      <c r="WDU117" s="23"/>
      <c r="WDV117" s="23"/>
      <c r="WDW117" s="23"/>
      <c r="WDX117" s="23"/>
      <c r="WDY117" s="23"/>
      <c r="WDZ117" s="23"/>
      <c r="WEA117" s="23"/>
      <c r="WEB117" s="23"/>
      <c r="WEC117" s="23"/>
      <c r="WED117" s="23"/>
      <c r="WEE117" s="23"/>
      <c r="WEF117" s="23"/>
      <c r="WEG117" s="23"/>
      <c r="WEH117" s="22"/>
      <c r="WEI117" s="23"/>
      <c r="WEJ117" s="23"/>
      <c r="WEK117" s="23"/>
      <c r="WEL117" s="23"/>
      <c r="WEM117" s="23"/>
      <c r="WEN117" s="23"/>
      <c r="WEO117" s="23"/>
      <c r="WEP117" s="23"/>
      <c r="WEQ117" s="23"/>
      <c r="WER117" s="23"/>
      <c r="WES117" s="23"/>
      <c r="WET117" s="23"/>
      <c r="WEU117" s="23"/>
      <c r="WEV117" s="23"/>
      <c r="WEW117" s="23"/>
      <c r="WEX117" s="23"/>
      <c r="WEY117" s="23"/>
      <c r="WEZ117" s="23"/>
      <c r="WFA117" s="23"/>
      <c r="WFB117" s="23"/>
      <c r="WFC117" s="23"/>
      <c r="WFD117" s="22"/>
      <c r="WFE117" s="23"/>
      <c r="WFF117" s="23"/>
      <c r="WFG117" s="23"/>
      <c r="WFH117" s="23"/>
      <c r="WFI117" s="23"/>
      <c r="WFJ117" s="23"/>
      <c r="WFK117" s="23"/>
      <c r="WFL117" s="23"/>
      <c r="WFM117" s="23"/>
      <c r="WFN117" s="23"/>
      <c r="WFO117" s="23"/>
      <c r="WFP117" s="23"/>
      <c r="WFQ117" s="23"/>
      <c r="WFR117" s="23"/>
      <c r="WFS117" s="23"/>
      <c r="WFT117" s="23"/>
      <c r="WFU117" s="23"/>
      <c r="WFV117" s="23"/>
      <c r="WFW117" s="23"/>
      <c r="WFX117" s="23"/>
      <c r="WFY117" s="23"/>
      <c r="WFZ117" s="22"/>
      <c r="WGA117" s="23"/>
      <c r="WGB117" s="23"/>
      <c r="WGC117" s="23"/>
      <c r="WGD117" s="23"/>
      <c r="WGE117" s="23"/>
      <c r="WGF117" s="23"/>
      <c r="WGG117" s="23"/>
      <c r="WGH117" s="23"/>
      <c r="WGI117" s="23"/>
      <c r="WGJ117" s="23"/>
      <c r="WGK117" s="23"/>
      <c r="WGL117" s="23"/>
      <c r="WGM117" s="23"/>
      <c r="WGN117" s="23"/>
      <c r="WGO117" s="23"/>
      <c r="WGP117" s="23"/>
      <c r="WGQ117" s="23"/>
      <c r="WGR117" s="23"/>
      <c r="WGS117" s="23"/>
      <c r="WGT117" s="23"/>
      <c r="WGU117" s="23"/>
      <c r="WGV117" s="22"/>
      <c r="WGW117" s="23"/>
      <c r="WGX117" s="23"/>
      <c r="WGY117" s="23"/>
      <c r="WGZ117" s="23"/>
      <c r="WHA117" s="23"/>
      <c r="WHB117" s="23"/>
      <c r="WHC117" s="23"/>
      <c r="WHD117" s="23"/>
      <c r="WHE117" s="23"/>
      <c r="WHF117" s="23"/>
      <c r="WHG117" s="23"/>
      <c r="WHH117" s="23"/>
      <c r="WHI117" s="23"/>
      <c r="WHJ117" s="23"/>
      <c r="WHK117" s="23"/>
      <c r="WHL117" s="23"/>
      <c r="WHM117" s="23"/>
      <c r="WHN117" s="23"/>
      <c r="WHO117" s="23"/>
      <c r="WHP117" s="23"/>
      <c r="WHQ117" s="23"/>
      <c r="WHR117" s="22"/>
      <c r="WHS117" s="23"/>
      <c r="WHT117" s="23"/>
      <c r="WHU117" s="23"/>
      <c r="WHV117" s="23"/>
      <c r="WHW117" s="23"/>
      <c r="WHX117" s="23"/>
      <c r="WHY117" s="23"/>
      <c r="WHZ117" s="23"/>
      <c r="WIA117" s="23"/>
      <c r="WIB117" s="23"/>
      <c r="WIC117" s="23"/>
      <c r="WID117" s="23"/>
      <c r="WIE117" s="23"/>
      <c r="WIF117" s="23"/>
      <c r="WIG117" s="23"/>
      <c r="WIH117" s="23"/>
      <c r="WII117" s="23"/>
      <c r="WIJ117" s="23"/>
      <c r="WIK117" s="23"/>
      <c r="WIL117" s="23"/>
      <c r="WIM117" s="23"/>
      <c r="WIN117" s="22"/>
      <c r="WIO117" s="23"/>
      <c r="WIP117" s="23"/>
      <c r="WIQ117" s="23"/>
      <c r="WIR117" s="23"/>
      <c r="WIS117" s="23"/>
      <c r="WIT117" s="23"/>
      <c r="WIU117" s="23"/>
      <c r="WIV117" s="23"/>
      <c r="WIW117" s="23"/>
      <c r="WIX117" s="23"/>
      <c r="WIY117" s="23"/>
      <c r="WIZ117" s="23"/>
      <c r="WJA117" s="23"/>
      <c r="WJB117" s="23"/>
      <c r="WJC117" s="23"/>
      <c r="WJD117" s="23"/>
      <c r="WJE117" s="23"/>
      <c r="WJF117" s="23"/>
      <c r="WJG117" s="23"/>
      <c r="WJH117" s="23"/>
      <c r="WJI117" s="23"/>
      <c r="WJJ117" s="22"/>
      <c r="WJK117" s="23"/>
      <c r="WJL117" s="23"/>
      <c r="WJM117" s="23"/>
      <c r="WJN117" s="23"/>
      <c r="WJO117" s="23"/>
      <c r="WJP117" s="23"/>
      <c r="WJQ117" s="23"/>
      <c r="WJR117" s="23"/>
      <c r="WJS117" s="23"/>
      <c r="WJT117" s="23"/>
      <c r="WJU117" s="23"/>
      <c r="WJV117" s="23"/>
      <c r="WJW117" s="23"/>
      <c r="WJX117" s="23"/>
      <c r="WJY117" s="23"/>
      <c r="WJZ117" s="23"/>
      <c r="WKA117" s="23"/>
      <c r="WKB117" s="23"/>
      <c r="WKC117" s="23"/>
      <c r="WKD117" s="23"/>
      <c r="WKE117" s="23"/>
      <c r="WKF117" s="22"/>
      <c r="WKG117" s="23"/>
      <c r="WKH117" s="23"/>
      <c r="WKI117" s="23"/>
      <c r="WKJ117" s="23"/>
      <c r="WKK117" s="23"/>
      <c r="WKL117" s="23"/>
      <c r="WKM117" s="23"/>
      <c r="WKN117" s="23"/>
      <c r="WKO117" s="23"/>
      <c r="WKP117" s="23"/>
      <c r="WKQ117" s="23"/>
      <c r="WKR117" s="23"/>
      <c r="WKS117" s="23"/>
      <c r="WKT117" s="23"/>
      <c r="WKU117" s="23"/>
      <c r="WKV117" s="23"/>
      <c r="WKW117" s="23"/>
      <c r="WKX117" s="23"/>
      <c r="WKY117" s="23"/>
      <c r="WKZ117" s="23"/>
      <c r="WLA117" s="23"/>
      <c r="WLB117" s="22"/>
      <c r="WLC117" s="23"/>
      <c r="WLD117" s="23"/>
      <c r="WLE117" s="23"/>
      <c r="WLF117" s="23"/>
      <c r="WLG117" s="23"/>
      <c r="WLH117" s="23"/>
      <c r="WLI117" s="23"/>
      <c r="WLJ117" s="23"/>
      <c r="WLK117" s="23"/>
      <c r="WLL117" s="23"/>
      <c r="WLM117" s="23"/>
      <c r="WLN117" s="23"/>
      <c r="WLO117" s="23"/>
      <c r="WLP117" s="23"/>
      <c r="WLQ117" s="23"/>
      <c r="WLR117" s="23"/>
      <c r="WLS117" s="23"/>
      <c r="WLT117" s="23"/>
      <c r="WLU117" s="23"/>
      <c r="WLV117" s="23"/>
      <c r="WLW117" s="23"/>
      <c r="WLX117" s="22"/>
      <c r="WLY117" s="23"/>
      <c r="WLZ117" s="23"/>
      <c r="WMA117" s="23"/>
      <c r="WMB117" s="23"/>
      <c r="WMC117" s="23"/>
      <c r="WMD117" s="23"/>
      <c r="WME117" s="23"/>
      <c r="WMF117" s="23"/>
      <c r="WMG117" s="23"/>
      <c r="WMH117" s="23"/>
      <c r="WMI117" s="23"/>
      <c r="WMJ117" s="23"/>
      <c r="WMK117" s="23"/>
      <c r="WML117" s="23"/>
      <c r="WMM117" s="23"/>
      <c r="WMN117" s="23"/>
      <c r="WMO117" s="23"/>
      <c r="WMP117" s="23"/>
      <c r="WMQ117" s="23"/>
      <c r="WMR117" s="23"/>
      <c r="WMS117" s="23"/>
      <c r="WMT117" s="22"/>
      <c r="WMU117" s="23"/>
      <c r="WMV117" s="23"/>
      <c r="WMW117" s="23"/>
      <c r="WMX117" s="23"/>
      <c r="WMY117" s="23"/>
      <c r="WMZ117" s="23"/>
      <c r="WNA117" s="23"/>
      <c r="WNB117" s="23"/>
      <c r="WNC117" s="23"/>
      <c r="WND117" s="23"/>
      <c r="WNE117" s="23"/>
      <c r="WNF117" s="23"/>
      <c r="WNG117" s="23"/>
      <c r="WNH117" s="23"/>
      <c r="WNI117" s="23"/>
      <c r="WNJ117" s="23"/>
      <c r="WNK117" s="23"/>
      <c r="WNL117" s="23"/>
      <c r="WNM117" s="23"/>
      <c r="WNN117" s="23"/>
      <c r="WNO117" s="23"/>
      <c r="WNP117" s="22"/>
      <c r="WNQ117" s="23"/>
      <c r="WNR117" s="23"/>
      <c r="WNS117" s="23"/>
      <c r="WNT117" s="23"/>
      <c r="WNU117" s="23"/>
      <c r="WNV117" s="23"/>
      <c r="WNW117" s="23"/>
      <c r="WNX117" s="23"/>
      <c r="WNY117" s="23"/>
      <c r="WNZ117" s="23"/>
      <c r="WOA117" s="23"/>
      <c r="WOB117" s="23"/>
      <c r="WOC117" s="23"/>
      <c r="WOD117" s="23"/>
      <c r="WOE117" s="23"/>
      <c r="WOF117" s="23"/>
      <c r="WOG117" s="23"/>
      <c r="WOH117" s="23"/>
      <c r="WOI117" s="23"/>
      <c r="WOJ117" s="23"/>
      <c r="WOK117" s="23"/>
      <c r="WOL117" s="22"/>
      <c r="WOM117" s="23"/>
      <c r="WON117" s="23"/>
      <c r="WOO117" s="23"/>
      <c r="WOP117" s="23"/>
      <c r="WOQ117" s="23"/>
      <c r="WOR117" s="23"/>
      <c r="WOS117" s="23"/>
      <c r="WOT117" s="23"/>
      <c r="WOU117" s="23"/>
      <c r="WOV117" s="23"/>
      <c r="WOW117" s="23"/>
      <c r="WOX117" s="23"/>
      <c r="WOY117" s="23"/>
      <c r="WOZ117" s="23"/>
      <c r="WPA117" s="23"/>
      <c r="WPB117" s="23"/>
      <c r="WPC117" s="23"/>
      <c r="WPD117" s="23"/>
      <c r="WPE117" s="23"/>
      <c r="WPF117" s="23"/>
      <c r="WPG117" s="23"/>
      <c r="WPH117" s="22"/>
      <c r="WPI117" s="23"/>
      <c r="WPJ117" s="23"/>
      <c r="WPK117" s="23"/>
      <c r="WPL117" s="23"/>
      <c r="WPM117" s="23"/>
      <c r="WPN117" s="23"/>
      <c r="WPO117" s="23"/>
      <c r="WPP117" s="23"/>
      <c r="WPQ117" s="23"/>
      <c r="WPR117" s="23"/>
      <c r="WPS117" s="23"/>
      <c r="WPT117" s="23"/>
      <c r="WPU117" s="23"/>
      <c r="WPV117" s="23"/>
      <c r="WPW117" s="23"/>
      <c r="WPX117" s="23"/>
      <c r="WPY117" s="23"/>
      <c r="WPZ117" s="23"/>
      <c r="WQA117" s="23"/>
      <c r="WQB117" s="23"/>
      <c r="WQC117" s="23"/>
      <c r="WQD117" s="22"/>
      <c r="WQE117" s="23"/>
      <c r="WQF117" s="23"/>
      <c r="WQG117" s="23"/>
      <c r="WQH117" s="23"/>
      <c r="WQI117" s="23"/>
      <c r="WQJ117" s="23"/>
      <c r="WQK117" s="23"/>
      <c r="WQL117" s="23"/>
      <c r="WQM117" s="23"/>
      <c r="WQN117" s="23"/>
      <c r="WQO117" s="23"/>
      <c r="WQP117" s="23"/>
      <c r="WQQ117" s="23"/>
      <c r="WQR117" s="23"/>
      <c r="WQS117" s="23"/>
      <c r="WQT117" s="23"/>
      <c r="WQU117" s="23"/>
      <c r="WQV117" s="23"/>
      <c r="WQW117" s="23"/>
      <c r="WQX117" s="23"/>
      <c r="WQY117" s="23"/>
      <c r="WQZ117" s="22"/>
      <c r="WRA117" s="23"/>
      <c r="WRB117" s="23"/>
      <c r="WRC117" s="23"/>
      <c r="WRD117" s="23"/>
      <c r="WRE117" s="23"/>
      <c r="WRF117" s="23"/>
      <c r="WRG117" s="23"/>
      <c r="WRH117" s="23"/>
      <c r="WRI117" s="23"/>
      <c r="WRJ117" s="23"/>
      <c r="WRK117" s="23"/>
      <c r="WRL117" s="23"/>
      <c r="WRM117" s="23"/>
      <c r="WRN117" s="23"/>
      <c r="WRO117" s="23"/>
      <c r="WRP117" s="23"/>
      <c r="WRQ117" s="23"/>
      <c r="WRR117" s="23"/>
      <c r="WRS117" s="23"/>
      <c r="WRT117" s="23"/>
      <c r="WRU117" s="23"/>
      <c r="WRV117" s="22"/>
      <c r="WRW117" s="23"/>
      <c r="WRX117" s="23"/>
      <c r="WRY117" s="23"/>
      <c r="WRZ117" s="23"/>
      <c r="WSA117" s="23"/>
      <c r="WSB117" s="23"/>
      <c r="WSC117" s="23"/>
      <c r="WSD117" s="23"/>
      <c r="WSE117" s="23"/>
      <c r="WSF117" s="23"/>
      <c r="WSG117" s="23"/>
      <c r="WSH117" s="23"/>
      <c r="WSI117" s="23"/>
      <c r="WSJ117" s="23"/>
      <c r="WSK117" s="23"/>
      <c r="WSL117" s="23"/>
      <c r="WSM117" s="23"/>
      <c r="WSN117" s="23"/>
      <c r="WSO117" s="23"/>
      <c r="WSP117" s="23"/>
      <c r="WSQ117" s="23"/>
      <c r="WSR117" s="22"/>
      <c r="WSS117" s="23"/>
      <c r="WST117" s="23"/>
      <c r="WSU117" s="23"/>
      <c r="WSV117" s="23"/>
      <c r="WSW117" s="23"/>
      <c r="WSX117" s="23"/>
      <c r="WSY117" s="23"/>
      <c r="WSZ117" s="23"/>
      <c r="WTA117" s="23"/>
      <c r="WTB117" s="23"/>
      <c r="WTC117" s="23"/>
      <c r="WTD117" s="23"/>
      <c r="WTE117" s="23"/>
      <c r="WTF117" s="23"/>
      <c r="WTG117" s="23"/>
      <c r="WTH117" s="23"/>
      <c r="WTI117" s="23"/>
      <c r="WTJ117" s="23"/>
      <c r="WTK117" s="23"/>
      <c r="WTL117" s="23"/>
      <c r="WTM117" s="23"/>
      <c r="WTN117" s="22"/>
      <c r="WTO117" s="23"/>
      <c r="WTP117" s="23"/>
      <c r="WTQ117" s="23"/>
      <c r="WTR117" s="23"/>
      <c r="WTS117" s="23"/>
      <c r="WTT117" s="23"/>
      <c r="WTU117" s="23"/>
      <c r="WTV117" s="23"/>
      <c r="WTW117" s="23"/>
      <c r="WTX117" s="23"/>
      <c r="WTY117" s="23"/>
      <c r="WTZ117" s="23"/>
      <c r="WUA117" s="23"/>
      <c r="WUB117" s="23"/>
      <c r="WUC117" s="23"/>
      <c r="WUD117" s="23"/>
      <c r="WUE117" s="23"/>
      <c r="WUF117" s="23"/>
      <c r="WUG117" s="23"/>
      <c r="WUH117" s="23"/>
      <c r="WUI117" s="23"/>
      <c r="WUJ117" s="22"/>
      <c r="WUK117" s="23"/>
      <c r="WUL117" s="23"/>
      <c r="WUM117" s="23"/>
      <c r="WUN117" s="23"/>
      <c r="WUO117" s="23"/>
      <c r="WUP117" s="23"/>
      <c r="WUQ117" s="23"/>
      <c r="WUR117" s="23"/>
      <c r="WUS117" s="23"/>
      <c r="WUT117" s="23"/>
      <c r="WUU117" s="23"/>
      <c r="WUV117" s="23"/>
      <c r="WUW117" s="23"/>
      <c r="WUX117" s="23"/>
      <c r="WUY117" s="23"/>
      <c r="WUZ117" s="23"/>
      <c r="WVA117" s="23"/>
      <c r="WVB117" s="23"/>
      <c r="WVC117" s="23"/>
      <c r="WVD117" s="23"/>
      <c r="WVE117" s="23"/>
      <c r="WVF117" s="22"/>
      <c r="WVG117" s="23"/>
      <c r="WVH117" s="23"/>
      <c r="WVI117" s="23"/>
      <c r="WVJ117" s="23"/>
      <c r="WVK117" s="23"/>
      <c r="WVL117" s="23"/>
      <c r="WVM117" s="23"/>
      <c r="WVN117" s="23"/>
      <c r="WVO117" s="23"/>
      <c r="WVP117" s="23"/>
      <c r="WVQ117" s="23"/>
      <c r="WVR117" s="23"/>
      <c r="WVS117" s="23"/>
      <c r="WVT117" s="23"/>
      <c r="WVU117" s="23"/>
      <c r="WVV117" s="23"/>
      <c r="WVW117" s="23"/>
      <c r="WVX117" s="23"/>
      <c r="WVY117" s="23"/>
      <c r="WVZ117" s="23"/>
      <c r="WWA117" s="23"/>
      <c r="WWB117" s="22"/>
      <c r="WWC117" s="23"/>
      <c r="WWD117" s="23"/>
      <c r="WWE117" s="23"/>
      <c r="WWF117" s="23"/>
      <c r="WWG117" s="23"/>
      <c r="WWH117" s="23"/>
      <c r="WWI117" s="23"/>
      <c r="WWJ117" s="23"/>
      <c r="WWK117" s="23"/>
      <c r="WWL117" s="23"/>
      <c r="WWM117" s="23"/>
      <c r="WWN117" s="23"/>
      <c r="WWO117" s="23"/>
      <c r="WWP117" s="23"/>
      <c r="WWQ117" s="23"/>
      <c r="WWR117" s="23"/>
      <c r="WWS117" s="23"/>
      <c r="WWT117" s="23"/>
      <c r="WWU117" s="23"/>
      <c r="WWV117" s="23"/>
      <c r="WWW117" s="23"/>
      <c r="WWX117" s="22"/>
      <c r="WWY117" s="23"/>
      <c r="WWZ117" s="23"/>
      <c r="WXA117" s="23"/>
      <c r="WXB117" s="23"/>
      <c r="WXC117" s="23"/>
      <c r="WXD117" s="23"/>
      <c r="WXE117" s="23"/>
      <c r="WXF117" s="23"/>
      <c r="WXG117" s="23"/>
      <c r="WXH117" s="23"/>
      <c r="WXI117" s="23"/>
      <c r="WXJ117" s="23"/>
      <c r="WXK117" s="23"/>
      <c r="WXL117" s="23"/>
      <c r="WXM117" s="23"/>
      <c r="WXN117" s="23"/>
      <c r="WXO117" s="23"/>
      <c r="WXP117" s="23"/>
      <c r="WXQ117" s="23"/>
      <c r="WXR117" s="23"/>
      <c r="WXS117" s="23"/>
      <c r="WXT117" s="22"/>
      <c r="WXU117" s="23"/>
      <c r="WXV117" s="23"/>
      <c r="WXW117" s="23"/>
      <c r="WXX117" s="23"/>
      <c r="WXY117" s="23"/>
      <c r="WXZ117" s="23"/>
      <c r="WYA117" s="23"/>
      <c r="WYB117" s="23"/>
      <c r="WYC117" s="23"/>
      <c r="WYD117" s="23"/>
      <c r="WYE117" s="23"/>
      <c r="WYF117" s="23"/>
      <c r="WYG117" s="23"/>
      <c r="WYH117" s="23"/>
      <c r="WYI117" s="23"/>
      <c r="WYJ117" s="23"/>
      <c r="WYK117" s="23"/>
      <c r="WYL117" s="23"/>
      <c r="WYM117" s="23"/>
      <c r="WYN117" s="23"/>
      <c r="WYO117" s="23"/>
      <c r="WYP117" s="22"/>
      <c r="WYQ117" s="23"/>
      <c r="WYR117" s="23"/>
      <c r="WYS117" s="23"/>
      <c r="WYT117" s="23"/>
      <c r="WYU117" s="23"/>
      <c r="WYV117" s="23"/>
      <c r="WYW117" s="23"/>
      <c r="WYX117" s="23"/>
      <c r="WYY117" s="23"/>
      <c r="WYZ117" s="23"/>
      <c r="WZA117" s="23"/>
      <c r="WZB117" s="23"/>
      <c r="WZC117" s="23"/>
      <c r="WZD117" s="23"/>
      <c r="WZE117" s="23"/>
      <c r="WZF117" s="23"/>
      <c r="WZG117" s="23"/>
      <c r="WZH117" s="23"/>
      <c r="WZI117" s="23"/>
      <c r="WZJ117" s="23"/>
      <c r="WZK117" s="23"/>
      <c r="WZL117" s="22"/>
      <c r="WZM117" s="23"/>
      <c r="WZN117" s="23"/>
      <c r="WZO117" s="23"/>
      <c r="WZP117" s="23"/>
      <c r="WZQ117" s="23"/>
      <c r="WZR117" s="23"/>
      <c r="WZS117" s="23"/>
      <c r="WZT117" s="23"/>
      <c r="WZU117" s="23"/>
      <c r="WZV117" s="23"/>
      <c r="WZW117" s="23"/>
      <c r="WZX117" s="23"/>
      <c r="WZY117" s="23"/>
      <c r="WZZ117" s="23"/>
      <c r="XAA117" s="23"/>
      <c r="XAB117" s="23"/>
      <c r="XAC117" s="23"/>
      <c r="XAD117" s="23"/>
      <c r="XAE117" s="23"/>
      <c r="XAF117" s="23"/>
      <c r="XAG117" s="23"/>
      <c r="XAH117" s="22"/>
      <c r="XAI117" s="23"/>
      <c r="XAJ117" s="23"/>
      <c r="XAK117" s="23"/>
      <c r="XAL117" s="23"/>
      <c r="XAM117" s="23"/>
      <c r="XAN117" s="23"/>
      <c r="XAO117" s="23"/>
      <c r="XAP117" s="23"/>
      <c r="XAQ117" s="23"/>
      <c r="XAR117" s="23"/>
      <c r="XAS117" s="23"/>
      <c r="XAT117" s="23"/>
      <c r="XAU117" s="23"/>
      <c r="XAV117" s="23"/>
      <c r="XAW117" s="23"/>
      <c r="XAX117" s="23"/>
      <c r="XAY117" s="23"/>
      <c r="XAZ117" s="23"/>
      <c r="XBA117" s="23"/>
      <c r="XBB117" s="23"/>
      <c r="XBC117" s="23"/>
      <c r="XBD117" s="22"/>
      <c r="XBE117" s="23"/>
      <c r="XBF117" s="23"/>
      <c r="XBG117" s="23"/>
      <c r="XBH117" s="23"/>
      <c r="XBI117" s="23"/>
      <c r="XBJ117" s="23"/>
      <c r="XBK117" s="23"/>
      <c r="XBL117" s="23"/>
      <c r="XBM117" s="23"/>
      <c r="XBN117" s="23"/>
      <c r="XBO117" s="23"/>
      <c r="XBP117" s="23"/>
      <c r="XBQ117" s="23"/>
      <c r="XBR117" s="23"/>
      <c r="XBS117" s="23"/>
      <c r="XBT117" s="23"/>
      <c r="XBU117" s="23"/>
      <c r="XBV117" s="23"/>
      <c r="XBW117" s="23"/>
      <c r="XBX117" s="23"/>
      <c r="XBY117" s="23"/>
      <c r="XBZ117" s="22"/>
      <c r="XCA117" s="23"/>
      <c r="XCB117" s="23"/>
      <c r="XCC117" s="23"/>
      <c r="XCD117" s="23"/>
      <c r="XCE117" s="23"/>
      <c r="XCF117" s="23"/>
      <c r="XCG117" s="23"/>
      <c r="XCH117" s="23"/>
      <c r="XCI117" s="23"/>
      <c r="XCJ117" s="23"/>
      <c r="XCK117" s="23"/>
      <c r="XCL117" s="23"/>
      <c r="XCM117" s="23"/>
      <c r="XCN117" s="23"/>
      <c r="XCO117" s="23"/>
      <c r="XCP117" s="23"/>
      <c r="XCQ117" s="23"/>
      <c r="XCR117" s="23"/>
      <c r="XCS117" s="23"/>
      <c r="XCT117" s="23"/>
      <c r="XCU117" s="23"/>
      <c r="XCV117" s="22"/>
      <c r="XCW117" s="23"/>
      <c r="XCX117" s="23"/>
      <c r="XCY117" s="23"/>
      <c r="XCZ117" s="23"/>
      <c r="XDA117" s="23"/>
      <c r="XDB117" s="23"/>
      <c r="XDC117" s="23"/>
      <c r="XDD117" s="23"/>
      <c r="XDE117" s="23"/>
      <c r="XDF117" s="23"/>
      <c r="XDG117" s="23"/>
      <c r="XDH117" s="23"/>
      <c r="XDI117" s="23"/>
      <c r="XDJ117" s="23"/>
      <c r="XDK117" s="23"/>
      <c r="XDL117" s="23"/>
      <c r="XDM117" s="23"/>
      <c r="XDN117" s="23"/>
      <c r="XDO117" s="23"/>
      <c r="XDP117" s="23"/>
      <c r="XDQ117" s="23"/>
      <c r="XDR117" s="22"/>
      <c r="XDS117" s="23"/>
      <c r="XDT117" s="23"/>
      <c r="XDU117" s="23"/>
      <c r="XDV117" s="23"/>
      <c r="XDW117" s="23"/>
      <c r="XDX117" s="23"/>
      <c r="XDY117" s="23"/>
      <c r="XDZ117" s="23"/>
      <c r="XEA117" s="23"/>
      <c r="XEB117" s="23"/>
      <c r="XEC117" s="23"/>
      <c r="XED117" s="23"/>
      <c r="XEE117" s="23"/>
      <c r="XEF117" s="23"/>
      <c r="XEG117" s="23"/>
      <c r="XEH117" s="23"/>
      <c r="XEI117" s="23"/>
      <c r="XEJ117" s="23"/>
      <c r="XEK117" s="23"/>
      <c r="XEL117" s="23"/>
      <c r="XEM117" s="23"/>
      <c r="XEN117" s="22"/>
      <c r="XEO117" s="22"/>
      <c r="XEP117" s="22"/>
      <c r="XEQ117" s="22"/>
      <c r="XER117" s="22"/>
      <c r="XES117" s="22"/>
      <c r="XET117" s="22"/>
      <c r="XEU117" s="22"/>
      <c r="XEV117" s="22"/>
      <c r="XEW117" s="22"/>
      <c r="XEX117" s="22"/>
      <c r="XEY117" s="22"/>
      <c r="XEZ117" s="22"/>
      <c r="XFA117" s="22"/>
      <c r="XFB117" s="22"/>
      <c r="XFC117" s="22"/>
    </row>
    <row r="118" spans="1:16383" s="21" customFormat="1" ht="15.5" x14ac:dyDescent="0.35">
      <c r="A118" s="22"/>
      <c r="B118" s="22"/>
      <c r="C118" s="22"/>
      <c r="D118" s="22"/>
      <c r="E118" s="22"/>
      <c r="F118" s="22"/>
      <c r="G118" s="22"/>
      <c r="H118" s="22"/>
      <c r="I118" s="22"/>
      <c r="J118" s="22"/>
      <c r="K118" s="22"/>
      <c r="L118" s="22"/>
      <c r="M118" s="22"/>
      <c r="N118" s="22"/>
      <c r="O118" s="22"/>
      <c r="P118" s="22"/>
      <c r="Q118" s="22"/>
      <c r="R118" s="22"/>
      <c r="S118" s="22"/>
      <c r="T118" s="22"/>
      <c r="U118" s="22"/>
      <c r="V118" s="22"/>
      <c r="W118" s="23"/>
      <c r="X118" s="23"/>
      <c r="Y118" s="23"/>
      <c r="Z118" s="23"/>
      <c r="AA118" s="23"/>
      <c r="AB118" s="23"/>
      <c r="AC118" s="23"/>
      <c r="AD118" s="23"/>
      <c r="AE118" s="23"/>
      <c r="AF118" s="23"/>
      <c r="AG118" s="23"/>
      <c r="AH118" s="23"/>
      <c r="AI118" s="23"/>
      <c r="AJ118" s="23"/>
      <c r="AK118" s="23"/>
      <c r="AL118" s="23"/>
      <c r="AM118" s="23"/>
      <c r="AN118" s="23"/>
      <c r="AO118" s="23"/>
      <c r="AP118" s="23"/>
      <c r="AQ118" s="23"/>
      <c r="AR118" s="22"/>
      <c r="AS118" s="23"/>
      <c r="AT118" s="23"/>
      <c r="AU118" s="23"/>
      <c r="AV118" s="23"/>
      <c r="AW118" s="23"/>
      <c r="AX118" s="23"/>
      <c r="AY118" s="23"/>
      <c r="AZ118" s="23"/>
      <c r="BA118" s="23"/>
      <c r="BB118" s="23"/>
      <c r="BC118" s="23"/>
      <c r="BD118" s="23"/>
      <c r="BE118" s="23"/>
      <c r="BF118" s="23"/>
      <c r="BG118" s="23"/>
      <c r="BH118" s="23"/>
      <c r="BI118" s="23"/>
      <c r="BJ118" s="23"/>
      <c r="BK118" s="23"/>
      <c r="BL118" s="23"/>
      <c r="BM118" s="23"/>
      <c r="BN118" s="22"/>
      <c r="BO118" s="23"/>
      <c r="BP118" s="23"/>
      <c r="BQ118" s="23"/>
      <c r="BR118" s="23"/>
      <c r="BS118" s="23"/>
      <c r="BT118" s="23"/>
      <c r="BU118" s="23"/>
      <c r="BV118" s="23"/>
      <c r="BW118" s="23"/>
      <c r="BX118" s="23"/>
      <c r="BY118" s="23"/>
      <c r="BZ118" s="23"/>
      <c r="CA118" s="23"/>
      <c r="CB118" s="23"/>
      <c r="CC118" s="23"/>
      <c r="CD118" s="23"/>
      <c r="CE118" s="23"/>
      <c r="CF118" s="23"/>
      <c r="CG118" s="23"/>
      <c r="CH118" s="23"/>
      <c r="CI118" s="23"/>
      <c r="CJ118" s="22"/>
      <c r="CK118" s="23"/>
      <c r="CL118" s="23"/>
      <c r="CM118" s="23"/>
      <c r="CN118" s="23"/>
      <c r="CO118" s="23"/>
      <c r="CP118" s="23"/>
      <c r="CQ118" s="23"/>
      <c r="CR118" s="23"/>
      <c r="CS118" s="23"/>
      <c r="CT118" s="23"/>
      <c r="CU118" s="23"/>
      <c r="CV118" s="23"/>
      <c r="CW118" s="23"/>
      <c r="CX118" s="23"/>
      <c r="CY118" s="23"/>
      <c r="CZ118" s="23"/>
      <c r="DA118" s="23"/>
      <c r="DB118" s="23"/>
      <c r="DC118" s="23"/>
      <c r="DD118" s="23"/>
      <c r="DE118" s="23"/>
      <c r="DF118" s="22"/>
      <c r="DG118" s="23"/>
      <c r="DH118" s="23"/>
      <c r="DI118" s="23"/>
      <c r="DJ118" s="23"/>
      <c r="DK118" s="23"/>
      <c r="DL118" s="23"/>
      <c r="DM118" s="23"/>
      <c r="DN118" s="23"/>
      <c r="DO118" s="23"/>
      <c r="DP118" s="23"/>
      <c r="DQ118" s="23"/>
      <c r="DR118" s="23"/>
      <c r="DS118" s="23"/>
      <c r="DT118" s="23"/>
      <c r="DU118" s="23"/>
      <c r="DV118" s="23"/>
      <c r="DW118" s="23"/>
      <c r="DX118" s="23"/>
      <c r="DY118" s="23"/>
      <c r="DZ118" s="23"/>
      <c r="EA118" s="23"/>
      <c r="EB118" s="22"/>
      <c r="EC118" s="23"/>
      <c r="ED118" s="23"/>
      <c r="EE118" s="23"/>
      <c r="EF118" s="23"/>
      <c r="EG118" s="23"/>
      <c r="EH118" s="23"/>
      <c r="EI118" s="23"/>
      <c r="EJ118" s="23"/>
      <c r="EK118" s="23"/>
      <c r="EL118" s="23"/>
      <c r="EM118" s="23"/>
      <c r="EN118" s="23"/>
      <c r="EO118" s="23"/>
      <c r="EP118" s="23"/>
      <c r="EQ118" s="23"/>
      <c r="ER118" s="23"/>
      <c r="ES118" s="23"/>
      <c r="ET118" s="23"/>
      <c r="EU118" s="23"/>
      <c r="EV118" s="23"/>
      <c r="EW118" s="23"/>
      <c r="EX118" s="22"/>
      <c r="EY118" s="23"/>
      <c r="EZ118" s="23"/>
      <c r="FA118" s="23"/>
      <c r="FB118" s="23"/>
      <c r="FC118" s="23"/>
      <c r="FD118" s="23"/>
      <c r="FE118" s="23"/>
      <c r="FF118" s="23"/>
      <c r="FG118" s="23"/>
      <c r="FH118" s="23"/>
      <c r="FI118" s="23"/>
      <c r="FJ118" s="23"/>
      <c r="FK118" s="23"/>
      <c r="FL118" s="23"/>
      <c r="FM118" s="23"/>
      <c r="FN118" s="23"/>
      <c r="FO118" s="23"/>
      <c r="FP118" s="23"/>
      <c r="FQ118" s="23"/>
      <c r="FR118" s="23"/>
      <c r="FS118" s="23"/>
      <c r="FT118" s="22"/>
      <c r="FU118" s="23"/>
      <c r="FV118" s="23"/>
      <c r="FW118" s="23"/>
      <c r="FX118" s="23"/>
      <c r="FY118" s="23"/>
      <c r="FZ118" s="23"/>
      <c r="GA118" s="23"/>
      <c r="GB118" s="23"/>
      <c r="GC118" s="23"/>
      <c r="GD118" s="23"/>
      <c r="GE118" s="23"/>
      <c r="GF118" s="23"/>
      <c r="GG118" s="23"/>
      <c r="GH118" s="23"/>
      <c r="GI118" s="23"/>
      <c r="GJ118" s="23"/>
      <c r="GK118" s="23"/>
      <c r="GL118" s="23"/>
      <c r="GM118" s="23"/>
      <c r="GN118" s="23"/>
      <c r="GO118" s="23"/>
      <c r="GP118" s="22"/>
      <c r="GQ118" s="23"/>
      <c r="GR118" s="23"/>
      <c r="GS118" s="23"/>
      <c r="GT118" s="23"/>
      <c r="GU118" s="23"/>
      <c r="GV118" s="23"/>
      <c r="GW118" s="23"/>
      <c r="GX118" s="23"/>
      <c r="GY118" s="23"/>
      <c r="GZ118" s="23"/>
      <c r="HA118" s="23"/>
      <c r="HB118" s="23"/>
      <c r="HC118" s="23"/>
      <c r="HD118" s="23"/>
      <c r="HE118" s="23"/>
      <c r="HF118" s="23"/>
      <c r="HG118" s="23"/>
      <c r="HH118" s="23"/>
      <c r="HI118" s="23"/>
      <c r="HJ118" s="23"/>
      <c r="HK118" s="23"/>
      <c r="HL118" s="22"/>
      <c r="HM118" s="23"/>
      <c r="HN118" s="23"/>
      <c r="HO118" s="23"/>
      <c r="HP118" s="23"/>
      <c r="HQ118" s="23"/>
      <c r="HR118" s="23"/>
      <c r="HS118" s="23"/>
      <c r="HT118" s="23"/>
      <c r="HU118" s="23"/>
      <c r="HV118" s="23"/>
      <c r="HW118" s="23"/>
      <c r="HX118" s="23"/>
      <c r="HY118" s="23"/>
      <c r="HZ118" s="23"/>
      <c r="IA118" s="23"/>
      <c r="IB118" s="23"/>
      <c r="IC118" s="23"/>
      <c r="ID118" s="23"/>
      <c r="IE118" s="23"/>
      <c r="IF118" s="23"/>
      <c r="IG118" s="23"/>
      <c r="IH118" s="22"/>
      <c r="II118" s="23"/>
      <c r="IJ118" s="23"/>
      <c r="IK118" s="23"/>
      <c r="IL118" s="23"/>
      <c r="IM118" s="23"/>
      <c r="IN118" s="23"/>
      <c r="IO118" s="23"/>
      <c r="IP118" s="23"/>
      <c r="IQ118" s="23"/>
      <c r="IR118" s="23"/>
      <c r="IS118" s="23"/>
      <c r="IT118" s="23"/>
      <c r="IU118" s="23"/>
      <c r="IV118" s="23"/>
      <c r="IW118" s="23"/>
      <c r="IX118" s="23"/>
      <c r="IY118" s="23"/>
      <c r="IZ118" s="23"/>
      <c r="JA118" s="23"/>
      <c r="JB118" s="23"/>
      <c r="JC118" s="23"/>
      <c r="JD118" s="22"/>
      <c r="JE118" s="23"/>
      <c r="JF118" s="23"/>
      <c r="JG118" s="23"/>
      <c r="JH118" s="23"/>
      <c r="JI118" s="23"/>
      <c r="JJ118" s="23"/>
      <c r="JK118" s="23"/>
      <c r="JL118" s="23"/>
      <c r="JM118" s="23"/>
      <c r="JN118" s="23"/>
      <c r="JO118" s="23"/>
      <c r="JP118" s="23"/>
      <c r="JQ118" s="23"/>
      <c r="JR118" s="23"/>
      <c r="JS118" s="23"/>
      <c r="JT118" s="23"/>
      <c r="JU118" s="23"/>
      <c r="JV118" s="23"/>
      <c r="JW118" s="23"/>
      <c r="JX118" s="23"/>
      <c r="JY118" s="23"/>
      <c r="JZ118" s="22"/>
      <c r="KA118" s="23"/>
      <c r="KB118" s="23"/>
      <c r="KC118" s="23"/>
      <c r="KD118" s="23"/>
      <c r="KE118" s="23"/>
      <c r="KF118" s="23"/>
      <c r="KG118" s="23"/>
      <c r="KH118" s="23"/>
      <c r="KI118" s="23"/>
      <c r="KJ118" s="23"/>
      <c r="KK118" s="23"/>
      <c r="KL118" s="23"/>
      <c r="KM118" s="23"/>
      <c r="KN118" s="23"/>
      <c r="KO118" s="23"/>
      <c r="KP118" s="23"/>
      <c r="KQ118" s="23"/>
      <c r="KR118" s="23"/>
      <c r="KS118" s="23"/>
      <c r="KT118" s="23"/>
      <c r="KU118" s="23"/>
      <c r="KV118" s="22"/>
      <c r="KW118" s="23"/>
      <c r="KX118" s="23"/>
      <c r="KY118" s="23"/>
      <c r="KZ118" s="23"/>
      <c r="LA118" s="23"/>
      <c r="LB118" s="23"/>
      <c r="LC118" s="23"/>
      <c r="LD118" s="23"/>
      <c r="LE118" s="23"/>
      <c r="LF118" s="23"/>
      <c r="LG118" s="23"/>
      <c r="LH118" s="23"/>
      <c r="LI118" s="23"/>
      <c r="LJ118" s="23"/>
      <c r="LK118" s="23"/>
      <c r="LL118" s="23"/>
      <c r="LM118" s="23"/>
      <c r="LN118" s="23"/>
      <c r="LO118" s="23"/>
      <c r="LP118" s="23"/>
      <c r="LQ118" s="23"/>
      <c r="LR118" s="22"/>
      <c r="LS118" s="23"/>
      <c r="LT118" s="23"/>
      <c r="LU118" s="23"/>
      <c r="LV118" s="23"/>
      <c r="LW118" s="23"/>
      <c r="LX118" s="23"/>
      <c r="LY118" s="23"/>
      <c r="LZ118" s="23"/>
      <c r="MA118" s="23"/>
      <c r="MB118" s="23"/>
      <c r="MC118" s="23"/>
      <c r="MD118" s="23"/>
      <c r="ME118" s="23"/>
      <c r="MF118" s="23"/>
      <c r="MG118" s="23"/>
      <c r="MH118" s="23"/>
      <c r="MI118" s="23"/>
      <c r="MJ118" s="23"/>
      <c r="MK118" s="23"/>
      <c r="ML118" s="23"/>
      <c r="MM118" s="23"/>
      <c r="MN118" s="22"/>
      <c r="MO118" s="23"/>
      <c r="MP118" s="23"/>
      <c r="MQ118" s="23"/>
      <c r="MR118" s="23"/>
      <c r="MS118" s="23"/>
      <c r="MT118" s="23"/>
      <c r="MU118" s="23"/>
      <c r="MV118" s="23"/>
      <c r="MW118" s="23"/>
      <c r="MX118" s="23"/>
      <c r="MY118" s="23"/>
      <c r="MZ118" s="23"/>
      <c r="NA118" s="23"/>
      <c r="NB118" s="23"/>
      <c r="NC118" s="23"/>
      <c r="ND118" s="23"/>
      <c r="NE118" s="23"/>
      <c r="NF118" s="23"/>
      <c r="NG118" s="23"/>
      <c r="NH118" s="23"/>
      <c r="NI118" s="23"/>
      <c r="NJ118" s="22"/>
      <c r="NK118" s="23"/>
      <c r="NL118" s="23"/>
      <c r="NM118" s="23"/>
      <c r="NN118" s="23"/>
      <c r="NO118" s="23"/>
      <c r="NP118" s="23"/>
      <c r="NQ118" s="23"/>
      <c r="NR118" s="23"/>
      <c r="NS118" s="23"/>
      <c r="NT118" s="23"/>
      <c r="NU118" s="23"/>
      <c r="NV118" s="23"/>
      <c r="NW118" s="23"/>
      <c r="NX118" s="23"/>
      <c r="NY118" s="23"/>
      <c r="NZ118" s="23"/>
      <c r="OA118" s="23"/>
      <c r="OB118" s="23"/>
      <c r="OC118" s="23"/>
      <c r="OD118" s="23"/>
      <c r="OE118" s="23"/>
      <c r="OF118" s="22"/>
      <c r="OG118" s="23"/>
      <c r="OH118" s="23"/>
      <c r="OI118" s="23"/>
      <c r="OJ118" s="23"/>
      <c r="OK118" s="23"/>
      <c r="OL118" s="23"/>
      <c r="OM118" s="23"/>
      <c r="ON118" s="23"/>
      <c r="OO118" s="23"/>
      <c r="OP118" s="23"/>
      <c r="OQ118" s="23"/>
      <c r="OR118" s="23"/>
      <c r="OS118" s="23"/>
      <c r="OT118" s="23"/>
      <c r="OU118" s="23"/>
      <c r="OV118" s="23"/>
      <c r="OW118" s="23"/>
      <c r="OX118" s="23"/>
      <c r="OY118" s="23"/>
      <c r="OZ118" s="23"/>
      <c r="PA118" s="23"/>
      <c r="PB118" s="22"/>
      <c r="PC118" s="23"/>
      <c r="PD118" s="23"/>
      <c r="PE118" s="23"/>
      <c r="PF118" s="23"/>
      <c r="PG118" s="23"/>
      <c r="PH118" s="23"/>
      <c r="PI118" s="23"/>
      <c r="PJ118" s="23"/>
      <c r="PK118" s="23"/>
      <c r="PL118" s="23"/>
      <c r="PM118" s="23"/>
      <c r="PN118" s="23"/>
      <c r="PO118" s="23"/>
      <c r="PP118" s="23"/>
      <c r="PQ118" s="23"/>
      <c r="PR118" s="23"/>
      <c r="PS118" s="23"/>
      <c r="PT118" s="23"/>
      <c r="PU118" s="23"/>
      <c r="PV118" s="23"/>
      <c r="PW118" s="23"/>
      <c r="PX118" s="22"/>
      <c r="PY118" s="23"/>
      <c r="PZ118" s="23"/>
      <c r="QA118" s="23"/>
      <c r="QB118" s="23"/>
      <c r="QC118" s="23"/>
      <c r="QD118" s="23"/>
      <c r="QE118" s="23"/>
      <c r="QF118" s="23"/>
      <c r="QG118" s="23"/>
      <c r="QH118" s="23"/>
      <c r="QI118" s="23"/>
      <c r="QJ118" s="23"/>
      <c r="QK118" s="23"/>
      <c r="QL118" s="23"/>
      <c r="QM118" s="23"/>
      <c r="QN118" s="23"/>
      <c r="QO118" s="23"/>
      <c r="QP118" s="23"/>
      <c r="QQ118" s="23"/>
      <c r="QR118" s="23"/>
      <c r="QS118" s="23"/>
      <c r="QT118" s="22"/>
      <c r="QU118" s="23"/>
      <c r="QV118" s="23"/>
      <c r="QW118" s="23"/>
      <c r="QX118" s="23"/>
      <c r="QY118" s="23"/>
      <c r="QZ118" s="23"/>
      <c r="RA118" s="23"/>
      <c r="RB118" s="23"/>
      <c r="RC118" s="23"/>
      <c r="RD118" s="23"/>
      <c r="RE118" s="23"/>
      <c r="RF118" s="23"/>
      <c r="RG118" s="23"/>
      <c r="RH118" s="23"/>
      <c r="RI118" s="23"/>
      <c r="RJ118" s="23"/>
      <c r="RK118" s="23"/>
      <c r="RL118" s="23"/>
      <c r="RM118" s="23"/>
      <c r="RN118" s="23"/>
      <c r="RO118" s="23"/>
      <c r="RP118" s="22"/>
      <c r="RQ118" s="23"/>
      <c r="RR118" s="23"/>
      <c r="RS118" s="23"/>
      <c r="RT118" s="23"/>
      <c r="RU118" s="23"/>
      <c r="RV118" s="23"/>
      <c r="RW118" s="23"/>
      <c r="RX118" s="23"/>
      <c r="RY118" s="23"/>
      <c r="RZ118" s="23"/>
      <c r="SA118" s="23"/>
      <c r="SB118" s="23"/>
      <c r="SC118" s="23"/>
      <c r="SD118" s="23"/>
      <c r="SE118" s="23"/>
      <c r="SF118" s="23"/>
      <c r="SG118" s="23"/>
      <c r="SH118" s="23"/>
      <c r="SI118" s="23"/>
      <c r="SJ118" s="23"/>
      <c r="SK118" s="23"/>
      <c r="SL118" s="22"/>
      <c r="SM118" s="23"/>
      <c r="SN118" s="23"/>
      <c r="SO118" s="23"/>
      <c r="SP118" s="23"/>
      <c r="SQ118" s="23"/>
      <c r="SR118" s="23"/>
      <c r="SS118" s="23"/>
      <c r="ST118" s="23"/>
      <c r="SU118" s="23"/>
      <c r="SV118" s="23"/>
      <c r="SW118" s="23"/>
      <c r="SX118" s="23"/>
      <c r="SY118" s="23"/>
      <c r="SZ118" s="23"/>
      <c r="TA118" s="23"/>
      <c r="TB118" s="23"/>
      <c r="TC118" s="23"/>
      <c r="TD118" s="23"/>
      <c r="TE118" s="23"/>
      <c r="TF118" s="23"/>
      <c r="TG118" s="23"/>
      <c r="TH118" s="22"/>
      <c r="TI118" s="23"/>
      <c r="TJ118" s="23"/>
      <c r="TK118" s="23"/>
      <c r="TL118" s="23"/>
      <c r="TM118" s="23"/>
      <c r="TN118" s="23"/>
      <c r="TO118" s="23"/>
      <c r="TP118" s="23"/>
      <c r="TQ118" s="23"/>
      <c r="TR118" s="23"/>
      <c r="TS118" s="23"/>
      <c r="TT118" s="23"/>
      <c r="TU118" s="23"/>
      <c r="TV118" s="23"/>
      <c r="TW118" s="23"/>
      <c r="TX118" s="23"/>
      <c r="TY118" s="23"/>
      <c r="TZ118" s="23"/>
      <c r="UA118" s="23"/>
      <c r="UB118" s="23"/>
      <c r="UC118" s="23"/>
      <c r="UD118" s="22"/>
      <c r="UE118" s="23"/>
      <c r="UF118" s="23"/>
      <c r="UG118" s="23"/>
      <c r="UH118" s="23"/>
      <c r="UI118" s="23"/>
      <c r="UJ118" s="23"/>
      <c r="UK118" s="23"/>
      <c r="UL118" s="23"/>
      <c r="UM118" s="23"/>
      <c r="UN118" s="23"/>
      <c r="UO118" s="23"/>
      <c r="UP118" s="23"/>
      <c r="UQ118" s="23"/>
      <c r="UR118" s="23"/>
      <c r="US118" s="23"/>
      <c r="UT118" s="23"/>
      <c r="UU118" s="23"/>
      <c r="UV118" s="23"/>
      <c r="UW118" s="23"/>
      <c r="UX118" s="23"/>
      <c r="UY118" s="23"/>
      <c r="UZ118" s="22"/>
      <c r="VA118" s="23"/>
      <c r="VB118" s="23"/>
      <c r="VC118" s="23"/>
      <c r="VD118" s="23"/>
      <c r="VE118" s="23"/>
      <c r="VF118" s="23"/>
      <c r="VG118" s="23"/>
      <c r="VH118" s="23"/>
      <c r="VI118" s="23"/>
      <c r="VJ118" s="23"/>
      <c r="VK118" s="23"/>
      <c r="VL118" s="23"/>
      <c r="VM118" s="23"/>
      <c r="VN118" s="23"/>
      <c r="VO118" s="23"/>
      <c r="VP118" s="23"/>
      <c r="VQ118" s="23"/>
      <c r="VR118" s="23"/>
      <c r="VS118" s="23"/>
      <c r="VT118" s="23"/>
      <c r="VU118" s="23"/>
      <c r="VV118" s="22"/>
      <c r="VW118" s="23"/>
      <c r="VX118" s="23"/>
      <c r="VY118" s="23"/>
      <c r="VZ118" s="23"/>
      <c r="WA118" s="23"/>
      <c r="WB118" s="23"/>
      <c r="WC118" s="23"/>
      <c r="WD118" s="23"/>
      <c r="WE118" s="23"/>
      <c r="WF118" s="23"/>
      <c r="WG118" s="23"/>
      <c r="WH118" s="23"/>
      <c r="WI118" s="23"/>
      <c r="WJ118" s="23"/>
      <c r="WK118" s="23"/>
      <c r="WL118" s="23"/>
      <c r="WM118" s="23"/>
      <c r="WN118" s="23"/>
      <c r="WO118" s="23"/>
      <c r="WP118" s="23"/>
      <c r="WQ118" s="23"/>
      <c r="WR118" s="22"/>
      <c r="WS118" s="23"/>
      <c r="WT118" s="23"/>
      <c r="WU118" s="23"/>
      <c r="WV118" s="23"/>
      <c r="WW118" s="23"/>
      <c r="WX118" s="23"/>
      <c r="WY118" s="23"/>
      <c r="WZ118" s="23"/>
      <c r="XA118" s="23"/>
      <c r="XB118" s="23"/>
      <c r="XC118" s="23"/>
      <c r="XD118" s="23"/>
      <c r="XE118" s="23"/>
      <c r="XF118" s="23"/>
      <c r="XG118" s="23"/>
      <c r="XH118" s="23"/>
      <c r="XI118" s="23"/>
      <c r="XJ118" s="23"/>
      <c r="XK118" s="23"/>
      <c r="XL118" s="23"/>
      <c r="XM118" s="23"/>
      <c r="XN118" s="22"/>
      <c r="XO118" s="23"/>
      <c r="XP118" s="23"/>
      <c r="XQ118" s="23"/>
      <c r="XR118" s="23"/>
      <c r="XS118" s="23"/>
      <c r="XT118" s="23"/>
      <c r="XU118" s="23"/>
      <c r="XV118" s="23"/>
      <c r="XW118" s="23"/>
      <c r="XX118" s="23"/>
      <c r="XY118" s="23"/>
      <c r="XZ118" s="23"/>
      <c r="YA118" s="23"/>
      <c r="YB118" s="23"/>
      <c r="YC118" s="23"/>
      <c r="YD118" s="23"/>
      <c r="YE118" s="23"/>
      <c r="YF118" s="23"/>
      <c r="YG118" s="23"/>
      <c r="YH118" s="23"/>
      <c r="YI118" s="23"/>
      <c r="YJ118" s="22"/>
      <c r="YK118" s="23"/>
      <c r="YL118" s="23"/>
      <c r="YM118" s="23"/>
      <c r="YN118" s="23"/>
      <c r="YO118" s="23"/>
      <c r="YP118" s="23"/>
      <c r="YQ118" s="23"/>
      <c r="YR118" s="23"/>
      <c r="YS118" s="23"/>
      <c r="YT118" s="23"/>
      <c r="YU118" s="23"/>
      <c r="YV118" s="23"/>
      <c r="YW118" s="23"/>
      <c r="YX118" s="23"/>
      <c r="YY118" s="23"/>
      <c r="YZ118" s="23"/>
      <c r="ZA118" s="23"/>
      <c r="ZB118" s="23"/>
      <c r="ZC118" s="23"/>
      <c r="ZD118" s="23"/>
      <c r="ZE118" s="23"/>
      <c r="ZF118" s="22"/>
      <c r="ZG118" s="23"/>
      <c r="ZH118" s="23"/>
      <c r="ZI118" s="23"/>
      <c r="ZJ118" s="23"/>
      <c r="ZK118" s="23"/>
      <c r="ZL118" s="23"/>
      <c r="ZM118" s="23"/>
      <c r="ZN118" s="23"/>
      <c r="ZO118" s="23"/>
      <c r="ZP118" s="23"/>
      <c r="ZQ118" s="23"/>
      <c r="ZR118" s="23"/>
      <c r="ZS118" s="23"/>
      <c r="ZT118" s="23"/>
      <c r="ZU118" s="23"/>
      <c r="ZV118" s="23"/>
      <c r="ZW118" s="23"/>
      <c r="ZX118" s="23"/>
      <c r="ZY118" s="23"/>
      <c r="ZZ118" s="23"/>
      <c r="AAA118" s="23"/>
      <c r="AAB118" s="22"/>
      <c r="AAC118" s="23"/>
      <c r="AAD118" s="23"/>
      <c r="AAE118" s="23"/>
      <c r="AAF118" s="23"/>
      <c r="AAG118" s="23"/>
      <c r="AAH118" s="23"/>
      <c r="AAI118" s="23"/>
      <c r="AAJ118" s="23"/>
      <c r="AAK118" s="23"/>
      <c r="AAL118" s="23"/>
      <c r="AAM118" s="23"/>
      <c r="AAN118" s="23"/>
      <c r="AAO118" s="23"/>
      <c r="AAP118" s="23"/>
      <c r="AAQ118" s="23"/>
      <c r="AAR118" s="23"/>
      <c r="AAS118" s="23"/>
      <c r="AAT118" s="23"/>
      <c r="AAU118" s="23"/>
      <c r="AAV118" s="23"/>
      <c r="AAW118" s="23"/>
      <c r="AAX118" s="22"/>
      <c r="AAY118" s="23"/>
      <c r="AAZ118" s="23"/>
      <c r="ABA118" s="23"/>
      <c r="ABB118" s="23"/>
      <c r="ABC118" s="23"/>
      <c r="ABD118" s="23"/>
      <c r="ABE118" s="23"/>
      <c r="ABF118" s="23"/>
      <c r="ABG118" s="23"/>
      <c r="ABH118" s="23"/>
      <c r="ABI118" s="23"/>
      <c r="ABJ118" s="23"/>
      <c r="ABK118" s="23"/>
      <c r="ABL118" s="23"/>
      <c r="ABM118" s="23"/>
      <c r="ABN118" s="23"/>
      <c r="ABO118" s="23"/>
      <c r="ABP118" s="23"/>
      <c r="ABQ118" s="23"/>
      <c r="ABR118" s="23"/>
      <c r="ABS118" s="23"/>
      <c r="ABT118" s="22"/>
      <c r="ABU118" s="23"/>
      <c r="ABV118" s="23"/>
      <c r="ABW118" s="23"/>
      <c r="ABX118" s="23"/>
      <c r="ABY118" s="23"/>
      <c r="ABZ118" s="23"/>
      <c r="ACA118" s="23"/>
      <c r="ACB118" s="23"/>
      <c r="ACC118" s="23"/>
      <c r="ACD118" s="23"/>
      <c r="ACE118" s="23"/>
      <c r="ACF118" s="23"/>
      <c r="ACG118" s="23"/>
      <c r="ACH118" s="23"/>
      <c r="ACI118" s="23"/>
      <c r="ACJ118" s="23"/>
      <c r="ACK118" s="23"/>
      <c r="ACL118" s="23"/>
      <c r="ACM118" s="23"/>
      <c r="ACN118" s="23"/>
      <c r="ACO118" s="23"/>
      <c r="ACP118" s="22"/>
      <c r="ACQ118" s="23"/>
      <c r="ACR118" s="23"/>
      <c r="ACS118" s="23"/>
      <c r="ACT118" s="23"/>
      <c r="ACU118" s="23"/>
      <c r="ACV118" s="23"/>
      <c r="ACW118" s="23"/>
      <c r="ACX118" s="23"/>
      <c r="ACY118" s="23"/>
      <c r="ACZ118" s="23"/>
      <c r="ADA118" s="23"/>
      <c r="ADB118" s="23"/>
      <c r="ADC118" s="23"/>
      <c r="ADD118" s="23"/>
      <c r="ADE118" s="23"/>
      <c r="ADF118" s="23"/>
      <c r="ADG118" s="23"/>
      <c r="ADH118" s="23"/>
      <c r="ADI118" s="23"/>
      <c r="ADJ118" s="23"/>
      <c r="ADK118" s="23"/>
      <c r="ADL118" s="22"/>
      <c r="ADM118" s="23"/>
      <c r="ADN118" s="23"/>
      <c r="ADO118" s="23"/>
      <c r="ADP118" s="23"/>
      <c r="ADQ118" s="23"/>
      <c r="ADR118" s="23"/>
      <c r="ADS118" s="23"/>
      <c r="ADT118" s="23"/>
      <c r="ADU118" s="23"/>
      <c r="ADV118" s="23"/>
      <c r="ADW118" s="23"/>
      <c r="ADX118" s="23"/>
      <c r="ADY118" s="23"/>
      <c r="ADZ118" s="23"/>
      <c r="AEA118" s="23"/>
      <c r="AEB118" s="23"/>
      <c r="AEC118" s="23"/>
      <c r="AED118" s="23"/>
      <c r="AEE118" s="23"/>
      <c r="AEF118" s="23"/>
      <c r="AEG118" s="23"/>
      <c r="AEH118" s="22"/>
      <c r="AEI118" s="23"/>
      <c r="AEJ118" s="23"/>
      <c r="AEK118" s="23"/>
      <c r="AEL118" s="23"/>
      <c r="AEM118" s="23"/>
      <c r="AEN118" s="23"/>
      <c r="AEO118" s="23"/>
      <c r="AEP118" s="23"/>
      <c r="AEQ118" s="23"/>
      <c r="AER118" s="23"/>
      <c r="AES118" s="23"/>
      <c r="AET118" s="23"/>
      <c r="AEU118" s="23"/>
      <c r="AEV118" s="23"/>
      <c r="AEW118" s="23"/>
      <c r="AEX118" s="23"/>
      <c r="AEY118" s="23"/>
      <c r="AEZ118" s="23"/>
      <c r="AFA118" s="23"/>
      <c r="AFB118" s="23"/>
      <c r="AFC118" s="23"/>
      <c r="AFD118" s="22"/>
      <c r="AFE118" s="23"/>
      <c r="AFF118" s="23"/>
      <c r="AFG118" s="23"/>
      <c r="AFH118" s="23"/>
      <c r="AFI118" s="23"/>
      <c r="AFJ118" s="23"/>
      <c r="AFK118" s="23"/>
      <c r="AFL118" s="23"/>
      <c r="AFM118" s="23"/>
      <c r="AFN118" s="23"/>
      <c r="AFO118" s="23"/>
      <c r="AFP118" s="23"/>
      <c r="AFQ118" s="23"/>
      <c r="AFR118" s="23"/>
      <c r="AFS118" s="23"/>
      <c r="AFT118" s="23"/>
      <c r="AFU118" s="23"/>
      <c r="AFV118" s="23"/>
      <c r="AFW118" s="23"/>
      <c r="AFX118" s="23"/>
      <c r="AFY118" s="23"/>
      <c r="AFZ118" s="22"/>
      <c r="AGA118" s="23"/>
      <c r="AGB118" s="23"/>
      <c r="AGC118" s="23"/>
      <c r="AGD118" s="23"/>
      <c r="AGE118" s="23"/>
      <c r="AGF118" s="23"/>
      <c r="AGG118" s="23"/>
      <c r="AGH118" s="23"/>
      <c r="AGI118" s="23"/>
      <c r="AGJ118" s="23"/>
      <c r="AGK118" s="23"/>
      <c r="AGL118" s="23"/>
      <c r="AGM118" s="23"/>
      <c r="AGN118" s="23"/>
      <c r="AGO118" s="23"/>
      <c r="AGP118" s="23"/>
      <c r="AGQ118" s="23"/>
      <c r="AGR118" s="23"/>
      <c r="AGS118" s="23"/>
      <c r="AGT118" s="23"/>
      <c r="AGU118" s="23"/>
      <c r="AGV118" s="22"/>
      <c r="AGW118" s="23"/>
      <c r="AGX118" s="23"/>
      <c r="AGY118" s="23"/>
      <c r="AGZ118" s="23"/>
      <c r="AHA118" s="23"/>
      <c r="AHB118" s="23"/>
      <c r="AHC118" s="23"/>
      <c r="AHD118" s="23"/>
      <c r="AHE118" s="23"/>
      <c r="AHF118" s="23"/>
      <c r="AHG118" s="23"/>
      <c r="AHH118" s="23"/>
      <c r="AHI118" s="23"/>
      <c r="AHJ118" s="23"/>
      <c r="AHK118" s="23"/>
      <c r="AHL118" s="23"/>
      <c r="AHM118" s="23"/>
      <c r="AHN118" s="23"/>
      <c r="AHO118" s="23"/>
      <c r="AHP118" s="23"/>
      <c r="AHQ118" s="23"/>
      <c r="AHR118" s="22"/>
      <c r="AHS118" s="23"/>
      <c r="AHT118" s="23"/>
      <c r="AHU118" s="23"/>
      <c r="AHV118" s="23"/>
      <c r="AHW118" s="23"/>
      <c r="AHX118" s="23"/>
      <c r="AHY118" s="23"/>
      <c r="AHZ118" s="23"/>
      <c r="AIA118" s="23"/>
      <c r="AIB118" s="23"/>
      <c r="AIC118" s="23"/>
      <c r="AID118" s="23"/>
      <c r="AIE118" s="23"/>
      <c r="AIF118" s="23"/>
      <c r="AIG118" s="23"/>
      <c r="AIH118" s="23"/>
      <c r="AII118" s="23"/>
      <c r="AIJ118" s="23"/>
      <c r="AIK118" s="23"/>
      <c r="AIL118" s="23"/>
      <c r="AIM118" s="23"/>
      <c r="AIN118" s="22"/>
      <c r="AIO118" s="23"/>
      <c r="AIP118" s="23"/>
      <c r="AIQ118" s="23"/>
      <c r="AIR118" s="23"/>
      <c r="AIS118" s="23"/>
      <c r="AIT118" s="23"/>
      <c r="AIU118" s="23"/>
      <c r="AIV118" s="23"/>
      <c r="AIW118" s="23"/>
      <c r="AIX118" s="23"/>
      <c r="AIY118" s="23"/>
      <c r="AIZ118" s="23"/>
      <c r="AJA118" s="23"/>
      <c r="AJB118" s="23"/>
      <c r="AJC118" s="23"/>
      <c r="AJD118" s="23"/>
      <c r="AJE118" s="23"/>
      <c r="AJF118" s="23"/>
      <c r="AJG118" s="23"/>
      <c r="AJH118" s="23"/>
      <c r="AJI118" s="23"/>
      <c r="AJJ118" s="22"/>
      <c r="AJK118" s="23"/>
      <c r="AJL118" s="23"/>
      <c r="AJM118" s="23"/>
      <c r="AJN118" s="23"/>
      <c r="AJO118" s="23"/>
      <c r="AJP118" s="23"/>
      <c r="AJQ118" s="23"/>
      <c r="AJR118" s="23"/>
      <c r="AJS118" s="23"/>
      <c r="AJT118" s="23"/>
      <c r="AJU118" s="23"/>
      <c r="AJV118" s="23"/>
      <c r="AJW118" s="23"/>
      <c r="AJX118" s="23"/>
      <c r="AJY118" s="23"/>
      <c r="AJZ118" s="23"/>
      <c r="AKA118" s="23"/>
      <c r="AKB118" s="23"/>
      <c r="AKC118" s="23"/>
      <c r="AKD118" s="23"/>
      <c r="AKE118" s="23"/>
      <c r="AKF118" s="22"/>
      <c r="AKG118" s="23"/>
      <c r="AKH118" s="23"/>
      <c r="AKI118" s="23"/>
      <c r="AKJ118" s="23"/>
      <c r="AKK118" s="23"/>
      <c r="AKL118" s="23"/>
      <c r="AKM118" s="23"/>
      <c r="AKN118" s="23"/>
      <c r="AKO118" s="23"/>
      <c r="AKP118" s="23"/>
      <c r="AKQ118" s="23"/>
      <c r="AKR118" s="23"/>
      <c r="AKS118" s="23"/>
      <c r="AKT118" s="23"/>
      <c r="AKU118" s="23"/>
      <c r="AKV118" s="23"/>
      <c r="AKW118" s="23"/>
      <c r="AKX118" s="23"/>
      <c r="AKY118" s="23"/>
      <c r="AKZ118" s="23"/>
      <c r="ALA118" s="23"/>
      <c r="ALB118" s="22"/>
      <c r="ALC118" s="23"/>
      <c r="ALD118" s="23"/>
      <c r="ALE118" s="23"/>
      <c r="ALF118" s="23"/>
      <c r="ALG118" s="23"/>
      <c r="ALH118" s="23"/>
      <c r="ALI118" s="23"/>
      <c r="ALJ118" s="23"/>
      <c r="ALK118" s="23"/>
      <c r="ALL118" s="23"/>
      <c r="ALM118" s="23"/>
      <c r="ALN118" s="23"/>
      <c r="ALO118" s="23"/>
      <c r="ALP118" s="23"/>
      <c r="ALQ118" s="23"/>
      <c r="ALR118" s="23"/>
      <c r="ALS118" s="23"/>
      <c r="ALT118" s="23"/>
      <c r="ALU118" s="23"/>
      <c r="ALV118" s="23"/>
      <c r="ALW118" s="23"/>
      <c r="ALX118" s="22"/>
      <c r="ALY118" s="23"/>
      <c r="ALZ118" s="23"/>
      <c r="AMA118" s="23"/>
      <c r="AMB118" s="23"/>
      <c r="AMC118" s="23"/>
      <c r="AMD118" s="23"/>
      <c r="AME118" s="23"/>
      <c r="AMF118" s="23"/>
      <c r="AMG118" s="23"/>
      <c r="AMH118" s="23"/>
      <c r="AMI118" s="23"/>
      <c r="AMJ118" s="23"/>
      <c r="AMK118" s="23"/>
      <c r="AML118" s="23"/>
      <c r="AMM118" s="23"/>
      <c r="AMN118" s="23"/>
      <c r="AMO118" s="23"/>
      <c r="AMP118" s="23"/>
      <c r="AMQ118" s="23"/>
      <c r="AMR118" s="23"/>
      <c r="AMS118" s="23"/>
      <c r="AMT118" s="22"/>
      <c r="AMU118" s="23"/>
      <c r="AMV118" s="23"/>
      <c r="AMW118" s="23"/>
      <c r="AMX118" s="23"/>
      <c r="AMY118" s="23"/>
      <c r="AMZ118" s="23"/>
      <c r="ANA118" s="23"/>
      <c r="ANB118" s="23"/>
      <c r="ANC118" s="23"/>
      <c r="AND118" s="23"/>
      <c r="ANE118" s="23"/>
      <c r="ANF118" s="23"/>
      <c r="ANG118" s="23"/>
      <c r="ANH118" s="23"/>
      <c r="ANI118" s="23"/>
      <c r="ANJ118" s="23"/>
      <c r="ANK118" s="23"/>
      <c r="ANL118" s="23"/>
      <c r="ANM118" s="23"/>
      <c r="ANN118" s="23"/>
      <c r="ANO118" s="23"/>
      <c r="ANP118" s="22"/>
      <c r="ANQ118" s="23"/>
      <c r="ANR118" s="23"/>
      <c r="ANS118" s="23"/>
      <c r="ANT118" s="23"/>
      <c r="ANU118" s="23"/>
      <c r="ANV118" s="23"/>
      <c r="ANW118" s="23"/>
      <c r="ANX118" s="23"/>
      <c r="ANY118" s="23"/>
      <c r="ANZ118" s="23"/>
      <c r="AOA118" s="23"/>
      <c r="AOB118" s="23"/>
      <c r="AOC118" s="23"/>
      <c r="AOD118" s="23"/>
      <c r="AOE118" s="23"/>
      <c r="AOF118" s="23"/>
      <c r="AOG118" s="23"/>
      <c r="AOH118" s="23"/>
      <c r="AOI118" s="23"/>
      <c r="AOJ118" s="23"/>
      <c r="AOK118" s="23"/>
      <c r="AOL118" s="22"/>
      <c r="AOM118" s="23"/>
      <c r="AON118" s="23"/>
      <c r="AOO118" s="23"/>
      <c r="AOP118" s="23"/>
      <c r="AOQ118" s="23"/>
      <c r="AOR118" s="23"/>
      <c r="AOS118" s="23"/>
      <c r="AOT118" s="23"/>
      <c r="AOU118" s="23"/>
      <c r="AOV118" s="23"/>
      <c r="AOW118" s="23"/>
      <c r="AOX118" s="23"/>
      <c r="AOY118" s="23"/>
      <c r="AOZ118" s="23"/>
      <c r="APA118" s="23"/>
      <c r="APB118" s="23"/>
      <c r="APC118" s="23"/>
      <c r="APD118" s="23"/>
      <c r="APE118" s="23"/>
      <c r="APF118" s="23"/>
      <c r="APG118" s="23"/>
      <c r="APH118" s="22"/>
      <c r="API118" s="23"/>
      <c r="APJ118" s="23"/>
      <c r="APK118" s="23"/>
      <c r="APL118" s="23"/>
      <c r="APM118" s="23"/>
      <c r="APN118" s="23"/>
      <c r="APO118" s="23"/>
      <c r="APP118" s="23"/>
      <c r="APQ118" s="23"/>
      <c r="APR118" s="23"/>
      <c r="APS118" s="23"/>
      <c r="APT118" s="23"/>
      <c r="APU118" s="23"/>
      <c r="APV118" s="23"/>
      <c r="APW118" s="23"/>
      <c r="APX118" s="23"/>
      <c r="APY118" s="23"/>
      <c r="APZ118" s="23"/>
      <c r="AQA118" s="23"/>
      <c r="AQB118" s="23"/>
      <c r="AQC118" s="23"/>
      <c r="AQD118" s="22"/>
      <c r="AQE118" s="23"/>
      <c r="AQF118" s="23"/>
      <c r="AQG118" s="23"/>
      <c r="AQH118" s="23"/>
      <c r="AQI118" s="23"/>
      <c r="AQJ118" s="23"/>
      <c r="AQK118" s="23"/>
      <c r="AQL118" s="23"/>
      <c r="AQM118" s="23"/>
      <c r="AQN118" s="23"/>
      <c r="AQO118" s="23"/>
      <c r="AQP118" s="23"/>
      <c r="AQQ118" s="23"/>
      <c r="AQR118" s="23"/>
      <c r="AQS118" s="23"/>
      <c r="AQT118" s="23"/>
      <c r="AQU118" s="23"/>
      <c r="AQV118" s="23"/>
      <c r="AQW118" s="23"/>
      <c r="AQX118" s="23"/>
      <c r="AQY118" s="23"/>
      <c r="AQZ118" s="22"/>
      <c r="ARA118" s="23"/>
      <c r="ARB118" s="23"/>
      <c r="ARC118" s="23"/>
      <c r="ARD118" s="23"/>
      <c r="ARE118" s="23"/>
      <c r="ARF118" s="23"/>
      <c r="ARG118" s="23"/>
      <c r="ARH118" s="23"/>
      <c r="ARI118" s="23"/>
      <c r="ARJ118" s="23"/>
      <c r="ARK118" s="23"/>
      <c r="ARL118" s="23"/>
      <c r="ARM118" s="23"/>
      <c r="ARN118" s="23"/>
      <c r="ARO118" s="23"/>
      <c r="ARP118" s="23"/>
      <c r="ARQ118" s="23"/>
      <c r="ARR118" s="23"/>
      <c r="ARS118" s="23"/>
      <c r="ART118" s="23"/>
      <c r="ARU118" s="23"/>
      <c r="ARV118" s="22"/>
      <c r="ARW118" s="23"/>
      <c r="ARX118" s="23"/>
      <c r="ARY118" s="23"/>
      <c r="ARZ118" s="23"/>
      <c r="ASA118" s="23"/>
      <c r="ASB118" s="23"/>
      <c r="ASC118" s="23"/>
      <c r="ASD118" s="23"/>
      <c r="ASE118" s="23"/>
      <c r="ASF118" s="23"/>
      <c r="ASG118" s="23"/>
      <c r="ASH118" s="23"/>
      <c r="ASI118" s="23"/>
      <c r="ASJ118" s="23"/>
      <c r="ASK118" s="23"/>
      <c r="ASL118" s="23"/>
      <c r="ASM118" s="23"/>
      <c r="ASN118" s="23"/>
      <c r="ASO118" s="23"/>
      <c r="ASP118" s="23"/>
      <c r="ASQ118" s="23"/>
      <c r="ASR118" s="22"/>
      <c r="ASS118" s="23"/>
      <c r="AST118" s="23"/>
      <c r="ASU118" s="23"/>
      <c r="ASV118" s="23"/>
      <c r="ASW118" s="23"/>
      <c r="ASX118" s="23"/>
      <c r="ASY118" s="23"/>
      <c r="ASZ118" s="23"/>
      <c r="ATA118" s="23"/>
      <c r="ATB118" s="23"/>
      <c r="ATC118" s="23"/>
      <c r="ATD118" s="23"/>
      <c r="ATE118" s="23"/>
      <c r="ATF118" s="23"/>
      <c r="ATG118" s="23"/>
      <c r="ATH118" s="23"/>
      <c r="ATI118" s="23"/>
      <c r="ATJ118" s="23"/>
      <c r="ATK118" s="23"/>
      <c r="ATL118" s="23"/>
      <c r="ATM118" s="23"/>
      <c r="ATN118" s="22"/>
      <c r="ATO118" s="23"/>
      <c r="ATP118" s="23"/>
      <c r="ATQ118" s="23"/>
      <c r="ATR118" s="23"/>
      <c r="ATS118" s="23"/>
      <c r="ATT118" s="23"/>
      <c r="ATU118" s="23"/>
      <c r="ATV118" s="23"/>
      <c r="ATW118" s="23"/>
      <c r="ATX118" s="23"/>
      <c r="ATY118" s="23"/>
      <c r="ATZ118" s="23"/>
      <c r="AUA118" s="23"/>
      <c r="AUB118" s="23"/>
      <c r="AUC118" s="23"/>
      <c r="AUD118" s="23"/>
      <c r="AUE118" s="23"/>
      <c r="AUF118" s="23"/>
      <c r="AUG118" s="23"/>
      <c r="AUH118" s="23"/>
      <c r="AUI118" s="23"/>
      <c r="AUJ118" s="22"/>
      <c r="AUK118" s="23"/>
      <c r="AUL118" s="23"/>
      <c r="AUM118" s="23"/>
      <c r="AUN118" s="23"/>
      <c r="AUO118" s="23"/>
      <c r="AUP118" s="23"/>
      <c r="AUQ118" s="23"/>
      <c r="AUR118" s="23"/>
      <c r="AUS118" s="23"/>
      <c r="AUT118" s="23"/>
      <c r="AUU118" s="23"/>
      <c r="AUV118" s="23"/>
      <c r="AUW118" s="23"/>
      <c r="AUX118" s="23"/>
      <c r="AUY118" s="23"/>
      <c r="AUZ118" s="23"/>
      <c r="AVA118" s="23"/>
      <c r="AVB118" s="23"/>
      <c r="AVC118" s="23"/>
      <c r="AVD118" s="23"/>
      <c r="AVE118" s="23"/>
      <c r="AVF118" s="22"/>
      <c r="AVG118" s="23"/>
      <c r="AVH118" s="23"/>
      <c r="AVI118" s="23"/>
      <c r="AVJ118" s="23"/>
      <c r="AVK118" s="23"/>
      <c r="AVL118" s="23"/>
      <c r="AVM118" s="23"/>
      <c r="AVN118" s="23"/>
      <c r="AVO118" s="23"/>
      <c r="AVP118" s="23"/>
      <c r="AVQ118" s="23"/>
      <c r="AVR118" s="23"/>
      <c r="AVS118" s="23"/>
      <c r="AVT118" s="23"/>
      <c r="AVU118" s="23"/>
      <c r="AVV118" s="23"/>
      <c r="AVW118" s="23"/>
      <c r="AVX118" s="23"/>
      <c r="AVY118" s="23"/>
      <c r="AVZ118" s="23"/>
      <c r="AWA118" s="23"/>
      <c r="AWB118" s="22"/>
      <c r="AWC118" s="23"/>
      <c r="AWD118" s="23"/>
      <c r="AWE118" s="23"/>
      <c r="AWF118" s="23"/>
      <c r="AWG118" s="23"/>
      <c r="AWH118" s="23"/>
      <c r="AWI118" s="23"/>
      <c r="AWJ118" s="23"/>
      <c r="AWK118" s="23"/>
      <c r="AWL118" s="23"/>
      <c r="AWM118" s="23"/>
      <c r="AWN118" s="23"/>
      <c r="AWO118" s="23"/>
      <c r="AWP118" s="23"/>
      <c r="AWQ118" s="23"/>
      <c r="AWR118" s="23"/>
      <c r="AWS118" s="23"/>
      <c r="AWT118" s="23"/>
      <c r="AWU118" s="23"/>
      <c r="AWV118" s="23"/>
      <c r="AWW118" s="23"/>
      <c r="AWX118" s="22"/>
      <c r="AWY118" s="23"/>
      <c r="AWZ118" s="23"/>
      <c r="AXA118" s="23"/>
      <c r="AXB118" s="23"/>
      <c r="AXC118" s="23"/>
      <c r="AXD118" s="23"/>
      <c r="AXE118" s="23"/>
      <c r="AXF118" s="23"/>
      <c r="AXG118" s="23"/>
      <c r="AXH118" s="23"/>
      <c r="AXI118" s="23"/>
      <c r="AXJ118" s="23"/>
      <c r="AXK118" s="23"/>
      <c r="AXL118" s="23"/>
      <c r="AXM118" s="23"/>
      <c r="AXN118" s="23"/>
      <c r="AXO118" s="23"/>
      <c r="AXP118" s="23"/>
      <c r="AXQ118" s="23"/>
      <c r="AXR118" s="23"/>
      <c r="AXS118" s="23"/>
      <c r="AXT118" s="22"/>
      <c r="AXU118" s="23"/>
      <c r="AXV118" s="23"/>
      <c r="AXW118" s="23"/>
      <c r="AXX118" s="23"/>
      <c r="AXY118" s="23"/>
      <c r="AXZ118" s="23"/>
      <c r="AYA118" s="23"/>
      <c r="AYB118" s="23"/>
      <c r="AYC118" s="23"/>
      <c r="AYD118" s="23"/>
      <c r="AYE118" s="23"/>
      <c r="AYF118" s="23"/>
      <c r="AYG118" s="23"/>
      <c r="AYH118" s="23"/>
      <c r="AYI118" s="23"/>
      <c r="AYJ118" s="23"/>
      <c r="AYK118" s="23"/>
      <c r="AYL118" s="23"/>
      <c r="AYM118" s="23"/>
      <c r="AYN118" s="23"/>
      <c r="AYO118" s="23"/>
      <c r="AYP118" s="22"/>
      <c r="AYQ118" s="23"/>
      <c r="AYR118" s="23"/>
      <c r="AYS118" s="23"/>
      <c r="AYT118" s="23"/>
      <c r="AYU118" s="23"/>
      <c r="AYV118" s="23"/>
      <c r="AYW118" s="23"/>
      <c r="AYX118" s="23"/>
      <c r="AYY118" s="23"/>
      <c r="AYZ118" s="23"/>
      <c r="AZA118" s="23"/>
      <c r="AZB118" s="23"/>
      <c r="AZC118" s="23"/>
      <c r="AZD118" s="23"/>
      <c r="AZE118" s="23"/>
      <c r="AZF118" s="23"/>
      <c r="AZG118" s="23"/>
      <c r="AZH118" s="23"/>
      <c r="AZI118" s="23"/>
      <c r="AZJ118" s="23"/>
      <c r="AZK118" s="23"/>
      <c r="AZL118" s="22"/>
      <c r="AZM118" s="23"/>
      <c r="AZN118" s="23"/>
      <c r="AZO118" s="23"/>
      <c r="AZP118" s="23"/>
      <c r="AZQ118" s="23"/>
      <c r="AZR118" s="23"/>
      <c r="AZS118" s="23"/>
      <c r="AZT118" s="23"/>
      <c r="AZU118" s="23"/>
      <c r="AZV118" s="23"/>
      <c r="AZW118" s="23"/>
      <c r="AZX118" s="23"/>
      <c r="AZY118" s="23"/>
      <c r="AZZ118" s="23"/>
      <c r="BAA118" s="23"/>
      <c r="BAB118" s="23"/>
      <c r="BAC118" s="23"/>
      <c r="BAD118" s="23"/>
      <c r="BAE118" s="23"/>
      <c r="BAF118" s="23"/>
      <c r="BAG118" s="23"/>
      <c r="BAH118" s="22"/>
      <c r="BAI118" s="23"/>
      <c r="BAJ118" s="23"/>
      <c r="BAK118" s="23"/>
      <c r="BAL118" s="23"/>
      <c r="BAM118" s="23"/>
      <c r="BAN118" s="23"/>
      <c r="BAO118" s="23"/>
      <c r="BAP118" s="23"/>
      <c r="BAQ118" s="23"/>
      <c r="BAR118" s="23"/>
      <c r="BAS118" s="23"/>
      <c r="BAT118" s="23"/>
      <c r="BAU118" s="23"/>
      <c r="BAV118" s="23"/>
      <c r="BAW118" s="23"/>
      <c r="BAX118" s="23"/>
      <c r="BAY118" s="23"/>
      <c r="BAZ118" s="23"/>
      <c r="BBA118" s="23"/>
      <c r="BBB118" s="23"/>
      <c r="BBC118" s="23"/>
      <c r="BBD118" s="22"/>
      <c r="BBE118" s="23"/>
      <c r="BBF118" s="23"/>
      <c r="BBG118" s="23"/>
      <c r="BBH118" s="23"/>
      <c r="BBI118" s="23"/>
      <c r="BBJ118" s="23"/>
      <c r="BBK118" s="23"/>
      <c r="BBL118" s="23"/>
      <c r="BBM118" s="23"/>
      <c r="BBN118" s="23"/>
      <c r="BBO118" s="23"/>
      <c r="BBP118" s="23"/>
      <c r="BBQ118" s="23"/>
      <c r="BBR118" s="23"/>
      <c r="BBS118" s="23"/>
      <c r="BBT118" s="23"/>
      <c r="BBU118" s="23"/>
      <c r="BBV118" s="23"/>
      <c r="BBW118" s="23"/>
      <c r="BBX118" s="23"/>
      <c r="BBY118" s="23"/>
      <c r="BBZ118" s="22"/>
      <c r="BCA118" s="23"/>
      <c r="BCB118" s="23"/>
      <c r="BCC118" s="23"/>
      <c r="BCD118" s="23"/>
      <c r="BCE118" s="23"/>
      <c r="BCF118" s="23"/>
      <c r="BCG118" s="23"/>
      <c r="BCH118" s="23"/>
      <c r="BCI118" s="23"/>
      <c r="BCJ118" s="23"/>
      <c r="BCK118" s="23"/>
      <c r="BCL118" s="23"/>
      <c r="BCM118" s="23"/>
      <c r="BCN118" s="23"/>
      <c r="BCO118" s="23"/>
      <c r="BCP118" s="23"/>
      <c r="BCQ118" s="23"/>
      <c r="BCR118" s="23"/>
      <c r="BCS118" s="23"/>
      <c r="BCT118" s="23"/>
      <c r="BCU118" s="23"/>
      <c r="BCV118" s="22"/>
      <c r="BCW118" s="23"/>
      <c r="BCX118" s="23"/>
      <c r="BCY118" s="23"/>
      <c r="BCZ118" s="23"/>
      <c r="BDA118" s="23"/>
      <c r="BDB118" s="23"/>
      <c r="BDC118" s="23"/>
      <c r="BDD118" s="23"/>
      <c r="BDE118" s="23"/>
      <c r="BDF118" s="23"/>
      <c r="BDG118" s="23"/>
      <c r="BDH118" s="23"/>
      <c r="BDI118" s="23"/>
      <c r="BDJ118" s="23"/>
      <c r="BDK118" s="23"/>
      <c r="BDL118" s="23"/>
      <c r="BDM118" s="23"/>
      <c r="BDN118" s="23"/>
      <c r="BDO118" s="23"/>
      <c r="BDP118" s="23"/>
      <c r="BDQ118" s="23"/>
      <c r="BDR118" s="22"/>
      <c r="BDS118" s="23"/>
      <c r="BDT118" s="23"/>
      <c r="BDU118" s="23"/>
      <c r="BDV118" s="23"/>
      <c r="BDW118" s="23"/>
      <c r="BDX118" s="23"/>
      <c r="BDY118" s="23"/>
      <c r="BDZ118" s="23"/>
      <c r="BEA118" s="23"/>
      <c r="BEB118" s="23"/>
      <c r="BEC118" s="23"/>
      <c r="BED118" s="23"/>
      <c r="BEE118" s="23"/>
      <c r="BEF118" s="23"/>
      <c r="BEG118" s="23"/>
      <c r="BEH118" s="23"/>
      <c r="BEI118" s="23"/>
      <c r="BEJ118" s="23"/>
      <c r="BEK118" s="23"/>
      <c r="BEL118" s="23"/>
      <c r="BEM118" s="23"/>
      <c r="BEN118" s="22"/>
      <c r="BEO118" s="23"/>
      <c r="BEP118" s="23"/>
      <c r="BEQ118" s="23"/>
      <c r="BER118" s="23"/>
      <c r="BES118" s="23"/>
      <c r="BET118" s="23"/>
      <c r="BEU118" s="23"/>
      <c r="BEV118" s="23"/>
      <c r="BEW118" s="23"/>
      <c r="BEX118" s="23"/>
      <c r="BEY118" s="23"/>
      <c r="BEZ118" s="23"/>
      <c r="BFA118" s="23"/>
      <c r="BFB118" s="23"/>
      <c r="BFC118" s="23"/>
      <c r="BFD118" s="23"/>
      <c r="BFE118" s="23"/>
      <c r="BFF118" s="23"/>
      <c r="BFG118" s="23"/>
      <c r="BFH118" s="23"/>
      <c r="BFI118" s="23"/>
      <c r="BFJ118" s="22"/>
      <c r="BFK118" s="23"/>
      <c r="BFL118" s="23"/>
      <c r="BFM118" s="23"/>
      <c r="BFN118" s="23"/>
      <c r="BFO118" s="23"/>
      <c r="BFP118" s="23"/>
      <c r="BFQ118" s="23"/>
      <c r="BFR118" s="23"/>
      <c r="BFS118" s="23"/>
      <c r="BFT118" s="23"/>
      <c r="BFU118" s="23"/>
      <c r="BFV118" s="23"/>
      <c r="BFW118" s="23"/>
      <c r="BFX118" s="23"/>
      <c r="BFY118" s="23"/>
      <c r="BFZ118" s="23"/>
      <c r="BGA118" s="23"/>
      <c r="BGB118" s="23"/>
      <c r="BGC118" s="23"/>
      <c r="BGD118" s="23"/>
      <c r="BGE118" s="23"/>
      <c r="BGF118" s="22"/>
      <c r="BGG118" s="23"/>
      <c r="BGH118" s="23"/>
      <c r="BGI118" s="23"/>
      <c r="BGJ118" s="23"/>
      <c r="BGK118" s="23"/>
      <c r="BGL118" s="23"/>
      <c r="BGM118" s="23"/>
      <c r="BGN118" s="23"/>
      <c r="BGO118" s="23"/>
      <c r="BGP118" s="23"/>
      <c r="BGQ118" s="23"/>
      <c r="BGR118" s="23"/>
      <c r="BGS118" s="23"/>
      <c r="BGT118" s="23"/>
      <c r="BGU118" s="23"/>
      <c r="BGV118" s="23"/>
      <c r="BGW118" s="23"/>
      <c r="BGX118" s="23"/>
      <c r="BGY118" s="23"/>
      <c r="BGZ118" s="23"/>
      <c r="BHA118" s="23"/>
      <c r="BHB118" s="22"/>
      <c r="BHC118" s="23"/>
      <c r="BHD118" s="23"/>
      <c r="BHE118" s="23"/>
      <c r="BHF118" s="23"/>
      <c r="BHG118" s="23"/>
      <c r="BHH118" s="23"/>
      <c r="BHI118" s="23"/>
      <c r="BHJ118" s="23"/>
      <c r="BHK118" s="23"/>
      <c r="BHL118" s="23"/>
      <c r="BHM118" s="23"/>
      <c r="BHN118" s="23"/>
      <c r="BHO118" s="23"/>
      <c r="BHP118" s="23"/>
      <c r="BHQ118" s="23"/>
      <c r="BHR118" s="23"/>
      <c r="BHS118" s="23"/>
      <c r="BHT118" s="23"/>
      <c r="BHU118" s="23"/>
      <c r="BHV118" s="23"/>
      <c r="BHW118" s="23"/>
      <c r="BHX118" s="22"/>
      <c r="BHY118" s="23"/>
      <c r="BHZ118" s="23"/>
      <c r="BIA118" s="23"/>
      <c r="BIB118" s="23"/>
      <c r="BIC118" s="23"/>
      <c r="BID118" s="23"/>
      <c r="BIE118" s="23"/>
      <c r="BIF118" s="23"/>
      <c r="BIG118" s="23"/>
      <c r="BIH118" s="23"/>
      <c r="BII118" s="23"/>
      <c r="BIJ118" s="23"/>
      <c r="BIK118" s="23"/>
      <c r="BIL118" s="23"/>
      <c r="BIM118" s="23"/>
      <c r="BIN118" s="23"/>
      <c r="BIO118" s="23"/>
      <c r="BIP118" s="23"/>
      <c r="BIQ118" s="23"/>
      <c r="BIR118" s="23"/>
      <c r="BIS118" s="23"/>
      <c r="BIT118" s="22"/>
      <c r="BIU118" s="23"/>
      <c r="BIV118" s="23"/>
      <c r="BIW118" s="23"/>
      <c r="BIX118" s="23"/>
      <c r="BIY118" s="23"/>
      <c r="BIZ118" s="23"/>
      <c r="BJA118" s="23"/>
      <c r="BJB118" s="23"/>
      <c r="BJC118" s="23"/>
      <c r="BJD118" s="23"/>
      <c r="BJE118" s="23"/>
      <c r="BJF118" s="23"/>
      <c r="BJG118" s="23"/>
      <c r="BJH118" s="23"/>
      <c r="BJI118" s="23"/>
      <c r="BJJ118" s="23"/>
      <c r="BJK118" s="23"/>
      <c r="BJL118" s="23"/>
      <c r="BJM118" s="23"/>
      <c r="BJN118" s="23"/>
      <c r="BJO118" s="23"/>
      <c r="BJP118" s="22"/>
      <c r="BJQ118" s="23"/>
      <c r="BJR118" s="23"/>
      <c r="BJS118" s="23"/>
      <c r="BJT118" s="23"/>
      <c r="BJU118" s="23"/>
      <c r="BJV118" s="23"/>
      <c r="BJW118" s="23"/>
      <c r="BJX118" s="23"/>
      <c r="BJY118" s="23"/>
      <c r="BJZ118" s="23"/>
      <c r="BKA118" s="23"/>
      <c r="BKB118" s="23"/>
      <c r="BKC118" s="23"/>
      <c r="BKD118" s="23"/>
      <c r="BKE118" s="23"/>
      <c r="BKF118" s="23"/>
      <c r="BKG118" s="23"/>
      <c r="BKH118" s="23"/>
      <c r="BKI118" s="23"/>
      <c r="BKJ118" s="23"/>
      <c r="BKK118" s="23"/>
      <c r="BKL118" s="22"/>
      <c r="BKM118" s="23"/>
      <c r="BKN118" s="23"/>
      <c r="BKO118" s="23"/>
      <c r="BKP118" s="23"/>
      <c r="BKQ118" s="23"/>
      <c r="BKR118" s="23"/>
      <c r="BKS118" s="23"/>
      <c r="BKT118" s="23"/>
      <c r="BKU118" s="23"/>
      <c r="BKV118" s="23"/>
      <c r="BKW118" s="23"/>
      <c r="BKX118" s="23"/>
      <c r="BKY118" s="23"/>
      <c r="BKZ118" s="23"/>
      <c r="BLA118" s="23"/>
      <c r="BLB118" s="23"/>
      <c r="BLC118" s="23"/>
      <c r="BLD118" s="23"/>
      <c r="BLE118" s="23"/>
      <c r="BLF118" s="23"/>
      <c r="BLG118" s="23"/>
      <c r="BLH118" s="22"/>
      <c r="BLI118" s="23"/>
      <c r="BLJ118" s="23"/>
      <c r="BLK118" s="23"/>
      <c r="BLL118" s="23"/>
      <c r="BLM118" s="23"/>
      <c r="BLN118" s="23"/>
      <c r="BLO118" s="23"/>
      <c r="BLP118" s="23"/>
      <c r="BLQ118" s="23"/>
      <c r="BLR118" s="23"/>
      <c r="BLS118" s="23"/>
      <c r="BLT118" s="23"/>
      <c r="BLU118" s="23"/>
      <c r="BLV118" s="23"/>
      <c r="BLW118" s="23"/>
      <c r="BLX118" s="23"/>
      <c r="BLY118" s="23"/>
      <c r="BLZ118" s="23"/>
      <c r="BMA118" s="23"/>
      <c r="BMB118" s="23"/>
      <c r="BMC118" s="23"/>
      <c r="BMD118" s="22"/>
      <c r="BME118" s="23"/>
      <c r="BMF118" s="23"/>
      <c r="BMG118" s="23"/>
      <c r="BMH118" s="23"/>
      <c r="BMI118" s="23"/>
      <c r="BMJ118" s="23"/>
      <c r="BMK118" s="23"/>
      <c r="BML118" s="23"/>
      <c r="BMM118" s="23"/>
      <c r="BMN118" s="23"/>
      <c r="BMO118" s="23"/>
      <c r="BMP118" s="23"/>
      <c r="BMQ118" s="23"/>
      <c r="BMR118" s="23"/>
      <c r="BMS118" s="23"/>
      <c r="BMT118" s="23"/>
      <c r="BMU118" s="23"/>
      <c r="BMV118" s="23"/>
      <c r="BMW118" s="23"/>
      <c r="BMX118" s="23"/>
      <c r="BMY118" s="23"/>
      <c r="BMZ118" s="22"/>
      <c r="BNA118" s="23"/>
      <c r="BNB118" s="23"/>
      <c r="BNC118" s="23"/>
      <c r="BND118" s="23"/>
      <c r="BNE118" s="23"/>
      <c r="BNF118" s="23"/>
      <c r="BNG118" s="23"/>
      <c r="BNH118" s="23"/>
      <c r="BNI118" s="23"/>
      <c r="BNJ118" s="23"/>
      <c r="BNK118" s="23"/>
      <c r="BNL118" s="23"/>
      <c r="BNM118" s="23"/>
      <c r="BNN118" s="23"/>
      <c r="BNO118" s="23"/>
      <c r="BNP118" s="23"/>
      <c r="BNQ118" s="23"/>
      <c r="BNR118" s="23"/>
      <c r="BNS118" s="23"/>
      <c r="BNT118" s="23"/>
      <c r="BNU118" s="23"/>
      <c r="BNV118" s="22"/>
      <c r="BNW118" s="23"/>
      <c r="BNX118" s="23"/>
      <c r="BNY118" s="23"/>
      <c r="BNZ118" s="23"/>
      <c r="BOA118" s="23"/>
      <c r="BOB118" s="23"/>
      <c r="BOC118" s="23"/>
      <c r="BOD118" s="23"/>
      <c r="BOE118" s="23"/>
      <c r="BOF118" s="23"/>
      <c r="BOG118" s="23"/>
      <c r="BOH118" s="23"/>
      <c r="BOI118" s="23"/>
      <c r="BOJ118" s="23"/>
      <c r="BOK118" s="23"/>
      <c r="BOL118" s="23"/>
      <c r="BOM118" s="23"/>
      <c r="BON118" s="23"/>
      <c r="BOO118" s="23"/>
      <c r="BOP118" s="23"/>
      <c r="BOQ118" s="23"/>
      <c r="BOR118" s="22"/>
      <c r="BOS118" s="23"/>
      <c r="BOT118" s="23"/>
      <c r="BOU118" s="23"/>
      <c r="BOV118" s="23"/>
      <c r="BOW118" s="23"/>
      <c r="BOX118" s="23"/>
      <c r="BOY118" s="23"/>
      <c r="BOZ118" s="23"/>
      <c r="BPA118" s="23"/>
      <c r="BPB118" s="23"/>
      <c r="BPC118" s="23"/>
      <c r="BPD118" s="23"/>
      <c r="BPE118" s="23"/>
      <c r="BPF118" s="23"/>
      <c r="BPG118" s="23"/>
      <c r="BPH118" s="23"/>
      <c r="BPI118" s="23"/>
      <c r="BPJ118" s="23"/>
      <c r="BPK118" s="23"/>
      <c r="BPL118" s="23"/>
      <c r="BPM118" s="23"/>
      <c r="BPN118" s="22"/>
      <c r="BPO118" s="23"/>
      <c r="BPP118" s="23"/>
      <c r="BPQ118" s="23"/>
      <c r="BPR118" s="23"/>
      <c r="BPS118" s="23"/>
      <c r="BPT118" s="23"/>
      <c r="BPU118" s="23"/>
      <c r="BPV118" s="23"/>
      <c r="BPW118" s="23"/>
      <c r="BPX118" s="23"/>
      <c r="BPY118" s="23"/>
      <c r="BPZ118" s="23"/>
      <c r="BQA118" s="23"/>
      <c r="BQB118" s="23"/>
      <c r="BQC118" s="23"/>
      <c r="BQD118" s="23"/>
      <c r="BQE118" s="23"/>
      <c r="BQF118" s="23"/>
      <c r="BQG118" s="23"/>
      <c r="BQH118" s="23"/>
      <c r="BQI118" s="23"/>
      <c r="BQJ118" s="22"/>
      <c r="BQK118" s="23"/>
      <c r="BQL118" s="23"/>
      <c r="BQM118" s="23"/>
      <c r="BQN118" s="23"/>
      <c r="BQO118" s="23"/>
      <c r="BQP118" s="23"/>
      <c r="BQQ118" s="23"/>
      <c r="BQR118" s="23"/>
      <c r="BQS118" s="23"/>
      <c r="BQT118" s="23"/>
      <c r="BQU118" s="23"/>
      <c r="BQV118" s="23"/>
      <c r="BQW118" s="23"/>
      <c r="BQX118" s="23"/>
      <c r="BQY118" s="23"/>
      <c r="BQZ118" s="23"/>
      <c r="BRA118" s="23"/>
      <c r="BRB118" s="23"/>
      <c r="BRC118" s="23"/>
      <c r="BRD118" s="23"/>
      <c r="BRE118" s="23"/>
      <c r="BRF118" s="22"/>
      <c r="BRG118" s="23"/>
      <c r="BRH118" s="23"/>
      <c r="BRI118" s="23"/>
      <c r="BRJ118" s="23"/>
      <c r="BRK118" s="23"/>
      <c r="BRL118" s="23"/>
      <c r="BRM118" s="23"/>
      <c r="BRN118" s="23"/>
      <c r="BRO118" s="23"/>
      <c r="BRP118" s="23"/>
      <c r="BRQ118" s="23"/>
      <c r="BRR118" s="23"/>
      <c r="BRS118" s="23"/>
      <c r="BRT118" s="23"/>
      <c r="BRU118" s="23"/>
      <c r="BRV118" s="23"/>
      <c r="BRW118" s="23"/>
      <c r="BRX118" s="23"/>
      <c r="BRY118" s="23"/>
      <c r="BRZ118" s="23"/>
      <c r="BSA118" s="23"/>
      <c r="BSB118" s="22"/>
      <c r="BSC118" s="23"/>
      <c r="BSD118" s="23"/>
      <c r="BSE118" s="23"/>
      <c r="BSF118" s="23"/>
      <c r="BSG118" s="23"/>
      <c r="BSH118" s="23"/>
      <c r="BSI118" s="23"/>
      <c r="BSJ118" s="23"/>
      <c r="BSK118" s="23"/>
      <c r="BSL118" s="23"/>
      <c r="BSM118" s="23"/>
      <c r="BSN118" s="23"/>
      <c r="BSO118" s="23"/>
      <c r="BSP118" s="23"/>
      <c r="BSQ118" s="23"/>
      <c r="BSR118" s="23"/>
      <c r="BSS118" s="23"/>
      <c r="BST118" s="23"/>
      <c r="BSU118" s="23"/>
      <c r="BSV118" s="23"/>
      <c r="BSW118" s="23"/>
      <c r="BSX118" s="22"/>
      <c r="BSY118" s="23"/>
      <c r="BSZ118" s="23"/>
      <c r="BTA118" s="23"/>
      <c r="BTB118" s="23"/>
      <c r="BTC118" s="23"/>
      <c r="BTD118" s="23"/>
      <c r="BTE118" s="23"/>
      <c r="BTF118" s="23"/>
      <c r="BTG118" s="23"/>
      <c r="BTH118" s="23"/>
      <c r="BTI118" s="23"/>
      <c r="BTJ118" s="23"/>
      <c r="BTK118" s="23"/>
      <c r="BTL118" s="23"/>
      <c r="BTM118" s="23"/>
      <c r="BTN118" s="23"/>
      <c r="BTO118" s="23"/>
      <c r="BTP118" s="23"/>
      <c r="BTQ118" s="23"/>
      <c r="BTR118" s="23"/>
      <c r="BTS118" s="23"/>
      <c r="BTT118" s="22"/>
      <c r="BTU118" s="23"/>
      <c r="BTV118" s="23"/>
      <c r="BTW118" s="23"/>
      <c r="BTX118" s="23"/>
      <c r="BTY118" s="23"/>
      <c r="BTZ118" s="23"/>
      <c r="BUA118" s="23"/>
      <c r="BUB118" s="23"/>
      <c r="BUC118" s="23"/>
      <c r="BUD118" s="23"/>
      <c r="BUE118" s="23"/>
      <c r="BUF118" s="23"/>
      <c r="BUG118" s="23"/>
      <c r="BUH118" s="23"/>
      <c r="BUI118" s="23"/>
      <c r="BUJ118" s="23"/>
      <c r="BUK118" s="23"/>
      <c r="BUL118" s="23"/>
      <c r="BUM118" s="23"/>
      <c r="BUN118" s="23"/>
      <c r="BUO118" s="23"/>
      <c r="BUP118" s="22"/>
      <c r="BUQ118" s="23"/>
      <c r="BUR118" s="23"/>
      <c r="BUS118" s="23"/>
      <c r="BUT118" s="23"/>
      <c r="BUU118" s="23"/>
      <c r="BUV118" s="23"/>
      <c r="BUW118" s="23"/>
      <c r="BUX118" s="23"/>
      <c r="BUY118" s="23"/>
      <c r="BUZ118" s="23"/>
      <c r="BVA118" s="23"/>
      <c r="BVB118" s="23"/>
      <c r="BVC118" s="23"/>
      <c r="BVD118" s="23"/>
      <c r="BVE118" s="23"/>
      <c r="BVF118" s="23"/>
      <c r="BVG118" s="23"/>
      <c r="BVH118" s="23"/>
      <c r="BVI118" s="23"/>
      <c r="BVJ118" s="23"/>
      <c r="BVK118" s="23"/>
      <c r="BVL118" s="22"/>
      <c r="BVM118" s="23"/>
      <c r="BVN118" s="23"/>
      <c r="BVO118" s="23"/>
      <c r="BVP118" s="23"/>
      <c r="BVQ118" s="23"/>
      <c r="BVR118" s="23"/>
      <c r="BVS118" s="23"/>
      <c r="BVT118" s="23"/>
      <c r="BVU118" s="23"/>
      <c r="BVV118" s="23"/>
      <c r="BVW118" s="23"/>
      <c r="BVX118" s="23"/>
      <c r="BVY118" s="23"/>
      <c r="BVZ118" s="23"/>
      <c r="BWA118" s="23"/>
      <c r="BWB118" s="23"/>
      <c r="BWC118" s="23"/>
      <c r="BWD118" s="23"/>
      <c r="BWE118" s="23"/>
      <c r="BWF118" s="23"/>
      <c r="BWG118" s="23"/>
      <c r="BWH118" s="22"/>
      <c r="BWI118" s="23"/>
      <c r="BWJ118" s="23"/>
      <c r="BWK118" s="23"/>
      <c r="BWL118" s="23"/>
      <c r="BWM118" s="23"/>
      <c r="BWN118" s="23"/>
      <c r="BWO118" s="23"/>
      <c r="BWP118" s="23"/>
      <c r="BWQ118" s="23"/>
      <c r="BWR118" s="23"/>
      <c r="BWS118" s="23"/>
      <c r="BWT118" s="23"/>
      <c r="BWU118" s="23"/>
      <c r="BWV118" s="23"/>
      <c r="BWW118" s="23"/>
      <c r="BWX118" s="23"/>
      <c r="BWY118" s="23"/>
      <c r="BWZ118" s="23"/>
      <c r="BXA118" s="23"/>
      <c r="BXB118" s="23"/>
      <c r="BXC118" s="23"/>
      <c r="BXD118" s="22"/>
      <c r="BXE118" s="23"/>
      <c r="BXF118" s="23"/>
      <c r="BXG118" s="23"/>
      <c r="BXH118" s="23"/>
      <c r="BXI118" s="23"/>
      <c r="BXJ118" s="23"/>
      <c r="BXK118" s="23"/>
      <c r="BXL118" s="23"/>
      <c r="BXM118" s="23"/>
      <c r="BXN118" s="23"/>
      <c r="BXO118" s="23"/>
      <c r="BXP118" s="23"/>
      <c r="BXQ118" s="23"/>
      <c r="BXR118" s="23"/>
      <c r="BXS118" s="23"/>
      <c r="BXT118" s="23"/>
      <c r="BXU118" s="23"/>
      <c r="BXV118" s="23"/>
      <c r="BXW118" s="23"/>
      <c r="BXX118" s="23"/>
      <c r="BXY118" s="23"/>
      <c r="BXZ118" s="22"/>
      <c r="BYA118" s="23"/>
      <c r="BYB118" s="23"/>
      <c r="BYC118" s="23"/>
      <c r="BYD118" s="23"/>
      <c r="BYE118" s="23"/>
      <c r="BYF118" s="23"/>
      <c r="BYG118" s="23"/>
      <c r="BYH118" s="23"/>
      <c r="BYI118" s="23"/>
      <c r="BYJ118" s="23"/>
      <c r="BYK118" s="23"/>
      <c r="BYL118" s="23"/>
      <c r="BYM118" s="23"/>
      <c r="BYN118" s="23"/>
      <c r="BYO118" s="23"/>
      <c r="BYP118" s="23"/>
      <c r="BYQ118" s="23"/>
      <c r="BYR118" s="23"/>
      <c r="BYS118" s="23"/>
      <c r="BYT118" s="23"/>
      <c r="BYU118" s="23"/>
      <c r="BYV118" s="22"/>
      <c r="BYW118" s="23"/>
      <c r="BYX118" s="23"/>
      <c r="BYY118" s="23"/>
      <c r="BYZ118" s="23"/>
      <c r="BZA118" s="23"/>
      <c r="BZB118" s="23"/>
      <c r="BZC118" s="23"/>
      <c r="BZD118" s="23"/>
      <c r="BZE118" s="23"/>
      <c r="BZF118" s="23"/>
      <c r="BZG118" s="23"/>
      <c r="BZH118" s="23"/>
      <c r="BZI118" s="23"/>
      <c r="BZJ118" s="23"/>
      <c r="BZK118" s="23"/>
      <c r="BZL118" s="23"/>
      <c r="BZM118" s="23"/>
      <c r="BZN118" s="23"/>
      <c r="BZO118" s="23"/>
      <c r="BZP118" s="23"/>
      <c r="BZQ118" s="23"/>
      <c r="BZR118" s="22"/>
      <c r="BZS118" s="23"/>
      <c r="BZT118" s="23"/>
      <c r="BZU118" s="23"/>
      <c r="BZV118" s="23"/>
      <c r="BZW118" s="23"/>
      <c r="BZX118" s="23"/>
      <c r="BZY118" s="23"/>
      <c r="BZZ118" s="23"/>
      <c r="CAA118" s="23"/>
      <c r="CAB118" s="23"/>
      <c r="CAC118" s="23"/>
      <c r="CAD118" s="23"/>
      <c r="CAE118" s="23"/>
      <c r="CAF118" s="23"/>
      <c r="CAG118" s="23"/>
      <c r="CAH118" s="23"/>
      <c r="CAI118" s="23"/>
      <c r="CAJ118" s="23"/>
      <c r="CAK118" s="23"/>
      <c r="CAL118" s="23"/>
      <c r="CAM118" s="23"/>
      <c r="CAN118" s="22"/>
      <c r="CAO118" s="23"/>
      <c r="CAP118" s="23"/>
      <c r="CAQ118" s="23"/>
      <c r="CAR118" s="23"/>
      <c r="CAS118" s="23"/>
      <c r="CAT118" s="23"/>
      <c r="CAU118" s="23"/>
      <c r="CAV118" s="23"/>
      <c r="CAW118" s="23"/>
      <c r="CAX118" s="23"/>
      <c r="CAY118" s="23"/>
      <c r="CAZ118" s="23"/>
      <c r="CBA118" s="23"/>
      <c r="CBB118" s="23"/>
      <c r="CBC118" s="23"/>
      <c r="CBD118" s="23"/>
      <c r="CBE118" s="23"/>
      <c r="CBF118" s="23"/>
      <c r="CBG118" s="23"/>
      <c r="CBH118" s="23"/>
      <c r="CBI118" s="23"/>
      <c r="CBJ118" s="22"/>
      <c r="CBK118" s="23"/>
      <c r="CBL118" s="23"/>
      <c r="CBM118" s="23"/>
      <c r="CBN118" s="23"/>
      <c r="CBO118" s="23"/>
      <c r="CBP118" s="23"/>
      <c r="CBQ118" s="23"/>
      <c r="CBR118" s="23"/>
      <c r="CBS118" s="23"/>
      <c r="CBT118" s="23"/>
      <c r="CBU118" s="23"/>
      <c r="CBV118" s="23"/>
      <c r="CBW118" s="23"/>
      <c r="CBX118" s="23"/>
      <c r="CBY118" s="23"/>
      <c r="CBZ118" s="23"/>
      <c r="CCA118" s="23"/>
      <c r="CCB118" s="23"/>
      <c r="CCC118" s="23"/>
      <c r="CCD118" s="23"/>
      <c r="CCE118" s="23"/>
      <c r="CCF118" s="22"/>
      <c r="CCG118" s="23"/>
      <c r="CCH118" s="23"/>
      <c r="CCI118" s="23"/>
      <c r="CCJ118" s="23"/>
      <c r="CCK118" s="23"/>
      <c r="CCL118" s="23"/>
      <c r="CCM118" s="23"/>
      <c r="CCN118" s="23"/>
      <c r="CCO118" s="23"/>
      <c r="CCP118" s="23"/>
      <c r="CCQ118" s="23"/>
      <c r="CCR118" s="23"/>
      <c r="CCS118" s="23"/>
      <c r="CCT118" s="23"/>
      <c r="CCU118" s="23"/>
      <c r="CCV118" s="23"/>
      <c r="CCW118" s="23"/>
      <c r="CCX118" s="23"/>
      <c r="CCY118" s="23"/>
      <c r="CCZ118" s="23"/>
      <c r="CDA118" s="23"/>
      <c r="CDB118" s="22"/>
      <c r="CDC118" s="23"/>
      <c r="CDD118" s="23"/>
      <c r="CDE118" s="23"/>
      <c r="CDF118" s="23"/>
      <c r="CDG118" s="23"/>
      <c r="CDH118" s="23"/>
      <c r="CDI118" s="23"/>
      <c r="CDJ118" s="23"/>
      <c r="CDK118" s="23"/>
      <c r="CDL118" s="23"/>
      <c r="CDM118" s="23"/>
      <c r="CDN118" s="23"/>
      <c r="CDO118" s="23"/>
      <c r="CDP118" s="23"/>
      <c r="CDQ118" s="23"/>
      <c r="CDR118" s="23"/>
      <c r="CDS118" s="23"/>
      <c r="CDT118" s="23"/>
      <c r="CDU118" s="23"/>
      <c r="CDV118" s="23"/>
      <c r="CDW118" s="23"/>
      <c r="CDX118" s="22"/>
      <c r="CDY118" s="23"/>
      <c r="CDZ118" s="23"/>
      <c r="CEA118" s="23"/>
      <c r="CEB118" s="23"/>
      <c r="CEC118" s="23"/>
      <c r="CED118" s="23"/>
      <c r="CEE118" s="23"/>
      <c r="CEF118" s="23"/>
      <c r="CEG118" s="23"/>
      <c r="CEH118" s="23"/>
      <c r="CEI118" s="23"/>
      <c r="CEJ118" s="23"/>
      <c r="CEK118" s="23"/>
      <c r="CEL118" s="23"/>
      <c r="CEM118" s="23"/>
      <c r="CEN118" s="23"/>
      <c r="CEO118" s="23"/>
      <c r="CEP118" s="23"/>
      <c r="CEQ118" s="23"/>
      <c r="CER118" s="23"/>
      <c r="CES118" s="23"/>
      <c r="CET118" s="22"/>
      <c r="CEU118" s="23"/>
      <c r="CEV118" s="23"/>
      <c r="CEW118" s="23"/>
      <c r="CEX118" s="23"/>
      <c r="CEY118" s="23"/>
      <c r="CEZ118" s="23"/>
      <c r="CFA118" s="23"/>
      <c r="CFB118" s="23"/>
      <c r="CFC118" s="23"/>
      <c r="CFD118" s="23"/>
      <c r="CFE118" s="23"/>
      <c r="CFF118" s="23"/>
      <c r="CFG118" s="23"/>
      <c r="CFH118" s="23"/>
      <c r="CFI118" s="23"/>
      <c r="CFJ118" s="23"/>
      <c r="CFK118" s="23"/>
      <c r="CFL118" s="23"/>
      <c r="CFM118" s="23"/>
      <c r="CFN118" s="23"/>
      <c r="CFO118" s="23"/>
      <c r="CFP118" s="22"/>
      <c r="CFQ118" s="23"/>
      <c r="CFR118" s="23"/>
      <c r="CFS118" s="23"/>
      <c r="CFT118" s="23"/>
      <c r="CFU118" s="23"/>
      <c r="CFV118" s="23"/>
      <c r="CFW118" s="23"/>
      <c r="CFX118" s="23"/>
      <c r="CFY118" s="23"/>
      <c r="CFZ118" s="23"/>
      <c r="CGA118" s="23"/>
      <c r="CGB118" s="23"/>
      <c r="CGC118" s="23"/>
      <c r="CGD118" s="23"/>
      <c r="CGE118" s="23"/>
      <c r="CGF118" s="23"/>
      <c r="CGG118" s="23"/>
      <c r="CGH118" s="23"/>
      <c r="CGI118" s="23"/>
      <c r="CGJ118" s="23"/>
      <c r="CGK118" s="23"/>
      <c r="CGL118" s="22"/>
      <c r="CGM118" s="23"/>
      <c r="CGN118" s="23"/>
      <c r="CGO118" s="23"/>
      <c r="CGP118" s="23"/>
      <c r="CGQ118" s="23"/>
      <c r="CGR118" s="23"/>
      <c r="CGS118" s="23"/>
      <c r="CGT118" s="23"/>
      <c r="CGU118" s="23"/>
      <c r="CGV118" s="23"/>
      <c r="CGW118" s="23"/>
      <c r="CGX118" s="23"/>
      <c r="CGY118" s="23"/>
      <c r="CGZ118" s="23"/>
      <c r="CHA118" s="23"/>
      <c r="CHB118" s="23"/>
      <c r="CHC118" s="23"/>
      <c r="CHD118" s="23"/>
      <c r="CHE118" s="23"/>
      <c r="CHF118" s="23"/>
      <c r="CHG118" s="23"/>
      <c r="CHH118" s="22"/>
      <c r="CHI118" s="23"/>
      <c r="CHJ118" s="23"/>
      <c r="CHK118" s="23"/>
      <c r="CHL118" s="23"/>
      <c r="CHM118" s="23"/>
      <c r="CHN118" s="23"/>
      <c r="CHO118" s="23"/>
      <c r="CHP118" s="23"/>
      <c r="CHQ118" s="23"/>
      <c r="CHR118" s="23"/>
      <c r="CHS118" s="23"/>
      <c r="CHT118" s="23"/>
      <c r="CHU118" s="23"/>
      <c r="CHV118" s="23"/>
      <c r="CHW118" s="23"/>
      <c r="CHX118" s="23"/>
      <c r="CHY118" s="23"/>
      <c r="CHZ118" s="23"/>
      <c r="CIA118" s="23"/>
      <c r="CIB118" s="23"/>
      <c r="CIC118" s="23"/>
      <c r="CID118" s="22"/>
      <c r="CIE118" s="23"/>
      <c r="CIF118" s="23"/>
      <c r="CIG118" s="23"/>
      <c r="CIH118" s="23"/>
      <c r="CII118" s="23"/>
      <c r="CIJ118" s="23"/>
      <c r="CIK118" s="23"/>
      <c r="CIL118" s="23"/>
      <c r="CIM118" s="23"/>
      <c r="CIN118" s="23"/>
      <c r="CIO118" s="23"/>
      <c r="CIP118" s="23"/>
      <c r="CIQ118" s="23"/>
      <c r="CIR118" s="23"/>
      <c r="CIS118" s="23"/>
      <c r="CIT118" s="23"/>
      <c r="CIU118" s="23"/>
      <c r="CIV118" s="23"/>
      <c r="CIW118" s="23"/>
      <c r="CIX118" s="23"/>
      <c r="CIY118" s="23"/>
      <c r="CIZ118" s="22"/>
      <c r="CJA118" s="23"/>
      <c r="CJB118" s="23"/>
      <c r="CJC118" s="23"/>
      <c r="CJD118" s="23"/>
      <c r="CJE118" s="23"/>
      <c r="CJF118" s="23"/>
      <c r="CJG118" s="23"/>
      <c r="CJH118" s="23"/>
      <c r="CJI118" s="23"/>
      <c r="CJJ118" s="23"/>
      <c r="CJK118" s="23"/>
      <c r="CJL118" s="23"/>
      <c r="CJM118" s="23"/>
      <c r="CJN118" s="23"/>
      <c r="CJO118" s="23"/>
      <c r="CJP118" s="23"/>
      <c r="CJQ118" s="23"/>
      <c r="CJR118" s="23"/>
      <c r="CJS118" s="23"/>
      <c r="CJT118" s="23"/>
      <c r="CJU118" s="23"/>
      <c r="CJV118" s="22"/>
      <c r="CJW118" s="23"/>
      <c r="CJX118" s="23"/>
      <c r="CJY118" s="23"/>
      <c r="CJZ118" s="23"/>
      <c r="CKA118" s="23"/>
      <c r="CKB118" s="23"/>
      <c r="CKC118" s="23"/>
      <c r="CKD118" s="23"/>
      <c r="CKE118" s="23"/>
      <c r="CKF118" s="23"/>
      <c r="CKG118" s="23"/>
      <c r="CKH118" s="23"/>
      <c r="CKI118" s="23"/>
      <c r="CKJ118" s="23"/>
      <c r="CKK118" s="23"/>
      <c r="CKL118" s="23"/>
      <c r="CKM118" s="23"/>
      <c r="CKN118" s="23"/>
      <c r="CKO118" s="23"/>
      <c r="CKP118" s="23"/>
      <c r="CKQ118" s="23"/>
      <c r="CKR118" s="22"/>
      <c r="CKS118" s="23"/>
      <c r="CKT118" s="23"/>
      <c r="CKU118" s="23"/>
      <c r="CKV118" s="23"/>
      <c r="CKW118" s="23"/>
      <c r="CKX118" s="23"/>
      <c r="CKY118" s="23"/>
      <c r="CKZ118" s="23"/>
      <c r="CLA118" s="23"/>
      <c r="CLB118" s="23"/>
      <c r="CLC118" s="23"/>
      <c r="CLD118" s="23"/>
      <c r="CLE118" s="23"/>
      <c r="CLF118" s="23"/>
      <c r="CLG118" s="23"/>
      <c r="CLH118" s="23"/>
      <c r="CLI118" s="23"/>
      <c r="CLJ118" s="23"/>
      <c r="CLK118" s="23"/>
      <c r="CLL118" s="23"/>
      <c r="CLM118" s="23"/>
      <c r="CLN118" s="22"/>
      <c r="CLO118" s="23"/>
      <c r="CLP118" s="23"/>
      <c r="CLQ118" s="23"/>
      <c r="CLR118" s="23"/>
      <c r="CLS118" s="23"/>
      <c r="CLT118" s="23"/>
      <c r="CLU118" s="23"/>
      <c r="CLV118" s="23"/>
      <c r="CLW118" s="23"/>
      <c r="CLX118" s="23"/>
      <c r="CLY118" s="23"/>
      <c r="CLZ118" s="23"/>
      <c r="CMA118" s="23"/>
      <c r="CMB118" s="23"/>
      <c r="CMC118" s="23"/>
      <c r="CMD118" s="23"/>
      <c r="CME118" s="23"/>
      <c r="CMF118" s="23"/>
      <c r="CMG118" s="23"/>
      <c r="CMH118" s="23"/>
      <c r="CMI118" s="23"/>
      <c r="CMJ118" s="22"/>
      <c r="CMK118" s="23"/>
      <c r="CML118" s="23"/>
      <c r="CMM118" s="23"/>
      <c r="CMN118" s="23"/>
      <c r="CMO118" s="23"/>
      <c r="CMP118" s="23"/>
      <c r="CMQ118" s="23"/>
      <c r="CMR118" s="23"/>
      <c r="CMS118" s="23"/>
      <c r="CMT118" s="23"/>
      <c r="CMU118" s="23"/>
      <c r="CMV118" s="23"/>
      <c r="CMW118" s="23"/>
      <c r="CMX118" s="23"/>
      <c r="CMY118" s="23"/>
      <c r="CMZ118" s="23"/>
      <c r="CNA118" s="23"/>
      <c r="CNB118" s="23"/>
      <c r="CNC118" s="23"/>
      <c r="CND118" s="23"/>
      <c r="CNE118" s="23"/>
      <c r="CNF118" s="22"/>
      <c r="CNG118" s="23"/>
      <c r="CNH118" s="23"/>
      <c r="CNI118" s="23"/>
      <c r="CNJ118" s="23"/>
      <c r="CNK118" s="23"/>
      <c r="CNL118" s="23"/>
      <c r="CNM118" s="23"/>
      <c r="CNN118" s="23"/>
      <c r="CNO118" s="23"/>
      <c r="CNP118" s="23"/>
      <c r="CNQ118" s="23"/>
      <c r="CNR118" s="23"/>
      <c r="CNS118" s="23"/>
      <c r="CNT118" s="23"/>
      <c r="CNU118" s="23"/>
      <c r="CNV118" s="23"/>
      <c r="CNW118" s="23"/>
      <c r="CNX118" s="23"/>
      <c r="CNY118" s="23"/>
      <c r="CNZ118" s="23"/>
      <c r="COA118" s="23"/>
      <c r="COB118" s="22"/>
      <c r="COC118" s="23"/>
      <c r="COD118" s="23"/>
      <c r="COE118" s="23"/>
      <c r="COF118" s="23"/>
      <c r="COG118" s="23"/>
      <c r="COH118" s="23"/>
      <c r="COI118" s="23"/>
      <c r="COJ118" s="23"/>
      <c r="COK118" s="23"/>
      <c r="COL118" s="23"/>
      <c r="COM118" s="23"/>
      <c r="CON118" s="23"/>
      <c r="COO118" s="23"/>
      <c r="COP118" s="23"/>
      <c r="COQ118" s="23"/>
      <c r="COR118" s="23"/>
      <c r="COS118" s="23"/>
      <c r="COT118" s="23"/>
      <c r="COU118" s="23"/>
      <c r="COV118" s="23"/>
      <c r="COW118" s="23"/>
      <c r="COX118" s="22"/>
      <c r="COY118" s="23"/>
      <c r="COZ118" s="23"/>
      <c r="CPA118" s="23"/>
      <c r="CPB118" s="23"/>
      <c r="CPC118" s="23"/>
      <c r="CPD118" s="23"/>
      <c r="CPE118" s="23"/>
      <c r="CPF118" s="23"/>
      <c r="CPG118" s="23"/>
      <c r="CPH118" s="23"/>
      <c r="CPI118" s="23"/>
      <c r="CPJ118" s="23"/>
      <c r="CPK118" s="23"/>
      <c r="CPL118" s="23"/>
      <c r="CPM118" s="23"/>
      <c r="CPN118" s="23"/>
      <c r="CPO118" s="23"/>
      <c r="CPP118" s="23"/>
      <c r="CPQ118" s="23"/>
      <c r="CPR118" s="23"/>
      <c r="CPS118" s="23"/>
      <c r="CPT118" s="22"/>
      <c r="CPU118" s="23"/>
      <c r="CPV118" s="23"/>
      <c r="CPW118" s="23"/>
      <c r="CPX118" s="23"/>
      <c r="CPY118" s="23"/>
      <c r="CPZ118" s="23"/>
      <c r="CQA118" s="23"/>
      <c r="CQB118" s="23"/>
      <c r="CQC118" s="23"/>
      <c r="CQD118" s="23"/>
      <c r="CQE118" s="23"/>
      <c r="CQF118" s="23"/>
      <c r="CQG118" s="23"/>
      <c r="CQH118" s="23"/>
      <c r="CQI118" s="23"/>
      <c r="CQJ118" s="23"/>
      <c r="CQK118" s="23"/>
      <c r="CQL118" s="23"/>
      <c r="CQM118" s="23"/>
      <c r="CQN118" s="23"/>
      <c r="CQO118" s="23"/>
      <c r="CQP118" s="22"/>
      <c r="CQQ118" s="23"/>
      <c r="CQR118" s="23"/>
      <c r="CQS118" s="23"/>
      <c r="CQT118" s="23"/>
      <c r="CQU118" s="23"/>
      <c r="CQV118" s="23"/>
      <c r="CQW118" s="23"/>
      <c r="CQX118" s="23"/>
      <c r="CQY118" s="23"/>
      <c r="CQZ118" s="23"/>
      <c r="CRA118" s="23"/>
      <c r="CRB118" s="23"/>
      <c r="CRC118" s="23"/>
      <c r="CRD118" s="23"/>
      <c r="CRE118" s="23"/>
      <c r="CRF118" s="23"/>
      <c r="CRG118" s="23"/>
      <c r="CRH118" s="23"/>
      <c r="CRI118" s="23"/>
      <c r="CRJ118" s="23"/>
      <c r="CRK118" s="23"/>
      <c r="CRL118" s="22"/>
      <c r="CRM118" s="23"/>
      <c r="CRN118" s="23"/>
      <c r="CRO118" s="23"/>
      <c r="CRP118" s="23"/>
      <c r="CRQ118" s="23"/>
      <c r="CRR118" s="23"/>
      <c r="CRS118" s="23"/>
      <c r="CRT118" s="23"/>
      <c r="CRU118" s="23"/>
      <c r="CRV118" s="23"/>
      <c r="CRW118" s="23"/>
      <c r="CRX118" s="23"/>
      <c r="CRY118" s="23"/>
      <c r="CRZ118" s="23"/>
      <c r="CSA118" s="23"/>
      <c r="CSB118" s="23"/>
      <c r="CSC118" s="23"/>
      <c r="CSD118" s="23"/>
      <c r="CSE118" s="23"/>
      <c r="CSF118" s="23"/>
      <c r="CSG118" s="23"/>
      <c r="CSH118" s="22"/>
      <c r="CSI118" s="23"/>
      <c r="CSJ118" s="23"/>
      <c r="CSK118" s="23"/>
      <c r="CSL118" s="23"/>
      <c r="CSM118" s="23"/>
      <c r="CSN118" s="23"/>
      <c r="CSO118" s="23"/>
      <c r="CSP118" s="23"/>
      <c r="CSQ118" s="23"/>
      <c r="CSR118" s="23"/>
      <c r="CSS118" s="23"/>
      <c r="CST118" s="23"/>
      <c r="CSU118" s="23"/>
      <c r="CSV118" s="23"/>
      <c r="CSW118" s="23"/>
      <c r="CSX118" s="23"/>
      <c r="CSY118" s="23"/>
      <c r="CSZ118" s="23"/>
      <c r="CTA118" s="23"/>
      <c r="CTB118" s="23"/>
      <c r="CTC118" s="23"/>
      <c r="CTD118" s="22"/>
      <c r="CTE118" s="23"/>
      <c r="CTF118" s="23"/>
      <c r="CTG118" s="23"/>
      <c r="CTH118" s="23"/>
      <c r="CTI118" s="23"/>
      <c r="CTJ118" s="23"/>
      <c r="CTK118" s="23"/>
      <c r="CTL118" s="23"/>
      <c r="CTM118" s="23"/>
      <c r="CTN118" s="23"/>
      <c r="CTO118" s="23"/>
      <c r="CTP118" s="23"/>
      <c r="CTQ118" s="23"/>
      <c r="CTR118" s="23"/>
      <c r="CTS118" s="23"/>
      <c r="CTT118" s="23"/>
      <c r="CTU118" s="23"/>
      <c r="CTV118" s="23"/>
      <c r="CTW118" s="23"/>
      <c r="CTX118" s="23"/>
      <c r="CTY118" s="23"/>
      <c r="CTZ118" s="22"/>
      <c r="CUA118" s="23"/>
      <c r="CUB118" s="23"/>
      <c r="CUC118" s="23"/>
      <c r="CUD118" s="23"/>
      <c r="CUE118" s="23"/>
      <c r="CUF118" s="23"/>
      <c r="CUG118" s="23"/>
      <c r="CUH118" s="23"/>
      <c r="CUI118" s="23"/>
      <c r="CUJ118" s="23"/>
      <c r="CUK118" s="23"/>
      <c r="CUL118" s="23"/>
      <c r="CUM118" s="23"/>
      <c r="CUN118" s="23"/>
      <c r="CUO118" s="23"/>
      <c r="CUP118" s="23"/>
      <c r="CUQ118" s="23"/>
      <c r="CUR118" s="23"/>
      <c r="CUS118" s="23"/>
      <c r="CUT118" s="23"/>
      <c r="CUU118" s="23"/>
      <c r="CUV118" s="22"/>
      <c r="CUW118" s="23"/>
      <c r="CUX118" s="23"/>
      <c r="CUY118" s="23"/>
      <c r="CUZ118" s="23"/>
      <c r="CVA118" s="23"/>
      <c r="CVB118" s="23"/>
      <c r="CVC118" s="23"/>
      <c r="CVD118" s="23"/>
      <c r="CVE118" s="23"/>
      <c r="CVF118" s="23"/>
      <c r="CVG118" s="23"/>
      <c r="CVH118" s="23"/>
      <c r="CVI118" s="23"/>
      <c r="CVJ118" s="23"/>
      <c r="CVK118" s="23"/>
      <c r="CVL118" s="23"/>
      <c r="CVM118" s="23"/>
      <c r="CVN118" s="23"/>
      <c r="CVO118" s="23"/>
      <c r="CVP118" s="23"/>
      <c r="CVQ118" s="23"/>
      <c r="CVR118" s="22"/>
      <c r="CVS118" s="23"/>
      <c r="CVT118" s="23"/>
      <c r="CVU118" s="23"/>
      <c r="CVV118" s="23"/>
      <c r="CVW118" s="23"/>
      <c r="CVX118" s="23"/>
      <c r="CVY118" s="23"/>
      <c r="CVZ118" s="23"/>
      <c r="CWA118" s="23"/>
      <c r="CWB118" s="23"/>
      <c r="CWC118" s="23"/>
      <c r="CWD118" s="23"/>
      <c r="CWE118" s="23"/>
      <c r="CWF118" s="23"/>
      <c r="CWG118" s="23"/>
      <c r="CWH118" s="23"/>
      <c r="CWI118" s="23"/>
      <c r="CWJ118" s="23"/>
      <c r="CWK118" s="23"/>
      <c r="CWL118" s="23"/>
      <c r="CWM118" s="23"/>
      <c r="CWN118" s="22"/>
      <c r="CWO118" s="23"/>
      <c r="CWP118" s="23"/>
      <c r="CWQ118" s="23"/>
      <c r="CWR118" s="23"/>
      <c r="CWS118" s="23"/>
      <c r="CWT118" s="23"/>
      <c r="CWU118" s="23"/>
      <c r="CWV118" s="23"/>
      <c r="CWW118" s="23"/>
      <c r="CWX118" s="23"/>
      <c r="CWY118" s="23"/>
      <c r="CWZ118" s="23"/>
      <c r="CXA118" s="23"/>
      <c r="CXB118" s="23"/>
      <c r="CXC118" s="23"/>
      <c r="CXD118" s="23"/>
      <c r="CXE118" s="23"/>
      <c r="CXF118" s="23"/>
      <c r="CXG118" s="23"/>
      <c r="CXH118" s="23"/>
      <c r="CXI118" s="23"/>
      <c r="CXJ118" s="22"/>
      <c r="CXK118" s="23"/>
      <c r="CXL118" s="23"/>
      <c r="CXM118" s="23"/>
      <c r="CXN118" s="23"/>
      <c r="CXO118" s="23"/>
      <c r="CXP118" s="23"/>
      <c r="CXQ118" s="23"/>
      <c r="CXR118" s="23"/>
      <c r="CXS118" s="23"/>
      <c r="CXT118" s="23"/>
      <c r="CXU118" s="23"/>
      <c r="CXV118" s="23"/>
      <c r="CXW118" s="23"/>
      <c r="CXX118" s="23"/>
      <c r="CXY118" s="23"/>
      <c r="CXZ118" s="23"/>
      <c r="CYA118" s="23"/>
      <c r="CYB118" s="23"/>
      <c r="CYC118" s="23"/>
      <c r="CYD118" s="23"/>
      <c r="CYE118" s="23"/>
      <c r="CYF118" s="22"/>
      <c r="CYG118" s="23"/>
      <c r="CYH118" s="23"/>
      <c r="CYI118" s="23"/>
      <c r="CYJ118" s="23"/>
      <c r="CYK118" s="23"/>
      <c r="CYL118" s="23"/>
      <c r="CYM118" s="23"/>
      <c r="CYN118" s="23"/>
      <c r="CYO118" s="23"/>
      <c r="CYP118" s="23"/>
      <c r="CYQ118" s="23"/>
      <c r="CYR118" s="23"/>
      <c r="CYS118" s="23"/>
      <c r="CYT118" s="23"/>
      <c r="CYU118" s="23"/>
      <c r="CYV118" s="23"/>
      <c r="CYW118" s="23"/>
      <c r="CYX118" s="23"/>
      <c r="CYY118" s="23"/>
      <c r="CYZ118" s="23"/>
      <c r="CZA118" s="23"/>
      <c r="CZB118" s="22"/>
      <c r="CZC118" s="23"/>
      <c r="CZD118" s="23"/>
      <c r="CZE118" s="23"/>
      <c r="CZF118" s="23"/>
      <c r="CZG118" s="23"/>
      <c r="CZH118" s="23"/>
      <c r="CZI118" s="23"/>
      <c r="CZJ118" s="23"/>
      <c r="CZK118" s="23"/>
      <c r="CZL118" s="23"/>
      <c r="CZM118" s="23"/>
      <c r="CZN118" s="23"/>
      <c r="CZO118" s="23"/>
      <c r="CZP118" s="23"/>
      <c r="CZQ118" s="23"/>
      <c r="CZR118" s="23"/>
      <c r="CZS118" s="23"/>
      <c r="CZT118" s="23"/>
      <c r="CZU118" s="23"/>
      <c r="CZV118" s="23"/>
      <c r="CZW118" s="23"/>
      <c r="CZX118" s="22"/>
      <c r="CZY118" s="23"/>
      <c r="CZZ118" s="23"/>
      <c r="DAA118" s="23"/>
      <c r="DAB118" s="23"/>
      <c r="DAC118" s="23"/>
      <c r="DAD118" s="23"/>
      <c r="DAE118" s="23"/>
      <c r="DAF118" s="23"/>
      <c r="DAG118" s="23"/>
      <c r="DAH118" s="23"/>
      <c r="DAI118" s="23"/>
      <c r="DAJ118" s="23"/>
      <c r="DAK118" s="23"/>
      <c r="DAL118" s="23"/>
      <c r="DAM118" s="23"/>
      <c r="DAN118" s="23"/>
      <c r="DAO118" s="23"/>
      <c r="DAP118" s="23"/>
      <c r="DAQ118" s="23"/>
      <c r="DAR118" s="23"/>
      <c r="DAS118" s="23"/>
      <c r="DAT118" s="22"/>
      <c r="DAU118" s="23"/>
      <c r="DAV118" s="23"/>
      <c r="DAW118" s="23"/>
      <c r="DAX118" s="23"/>
      <c r="DAY118" s="23"/>
      <c r="DAZ118" s="23"/>
      <c r="DBA118" s="23"/>
      <c r="DBB118" s="23"/>
      <c r="DBC118" s="23"/>
      <c r="DBD118" s="23"/>
      <c r="DBE118" s="23"/>
      <c r="DBF118" s="23"/>
      <c r="DBG118" s="23"/>
      <c r="DBH118" s="23"/>
      <c r="DBI118" s="23"/>
      <c r="DBJ118" s="23"/>
      <c r="DBK118" s="23"/>
      <c r="DBL118" s="23"/>
      <c r="DBM118" s="23"/>
      <c r="DBN118" s="23"/>
      <c r="DBO118" s="23"/>
      <c r="DBP118" s="22"/>
      <c r="DBQ118" s="23"/>
      <c r="DBR118" s="23"/>
      <c r="DBS118" s="23"/>
      <c r="DBT118" s="23"/>
      <c r="DBU118" s="23"/>
      <c r="DBV118" s="23"/>
      <c r="DBW118" s="23"/>
      <c r="DBX118" s="23"/>
      <c r="DBY118" s="23"/>
      <c r="DBZ118" s="23"/>
      <c r="DCA118" s="23"/>
      <c r="DCB118" s="23"/>
      <c r="DCC118" s="23"/>
      <c r="DCD118" s="23"/>
      <c r="DCE118" s="23"/>
      <c r="DCF118" s="23"/>
      <c r="DCG118" s="23"/>
      <c r="DCH118" s="23"/>
      <c r="DCI118" s="23"/>
      <c r="DCJ118" s="23"/>
      <c r="DCK118" s="23"/>
      <c r="DCL118" s="22"/>
      <c r="DCM118" s="23"/>
      <c r="DCN118" s="23"/>
      <c r="DCO118" s="23"/>
      <c r="DCP118" s="23"/>
      <c r="DCQ118" s="23"/>
      <c r="DCR118" s="23"/>
      <c r="DCS118" s="23"/>
      <c r="DCT118" s="23"/>
      <c r="DCU118" s="23"/>
      <c r="DCV118" s="23"/>
      <c r="DCW118" s="23"/>
      <c r="DCX118" s="23"/>
      <c r="DCY118" s="23"/>
      <c r="DCZ118" s="23"/>
      <c r="DDA118" s="23"/>
      <c r="DDB118" s="23"/>
      <c r="DDC118" s="23"/>
      <c r="DDD118" s="23"/>
      <c r="DDE118" s="23"/>
      <c r="DDF118" s="23"/>
      <c r="DDG118" s="23"/>
      <c r="DDH118" s="22"/>
      <c r="DDI118" s="23"/>
      <c r="DDJ118" s="23"/>
      <c r="DDK118" s="23"/>
      <c r="DDL118" s="23"/>
      <c r="DDM118" s="23"/>
      <c r="DDN118" s="23"/>
      <c r="DDO118" s="23"/>
      <c r="DDP118" s="23"/>
      <c r="DDQ118" s="23"/>
      <c r="DDR118" s="23"/>
      <c r="DDS118" s="23"/>
      <c r="DDT118" s="23"/>
      <c r="DDU118" s="23"/>
      <c r="DDV118" s="23"/>
      <c r="DDW118" s="23"/>
      <c r="DDX118" s="23"/>
      <c r="DDY118" s="23"/>
      <c r="DDZ118" s="23"/>
      <c r="DEA118" s="23"/>
      <c r="DEB118" s="23"/>
      <c r="DEC118" s="23"/>
      <c r="DED118" s="22"/>
      <c r="DEE118" s="23"/>
      <c r="DEF118" s="23"/>
      <c r="DEG118" s="23"/>
      <c r="DEH118" s="23"/>
      <c r="DEI118" s="23"/>
      <c r="DEJ118" s="23"/>
      <c r="DEK118" s="23"/>
      <c r="DEL118" s="23"/>
      <c r="DEM118" s="23"/>
      <c r="DEN118" s="23"/>
      <c r="DEO118" s="23"/>
      <c r="DEP118" s="23"/>
      <c r="DEQ118" s="23"/>
      <c r="DER118" s="23"/>
      <c r="DES118" s="23"/>
      <c r="DET118" s="23"/>
      <c r="DEU118" s="23"/>
      <c r="DEV118" s="23"/>
      <c r="DEW118" s="23"/>
      <c r="DEX118" s="23"/>
      <c r="DEY118" s="23"/>
      <c r="DEZ118" s="22"/>
      <c r="DFA118" s="23"/>
      <c r="DFB118" s="23"/>
      <c r="DFC118" s="23"/>
      <c r="DFD118" s="23"/>
      <c r="DFE118" s="23"/>
      <c r="DFF118" s="23"/>
      <c r="DFG118" s="23"/>
      <c r="DFH118" s="23"/>
      <c r="DFI118" s="23"/>
      <c r="DFJ118" s="23"/>
      <c r="DFK118" s="23"/>
      <c r="DFL118" s="23"/>
      <c r="DFM118" s="23"/>
      <c r="DFN118" s="23"/>
      <c r="DFO118" s="23"/>
      <c r="DFP118" s="23"/>
      <c r="DFQ118" s="23"/>
      <c r="DFR118" s="23"/>
      <c r="DFS118" s="23"/>
      <c r="DFT118" s="23"/>
      <c r="DFU118" s="23"/>
      <c r="DFV118" s="22"/>
      <c r="DFW118" s="23"/>
      <c r="DFX118" s="23"/>
      <c r="DFY118" s="23"/>
      <c r="DFZ118" s="23"/>
      <c r="DGA118" s="23"/>
      <c r="DGB118" s="23"/>
      <c r="DGC118" s="23"/>
      <c r="DGD118" s="23"/>
      <c r="DGE118" s="23"/>
      <c r="DGF118" s="23"/>
      <c r="DGG118" s="23"/>
      <c r="DGH118" s="23"/>
      <c r="DGI118" s="23"/>
      <c r="DGJ118" s="23"/>
      <c r="DGK118" s="23"/>
      <c r="DGL118" s="23"/>
      <c r="DGM118" s="23"/>
      <c r="DGN118" s="23"/>
      <c r="DGO118" s="23"/>
      <c r="DGP118" s="23"/>
      <c r="DGQ118" s="23"/>
      <c r="DGR118" s="22"/>
      <c r="DGS118" s="23"/>
      <c r="DGT118" s="23"/>
      <c r="DGU118" s="23"/>
      <c r="DGV118" s="23"/>
      <c r="DGW118" s="23"/>
      <c r="DGX118" s="23"/>
      <c r="DGY118" s="23"/>
      <c r="DGZ118" s="23"/>
      <c r="DHA118" s="23"/>
      <c r="DHB118" s="23"/>
      <c r="DHC118" s="23"/>
      <c r="DHD118" s="23"/>
      <c r="DHE118" s="23"/>
      <c r="DHF118" s="23"/>
      <c r="DHG118" s="23"/>
      <c r="DHH118" s="23"/>
      <c r="DHI118" s="23"/>
      <c r="DHJ118" s="23"/>
      <c r="DHK118" s="23"/>
      <c r="DHL118" s="23"/>
      <c r="DHM118" s="23"/>
      <c r="DHN118" s="22"/>
      <c r="DHO118" s="23"/>
      <c r="DHP118" s="23"/>
      <c r="DHQ118" s="23"/>
      <c r="DHR118" s="23"/>
      <c r="DHS118" s="23"/>
      <c r="DHT118" s="23"/>
      <c r="DHU118" s="23"/>
      <c r="DHV118" s="23"/>
      <c r="DHW118" s="23"/>
      <c r="DHX118" s="23"/>
      <c r="DHY118" s="23"/>
      <c r="DHZ118" s="23"/>
      <c r="DIA118" s="23"/>
      <c r="DIB118" s="23"/>
      <c r="DIC118" s="23"/>
      <c r="DID118" s="23"/>
      <c r="DIE118" s="23"/>
      <c r="DIF118" s="23"/>
      <c r="DIG118" s="23"/>
      <c r="DIH118" s="23"/>
      <c r="DII118" s="23"/>
      <c r="DIJ118" s="22"/>
      <c r="DIK118" s="23"/>
      <c r="DIL118" s="23"/>
      <c r="DIM118" s="23"/>
      <c r="DIN118" s="23"/>
      <c r="DIO118" s="23"/>
      <c r="DIP118" s="23"/>
      <c r="DIQ118" s="23"/>
      <c r="DIR118" s="23"/>
      <c r="DIS118" s="23"/>
      <c r="DIT118" s="23"/>
      <c r="DIU118" s="23"/>
      <c r="DIV118" s="23"/>
      <c r="DIW118" s="23"/>
      <c r="DIX118" s="23"/>
      <c r="DIY118" s="23"/>
      <c r="DIZ118" s="23"/>
      <c r="DJA118" s="23"/>
      <c r="DJB118" s="23"/>
      <c r="DJC118" s="23"/>
      <c r="DJD118" s="23"/>
      <c r="DJE118" s="23"/>
      <c r="DJF118" s="22"/>
      <c r="DJG118" s="23"/>
      <c r="DJH118" s="23"/>
      <c r="DJI118" s="23"/>
      <c r="DJJ118" s="23"/>
      <c r="DJK118" s="23"/>
      <c r="DJL118" s="23"/>
      <c r="DJM118" s="23"/>
      <c r="DJN118" s="23"/>
      <c r="DJO118" s="23"/>
      <c r="DJP118" s="23"/>
      <c r="DJQ118" s="23"/>
      <c r="DJR118" s="23"/>
      <c r="DJS118" s="23"/>
      <c r="DJT118" s="23"/>
      <c r="DJU118" s="23"/>
      <c r="DJV118" s="23"/>
      <c r="DJW118" s="23"/>
      <c r="DJX118" s="23"/>
      <c r="DJY118" s="23"/>
      <c r="DJZ118" s="23"/>
      <c r="DKA118" s="23"/>
      <c r="DKB118" s="22"/>
      <c r="DKC118" s="23"/>
      <c r="DKD118" s="23"/>
      <c r="DKE118" s="23"/>
      <c r="DKF118" s="23"/>
      <c r="DKG118" s="23"/>
      <c r="DKH118" s="23"/>
      <c r="DKI118" s="23"/>
      <c r="DKJ118" s="23"/>
      <c r="DKK118" s="23"/>
      <c r="DKL118" s="23"/>
      <c r="DKM118" s="23"/>
      <c r="DKN118" s="23"/>
      <c r="DKO118" s="23"/>
      <c r="DKP118" s="23"/>
      <c r="DKQ118" s="23"/>
      <c r="DKR118" s="23"/>
      <c r="DKS118" s="23"/>
      <c r="DKT118" s="23"/>
      <c r="DKU118" s="23"/>
      <c r="DKV118" s="23"/>
      <c r="DKW118" s="23"/>
      <c r="DKX118" s="22"/>
      <c r="DKY118" s="23"/>
      <c r="DKZ118" s="23"/>
      <c r="DLA118" s="23"/>
      <c r="DLB118" s="23"/>
      <c r="DLC118" s="23"/>
      <c r="DLD118" s="23"/>
      <c r="DLE118" s="23"/>
      <c r="DLF118" s="23"/>
      <c r="DLG118" s="23"/>
      <c r="DLH118" s="23"/>
      <c r="DLI118" s="23"/>
      <c r="DLJ118" s="23"/>
      <c r="DLK118" s="23"/>
      <c r="DLL118" s="23"/>
      <c r="DLM118" s="23"/>
      <c r="DLN118" s="23"/>
      <c r="DLO118" s="23"/>
      <c r="DLP118" s="23"/>
      <c r="DLQ118" s="23"/>
      <c r="DLR118" s="23"/>
      <c r="DLS118" s="23"/>
      <c r="DLT118" s="22"/>
      <c r="DLU118" s="23"/>
      <c r="DLV118" s="23"/>
      <c r="DLW118" s="23"/>
      <c r="DLX118" s="23"/>
      <c r="DLY118" s="23"/>
      <c r="DLZ118" s="23"/>
      <c r="DMA118" s="23"/>
      <c r="DMB118" s="23"/>
      <c r="DMC118" s="23"/>
      <c r="DMD118" s="23"/>
      <c r="DME118" s="23"/>
      <c r="DMF118" s="23"/>
      <c r="DMG118" s="23"/>
      <c r="DMH118" s="23"/>
      <c r="DMI118" s="23"/>
      <c r="DMJ118" s="23"/>
      <c r="DMK118" s="23"/>
      <c r="DML118" s="23"/>
      <c r="DMM118" s="23"/>
      <c r="DMN118" s="23"/>
      <c r="DMO118" s="23"/>
      <c r="DMP118" s="22"/>
      <c r="DMQ118" s="23"/>
      <c r="DMR118" s="23"/>
      <c r="DMS118" s="23"/>
      <c r="DMT118" s="23"/>
      <c r="DMU118" s="23"/>
      <c r="DMV118" s="23"/>
      <c r="DMW118" s="23"/>
      <c r="DMX118" s="23"/>
      <c r="DMY118" s="23"/>
      <c r="DMZ118" s="23"/>
      <c r="DNA118" s="23"/>
      <c r="DNB118" s="23"/>
      <c r="DNC118" s="23"/>
      <c r="DND118" s="23"/>
      <c r="DNE118" s="23"/>
      <c r="DNF118" s="23"/>
      <c r="DNG118" s="23"/>
      <c r="DNH118" s="23"/>
      <c r="DNI118" s="23"/>
      <c r="DNJ118" s="23"/>
      <c r="DNK118" s="23"/>
      <c r="DNL118" s="22"/>
      <c r="DNM118" s="23"/>
      <c r="DNN118" s="23"/>
      <c r="DNO118" s="23"/>
      <c r="DNP118" s="23"/>
      <c r="DNQ118" s="23"/>
      <c r="DNR118" s="23"/>
      <c r="DNS118" s="23"/>
      <c r="DNT118" s="23"/>
      <c r="DNU118" s="23"/>
      <c r="DNV118" s="23"/>
      <c r="DNW118" s="23"/>
      <c r="DNX118" s="23"/>
      <c r="DNY118" s="23"/>
      <c r="DNZ118" s="23"/>
      <c r="DOA118" s="23"/>
      <c r="DOB118" s="23"/>
      <c r="DOC118" s="23"/>
      <c r="DOD118" s="23"/>
      <c r="DOE118" s="23"/>
      <c r="DOF118" s="23"/>
      <c r="DOG118" s="23"/>
      <c r="DOH118" s="22"/>
      <c r="DOI118" s="23"/>
      <c r="DOJ118" s="23"/>
      <c r="DOK118" s="23"/>
      <c r="DOL118" s="23"/>
      <c r="DOM118" s="23"/>
      <c r="DON118" s="23"/>
      <c r="DOO118" s="23"/>
      <c r="DOP118" s="23"/>
      <c r="DOQ118" s="23"/>
      <c r="DOR118" s="23"/>
      <c r="DOS118" s="23"/>
      <c r="DOT118" s="23"/>
      <c r="DOU118" s="23"/>
      <c r="DOV118" s="23"/>
      <c r="DOW118" s="23"/>
      <c r="DOX118" s="23"/>
      <c r="DOY118" s="23"/>
      <c r="DOZ118" s="23"/>
      <c r="DPA118" s="23"/>
      <c r="DPB118" s="23"/>
      <c r="DPC118" s="23"/>
      <c r="DPD118" s="22"/>
      <c r="DPE118" s="23"/>
      <c r="DPF118" s="23"/>
      <c r="DPG118" s="23"/>
      <c r="DPH118" s="23"/>
      <c r="DPI118" s="23"/>
      <c r="DPJ118" s="23"/>
      <c r="DPK118" s="23"/>
      <c r="DPL118" s="23"/>
      <c r="DPM118" s="23"/>
      <c r="DPN118" s="23"/>
      <c r="DPO118" s="23"/>
      <c r="DPP118" s="23"/>
      <c r="DPQ118" s="23"/>
      <c r="DPR118" s="23"/>
      <c r="DPS118" s="23"/>
      <c r="DPT118" s="23"/>
      <c r="DPU118" s="23"/>
      <c r="DPV118" s="23"/>
      <c r="DPW118" s="23"/>
      <c r="DPX118" s="23"/>
      <c r="DPY118" s="23"/>
      <c r="DPZ118" s="22"/>
      <c r="DQA118" s="23"/>
      <c r="DQB118" s="23"/>
      <c r="DQC118" s="23"/>
      <c r="DQD118" s="23"/>
      <c r="DQE118" s="23"/>
      <c r="DQF118" s="23"/>
      <c r="DQG118" s="23"/>
      <c r="DQH118" s="23"/>
      <c r="DQI118" s="23"/>
      <c r="DQJ118" s="23"/>
      <c r="DQK118" s="23"/>
      <c r="DQL118" s="23"/>
      <c r="DQM118" s="23"/>
      <c r="DQN118" s="23"/>
      <c r="DQO118" s="23"/>
      <c r="DQP118" s="23"/>
      <c r="DQQ118" s="23"/>
      <c r="DQR118" s="23"/>
      <c r="DQS118" s="23"/>
      <c r="DQT118" s="23"/>
      <c r="DQU118" s="23"/>
      <c r="DQV118" s="22"/>
      <c r="DQW118" s="23"/>
      <c r="DQX118" s="23"/>
      <c r="DQY118" s="23"/>
      <c r="DQZ118" s="23"/>
      <c r="DRA118" s="23"/>
      <c r="DRB118" s="23"/>
      <c r="DRC118" s="23"/>
      <c r="DRD118" s="23"/>
      <c r="DRE118" s="23"/>
      <c r="DRF118" s="23"/>
      <c r="DRG118" s="23"/>
      <c r="DRH118" s="23"/>
      <c r="DRI118" s="23"/>
      <c r="DRJ118" s="23"/>
      <c r="DRK118" s="23"/>
      <c r="DRL118" s="23"/>
      <c r="DRM118" s="23"/>
      <c r="DRN118" s="23"/>
      <c r="DRO118" s="23"/>
      <c r="DRP118" s="23"/>
      <c r="DRQ118" s="23"/>
      <c r="DRR118" s="22"/>
      <c r="DRS118" s="23"/>
      <c r="DRT118" s="23"/>
      <c r="DRU118" s="23"/>
      <c r="DRV118" s="23"/>
      <c r="DRW118" s="23"/>
      <c r="DRX118" s="23"/>
      <c r="DRY118" s="23"/>
      <c r="DRZ118" s="23"/>
      <c r="DSA118" s="23"/>
      <c r="DSB118" s="23"/>
      <c r="DSC118" s="23"/>
      <c r="DSD118" s="23"/>
      <c r="DSE118" s="23"/>
      <c r="DSF118" s="23"/>
      <c r="DSG118" s="23"/>
      <c r="DSH118" s="23"/>
      <c r="DSI118" s="23"/>
      <c r="DSJ118" s="23"/>
      <c r="DSK118" s="23"/>
      <c r="DSL118" s="23"/>
      <c r="DSM118" s="23"/>
      <c r="DSN118" s="22"/>
      <c r="DSO118" s="23"/>
      <c r="DSP118" s="23"/>
      <c r="DSQ118" s="23"/>
      <c r="DSR118" s="23"/>
      <c r="DSS118" s="23"/>
      <c r="DST118" s="23"/>
      <c r="DSU118" s="23"/>
      <c r="DSV118" s="23"/>
      <c r="DSW118" s="23"/>
      <c r="DSX118" s="23"/>
      <c r="DSY118" s="23"/>
      <c r="DSZ118" s="23"/>
      <c r="DTA118" s="23"/>
      <c r="DTB118" s="23"/>
      <c r="DTC118" s="23"/>
      <c r="DTD118" s="23"/>
      <c r="DTE118" s="23"/>
      <c r="DTF118" s="23"/>
      <c r="DTG118" s="23"/>
      <c r="DTH118" s="23"/>
      <c r="DTI118" s="23"/>
      <c r="DTJ118" s="22"/>
      <c r="DTK118" s="23"/>
      <c r="DTL118" s="23"/>
      <c r="DTM118" s="23"/>
      <c r="DTN118" s="23"/>
      <c r="DTO118" s="23"/>
      <c r="DTP118" s="23"/>
      <c r="DTQ118" s="23"/>
      <c r="DTR118" s="23"/>
      <c r="DTS118" s="23"/>
      <c r="DTT118" s="23"/>
      <c r="DTU118" s="23"/>
      <c r="DTV118" s="23"/>
      <c r="DTW118" s="23"/>
      <c r="DTX118" s="23"/>
      <c r="DTY118" s="23"/>
      <c r="DTZ118" s="23"/>
      <c r="DUA118" s="23"/>
      <c r="DUB118" s="23"/>
      <c r="DUC118" s="23"/>
      <c r="DUD118" s="23"/>
      <c r="DUE118" s="23"/>
      <c r="DUF118" s="22"/>
      <c r="DUG118" s="23"/>
      <c r="DUH118" s="23"/>
      <c r="DUI118" s="23"/>
      <c r="DUJ118" s="23"/>
      <c r="DUK118" s="23"/>
      <c r="DUL118" s="23"/>
      <c r="DUM118" s="23"/>
      <c r="DUN118" s="23"/>
      <c r="DUO118" s="23"/>
      <c r="DUP118" s="23"/>
      <c r="DUQ118" s="23"/>
      <c r="DUR118" s="23"/>
      <c r="DUS118" s="23"/>
      <c r="DUT118" s="23"/>
      <c r="DUU118" s="23"/>
      <c r="DUV118" s="23"/>
      <c r="DUW118" s="23"/>
      <c r="DUX118" s="23"/>
      <c r="DUY118" s="23"/>
      <c r="DUZ118" s="23"/>
      <c r="DVA118" s="23"/>
      <c r="DVB118" s="22"/>
      <c r="DVC118" s="23"/>
      <c r="DVD118" s="23"/>
      <c r="DVE118" s="23"/>
      <c r="DVF118" s="23"/>
      <c r="DVG118" s="23"/>
      <c r="DVH118" s="23"/>
      <c r="DVI118" s="23"/>
      <c r="DVJ118" s="23"/>
      <c r="DVK118" s="23"/>
      <c r="DVL118" s="23"/>
      <c r="DVM118" s="23"/>
      <c r="DVN118" s="23"/>
      <c r="DVO118" s="23"/>
      <c r="DVP118" s="23"/>
      <c r="DVQ118" s="23"/>
      <c r="DVR118" s="23"/>
      <c r="DVS118" s="23"/>
      <c r="DVT118" s="23"/>
      <c r="DVU118" s="23"/>
      <c r="DVV118" s="23"/>
      <c r="DVW118" s="23"/>
      <c r="DVX118" s="22"/>
      <c r="DVY118" s="23"/>
      <c r="DVZ118" s="23"/>
      <c r="DWA118" s="23"/>
      <c r="DWB118" s="23"/>
      <c r="DWC118" s="23"/>
      <c r="DWD118" s="23"/>
      <c r="DWE118" s="23"/>
      <c r="DWF118" s="23"/>
      <c r="DWG118" s="23"/>
      <c r="DWH118" s="23"/>
      <c r="DWI118" s="23"/>
      <c r="DWJ118" s="23"/>
      <c r="DWK118" s="23"/>
      <c r="DWL118" s="23"/>
      <c r="DWM118" s="23"/>
      <c r="DWN118" s="23"/>
      <c r="DWO118" s="23"/>
      <c r="DWP118" s="23"/>
      <c r="DWQ118" s="23"/>
      <c r="DWR118" s="23"/>
      <c r="DWS118" s="23"/>
      <c r="DWT118" s="22"/>
      <c r="DWU118" s="23"/>
      <c r="DWV118" s="23"/>
      <c r="DWW118" s="23"/>
      <c r="DWX118" s="23"/>
      <c r="DWY118" s="23"/>
      <c r="DWZ118" s="23"/>
      <c r="DXA118" s="23"/>
      <c r="DXB118" s="23"/>
      <c r="DXC118" s="23"/>
      <c r="DXD118" s="23"/>
      <c r="DXE118" s="23"/>
      <c r="DXF118" s="23"/>
      <c r="DXG118" s="23"/>
      <c r="DXH118" s="23"/>
      <c r="DXI118" s="23"/>
      <c r="DXJ118" s="23"/>
      <c r="DXK118" s="23"/>
      <c r="DXL118" s="23"/>
      <c r="DXM118" s="23"/>
      <c r="DXN118" s="23"/>
      <c r="DXO118" s="23"/>
      <c r="DXP118" s="22"/>
      <c r="DXQ118" s="23"/>
      <c r="DXR118" s="23"/>
      <c r="DXS118" s="23"/>
      <c r="DXT118" s="23"/>
      <c r="DXU118" s="23"/>
      <c r="DXV118" s="23"/>
      <c r="DXW118" s="23"/>
      <c r="DXX118" s="23"/>
      <c r="DXY118" s="23"/>
      <c r="DXZ118" s="23"/>
      <c r="DYA118" s="23"/>
      <c r="DYB118" s="23"/>
      <c r="DYC118" s="23"/>
      <c r="DYD118" s="23"/>
      <c r="DYE118" s="23"/>
      <c r="DYF118" s="23"/>
      <c r="DYG118" s="23"/>
      <c r="DYH118" s="23"/>
      <c r="DYI118" s="23"/>
      <c r="DYJ118" s="23"/>
      <c r="DYK118" s="23"/>
      <c r="DYL118" s="22"/>
      <c r="DYM118" s="23"/>
      <c r="DYN118" s="23"/>
      <c r="DYO118" s="23"/>
      <c r="DYP118" s="23"/>
      <c r="DYQ118" s="23"/>
      <c r="DYR118" s="23"/>
      <c r="DYS118" s="23"/>
      <c r="DYT118" s="23"/>
      <c r="DYU118" s="23"/>
      <c r="DYV118" s="23"/>
      <c r="DYW118" s="23"/>
      <c r="DYX118" s="23"/>
      <c r="DYY118" s="23"/>
      <c r="DYZ118" s="23"/>
      <c r="DZA118" s="23"/>
      <c r="DZB118" s="23"/>
      <c r="DZC118" s="23"/>
      <c r="DZD118" s="23"/>
      <c r="DZE118" s="23"/>
      <c r="DZF118" s="23"/>
      <c r="DZG118" s="23"/>
      <c r="DZH118" s="22"/>
      <c r="DZI118" s="23"/>
      <c r="DZJ118" s="23"/>
      <c r="DZK118" s="23"/>
      <c r="DZL118" s="23"/>
      <c r="DZM118" s="23"/>
      <c r="DZN118" s="23"/>
      <c r="DZO118" s="23"/>
      <c r="DZP118" s="23"/>
      <c r="DZQ118" s="23"/>
      <c r="DZR118" s="23"/>
      <c r="DZS118" s="23"/>
      <c r="DZT118" s="23"/>
      <c r="DZU118" s="23"/>
      <c r="DZV118" s="23"/>
      <c r="DZW118" s="23"/>
      <c r="DZX118" s="23"/>
      <c r="DZY118" s="23"/>
      <c r="DZZ118" s="23"/>
      <c r="EAA118" s="23"/>
      <c r="EAB118" s="23"/>
      <c r="EAC118" s="23"/>
      <c r="EAD118" s="22"/>
      <c r="EAE118" s="23"/>
      <c r="EAF118" s="23"/>
      <c r="EAG118" s="23"/>
      <c r="EAH118" s="23"/>
      <c r="EAI118" s="23"/>
      <c r="EAJ118" s="23"/>
      <c r="EAK118" s="23"/>
      <c r="EAL118" s="23"/>
      <c r="EAM118" s="23"/>
      <c r="EAN118" s="23"/>
      <c r="EAO118" s="23"/>
      <c r="EAP118" s="23"/>
      <c r="EAQ118" s="23"/>
      <c r="EAR118" s="23"/>
      <c r="EAS118" s="23"/>
      <c r="EAT118" s="23"/>
      <c r="EAU118" s="23"/>
      <c r="EAV118" s="23"/>
      <c r="EAW118" s="23"/>
      <c r="EAX118" s="23"/>
      <c r="EAY118" s="23"/>
      <c r="EAZ118" s="22"/>
      <c r="EBA118" s="23"/>
      <c r="EBB118" s="23"/>
      <c r="EBC118" s="23"/>
      <c r="EBD118" s="23"/>
      <c r="EBE118" s="23"/>
      <c r="EBF118" s="23"/>
      <c r="EBG118" s="23"/>
      <c r="EBH118" s="23"/>
      <c r="EBI118" s="23"/>
      <c r="EBJ118" s="23"/>
      <c r="EBK118" s="23"/>
      <c r="EBL118" s="23"/>
      <c r="EBM118" s="23"/>
      <c r="EBN118" s="23"/>
      <c r="EBO118" s="23"/>
      <c r="EBP118" s="23"/>
      <c r="EBQ118" s="23"/>
      <c r="EBR118" s="23"/>
      <c r="EBS118" s="23"/>
      <c r="EBT118" s="23"/>
      <c r="EBU118" s="23"/>
      <c r="EBV118" s="22"/>
      <c r="EBW118" s="23"/>
      <c r="EBX118" s="23"/>
      <c r="EBY118" s="23"/>
      <c r="EBZ118" s="23"/>
      <c r="ECA118" s="23"/>
      <c r="ECB118" s="23"/>
      <c r="ECC118" s="23"/>
      <c r="ECD118" s="23"/>
      <c r="ECE118" s="23"/>
      <c r="ECF118" s="23"/>
      <c r="ECG118" s="23"/>
      <c r="ECH118" s="23"/>
      <c r="ECI118" s="23"/>
      <c r="ECJ118" s="23"/>
      <c r="ECK118" s="23"/>
      <c r="ECL118" s="23"/>
      <c r="ECM118" s="23"/>
      <c r="ECN118" s="23"/>
      <c r="ECO118" s="23"/>
      <c r="ECP118" s="23"/>
      <c r="ECQ118" s="23"/>
      <c r="ECR118" s="22"/>
      <c r="ECS118" s="23"/>
      <c r="ECT118" s="23"/>
      <c r="ECU118" s="23"/>
      <c r="ECV118" s="23"/>
      <c r="ECW118" s="23"/>
      <c r="ECX118" s="23"/>
      <c r="ECY118" s="23"/>
      <c r="ECZ118" s="23"/>
      <c r="EDA118" s="23"/>
      <c r="EDB118" s="23"/>
      <c r="EDC118" s="23"/>
      <c r="EDD118" s="23"/>
      <c r="EDE118" s="23"/>
      <c r="EDF118" s="23"/>
      <c r="EDG118" s="23"/>
      <c r="EDH118" s="23"/>
      <c r="EDI118" s="23"/>
      <c r="EDJ118" s="23"/>
      <c r="EDK118" s="23"/>
      <c r="EDL118" s="23"/>
      <c r="EDM118" s="23"/>
      <c r="EDN118" s="22"/>
      <c r="EDO118" s="23"/>
      <c r="EDP118" s="23"/>
      <c r="EDQ118" s="23"/>
      <c r="EDR118" s="23"/>
      <c r="EDS118" s="23"/>
      <c r="EDT118" s="23"/>
      <c r="EDU118" s="23"/>
      <c r="EDV118" s="23"/>
      <c r="EDW118" s="23"/>
      <c r="EDX118" s="23"/>
      <c r="EDY118" s="23"/>
      <c r="EDZ118" s="23"/>
      <c r="EEA118" s="23"/>
      <c r="EEB118" s="23"/>
      <c r="EEC118" s="23"/>
      <c r="EED118" s="23"/>
      <c r="EEE118" s="23"/>
      <c r="EEF118" s="23"/>
      <c r="EEG118" s="23"/>
      <c r="EEH118" s="23"/>
      <c r="EEI118" s="23"/>
      <c r="EEJ118" s="22"/>
      <c r="EEK118" s="23"/>
      <c r="EEL118" s="23"/>
      <c r="EEM118" s="23"/>
      <c r="EEN118" s="23"/>
      <c r="EEO118" s="23"/>
      <c r="EEP118" s="23"/>
      <c r="EEQ118" s="23"/>
      <c r="EER118" s="23"/>
      <c r="EES118" s="23"/>
      <c r="EET118" s="23"/>
      <c r="EEU118" s="23"/>
      <c r="EEV118" s="23"/>
      <c r="EEW118" s="23"/>
      <c r="EEX118" s="23"/>
      <c r="EEY118" s="23"/>
      <c r="EEZ118" s="23"/>
      <c r="EFA118" s="23"/>
      <c r="EFB118" s="23"/>
      <c r="EFC118" s="23"/>
      <c r="EFD118" s="23"/>
      <c r="EFE118" s="23"/>
      <c r="EFF118" s="22"/>
      <c r="EFG118" s="23"/>
      <c r="EFH118" s="23"/>
      <c r="EFI118" s="23"/>
      <c r="EFJ118" s="23"/>
      <c r="EFK118" s="23"/>
      <c r="EFL118" s="23"/>
      <c r="EFM118" s="23"/>
      <c r="EFN118" s="23"/>
      <c r="EFO118" s="23"/>
      <c r="EFP118" s="23"/>
      <c r="EFQ118" s="23"/>
      <c r="EFR118" s="23"/>
      <c r="EFS118" s="23"/>
      <c r="EFT118" s="23"/>
      <c r="EFU118" s="23"/>
      <c r="EFV118" s="23"/>
      <c r="EFW118" s="23"/>
      <c r="EFX118" s="23"/>
      <c r="EFY118" s="23"/>
      <c r="EFZ118" s="23"/>
      <c r="EGA118" s="23"/>
      <c r="EGB118" s="22"/>
      <c r="EGC118" s="23"/>
      <c r="EGD118" s="23"/>
      <c r="EGE118" s="23"/>
      <c r="EGF118" s="23"/>
      <c r="EGG118" s="23"/>
      <c r="EGH118" s="23"/>
      <c r="EGI118" s="23"/>
      <c r="EGJ118" s="23"/>
      <c r="EGK118" s="23"/>
      <c r="EGL118" s="23"/>
      <c r="EGM118" s="23"/>
      <c r="EGN118" s="23"/>
      <c r="EGO118" s="23"/>
      <c r="EGP118" s="23"/>
      <c r="EGQ118" s="23"/>
      <c r="EGR118" s="23"/>
      <c r="EGS118" s="23"/>
      <c r="EGT118" s="23"/>
      <c r="EGU118" s="23"/>
      <c r="EGV118" s="23"/>
      <c r="EGW118" s="23"/>
      <c r="EGX118" s="22"/>
      <c r="EGY118" s="23"/>
      <c r="EGZ118" s="23"/>
      <c r="EHA118" s="23"/>
      <c r="EHB118" s="23"/>
      <c r="EHC118" s="23"/>
      <c r="EHD118" s="23"/>
      <c r="EHE118" s="23"/>
      <c r="EHF118" s="23"/>
      <c r="EHG118" s="23"/>
      <c r="EHH118" s="23"/>
      <c r="EHI118" s="23"/>
      <c r="EHJ118" s="23"/>
      <c r="EHK118" s="23"/>
      <c r="EHL118" s="23"/>
      <c r="EHM118" s="23"/>
      <c r="EHN118" s="23"/>
      <c r="EHO118" s="23"/>
      <c r="EHP118" s="23"/>
      <c r="EHQ118" s="23"/>
      <c r="EHR118" s="23"/>
      <c r="EHS118" s="23"/>
      <c r="EHT118" s="22"/>
      <c r="EHU118" s="23"/>
      <c r="EHV118" s="23"/>
      <c r="EHW118" s="23"/>
      <c r="EHX118" s="23"/>
      <c r="EHY118" s="23"/>
      <c r="EHZ118" s="23"/>
      <c r="EIA118" s="23"/>
      <c r="EIB118" s="23"/>
      <c r="EIC118" s="23"/>
      <c r="EID118" s="23"/>
      <c r="EIE118" s="23"/>
      <c r="EIF118" s="23"/>
      <c r="EIG118" s="23"/>
      <c r="EIH118" s="23"/>
      <c r="EII118" s="23"/>
      <c r="EIJ118" s="23"/>
      <c r="EIK118" s="23"/>
      <c r="EIL118" s="23"/>
      <c r="EIM118" s="23"/>
      <c r="EIN118" s="23"/>
      <c r="EIO118" s="23"/>
      <c r="EIP118" s="22"/>
      <c r="EIQ118" s="23"/>
      <c r="EIR118" s="23"/>
      <c r="EIS118" s="23"/>
      <c r="EIT118" s="23"/>
      <c r="EIU118" s="23"/>
      <c r="EIV118" s="23"/>
      <c r="EIW118" s="23"/>
      <c r="EIX118" s="23"/>
      <c r="EIY118" s="23"/>
      <c r="EIZ118" s="23"/>
      <c r="EJA118" s="23"/>
      <c r="EJB118" s="23"/>
      <c r="EJC118" s="23"/>
      <c r="EJD118" s="23"/>
      <c r="EJE118" s="23"/>
      <c r="EJF118" s="23"/>
      <c r="EJG118" s="23"/>
      <c r="EJH118" s="23"/>
      <c r="EJI118" s="23"/>
      <c r="EJJ118" s="23"/>
      <c r="EJK118" s="23"/>
      <c r="EJL118" s="22"/>
      <c r="EJM118" s="23"/>
      <c r="EJN118" s="23"/>
      <c r="EJO118" s="23"/>
      <c r="EJP118" s="23"/>
      <c r="EJQ118" s="23"/>
      <c r="EJR118" s="23"/>
      <c r="EJS118" s="23"/>
      <c r="EJT118" s="23"/>
      <c r="EJU118" s="23"/>
      <c r="EJV118" s="23"/>
      <c r="EJW118" s="23"/>
      <c r="EJX118" s="23"/>
      <c r="EJY118" s="23"/>
      <c r="EJZ118" s="23"/>
      <c r="EKA118" s="23"/>
      <c r="EKB118" s="23"/>
      <c r="EKC118" s="23"/>
      <c r="EKD118" s="23"/>
      <c r="EKE118" s="23"/>
      <c r="EKF118" s="23"/>
      <c r="EKG118" s="23"/>
      <c r="EKH118" s="22"/>
      <c r="EKI118" s="23"/>
      <c r="EKJ118" s="23"/>
      <c r="EKK118" s="23"/>
      <c r="EKL118" s="23"/>
      <c r="EKM118" s="23"/>
      <c r="EKN118" s="23"/>
      <c r="EKO118" s="23"/>
      <c r="EKP118" s="23"/>
      <c r="EKQ118" s="23"/>
      <c r="EKR118" s="23"/>
      <c r="EKS118" s="23"/>
      <c r="EKT118" s="23"/>
      <c r="EKU118" s="23"/>
      <c r="EKV118" s="23"/>
      <c r="EKW118" s="23"/>
      <c r="EKX118" s="23"/>
      <c r="EKY118" s="23"/>
      <c r="EKZ118" s="23"/>
      <c r="ELA118" s="23"/>
      <c r="ELB118" s="23"/>
      <c r="ELC118" s="23"/>
      <c r="ELD118" s="22"/>
      <c r="ELE118" s="23"/>
      <c r="ELF118" s="23"/>
      <c r="ELG118" s="23"/>
      <c r="ELH118" s="23"/>
      <c r="ELI118" s="23"/>
      <c r="ELJ118" s="23"/>
      <c r="ELK118" s="23"/>
      <c r="ELL118" s="23"/>
      <c r="ELM118" s="23"/>
      <c r="ELN118" s="23"/>
      <c r="ELO118" s="23"/>
      <c r="ELP118" s="23"/>
      <c r="ELQ118" s="23"/>
      <c r="ELR118" s="23"/>
      <c r="ELS118" s="23"/>
      <c r="ELT118" s="23"/>
      <c r="ELU118" s="23"/>
      <c r="ELV118" s="23"/>
      <c r="ELW118" s="23"/>
      <c r="ELX118" s="23"/>
      <c r="ELY118" s="23"/>
      <c r="ELZ118" s="22"/>
      <c r="EMA118" s="23"/>
      <c r="EMB118" s="23"/>
      <c r="EMC118" s="23"/>
      <c r="EMD118" s="23"/>
      <c r="EME118" s="23"/>
      <c r="EMF118" s="23"/>
      <c r="EMG118" s="23"/>
      <c r="EMH118" s="23"/>
      <c r="EMI118" s="23"/>
      <c r="EMJ118" s="23"/>
      <c r="EMK118" s="23"/>
      <c r="EML118" s="23"/>
      <c r="EMM118" s="23"/>
      <c r="EMN118" s="23"/>
      <c r="EMO118" s="23"/>
      <c r="EMP118" s="23"/>
      <c r="EMQ118" s="23"/>
      <c r="EMR118" s="23"/>
      <c r="EMS118" s="23"/>
      <c r="EMT118" s="23"/>
      <c r="EMU118" s="23"/>
      <c r="EMV118" s="22"/>
      <c r="EMW118" s="23"/>
      <c r="EMX118" s="23"/>
      <c r="EMY118" s="23"/>
      <c r="EMZ118" s="23"/>
      <c r="ENA118" s="23"/>
      <c r="ENB118" s="23"/>
      <c r="ENC118" s="23"/>
      <c r="END118" s="23"/>
      <c r="ENE118" s="23"/>
      <c r="ENF118" s="23"/>
      <c r="ENG118" s="23"/>
      <c r="ENH118" s="23"/>
      <c r="ENI118" s="23"/>
      <c r="ENJ118" s="23"/>
      <c r="ENK118" s="23"/>
      <c r="ENL118" s="23"/>
      <c r="ENM118" s="23"/>
      <c r="ENN118" s="23"/>
      <c r="ENO118" s="23"/>
      <c r="ENP118" s="23"/>
      <c r="ENQ118" s="23"/>
      <c r="ENR118" s="22"/>
      <c r="ENS118" s="23"/>
      <c r="ENT118" s="23"/>
      <c r="ENU118" s="23"/>
      <c r="ENV118" s="23"/>
      <c r="ENW118" s="23"/>
      <c r="ENX118" s="23"/>
      <c r="ENY118" s="23"/>
      <c r="ENZ118" s="23"/>
      <c r="EOA118" s="23"/>
      <c r="EOB118" s="23"/>
      <c r="EOC118" s="23"/>
      <c r="EOD118" s="23"/>
      <c r="EOE118" s="23"/>
      <c r="EOF118" s="23"/>
      <c r="EOG118" s="23"/>
      <c r="EOH118" s="23"/>
      <c r="EOI118" s="23"/>
      <c r="EOJ118" s="23"/>
      <c r="EOK118" s="23"/>
      <c r="EOL118" s="23"/>
      <c r="EOM118" s="23"/>
      <c r="EON118" s="22"/>
      <c r="EOO118" s="23"/>
      <c r="EOP118" s="23"/>
      <c r="EOQ118" s="23"/>
      <c r="EOR118" s="23"/>
      <c r="EOS118" s="23"/>
      <c r="EOT118" s="23"/>
      <c r="EOU118" s="23"/>
      <c r="EOV118" s="23"/>
      <c r="EOW118" s="23"/>
      <c r="EOX118" s="23"/>
      <c r="EOY118" s="23"/>
      <c r="EOZ118" s="23"/>
      <c r="EPA118" s="23"/>
      <c r="EPB118" s="23"/>
      <c r="EPC118" s="23"/>
      <c r="EPD118" s="23"/>
      <c r="EPE118" s="23"/>
      <c r="EPF118" s="23"/>
      <c r="EPG118" s="23"/>
      <c r="EPH118" s="23"/>
      <c r="EPI118" s="23"/>
      <c r="EPJ118" s="22"/>
      <c r="EPK118" s="23"/>
      <c r="EPL118" s="23"/>
      <c r="EPM118" s="23"/>
      <c r="EPN118" s="23"/>
      <c r="EPO118" s="23"/>
      <c r="EPP118" s="23"/>
      <c r="EPQ118" s="23"/>
      <c r="EPR118" s="23"/>
      <c r="EPS118" s="23"/>
      <c r="EPT118" s="23"/>
      <c r="EPU118" s="23"/>
      <c r="EPV118" s="23"/>
      <c r="EPW118" s="23"/>
      <c r="EPX118" s="23"/>
      <c r="EPY118" s="23"/>
      <c r="EPZ118" s="23"/>
      <c r="EQA118" s="23"/>
      <c r="EQB118" s="23"/>
      <c r="EQC118" s="23"/>
      <c r="EQD118" s="23"/>
      <c r="EQE118" s="23"/>
      <c r="EQF118" s="22"/>
      <c r="EQG118" s="23"/>
      <c r="EQH118" s="23"/>
      <c r="EQI118" s="23"/>
      <c r="EQJ118" s="23"/>
      <c r="EQK118" s="23"/>
      <c r="EQL118" s="23"/>
      <c r="EQM118" s="23"/>
      <c r="EQN118" s="23"/>
      <c r="EQO118" s="23"/>
      <c r="EQP118" s="23"/>
      <c r="EQQ118" s="23"/>
      <c r="EQR118" s="23"/>
      <c r="EQS118" s="23"/>
      <c r="EQT118" s="23"/>
      <c r="EQU118" s="23"/>
      <c r="EQV118" s="23"/>
      <c r="EQW118" s="23"/>
      <c r="EQX118" s="23"/>
      <c r="EQY118" s="23"/>
      <c r="EQZ118" s="23"/>
      <c r="ERA118" s="23"/>
      <c r="ERB118" s="22"/>
      <c r="ERC118" s="23"/>
      <c r="ERD118" s="23"/>
      <c r="ERE118" s="23"/>
      <c r="ERF118" s="23"/>
      <c r="ERG118" s="23"/>
      <c r="ERH118" s="23"/>
      <c r="ERI118" s="23"/>
      <c r="ERJ118" s="23"/>
      <c r="ERK118" s="23"/>
      <c r="ERL118" s="23"/>
      <c r="ERM118" s="23"/>
      <c r="ERN118" s="23"/>
      <c r="ERO118" s="23"/>
      <c r="ERP118" s="23"/>
      <c r="ERQ118" s="23"/>
      <c r="ERR118" s="23"/>
      <c r="ERS118" s="23"/>
      <c r="ERT118" s="23"/>
      <c r="ERU118" s="23"/>
      <c r="ERV118" s="23"/>
      <c r="ERW118" s="23"/>
      <c r="ERX118" s="22"/>
      <c r="ERY118" s="23"/>
      <c r="ERZ118" s="23"/>
      <c r="ESA118" s="23"/>
      <c r="ESB118" s="23"/>
      <c r="ESC118" s="23"/>
      <c r="ESD118" s="23"/>
      <c r="ESE118" s="23"/>
      <c r="ESF118" s="23"/>
      <c r="ESG118" s="23"/>
      <c r="ESH118" s="23"/>
      <c r="ESI118" s="23"/>
      <c r="ESJ118" s="23"/>
      <c r="ESK118" s="23"/>
      <c r="ESL118" s="23"/>
      <c r="ESM118" s="23"/>
      <c r="ESN118" s="23"/>
      <c r="ESO118" s="23"/>
      <c r="ESP118" s="23"/>
      <c r="ESQ118" s="23"/>
      <c r="ESR118" s="23"/>
      <c r="ESS118" s="23"/>
      <c r="EST118" s="22"/>
      <c r="ESU118" s="23"/>
      <c r="ESV118" s="23"/>
      <c r="ESW118" s="23"/>
      <c r="ESX118" s="23"/>
      <c r="ESY118" s="23"/>
      <c r="ESZ118" s="23"/>
      <c r="ETA118" s="23"/>
      <c r="ETB118" s="23"/>
      <c r="ETC118" s="23"/>
      <c r="ETD118" s="23"/>
      <c r="ETE118" s="23"/>
      <c r="ETF118" s="23"/>
      <c r="ETG118" s="23"/>
      <c r="ETH118" s="23"/>
      <c r="ETI118" s="23"/>
      <c r="ETJ118" s="23"/>
      <c r="ETK118" s="23"/>
      <c r="ETL118" s="23"/>
      <c r="ETM118" s="23"/>
      <c r="ETN118" s="23"/>
      <c r="ETO118" s="23"/>
      <c r="ETP118" s="22"/>
      <c r="ETQ118" s="23"/>
      <c r="ETR118" s="23"/>
      <c r="ETS118" s="23"/>
      <c r="ETT118" s="23"/>
      <c r="ETU118" s="23"/>
      <c r="ETV118" s="23"/>
      <c r="ETW118" s="23"/>
      <c r="ETX118" s="23"/>
      <c r="ETY118" s="23"/>
      <c r="ETZ118" s="23"/>
      <c r="EUA118" s="23"/>
      <c r="EUB118" s="23"/>
      <c r="EUC118" s="23"/>
      <c r="EUD118" s="23"/>
      <c r="EUE118" s="23"/>
      <c r="EUF118" s="23"/>
      <c r="EUG118" s="23"/>
      <c r="EUH118" s="23"/>
      <c r="EUI118" s="23"/>
      <c r="EUJ118" s="23"/>
      <c r="EUK118" s="23"/>
      <c r="EUL118" s="22"/>
      <c r="EUM118" s="23"/>
      <c r="EUN118" s="23"/>
      <c r="EUO118" s="23"/>
      <c r="EUP118" s="23"/>
      <c r="EUQ118" s="23"/>
      <c r="EUR118" s="23"/>
      <c r="EUS118" s="23"/>
      <c r="EUT118" s="23"/>
      <c r="EUU118" s="23"/>
      <c r="EUV118" s="23"/>
      <c r="EUW118" s="23"/>
      <c r="EUX118" s="23"/>
      <c r="EUY118" s="23"/>
      <c r="EUZ118" s="23"/>
      <c r="EVA118" s="23"/>
      <c r="EVB118" s="23"/>
      <c r="EVC118" s="23"/>
      <c r="EVD118" s="23"/>
      <c r="EVE118" s="23"/>
      <c r="EVF118" s="23"/>
      <c r="EVG118" s="23"/>
      <c r="EVH118" s="22"/>
      <c r="EVI118" s="23"/>
      <c r="EVJ118" s="23"/>
      <c r="EVK118" s="23"/>
      <c r="EVL118" s="23"/>
      <c r="EVM118" s="23"/>
      <c r="EVN118" s="23"/>
      <c r="EVO118" s="23"/>
      <c r="EVP118" s="23"/>
      <c r="EVQ118" s="23"/>
      <c r="EVR118" s="23"/>
      <c r="EVS118" s="23"/>
      <c r="EVT118" s="23"/>
      <c r="EVU118" s="23"/>
      <c r="EVV118" s="23"/>
      <c r="EVW118" s="23"/>
      <c r="EVX118" s="23"/>
      <c r="EVY118" s="23"/>
      <c r="EVZ118" s="23"/>
      <c r="EWA118" s="23"/>
      <c r="EWB118" s="23"/>
      <c r="EWC118" s="23"/>
      <c r="EWD118" s="22"/>
      <c r="EWE118" s="23"/>
      <c r="EWF118" s="23"/>
      <c r="EWG118" s="23"/>
      <c r="EWH118" s="23"/>
      <c r="EWI118" s="23"/>
      <c r="EWJ118" s="23"/>
      <c r="EWK118" s="23"/>
      <c r="EWL118" s="23"/>
      <c r="EWM118" s="23"/>
      <c r="EWN118" s="23"/>
      <c r="EWO118" s="23"/>
      <c r="EWP118" s="23"/>
      <c r="EWQ118" s="23"/>
      <c r="EWR118" s="23"/>
      <c r="EWS118" s="23"/>
      <c r="EWT118" s="23"/>
      <c r="EWU118" s="23"/>
      <c r="EWV118" s="23"/>
      <c r="EWW118" s="23"/>
      <c r="EWX118" s="23"/>
      <c r="EWY118" s="23"/>
      <c r="EWZ118" s="22"/>
      <c r="EXA118" s="23"/>
      <c r="EXB118" s="23"/>
      <c r="EXC118" s="23"/>
      <c r="EXD118" s="23"/>
      <c r="EXE118" s="23"/>
      <c r="EXF118" s="23"/>
      <c r="EXG118" s="23"/>
      <c r="EXH118" s="23"/>
      <c r="EXI118" s="23"/>
      <c r="EXJ118" s="23"/>
      <c r="EXK118" s="23"/>
      <c r="EXL118" s="23"/>
      <c r="EXM118" s="23"/>
      <c r="EXN118" s="23"/>
      <c r="EXO118" s="23"/>
      <c r="EXP118" s="23"/>
      <c r="EXQ118" s="23"/>
      <c r="EXR118" s="23"/>
      <c r="EXS118" s="23"/>
      <c r="EXT118" s="23"/>
      <c r="EXU118" s="23"/>
      <c r="EXV118" s="22"/>
      <c r="EXW118" s="23"/>
      <c r="EXX118" s="23"/>
      <c r="EXY118" s="23"/>
      <c r="EXZ118" s="23"/>
      <c r="EYA118" s="23"/>
      <c r="EYB118" s="23"/>
      <c r="EYC118" s="23"/>
      <c r="EYD118" s="23"/>
      <c r="EYE118" s="23"/>
      <c r="EYF118" s="23"/>
      <c r="EYG118" s="23"/>
      <c r="EYH118" s="23"/>
      <c r="EYI118" s="23"/>
      <c r="EYJ118" s="23"/>
      <c r="EYK118" s="23"/>
      <c r="EYL118" s="23"/>
      <c r="EYM118" s="23"/>
      <c r="EYN118" s="23"/>
      <c r="EYO118" s="23"/>
      <c r="EYP118" s="23"/>
      <c r="EYQ118" s="23"/>
      <c r="EYR118" s="22"/>
      <c r="EYS118" s="23"/>
      <c r="EYT118" s="23"/>
      <c r="EYU118" s="23"/>
      <c r="EYV118" s="23"/>
      <c r="EYW118" s="23"/>
      <c r="EYX118" s="23"/>
      <c r="EYY118" s="23"/>
      <c r="EYZ118" s="23"/>
      <c r="EZA118" s="23"/>
      <c r="EZB118" s="23"/>
      <c r="EZC118" s="23"/>
      <c r="EZD118" s="23"/>
      <c r="EZE118" s="23"/>
      <c r="EZF118" s="23"/>
      <c r="EZG118" s="23"/>
      <c r="EZH118" s="23"/>
      <c r="EZI118" s="23"/>
      <c r="EZJ118" s="23"/>
      <c r="EZK118" s="23"/>
      <c r="EZL118" s="23"/>
      <c r="EZM118" s="23"/>
      <c r="EZN118" s="22"/>
      <c r="EZO118" s="23"/>
      <c r="EZP118" s="23"/>
      <c r="EZQ118" s="23"/>
      <c r="EZR118" s="23"/>
      <c r="EZS118" s="23"/>
      <c r="EZT118" s="23"/>
      <c r="EZU118" s="23"/>
      <c r="EZV118" s="23"/>
      <c r="EZW118" s="23"/>
      <c r="EZX118" s="23"/>
      <c r="EZY118" s="23"/>
      <c r="EZZ118" s="23"/>
      <c r="FAA118" s="23"/>
      <c r="FAB118" s="23"/>
      <c r="FAC118" s="23"/>
      <c r="FAD118" s="23"/>
      <c r="FAE118" s="23"/>
      <c r="FAF118" s="23"/>
      <c r="FAG118" s="23"/>
      <c r="FAH118" s="23"/>
      <c r="FAI118" s="23"/>
      <c r="FAJ118" s="22"/>
      <c r="FAK118" s="23"/>
      <c r="FAL118" s="23"/>
      <c r="FAM118" s="23"/>
      <c r="FAN118" s="23"/>
      <c r="FAO118" s="23"/>
      <c r="FAP118" s="23"/>
      <c r="FAQ118" s="23"/>
      <c r="FAR118" s="23"/>
      <c r="FAS118" s="23"/>
      <c r="FAT118" s="23"/>
      <c r="FAU118" s="23"/>
      <c r="FAV118" s="23"/>
      <c r="FAW118" s="23"/>
      <c r="FAX118" s="23"/>
      <c r="FAY118" s="23"/>
      <c r="FAZ118" s="23"/>
      <c r="FBA118" s="23"/>
      <c r="FBB118" s="23"/>
      <c r="FBC118" s="23"/>
      <c r="FBD118" s="23"/>
      <c r="FBE118" s="23"/>
      <c r="FBF118" s="22"/>
      <c r="FBG118" s="23"/>
      <c r="FBH118" s="23"/>
      <c r="FBI118" s="23"/>
      <c r="FBJ118" s="23"/>
      <c r="FBK118" s="23"/>
      <c r="FBL118" s="23"/>
      <c r="FBM118" s="23"/>
      <c r="FBN118" s="23"/>
      <c r="FBO118" s="23"/>
      <c r="FBP118" s="23"/>
      <c r="FBQ118" s="23"/>
      <c r="FBR118" s="23"/>
      <c r="FBS118" s="23"/>
      <c r="FBT118" s="23"/>
      <c r="FBU118" s="23"/>
      <c r="FBV118" s="23"/>
      <c r="FBW118" s="23"/>
      <c r="FBX118" s="23"/>
      <c r="FBY118" s="23"/>
      <c r="FBZ118" s="23"/>
      <c r="FCA118" s="23"/>
      <c r="FCB118" s="22"/>
      <c r="FCC118" s="23"/>
      <c r="FCD118" s="23"/>
      <c r="FCE118" s="23"/>
      <c r="FCF118" s="23"/>
      <c r="FCG118" s="23"/>
      <c r="FCH118" s="23"/>
      <c r="FCI118" s="23"/>
      <c r="FCJ118" s="23"/>
      <c r="FCK118" s="23"/>
      <c r="FCL118" s="23"/>
      <c r="FCM118" s="23"/>
      <c r="FCN118" s="23"/>
      <c r="FCO118" s="23"/>
      <c r="FCP118" s="23"/>
      <c r="FCQ118" s="23"/>
      <c r="FCR118" s="23"/>
      <c r="FCS118" s="23"/>
      <c r="FCT118" s="23"/>
      <c r="FCU118" s="23"/>
      <c r="FCV118" s="23"/>
      <c r="FCW118" s="23"/>
      <c r="FCX118" s="22"/>
      <c r="FCY118" s="23"/>
      <c r="FCZ118" s="23"/>
      <c r="FDA118" s="23"/>
      <c r="FDB118" s="23"/>
      <c r="FDC118" s="23"/>
      <c r="FDD118" s="23"/>
      <c r="FDE118" s="23"/>
      <c r="FDF118" s="23"/>
      <c r="FDG118" s="23"/>
      <c r="FDH118" s="23"/>
      <c r="FDI118" s="23"/>
      <c r="FDJ118" s="23"/>
      <c r="FDK118" s="23"/>
      <c r="FDL118" s="23"/>
      <c r="FDM118" s="23"/>
      <c r="FDN118" s="23"/>
      <c r="FDO118" s="23"/>
      <c r="FDP118" s="23"/>
      <c r="FDQ118" s="23"/>
      <c r="FDR118" s="23"/>
      <c r="FDS118" s="23"/>
      <c r="FDT118" s="22"/>
      <c r="FDU118" s="23"/>
      <c r="FDV118" s="23"/>
      <c r="FDW118" s="23"/>
      <c r="FDX118" s="23"/>
      <c r="FDY118" s="23"/>
      <c r="FDZ118" s="23"/>
      <c r="FEA118" s="23"/>
      <c r="FEB118" s="23"/>
      <c r="FEC118" s="23"/>
      <c r="FED118" s="23"/>
      <c r="FEE118" s="23"/>
      <c r="FEF118" s="23"/>
      <c r="FEG118" s="23"/>
      <c r="FEH118" s="23"/>
      <c r="FEI118" s="23"/>
      <c r="FEJ118" s="23"/>
      <c r="FEK118" s="23"/>
      <c r="FEL118" s="23"/>
      <c r="FEM118" s="23"/>
      <c r="FEN118" s="23"/>
      <c r="FEO118" s="23"/>
      <c r="FEP118" s="22"/>
      <c r="FEQ118" s="23"/>
      <c r="FER118" s="23"/>
      <c r="FES118" s="23"/>
      <c r="FET118" s="23"/>
      <c r="FEU118" s="23"/>
      <c r="FEV118" s="23"/>
      <c r="FEW118" s="23"/>
      <c r="FEX118" s="23"/>
      <c r="FEY118" s="23"/>
      <c r="FEZ118" s="23"/>
      <c r="FFA118" s="23"/>
      <c r="FFB118" s="23"/>
      <c r="FFC118" s="23"/>
      <c r="FFD118" s="23"/>
      <c r="FFE118" s="23"/>
      <c r="FFF118" s="23"/>
      <c r="FFG118" s="23"/>
      <c r="FFH118" s="23"/>
      <c r="FFI118" s="23"/>
      <c r="FFJ118" s="23"/>
      <c r="FFK118" s="23"/>
      <c r="FFL118" s="22"/>
      <c r="FFM118" s="23"/>
      <c r="FFN118" s="23"/>
      <c r="FFO118" s="23"/>
      <c r="FFP118" s="23"/>
      <c r="FFQ118" s="23"/>
      <c r="FFR118" s="23"/>
      <c r="FFS118" s="23"/>
      <c r="FFT118" s="23"/>
      <c r="FFU118" s="23"/>
      <c r="FFV118" s="23"/>
      <c r="FFW118" s="23"/>
      <c r="FFX118" s="23"/>
      <c r="FFY118" s="23"/>
      <c r="FFZ118" s="23"/>
      <c r="FGA118" s="23"/>
      <c r="FGB118" s="23"/>
      <c r="FGC118" s="23"/>
      <c r="FGD118" s="23"/>
      <c r="FGE118" s="23"/>
      <c r="FGF118" s="23"/>
      <c r="FGG118" s="23"/>
      <c r="FGH118" s="22"/>
      <c r="FGI118" s="23"/>
      <c r="FGJ118" s="23"/>
      <c r="FGK118" s="23"/>
      <c r="FGL118" s="23"/>
      <c r="FGM118" s="23"/>
      <c r="FGN118" s="23"/>
      <c r="FGO118" s="23"/>
      <c r="FGP118" s="23"/>
      <c r="FGQ118" s="23"/>
      <c r="FGR118" s="23"/>
      <c r="FGS118" s="23"/>
      <c r="FGT118" s="23"/>
      <c r="FGU118" s="23"/>
      <c r="FGV118" s="23"/>
      <c r="FGW118" s="23"/>
      <c r="FGX118" s="23"/>
      <c r="FGY118" s="23"/>
      <c r="FGZ118" s="23"/>
      <c r="FHA118" s="23"/>
      <c r="FHB118" s="23"/>
      <c r="FHC118" s="23"/>
      <c r="FHD118" s="22"/>
      <c r="FHE118" s="23"/>
      <c r="FHF118" s="23"/>
      <c r="FHG118" s="23"/>
      <c r="FHH118" s="23"/>
      <c r="FHI118" s="23"/>
      <c r="FHJ118" s="23"/>
      <c r="FHK118" s="23"/>
      <c r="FHL118" s="23"/>
      <c r="FHM118" s="23"/>
      <c r="FHN118" s="23"/>
      <c r="FHO118" s="23"/>
      <c r="FHP118" s="23"/>
      <c r="FHQ118" s="23"/>
      <c r="FHR118" s="23"/>
      <c r="FHS118" s="23"/>
      <c r="FHT118" s="23"/>
      <c r="FHU118" s="23"/>
      <c r="FHV118" s="23"/>
      <c r="FHW118" s="23"/>
      <c r="FHX118" s="23"/>
      <c r="FHY118" s="23"/>
      <c r="FHZ118" s="22"/>
      <c r="FIA118" s="23"/>
      <c r="FIB118" s="23"/>
      <c r="FIC118" s="23"/>
      <c r="FID118" s="23"/>
      <c r="FIE118" s="23"/>
      <c r="FIF118" s="23"/>
      <c r="FIG118" s="23"/>
      <c r="FIH118" s="23"/>
      <c r="FII118" s="23"/>
      <c r="FIJ118" s="23"/>
      <c r="FIK118" s="23"/>
      <c r="FIL118" s="23"/>
      <c r="FIM118" s="23"/>
      <c r="FIN118" s="23"/>
      <c r="FIO118" s="23"/>
      <c r="FIP118" s="23"/>
      <c r="FIQ118" s="23"/>
      <c r="FIR118" s="23"/>
      <c r="FIS118" s="23"/>
      <c r="FIT118" s="23"/>
      <c r="FIU118" s="23"/>
      <c r="FIV118" s="22"/>
      <c r="FIW118" s="23"/>
      <c r="FIX118" s="23"/>
      <c r="FIY118" s="23"/>
      <c r="FIZ118" s="23"/>
      <c r="FJA118" s="23"/>
      <c r="FJB118" s="23"/>
      <c r="FJC118" s="23"/>
      <c r="FJD118" s="23"/>
      <c r="FJE118" s="23"/>
      <c r="FJF118" s="23"/>
      <c r="FJG118" s="23"/>
      <c r="FJH118" s="23"/>
      <c r="FJI118" s="23"/>
      <c r="FJJ118" s="23"/>
      <c r="FJK118" s="23"/>
      <c r="FJL118" s="23"/>
      <c r="FJM118" s="23"/>
      <c r="FJN118" s="23"/>
      <c r="FJO118" s="23"/>
      <c r="FJP118" s="23"/>
      <c r="FJQ118" s="23"/>
      <c r="FJR118" s="22"/>
      <c r="FJS118" s="23"/>
      <c r="FJT118" s="23"/>
      <c r="FJU118" s="23"/>
      <c r="FJV118" s="23"/>
      <c r="FJW118" s="23"/>
      <c r="FJX118" s="23"/>
      <c r="FJY118" s="23"/>
      <c r="FJZ118" s="23"/>
      <c r="FKA118" s="23"/>
      <c r="FKB118" s="23"/>
      <c r="FKC118" s="23"/>
      <c r="FKD118" s="23"/>
      <c r="FKE118" s="23"/>
      <c r="FKF118" s="23"/>
      <c r="FKG118" s="23"/>
      <c r="FKH118" s="23"/>
      <c r="FKI118" s="23"/>
      <c r="FKJ118" s="23"/>
      <c r="FKK118" s="23"/>
      <c r="FKL118" s="23"/>
      <c r="FKM118" s="23"/>
      <c r="FKN118" s="22"/>
      <c r="FKO118" s="23"/>
      <c r="FKP118" s="23"/>
      <c r="FKQ118" s="23"/>
      <c r="FKR118" s="23"/>
      <c r="FKS118" s="23"/>
      <c r="FKT118" s="23"/>
      <c r="FKU118" s="23"/>
      <c r="FKV118" s="23"/>
      <c r="FKW118" s="23"/>
      <c r="FKX118" s="23"/>
      <c r="FKY118" s="23"/>
      <c r="FKZ118" s="23"/>
      <c r="FLA118" s="23"/>
      <c r="FLB118" s="23"/>
      <c r="FLC118" s="23"/>
      <c r="FLD118" s="23"/>
      <c r="FLE118" s="23"/>
      <c r="FLF118" s="23"/>
      <c r="FLG118" s="23"/>
      <c r="FLH118" s="23"/>
      <c r="FLI118" s="23"/>
      <c r="FLJ118" s="22"/>
      <c r="FLK118" s="23"/>
      <c r="FLL118" s="23"/>
      <c r="FLM118" s="23"/>
      <c r="FLN118" s="23"/>
      <c r="FLO118" s="23"/>
      <c r="FLP118" s="23"/>
      <c r="FLQ118" s="23"/>
      <c r="FLR118" s="23"/>
      <c r="FLS118" s="23"/>
      <c r="FLT118" s="23"/>
      <c r="FLU118" s="23"/>
      <c r="FLV118" s="23"/>
      <c r="FLW118" s="23"/>
      <c r="FLX118" s="23"/>
      <c r="FLY118" s="23"/>
      <c r="FLZ118" s="23"/>
      <c r="FMA118" s="23"/>
      <c r="FMB118" s="23"/>
      <c r="FMC118" s="23"/>
      <c r="FMD118" s="23"/>
      <c r="FME118" s="23"/>
      <c r="FMF118" s="22"/>
      <c r="FMG118" s="23"/>
      <c r="FMH118" s="23"/>
      <c r="FMI118" s="23"/>
      <c r="FMJ118" s="23"/>
      <c r="FMK118" s="23"/>
      <c r="FML118" s="23"/>
      <c r="FMM118" s="23"/>
      <c r="FMN118" s="23"/>
      <c r="FMO118" s="23"/>
      <c r="FMP118" s="23"/>
      <c r="FMQ118" s="23"/>
      <c r="FMR118" s="23"/>
      <c r="FMS118" s="23"/>
      <c r="FMT118" s="23"/>
      <c r="FMU118" s="23"/>
      <c r="FMV118" s="23"/>
      <c r="FMW118" s="23"/>
      <c r="FMX118" s="23"/>
      <c r="FMY118" s="23"/>
      <c r="FMZ118" s="23"/>
      <c r="FNA118" s="23"/>
      <c r="FNB118" s="22"/>
      <c r="FNC118" s="23"/>
      <c r="FND118" s="23"/>
      <c r="FNE118" s="23"/>
      <c r="FNF118" s="23"/>
      <c r="FNG118" s="23"/>
      <c r="FNH118" s="23"/>
      <c r="FNI118" s="23"/>
      <c r="FNJ118" s="23"/>
      <c r="FNK118" s="23"/>
      <c r="FNL118" s="23"/>
      <c r="FNM118" s="23"/>
      <c r="FNN118" s="23"/>
      <c r="FNO118" s="23"/>
      <c r="FNP118" s="23"/>
      <c r="FNQ118" s="23"/>
      <c r="FNR118" s="23"/>
      <c r="FNS118" s="23"/>
      <c r="FNT118" s="23"/>
      <c r="FNU118" s="23"/>
      <c r="FNV118" s="23"/>
      <c r="FNW118" s="23"/>
      <c r="FNX118" s="22"/>
      <c r="FNY118" s="23"/>
      <c r="FNZ118" s="23"/>
      <c r="FOA118" s="23"/>
      <c r="FOB118" s="23"/>
      <c r="FOC118" s="23"/>
      <c r="FOD118" s="23"/>
      <c r="FOE118" s="23"/>
      <c r="FOF118" s="23"/>
      <c r="FOG118" s="23"/>
      <c r="FOH118" s="23"/>
      <c r="FOI118" s="23"/>
      <c r="FOJ118" s="23"/>
      <c r="FOK118" s="23"/>
      <c r="FOL118" s="23"/>
      <c r="FOM118" s="23"/>
      <c r="FON118" s="23"/>
      <c r="FOO118" s="23"/>
      <c r="FOP118" s="23"/>
      <c r="FOQ118" s="23"/>
      <c r="FOR118" s="23"/>
      <c r="FOS118" s="23"/>
      <c r="FOT118" s="22"/>
      <c r="FOU118" s="23"/>
      <c r="FOV118" s="23"/>
      <c r="FOW118" s="23"/>
      <c r="FOX118" s="23"/>
      <c r="FOY118" s="23"/>
      <c r="FOZ118" s="23"/>
      <c r="FPA118" s="23"/>
      <c r="FPB118" s="23"/>
      <c r="FPC118" s="23"/>
      <c r="FPD118" s="23"/>
      <c r="FPE118" s="23"/>
      <c r="FPF118" s="23"/>
      <c r="FPG118" s="23"/>
      <c r="FPH118" s="23"/>
      <c r="FPI118" s="23"/>
      <c r="FPJ118" s="23"/>
      <c r="FPK118" s="23"/>
      <c r="FPL118" s="23"/>
      <c r="FPM118" s="23"/>
      <c r="FPN118" s="23"/>
      <c r="FPO118" s="23"/>
      <c r="FPP118" s="22"/>
      <c r="FPQ118" s="23"/>
      <c r="FPR118" s="23"/>
      <c r="FPS118" s="23"/>
      <c r="FPT118" s="23"/>
      <c r="FPU118" s="23"/>
      <c r="FPV118" s="23"/>
      <c r="FPW118" s="23"/>
      <c r="FPX118" s="23"/>
      <c r="FPY118" s="23"/>
      <c r="FPZ118" s="23"/>
      <c r="FQA118" s="23"/>
      <c r="FQB118" s="23"/>
      <c r="FQC118" s="23"/>
      <c r="FQD118" s="23"/>
      <c r="FQE118" s="23"/>
      <c r="FQF118" s="23"/>
      <c r="FQG118" s="23"/>
      <c r="FQH118" s="23"/>
      <c r="FQI118" s="23"/>
      <c r="FQJ118" s="23"/>
      <c r="FQK118" s="23"/>
      <c r="FQL118" s="22"/>
      <c r="FQM118" s="23"/>
      <c r="FQN118" s="23"/>
      <c r="FQO118" s="23"/>
      <c r="FQP118" s="23"/>
      <c r="FQQ118" s="23"/>
      <c r="FQR118" s="23"/>
      <c r="FQS118" s="23"/>
      <c r="FQT118" s="23"/>
      <c r="FQU118" s="23"/>
      <c r="FQV118" s="23"/>
      <c r="FQW118" s="23"/>
      <c r="FQX118" s="23"/>
      <c r="FQY118" s="23"/>
      <c r="FQZ118" s="23"/>
      <c r="FRA118" s="23"/>
      <c r="FRB118" s="23"/>
      <c r="FRC118" s="23"/>
      <c r="FRD118" s="23"/>
      <c r="FRE118" s="23"/>
      <c r="FRF118" s="23"/>
      <c r="FRG118" s="23"/>
      <c r="FRH118" s="22"/>
      <c r="FRI118" s="23"/>
      <c r="FRJ118" s="23"/>
      <c r="FRK118" s="23"/>
      <c r="FRL118" s="23"/>
      <c r="FRM118" s="23"/>
      <c r="FRN118" s="23"/>
      <c r="FRO118" s="23"/>
      <c r="FRP118" s="23"/>
      <c r="FRQ118" s="23"/>
      <c r="FRR118" s="23"/>
      <c r="FRS118" s="23"/>
      <c r="FRT118" s="23"/>
      <c r="FRU118" s="23"/>
      <c r="FRV118" s="23"/>
      <c r="FRW118" s="23"/>
      <c r="FRX118" s="23"/>
      <c r="FRY118" s="23"/>
      <c r="FRZ118" s="23"/>
      <c r="FSA118" s="23"/>
      <c r="FSB118" s="23"/>
      <c r="FSC118" s="23"/>
      <c r="FSD118" s="22"/>
      <c r="FSE118" s="23"/>
      <c r="FSF118" s="23"/>
      <c r="FSG118" s="23"/>
      <c r="FSH118" s="23"/>
      <c r="FSI118" s="23"/>
      <c r="FSJ118" s="23"/>
      <c r="FSK118" s="23"/>
      <c r="FSL118" s="23"/>
      <c r="FSM118" s="23"/>
      <c r="FSN118" s="23"/>
      <c r="FSO118" s="23"/>
      <c r="FSP118" s="23"/>
      <c r="FSQ118" s="23"/>
      <c r="FSR118" s="23"/>
      <c r="FSS118" s="23"/>
      <c r="FST118" s="23"/>
      <c r="FSU118" s="23"/>
      <c r="FSV118" s="23"/>
      <c r="FSW118" s="23"/>
      <c r="FSX118" s="23"/>
      <c r="FSY118" s="23"/>
      <c r="FSZ118" s="22"/>
      <c r="FTA118" s="23"/>
      <c r="FTB118" s="23"/>
      <c r="FTC118" s="23"/>
      <c r="FTD118" s="23"/>
      <c r="FTE118" s="23"/>
      <c r="FTF118" s="23"/>
      <c r="FTG118" s="23"/>
      <c r="FTH118" s="23"/>
      <c r="FTI118" s="23"/>
      <c r="FTJ118" s="23"/>
      <c r="FTK118" s="23"/>
      <c r="FTL118" s="23"/>
      <c r="FTM118" s="23"/>
      <c r="FTN118" s="23"/>
      <c r="FTO118" s="23"/>
      <c r="FTP118" s="23"/>
      <c r="FTQ118" s="23"/>
      <c r="FTR118" s="23"/>
      <c r="FTS118" s="23"/>
      <c r="FTT118" s="23"/>
      <c r="FTU118" s="23"/>
      <c r="FTV118" s="22"/>
      <c r="FTW118" s="23"/>
      <c r="FTX118" s="23"/>
      <c r="FTY118" s="23"/>
      <c r="FTZ118" s="23"/>
      <c r="FUA118" s="23"/>
      <c r="FUB118" s="23"/>
      <c r="FUC118" s="23"/>
      <c r="FUD118" s="23"/>
      <c r="FUE118" s="23"/>
      <c r="FUF118" s="23"/>
      <c r="FUG118" s="23"/>
      <c r="FUH118" s="23"/>
      <c r="FUI118" s="23"/>
      <c r="FUJ118" s="23"/>
      <c r="FUK118" s="23"/>
      <c r="FUL118" s="23"/>
      <c r="FUM118" s="23"/>
      <c r="FUN118" s="23"/>
      <c r="FUO118" s="23"/>
      <c r="FUP118" s="23"/>
      <c r="FUQ118" s="23"/>
      <c r="FUR118" s="22"/>
      <c r="FUS118" s="23"/>
      <c r="FUT118" s="23"/>
      <c r="FUU118" s="23"/>
      <c r="FUV118" s="23"/>
      <c r="FUW118" s="23"/>
      <c r="FUX118" s="23"/>
      <c r="FUY118" s="23"/>
      <c r="FUZ118" s="23"/>
      <c r="FVA118" s="23"/>
      <c r="FVB118" s="23"/>
      <c r="FVC118" s="23"/>
      <c r="FVD118" s="23"/>
      <c r="FVE118" s="23"/>
      <c r="FVF118" s="23"/>
      <c r="FVG118" s="23"/>
      <c r="FVH118" s="23"/>
      <c r="FVI118" s="23"/>
      <c r="FVJ118" s="23"/>
      <c r="FVK118" s="23"/>
      <c r="FVL118" s="23"/>
      <c r="FVM118" s="23"/>
      <c r="FVN118" s="22"/>
      <c r="FVO118" s="23"/>
      <c r="FVP118" s="23"/>
      <c r="FVQ118" s="23"/>
      <c r="FVR118" s="23"/>
      <c r="FVS118" s="23"/>
      <c r="FVT118" s="23"/>
      <c r="FVU118" s="23"/>
      <c r="FVV118" s="23"/>
      <c r="FVW118" s="23"/>
      <c r="FVX118" s="23"/>
      <c r="FVY118" s="23"/>
      <c r="FVZ118" s="23"/>
      <c r="FWA118" s="23"/>
      <c r="FWB118" s="23"/>
      <c r="FWC118" s="23"/>
      <c r="FWD118" s="23"/>
      <c r="FWE118" s="23"/>
      <c r="FWF118" s="23"/>
      <c r="FWG118" s="23"/>
      <c r="FWH118" s="23"/>
      <c r="FWI118" s="23"/>
      <c r="FWJ118" s="22"/>
      <c r="FWK118" s="23"/>
      <c r="FWL118" s="23"/>
      <c r="FWM118" s="23"/>
      <c r="FWN118" s="23"/>
      <c r="FWO118" s="23"/>
      <c r="FWP118" s="23"/>
      <c r="FWQ118" s="23"/>
      <c r="FWR118" s="23"/>
      <c r="FWS118" s="23"/>
      <c r="FWT118" s="23"/>
      <c r="FWU118" s="23"/>
      <c r="FWV118" s="23"/>
      <c r="FWW118" s="23"/>
      <c r="FWX118" s="23"/>
      <c r="FWY118" s="23"/>
      <c r="FWZ118" s="23"/>
      <c r="FXA118" s="23"/>
      <c r="FXB118" s="23"/>
      <c r="FXC118" s="23"/>
      <c r="FXD118" s="23"/>
      <c r="FXE118" s="23"/>
      <c r="FXF118" s="22"/>
      <c r="FXG118" s="23"/>
      <c r="FXH118" s="23"/>
      <c r="FXI118" s="23"/>
      <c r="FXJ118" s="23"/>
      <c r="FXK118" s="23"/>
      <c r="FXL118" s="23"/>
      <c r="FXM118" s="23"/>
      <c r="FXN118" s="23"/>
      <c r="FXO118" s="23"/>
      <c r="FXP118" s="23"/>
      <c r="FXQ118" s="23"/>
      <c r="FXR118" s="23"/>
      <c r="FXS118" s="23"/>
      <c r="FXT118" s="23"/>
      <c r="FXU118" s="23"/>
      <c r="FXV118" s="23"/>
      <c r="FXW118" s="23"/>
      <c r="FXX118" s="23"/>
      <c r="FXY118" s="23"/>
      <c r="FXZ118" s="23"/>
      <c r="FYA118" s="23"/>
      <c r="FYB118" s="22"/>
      <c r="FYC118" s="23"/>
      <c r="FYD118" s="23"/>
      <c r="FYE118" s="23"/>
      <c r="FYF118" s="23"/>
      <c r="FYG118" s="23"/>
      <c r="FYH118" s="23"/>
      <c r="FYI118" s="23"/>
      <c r="FYJ118" s="23"/>
      <c r="FYK118" s="23"/>
      <c r="FYL118" s="23"/>
      <c r="FYM118" s="23"/>
      <c r="FYN118" s="23"/>
      <c r="FYO118" s="23"/>
      <c r="FYP118" s="23"/>
      <c r="FYQ118" s="23"/>
      <c r="FYR118" s="23"/>
      <c r="FYS118" s="23"/>
      <c r="FYT118" s="23"/>
      <c r="FYU118" s="23"/>
      <c r="FYV118" s="23"/>
      <c r="FYW118" s="23"/>
      <c r="FYX118" s="22"/>
      <c r="FYY118" s="23"/>
      <c r="FYZ118" s="23"/>
      <c r="FZA118" s="23"/>
      <c r="FZB118" s="23"/>
      <c r="FZC118" s="23"/>
      <c r="FZD118" s="23"/>
      <c r="FZE118" s="23"/>
      <c r="FZF118" s="23"/>
      <c r="FZG118" s="23"/>
      <c r="FZH118" s="23"/>
      <c r="FZI118" s="23"/>
      <c r="FZJ118" s="23"/>
      <c r="FZK118" s="23"/>
      <c r="FZL118" s="23"/>
      <c r="FZM118" s="23"/>
      <c r="FZN118" s="23"/>
      <c r="FZO118" s="23"/>
      <c r="FZP118" s="23"/>
      <c r="FZQ118" s="23"/>
      <c r="FZR118" s="23"/>
      <c r="FZS118" s="23"/>
      <c r="FZT118" s="22"/>
      <c r="FZU118" s="23"/>
      <c r="FZV118" s="23"/>
      <c r="FZW118" s="23"/>
      <c r="FZX118" s="23"/>
      <c r="FZY118" s="23"/>
      <c r="FZZ118" s="23"/>
      <c r="GAA118" s="23"/>
      <c r="GAB118" s="23"/>
      <c r="GAC118" s="23"/>
      <c r="GAD118" s="23"/>
      <c r="GAE118" s="23"/>
      <c r="GAF118" s="23"/>
      <c r="GAG118" s="23"/>
      <c r="GAH118" s="23"/>
      <c r="GAI118" s="23"/>
      <c r="GAJ118" s="23"/>
      <c r="GAK118" s="23"/>
      <c r="GAL118" s="23"/>
      <c r="GAM118" s="23"/>
      <c r="GAN118" s="23"/>
      <c r="GAO118" s="23"/>
      <c r="GAP118" s="22"/>
      <c r="GAQ118" s="23"/>
      <c r="GAR118" s="23"/>
      <c r="GAS118" s="23"/>
      <c r="GAT118" s="23"/>
      <c r="GAU118" s="23"/>
      <c r="GAV118" s="23"/>
      <c r="GAW118" s="23"/>
      <c r="GAX118" s="23"/>
      <c r="GAY118" s="23"/>
      <c r="GAZ118" s="23"/>
      <c r="GBA118" s="23"/>
      <c r="GBB118" s="23"/>
      <c r="GBC118" s="23"/>
      <c r="GBD118" s="23"/>
      <c r="GBE118" s="23"/>
      <c r="GBF118" s="23"/>
      <c r="GBG118" s="23"/>
      <c r="GBH118" s="23"/>
      <c r="GBI118" s="23"/>
      <c r="GBJ118" s="23"/>
      <c r="GBK118" s="23"/>
      <c r="GBL118" s="22"/>
      <c r="GBM118" s="23"/>
      <c r="GBN118" s="23"/>
      <c r="GBO118" s="23"/>
      <c r="GBP118" s="23"/>
      <c r="GBQ118" s="23"/>
      <c r="GBR118" s="23"/>
      <c r="GBS118" s="23"/>
      <c r="GBT118" s="23"/>
      <c r="GBU118" s="23"/>
      <c r="GBV118" s="23"/>
      <c r="GBW118" s="23"/>
      <c r="GBX118" s="23"/>
      <c r="GBY118" s="23"/>
      <c r="GBZ118" s="23"/>
      <c r="GCA118" s="23"/>
      <c r="GCB118" s="23"/>
      <c r="GCC118" s="23"/>
      <c r="GCD118" s="23"/>
      <c r="GCE118" s="23"/>
      <c r="GCF118" s="23"/>
      <c r="GCG118" s="23"/>
      <c r="GCH118" s="22"/>
      <c r="GCI118" s="23"/>
      <c r="GCJ118" s="23"/>
      <c r="GCK118" s="23"/>
      <c r="GCL118" s="23"/>
      <c r="GCM118" s="23"/>
      <c r="GCN118" s="23"/>
      <c r="GCO118" s="23"/>
      <c r="GCP118" s="23"/>
      <c r="GCQ118" s="23"/>
      <c r="GCR118" s="23"/>
      <c r="GCS118" s="23"/>
      <c r="GCT118" s="23"/>
      <c r="GCU118" s="23"/>
      <c r="GCV118" s="23"/>
      <c r="GCW118" s="23"/>
      <c r="GCX118" s="23"/>
      <c r="GCY118" s="23"/>
      <c r="GCZ118" s="23"/>
      <c r="GDA118" s="23"/>
      <c r="GDB118" s="23"/>
      <c r="GDC118" s="23"/>
      <c r="GDD118" s="22"/>
      <c r="GDE118" s="23"/>
      <c r="GDF118" s="23"/>
      <c r="GDG118" s="23"/>
      <c r="GDH118" s="23"/>
      <c r="GDI118" s="23"/>
      <c r="GDJ118" s="23"/>
      <c r="GDK118" s="23"/>
      <c r="GDL118" s="23"/>
      <c r="GDM118" s="23"/>
      <c r="GDN118" s="23"/>
      <c r="GDO118" s="23"/>
      <c r="GDP118" s="23"/>
      <c r="GDQ118" s="23"/>
      <c r="GDR118" s="23"/>
      <c r="GDS118" s="23"/>
      <c r="GDT118" s="23"/>
      <c r="GDU118" s="23"/>
      <c r="GDV118" s="23"/>
      <c r="GDW118" s="23"/>
      <c r="GDX118" s="23"/>
      <c r="GDY118" s="23"/>
      <c r="GDZ118" s="22"/>
      <c r="GEA118" s="23"/>
      <c r="GEB118" s="23"/>
      <c r="GEC118" s="23"/>
      <c r="GED118" s="23"/>
      <c r="GEE118" s="23"/>
      <c r="GEF118" s="23"/>
      <c r="GEG118" s="23"/>
      <c r="GEH118" s="23"/>
      <c r="GEI118" s="23"/>
      <c r="GEJ118" s="23"/>
      <c r="GEK118" s="23"/>
      <c r="GEL118" s="23"/>
      <c r="GEM118" s="23"/>
      <c r="GEN118" s="23"/>
      <c r="GEO118" s="23"/>
      <c r="GEP118" s="23"/>
      <c r="GEQ118" s="23"/>
      <c r="GER118" s="23"/>
      <c r="GES118" s="23"/>
      <c r="GET118" s="23"/>
      <c r="GEU118" s="23"/>
      <c r="GEV118" s="22"/>
      <c r="GEW118" s="23"/>
      <c r="GEX118" s="23"/>
      <c r="GEY118" s="23"/>
      <c r="GEZ118" s="23"/>
      <c r="GFA118" s="23"/>
      <c r="GFB118" s="23"/>
      <c r="GFC118" s="23"/>
      <c r="GFD118" s="23"/>
      <c r="GFE118" s="23"/>
      <c r="GFF118" s="23"/>
      <c r="GFG118" s="23"/>
      <c r="GFH118" s="23"/>
      <c r="GFI118" s="23"/>
      <c r="GFJ118" s="23"/>
      <c r="GFK118" s="23"/>
      <c r="GFL118" s="23"/>
      <c r="GFM118" s="23"/>
      <c r="GFN118" s="23"/>
      <c r="GFO118" s="23"/>
      <c r="GFP118" s="23"/>
      <c r="GFQ118" s="23"/>
      <c r="GFR118" s="22"/>
      <c r="GFS118" s="23"/>
      <c r="GFT118" s="23"/>
      <c r="GFU118" s="23"/>
      <c r="GFV118" s="23"/>
      <c r="GFW118" s="23"/>
      <c r="GFX118" s="23"/>
      <c r="GFY118" s="23"/>
      <c r="GFZ118" s="23"/>
      <c r="GGA118" s="23"/>
      <c r="GGB118" s="23"/>
      <c r="GGC118" s="23"/>
      <c r="GGD118" s="23"/>
      <c r="GGE118" s="23"/>
      <c r="GGF118" s="23"/>
      <c r="GGG118" s="23"/>
      <c r="GGH118" s="23"/>
      <c r="GGI118" s="23"/>
      <c r="GGJ118" s="23"/>
      <c r="GGK118" s="23"/>
      <c r="GGL118" s="23"/>
      <c r="GGM118" s="23"/>
      <c r="GGN118" s="22"/>
      <c r="GGO118" s="23"/>
      <c r="GGP118" s="23"/>
      <c r="GGQ118" s="23"/>
      <c r="GGR118" s="23"/>
      <c r="GGS118" s="23"/>
      <c r="GGT118" s="23"/>
      <c r="GGU118" s="23"/>
      <c r="GGV118" s="23"/>
      <c r="GGW118" s="23"/>
      <c r="GGX118" s="23"/>
      <c r="GGY118" s="23"/>
      <c r="GGZ118" s="23"/>
      <c r="GHA118" s="23"/>
      <c r="GHB118" s="23"/>
      <c r="GHC118" s="23"/>
      <c r="GHD118" s="23"/>
      <c r="GHE118" s="23"/>
      <c r="GHF118" s="23"/>
      <c r="GHG118" s="23"/>
      <c r="GHH118" s="23"/>
      <c r="GHI118" s="23"/>
      <c r="GHJ118" s="22"/>
      <c r="GHK118" s="23"/>
      <c r="GHL118" s="23"/>
      <c r="GHM118" s="23"/>
      <c r="GHN118" s="23"/>
      <c r="GHO118" s="23"/>
      <c r="GHP118" s="23"/>
      <c r="GHQ118" s="23"/>
      <c r="GHR118" s="23"/>
      <c r="GHS118" s="23"/>
      <c r="GHT118" s="23"/>
      <c r="GHU118" s="23"/>
      <c r="GHV118" s="23"/>
      <c r="GHW118" s="23"/>
      <c r="GHX118" s="23"/>
      <c r="GHY118" s="23"/>
      <c r="GHZ118" s="23"/>
      <c r="GIA118" s="23"/>
      <c r="GIB118" s="23"/>
      <c r="GIC118" s="23"/>
      <c r="GID118" s="23"/>
      <c r="GIE118" s="23"/>
      <c r="GIF118" s="22"/>
      <c r="GIG118" s="23"/>
      <c r="GIH118" s="23"/>
      <c r="GII118" s="23"/>
      <c r="GIJ118" s="23"/>
      <c r="GIK118" s="23"/>
      <c r="GIL118" s="23"/>
      <c r="GIM118" s="23"/>
      <c r="GIN118" s="23"/>
      <c r="GIO118" s="23"/>
      <c r="GIP118" s="23"/>
      <c r="GIQ118" s="23"/>
      <c r="GIR118" s="23"/>
      <c r="GIS118" s="23"/>
      <c r="GIT118" s="23"/>
      <c r="GIU118" s="23"/>
      <c r="GIV118" s="23"/>
      <c r="GIW118" s="23"/>
      <c r="GIX118" s="23"/>
      <c r="GIY118" s="23"/>
      <c r="GIZ118" s="23"/>
      <c r="GJA118" s="23"/>
      <c r="GJB118" s="22"/>
      <c r="GJC118" s="23"/>
      <c r="GJD118" s="23"/>
      <c r="GJE118" s="23"/>
      <c r="GJF118" s="23"/>
      <c r="GJG118" s="23"/>
      <c r="GJH118" s="23"/>
      <c r="GJI118" s="23"/>
      <c r="GJJ118" s="23"/>
      <c r="GJK118" s="23"/>
      <c r="GJL118" s="23"/>
      <c r="GJM118" s="23"/>
      <c r="GJN118" s="23"/>
      <c r="GJO118" s="23"/>
      <c r="GJP118" s="23"/>
      <c r="GJQ118" s="23"/>
      <c r="GJR118" s="23"/>
      <c r="GJS118" s="23"/>
      <c r="GJT118" s="23"/>
      <c r="GJU118" s="23"/>
      <c r="GJV118" s="23"/>
      <c r="GJW118" s="23"/>
      <c r="GJX118" s="22"/>
      <c r="GJY118" s="23"/>
      <c r="GJZ118" s="23"/>
      <c r="GKA118" s="23"/>
      <c r="GKB118" s="23"/>
      <c r="GKC118" s="23"/>
      <c r="GKD118" s="23"/>
      <c r="GKE118" s="23"/>
      <c r="GKF118" s="23"/>
      <c r="GKG118" s="23"/>
      <c r="GKH118" s="23"/>
      <c r="GKI118" s="23"/>
      <c r="GKJ118" s="23"/>
      <c r="GKK118" s="23"/>
      <c r="GKL118" s="23"/>
      <c r="GKM118" s="23"/>
      <c r="GKN118" s="23"/>
      <c r="GKO118" s="23"/>
      <c r="GKP118" s="23"/>
      <c r="GKQ118" s="23"/>
      <c r="GKR118" s="23"/>
      <c r="GKS118" s="23"/>
      <c r="GKT118" s="22"/>
      <c r="GKU118" s="23"/>
      <c r="GKV118" s="23"/>
      <c r="GKW118" s="23"/>
      <c r="GKX118" s="23"/>
      <c r="GKY118" s="23"/>
      <c r="GKZ118" s="23"/>
      <c r="GLA118" s="23"/>
      <c r="GLB118" s="23"/>
      <c r="GLC118" s="23"/>
      <c r="GLD118" s="23"/>
      <c r="GLE118" s="23"/>
      <c r="GLF118" s="23"/>
      <c r="GLG118" s="23"/>
      <c r="GLH118" s="23"/>
      <c r="GLI118" s="23"/>
      <c r="GLJ118" s="23"/>
      <c r="GLK118" s="23"/>
      <c r="GLL118" s="23"/>
      <c r="GLM118" s="23"/>
      <c r="GLN118" s="23"/>
      <c r="GLO118" s="23"/>
      <c r="GLP118" s="22"/>
      <c r="GLQ118" s="23"/>
      <c r="GLR118" s="23"/>
      <c r="GLS118" s="23"/>
      <c r="GLT118" s="23"/>
      <c r="GLU118" s="23"/>
      <c r="GLV118" s="23"/>
      <c r="GLW118" s="23"/>
      <c r="GLX118" s="23"/>
      <c r="GLY118" s="23"/>
      <c r="GLZ118" s="23"/>
      <c r="GMA118" s="23"/>
      <c r="GMB118" s="23"/>
      <c r="GMC118" s="23"/>
      <c r="GMD118" s="23"/>
      <c r="GME118" s="23"/>
      <c r="GMF118" s="23"/>
      <c r="GMG118" s="23"/>
      <c r="GMH118" s="23"/>
      <c r="GMI118" s="23"/>
      <c r="GMJ118" s="23"/>
      <c r="GMK118" s="23"/>
      <c r="GML118" s="22"/>
      <c r="GMM118" s="23"/>
      <c r="GMN118" s="23"/>
      <c r="GMO118" s="23"/>
      <c r="GMP118" s="23"/>
      <c r="GMQ118" s="23"/>
      <c r="GMR118" s="23"/>
      <c r="GMS118" s="23"/>
      <c r="GMT118" s="23"/>
      <c r="GMU118" s="23"/>
      <c r="GMV118" s="23"/>
      <c r="GMW118" s="23"/>
      <c r="GMX118" s="23"/>
      <c r="GMY118" s="23"/>
      <c r="GMZ118" s="23"/>
      <c r="GNA118" s="23"/>
      <c r="GNB118" s="23"/>
      <c r="GNC118" s="23"/>
      <c r="GND118" s="23"/>
      <c r="GNE118" s="23"/>
      <c r="GNF118" s="23"/>
      <c r="GNG118" s="23"/>
      <c r="GNH118" s="22"/>
      <c r="GNI118" s="23"/>
      <c r="GNJ118" s="23"/>
      <c r="GNK118" s="23"/>
      <c r="GNL118" s="23"/>
      <c r="GNM118" s="23"/>
      <c r="GNN118" s="23"/>
      <c r="GNO118" s="23"/>
      <c r="GNP118" s="23"/>
      <c r="GNQ118" s="23"/>
      <c r="GNR118" s="23"/>
      <c r="GNS118" s="23"/>
      <c r="GNT118" s="23"/>
      <c r="GNU118" s="23"/>
      <c r="GNV118" s="23"/>
      <c r="GNW118" s="23"/>
      <c r="GNX118" s="23"/>
      <c r="GNY118" s="23"/>
      <c r="GNZ118" s="23"/>
      <c r="GOA118" s="23"/>
      <c r="GOB118" s="23"/>
      <c r="GOC118" s="23"/>
      <c r="GOD118" s="22"/>
      <c r="GOE118" s="23"/>
      <c r="GOF118" s="23"/>
      <c r="GOG118" s="23"/>
      <c r="GOH118" s="23"/>
      <c r="GOI118" s="23"/>
      <c r="GOJ118" s="23"/>
      <c r="GOK118" s="23"/>
      <c r="GOL118" s="23"/>
      <c r="GOM118" s="23"/>
      <c r="GON118" s="23"/>
      <c r="GOO118" s="23"/>
      <c r="GOP118" s="23"/>
      <c r="GOQ118" s="23"/>
      <c r="GOR118" s="23"/>
      <c r="GOS118" s="23"/>
      <c r="GOT118" s="23"/>
      <c r="GOU118" s="23"/>
      <c r="GOV118" s="23"/>
      <c r="GOW118" s="23"/>
      <c r="GOX118" s="23"/>
      <c r="GOY118" s="23"/>
      <c r="GOZ118" s="22"/>
      <c r="GPA118" s="23"/>
      <c r="GPB118" s="23"/>
      <c r="GPC118" s="23"/>
      <c r="GPD118" s="23"/>
      <c r="GPE118" s="23"/>
      <c r="GPF118" s="23"/>
      <c r="GPG118" s="23"/>
      <c r="GPH118" s="23"/>
      <c r="GPI118" s="23"/>
      <c r="GPJ118" s="23"/>
      <c r="GPK118" s="23"/>
      <c r="GPL118" s="23"/>
      <c r="GPM118" s="23"/>
      <c r="GPN118" s="23"/>
      <c r="GPO118" s="23"/>
      <c r="GPP118" s="23"/>
      <c r="GPQ118" s="23"/>
      <c r="GPR118" s="23"/>
      <c r="GPS118" s="23"/>
      <c r="GPT118" s="23"/>
      <c r="GPU118" s="23"/>
      <c r="GPV118" s="22"/>
      <c r="GPW118" s="23"/>
      <c r="GPX118" s="23"/>
      <c r="GPY118" s="23"/>
      <c r="GPZ118" s="23"/>
      <c r="GQA118" s="23"/>
      <c r="GQB118" s="23"/>
      <c r="GQC118" s="23"/>
      <c r="GQD118" s="23"/>
      <c r="GQE118" s="23"/>
      <c r="GQF118" s="23"/>
      <c r="GQG118" s="23"/>
      <c r="GQH118" s="23"/>
      <c r="GQI118" s="23"/>
      <c r="GQJ118" s="23"/>
      <c r="GQK118" s="23"/>
      <c r="GQL118" s="23"/>
      <c r="GQM118" s="23"/>
      <c r="GQN118" s="23"/>
      <c r="GQO118" s="23"/>
      <c r="GQP118" s="23"/>
      <c r="GQQ118" s="23"/>
      <c r="GQR118" s="22"/>
      <c r="GQS118" s="23"/>
      <c r="GQT118" s="23"/>
      <c r="GQU118" s="23"/>
      <c r="GQV118" s="23"/>
      <c r="GQW118" s="23"/>
      <c r="GQX118" s="23"/>
      <c r="GQY118" s="23"/>
      <c r="GQZ118" s="23"/>
      <c r="GRA118" s="23"/>
      <c r="GRB118" s="23"/>
      <c r="GRC118" s="23"/>
      <c r="GRD118" s="23"/>
      <c r="GRE118" s="23"/>
      <c r="GRF118" s="23"/>
      <c r="GRG118" s="23"/>
      <c r="GRH118" s="23"/>
      <c r="GRI118" s="23"/>
      <c r="GRJ118" s="23"/>
      <c r="GRK118" s="23"/>
      <c r="GRL118" s="23"/>
      <c r="GRM118" s="23"/>
      <c r="GRN118" s="22"/>
      <c r="GRO118" s="23"/>
      <c r="GRP118" s="23"/>
      <c r="GRQ118" s="23"/>
      <c r="GRR118" s="23"/>
      <c r="GRS118" s="23"/>
      <c r="GRT118" s="23"/>
      <c r="GRU118" s="23"/>
      <c r="GRV118" s="23"/>
      <c r="GRW118" s="23"/>
      <c r="GRX118" s="23"/>
      <c r="GRY118" s="23"/>
      <c r="GRZ118" s="23"/>
      <c r="GSA118" s="23"/>
      <c r="GSB118" s="23"/>
      <c r="GSC118" s="23"/>
      <c r="GSD118" s="23"/>
      <c r="GSE118" s="23"/>
      <c r="GSF118" s="23"/>
      <c r="GSG118" s="23"/>
      <c r="GSH118" s="23"/>
      <c r="GSI118" s="23"/>
      <c r="GSJ118" s="22"/>
      <c r="GSK118" s="23"/>
      <c r="GSL118" s="23"/>
      <c r="GSM118" s="23"/>
      <c r="GSN118" s="23"/>
      <c r="GSO118" s="23"/>
      <c r="GSP118" s="23"/>
      <c r="GSQ118" s="23"/>
      <c r="GSR118" s="23"/>
      <c r="GSS118" s="23"/>
      <c r="GST118" s="23"/>
      <c r="GSU118" s="23"/>
      <c r="GSV118" s="23"/>
      <c r="GSW118" s="23"/>
      <c r="GSX118" s="23"/>
      <c r="GSY118" s="23"/>
      <c r="GSZ118" s="23"/>
      <c r="GTA118" s="23"/>
      <c r="GTB118" s="23"/>
      <c r="GTC118" s="23"/>
      <c r="GTD118" s="23"/>
      <c r="GTE118" s="23"/>
      <c r="GTF118" s="22"/>
      <c r="GTG118" s="23"/>
      <c r="GTH118" s="23"/>
      <c r="GTI118" s="23"/>
      <c r="GTJ118" s="23"/>
      <c r="GTK118" s="23"/>
      <c r="GTL118" s="23"/>
      <c r="GTM118" s="23"/>
      <c r="GTN118" s="23"/>
      <c r="GTO118" s="23"/>
      <c r="GTP118" s="23"/>
      <c r="GTQ118" s="23"/>
      <c r="GTR118" s="23"/>
      <c r="GTS118" s="23"/>
      <c r="GTT118" s="23"/>
      <c r="GTU118" s="23"/>
      <c r="GTV118" s="23"/>
      <c r="GTW118" s="23"/>
      <c r="GTX118" s="23"/>
      <c r="GTY118" s="23"/>
      <c r="GTZ118" s="23"/>
      <c r="GUA118" s="23"/>
      <c r="GUB118" s="22"/>
      <c r="GUC118" s="23"/>
      <c r="GUD118" s="23"/>
      <c r="GUE118" s="23"/>
      <c r="GUF118" s="23"/>
      <c r="GUG118" s="23"/>
      <c r="GUH118" s="23"/>
      <c r="GUI118" s="23"/>
      <c r="GUJ118" s="23"/>
      <c r="GUK118" s="23"/>
      <c r="GUL118" s="23"/>
      <c r="GUM118" s="23"/>
      <c r="GUN118" s="23"/>
      <c r="GUO118" s="23"/>
      <c r="GUP118" s="23"/>
      <c r="GUQ118" s="23"/>
      <c r="GUR118" s="23"/>
      <c r="GUS118" s="23"/>
      <c r="GUT118" s="23"/>
      <c r="GUU118" s="23"/>
      <c r="GUV118" s="23"/>
      <c r="GUW118" s="23"/>
      <c r="GUX118" s="22"/>
      <c r="GUY118" s="23"/>
      <c r="GUZ118" s="23"/>
      <c r="GVA118" s="23"/>
      <c r="GVB118" s="23"/>
      <c r="GVC118" s="23"/>
      <c r="GVD118" s="23"/>
      <c r="GVE118" s="23"/>
      <c r="GVF118" s="23"/>
      <c r="GVG118" s="23"/>
      <c r="GVH118" s="23"/>
      <c r="GVI118" s="23"/>
      <c r="GVJ118" s="23"/>
      <c r="GVK118" s="23"/>
      <c r="GVL118" s="23"/>
      <c r="GVM118" s="23"/>
      <c r="GVN118" s="23"/>
      <c r="GVO118" s="23"/>
      <c r="GVP118" s="23"/>
      <c r="GVQ118" s="23"/>
      <c r="GVR118" s="23"/>
      <c r="GVS118" s="23"/>
      <c r="GVT118" s="22"/>
      <c r="GVU118" s="23"/>
      <c r="GVV118" s="23"/>
      <c r="GVW118" s="23"/>
      <c r="GVX118" s="23"/>
      <c r="GVY118" s="23"/>
      <c r="GVZ118" s="23"/>
      <c r="GWA118" s="23"/>
      <c r="GWB118" s="23"/>
      <c r="GWC118" s="23"/>
      <c r="GWD118" s="23"/>
      <c r="GWE118" s="23"/>
      <c r="GWF118" s="23"/>
      <c r="GWG118" s="23"/>
      <c r="GWH118" s="23"/>
      <c r="GWI118" s="23"/>
      <c r="GWJ118" s="23"/>
      <c r="GWK118" s="23"/>
      <c r="GWL118" s="23"/>
      <c r="GWM118" s="23"/>
      <c r="GWN118" s="23"/>
      <c r="GWO118" s="23"/>
      <c r="GWP118" s="22"/>
      <c r="GWQ118" s="23"/>
      <c r="GWR118" s="23"/>
      <c r="GWS118" s="23"/>
      <c r="GWT118" s="23"/>
      <c r="GWU118" s="23"/>
      <c r="GWV118" s="23"/>
      <c r="GWW118" s="23"/>
      <c r="GWX118" s="23"/>
      <c r="GWY118" s="23"/>
      <c r="GWZ118" s="23"/>
      <c r="GXA118" s="23"/>
      <c r="GXB118" s="23"/>
      <c r="GXC118" s="23"/>
      <c r="GXD118" s="23"/>
      <c r="GXE118" s="23"/>
      <c r="GXF118" s="23"/>
      <c r="GXG118" s="23"/>
      <c r="GXH118" s="23"/>
      <c r="GXI118" s="23"/>
      <c r="GXJ118" s="23"/>
      <c r="GXK118" s="23"/>
      <c r="GXL118" s="22"/>
      <c r="GXM118" s="23"/>
      <c r="GXN118" s="23"/>
      <c r="GXO118" s="23"/>
      <c r="GXP118" s="23"/>
      <c r="GXQ118" s="23"/>
      <c r="GXR118" s="23"/>
      <c r="GXS118" s="23"/>
      <c r="GXT118" s="23"/>
      <c r="GXU118" s="23"/>
      <c r="GXV118" s="23"/>
      <c r="GXW118" s="23"/>
      <c r="GXX118" s="23"/>
      <c r="GXY118" s="23"/>
      <c r="GXZ118" s="23"/>
      <c r="GYA118" s="23"/>
      <c r="GYB118" s="23"/>
      <c r="GYC118" s="23"/>
      <c r="GYD118" s="23"/>
      <c r="GYE118" s="23"/>
      <c r="GYF118" s="23"/>
      <c r="GYG118" s="23"/>
      <c r="GYH118" s="22"/>
      <c r="GYI118" s="23"/>
      <c r="GYJ118" s="23"/>
      <c r="GYK118" s="23"/>
      <c r="GYL118" s="23"/>
      <c r="GYM118" s="23"/>
      <c r="GYN118" s="23"/>
      <c r="GYO118" s="23"/>
      <c r="GYP118" s="23"/>
      <c r="GYQ118" s="23"/>
      <c r="GYR118" s="23"/>
      <c r="GYS118" s="23"/>
      <c r="GYT118" s="23"/>
      <c r="GYU118" s="23"/>
      <c r="GYV118" s="23"/>
      <c r="GYW118" s="23"/>
      <c r="GYX118" s="23"/>
      <c r="GYY118" s="23"/>
      <c r="GYZ118" s="23"/>
      <c r="GZA118" s="23"/>
      <c r="GZB118" s="23"/>
      <c r="GZC118" s="23"/>
      <c r="GZD118" s="22"/>
      <c r="GZE118" s="23"/>
      <c r="GZF118" s="23"/>
      <c r="GZG118" s="23"/>
      <c r="GZH118" s="23"/>
      <c r="GZI118" s="23"/>
      <c r="GZJ118" s="23"/>
      <c r="GZK118" s="23"/>
      <c r="GZL118" s="23"/>
      <c r="GZM118" s="23"/>
      <c r="GZN118" s="23"/>
      <c r="GZO118" s="23"/>
      <c r="GZP118" s="23"/>
      <c r="GZQ118" s="23"/>
      <c r="GZR118" s="23"/>
      <c r="GZS118" s="23"/>
      <c r="GZT118" s="23"/>
      <c r="GZU118" s="23"/>
      <c r="GZV118" s="23"/>
      <c r="GZW118" s="23"/>
      <c r="GZX118" s="23"/>
      <c r="GZY118" s="23"/>
      <c r="GZZ118" s="22"/>
      <c r="HAA118" s="23"/>
      <c r="HAB118" s="23"/>
      <c r="HAC118" s="23"/>
      <c r="HAD118" s="23"/>
      <c r="HAE118" s="23"/>
      <c r="HAF118" s="23"/>
      <c r="HAG118" s="23"/>
      <c r="HAH118" s="23"/>
      <c r="HAI118" s="23"/>
      <c r="HAJ118" s="23"/>
      <c r="HAK118" s="23"/>
      <c r="HAL118" s="23"/>
      <c r="HAM118" s="23"/>
      <c r="HAN118" s="23"/>
      <c r="HAO118" s="23"/>
      <c r="HAP118" s="23"/>
      <c r="HAQ118" s="23"/>
      <c r="HAR118" s="23"/>
      <c r="HAS118" s="23"/>
      <c r="HAT118" s="23"/>
      <c r="HAU118" s="23"/>
      <c r="HAV118" s="22"/>
      <c r="HAW118" s="23"/>
      <c r="HAX118" s="23"/>
      <c r="HAY118" s="23"/>
      <c r="HAZ118" s="23"/>
      <c r="HBA118" s="23"/>
      <c r="HBB118" s="23"/>
      <c r="HBC118" s="23"/>
      <c r="HBD118" s="23"/>
      <c r="HBE118" s="23"/>
      <c r="HBF118" s="23"/>
      <c r="HBG118" s="23"/>
      <c r="HBH118" s="23"/>
      <c r="HBI118" s="23"/>
      <c r="HBJ118" s="23"/>
      <c r="HBK118" s="23"/>
      <c r="HBL118" s="23"/>
      <c r="HBM118" s="23"/>
      <c r="HBN118" s="23"/>
      <c r="HBO118" s="23"/>
      <c r="HBP118" s="23"/>
      <c r="HBQ118" s="23"/>
      <c r="HBR118" s="22"/>
      <c r="HBS118" s="23"/>
      <c r="HBT118" s="23"/>
      <c r="HBU118" s="23"/>
      <c r="HBV118" s="23"/>
      <c r="HBW118" s="23"/>
      <c r="HBX118" s="23"/>
      <c r="HBY118" s="23"/>
      <c r="HBZ118" s="23"/>
      <c r="HCA118" s="23"/>
      <c r="HCB118" s="23"/>
      <c r="HCC118" s="23"/>
      <c r="HCD118" s="23"/>
      <c r="HCE118" s="23"/>
      <c r="HCF118" s="23"/>
      <c r="HCG118" s="23"/>
      <c r="HCH118" s="23"/>
      <c r="HCI118" s="23"/>
      <c r="HCJ118" s="23"/>
      <c r="HCK118" s="23"/>
      <c r="HCL118" s="23"/>
      <c r="HCM118" s="23"/>
      <c r="HCN118" s="22"/>
      <c r="HCO118" s="23"/>
      <c r="HCP118" s="23"/>
      <c r="HCQ118" s="23"/>
      <c r="HCR118" s="23"/>
      <c r="HCS118" s="23"/>
      <c r="HCT118" s="23"/>
      <c r="HCU118" s="23"/>
      <c r="HCV118" s="23"/>
      <c r="HCW118" s="23"/>
      <c r="HCX118" s="23"/>
      <c r="HCY118" s="23"/>
      <c r="HCZ118" s="23"/>
      <c r="HDA118" s="23"/>
      <c r="HDB118" s="23"/>
      <c r="HDC118" s="23"/>
      <c r="HDD118" s="23"/>
      <c r="HDE118" s="23"/>
      <c r="HDF118" s="23"/>
      <c r="HDG118" s="23"/>
      <c r="HDH118" s="23"/>
      <c r="HDI118" s="23"/>
      <c r="HDJ118" s="22"/>
      <c r="HDK118" s="23"/>
      <c r="HDL118" s="23"/>
      <c r="HDM118" s="23"/>
      <c r="HDN118" s="23"/>
      <c r="HDO118" s="23"/>
      <c r="HDP118" s="23"/>
      <c r="HDQ118" s="23"/>
      <c r="HDR118" s="23"/>
      <c r="HDS118" s="23"/>
      <c r="HDT118" s="23"/>
      <c r="HDU118" s="23"/>
      <c r="HDV118" s="23"/>
      <c r="HDW118" s="23"/>
      <c r="HDX118" s="23"/>
      <c r="HDY118" s="23"/>
      <c r="HDZ118" s="23"/>
      <c r="HEA118" s="23"/>
      <c r="HEB118" s="23"/>
      <c r="HEC118" s="23"/>
      <c r="HED118" s="23"/>
      <c r="HEE118" s="23"/>
      <c r="HEF118" s="22"/>
      <c r="HEG118" s="23"/>
      <c r="HEH118" s="23"/>
      <c r="HEI118" s="23"/>
      <c r="HEJ118" s="23"/>
      <c r="HEK118" s="23"/>
      <c r="HEL118" s="23"/>
      <c r="HEM118" s="23"/>
      <c r="HEN118" s="23"/>
      <c r="HEO118" s="23"/>
      <c r="HEP118" s="23"/>
      <c r="HEQ118" s="23"/>
      <c r="HER118" s="23"/>
      <c r="HES118" s="23"/>
      <c r="HET118" s="23"/>
      <c r="HEU118" s="23"/>
      <c r="HEV118" s="23"/>
      <c r="HEW118" s="23"/>
      <c r="HEX118" s="23"/>
      <c r="HEY118" s="23"/>
      <c r="HEZ118" s="23"/>
      <c r="HFA118" s="23"/>
      <c r="HFB118" s="22"/>
      <c r="HFC118" s="23"/>
      <c r="HFD118" s="23"/>
      <c r="HFE118" s="23"/>
      <c r="HFF118" s="23"/>
      <c r="HFG118" s="23"/>
      <c r="HFH118" s="23"/>
      <c r="HFI118" s="23"/>
      <c r="HFJ118" s="23"/>
      <c r="HFK118" s="23"/>
      <c r="HFL118" s="23"/>
      <c r="HFM118" s="23"/>
      <c r="HFN118" s="23"/>
      <c r="HFO118" s="23"/>
      <c r="HFP118" s="23"/>
      <c r="HFQ118" s="23"/>
      <c r="HFR118" s="23"/>
      <c r="HFS118" s="23"/>
      <c r="HFT118" s="23"/>
      <c r="HFU118" s="23"/>
      <c r="HFV118" s="23"/>
      <c r="HFW118" s="23"/>
      <c r="HFX118" s="22"/>
      <c r="HFY118" s="23"/>
      <c r="HFZ118" s="23"/>
      <c r="HGA118" s="23"/>
      <c r="HGB118" s="23"/>
      <c r="HGC118" s="23"/>
      <c r="HGD118" s="23"/>
      <c r="HGE118" s="23"/>
      <c r="HGF118" s="23"/>
      <c r="HGG118" s="23"/>
      <c r="HGH118" s="23"/>
      <c r="HGI118" s="23"/>
      <c r="HGJ118" s="23"/>
      <c r="HGK118" s="23"/>
      <c r="HGL118" s="23"/>
      <c r="HGM118" s="23"/>
      <c r="HGN118" s="23"/>
      <c r="HGO118" s="23"/>
      <c r="HGP118" s="23"/>
      <c r="HGQ118" s="23"/>
      <c r="HGR118" s="23"/>
      <c r="HGS118" s="23"/>
      <c r="HGT118" s="22"/>
      <c r="HGU118" s="23"/>
      <c r="HGV118" s="23"/>
      <c r="HGW118" s="23"/>
      <c r="HGX118" s="23"/>
      <c r="HGY118" s="23"/>
      <c r="HGZ118" s="23"/>
      <c r="HHA118" s="23"/>
      <c r="HHB118" s="23"/>
      <c r="HHC118" s="23"/>
      <c r="HHD118" s="23"/>
      <c r="HHE118" s="23"/>
      <c r="HHF118" s="23"/>
      <c r="HHG118" s="23"/>
      <c r="HHH118" s="23"/>
      <c r="HHI118" s="23"/>
      <c r="HHJ118" s="23"/>
      <c r="HHK118" s="23"/>
      <c r="HHL118" s="23"/>
      <c r="HHM118" s="23"/>
      <c r="HHN118" s="23"/>
      <c r="HHO118" s="23"/>
      <c r="HHP118" s="22"/>
      <c r="HHQ118" s="23"/>
      <c r="HHR118" s="23"/>
      <c r="HHS118" s="23"/>
      <c r="HHT118" s="23"/>
      <c r="HHU118" s="23"/>
      <c r="HHV118" s="23"/>
      <c r="HHW118" s="23"/>
      <c r="HHX118" s="23"/>
      <c r="HHY118" s="23"/>
      <c r="HHZ118" s="23"/>
      <c r="HIA118" s="23"/>
      <c r="HIB118" s="23"/>
      <c r="HIC118" s="23"/>
      <c r="HID118" s="23"/>
      <c r="HIE118" s="23"/>
      <c r="HIF118" s="23"/>
      <c r="HIG118" s="23"/>
      <c r="HIH118" s="23"/>
      <c r="HII118" s="23"/>
      <c r="HIJ118" s="23"/>
      <c r="HIK118" s="23"/>
      <c r="HIL118" s="22"/>
      <c r="HIM118" s="23"/>
      <c r="HIN118" s="23"/>
      <c r="HIO118" s="23"/>
      <c r="HIP118" s="23"/>
      <c r="HIQ118" s="23"/>
      <c r="HIR118" s="23"/>
      <c r="HIS118" s="23"/>
      <c r="HIT118" s="23"/>
      <c r="HIU118" s="23"/>
      <c r="HIV118" s="23"/>
      <c r="HIW118" s="23"/>
      <c r="HIX118" s="23"/>
      <c r="HIY118" s="23"/>
      <c r="HIZ118" s="23"/>
      <c r="HJA118" s="23"/>
      <c r="HJB118" s="23"/>
      <c r="HJC118" s="23"/>
      <c r="HJD118" s="23"/>
      <c r="HJE118" s="23"/>
      <c r="HJF118" s="23"/>
      <c r="HJG118" s="23"/>
      <c r="HJH118" s="22"/>
      <c r="HJI118" s="23"/>
      <c r="HJJ118" s="23"/>
      <c r="HJK118" s="23"/>
      <c r="HJL118" s="23"/>
      <c r="HJM118" s="23"/>
      <c r="HJN118" s="23"/>
      <c r="HJO118" s="23"/>
      <c r="HJP118" s="23"/>
      <c r="HJQ118" s="23"/>
      <c r="HJR118" s="23"/>
      <c r="HJS118" s="23"/>
      <c r="HJT118" s="23"/>
      <c r="HJU118" s="23"/>
      <c r="HJV118" s="23"/>
      <c r="HJW118" s="23"/>
      <c r="HJX118" s="23"/>
      <c r="HJY118" s="23"/>
      <c r="HJZ118" s="23"/>
      <c r="HKA118" s="23"/>
      <c r="HKB118" s="23"/>
      <c r="HKC118" s="23"/>
      <c r="HKD118" s="22"/>
      <c r="HKE118" s="23"/>
      <c r="HKF118" s="23"/>
      <c r="HKG118" s="23"/>
      <c r="HKH118" s="23"/>
      <c r="HKI118" s="23"/>
      <c r="HKJ118" s="23"/>
      <c r="HKK118" s="23"/>
      <c r="HKL118" s="23"/>
      <c r="HKM118" s="23"/>
      <c r="HKN118" s="23"/>
      <c r="HKO118" s="23"/>
      <c r="HKP118" s="23"/>
      <c r="HKQ118" s="23"/>
      <c r="HKR118" s="23"/>
      <c r="HKS118" s="23"/>
      <c r="HKT118" s="23"/>
      <c r="HKU118" s="23"/>
      <c r="HKV118" s="23"/>
      <c r="HKW118" s="23"/>
      <c r="HKX118" s="23"/>
      <c r="HKY118" s="23"/>
      <c r="HKZ118" s="22"/>
      <c r="HLA118" s="23"/>
      <c r="HLB118" s="23"/>
      <c r="HLC118" s="23"/>
      <c r="HLD118" s="23"/>
      <c r="HLE118" s="23"/>
      <c r="HLF118" s="23"/>
      <c r="HLG118" s="23"/>
      <c r="HLH118" s="23"/>
      <c r="HLI118" s="23"/>
      <c r="HLJ118" s="23"/>
      <c r="HLK118" s="23"/>
      <c r="HLL118" s="23"/>
      <c r="HLM118" s="23"/>
      <c r="HLN118" s="23"/>
      <c r="HLO118" s="23"/>
      <c r="HLP118" s="23"/>
      <c r="HLQ118" s="23"/>
      <c r="HLR118" s="23"/>
      <c r="HLS118" s="23"/>
      <c r="HLT118" s="23"/>
      <c r="HLU118" s="23"/>
      <c r="HLV118" s="22"/>
      <c r="HLW118" s="23"/>
      <c r="HLX118" s="23"/>
      <c r="HLY118" s="23"/>
      <c r="HLZ118" s="23"/>
      <c r="HMA118" s="23"/>
      <c r="HMB118" s="23"/>
      <c r="HMC118" s="23"/>
      <c r="HMD118" s="23"/>
      <c r="HME118" s="23"/>
      <c r="HMF118" s="23"/>
      <c r="HMG118" s="23"/>
      <c r="HMH118" s="23"/>
      <c r="HMI118" s="23"/>
      <c r="HMJ118" s="23"/>
      <c r="HMK118" s="23"/>
      <c r="HML118" s="23"/>
      <c r="HMM118" s="23"/>
      <c r="HMN118" s="23"/>
      <c r="HMO118" s="23"/>
      <c r="HMP118" s="23"/>
      <c r="HMQ118" s="23"/>
      <c r="HMR118" s="22"/>
      <c r="HMS118" s="23"/>
      <c r="HMT118" s="23"/>
      <c r="HMU118" s="23"/>
      <c r="HMV118" s="23"/>
      <c r="HMW118" s="23"/>
      <c r="HMX118" s="23"/>
      <c r="HMY118" s="23"/>
      <c r="HMZ118" s="23"/>
      <c r="HNA118" s="23"/>
      <c r="HNB118" s="23"/>
      <c r="HNC118" s="23"/>
      <c r="HND118" s="23"/>
      <c r="HNE118" s="23"/>
      <c r="HNF118" s="23"/>
      <c r="HNG118" s="23"/>
      <c r="HNH118" s="23"/>
      <c r="HNI118" s="23"/>
      <c r="HNJ118" s="23"/>
      <c r="HNK118" s="23"/>
      <c r="HNL118" s="23"/>
      <c r="HNM118" s="23"/>
      <c r="HNN118" s="22"/>
      <c r="HNO118" s="23"/>
      <c r="HNP118" s="23"/>
      <c r="HNQ118" s="23"/>
      <c r="HNR118" s="23"/>
      <c r="HNS118" s="23"/>
      <c r="HNT118" s="23"/>
      <c r="HNU118" s="23"/>
      <c r="HNV118" s="23"/>
      <c r="HNW118" s="23"/>
      <c r="HNX118" s="23"/>
      <c r="HNY118" s="23"/>
      <c r="HNZ118" s="23"/>
      <c r="HOA118" s="23"/>
      <c r="HOB118" s="23"/>
      <c r="HOC118" s="23"/>
      <c r="HOD118" s="23"/>
      <c r="HOE118" s="23"/>
      <c r="HOF118" s="23"/>
      <c r="HOG118" s="23"/>
      <c r="HOH118" s="23"/>
      <c r="HOI118" s="23"/>
      <c r="HOJ118" s="22"/>
      <c r="HOK118" s="23"/>
      <c r="HOL118" s="23"/>
      <c r="HOM118" s="23"/>
      <c r="HON118" s="23"/>
      <c r="HOO118" s="23"/>
      <c r="HOP118" s="23"/>
      <c r="HOQ118" s="23"/>
      <c r="HOR118" s="23"/>
      <c r="HOS118" s="23"/>
      <c r="HOT118" s="23"/>
      <c r="HOU118" s="23"/>
      <c r="HOV118" s="23"/>
      <c r="HOW118" s="23"/>
      <c r="HOX118" s="23"/>
      <c r="HOY118" s="23"/>
      <c r="HOZ118" s="23"/>
      <c r="HPA118" s="23"/>
      <c r="HPB118" s="23"/>
      <c r="HPC118" s="23"/>
      <c r="HPD118" s="23"/>
      <c r="HPE118" s="23"/>
      <c r="HPF118" s="22"/>
      <c r="HPG118" s="23"/>
      <c r="HPH118" s="23"/>
      <c r="HPI118" s="23"/>
      <c r="HPJ118" s="23"/>
      <c r="HPK118" s="23"/>
      <c r="HPL118" s="23"/>
      <c r="HPM118" s="23"/>
      <c r="HPN118" s="23"/>
      <c r="HPO118" s="23"/>
      <c r="HPP118" s="23"/>
      <c r="HPQ118" s="23"/>
      <c r="HPR118" s="23"/>
      <c r="HPS118" s="23"/>
      <c r="HPT118" s="23"/>
      <c r="HPU118" s="23"/>
      <c r="HPV118" s="23"/>
      <c r="HPW118" s="23"/>
      <c r="HPX118" s="23"/>
      <c r="HPY118" s="23"/>
      <c r="HPZ118" s="23"/>
      <c r="HQA118" s="23"/>
      <c r="HQB118" s="22"/>
      <c r="HQC118" s="23"/>
      <c r="HQD118" s="23"/>
      <c r="HQE118" s="23"/>
      <c r="HQF118" s="23"/>
      <c r="HQG118" s="23"/>
      <c r="HQH118" s="23"/>
      <c r="HQI118" s="23"/>
      <c r="HQJ118" s="23"/>
      <c r="HQK118" s="23"/>
      <c r="HQL118" s="23"/>
      <c r="HQM118" s="23"/>
      <c r="HQN118" s="23"/>
      <c r="HQO118" s="23"/>
      <c r="HQP118" s="23"/>
      <c r="HQQ118" s="23"/>
      <c r="HQR118" s="23"/>
      <c r="HQS118" s="23"/>
      <c r="HQT118" s="23"/>
      <c r="HQU118" s="23"/>
      <c r="HQV118" s="23"/>
      <c r="HQW118" s="23"/>
      <c r="HQX118" s="22"/>
      <c r="HQY118" s="23"/>
      <c r="HQZ118" s="23"/>
      <c r="HRA118" s="23"/>
      <c r="HRB118" s="23"/>
      <c r="HRC118" s="23"/>
      <c r="HRD118" s="23"/>
      <c r="HRE118" s="23"/>
      <c r="HRF118" s="23"/>
      <c r="HRG118" s="23"/>
      <c r="HRH118" s="23"/>
      <c r="HRI118" s="23"/>
      <c r="HRJ118" s="23"/>
      <c r="HRK118" s="23"/>
      <c r="HRL118" s="23"/>
      <c r="HRM118" s="23"/>
      <c r="HRN118" s="23"/>
      <c r="HRO118" s="23"/>
      <c r="HRP118" s="23"/>
      <c r="HRQ118" s="23"/>
      <c r="HRR118" s="23"/>
      <c r="HRS118" s="23"/>
      <c r="HRT118" s="22"/>
      <c r="HRU118" s="23"/>
      <c r="HRV118" s="23"/>
      <c r="HRW118" s="23"/>
      <c r="HRX118" s="23"/>
      <c r="HRY118" s="23"/>
      <c r="HRZ118" s="23"/>
      <c r="HSA118" s="23"/>
      <c r="HSB118" s="23"/>
      <c r="HSC118" s="23"/>
      <c r="HSD118" s="23"/>
      <c r="HSE118" s="23"/>
      <c r="HSF118" s="23"/>
      <c r="HSG118" s="23"/>
      <c r="HSH118" s="23"/>
      <c r="HSI118" s="23"/>
      <c r="HSJ118" s="23"/>
      <c r="HSK118" s="23"/>
      <c r="HSL118" s="23"/>
      <c r="HSM118" s="23"/>
      <c r="HSN118" s="23"/>
      <c r="HSO118" s="23"/>
      <c r="HSP118" s="22"/>
      <c r="HSQ118" s="23"/>
      <c r="HSR118" s="23"/>
      <c r="HSS118" s="23"/>
      <c r="HST118" s="23"/>
      <c r="HSU118" s="23"/>
      <c r="HSV118" s="23"/>
      <c r="HSW118" s="23"/>
      <c r="HSX118" s="23"/>
      <c r="HSY118" s="23"/>
      <c r="HSZ118" s="23"/>
      <c r="HTA118" s="23"/>
      <c r="HTB118" s="23"/>
      <c r="HTC118" s="23"/>
      <c r="HTD118" s="23"/>
      <c r="HTE118" s="23"/>
      <c r="HTF118" s="23"/>
      <c r="HTG118" s="23"/>
      <c r="HTH118" s="23"/>
      <c r="HTI118" s="23"/>
      <c r="HTJ118" s="23"/>
      <c r="HTK118" s="23"/>
      <c r="HTL118" s="22"/>
      <c r="HTM118" s="23"/>
      <c r="HTN118" s="23"/>
      <c r="HTO118" s="23"/>
      <c r="HTP118" s="23"/>
      <c r="HTQ118" s="23"/>
      <c r="HTR118" s="23"/>
      <c r="HTS118" s="23"/>
      <c r="HTT118" s="23"/>
      <c r="HTU118" s="23"/>
      <c r="HTV118" s="23"/>
      <c r="HTW118" s="23"/>
      <c r="HTX118" s="23"/>
      <c r="HTY118" s="23"/>
      <c r="HTZ118" s="23"/>
      <c r="HUA118" s="23"/>
      <c r="HUB118" s="23"/>
      <c r="HUC118" s="23"/>
      <c r="HUD118" s="23"/>
      <c r="HUE118" s="23"/>
      <c r="HUF118" s="23"/>
      <c r="HUG118" s="23"/>
      <c r="HUH118" s="22"/>
      <c r="HUI118" s="23"/>
      <c r="HUJ118" s="23"/>
      <c r="HUK118" s="23"/>
      <c r="HUL118" s="23"/>
      <c r="HUM118" s="23"/>
      <c r="HUN118" s="23"/>
      <c r="HUO118" s="23"/>
      <c r="HUP118" s="23"/>
      <c r="HUQ118" s="23"/>
      <c r="HUR118" s="23"/>
      <c r="HUS118" s="23"/>
      <c r="HUT118" s="23"/>
      <c r="HUU118" s="23"/>
      <c r="HUV118" s="23"/>
      <c r="HUW118" s="23"/>
      <c r="HUX118" s="23"/>
      <c r="HUY118" s="23"/>
      <c r="HUZ118" s="23"/>
      <c r="HVA118" s="23"/>
      <c r="HVB118" s="23"/>
      <c r="HVC118" s="23"/>
      <c r="HVD118" s="22"/>
      <c r="HVE118" s="23"/>
      <c r="HVF118" s="23"/>
      <c r="HVG118" s="23"/>
      <c r="HVH118" s="23"/>
      <c r="HVI118" s="23"/>
      <c r="HVJ118" s="23"/>
      <c r="HVK118" s="23"/>
      <c r="HVL118" s="23"/>
      <c r="HVM118" s="23"/>
      <c r="HVN118" s="23"/>
      <c r="HVO118" s="23"/>
      <c r="HVP118" s="23"/>
      <c r="HVQ118" s="23"/>
      <c r="HVR118" s="23"/>
      <c r="HVS118" s="23"/>
      <c r="HVT118" s="23"/>
      <c r="HVU118" s="23"/>
      <c r="HVV118" s="23"/>
      <c r="HVW118" s="23"/>
      <c r="HVX118" s="23"/>
      <c r="HVY118" s="23"/>
      <c r="HVZ118" s="22"/>
      <c r="HWA118" s="23"/>
      <c r="HWB118" s="23"/>
      <c r="HWC118" s="23"/>
      <c r="HWD118" s="23"/>
      <c r="HWE118" s="23"/>
      <c r="HWF118" s="23"/>
      <c r="HWG118" s="23"/>
      <c r="HWH118" s="23"/>
      <c r="HWI118" s="23"/>
      <c r="HWJ118" s="23"/>
      <c r="HWK118" s="23"/>
      <c r="HWL118" s="23"/>
      <c r="HWM118" s="23"/>
      <c r="HWN118" s="23"/>
      <c r="HWO118" s="23"/>
      <c r="HWP118" s="23"/>
      <c r="HWQ118" s="23"/>
      <c r="HWR118" s="23"/>
      <c r="HWS118" s="23"/>
      <c r="HWT118" s="23"/>
      <c r="HWU118" s="23"/>
      <c r="HWV118" s="22"/>
      <c r="HWW118" s="23"/>
      <c r="HWX118" s="23"/>
      <c r="HWY118" s="23"/>
      <c r="HWZ118" s="23"/>
      <c r="HXA118" s="23"/>
      <c r="HXB118" s="23"/>
      <c r="HXC118" s="23"/>
      <c r="HXD118" s="23"/>
      <c r="HXE118" s="23"/>
      <c r="HXF118" s="23"/>
      <c r="HXG118" s="23"/>
      <c r="HXH118" s="23"/>
      <c r="HXI118" s="23"/>
      <c r="HXJ118" s="23"/>
      <c r="HXK118" s="23"/>
      <c r="HXL118" s="23"/>
      <c r="HXM118" s="23"/>
      <c r="HXN118" s="23"/>
      <c r="HXO118" s="23"/>
      <c r="HXP118" s="23"/>
      <c r="HXQ118" s="23"/>
      <c r="HXR118" s="22"/>
      <c r="HXS118" s="23"/>
      <c r="HXT118" s="23"/>
      <c r="HXU118" s="23"/>
      <c r="HXV118" s="23"/>
      <c r="HXW118" s="23"/>
      <c r="HXX118" s="23"/>
      <c r="HXY118" s="23"/>
      <c r="HXZ118" s="23"/>
      <c r="HYA118" s="23"/>
      <c r="HYB118" s="23"/>
      <c r="HYC118" s="23"/>
      <c r="HYD118" s="23"/>
      <c r="HYE118" s="23"/>
      <c r="HYF118" s="23"/>
      <c r="HYG118" s="23"/>
      <c r="HYH118" s="23"/>
      <c r="HYI118" s="23"/>
      <c r="HYJ118" s="23"/>
      <c r="HYK118" s="23"/>
      <c r="HYL118" s="23"/>
      <c r="HYM118" s="23"/>
      <c r="HYN118" s="22"/>
      <c r="HYO118" s="23"/>
      <c r="HYP118" s="23"/>
      <c r="HYQ118" s="23"/>
      <c r="HYR118" s="23"/>
      <c r="HYS118" s="23"/>
      <c r="HYT118" s="23"/>
      <c r="HYU118" s="23"/>
      <c r="HYV118" s="23"/>
      <c r="HYW118" s="23"/>
      <c r="HYX118" s="23"/>
      <c r="HYY118" s="23"/>
      <c r="HYZ118" s="23"/>
      <c r="HZA118" s="23"/>
      <c r="HZB118" s="23"/>
      <c r="HZC118" s="23"/>
      <c r="HZD118" s="23"/>
      <c r="HZE118" s="23"/>
      <c r="HZF118" s="23"/>
      <c r="HZG118" s="23"/>
      <c r="HZH118" s="23"/>
      <c r="HZI118" s="23"/>
      <c r="HZJ118" s="22"/>
      <c r="HZK118" s="23"/>
      <c r="HZL118" s="23"/>
      <c r="HZM118" s="23"/>
      <c r="HZN118" s="23"/>
      <c r="HZO118" s="23"/>
      <c r="HZP118" s="23"/>
      <c r="HZQ118" s="23"/>
      <c r="HZR118" s="23"/>
      <c r="HZS118" s="23"/>
      <c r="HZT118" s="23"/>
      <c r="HZU118" s="23"/>
      <c r="HZV118" s="23"/>
      <c r="HZW118" s="23"/>
      <c r="HZX118" s="23"/>
      <c r="HZY118" s="23"/>
      <c r="HZZ118" s="23"/>
      <c r="IAA118" s="23"/>
      <c r="IAB118" s="23"/>
      <c r="IAC118" s="23"/>
      <c r="IAD118" s="23"/>
      <c r="IAE118" s="23"/>
      <c r="IAF118" s="22"/>
      <c r="IAG118" s="23"/>
      <c r="IAH118" s="23"/>
      <c r="IAI118" s="23"/>
      <c r="IAJ118" s="23"/>
      <c r="IAK118" s="23"/>
      <c r="IAL118" s="23"/>
      <c r="IAM118" s="23"/>
      <c r="IAN118" s="23"/>
      <c r="IAO118" s="23"/>
      <c r="IAP118" s="23"/>
      <c r="IAQ118" s="23"/>
      <c r="IAR118" s="23"/>
      <c r="IAS118" s="23"/>
      <c r="IAT118" s="23"/>
      <c r="IAU118" s="23"/>
      <c r="IAV118" s="23"/>
      <c r="IAW118" s="23"/>
      <c r="IAX118" s="23"/>
      <c r="IAY118" s="23"/>
      <c r="IAZ118" s="23"/>
      <c r="IBA118" s="23"/>
      <c r="IBB118" s="22"/>
      <c r="IBC118" s="23"/>
      <c r="IBD118" s="23"/>
      <c r="IBE118" s="23"/>
      <c r="IBF118" s="23"/>
      <c r="IBG118" s="23"/>
      <c r="IBH118" s="23"/>
      <c r="IBI118" s="23"/>
      <c r="IBJ118" s="23"/>
      <c r="IBK118" s="23"/>
      <c r="IBL118" s="23"/>
      <c r="IBM118" s="23"/>
      <c r="IBN118" s="23"/>
      <c r="IBO118" s="23"/>
      <c r="IBP118" s="23"/>
      <c r="IBQ118" s="23"/>
      <c r="IBR118" s="23"/>
      <c r="IBS118" s="23"/>
      <c r="IBT118" s="23"/>
      <c r="IBU118" s="23"/>
      <c r="IBV118" s="23"/>
      <c r="IBW118" s="23"/>
      <c r="IBX118" s="22"/>
      <c r="IBY118" s="23"/>
      <c r="IBZ118" s="23"/>
      <c r="ICA118" s="23"/>
      <c r="ICB118" s="23"/>
      <c r="ICC118" s="23"/>
      <c r="ICD118" s="23"/>
      <c r="ICE118" s="23"/>
      <c r="ICF118" s="23"/>
      <c r="ICG118" s="23"/>
      <c r="ICH118" s="23"/>
      <c r="ICI118" s="23"/>
      <c r="ICJ118" s="23"/>
      <c r="ICK118" s="23"/>
      <c r="ICL118" s="23"/>
      <c r="ICM118" s="23"/>
      <c r="ICN118" s="23"/>
      <c r="ICO118" s="23"/>
      <c r="ICP118" s="23"/>
      <c r="ICQ118" s="23"/>
      <c r="ICR118" s="23"/>
      <c r="ICS118" s="23"/>
      <c r="ICT118" s="22"/>
      <c r="ICU118" s="23"/>
      <c r="ICV118" s="23"/>
      <c r="ICW118" s="23"/>
      <c r="ICX118" s="23"/>
      <c r="ICY118" s="23"/>
      <c r="ICZ118" s="23"/>
      <c r="IDA118" s="23"/>
      <c r="IDB118" s="23"/>
      <c r="IDC118" s="23"/>
      <c r="IDD118" s="23"/>
      <c r="IDE118" s="23"/>
      <c r="IDF118" s="23"/>
      <c r="IDG118" s="23"/>
      <c r="IDH118" s="23"/>
      <c r="IDI118" s="23"/>
      <c r="IDJ118" s="23"/>
      <c r="IDK118" s="23"/>
      <c r="IDL118" s="23"/>
      <c r="IDM118" s="23"/>
      <c r="IDN118" s="23"/>
      <c r="IDO118" s="23"/>
      <c r="IDP118" s="22"/>
      <c r="IDQ118" s="23"/>
      <c r="IDR118" s="23"/>
      <c r="IDS118" s="23"/>
      <c r="IDT118" s="23"/>
      <c r="IDU118" s="23"/>
      <c r="IDV118" s="23"/>
      <c r="IDW118" s="23"/>
      <c r="IDX118" s="23"/>
      <c r="IDY118" s="23"/>
      <c r="IDZ118" s="23"/>
      <c r="IEA118" s="23"/>
      <c r="IEB118" s="23"/>
      <c r="IEC118" s="23"/>
      <c r="IED118" s="23"/>
      <c r="IEE118" s="23"/>
      <c r="IEF118" s="23"/>
      <c r="IEG118" s="23"/>
      <c r="IEH118" s="23"/>
      <c r="IEI118" s="23"/>
      <c r="IEJ118" s="23"/>
      <c r="IEK118" s="23"/>
      <c r="IEL118" s="22"/>
      <c r="IEM118" s="23"/>
      <c r="IEN118" s="23"/>
      <c r="IEO118" s="23"/>
      <c r="IEP118" s="23"/>
      <c r="IEQ118" s="23"/>
      <c r="IER118" s="23"/>
      <c r="IES118" s="23"/>
      <c r="IET118" s="23"/>
      <c r="IEU118" s="23"/>
      <c r="IEV118" s="23"/>
      <c r="IEW118" s="23"/>
      <c r="IEX118" s="23"/>
      <c r="IEY118" s="23"/>
      <c r="IEZ118" s="23"/>
      <c r="IFA118" s="23"/>
      <c r="IFB118" s="23"/>
      <c r="IFC118" s="23"/>
      <c r="IFD118" s="23"/>
      <c r="IFE118" s="23"/>
      <c r="IFF118" s="23"/>
      <c r="IFG118" s="23"/>
      <c r="IFH118" s="22"/>
      <c r="IFI118" s="23"/>
      <c r="IFJ118" s="23"/>
      <c r="IFK118" s="23"/>
      <c r="IFL118" s="23"/>
      <c r="IFM118" s="23"/>
      <c r="IFN118" s="23"/>
      <c r="IFO118" s="23"/>
      <c r="IFP118" s="23"/>
      <c r="IFQ118" s="23"/>
      <c r="IFR118" s="23"/>
      <c r="IFS118" s="23"/>
      <c r="IFT118" s="23"/>
      <c r="IFU118" s="23"/>
      <c r="IFV118" s="23"/>
      <c r="IFW118" s="23"/>
      <c r="IFX118" s="23"/>
      <c r="IFY118" s="23"/>
      <c r="IFZ118" s="23"/>
      <c r="IGA118" s="23"/>
      <c r="IGB118" s="23"/>
      <c r="IGC118" s="23"/>
      <c r="IGD118" s="22"/>
      <c r="IGE118" s="23"/>
      <c r="IGF118" s="23"/>
      <c r="IGG118" s="23"/>
      <c r="IGH118" s="23"/>
      <c r="IGI118" s="23"/>
      <c r="IGJ118" s="23"/>
      <c r="IGK118" s="23"/>
      <c r="IGL118" s="23"/>
      <c r="IGM118" s="23"/>
      <c r="IGN118" s="23"/>
      <c r="IGO118" s="23"/>
      <c r="IGP118" s="23"/>
      <c r="IGQ118" s="23"/>
      <c r="IGR118" s="23"/>
      <c r="IGS118" s="23"/>
      <c r="IGT118" s="23"/>
      <c r="IGU118" s="23"/>
      <c r="IGV118" s="23"/>
      <c r="IGW118" s="23"/>
      <c r="IGX118" s="23"/>
      <c r="IGY118" s="23"/>
      <c r="IGZ118" s="22"/>
      <c r="IHA118" s="23"/>
      <c r="IHB118" s="23"/>
      <c r="IHC118" s="23"/>
      <c r="IHD118" s="23"/>
      <c r="IHE118" s="23"/>
      <c r="IHF118" s="23"/>
      <c r="IHG118" s="23"/>
      <c r="IHH118" s="23"/>
      <c r="IHI118" s="23"/>
      <c r="IHJ118" s="23"/>
      <c r="IHK118" s="23"/>
      <c r="IHL118" s="23"/>
      <c r="IHM118" s="23"/>
      <c r="IHN118" s="23"/>
      <c r="IHO118" s="23"/>
      <c r="IHP118" s="23"/>
      <c r="IHQ118" s="23"/>
      <c r="IHR118" s="23"/>
      <c r="IHS118" s="23"/>
      <c r="IHT118" s="23"/>
      <c r="IHU118" s="23"/>
      <c r="IHV118" s="22"/>
      <c r="IHW118" s="23"/>
      <c r="IHX118" s="23"/>
      <c r="IHY118" s="23"/>
      <c r="IHZ118" s="23"/>
      <c r="IIA118" s="23"/>
      <c r="IIB118" s="23"/>
      <c r="IIC118" s="23"/>
      <c r="IID118" s="23"/>
      <c r="IIE118" s="23"/>
      <c r="IIF118" s="23"/>
      <c r="IIG118" s="23"/>
      <c r="IIH118" s="23"/>
      <c r="III118" s="23"/>
      <c r="IIJ118" s="23"/>
      <c r="IIK118" s="23"/>
      <c r="IIL118" s="23"/>
      <c r="IIM118" s="23"/>
      <c r="IIN118" s="23"/>
      <c r="IIO118" s="23"/>
      <c r="IIP118" s="23"/>
      <c r="IIQ118" s="23"/>
      <c r="IIR118" s="22"/>
      <c r="IIS118" s="23"/>
      <c r="IIT118" s="23"/>
      <c r="IIU118" s="23"/>
      <c r="IIV118" s="23"/>
      <c r="IIW118" s="23"/>
      <c r="IIX118" s="23"/>
      <c r="IIY118" s="23"/>
      <c r="IIZ118" s="23"/>
      <c r="IJA118" s="23"/>
      <c r="IJB118" s="23"/>
      <c r="IJC118" s="23"/>
      <c r="IJD118" s="23"/>
      <c r="IJE118" s="23"/>
      <c r="IJF118" s="23"/>
      <c r="IJG118" s="23"/>
      <c r="IJH118" s="23"/>
      <c r="IJI118" s="23"/>
      <c r="IJJ118" s="23"/>
      <c r="IJK118" s="23"/>
      <c r="IJL118" s="23"/>
      <c r="IJM118" s="23"/>
      <c r="IJN118" s="22"/>
      <c r="IJO118" s="23"/>
      <c r="IJP118" s="23"/>
      <c r="IJQ118" s="23"/>
      <c r="IJR118" s="23"/>
      <c r="IJS118" s="23"/>
      <c r="IJT118" s="23"/>
      <c r="IJU118" s="23"/>
      <c r="IJV118" s="23"/>
      <c r="IJW118" s="23"/>
      <c r="IJX118" s="23"/>
      <c r="IJY118" s="23"/>
      <c r="IJZ118" s="23"/>
      <c r="IKA118" s="23"/>
      <c r="IKB118" s="23"/>
      <c r="IKC118" s="23"/>
      <c r="IKD118" s="23"/>
      <c r="IKE118" s="23"/>
      <c r="IKF118" s="23"/>
      <c r="IKG118" s="23"/>
      <c r="IKH118" s="23"/>
      <c r="IKI118" s="23"/>
      <c r="IKJ118" s="22"/>
      <c r="IKK118" s="23"/>
      <c r="IKL118" s="23"/>
      <c r="IKM118" s="23"/>
      <c r="IKN118" s="23"/>
      <c r="IKO118" s="23"/>
      <c r="IKP118" s="23"/>
      <c r="IKQ118" s="23"/>
      <c r="IKR118" s="23"/>
      <c r="IKS118" s="23"/>
      <c r="IKT118" s="23"/>
      <c r="IKU118" s="23"/>
      <c r="IKV118" s="23"/>
      <c r="IKW118" s="23"/>
      <c r="IKX118" s="23"/>
      <c r="IKY118" s="23"/>
      <c r="IKZ118" s="23"/>
      <c r="ILA118" s="23"/>
      <c r="ILB118" s="23"/>
      <c r="ILC118" s="23"/>
      <c r="ILD118" s="23"/>
      <c r="ILE118" s="23"/>
      <c r="ILF118" s="22"/>
      <c r="ILG118" s="23"/>
      <c r="ILH118" s="23"/>
      <c r="ILI118" s="23"/>
      <c r="ILJ118" s="23"/>
      <c r="ILK118" s="23"/>
      <c r="ILL118" s="23"/>
      <c r="ILM118" s="23"/>
      <c r="ILN118" s="23"/>
      <c r="ILO118" s="23"/>
      <c r="ILP118" s="23"/>
      <c r="ILQ118" s="23"/>
      <c r="ILR118" s="23"/>
      <c r="ILS118" s="23"/>
      <c r="ILT118" s="23"/>
      <c r="ILU118" s="23"/>
      <c r="ILV118" s="23"/>
      <c r="ILW118" s="23"/>
      <c r="ILX118" s="23"/>
      <c r="ILY118" s="23"/>
      <c r="ILZ118" s="23"/>
      <c r="IMA118" s="23"/>
      <c r="IMB118" s="22"/>
      <c r="IMC118" s="23"/>
      <c r="IMD118" s="23"/>
      <c r="IME118" s="23"/>
      <c r="IMF118" s="23"/>
      <c r="IMG118" s="23"/>
      <c r="IMH118" s="23"/>
      <c r="IMI118" s="23"/>
      <c r="IMJ118" s="23"/>
      <c r="IMK118" s="23"/>
      <c r="IML118" s="23"/>
      <c r="IMM118" s="23"/>
      <c r="IMN118" s="23"/>
      <c r="IMO118" s="23"/>
      <c r="IMP118" s="23"/>
      <c r="IMQ118" s="23"/>
      <c r="IMR118" s="23"/>
      <c r="IMS118" s="23"/>
      <c r="IMT118" s="23"/>
      <c r="IMU118" s="23"/>
      <c r="IMV118" s="23"/>
      <c r="IMW118" s="23"/>
      <c r="IMX118" s="22"/>
      <c r="IMY118" s="23"/>
      <c r="IMZ118" s="23"/>
      <c r="INA118" s="23"/>
      <c r="INB118" s="23"/>
      <c r="INC118" s="23"/>
      <c r="IND118" s="23"/>
      <c r="INE118" s="23"/>
      <c r="INF118" s="23"/>
      <c r="ING118" s="23"/>
      <c r="INH118" s="23"/>
      <c r="INI118" s="23"/>
      <c r="INJ118" s="23"/>
      <c r="INK118" s="23"/>
      <c r="INL118" s="23"/>
      <c r="INM118" s="23"/>
      <c r="INN118" s="23"/>
      <c r="INO118" s="23"/>
      <c r="INP118" s="23"/>
      <c r="INQ118" s="23"/>
      <c r="INR118" s="23"/>
      <c r="INS118" s="23"/>
      <c r="INT118" s="22"/>
      <c r="INU118" s="23"/>
      <c r="INV118" s="23"/>
      <c r="INW118" s="23"/>
      <c r="INX118" s="23"/>
      <c r="INY118" s="23"/>
      <c r="INZ118" s="23"/>
      <c r="IOA118" s="23"/>
      <c r="IOB118" s="23"/>
      <c r="IOC118" s="23"/>
      <c r="IOD118" s="23"/>
      <c r="IOE118" s="23"/>
      <c r="IOF118" s="23"/>
      <c r="IOG118" s="23"/>
      <c r="IOH118" s="23"/>
      <c r="IOI118" s="23"/>
      <c r="IOJ118" s="23"/>
      <c r="IOK118" s="23"/>
      <c r="IOL118" s="23"/>
      <c r="IOM118" s="23"/>
      <c r="ION118" s="23"/>
      <c r="IOO118" s="23"/>
      <c r="IOP118" s="22"/>
      <c r="IOQ118" s="23"/>
      <c r="IOR118" s="23"/>
      <c r="IOS118" s="23"/>
      <c r="IOT118" s="23"/>
      <c r="IOU118" s="23"/>
      <c r="IOV118" s="23"/>
      <c r="IOW118" s="23"/>
      <c r="IOX118" s="23"/>
      <c r="IOY118" s="23"/>
      <c r="IOZ118" s="23"/>
      <c r="IPA118" s="23"/>
      <c r="IPB118" s="23"/>
      <c r="IPC118" s="23"/>
      <c r="IPD118" s="23"/>
      <c r="IPE118" s="23"/>
      <c r="IPF118" s="23"/>
      <c r="IPG118" s="23"/>
      <c r="IPH118" s="23"/>
      <c r="IPI118" s="23"/>
      <c r="IPJ118" s="23"/>
      <c r="IPK118" s="23"/>
      <c r="IPL118" s="22"/>
      <c r="IPM118" s="23"/>
      <c r="IPN118" s="23"/>
      <c r="IPO118" s="23"/>
      <c r="IPP118" s="23"/>
      <c r="IPQ118" s="23"/>
      <c r="IPR118" s="23"/>
      <c r="IPS118" s="23"/>
      <c r="IPT118" s="23"/>
      <c r="IPU118" s="23"/>
      <c r="IPV118" s="23"/>
      <c r="IPW118" s="23"/>
      <c r="IPX118" s="23"/>
      <c r="IPY118" s="23"/>
      <c r="IPZ118" s="23"/>
      <c r="IQA118" s="23"/>
      <c r="IQB118" s="23"/>
      <c r="IQC118" s="23"/>
      <c r="IQD118" s="23"/>
      <c r="IQE118" s="23"/>
      <c r="IQF118" s="23"/>
      <c r="IQG118" s="23"/>
      <c r="IQH118" s="22"/>
      <c r="IQI118" s="23"/>
      <c r="IQJ118" s="23"/>
      <c r="IQK118" s="23"/>
      <c r="IQL118" s="23"/>
      <c r="IQM118" s="23"/>
      <c r="IQN118" s="23"/>
      <c r="IQO118" s="23"/>
      <c r="IQP118" s="23"/>
      <c r="IQQ118" s="23"/>
      <c r="IQR118" s="23"/>
      <c r="IQS118" s="23"/>
      <c r="IQT118" s="23"/>
      <c r="IQU118" s="23"/>
      <c r="IQV118" s="23"/>
      <c r="IQW118" s="23"/>
      <c r="IQX118" s="23"/>
      <c r="IQY118" s="23"/>
      <c r="IQZ118" s="23"/>
      <c r="IRA118" s="23"/>
      <c r="IRB118" s="23"/>
      <c r="IRC118" s="23"/>
      <c r="IRD118" s="22"/>
      <c r="IRE118" s="23"/>
      <c r="IRF118" s="23"/>
      <c r="IRG118" s="23"/>
      <c r="IRH118" s="23"/>
      <c r="IRI118" s="23"/>
      <c r="IRJ118" s="23"/>
      <c r="IRK118" s="23"/>
      <c r="IRL118" s="23"/>
      <c r="IRM118" s="23"/>
      <c r="IRN118" s="23"/>
      <c r="IRO118" s="23"/>
      <c r="IRP118" s="23"/>
      <c r="IRQ118" s="23"/>
      <c r="IRR118" s="23"/>
      <c r="IRS118" s="23"/>
      <c r="IRT118" s="23"/>
      <c r="IRU118" s="23"/>
      <c r="IRV118" s="23"/>
      <c r="IRW118" s="23"/>
      <c r="IRX118" s="23"/>
      <c r="IRY118" s="23"/>
      <c r="IRZ118" s="22"/>
      <c r="ISA118" s="23"/>
      <c r="ISB118" s="23"/>
      <c r="ISC118" s="23"/>
      <c r="ISD118" s="23"/>
      <c r="ISE118" s="23"/>
      <c r="ISF118" s="23"/>
      <c r="ISG118" s="23"/>
      <c r="ISH118" s="23"/>
      <c r="ISI118" s="23"/>
      <c r="ISJ118" s="23"/>
      <c r="ISK118" s="23"/>
      <c r="ISL118" s="23"/>
      <c r="ISM118" s="23"/>
      <c r="ISN118" s="23"/>
      <c r="ISO118" s="23"/>
      <c r="ISP118" s="23"/>
      <c r="ISQ118" s="23"/>
      <c r="ISR118" s="23"/>
      <c r="ISS118" s="23"/>
      <c r="IST118" s="23"/>
      <c r="ISU118" s="23"/>
      <c r="ISV118" s="22"/>
      <c r="ISW118" s="23"/>
      <c r="ISX118" s="23"/>
      <c r="ISY118" s="23"/>
      <c r="ISZ118" s="23"/>
      <c r="ITA118" s="23"/>
      <c r="ITB118" s="23"/>
      <c r="ITC118" s="23"/>
      <c r="ITD118" s="23"/>
      <c r="ITE118" s="23"/>
      <c r="ITF118" s="23"/>
      <c r="ITG118" s="23"/>
      <c r="ITH118" s="23"/>
      <c r="ITI118" s="23"/>
      <c r="ITJ118" s="23"/>
      <c r="ITK118" s="23"/>
      <c r="ITL118" s="23"/>
      <c r="ITM118" s="23"/>
      <c r="ITN118" s="23"/>
      <c r="ITO118" s="23"/>
      <c r="ITP118" s="23"/>
      <c r="ITQ118" s="23"/>
      <c r="ITR118" s="22"/>
      <c r="ITS118" s="23"/>
      <c r="ITT118" s="23"/>
      <c r="ITU118" s="23"/>
      <c r="ITV118" s="23"/>
      <c r="ITW118" s="23"/>
      <c r="ITX118" s="23"/>
      <c r="ITY118" s="23"/>
      <c r="ITZ118" s="23"/>
      <c r="IUA118" s="23"/>
      <c r="IUB118" s="23"/>
      <c r="IUC118" s="23"/>
      <c r="IUD118" s="23"/>
      <c r="IUE118" s="23"/>
      <c r="IUF118" s="23"/>
      <c r="IUG118" s="23"/>
      <c r="IUH118" s="23"/>
      <c r="IUI118" s="23"/>
      <c r="IUJ118" s="23"/>
      <c r="IUK118" s="23"/>
      <c r="IUL118" s="23"/>
      <c r="IUM118" s="23"/>
      <c r="IUN118" s="22"/>
      <c r="IUO118" s="23"/>
      <c r="IUP118" s="23"/>
      <c r="IUQ118" s="23"/>
      <c r="IUR118" s="23"/>
      <c r="IUS118" s="23"/>
      <c r="IUT118" s="23"/>
      <c r="IUU118" s="23"/>
      <c r="IUV118" s="23"/>
      <c r="IUW118" s="23"/>
      <c r="IUX118" s="23"/>
      <c r="IUY118" s="23"/>
      <c r="IUZ118" s="23"/>
      <c r="IVA118" s="23"/>
      <c r="IVB118" s="23"/>
      <c r="IVC118" s="23"/>
      <c r="IVD118" s="23"/>
      <c r="IVE118" s="23"/>
      <c r="IVF118" s="23"/>
      <c r="IVG118" s="23"/>
      <c r="IVH118" s="23"/>
      <c r="IVI118" s="23"/>
      <c r="IVJ118" s="22"/>
      <c r="IVK118" s="23"/>
      <c r="IVL118" s="23"/>
      <c r="IVM118" s="23"/>
      <c r="IVN118" s="23"/>
      <c r="IVO118" s="23"/>
      <c r="IVP118" s="23"/>
      <c r="IVQ118" s="23"/>
      <c r="IVR118" s="23"/>
      <c r="IVS118" s="23"/>
      <c r="IVT118" s="23"/>
      <c r="IVU118" s="23"/>
      <c r="IVV118" s="23"/>
      <c r="IVW118" s="23"/>
      <c r="IVX118" s="23"/>
      <c r="IVY118" s="23"/>
      <c r="IVZ118" s="23"/>
      <c r="IWA118" s="23"/>
      <c r="IWB118" s="23"/>
      <c r="IWC118" s="23"/>
      <c r="IWD118" s="23"/>
      <c r="IWE118" s="23"/>
      <c r="IWF118" s="22"/>
      <c r="IWG118" s="23"/>
      <c r="IWH118" s="23"/>
      <c r="IWI118" s="23"/>
      <c r="IWJ118" s="23"/>
      <c r="IWK118" s="23"/>
      <c r="IWL118" s="23"/>
      <c r="IWM118" s="23"/>
      <c r="IWN118" s="23"/>
      <c r="IWO118" s="23"/>
      <c r="IWP118" s="23"/>
      <c r="IWQ118" s="23"/>
      <c r="IWR118" s="23"/>
      <c r="IWS118" s="23"/>
      <c r="IWT118" s="23"/>
      <c r="IWU118" s="23"/>
      <c r="IWV118" s="23"/>
      <c r="IWW118" s="23"/>
      <c r="IWX118" s="23"/>
      <c r="IWY118" s="23"/>
      <c r="IWZ118" s="23"/>
      <c r="IXA118" s="23"/>
      <c r="IXB118" s="22"/>
      <c r="IXC118" s="23"/>
      <c r="IXD118" s="23"/>
      <c r="IXE118" s="23"/>
      <c r="IXF118" s="23"/>
      <c r="IXG118" s="23"/>
      <c r="IXH118" s="23"/>
      <c r="IXI118" s="23"/>
      <c r="IXJ118" s="23"/>
      <c r="IXK118" s="23"/>
      <c r="IXL118" s="23"/>
      <c r="IXM118" s="23"/>
      <c r="IXN118" s="23"/>
      <c r="IXO118" s="23"/>
      <c r="IXP118" s="23"/>
      <c r="IXQ118" s="23"/>
      <c r="IXR118" s="23"/>
      <c r="IXS118" s="23"/>
      <c r="IXT118" s="23"/>
      <c r="IXU118" s="23"/>
      <c r="IXV118" s="23"/>
      <c r="IXW118" s="23"/>
      <c r="IXX118" s="22"/>
      <c r="IXY118" s="23"/>
      <c r="IXZ118" s="23"/>
      <c r="IYA118" s="23"/>
      <c r="IYB118" s="23"/>
      <c r="IYC118" s="23"/>
      <c r="IYD118" s="23"/>
      <c r="IYE118" s="23"/>
      <c r="IYF118" s="23"/>
      <c r="IYG118" s="23"/>
      <c r="IYH118" s="23"/>
      <c r="IYI118" s="23"/>
      <c r="IYJ118" s="23"/>
      <c r="IYK118" s="23"/>
      <c r="IYL118" s="23"/>
      <c r="IYM118" s="23"/>
      <c r="IYN118" s="23"/>
      <c r="IYO118" s="23"/>
      <c r="IYP118" s="23"/>
      <c r="IYQ118" s="23"/>
      <c r="IYR118" s="23"/>
      <c r="IYS118" s="23"/>
      <c r="IYT118" s="22"/>
      <c r="IYU118" s="23"/>
      <c r="IYV118" s="23"/>
      <c r="IYW118" s="23"/>
      <c r="IYX118" s="23"/>
      <c r="IYY118" s="23"/>
      <c r="IYZ118" s="23"/>
      <c r="IZA118" s="23"/>
      <c r="IZB118" s="23"/>
      <c r="IZC118" s="23"/>
      <c r="IZD118" s="23"/>
      <c r="IZE118" s="23"/>
      <c r="IZF118" s="23"/>
      <c r="IZG118" s="23"/>
      <c r="IZH118" s="23"/>
      <c r="IZI118" s="23"/>
      <c r="IZJ118" s="23"/>
      <c r="IZK118" s="23"/>
      <c r="IZL118" s="23"/>
      <c r="IZM118" s="23"/>
      <c r="IZN118" s="23"/>
      <c r="IZO118" s="23"/>
      <c r="IZP118" s="22"/>
      <c r="IZQ118" s="23"/>
      <c r="IZR118" s="23"/>
      <c r="IZS118" s="23"/>
      <c r="IZT118" s="23"/>
      <c r="IZU118" s="23"/>
      <c r="IZV118" s="23"/>
      <c r="IZW118" s="23"/>
      <c r="IZX118" s="23"/>
      <c r="IZY118" s="23"/>
      <c r="IZZ118" s="23"/>
      <c r="JAA118" s="23"/>
      <c r="JAB118" s="23"/>
      <c r="JAC118" s="23"/>
      <c r="JAD118" s="23"/>
      <c r="JAE118" s="23"/>
      <c r="JAF118" s="23"/>
      <c r="JAG118" s="23"/>
      <c r="JAH118" s="23"/>
      <c r="JAI118" s="23"/>
      <c r="JAJ118" s="23"/>
      <c r="JAK118" s="23"/>
      <c r="JAL118" s="22"/>
      <c r="JAM118" s="23"/>
      <c r="JAN118" s="23"/>
      <c r="JAO118" s="23"/>
      <c r="JAP118" s="23"/>
      <c r="JAQ118" s="23"/>
      <c r="JAR118" s="23"/>
      <c r="JAS118" s="23"/>
      <c r="JAT118" s="23"/>
      <c r="JAU118" s="23"/>
      <c r="JAV118" s="23"/>
      <c r="JAW118" s="23"/>
      <c r="JAX118" s="23"/>
      <c r="JAY118" s="23"/>
      <c r="JAZ118" s="23"/>
      <c r="JBA118" s="23"/>
      <c r="JBB118" s="23"/>
      <c r="JBC118" s="23"/>
      <c r="JBD118" s="23"/>
      <c r="JBE118" s="23"/>
      <c r="JBF118" s="23"/>
      <c r="JBG118" s="23"/>
      <c r="JBH118" s="22"/>
      <c r="JBI118" s="23"/>
      <c r="JBJ118" s="23"/>
      <c r="JBK118" s="23"/>
      <c r="JBL118" s="23"/>
      <c r="JBM118" s="23"/>
      <c r="JBN118" s="23"/>
      <c r="JBO118" s="23"/>
      <c r="JBP118" s="23"/>
      <c r="JBQ118" s="23"/>
      <c r="JBR118" s="23"/>
      <c r="JBS118" s="23"/>
      <c r="JBT118" s="23"/>
      <c r="JBU118" s="23"/>
      <c r="JBV118" s="23"/>
      <c r="JBW118" s="23"/>
      <c r="JBX118" s="23"/>
      <c r="JBY118" s="23"/>
      <c r="JBZ118" s="23"/>
      <c r="JCA118" s="23"/>
      <c r="JCB118" s="23"/>
      <c r="JCC118" s="23"/>
      <c r="JCD118" s="22"/>
      <c r="JCE118" s="23"/>
      <c r="JCF118" s="23"/>
      <c r="JCG118" s="23"/>
      <c r="JCH118" s="23"/>
      <c r="JCI118" s="23"/>
      <c r="JCJ118" s="23"/>
      <c r="JCK118" s="23"/>
      <c r="JCL118" s="23"/>
      <c r="JCM118" s="23"/>
      <c r="JCN118" s="23"/>
      <c r="JCO118" s="23"/>
      <c r="JCP118" s="23"/>
      <c r="JCQ118" s="23"/>
      <c r="JCR118" s="23"/>
      <c r="JCS118" s="23"/>
      <c r="JCT118" s="23"/>
      <c r="JCU118" s="23"/>
      <c r="JCV118" s="23"/>
      <c r="JCW118" s="23"/>
      <c r="JCX118" s="23"/>
      <c r="JCY118" s="23"/>
      <c r="JCZ118" s="22"/>
      <c r="JDA118" s="23"/>
      <c r="JDB118" s="23"/>
      <c r="JDC118" s="23"/>
      <c r="JDD118" s="23"/>
      <c r="JDE118" s="23"/>
      <c r="JDF118" s="23"/>
      <c r="JDG118" s="23"/>
      <c r="JDH118" s="23"/>
      <c r="JDI118" s="23"/>
      <c r="JDJ118" s="23"/>
      <c r="JDK118" s="23"/>
      <c r="JDL118" s="23"/>
      <c r="JDM118" s="23"/>
      <c r="JDN118" s="23"/>
      <c r="JDO118" s="23"/>
      <c r="JDP118" s="23"/>
      <c r="JDQ118" s="23"/>
      <c r="JDR118" s="23"/>
      <c r="JDS118" s="23"/>
      <c r="JDT118" s="23"/>
      <c r="JDU118" s="23"/>
      <c r="JDV118" s="22"/>
      <c r="JDW118" s="23"/>
      <c r="JDX118" s="23"/>
      <c r="JDY118" s="23"/>
      <c r="JDZ118" s="23"/>
      <c r="JEA118" s="23"/>
      <c r="JEB118" s="23"/>
      <c r="JEC118" s="23"/>
      <c r="JED118" s="23"/>
      <c r="JEE118" s="23"/>
      <c r="JEF118" s="23"/>
      <c r="JEG118" s="23"/>
      <c r="JEH118" s="23"/>
      <c r="JEI118" s="23"/>
      <c r="JEJ118" s="23"/>
      <c r="JEK118" s="23"/>
      <c r="JEL118" s="23"/>
      <c r="JEM118" s="23"/>
      <c r="JEN118" s="23"/>
      <c r="JEO118" s="23"/>
      <c r="JEP118" s="23"/>
      <c r="JEQ118" s="23"/>
      <c r="JER118" s="22"/>
      <c r="JES118" s="23"/>
      <c r="JET118" s="23"/>
      <c r="JEU118" s="23"/>
      <c r="JEV118" s="23"/>
      <c r="JEW118" s="23"/>
      <c r="JEX118" s="23"/>
      <c r="JEY118" s="23"/>
      <c r="JEZ118" s="23"/>
      <c r="JFA118" s="23"/>
      <c r="JFB118" s="23"/>
      <c r="JFC118" s="23"/>
      <c r="JFD118" s="23"/>
      <c r="JFE118" s="23"/>
      <c r="JFF118" s="23"/>
      <c r="JFG118" s="23"/>
      <c r="JFH118" s="23"/>
      <c r="JFI118" s="23"/>
      <c r="JFJ118" s="23"/>
      <c r="JFK118" s="23"/>
      <c r="JFL118" s="23"/>
      <c r="JFM118" s="23"/>
      <c r="JFN118" s="22"/>
      <c r="JFO118" s="23"/>
      <c r="JFP118" s="23"/>
      <c r="JFQ118" s="23"/>
      <c r="JFR118" s="23"/>
      <c r="JFS118" s="23"/>
      <c r="JFT118" s="23"/>
      <c r="JFU118" s="23"/>
      <c r="JFV118" s="23"/>
      <c r="JFW118" s="23"/>
      <c r="JFX118" s="23"/>
      <c r="JFY118" s="23"/>
      <c r="JFZ118" s="23"/>
      <c r="JGA118" s="23"/>
      <c r="JGB118" s="23"/>
      <c r="JGC118" s="23"/>
      <c r="JGD118" s="23"/>
      <c r="JGE118" s="23"/>
      <c r="JGF118" s="23"/>
      <c r="JGG118" s="23"/>
      <c r="JGH118" s="23"/>
      <c r="JGI118" s="23"/>
      <c r="JGJ118" s="22"/>
      <c r="JGK118" s="23"/>
      <c r="JGL118" s="23"/>
      <c r="JGM118" s="23"/>
      <c r="JGN118" s="23"/>
      <c r="JGO118" s="23"/>
      <c r="JGP118" s="23"/>
      <c r="JGQ118" s="23"/>
      <c r="JGR118" s="23"/>
      <c r="JGS118" s="23"/>
      <c r="JGT118" s="23"/>
      <c r="JGU118" s="23"/>
      <c r="JGV118" s="23"/>
      <c r="JGW118" s="23"/>
      <c r="JGX118" s="23"/>
      <c r="JGY118" s="23"/>
      <c r="JGZ118" s="23"/>
      <c r="JHA118" s="23"/>
      <c r="JHB118" s="23"/>
      <c r="JHC118" s="23"/>
      <c r="JHD118" s="23"/>
      <c r="JHE118" s="23"/>
      <c r="JHF118" s="22"/>
      <c r="JHG118" s="23"/>
      <c r="JHH118" s="23"/>
      <c r="JHI118" s="23"/>
      <c r="JHJ118" s="23"/>
      <c r="JHK118" s="23"/>
      <c r="JHL118" s="23"/>
      <c r="JHM118" s="23"/>
      <c r="JHN118" s="23"/>
      <c r="JHO118" s="23"/>
      <c r="JHP118" s="23"/>
      <c r="JHQ118" s="23"/>
      <c r="JHR118" s="23"/>
      <c r="JHS118" s="23"/>
      <c r="JHT118" s="23"/>
      <c r="JHU118" s="23"/>
      <c r="JHV118" s="23"/>
      <c r="JHW118" s="23"/>
      <c r="JHX118" s="23"/>
      <c r="JHY118" s="23"/>
      <c r="JHZ118" s="23"/>
      <c r="JIA118" s="23"/>
      <c r="JIB118" s="22"/>
      <c r="JIC118" s="23"/>
      <c r="JID118" s="23"/>
      <c r="JIE118" s="23"/>
      <c r="JIF118" s="23"/>
      <c r="JIG118" s="23"/>
      <c r="JIH118" s="23"/>
      <c r="JII118" s="23"/>
      <c r="JIJ118" s="23"/>
      <c r="JIK118" s="23"/>
      <c r="JIL118" s="23"/>
      <c r="JIM118" s="23"/>
      <c r="JIN118" s="23"/>
      <c r="JIO118" s="23"/>
      <c r="JIP118" s="23"/>
      <c r="JIQ118" s="23"/>
      <c r="JIR118" s="23"/>
      <c r="JIS118" s="23"/>
      <c r="JIT118" s="23"/>
      <c r="JIU118" s="23"/>
      <c r="JIV118" s="23"/>
      <c r="JIW118" s="23"/>
      <c r="JIX118" s="22"/>
      <c r="JIY118" s="23"/>
      <c r="JIZ118" s="23"/>
      <c r="JJA118" s="23"/>
      <c r="JJB118" s="23"/>
      <c r="JJC118" s="23"/>
      <c r="JJD118" s="23"/>
      <c r="JJE118" s="23"/>
      <c r="JJF118" s="23"/>
      <c r="JJG118" s="23"/>
      <c r="JJH118" s="23"/>
      <c r="JJI118" s="23"/>
      <c r="JJJ118" s="23"/>
      <c r="JJK118" s="23"/>
      <c r="JJL118" s="23"/>
      <c r="JJM118" s="23"/>
      <c r="JJN118" s="23"/>
      <c r="JJO118" s="23"/>
      <c r="JJP118" s="23"/>
      <c r="JJQ118" s="23"/>
      <c r="JJR118" s="23"/>
      <c r="JJS118" s="23"/>
      <c r="JJT118" s="22"/>
      <c r="JJU118" s="23"/>
      <c r="JJV118" s="23"/>
      <c r="JJW118" s="23"/>
      <c r="JJX118" s="23"/>
      <c r="JJY118" s="23"/>
      <c r="JJZ118" s="23"/>
      <c r="JKA118" s="23"/>
      <c r="JKB118" s="23"/>
      <c r="JKC118" s="23"/>
      <c r="JKD118" s="23"/>
      <c r="JKE118" s="23"/>
      <c r="JKF118" s="23"/>
      <c r="JKG118" s="23"/>
      <c r="JKH118" s="23"/>
      <c r="JKI118" s="23"/>
      <c r="JKJ118" s="23"/>
      <c r="JKK118" s="23"/>
      <c r="JKL118" s="23"/>
      <c r="JKM118" s="23"/>
      <c r="JKN118" s="23"/>
      <c r="JKO118" s="23"/>
      <c r="JKP118" s="22"/>
      <c r="JKQ118" s="23"/>
      <c r="JKR118" s="23"/>
      <c r="JKS118" s="23"/>
      <c r="JKT118" s="23"/>
      <c r="JKU118" s="23"/>
      <c r="JKV118" s="23"/>
      <c r="JKW118" s="23"/>
      <c r="JKX118" s="23"/>
      <c r="JKY118" s="23"/>
      <c r="JKZ118" s="23"/>
      <c r="JLA118" s="23"/>
      <c r="JLB118" s="23"/>
      <c r="JLC118" s="23"/>
      <c r="JLD118" s="23"/>
      <c r="JLE118" s="23"/>
      <c r="JLF118" s="23"/>
      <c r="JLG118" s="23"/>
      <c r="JLH118" s="23"/>
      <c r="JLI118" s="23"/>
      <c r="JLJ118" s="23"/>
      <c r="JLK118" s="23"/>
      <c r="JLL118" s="22"/>
      <c r="JLM118" s="23"/>
      <c r="JLN118" s="23"/>
      <c r="JLO118" s="23"/>
      <c r="JLP118" s="23"/>
      <c r="JLQ118" s="23"/>
      <c r="JLR118" s="23"/>
      <c r="JLS118" s="23"/>
      <c r="JLT118" s="23"/>
      <c r="JLU118" s="23"/>
      <c r="JLV118" s="23"/>
      <c r="JLW118" s="23"/>
      <c r="JLX118" s="23"/>
      <c r="JLY118" s="23"/>
      <c r="JLZ118" s="23"/>
      <c r="JMA118" s="23"/>
      <c r="JMB118" s="23"/>
      <c r="JMC118" s="23"/>
      <c r="JMD118" s="23"/>
      <c r="JME118" s="23"/>
      <c r="JMF118" s="23"/>
      <c r="JMG118" s="23"/>
      <c r="JMH118" s="22"/>
      <c r="JMI118" s="23"/>
      <c r="JMJ118" s="23"/>
      <c r="JMK118" s="23"/>
      <c r="JML118" s="23"/>
      <c r="JMM118" s="23"/>
      <c r="JMN118" s="23"/>
      <c r="JMO118" s="23"/>
      <c r="JMP118" s="23"/>
      <c r="JMQ118" s="23"/>
      <c r="JMR118" s="23"/>
      <c r="JMS118" s="23"/>
      <c r="JMT118" s="23"/>
      <c r="JMU118" s="23"/>
      <c r="JMV118" s="23"/>
      <c r="JMW118" s="23"/>
      <c r="JMX118" s="23"/>
      <c r="JMY118" s="23"/>
      <c r="JMZ118" s="23"/>
      <c r="JNA118" s="23"/>
      <c r="JNB118" s="23"/>
      <c r="JNC118" s="23"/>
      <c r="JND118" s="22"/>
      <c r="JNE118" s="23"/>
      <c r="JNF118" s="23"/>
      <c r="JNG118" s="23"/>
      <c r="JNH118" s="23"/>
      <c r="JNI118" s="23"/>
      <c r="JNJ118" s="23"/>
      <c r="JNK118" s="23"/>
      <c r="JNL118" s="23"/>
      <c r="JNM118" s="23"/>
      <c r="JNN118" s="23"/>
      <c r="JNO118" s="23"/>
      <c r="JNP118" s="23"/>
      <c r="JNQ118" s="23"/>
      <c r="JNR118" s="23"/>
      <c r="JNS118" s="23"/>
      <c r="JNT118" s="23"/>
      <c r="JNU118" s="23"/>
      <c r="JNV118" s="23"/>
      <c r="JNW118" s="23"/>
      <c r="JNX118" s="23"/>
      <c r="JNY118" s="23"/>
      <c r="JNZ118" s="22"/>
      <c r="JOA118" s="23"/>
      <c r="JOB118" s="23"/>
      <c r="JOC118" s="23"/>
      <c r="JOD118" s="23"/>
      <c r="JOE118" s="23"/>
      <c r="JOF118" s="23"/>
      <c r="JOG118" s="23"/>
      <c r="JOH118" s="23"/>
      <c r="JOI118" s="23"/>
      <c r="JOJ118" s="23"/>
      <c r="JOK118" s="23"/>
      <c r="JOL118" s="23"/>
      <c r="JOM118" s="23"/>
      <c r="JON118" s="23"/>
      <c r="JOO118" s="23"/>
      <c r="JOP118" s="23"/>
      <c r="JOQ118" s="23"/>
      <c r="JOR118" s="23"/>
      <c r="JOS118" s="23"/>
      <c r="JOT118" s="23"/>
      <c r="JOU118" s="23"/>
      <c r="JOV118" s="22"/>
      <c r="JOW118" s="23"/>
      <c r="JOX118" s="23"/>
      <c r="JOY118" s="23"/>
      <c r="JOZ118" s="23"/>
      <c r="JPA118" s="23"/>
      <c r="JPB118" s="23"/>
      <c r="JPC118" s="23"/>
      <c r="JPD118" s="23"/>
      <c r="JPE118" s="23"/>
      <c r="JPF118" s="23"/>
      <c r="JPG118" s="23"/>
      <c r="JPH118" s="23"/>
      <c r="JPI118" s="23"/>
      <c r="JPJ118" s="23"/>
      <c r="JPK118" s="23"/>
      <c r="JPL118" s="23"/>
      <c r="JPM118" s="23"/>
      <c r="JPN118" s="23"/>
      <c r="JPO118" s="23"/>
      <c r="JPP118" s="23"/>
      <c r="JPQ118" s="23"/>
      <c r="JPR118" s="22"/>
      <c r="JPS118" s="23"/>
      <c r="JPT118" s="23"/>
      <c r="JPU118" s="23"/>
      <c r="JPV118" s="23"/>
      <c r="JPW118" s="23"/>
      <c r="JPX118" s="23"/>
      <c r="JPY118" s="23"/>
      <c r="JPZ118" s="23"/>
      <c r="JQA118" s="23"/>
      <c r="JQB118" s="23"/>
      <c r="JQC118" s="23"/>
      <c r="JQD118" s="23"/>
      <c r="JQE118" s="23"/>
      <c r="JQF118" s="23"/>
      <c r="JQG118" s="23"/>
      <c r="JQH118" s="23"/>
      <c r="JQI118" s="23"/>
      <c r="JQJ118" s="23"/>
      <c r="JQK118" s="23"/>
      <c r="JQL118" s="23"/>
      <c r="JQM118" s="23"/>
      <c r="JQN118" s="22"/>
      <c r="JQO118" s="23"/>
      <c r="JQP118" s="23"/>
      <c r="JQQ118" s="23"/>
      <c r="JQR118" s="23"/>
      <c r="JQS118" s="23"/>
      <c r="JQT118" s="23"/>
      <c r="JQU118" s="23"/>
      <c r="JQV118" s="23"/>
      <c r="JQW118" s="23"/>
      <c r="JQX118" s="23"/>
      <c r="JQY118" s="23"/>
      <c r="JQZ118" s="23"/>
      <c r="JRA118" s="23"/>
      <c r="JRB118" s="23"/>
      <c r="JRC118" s="23"/>
      <c r="JRD118" s="23"/>
      <c r="JRE118" s="23"/>
      <c r="JRF118" s="23"/>
      <c r="JRG118" s="23"/>
      <c r="JRH118" s="23"/>
      <c r="JRI118" s="23"/>
      <c r="JRJ118" s="22"/>
      <c r="JRK118" s="23"/>
      <c r="JRL118" s="23"/>
      <c r="JRM118" s="23"/>
      <c r="JRN118" s="23"/>
      <c r="JRO118" s="23"/>
      <c r="JRP118" s="23"/>
      <c r="JRQ118" s="23"/>
      <c r="JRR118" s="23"/>
      <c r="JRS118" s="23"/>
      <c r="JRT118" s="23"/>
      <c r="JRU118" s="23"/>
      <c r="JRV118" s="23"/>
      <c r="JRW118" s="23"/>
      <c r="JRX118" s="23"/>
      <c r="JRY118" s="23"/>
      <c r="JRZ118" s="23"/>
      <c r="JSA118" s="23"/>
      <c r="JSB118" s="23"/>
      <c r="JSC118" s="23"/>
      <c r="JSD118" s="23"/>
      <c r="JSE118" s="23"/>
      <c r="JSF118" s="22"/>
      <c r="JSG118" s="23"/>
      <c r="JSH118" s="23"/>
      <c r="JSI118" s="23"/>
      <c r="JSJ118" s="23"/>
      <c r="JSK118" s="23"/>
      <c r="JSL118" s="23"/>
      <c r="JSM118" s="23"/>
      <c r="JSN118" s="23"/>
      <c r="JSO118" s="23"/>
      <c r="JSP118" s="23"/>
      <c r="JSQ118" s="23"/>
      <c r="JSR118" s="23"/>
      <c r="JSS118" s="23"/>
      <c r="JST118" s="23"/>
      <c r="JSU118" s="23"/>
      <c r="JSV118" s="23"/>
      <c r="JSW118" s="23"/>
      <c r="JSX118" s="23"/>
      <c r="JSY118" s="23"/>
      <c r="JSZ118" s="23"/>
      <c r="JTA118" s="23"/>
      <c r="JTB118" s="22"/>
      <c r="JTC118" s="23"/>
      <c r="JTD118" s="23"/>
      <c r="JTE118" s="23"/>
      <c r="JTF118" s="23"/>
      <c r="JTG118" s="23"/>
      <c r="JTH118" s="23"/>
      <c r="JTI118" s="23"/>
      <c r="JTJ118" s="23"/>
      <c r="JTK118" s="23"/>
      <c r="JTL118" s="23"/>
      <c r="JTM118" s="23"/>
      <c r="JTN118" s="23"/>
      <c r="JTO118" s="23"/>
      <c r="JTP118" s="23"/>
      <c r="JTQ118" s="23"/>
      <c r="JTR118" s="23"/>
      <c r="JTS118" s="23"/>
      <c r="JTT118" s="23"/>
      <c r="JTU118" s="23"/>
      <c r="JTV118" s="23"/>
      <c r="JTW118" s="23"/>
      <c r="JTX118" s="22"/>
      <c r="JTY118" s="23"/>
      <c r="JTZ118" s="23"/>
      <c r="JUA118" s="23"/>
      <c r="JUB118" s="23"/>
      <c r="JUC118" s="23"/>
      <c r="JUD118" s="23"/>
      <c r="JUE118" s="23"/>
      <c r="JUF118" s="23"/>
      <c r="JUG118" s="23"/>
      <c r="JUH118" s="23"/>
      <c r="JUI118" s="23"/>
      <c r="JUJ118" s="23"/>
      <c r="JUK118" s="23"/>
      <c r="JUL118" s="23"/>
      <c r="JUM118" s="23"/>
      <c r="JUN118" s="23"/>
      <c r="JUO118" s="23"/>
      <c r="JUP118" s="23"/>
      <c r="JUQ118" s="23"/>
      <c r="JUR118" s="23"/>
      <c r="JUS118" s="23"/>
      <c r="JUT118" s="22"/>
      <c r="JUU118" s="23"/>
      <c r="JUV118" s="23"/>
      <c r="JUW118" s="23"/>
      <c r="JUX118" s="23"/>
      <c r="JUY118" s="23"/>
      <c r="JUZ118" s="23"/>
      <c r="JVA118" s="23"/>
      <c r="JVB118" s="23"/>
      <c r="JVC118" s="23"/>
      <c r="JVD118" s="23"/>
      <c r="JVE118" s="23"/>
      <c r="JVF118" s="23"/>
      <c r="JVG118" s="23"/>
      <c r="JVH118" s="23"/>
      <c r="JVI118" s="23"/>
      <c r="JVJ118" s="23"/>
      <c r="JVK118" s="23"/>
      <c r="JVL118" s="23"/>
      <c r="JVM118" s="23"/>
      <c r="JVN118" s="23"/>
      <c r="JVO118" s="23"/>
      <c r="JVP118" s="22"/>
      <c r="JVQ118" s="23"/>
      <c r="JVR118" s="23"/>
      <c r="JVS118" s="23"/>
      <c r="JVT118" s="23"/>
      <c r="JVU118" s="23"/>
      <c r="JVV118" s="23"/>
      <c r="JVW118" s="23"/>
      <c r="JVX118" s="23"/>
      <c r="JVY118" s="23"/>
      <c r="JVZ118" s="23"/>
      <c r="JWA118" s="23"/>
      <c r="JWB118" s="23"/>
      <c r="JWC118" s="23"/>
      <c r="JWD118" s="23"/>
      <c r="JWE118" s="23"/>
      <c r="JWF118" s="23"/>
      <c r="JWG118" s="23"/>
      <c r="JWH118" s="23"/>
      <c r="JWI118" s="23"/>
      <c r="JWJ118" s="23"/>
      <c r="JWK118" s="23"/>
      <c r="JWL118" s="22"/>
      <c r="JWM118" s="23"/>
      <c r="JWN118" s="23"/>
      <c r="JWO118" s="23"/>
      <c r="JWP118" s="23"/>
      <c r="JWQ118" s="23"/>
      <c r="JWR118" s="23"/>
      <c r="JWS118" s="23"/>
      <c r="JWT118" s="23"/>
      <c r="JWU118" s="23"/>
      <c r="JWV118" s="23"/>
      <c r="JWW118" s="23"/>
      <c r="JWX118" s="23"/>
      <c r="JWY118" s="23"/>
      <c r="JWZ118" s="23"/>
      <c r="JXA118" s="23"/>
      <c r="JXB118" s="23"/>
      <c r="JXC118" s="23"/>
      <c r="JXD118" s="23"/>
      <c r="JXE118" s="23"/>
      <c r="JXF118" s="23"/>
      <c r="JXG118" s="23"/>
      <c r="JXH118" s="22"/>
      <c r="JXI118" s="23"/>
      <c r="JXJ118" s="23"/>
      <c r="JXK118" s="23"/>
      <c r="JXL118" s="23"/>
      <c r="JXM118" s="23"/>
      <c r="JXN118" s="23"/>
      <c r="JXO118" s="23"/>
      <c r="JXP118" s="23"/>
      <c r="JXQ118" s="23"/>
      <c r="JXR118" s="23"/>
      <c r="JXS118" s="23"/>
      <c r="JXT118" s="23"/>
      <c r="JXU118" s="23"/>
      <c r="JXV118" s="23"/>
      <c r="JXW118" s="23"/>
      <c r="JXX118" s="23"/>
      <c r="JXY118" s="23"/>
      <c r="JXZ118" s="23"/>
      <c r="JYA118" s="23"/>
      <c r="JYB118" s="23"/>
      <c r="JYC118" s="23"/>
      <c r="JYD118" s="22"/>
      <c r="JYE118" s="23"/>
      <c r="JYF118" s="23"/>
      <c r="JYG118" s="23"/>
      <c r="JYH118" s="23"/>
      <c r="JYI118" s="23"/>
      <c r="JYJ118" s="23"/>
      <c r="JYK118" s="23"/>
      <c r="JYL118" s="23"/>
      <c r="JYM118" s="23"/>
      <c r="JYN118" s="23"/>
      <c r="JYO118" s="23"/>
      <c r="JYP118" s="23"/>
      <c r="JYQ118" s="23"/>
      <c r="JYR118" s="23"/>
      <c r="JYS118" s="23"/>
      <c r="JYT118" s="23"/>
      <c r="JYU118" s="23"/>
      <c r="JYV118" s="23"/>
      <c r="JYW118" s="23"/>
      <c r="JYX118" s="23"/>
      <c r="JYY118" s="23"/>
      <c r="JYZ118" s="22"/>
      <c r="JZA118" s="23"/>
      <c r="JZB118" s="23"/>
      <c r="JZC118" s="23"/>
      <c r="JZD118" s="23"/>
      <c r="JZE118" s="23"/>
      <c r="JZF118" s="23"/>
      <c r="JZG118" s="23"/>
      <c r="JZH118" s="23"/>
      <c r="JZI118" s="23"/>
      <c r="JZJ118" s="23"/>
      <c r="JZK118" s="23"/>
      <c r="JZL118" s="23"/>
      <c r="JZM118" s="23"/>
      <c r="JZN118" s="23"/>
      <c r="JZO118" s="23"/>
      <c r="JZP118" s="23"/>
      <c r="JZQ118" s="23"/>
      <c r="JZR118" s="23"/>
      <c r="JZS118" s="23"/>
      <c r="JZT118" s="23"/>
      <c r="JZU118" s="23"/>
      <c r="JZV118" s="22"/>
      <c r="JZW118" s="23"/>
      <c r="JZX118" s="23"/>
      <c r="JZY118" s="23"/>
      <c r="JZZ118" s="23"/>
      <c r="KAA118" s="23"/>
      <c r="KAB118" s="23"/>
      <c r="KAC118" s="23"/>
      <c r="KAD118" s="23"/>
      <c r="KAE118" s="23"/>
      <c r="KAF118" s="23"/>
      <c r="KAG118" s="23"/>
      <c r="KAH118" s="23"/>
      <c r="KAI118" s="23"/>
      <c r="KAJ118" s="23"/>
      <c r="KAK118" s="23"/>
      <c r="KAL118" s="23"/>
      <c r="KAM118" s="23"/>
      <c r="KAN118" s="23"/>
      <c r="KAO118" s="23"/>
      <c r="KAP118" s="23"/>
      <c r="KAQ118" s="23"/>
      <c r="KAR118" s="22"/>
      <c r="KAS118" s="23"/>
      <c r="KAT118" s="23"/>
      <c r="KAU118" s="23"/>
      <c r="KAV118" s="23"/>
      <c r="KAW118" s="23"/>
      <c r="KAX118" s="23"/>
      <c r="KAY118" s="23"/>
      <c r="KAZ118" s="23"/>
      <c r="KBA118" s="23"/>
      <c r="KBB118" s="23"/>
      <c r="KBC118" s="23"/>
      <c r="KBD118" s="23"/>
      <c r="KBE118" s="23"/>
      <c r="KBF118" s="23"/>
      <c r="KBG118" s="23"/>
      <c r="KBH118" s="23"/>
      <c r="KBI118" s="23"/>
      <c r="KBJ118" s="23"/>
      <c r="KBK118" s="23"/>
      <c r="KBL118" s="23"/>
      <c r="KBM118" s="23"/>
      <c r="KBN118" s="22"/>
      <c r="KBO118" s="23"/>
      <c r="KBP118" s="23"/>
      <c r="KBQ118" s="23"/>
      <c r="KBR118" s="23"/>
      <c r="KBS118" s="23"/>
      <c r="KBT118" s="23"/>
      <c r="KBU118" s="23"/>
      <c r="KBV118" s="23"/>
      <c r="KBW118" s="23"/>
      <c r="KBX118" s="23"/>
      <c r="KBY118" s="23"/>
      <c r="KBZ118" s="23"/>
      <c r="KCA118" s="23"/>
      <c r="KCB118" s="23"/>
      <c r="KCC118" s="23"/>
      <c r="KCD118" s="23"/>
      <c r="KCE118" s="23"/>
      <c r="KCF118" s="23"/>
      <c r="KCG118" s="23"/>
      <c r="KCH118" s="23"/>
      <c r="KCI118" s="23"/>
      <c r="KCJ118" s="22"/>
      <c r="KCK118" s="23"/>
      <c r="KCL118" s="23"/>
      <c r="KCM118" s="23"/>
      <c r="KCN118" s="23"/>
      <c r="KCO118" s="23"/>
      <c r="KCP118" s="23"/>
      <c r="KCQ118" s="23"/>
      <c r="KCR118" s="23"/>
      <c r="KCS118" s="23"/>
      <c r="KCT118" s="23"/>
      <c r="KCU118" s="23"/>
      <c r="KCV118" s="23"/>
      <c r="KCW118" s="23"/>
      <c r="KCX118" s="23"/>
      <c r="KCY118" s="23"/>
      <c r="KCZ118" s="23"/>
      <c r="KDA118" s="23"/>
      <c r="KDB118" s="23"/>
      <c r="KDC118" s="23"/>
      <c r="KDD118" s="23"/>
      <c r="KDE118" s="23"/>
      <c r="KDF118" s="22"/>
      <c r="KDG118" s="23"/>
      <c r="KDH118" s="23"/>
      <c r="KDI118" s="23"/>
      <c r="KDJ118" s="23"/>
      <c r="KDK118" s="23"/>
      <c r="KDL118" s="23"/>
      <c r="KDM118" s="23"/>
      <c r="KDN118" s="23"/>
      <c r="KDO118" s="23"/>
      <c r="KDP118" s="23"/>
      <c r="KDQ118" s="23"/>
      <c r="KDR118" s="23"/>
      <c r="KDS118" s="23"/>
      <c r="KDT118" s="23"/>
      <c r="KDU118" s="23"/>
      <c r="KDV118" s="23"/>
      <c r="KDW118" s="23"/>
      <c r="KDX118" s="23"/>
      <c r="KDY118" s="23"/>
      <c r="KDZ118" s="23"/>
      <c r="KEA118" s="23"/>
      <c r="KEB118" s="22"/>
      <c r="KEC118" s="23"/>
      <c r="KED118" s="23"/>
      <c r="KEE118" s="23"/>
      <c r="KEF118" s="23"/>
      <c r="KEG118" s="23"/>
      <c r="KEH118" s="23"/>
      <c r="KEI118" s="23"/>
      <c r="KEJ118" s="23"/>
      <c r="KEK118" s="23"/>
      <c r="KEL118" s="23"/>
      <c r="KEM118" s="23"/>
      <c r="KEN118" s="23"/>
      <c r="KEO118" s="23"/>
      <c r="KEP118" s="23"/>
      <c r="KEQ118" s="23"/>
      <c r="KER118" s="23"/>
      <c r="KES118" s="23"/>
      <c r="KET118" s="23"/>
      <c r="KEU118" s="23"/>
      <c r="KEV118" s="23"/>
      <c r="KEW118" s="23"/>
      <c r="KEX118" s="22"/>
      <c r="KEY118" s="23"/>
      <c r="KEZ118" s="23"/>
      <c r="KFA118" s="23"/>
      <c r="KFB118" s="23"/>
      <c r="KFC118" s="23"/>
      <c r="KFD118" s="23"/>
      <c r="KFE118" s="23"/>
      <c r="KFF118" s="23"/>
      <c r="KFG118" s="23"/>
      <c r="KFH118" s="23"/>
      <c r="KFI118" s="23"/>
      <c r="KFJ118" s="23"/>
      <c r="KFK118" s="23"/>
      <c r="KFL118" s="23"/>
      <c r="KFM118" s="23"/>
      <c r="KFN118" s="23"/>
      <c r="KFO118" s="23"/>
      <c r="KFP118" s="23"/>
      <c r="KFQ118" s="23"/>
      <c r="KFR118" s="23"/>
      <c r="KFS118" s="23"/>
      <c r="KFT118" s="22"/>
      <c r="KFU118" s="23"/>
      <c r="KFV118" s="23"/>
      <c r="KFW118" s="23"/>
      <c r="KFX118" s="23"/>
      <c r="KFY118" s="23"/>
      <c r="KFZ118" s="23"/>
      <c r="KGA118" s="23"/>
      <c r="KGB118" s="23"/>
      <c r="KGC118" s="23"/>
      <c r="KGD118" s="23"/>
      <c r="KGE118" s="23"/>
      <c r="KGF118" s="23"/>
      <c r="KGG118" s="23"/>
      <c r="KGH118" s="23"/>
      <c r="KGI118" s="23"/>
      <c r="KGJ118" s="23"/>
      <c r="KGK118" s="23"/>
      <c r="KGL118" s="23"/>
      <c r="KGM118" s="23"/>
      <c r="KGN118" s="23"/>
      <c r="KGO118" s="23"/>
      <c r="KGP118" s="22"/>
      <c r="KGQ118" s="23"/>
      <c r="KGR118" s="23"/>
      <c r="KGS118" s="23"/>
      <c r="KGT118" s="23"/>
      <c r="KGU118" s="23"/>
      <c r="KGV118" s="23"/>
      <c r="KGW118" s="23"/>
      <c r="KGX118" s="23"/>
      <c r="KGY118" s="23"/>
      <c r="KGZ118" s="23"/>
      <c r="KHA118" s="23"/>
      <c r="KHB118" s="23"/>
      <c r="KHC118" s="23"/>
      <c r="KHD118" s="23"/>
      <c r="KHE118" s="23"/>
      <c r="KHF118" s="23"/>
      <c r="KHG118" s="23"/>
      <c r="KHH118" s="23"/>
      <c r="KHI118" s="23"/>
      <c r="KHJ118" s="23"/>
      <c r="KHK118" s="23"/>
      <c r="KHL118" s="22"/>
      <c r="KHM118" s="23"/>
      <c r="KHN118" s="23"/>
      <c r="KHO118" s="23"/>
      <c r="KHP118" s="23"/>
      <c r="KHQ118" s="23"/>
      <c r="KHR118" s="23"/>
      <c r="KHS118" s="23"/>
      <c r="KHT118" s="23"/>
      <c r="KHU118" s="23"/>
      <c r="KHV118" s="23"/>
      <c r="KHW118" s="23"/>
      <c r="KHX118" s="23"/>
      <c r="KHY118" s="23"/>
      <c r="KHZ118" s="23"/>
      <c r="KIA118" s="23"/>
      <c r="KIB118" s="23"/>
      <c r="KIC118" s="23"/>
      <c r="KID118" s="23"/>
      <c r="KIE118" s="23"/>
      <c r="KIF118" s="23"/>
      <c r="KIG118" s="23"/>
      <c r="KIH118" s="22"/>
      <c r="KII118" s="23"/>
      <c r="KIJ118" s="23"/>
      <c r="KIK118" s="23"/>
      <c r="KIL118" s="23"/>
      <c r="KIM118" s="23"/>
      <c r="KIN118" s="23"/>
      <c r="KIO118" s="23"/>
      <c r="KIP118" s="23"/>
      <c r="KIQ118" s="23"/>
      <c r="KIR118" s="23"/>
      <c r="KIS118" s="23"/>
      <c r="KIT118" s="23"/>
      <c r="KIU118" s="23"/>
      <c r="KIV118" s="23"/>
      <c r="KIW118" s="23"/>
      <c r="KIX118" s="23"/>
      <c r="KIY118" s="23"/>
      <c r="KIZ118" s="23"/>
      <c r="KJA118" s="23"/>
      <c r="KJB118" s="23"/>
      <c r="KJC118" s="23"/>
      <c r="KJD118" s="22"/>
      <c r="KJE118" s="23"/>
      <c r="KJF118" s="23"/>
      <c r="KJG118" s="23"/>
      <c r="KJH118" s="23"/>
      <c r="KJI118" s="23"/>
      <c r="KJJ118" s="23"/>
      <c r="KJK118" s="23"/>
      <c r="KJL118" s="23"/>
      <c r="KJM118" s="23"/>
      <c r="KJN118" s="23"/>
      <c r="KJO118" s="23"/>
      <c r="KJP118" s="23"/>
      <c r="KJQ118" s="23"/>
      <c r="KJR118" s="23"/>
      <c r="KJS118" s="23"/>
      <c r="KJT118" s="23"/>
      <c r="KJU118" s="23"/>
      <c r="KJV118" s="23"/>
      <c r="KJW118" s="23"/>
      <c r="KJX118" s="23"/>
      <c r="KJY118" s="23"/>
      <c r="KJZ118" s="22"/>
      <c r="KKA118" s="23"/>
      <c r="KKB118" s="23"/>
      <c r="KKC118" s="23"/>
      <c r="KKD118" s="23"/>
      <c r="KKE118" s="23"/>
      <c r="KKF118" s="23"/>
      <c r="KKG118" s="23"/>
      <c r="KKH118" s="23"/>
      <c r="KKI118" s="23"/>
      <c r="KKJ118" s="23"/>
      <c r="KKK118" s="23"/>
      <c r="KKL118" s="23"/>
      <c r="KKM118" s="23"/>
      <c r="KKN118" s="23"/>
      <c r="KKO118" s="23"/>
      <c r="KKP118" s="23"/>
      <c r="KKQ118" s="23"/>
      <c r="KKR118" s="23"/>
      <c r="KKS118" s="23"/>
      <c r="KKT118" s="23"/>
      <c r="KKU118" s="23"/>
      <c r="KKV118" s="22"/>
      <c r="KKW118" s="23"/>
      <c r="KKX118" s="23"/>
      <c r="KKY118" s="23"/>
      <c r="KKZ118" s="23"/>
      <c r="KLA118" s="23"/>
      <c r="KLB118" s="23"/>
      <c r="KLC118" s="23"/>
      <c r="KLD118" s="23"/>
      <c r="KLE118" s="23"/>
      <c r="KLF118" s="23"/>
      <c r="KLG118" s="23"/>
      <c r="KLH118" s="23"/>
      <c r="KLI118" s="23"/>
      <c r="KLJ118" s="23"/>
      <c r="KLK118" s="23"/>
      <c r="KLL118" s="23"/>
      <c r="KLM118" s="23"/>
      <c r="KLN118" s="23"/>
      <c r="KLO118" s="23"/>
      <c r="KLP118" s="23"/>
      <c r="KLQ118" s="23"/>
      <c r="KLR118" s="22"/>
      <c r="KLS118" s="23"/>
      <c r="KLT118" s="23"/>
      <c r="KLU118" s="23"/>
      <c r="KLV118" s="23"/>
      <c r="KLW118" s="23"/>
      <c r="KLX118" s="23"/>
      <c r="KLY118" s="23"/>
      <c r="KLZ118" s="23"/>
      <c r="KMA118" s="23"/>
      <c r="KMB118" s="23"/>
      <c r="KMC118" s="23"/>
      <c r="KMD118" s="23"/>
      <c r="KME118" s="23"/>
      <c r="KMF118" s="23"/>
      <c r="KMG118" s="23"/>
      <c r="KMH118" s="23"/>
      <c r="KMI118" s="23"/>
      <c r="KMJ118" s="23"/>
      <c r="KMK118" s="23"/>
      <c r="KML118" s="23"/>
      <c r="KMM118" s="23"/>
      <c r="KMN118" s="22"/>
      <c r="KMO118" s="23"/>
      <c r="KMP118" s="23"/>
      <c r="KMQ118" s="23"/>
      <c r="KMR118" s="23"/>
      <c r="KMS118" s="23"/>
      <c r="KMT118" s="23"/>
      <c r="KMU118" s="23"/>
      <c r="KMV118" s="23"/>
      <c r="KMW118" s="23"/>
      <c r="KMX118" s="23"/>
      <c r="KMY118" s="23"/>
      <c r="KMZ118" s="23"/>
      <c r="KNA118" s="23"/>
      <c r="KNB118" s="23"/>
      <c r="KNC118" s="23"/>
      <c r="KND118" s="23"/>
      <c r="KNE118" s="23"/>
      <c r="KNF118" s="23"/>
      <c r="KNG118" s="23"/>
      <c r="KNH118" s="23"/>
      <c r="KNI118" s="23"/>
      <c r="KNJ118" s="22"/>
      <c r="KNK118" s="23"/>
      <c r="KNL118" s="23"/>
      <c r="KNM118" s="23"/>
      <c r="KNN118" s="23"/>
      <c r="KNO118" s="23"/>
      <c r="KNP118" s="23"/>
      <c r="KNQ118" s="23"/>
      <c r="KNR118" s="23"/>
      <c r="KNS118" s="23"/>
      <c r="KNT118" s="23"/>
      <c r="KNU118" s="23"/>
      <c r="KNV118" s="23"/>
      <c r="KNW118" s="23"/>
      <c r="KNX118" s="23"/>
      <c r="KNY118" s="23"/>
      <c r="KNZ118" s="23"/>
      <c r="KOA118" s="23"/>
      <c r="KOB118" s="23"/>
      <c r="KOC118" s="23"/>
      <c r="KOD118" s="23"/>
      <c r="KOE118" s="23"/>
      <c r="KOF118" s="22"/>
      <c r="KOG118" s="23"/>
      <c r="KOH118" s="23"/>
      <c r="KOI118" s="23"/>
      <c r="KOJ118" s="23"/>
      <c r="KOK118" s="23"/>
      <c r="KOL118" s="23"/>
      <c r="KOM118" s="23"/>
      <c r="KON118" s="23"/>
      <c r="KOO118" s="23"/>
      <c r="KOP118" s="23"/>
      <c r="KOQ118" s="23"/>
      <c r="KOR118" s="23"/>
      <c r="KOS118" s="23"/>
      <c r="KOT118" s="23"/>
      <c r="KOU118" s="23"/>
      <c r="KOV118" s="23"/>
      <c r="KOW118" s="23"/>
      <c r="KOX118" s="23"/>
      <c r="KOY118" s="23"/>
      <c r="KOZ118" s="23"/>
      <c r="KPA118" s="23"/>
      <c r="KPB118" s="22"/>
      <c r="KPC118" s="23"/>
      <c r="KPD118" s="23"/>
      <c r="KPE118" s="23"/>
      <c r="KPF118" s="23"/>
      <c r="KPG118" s="23"/>
      <c r="KPH118" s="23"/>
      <c r="KPI118" s="23"/>
      <c r="KPJ118" s="23"/>
      <c r="KPK118" s="23"/>
      <c r="KPL118" s="23"/>
      <c r="KPM118" s="23"/>
      <c r="KPN118" s="23"/>
      <c r="KPO118" s="23"/>
      <c r="KPP118" s="23"/>
      <c r="KPQ118" s="23"/>
      <c r="KPR118" s="23"/>
      <c r="KPS118" s="23"/>
      <c r="KPT118" s="23"/>
      <c r="KPU118" s="23"/>
      <c r="KPV118" s="23"/>
      <c r="KPW118" s="23"/>
      <c r="KPX118" s="22"/>
      <c r="KPY118" s="23"/>
      <c r="KPZ118" s="23"/>
      <c r="KQA118" s="23"/>
      <c r="KQB118" s="23"/>
      <c r="KQC118" s="23"/>
      <c r="KQD118" s="23"/>
      <c r="KQE118" s="23"/>
      <c r="KQF118" s="23"/>
      <c r="KQG118" s="23"/>
      <c r="KQH118" s="23"/>
      <c r="KQI118" s="23"/>
      <c r="KQJ118" s="23"/>
      <c r="KQK118" s="23"/>
      <c r="KQL118" s="23"/>
      <c r="KQM118" s="23"/>
      <c r="KQN118" s="23"/>
      <c r="KQO118" s="23"/>
      <c r="KQP118" s="23"/>
      <c r="KQQ118" s="23"/>
      <c r="KQR118" s="23"/>
      <c r="KQS118" s="23"/>
      <c r="KQT118" s="22"/>
      <c r="KQU118" s="23"/>
      <c r="KQV118" s="23"/>
      <c r="KQW118" s="23"/>
      <c r="KQX118" s="23"/>
      <c r="KQY118" s="23"/>
      <c r="KQZ118" s="23"/>
      <c r="KRA118" s="23"/>
      <c r="KRB118" s="23"/>
      <c r="KRC118" s="23"/>
      <c r="KRD118" s="23"/>
      <c r="KRE118" s="23"/>
      <c r="KRF118" s="23"/>
      <c r="KRG118" s="23"/>
      <c r="KRH118" s="23"/>
      <c r="KRI118" s="23"/>
      <c r="KRJ118" s="23"/>
      <c r="KRK118" s="23"/>
      <c r="KRL118" s="23"/>
      <c r="KRM118" s="23"/>
      <c r="KRN118" s="23"/>
      <c r="KRO118" s="23"/>
      <c r="KRP118" s="22"/>
      <c r="KRQ118" s="23"/>
      <c r="KRR118" s="23"/>
      <c r="KRS118" s="23"/>
      <c r="KRT118" s="23"/>
      <c r="KRU118" s="23"/>
      <c r="KRV118" s="23"/>
      <c r="KRW118" s="23"/>
      <c r="KRX118" s="23"/>
      <c r="KRY118" s="23"/>
      <c r="KRZ118" s="23"/>
      <c r="KSA118" s="23"/>
      <c r="KSB118" s="23"/>
      <c r="KSC118" s="23"/>
      <c r="KSD118" s="23"/>
      <c r="KSE118" s="23"/>
      <c r="KSF118" s="23"/>
      <c r="KSG118" s="23"/>
      <c r="KSH118" s="23"/>
      <c r="KSI118" s="23"/>
      <c r="KSJ118" s="23"/>
      <c r="KSK118" s="23"/>
      <c r="KSL118" s="22"/>
      <c r="KSM118" s="23"/>
      <c r="KSN118" s="23"/>
      <c r="KSO118" s="23"/>
      <c r="KSP118" s="23"/>
      <c r="KSQ118" s="23"/>
      <c r="KSR118" s="23"/>
      <c r="KSS118" s="23"/>
      <c r="KST118" s="23"/>
      <c r="KSU118" s="23"/>
      <c r="KSV118" s="23"/>
      <c r="KSW118" s="23"/>
      <c r="KSX118" s="23"/>
      <c r="KSY118" s="23"/>
      <c r="KSZ118" s="23"/>
      <c r="KTA118" s="23"/>
      <c r="KTB118" s="23"/>
      <c r="KTC118" s="23"/>
      <c r="KTD118" s="23"/>
      <c r="KTE118" s="23"/>
      <c r="KTF118" s="23"/>
      <c r="KTG118" s="23"/>
      <c r="KTH118" s="22"/>
      <c r="KTI118" s="23"/>
      <c r="KTJ118" s="23"/>
      <c r="KTK118" s="23"/>
      <c r="KTL118" s="23"/>
      <c r="KTM118" s="23"/>
      <c r="KTN118" s="23"/>
      <c r="KTO118" s="23"/>
      <c r="KTP118" s="23"/>
      <c r="KTQ118" s="23"/>
      <c r="KTR118" s="23"/>
      <c r="KTS118" s="23"/>
      <c r="KTT118" s="23"/>
      <c r="KTU118" s="23"/>
      <c r="KTV118" s="23"/>
      <c r="KTW118" s="23"/>
      <c r="KTX118" s="23"/>
      <c r="KTY118" s="23"/>
      <c r="KTZ118" s="23"/>
      <c r="KUA118" s="23"/>
      <c r="KUB118" s="23"/>
      <c r="KUC118" s="23"/>
      <c r="KUD118" s="22"/>
      <c r="KUE118" s="23"/>
      <c r="KUF118" s="23"/>
      <c r="KUG118" s="23"/>
      <c r="KUH118" s="23"/>
      <c r="KUI118" s="23"/>
      <c r="KUJ118" s="23"/>
      <c r="KUK118" s="23"/>
      <c r="KUL118" s="23"/>
      <c r="KUM118" s="23"/>
      <c r="KUN118" s="23"/>
      <c r="KUO118" s="23"/>
      <c r="KUP118" s="23"/>
      <c r="KUQ118" s="23"/>
      <c r="KUR118" s="23"/>
      <c r="KUS118" s="23"/>
      <c r="KUT118" s="23"/>
      <c r="KUU118" s="23"/>
      <c r="KUV118" s="23"/>
      <c r="KUW118" s="23"/>
      <c r="KUX118" s="23"/>
      <c r="KUY118" s="23"/>
      <c r="KUZ118" s="22"/>
      <c r="KVA118" s="23"/>
      <c r="KVB118" s="23"/>
      <c r="KVC118" s="23"/>
      <c r="KVD118" s="23"/>
      <c r="KVE118" s="23"/>
      <c r="KVF118" s="23"/>
      <c r="KVG118" s="23"/>
      <c r="KVH118" s="23"/>
      <c r="KVI118" s="23"/>
      <c r="KVJ118" s="23"/>
      <c r="KVK118" s="23"/>
      <c r="KVL118" s="23"/>
      <c r="KVM118" s="23"/>
      <c r="KVN118" s="23"/>
      <c r="KVO118" s="23"/>
      <c r="KVP118" s="23"/>
      <c r="KVQ118" s="23"/>
      <c r="KVR118" s="23"/>
      <c r="KVS118" s="23"/>
      <c r="KVT118" s="23"/>
      <c r="KVU118" s="23"/>
      <c r="KVV118" s="22"/>
      <c r="KVW118" s="23"/>
      <c r="KVX118" s="23"/>
      <c r="KVY118" s="23"/>
      <c r="KVZ118" s="23"/>
      <c r="KWA118" s="23"/>
      <c r="KWB118" s="23"/>
      <c r="KWC118" s="23"/>
      <c r="KWD118" s="23"/>
      <c r="KWE118" s="23"/>
      <c r="KWF118" s="23"/>
      <c r="KWG118" s="23"/>
      <c r="KWH118" s="23"/>
      <c r="KWI118" s="23"/>
      <c r="KWJ118" s="23"/>
      <c r="KWK118" s="23"/>
      <c r="KWL118" s="23"/>
      <c r="KWM118" s="23"/>
      <c r="KWN118" s="23"/>
      <c r="KWO118" s="23"/>
      <c r="KWP118" s="23"/>
      <c r="KWQ118" s="23"/>
      <c r="KWR118" s="22"/>
      <c r="KWS118" s="23"/>
      <c r="KWT118" s="23"/>
      <c r="KWU118" s="23"/>
      <c r="KWV118" s="23"/>
      <c r="KWW118" s="23"/>
      <c r="KWX118" s="23"/>
      <c r="KWY118" s="23"/>
      <c r="KWZ118" s="23"/>
      <c r="KXA118" s="23"/>
      <c r="KXB118" s="23"/>
      <c r="KXC118" s="23"/>
      <c r="KXD118" s="23"/>
      <c r="KXE118" s="23"/>
      <c r="KXF118" s="23"/>
      <c r="KXG118" s="23"/>
      <c r="KXH118" s="23"/>
      <c r="KXI118" s="23"/>
      <c r="KXJ118" s="23"/>
      <c r="KXK118" s="23"/>
      <c r="KXL118" s="23"/>
      <c r="KXM118" s="23"/>
      <c r="KXN118" s="22"/>
      <c r="KXO118" s="23"/>
      <c r="KXP118" s="23"/>
      <c r="KXQ118" s="23"/>
      <c r="KXR118" s="23"/>
      <c r="KXS118" s="23"/>
      <c r="KXT118" s="23"/>
      <c r="KXU118" s="23"/>
      <c r="KXV118" s="23"/>
      <c r="KXW118" s="23"/>
      <c r="KXX118" s="23"/>
      <c r="KXY118" s="23"/>
      <c r="KXZ118" s="23"/>
      <c r="KYA118" s="23"/>
      <c r="KYB118" s="23"/>
      <c r="KYC118" s="23"/>
      <c r="KYD118" s="23"/>
      <c r="KYE118" s="23"/>
      <c r="KYF118" s="23"/>
      <c r="KYG118" s="23"/>
      <c r="KYH118" s="23"/>
      <c r="KYI118" s="23"/>
      <c r="KYJ118" s="22"/>
      <c r="KYK118" s="23"/>
      <c r="KYL118" s="23"/>
      <c r="KYM118" s="23"/>
      <c r="KYN118" s="23"/>
      <c r="KYO118" s="23"/>
      <c r="KYP118" s="23"/>
      <c r="KYQ118" s="23"/>
      <c r="KYR118" s="23"/>
      <c r="KYS118" s="23"/>
      <c r="KYT118" s="23"/>
      <c r="KYU118" s="23"/>
      <c r="KYV118" s="23"/>
      <c r="KYW118" s="23"/>
      <c r="KYX118" s="23"/>
      <c r="KYY118" s="23"/>
      <c r="KYZ118" s="23"/>
      <c r="KZA118" s="23"/>
      <c r="KZB118" s="23"/>
      <c r="KZC118" s="23"/>
      <c r="KZD118" s="23"/>
      <c r="KZE118" s="23"/>
      <c r="KZF118" s="22"/>
      <c r="KZG118" s="23"/>
      <c r="KZH118" s="23"/>
      <c r="KZI118" s="23"/>
      <c r="KZJ118" s="23"/>
      <c r="KZK118" s="23"/>
      <c r="KZL118" s="23"/>
      <c r="KZM118" s="23"/>
      <c r="KZN118" s="23"/>
      <c r="KZO118" s="23"/>
      <c r="KZP118" s="23"/>
      <c r="KZQ118" s="23"/>
      <c r="KZR118" s="23"/>
      <c r="KZS118" s="23"/>
      <c r="KZT118" s="23"/>
      <c r="KZU118" s="23"/>
      <c r="KZV118" s="23"/>
      <c r="KZW118" s="23"/>
      <c r="KZX118" s="23"/>
      <c r="KZY118" s="23"/>
      <c r="KZZ118" s="23"/>
      <c r="LAA118" s="23"/>
      <c r="LAB118" s="22"/>
      <c r="LAC118" s="23"/>
      <c r="LAD118" s="23"/>
      <c r="LAE118" s="23"/>
      <c r="LAF118" s="23"/>
      <c r="LAG118" s="23"/>
      <c r="LAH118" s="23"/>
      <c r="LAI118" s="23"/>
      <c r="LAJ118" s="23"/>
      <c r="LAK118" s="23"/>
      <c r="LAL118" s="23"/>
      <c r="LAM118" s="23"/>
      <c r="LAN118" s="23"/>
      <c r="LAO118" s="23"/>
      <c r="LAP118" s="23"/>
      <c r="LAQ118" s="23"/>
      <c r="LAR118" s="23"/>
      <c r="LAS118" s="23"/>
      <c r="LAT118" s="23"/>
      <c r="LAU118" s="23"/>
      <c r="LAV118" s="23"/>
      <c r="LAW118" s="23"/>
      <c r="LAX118" s="22"/>
      <c r="LAY118" s="23"/>
      <c r="LAZ118" s="23"/>
      <c r="LBA118" s="23"/>
      <c r="LBB118" s="23"/>
      <c r="LBC118" s="23"/>
      <c r="LBD118" s="23"/>
      <c r="LBE118" s="23"/>
      <c r="LBF118" s="23"/>
      <c r="LBG118" s="23"/>
      <c r="LBH118" s="23"/>
      <c r="LBI118" s="23"/>
      <c r="LBJ118" s="23"/>
      <c r="LBK118" s="23"/>
      <c r="LBL118" s="23"/>
      <c r="LBM118" s="23"/>
      <c r="LBN118" s="23"/>
      <c r="LBO118" s="23"/>
      <c r="LBP118" s="23"/>
      <c r="LBQ118" s="23"/>
      <c r="LBR118" s="23"/>
      <c r="LBS118" s="23"/>
      <c r="LBT118" s="22"/>
      <c r="LBU118" s="23"/>
      <c r="LBV118" s="23"/>
      <c r="LBW118" s="23"/>
      <c r="LBX118" s="23"/>
      <c r="LBY118" s="23"/>
      <c r="LBZ118" s="23"/>
      <c r="LCA118" s="23"/>
      <c r="LCB118" s="23"/>
      <c r="LCC118" s="23"/>
      <c r="LCD118" s="23"/>
      <c r="LCE118" s="23"/>
      <c r="LCF118" s="23"/>
      <c r="LCG118" s="23"/>
      <c r="LCH118" s="23"/>
      <c r="LCI118" s="23"/>
      <c r="LCJ118" s="23"/>
      <c r="LCK118" s="23"/>
      <c r="LCL118" s="23"/>
      <c r="LCM118" s="23"/>
      <c r="LCN118" s="23"/>
      <c r="LCO118" s="23"/>
      <c r="LCP118" s="22"/>
      <c r="LCQ118" s="23"/>
      <c r="LCR118" s="23"/>
      <c r="LCS118" s="23"/>
      <c r="LCT118" s="23"/>
      <c r="LCU118" s="23"/>
      <c r="LCV118" s="23"/>
      <c r="LCW118" s="23"/>
      <c r="LCX118" s="23"/>
      <c r="LCY118" s="23"/>
      <c r="LCZ118" s="23"/>
      <c r="LDA118" s="23"/>
      <c r="LDB118" s="23"/>
      <c r="LDC118" s="23"/>
      <c r="LDD118" s="23"/>
      <c r="LDE118" s="23"/>
      <c r="LDF118" s="23"/>
      <c r="LDG118" s="23"/>
      <c r="LDH118" s="23"/>
      <c r="LDI118" s="23"/>
      <c r="LDJ118" s="23"/>
      <c r="LDK118" s="23"/>
      <c r="LDL118" s="22"/>
      <c r="LDM118" s="23"/>
      <c r="LDN118" s="23"/>
      <c r="LDO118" s="23"/>
      <c r="LDP118" s="23"/>
      <c r="LDQ118" s="23"/>
      <c r="LDR118" s="23"/>
      <c r="LDS118" s="23"/>
      <c r="LDT118" s="23"/>
      <c r="LDU118" s="23"/>
      <c r="LDV118" s="23"/>
      <c r="LDW118" s="23"/>
      <c r="LDX118" s="23"/>
      <c r="LDY118" s="23"/>
      <c r="LDZ118" s="23"/>
      <c r="LEA118" s="23"/>
      <c r="LEB118" s="23"/>
      <c r="LEC118" s="23"/>
      <c r="LED118" s="23"/>
      <c r="LEE118" s="23"/>
      <c r="LEF118" s="23"/>
      <c r="LEG118" s="23"/>
      <c r="LEH118" s="22"/>
      <c r="LEI118" s="23"/>
      <c r="LEJ118" s="23"/>
      <c r="LEK118" s="23"/>
      <c r="LEL118" s="23"/>
      <c r="LEM118" s="23"/>
      <c r="LEN118" s="23"/>
      <c r="LEO118" s="23"/>
      <c r="LEP118" s="23"/>
      <c r="LEQ118" s="23"/>
      <c r="LER118" s="23"/>
      <c r="LES118" s="23"/>
      <c r="LET118" s="23"/>
      <c r="LEU118" s="23"/>
      <c r="LEV118" s="23"/>
      <c r="LEW118" s="23"/>
      <c r="LEX118" s="23"/>
      <c r="LEY118" s="23"/>
      <c r="LEZ118" s="23"/>
      <c r="LFA118" s="23"/>
      <c r="LFB118" s="23"/>
      <c r="LFC118" s="23"/>
      <c r="LFD118" s="22"/>
      <c r="LFE118" s="23"/>
      <c r="LFF118" s="23"/>
      <c r="LFG118" s="23"/>
      <c r="LFH118" s="23"/>
      <c r="LFI118" s="23"/>
      <c r="LFJ118" s="23"/>
      <c r="LFK118" s="23"/>
      <c r="LFL118" s="23"/>
      <c r="LFM118" s="23"/>
      <c r="LFN118" s="23"/>
      <c r="LFO118" s="23"/>
      <c r="LFP118" s="23"/>
      <c r="LFQ118" s="23"/>
      <c r="LFR118" s="23"/>
      <c r="LFS118" s="23"/>
      <c r="LFT118" s="23"/>
      <c r="LFU118" s="23"/>
      <c r="LFV118" s="23"/>
      <c r="LFW118" s="23"/>
      <c r="LFX118" s="23"/>
      <c r="LFY118" s="23"/>
      <c r="LFZ118" s="22"/>
      <c r="LGA118" s="23"/>
      <c r="LGB118" s="23"/>
      <c r="LGC118" s="23"/>
      <c r="LGD118" s="23"/>
      <c r="LGE118" s="23"/>
      <c r="LGF118" s="23"/>
      <c r="LGG118" s="23"/>
      <c r="LGH118" s="23"/>
      <c r="LGI118" s="23"/>
      <c r="LGJ118" s="23"/>
      <c r="LGK118" s="23"/>
      <c r="LGL118" s="23"/>
      <c r="LGM118" s="23"/>
      <c r="LGN118" s="23"/>
      <c r="LGO118" s="23"/>
      <c r="LGP118" s="23"/>
      <c r="LGQ118" s="23"/>
      <c r="LGR118" s="23"/>
      <c r="LGS118" s="23"/>
      <c r="LGT118" s="23"/>
      <c r="LGU118" s="23"/>
      <c r="LGV118" s="22"/>
      <c r="LGW118" s="23"/>
      <c r="LGX118" s="23"/>
      <c r="LGY118" s="23"/>
      <c r="LGZ118" s="23"/>
      <c r="LHA118" s="23"/>
      <c r="LHB118" s="23"/>
      <c r="LHC118" s="23"/>
      <c r="LHD118" s="23"/>
      <c r="LHE118" s="23"/>
      <c r="LHF118" s="23"/>
      <c r="LHG118" s="23"/>
      <c r="LHH118" s="23"/>
      <c r="LHI118" s="23"/>
      <c r="LHJ118" s="23"/>
      <c r="LHK118" s="23"/>
      <c r="LHL118" s="23"/>
      <c r="LHM118" s="23"/>
      <c r="LHN118" s="23"/>
      <c r="LHO118" s="23"/>
      <c r="LHP118" s="23"/>
      <c r="LHQ118" s="23"/>
      <c r="LHR118" s="22"/>
      <c r="LHS118" s="23"/>
      <c r="LHT118" s="23"/>
      <c r="LHU118" s="23"/>
      <c r="LHV118" s="23"/>
      <c r="LHW118" s="23"/>
      <c r="LHX118" s="23"/>
      <c r="LHY118" s="23"/>
      <c r="LHZ118" s="23"/>
      <c r="LIA118" s="23"/>
      <c r="LIB118" s="23"/>
      <c r="LIC118" s="23"/>
      <c r="LID118" s="23"/>
      <c r="LIE118" s="23"/>
      <c r="LIF118" s="23"/>
      <c r="LIG118" s="23"/>
      <c r="LIH118" s="23"/>
      <c r="LII118" s="23"/>
      <c r="LIJ118" s="23"/>
      <c r="LIK118" s="23"/>
      <c r="LIL118" s="23"/>
      <c r="LIM118" s="23"/>
      <c r="LIN118" s="22"/>
      <c r="LIO118" s="23"/>
      <c r="LIP118" s="23"/>
      <c r="LIQ118" s="23"/>
      <c r="LIR118" s="23"/>
      <c r="LIS118" s="23"/>
      <c r="LIT118" s="23"/>
      <c r="LIU118" s="23"/>
      <c r="LIV118" s="23"/>
      <c r="LIW118" s="23"/>
      <c r="LIX118" s="23"/>
      <c r="LIY118" s="23"/>
      <c r="LIZ118" s="23"/>
      <c r="LJA118" s="23"/>
      <c r="LJB118" s="23"/>
      <c r="LJC118" s="23"/>
      <c r="LJD118" s="23"/>
      <c r="LJE118" s="23"/>
      <c r="LJF118" s="23"/>
      <c r="LJG118" s="23"/>
      <c r="LJH118" s="23"/>
      <c r="LJI118" s="23"/>
      <c r="LJJ118" s="22"/>
      <c r="LJK118" s="23"/>
      <c r="LJL118" s="23"/>
      <c r="LJM118" s="23"/>
      <c r="LJN118" s="23"/>
      <c r="LJO118" s="23"/>
      <c r="LJP118" s="23"/>
      <c r="LJQ118" s="23"/>
      <c r="LJR118" s="23"/>
      <c r="LJS118" s="23"/>
      <c r="LJT118" s="23"/>
      <c r="LJU118" s="23"/>
      <c r="LJV118" s="23"/>
      <c r="LJW118" s="23"/>
      <c r="LJX118" s="23"/>
      <c r="LJY118" s="23"/>
      <c r="LJZ118" s="23"/>
      <c r="LKA118" s="23"/>
      <c r="LKB118" s="23"/>
      <c r="LKC118" s="23"/>
      <c r="LKD118" s="23"/>
      <c r="LKE118" s="23"/>
      <c r="LKF118" s="22"/>
      <c r="LKG118" s="23"/>
      <c r="LKH118" s="23"/>
      <c r="LKI118" s="23"/>
      <c r="LKJ118" s="23"/>
      <c r="LKK118" s="23"/>
      <c r="LKL118" s="23"/>
      <c r="LKM118" s="23"/>
      <c r="LKN118" s="23"/>
      <c r="LKO118" s="23"/>
      <c r="LKP118" s="23"/>
      <c r="LKQ118" s="23"/>
      <c r="LKR118" s="23"/>
      <c r="LKS118" s="23"/>
      <c r="LKT118" s="23"/>
      <c r="LKU118" s="23"/>
      <c r="LKV118" s="23"/>
      <c r="LKW118" s="23"/>
      <c r="LKX118" s="23"/>
      <c r="LKY118" s="23"/>
      <c r="LKZ118" s="23"/>
      <c r="LLA118" s="23"/>
      <c r="LLB118" s="22"/>
      <c r="LLC118" s="23"/>
      <c r="LLD118" s="23"/>
      <c r="LLE118" s="23"/>
      <c r="LLF118" s="23"/>
      <c r="LLG118" s="23"/>
      <c r="LLH118" s="23"/>
      <c r="LLI118" s="23"/>
      <c r="LLJ118" s="23"/>
      <c r="LLK118" s="23"/>
      <c r="LLL118" s="23"/>
      <c r="LLM118" s="23"/>
      <c r="LLN118" s="23"/>
      <c r="LLO118" s="23"/>
      <c r="LLP118" s="23"/>
      <c r="LLQ118" s="23"/>
      <c r="LLR118" s="23"/>
      <c r="LLS118" s="23"/>
      <c r="LLT118" s="23"/>
      <c r="LLU118" s="23"/>
      <c r="LLV118" s="23"/>
      <c r="LLW118" s="23"/>
      <c r="LLX118" s="22"/>
      <c r="LLY118" s="23"/>
      <c r="LLZ118" s="23"/>
      <c r="LMA118" s="23"/>
      <c r="LMB118" s="23"/>
      <c r="LMC118" s="23"/>
      <c r="LMD118" s="23"/>
      <c r="LME118" s="23"/>
      <c r="LMF118" s="23"/>
      <c r="LMG118" s="23"/>
      <c r="LMH118" s="23"/>
      <c r="LMI118" s="23"/>
      <c r="LMJ118" s="23"/>
      <c r="LMK118" s="23"/>
      <c r="LML118" s="23"/>
      <c r="LMM118" s="23"/>
      <c r="LMN118" s="23"/>
      <c r="LMO118" s="23"/>
      <c r="LMP118" s="23"/>
      <c r="LMQ118" s="23"/>
      <c r="LMR118" s="23"/>
      <c r="LMS118" s="23"/>
      <c r="LMT118" s="22"/>
      <c r="LMU118" s="23"/>
      <c r="LMV118" s="23"/>
      <c r="LMW118" s="23"/>
      <c r="LMX118" s="23"/>
      <c r="LMY118" s="23"/>
      <c r="LMZ118" s="23"/>
      <c r="LNA118" s="23"/>
      <c r="LNB118" s="23"/>
      <c r="LNC118" s="23"/>
      <c r="LND118" s="23"/>
      <c r="LNE118" s="23"/>
      <c r="LNF118" s="23"/>
      <c r="LNG118" s="23"/>
      <c r="LNH118" s="23"/>
      <c r="LNI118" s="23"/>
      <c r="LNJ118" s="23"/>
      <c r="LNK118" s="23"/>
      <c r="LNL118" s="23"/>
      <c r="LNM118" s="23"/>
      <c r="LNN118" s="23"/>
      <c r="LNO118" s="23"/>
      <c r="LNP118" s="22"/>
      <c r="LNQ118" s="23"/>
      <c r="LNR118" s="23"/>
      <c r="LNS118" s="23"/>
      <c r="LNT118" s="23"/>
      <c r="LNU118" s="23"/>
      <c r="LNV118" s="23"/>
      <c r="LNW118" s="23"/>
      <c r="LNX118" s="23"/>
      <c r="LNY118" s="23"/>
      <c r="LNZ118" s="23"/>
      <c r="LOA118" s="23"/>
      <c r="LOB118" s="23"/>
      <c r="LOC118" s="23"/>
      <c r="LOD118" s="23"/>
      <c r="LOE118" s="23"/>
      <c r="LOF118" s="23"/>
      <c r="LOG118" s="23"/>
      <c r="LOH118" s="23"/>
      <c r="LOI118" s="23"/>
      <c r="LOJ118" s="23"/>
      <c r="LOK118" s="23"/>
      <c r="LOL118" s="22"/>
      <c r="LOM118" s="23"/>
      <c r="LON118" s="23"/>
      <c r="LOO118" s="23"/>
      <c r="LOP118" s="23"/>
      <c r="LOQ118" s="23"/>
      <c r="LOR118" s="23"/>
      <c r="LOS118" s="23"/>
      <c r="LOT118" s="23"/>
      <c r="LOU118" s="23"/>
      <c r="LOV118" s="23"/>
      <c r="LOW118" s="23"/>
      <c r="LOX118" s="23"/>
      <c r="LOY118" s="23"/>
      <c r="LOZ118" s="23"/>
      <c r="LPA118" s="23"/>
      <c r="LPB118" s="23"/>
      <c r="LPC118" s="23"/>
      <c r="LPD118" s="23"/>
      <c r="LPE118" s="23"/>
      <c r="LPF118" s="23"/>
      <c r="LPG118" s="23"/>
      <c r="LPH118" s="22"/>
      <c r="LPI118" s="23"/>
      <c r="LPJ118" s="23"/>
      <c r="LPK118" s="23"/>
      <c r="LPL118" s="23"/>
      <c r="LPM118" s="23"/>
      <c r="LPN118" s="23"/>
      <c r="LPO118" s="23"/>
      <c r="LPP118" s="23"/>
      <c r="LPQ118" s="23"/>
      <c r="LPR118" s="23"/>
      <c r="LPS118" s="23"/>
      <c r="LPT118" s="23"/>
      <c r="LPU118" s="23"/>
      <c r="LPV118" s="23"/>
      <c r="LPW118" s="23"/>
      <c r="LPX118" s="23"/>
      <c r="LPY118" s="23"/>
      <c r="LPZ118" s="23"/>
      <c r="LQA118" s="23"/>
      <c r="LQB118" s="23"/>
      <c r="LQC118" s="23"/>
      <c r="LQD118" s="22"/>
      <c r="LQE118" s="23"/>
      <c r="LQF118" s="23"/>
      <c r="LQG118" s="23"/>
      <c r="LQH118" s="23"/>
      <c r="LQI118" s="23"/>
      <c r="LQJ118" s="23"/>
      <c r="LQK118" s="23"/>
      <c r="LQL118" s="23"/>
      <c r="LQM118" s="23"/>
      <c r="LQN118" s="23"/>
      <c r="LQO118" s="23"/>
      <c r="LQP118" s="23"/>
      <c r="LQQ118" s="23"/>
      <c r="LQR118" s="23"/>
      <c r="LQS118" s="23"/>
      <c r="LQT118" s="23"/>
      <c r="LQU118" s="23"/>
      <c r="LQV118" s="23"/>
      <c r="LQW118" s="23"/>
      <c r="LQX118" s="23"/>
      <c r="LQY118" s="23"/>
      <c r="LQZ118" s="22"/>
      <c r="LRA118" s="23"/>
      <c r="LRB118" s="23"/>
      <c r="LRC118" s="23"/>
      <c r="LRD118" s="23"/>
      <c r="LRE118" s="23"/>
      <c r="LRF118" s="23"/>
      <c r="LRG118" s="23"/>
      <c r="LRH118" s="23"/>
      <c r="LRI118" s="23"/>
      <c r="LRJ118" s="23"/>
      <c r="LRK118" s="23"/>
      <c r="LRL118" s="23"/>
      <c r="LRM118" s="23"/>
      <c r="LRN118" s="23"/>
      <c r="LRO118" s="23"/>
      <c r="LRP118" s="23"/>
      <c r="LRQ118" s="23"/>
      <c r="LRR118" s="23"/>
      <c r="LRS118" s="23"/>
      <c r="LRT118" s="23"/>
      <c r="LRU118" s="23"/>
      <c r="LRV118" s="22"/>
      <c r="LRW118" s="23"/>
      <c r="LRX118" s="23"/>
      <c r="LRY118" s="23"/>
      <c r="LRZ118" s="23"/>
      <c r="LSA118" s="23"/>
      <c r="LSB118" s="23"/>
      <c r="LSC118" s="23"/>
      <c r="LSD118" s="23"/>
      <c r="LSE118" s="23"/>
      <c r="LSF118" s="23"/>
      <c r="LSG118" s="23"/>
      <c r="LSH118" s="23"/>
      <c r="LSI118" s="23"/>
      <c r="LSJ118" s="23"/>
      <c r="LSK118" s="23"/>
      <c r="LSL118" s="23"/>
      <c r="LSM118" s="23"/>
      <c r="LSN118" s="23"/>
      <c r="LSO118" s="23"/>
      <c r="LSP118" s="23"/>
      <c r="LSQ118" s="23"/>
      <c r="LSR118" s="22"/>
      <c r="LSS118" s="23"/>
      <c r="LST118" s="23"/>
      <c r="LSU118" s="23"/>
      <c r="LSV118" s="23"/>
      <c r="LSW118" s="23"/>
      <c r="LSX118" s="23"/>
      <c r="LSY118" s="23"/>
      <c r="LSZ118" s="23"/>
      <c r="LTA118" s="23"/>
      <c r="LTB118" s="23"/>
      <c r="LTC118" s="23"/>
      <c r="LTD118" s="23"/>
      <c r="LTE118" s="23"/>
      <c r="LTF118" s="23"/>
      <c r="LTG118" s="23"/>
      <c r="LTH118" s="23"/>
      <c r="LTI118" s="23"/>
      <c r="LTJ118" s="23"/>
      <c r="LTK118" s="23"/>
      <c r="LTL118" s="23"/>
      <c r="LTM118" s="23"/>
      <c r="LTN118" s="22"/>
      <c r="LTO118" s="23"/>
      <c r="LTP118" s="23"/>
      <c r="LTQ118" s="23"/>
      <c r="LTR118" s="23"/>
      <c r="LTS118" s="23"/>
      <c r="LTT118" s="23"/>
      <c r="LTU118" s="23"/>
      <c r="LTV118" s="23"/>
      <c r="LTW118" s="23"/>
      <c r="LTX118" s="23"/>
      <c r="LTY118" s="23"/>
      <c r="LTZ118" s="23"/>
      <c r="LUA118" s="23"/>
      <c r="LUB118" s="23"/>
      <c r="LUC118" s="23"/>
      <c r="LUD118" s="23"/>
      <c r="LUE118" s="23"/>
      <c r="LUF118" s="23"/>
      <c r="LUG118" s="23"/>
      <c r="LUH118" s="23"/>
      <c r="LUI118" s="23"/>
      <c r="LUJ118" s="22"/>
      <c r="LUK118" s="23"/>
      <c r="LUL118" s="23"/>
      <c r="LUM118" s="23"/>
      <c r="LUN118" s="23"/>
      <c r="LUO118" s="23"/>
      <c r="LUP118" s="23"/>
      <c r="LUQ118" s="23"/>
      <c r="LUR118" s="23"/>
      <c r="LUS118" s="23"/>
      <c r="LUT118" s="23"/>
      <c r="LUU118" s="23"/>
      <c r="LUV118" s="23"/>
      <c r="LUW118" s="23"/>
      <c r="LUX118" s="23"/>
      <c r="LUY118" s="23"/>
      <c r="LUZ118" s="23"/>
      <c r="LVA118" s="23"/>
      <c r="LVB118" s="23"/>
      <c r="LVC118" s="23"/>
      <c r="LVD118" s="23"/>
      <c r="LVE118" s="23"/>
      <c r="LVF118" s="22"/>
      <c r="LVG118" s="23"/>
      <c r="LVH118" s="23"/>
      <c r="LVI118" s="23"/>
      <c r="LVJ118" s="23"/>
      <c r="LVK118" s="23"/>
      <c r="LVL118" s="23"/>
      <c r="LVM118" s="23"/>
      <c r="LVN118" s="23"/>
      <c r="LVO118" s="23"/>
      <c r="LVP118" s="23"/>
      <c r="LVQ118" s="23"/>
      <c r="LVR118" s="23"/>
      <c r="LVS118" s="23"/>
      <c r="LVT118" s="23"/>
      <c r="LVU118" s="23"/>
      <c r="LVV118" s="23"/>
      <c r="LVW118" s="23"/>
      <c r="LVX118" s="23"/>
      <c r="LVY118" s="23"/>
      <c r="LVZ118" s="23"/>
      <c r="LWA118" s="23"/>
      <c r="LWB118" s="22"/>
      <c r="LWC118" s="23"/>
      <c r="LWD118" s="23"/>
      <c r="LWE118" s="23"/>
      <c r="LWF118" s="23"/>
      <c r="LWG118" s="23"/>
      <c r="LWH118" s="23"/>
      <c r="LWI118" s="23"/>
      <c r="LWJ118" s="23"/>
      <c r="LWK118" s="23"/>
      <c r="LWL118" s="23"/>
      <c r="LWM118" s="23"/>
      <c r="LWN118" s="23"/>
      <c r="LWO118" s="23"/>
      <c r="LWP118" s="23"/>
      <c r="LWQ118" s="23"/>
      <c r="LWR118" s="23"/>
      <c r="LWS118" s="23"/>
      <c r="LWT118" s="23"/>
      <c r="LWU118" s="23"/>
      <c r="LWV118" s="23"/>
      <c r="LWW118" s="23"/>
      <c r="LWX118" s="22"/>
      <c r="LWY118" s="23"/>
      <c r="LWZ118" s="23"/>
      <c r="LXA118" s="23"/>
      <c r="LXB118" s="23"/>
      <c r="LXC118" s="23"/>
      <c r="LXD118" s="23"/>
      <c r="LXE118" s="23"/>
      <c r="LXF118" s="23"/>
      <c r="LXG118" s="23"/>
      <c r="LXH118" s="23"/>
      <c r="LXI118" s="23"/>
      <c r="LXJ118" s="23"/>
      <c r="LXK118" s="23"/>
      <c r="LXL118" s="23"/>
      <c r="LXM118" s="23"/>
      <c r="LXN118" s="23"/>
      <c r="LXO118" s="23"/>
      <c r="LXP118" s="23"/>
      <c r="LXQ118" s="23"/>
      <c r="LXR118" s="23"/>
      <c r="LXS118" s="23"/>
      <c r="LXT118" s="22"/>
      <c r="LXU118" s="23"/>
      <c r="LXV118" s="23"/>
      <c r="LXW118" s="23"/>
      <c r="LXX118" s="23"/>
      <c r="LXY118" s="23"/>
      <c r="LXZ118" s="23"/>
      <c r="LYA118" s="23"/>
      <c r="LYB118" s="23"/>
      <c r="LYC118" s="23"/>
      <c r="LYD118" s="23"/>
      <c r="LYE118" s="23"/>
      <c r="LYF118" s="23"/>
      <c r="LYG118" s="23"/>
      <c r="LYH118" s="23"/>
      <c r="LYI118" s="23"/>
      <c r="LYJ118" s="23"/>
      <c r="LYK118" s="23"/>
      <c r="LYL118" s="23"/>
      <c r="LYM118" s="23"/>
      <c r="LYN118" s="23"/>
      <c r="LYO118" s="23"/>
      <c r="LYP118" s="22"/>
      <c r="LYQ118" s="23"/>
      <c r="LYR118" s="23"/>
      <c r="LYS118" s="23"/>
      <c r="LYT118" s="23"/>
      <c r="LYU118" s="23"/>
      <c r="LYV118" s="23"/>
      <c r="LYW118" s="23"/>
      <c r="LYX118" s="23"/>
      <c r="LYY118" s="23"/>
      <c r="LYZ118" s="23"/>
      <c r="LZA118" s="23"/>
      <c r="LZB118" s="23"/>
      <c r="LZC118" s="23"/>
      <c r="LZD118" s="23"/>
      <c r="LZE118" s="23"/>
      <c r="LZF118" s="23"/>
      <c r="LZG118" s="23"/>
      <c r="LZH118" s="23"/>
      <c r="LZI118" s="23"/>
      <c r="LZJ118" s="23"/>
      <c r="LZK118" s="23"/>
      <c r="LZL118" s="22"/>
      <c r="LZM118" s="23"/>
      <c r="LZN118" s="23"/>
      <c r="LZO118" s="23"/>
      <c r="LZP118" s="23"/>
      <c r="LZQ118" s="23"/>
      <c r="LZR118" s="23"/>
      <c r="LZS118" s="23"/>
      <c r="LZT118" s="23"/>
      <c r="LZU118" s="23"/>
      <c r="LZV118" s="23"/>
      <c r="LZW118" s="23"/>
      <c r="LZX118" s="23"/>
      <c r="LZY118" s="23"/>
      <c r="LZZ118" s="23"/>
      <c r="MAA118" s="23"/>
      <c r="MAB118" s="23"/>
      <c r="MAC118" s="23"/>
      <c r="MAD118" s="23"/>
      <c r="MAE118" s="23"/>
      <c r="MAF118" s="23"/>
      <c r="MAG118" s="23"/>
      <c r="MAH118" s="22"/>
      <c r="MAI118" s="23"/>
      <c r="MAJ118" s="23"/>
      <c r="MAK118" s="23"/>
      <c r="MAL118" s="23"/>
      <c r="MAM118" s="23"/>
      <c r="MAN118" s="23"/>
      <c r="MAO118" s="23"/>
      <c r="MAP118" s="23"/>
      <c r="MAQ118" s="23"/>
      <c r="MAR118" s="23"/>
      <c r="MAS118" s="23"/>
      <c r="MAT118" s="23"/>
      <c r="MAU118" s="23"/>
      <c r="MAV118" s="23"/>
      <c r="MAW118" s="23"/>
      <c r="MAX118" s="23"/>
      <c r="MAY118" s="23"/>
      <c r="MAZ118" s="23"/>
      <c r="MBA118" s="23"/>
      <c r="MBB118" s="23"/>
      <c r="MBC118" s="23"/>
      <c r="MBD118" s="22"/>
      <c r="MBE118" s="23"/>
      <c r="MBF118" s="23"/>
      <c r="MBG118" s="23"/>
      <c r="MBH118" s="23"/>
      <c r="MBI118" s="23"/>
      <c r="MBJ118" s="23"/>
      <c r="MBK118" s="23"/>
      <c r="MBL118" s="23"/>
      <c r="MBM118" s="23"/>
      <c r="MBN118" s="23"/>
      <c r="MBO118" s="23"/>
      <c r="MBP118" s="23"/>
      <c r="MBQ118" s="23"/>
      <c r="MBR118" s="23"/>
      <c r="MBS118" s="23"/>
      <c r="MBT118" s="23"/>
      <c r="MBU118" s="23"/>
      <c r="MBV118" s="23"/>
      <c r="MBW118" s="23"/>
      <c r="MBX118" s="23"/>
      <c r="MBY118" s="23"/>
      <c r="MBZ118" s="22"/>
      <c r="MCA118" s="23"/>
      <c r="MCB118" s="23"/>
      <c r="MCC118" s="23"/>
      <c r="MCD118" s="23"/>
      <c r="MCE118" s="23"/>
      <c r="MCF118" s="23"/>
      <c r="MCG118" s="23"/>
      <c r="MCH118" s="23"/>
      <c r="MCI118" s="23"/>
      <c r="MCJ118" s="23"/>
      <c r="MCK118" s="23"/>
      <c r="MCL118" s="23"/>
      <c r="MCM118" s="23"/>
      <c r="MCN118" s="23"/>
      <c r="MCO118" s="23"/>
      <c r="MCP118" s="23"/>
      <c r="MCQ118" s="23"/>
      <c r="MCR118" s="23"/>
      <c r="MCS118" s="23"/>
      <c r="MCT118" s="23"/>
      <c r="MCU118" s="23"/>
      <c r="MCV118" s="22"/>
      <c r="MCW118" s="23"/>
      <c r="MCX118" s="23"/>
      <c r="MCY118" s="23"/>
      <c r="MCZ118" s="23"/>
      <c r="MDA118" s="23"/>
      <c r="MDB118" s="23"/>
      <c r="MDC118" s="23"/>
      <c r="MDD118" s="23"/>
      <c r="MDE118" s="23"/>
      <c r="MDF118" s="23"/>
      <c r="MDG118" s="23"/>
      <c r="MDH118" s="23"/>
      <c r="MDI118" s="23"/>
      <c r="MDJ118" s="23"/>
      <c r="MDK118" s="23"/>
      <c r="MDL118" s="23"/>
      <c r="MDM118" s="23"/>
      <c r="MDN118" s="23"/>
      <c r="MDO118" s="23"/>
      <c r="MDP118" s="23"/>
      <c r="MDQ118" s="23"/>
      <c r="MDR118" s="22"/>
      <c r="MDS118" s="23"/>
      <c r="MDT118" s="23"/>
      <c r="MDU118" s="23"/>
      <c r="MDV118" s="23"/>
      <c r="MDW118" s="23"/>
      <c r="MDX118" s="23"/>
      <c r="MDY118" s="23"/>
      <c r="MDZ118" s="23"/>
      <c r="MEA118" s="23"/>
      <c r="MEB118" s="23"/>
      <c r="MEC118" s="23"/>
      <c r="MED118" s="23"/>
      <c r="MEE118" s="23"/>
      <c r="MEF118" s="23"/>
      <c r="MEG118" s="23"/>
      <c r="MEH118" s="23"/>
      <c r="MEI118" s="23"/>
      <c r="MEJ118" s="23"/>
      <c r="MEK118" s="23"/>
      <c r="MEL118" s="23"/>
      <c r="MEM118" s="23"/>
      <c r="MEN118" s="22"/>
      <c r="MEO118" s="23"/>
      <c r="MEP118" s="23"/>
      <c r="MEQ118" s="23"/>
      <c r="MER118" s="23"/>
      <c r="MES118" s="23"/>
      <c r="MET118" s="23"/>
      <c r="MEU118" s="23"/>
      <c r="MEV118" s="23"/>
      <c r="MEW118" s="23"/>
      <c r="MEX118" s="23"/>
      <c r="MEY118" s="23"/>
      <c r="MEZ118" s="23"/>
      <c r="MFA118" s="23"/>
      <c r="MFB118" s="23"/>
      <c r="MFC118" s="23"/>
      <c r="MFD118" s="23"/>
      <c r="MFE118" s="23"/>
      <c r="MFF118" s="23"/>
      <c r="MFG118" s="23"/>
      <c r="MFH118" s="23"/>
      <c r="MFI118" s="23"/>
      <c r="MFJ118" s="22"/>
      <c r="MFK118" s="23"/>
      <c r="MFL118" s="23"/>
      <c r="MFM118" s="23"/>
      <c r="MFN118" s="23"/>
      <c r="MFO118" s="23"/>
      <c r="MFP118" s="23"/>
      <c r="MFQ118" s="23"/>
      <c r="MFR118" s="23"/>
      <c r="MFS118" s="23"/>
      <c r="MFT118" s="23"/>
      <c r="MFU118" s="23"/>
      <c r="MFV118" s="23"/>
      <c r="MFW118" s="23"/>
      <c r="MFX118" s="23"/>
      <c r="MFY118" s="23"/>
      <c r="MFZ118" s="23"/>
      <c r="MGA118" s="23"/>
      <c r="MGB118" s="23"/>
      <c r="MGC118" s="23"/>
      <c r="MGD118" s="23"/>
      <c r="MGE118" s="23"/>
      <c r="MGF118" s="22"/>
      <c r="MGG118" s="23"/>
      <c r="MGH118" s="23"/>
      <c r="MGI118" s="23"/>
      <c r="MGJ118" s="23"/>
      <c r="MGK118" s="23"/>
      <c r="MGL118" s="23"/>
      <c r="MGM118" s="23"/>
      <c r="MGN118" s="23"/>
      <c r="MGO118" s="23"/>
      <c r="MGP118" s="23"/>
      <c r="MGQ118" s="23"/>
      <c r="MGR118" s="23"/>
      <c r="MGS118" s="23"/>
      <c r="MGT118" s="23"/>
      <c r="MGU118" s="23"/>
      <c r="MGV118" s="23"/>
      <c r="MGW118" s="23"/>
      <c r="MGX118" s="23"/>
      <c r="MGY118" s="23"/>
      <c r="MGZ118" s="23"/>
      <c r="MHA118" s="23"/>
      <c r="MHB118" s="22"/>
      <c r="MHC118" s="23"/>
      <c r="MHD118" s="23"/>
      <c r="MHE118" s="23"/>
      <c r="MHF118" s="23"/>
      <c r="MHG118" s="23"/>
      <c r="MHH118" s="23"/>
      <c r="MHI118" s="23"/>
      <c r="MHJ118" s="23"/>
      <c r="MHK118" s="23"/>
      <c r="MHL118" s="23"/>
      <c r="MHM118" s="23"/>
      <c r="MHN118" s="23"/>
      <c r="MHO118" s="23"/>
      <c r="MHP118" s="23"/>
      <c r="MHQ118" s="23"/>
      <c r="MHR118" s="23"/>
      <c r="MHS118" s="23"/>
      <c r="MHT118" s="23"/>
      <c r="MHU118" s="23"/>
      <c r="MHV118" s="23"/>
      <c r="MHW118" s="23"/>
      <c r="MHX118" s="22"/>
      <c r="MHY118" s="23"/>
      <c r="MHZ118" s="23"/>
      <c r="MIA118" s="23"/>
      <c r="MIB118" s="23"/>
      <c r="MIC118" s="23"/>
      <c r="MID118" s="23"/>
      <c r="MIE118" s="23"/>
      <c r="MIF118" s="23"/>
      <c r="MIG118" s="23"/>
      <c r="MIH118" s="23"/>
      <c r="MII118" s="23"/>
      <c r="MIJ118" s="23"/>
      <c r="MIK118" s="23"/>
      <c r="MIL118" s="23"/>
      <c r="MIM118" s="23"/>
      <c r="MIN118" s="23"/>
      <c r="MIO118" s="23"/>
      <c r="MIP118" s="23"/>
      <c r="MIQ118" s="23"/>
      <c r="MIR118" s="23"/>
      <c r="MIS118" s="23"/>
      <c r="MIT118" s="22"/>
      <c r="MIU118" s="23"/>
      <c r="MIV118" s="23"/>
      <c r="MIW118" s="23"/>
      <c r="MIX118" s="23"/>
      <c r="MIY118" s="23"/>
      <c r="MIZ118" s="23"/>
      <c r="MJA118" s="23"/>
      <c r="MJB118" s="23"/>
      <c r="MJC118" s="23"/>
      <c r="MJD118" s="23"/>
      <c r="MJE118" s="23"/>
      <c r="MJF118" s="23"/>
      <c r="MJG118" s="23"/>
      <c r="MJH118" s="23"/>
      <c r="MJI118" s="23"/>
      <c r="MJJ118" s="23"/>
      <c r="MJK118" s="23"/>
      <c r="MJL118" s="23"/>
      <c r="MJM118" s="23"/>
      <c r="MJN118" s="23"/>
      <c r="MJO118" s="23"/>
      <c r="MJP118" s="22"/>
      <c r="MJQ118" s="23"/>
      <c r="MJR118" s="23"/>
      <c r="MJS118" s="23"/>
      <c r="MJT118" s="23"/>
      <c r="MJU118" s="23"/>
      <c r="MJV118" s="23"/>
      <c r="MJW118" s="23"/>
      <c r="MJX118" s="23"/>
      <c r="MJY118" s="23"/>
      <c r="MJZ118" s="23"/>
      <c r="MKA118" s="23"/>
      <c r="MKB118" s="23"/>
      <c r="MKC118" s="23"/>
      <c r="MKD118" s="23"/>
      <c r="MKE118" s="23"/>
      <c r="MKF118" s="23"/>
      <c r="MKG118" s="23"/>
      <c r="MKH118" s="23"/>
      <c r="MKI118" s="23"/>
      <c r="MKJ118" s="23"/>
      <c r="MKK118" s="23"/>
      <c r="MKL118" s="22"/>
      <c r="MKM118" s="23"/>
      <c r="MKN118" s="23"/>
      <c r="MKO118" s="23"/>
      <c r="MKP118" s="23"/>
      <c r="MKQ118" s="23"/>
      <c r="MKR118" s="23"/>
      <c r="MKS118" s="23"/>
      <c r="MKT118" s="23"/>
      <c r="MKU118" s="23"/>
      <c r="MKV118" s="23"/>
      <c r="MKW118" s="23"/>
      <c r="MKX118" s="23"/>
      <c r="MKY118" s="23"/>
      <c r="MKZ118" s="23"/>
      <c r="MLA118" s="23"/>
      <c r="MLB118" s="23"/>
      <c r="MLC118" s="23"/>
      <c r="MLD118" s="23"/>
      <c r="MLE118" s="23"/>
      <c r="MLF118" s="23"/>
      <c r="MLG118" s="23"/>
      <c r="MLH118" s="22"/>
      <c r="MLI118" s="23"/>
      <c r="MLJ118" s="23"/>
      <c r="MLK118" s="23"/>
      <c r="MLL118" s="23"/>
      <c r="MLM118" s="23"/>
      <c r="MLN118" s="23"/>
      <c r="MLO118" s="23"/>
      <c r="MLP118" s="23"/>
      <c r="MLQ118" s="23"/>
      <c r="MLR118" s="23"/>
      <c r="MLS118" s="23"/>
      <c r="MLT118" s="23"/>
      <c r="MLU118" s="23"/>
      <c r="MLV118" s="23"/>
      <c r="MLW118" s="23"/>
      <c r="MLX118" s="23"/>
      <c r="MLY118" s="23"/>
      <c r="MLZ118" s="23"/>
      <c r="MMA118" s="23"/>
      <c r="MMB118" s="23"/>
      <c r="MMC118" s="23"/>
      <c r="MMD118" s="22"/>
      <c r="MME118" s="23"/>
      <c r="MMF118" s="23"/>
      <c r="MMG118" s="23"/>
      <c r="MMH118" s="23"/>
      <c r="MMI118" s="23"/>
      <c r="MMJ118" s="23"/>
      <c r="MMK118" s="23"/>
      <c r="MML118" s="23"/>
      <c r="MMM118" s="23"/>
      <c r="MMN118" s="23"/>
      <c r="MMO118" s="23"/>
      <c r="MMP118" s="23"/>
      <c r="MMQ118" s="23"/>
      <c r="MMR118" s="23"/>
      <c r="MMS118" s="23"/>
      <c r="MMT118" s="23"/>
      <c r="MMU118" s="23"/>
      <c r="MMV118" s="23"/>
      <c r="MMW118" s="23"/>
      <c r="MMX118" s="23"/>
      <c r="MMY118" s="23"/>
      <c r="MMZ118" s="22"/>
      <c r="MNA118" s="23"/>
      <c r="MNB118" s="23"/>
      <c r="MNC118" s="23"/>
      <c r="MND118" s="23"/>
      <c r="MNE118" s="23"/>
      <c r="MNF118" s="23"/>
      <c r="MNG118" s="23"/>
      <c r="MNH118" s="23"/>
      <c r="MNI118" s="23"/>
      <c r="MNJ118" s="23"/>
      <c r="MNK118" s="23"/>
      <c r="MNL118" s="23"/>
      <c r="MNM118" s="23"/>
      <c r="MNN118" s="23"/>
      <c r="MNO118" s="23"/>
      <c r="MNP118" s="23"/>
      <c r="MNQ118" s="23"/>
      <c r="MNR118" s="23"/>
      <c r="MNS118" s="23"/>
      <c r="MNT118" s="23"/>
      <c r="MNU118" s="23"/>
      <c r="MNV118" s="22"/>
      <c r="MNW118" s="23"/>
      <c r="MNX118" s="23"/>
      <c r="MNY118" s="23"/>
      <c r="MNZ118" s="23"/>
      <c r="MOA118" s="23"/>
      <c r="MOB118" s="23"/>
      <c r="MOC118" s="23"/>
      <c r="MOD118" s="23"/>
      <c r="MOE118" s="23"/>
      <c r="MOF118" s="23"/>
      <c r="MOG118" s="23"/>
      <c r="MOH118" s="23"/>
      <c r="MOI118" s="23"/>
      <c r="MOJ118" s="23"/>
      <c r="MOK118" s="23"/>
      <c r="MOL118" s="23"/>
      <c r="MOM118" s="23"/>
      <c r="MON118" s="23"/>
      <c r="MOO118" s="23"/>
      <c r="MOP118" s="23"/>
      <c r="MOQ118" s="23"/>
      <c r="MOR118" s="22"/>
      <c r="MOS118" s="23"/>
      <c r="MOT118" s="23"/>
      <c r="MOU118" s="23"/>
      <c r="MOV118" s="23"/>
      <c r="MOW118" s="23"/>
      <c r="MOX118" s="23"/>
      <c r="MOY118" s="23"/>
      <c r="MOZ118" s="23"/>
      <c r="MPA118" s="23"/>
      <c r="MPB118" s="23"/>
      <c r="MPC118" s="23"/>
      <c r="MPD118" s="23"/>
      <c r="MPE118" s="23"/>
      <c r="MPF118" s="23"/>
      <c r="MPG118" s="23"/>
      <c r="MPH118" s="23"/>
      <c r="MPI118" s="23"/>
      <c r="MPJ118" s="23"/>
      <c r="MPK118" s="23"/>
      <c r="MPL118" s="23"/>
      <c r="MPM118" s="23"/>
      <c r="MPN118" s="22"/>
      <c r="MPO118" s="23"/>
      <c r="MPP118" s="23"/>
      <c r="MPQ118" s="23"/>
      <c r="MPR118" s="23"/>
      <c r="MPS118" s="23"/>
      <c r="MPT118" s="23"/>
      <c r="MPU118" s="23"/>
      <c r="MPV118" s="23"/>
      <c r="MPW118" s="23"/>
      <c r="MPX118" s="23"/>
      <c r="MPY118" s="23"/>
      <c r="MPZ118" s="23"/>
      <c r="MQA118" s="23"/>
      <c r="MQB118" s="23"/>
      <c r="MQC118" s="23"/>
      <c r="MQD118" s="23"/>
      <c r="MQE118" s="23"/>
      <c r="MQF118" s="23"/>
      <c r="MQG118" s="23"/>
      <c r="MQH118" s="23"/>
      <c r="MQI118" s="23"/>
      <c r="MQJ118" s="22"/>
      <c r="MQK118" s="23"/>
      <c r="MQL118" s="23"/>
      <c r="MQM118" s="23"/>
      <c r="MQN118" s="23"/>
      <c r="MQO118" s="23"/>
      <c r="MQP118" s="23"/>
      <c r="MQQ118" s="23"/>
      <c r="MQR118" s="23"/>
      <c r="MQS118" s="23"/>
      <c r="MQT118" s="23"/>
      <c r="MQU118" s="23"/>
      <c r="MQV118" s="23"/>
      <c r="MQW118" s="23"/>
      <c r="MQX118" s="23"/>
      <c r="MQY118" s="23"/>
      <c r="MQZ118" s="23"/>
      <c r="MRA118" s="23"/>
      <c r="MRB118" s="23"/>
      <c r="MRC118" s="23"/>
      <c r="MRD118" s="23"/>
      <c r="MRE118" s="23"/>
      <c r="MRF118" s="22"/>
      <c r="MRG118" s="23"/>
      <c r="MRH118" s="23"/>
      <c r="MRI118" s="23"/>
      <c r="MRJ118" s="23"/>
      <c r="MRK118" s="23"/>
      <c r="MRL118" s="23"/>
      <c r="MRM118" s="23"/>
      <c r="MRN118" s="23"/>
      <c r="MRO118" s="23"/>
      <c r="MRP118" s="23"/>
      <c r="MRQ118" s="23"/>
      <c r="MRR118" s="23"/>
      <c r="MRS118" s="23"/>
      <c r="MRT118" s="23"/>
      <c r="MRU118" s="23"/>
      <c r="MRV118" s="23"/>
      <c r="MRW118" s="23"/>
      <c r="MRX118" s="23"/>
      <c r="MRY118" s="23"/>
      <c r="MRZ118" s="23"/>
      <c r="MSA118" s="23"/>
      <c r="MSB118" s="22"/>
      <c r="MSC118" s="23"/>
      <c r="MSD118" s="23"/>
      <c r="MSE118" s="23"/>
      <c r="MSF118" s="23"/>
      <c r="MSG118" s="23"/>
      <c r="MSH118" s="23"/>
      <c r="MSI118" s="23"/>
      <c r="MSJ118" s="23"/>
      <c r="MSK118" s="23"/>
      <c r="MSL118" s="23"/>
      <c r="MSM118" s="23"/>
      <c r="MSN118" s="23"/>
      <c r="MSO118" s="23"/>
      <c r="MSP118" s="23"/>
      <c r="MSQ118" s="23"/>
      <c r="MSR118" s="23"/>
      <c r="MSS118" s="23"/>
      <c r="MST118" s="23"/>
      <c r="MSU118" s="23"/>
      <c r="MSV118" s="23"/>
      <c r="MSW118" s="23"/>
      <c r="MSX118" s="22"/>
      <c r="MSY118" s="23"/>
      <c r="MSZ118" s="23"/>
      <c r="MTA118" s="23"/>
      <c r="MTB118" s="23"/>
      <c r="MTC118" s="23"/>
      <c r="MTD118" s="23"/>
      <c r="MTE118" s="23"/>
      <c r="MTF118" s="23"/>
      <c r="MTG118" s="23"/>
      <c r="MTH118" s="23"/>
      <c r="MTI118" s="23"/>
      <c r="MTJ118" s="23"/>
      <c r="MTK118" s="23"/>
      <c r="MTL118" s="23"/>
      <c r="MTM118" s="23"/>
      <c r="MTN118" s="23"/>
      <c r="MTO118" s="23"/>
      <c r="MTP118" s="23"/>
      <c r="MTQ118" s="23"/>
      <c r="MTR118" s="23"/>
      <c r="MTS118" s="23"/>
      <c r="MTT118" s="22"/>
      <c r="MTU118" s="23"/>
      <c r="MTV118" s="23"/>
      <c r="MTW118" s="23"/>
      <c r="MTX118" s="23"/>
      <c r="MTY118" s="23"/>
      <c r="MTZ118" s="23"/>
      <c r="MUA118" s="23"/>
      <c r="MUB118" s="23"/>
      <c r="MUC118" s="23"/>
      <c r="MUD118" s="23"/>
      <c r="MUE118" s="23"/>
      <c r="MUF118" s="23"/>
      <c r="MUG118" s="23"/>
      <c r="MUH118" s="23"/>
      <c r="MUI118" s="23"/>
      <c r="MUJ118" s="23"/>
      <c r="MUK118" s="23"/>
      <c r="MUL118" s="23"/>
      <c r="MUM118" s="23"/>
      <c r="MUN118" s="23"/>
      <c r="MUO118" s="23"/>
      <c r="MUP118" s="22"/>
      <c r="MUQ118" s="23"/>
      <c r="MUR118" s="23"/>
      <c r="MUS118" s="23"/>
      <c r="MUT118" s="23"/>
      <c r="MUU118" s="23"/>
      <c r="MUV118" s="23"/>
      <c r="MUW118" s="23"/>
      <c r="MUX118" s="23"/>
      <c r="MUY118" s="23"/>
      <c r="MUZ118" s="23"/>
      <c r="MVA118" s="23"/>
      <c r="MVB118" s="23"/>
      <c r="MVC118" s="23"/>
      <c r="MVD118" s="23"/>
      <c r="MVE118" s="23"/>
      <c r="MVF118" s="23"/>
      <c r="MVG118" s="23"/>
      <c r="MVH118" s="23"/>
      <c r="MVI118" s="23"/>
      <c r="MVJ118" s="23"/>
      <c r="MVK118" s="23"/>
      <c r="MVL118" s="22"/>
      <c r="MVM118" s="23"/>
      <c r="MVN118" s="23"/>
      <c r="MVO118" s="23"/>
      <c r="MVP118" s="23"/>
      <c r="MVQ118" s="23"/>
      <c r="MVR118" s="23"/>
      <c r="MVS118" s="23"/>
      <c r="MVT118" s="23"/>
      <c r="MVU118" s="23"/>
      <c r="MVV118" s="23"/>
      <c r="MVW118" s="23"/>
      <c r="MVX118" s="23"/>
      <c r="MVY118" s="23"/>
      <c r="MVZ118" s="23"/>
      <c r="MWA118" s="23"/>
      <c r="MWB118" s="23"/>
      <c r="MWC118" s="23"/>
      <c r="MWD118" s="23"/>
      <c r="MWE118" s="23"/>
      <c r="MWF118" s="23"/>
      <c r="MWG118" s="23"/>
      <c r="MWH118" s="22"/>
      <c r="MWI118" s="23"/>
      <c r="MWJ118" s="23"/>
      <c r="MWK118" s="23"/>
      <c r="MWL118" s="23"/>
      <c r="MWM118" s="23"/>
      <c r="MWN118" s="23"/>
      <c r="MWO118" s="23"/>
      <c r="MWP118" s="23"/>
      <c r="MWQ118" s="23"/>
      <c r="MWR118" s="23"/>
      <c r="MWS118" s="23"/>
      <c r="MWT118" s="23"/>
      <c r="MWU118" s="23"/>
      <c r="MWV118" s="23"/>
      <c r="MWW118" s="23"/>
      <c r="MWX118" s="23"/>
      <c r="MWY118" s="23"/>
      <c r="MWZ118" s="23"/>
      <c r="MXA118" s="23"/>
      <c r="MXB118" s="23"/>
      <c r="MXC118" s="23"/>
      <c r="MXD118" s="22"/>
      <c r="MXE118" s="23"/>
      <c r="MXF118" s="23"/>
      <c r="MXG118" s="23"/>
      <c r="MXH118" s="23"/>
      <c r="MXI118" s="23"/>
      <c r="MXJ118" s="23"/>
      <c r="MXK118" s="23"/>
      <c r="MXL118" s="23"/>
      <c r="MXM118" s="23"/>
      <c r="MXN118" s="23"/>
      <c r="MXO118" s="23"/>
      <c r="MXP118" s="23"/>
      <c r="MXQ118" s="23"/>
      <c r="MXR118" s="23"/>
      <c r="MXS118" s="23"/>
      <c r="MXT118" s="23"/>
      <c r="MXU118" s="23"/>
      <c r="MXV118" s="23"/>
      <c r="MXW118" s="23"/>
      <c r="MXX118" s="23"/>
      <c r="MXY118" s="23"/>
      <c r="MXZ118" s="22"/>
      <c r="MYA118" s="23"/>
      <c r="MYB118" s="23"/>
      <c r="MYC118" s="23"/>
      <c r="MYD118" s="23"/>
      <c r="MYE118" s="23"/>
      <c r="MYF118" s="23"/>
      <c r="MYG118" s="23"/>
      <c r="MYH118" s="23"/>
      <c r="MYI118" s="23"/>
      <c r="MYJ118" s="23"/>
      <c r="MYK118" s="23"/>
      <c r="MYL118" s="23"/>
      <c r="MYM118" s="23"/>
      <c r="MYN118" s="23"/>
      <c r="MYO118" s="23"/>
      <c r="MYP118" s="23"/>
      <c r="MYQ118" s="23"/>
      <c r="MYR118" s="23"/>
      <c r="MYS118" s="23"/>
      <c r="MYT118" s="23"/>
      <c r="MYU118" s="23"/>
      <c r="MYV118" s="22"/>
      <c r="MYW118" s="23"/>
      <c r="MYX118" s="23"/>
      <c r="MYY118" s="23"/>
      <c r="MYZ118" s="23"/>
      <c r="MZA118" s="23"/>
      <c r="MZB118" s="23"/>
      <c r="MZC118" s="23"/>
      <c r="MZD118" s="23"/>
      <c r="MZE118" s="23"/>
      <c r="MZF118" s="23"/>
      <c r="MZG118" s="23"/>
      <c r="MZH118" s="23"/>
      <c r="MZI118" s="23"/>
      <c r="MZJ118" s="23"/>
      <c r="MZK118" s="23"/>
      <c r="MZL118" s="23"/>
      <c r="MZM118" s="23"/>
      <c r="MZN118" s="23"/>
      <c r="MZO118" s="23"/>
      <c r="MZP118" s="23"/>
      <c r="MZQ118" s="23"/>
      <c r="MZR118" s="22"/>
      <c r="MZS118" s="23"/>
      <c r="MZT118" s="23"/>
      <c r="MZU118" s="23"/>
      <c r="MZV118" s="23"/>
      <c r="MZW118" s="23"/>
      <c r="MZX118" s="23"/>
      <c r="MZY118" s="23"/>
      <c r="MZZ118" s="23"/>
      <c r="NAA118" s="23"/>
      <c r="NAB118" s="23"/>
      <c r="NAC118" s="23"/>
      <c r="NAD118" s="23"/>
      <c r="NAE118" s="23"/>
      <c r="NAF118" s="23"/>
      <c r="NAG118" s="23"/>
      <c r="NAH118" s="23"/>
      <c r="NAI118" s="23"/>
      <c r="NAJ118" s="23"/>
      <c r="NAK118" s="23"/>
      <c r="NAL118" s="23"/>
      <c r="NAM118" s="23"/>
      <c r="NAN118" s="22"/>
      <c r="NAO118" s="23"/>
      <c r="NAP118" s="23"/>
      <c r="NAQ118" s="23"/>
      <c r="NAR118" s="23"/>
      <c r="NAS118" s="23"/>
      <c r="NAT118" s="23"/>
      <c r="NAU118" s="23"/>
      <c r="NAV118" s="23"/>
      <c r="NAW118" s="23"/>
      <c r="NAX118" s="23"/>
      <c r="NAY118" s="23"/>
      <c r="NAZ118" s="23"/>
      <c r="NBA118" s="23"/>
      <c r="NBB118" s="23"/>
      <c r="NBC118" s="23"/>
      <c r="NBD118" s="23"/>
      <c r="NBE118" s="23"/>
      <c r="NBF118" s="23"/>
      <c r="NBG118" s="23"/>
      <c r="NBH118" s="23"/>
      <c r="NBI118" s="23"/>
      <c r="NBJ118" s="22"/>
      <c r="NBK118" s="23"/>
      <c r="NBL118" s="23"/>
      <c r="NBM118" s="23"/>
      <c r="NBN118" s="23"/>
      <c r="NBO118" s="23"/>
      <c r="NBP118" s="23"/>
      <c r="NBQ118" s="23"/>
      <c r="NBR118" s="23"/>
      <c r="NBS118" s="23"/>
      <c r="NBT118" s="23"/>
      <c r="NBU118" s="23"/>
      <c r="NBV118" s="23"/>
      <c r="NBW118" s="23"/>
      <c r="NBX118" s="23"/>
      <c r="NBY118" s="23"/>
      <c r="NBZ118" s="23"/>
      <c r="NCA118" s="23"/>
      <c r="NCB118" s="23"/>
      <c r="NCC118" s="23"/>
      <c r="NCD118" s="23"/>
      <c r="NCE118" s="23"/>
      <c r="NCF118" s="22"/>
      <c r="NCG118" s="23"/>
      <c r="NCH118" s="23"/>
      <c r="NCI118" s="23"/>
      <c r="NCJ118" s="23"/>
      <c r="NCK118" s="23"/>
      <c r="NCL118" s="23"/>
      <c r="NCM118" s="23"/>
      <c r="NCN118" s="23"/>
      <c r="NCO118" s="23"/>
      <c r="NCP118" s="23"/>
      <c r="NCQ118" s="23"/>
      <c r="NCR118" s="23"/>
      <c r="NCS118" s="23"/>
      <c r="NCT118" s="23"/>
      <c r="NCU118" s="23"/>
      <c r="NCV118" s="23"/>
      <c r="NCW118" s="23"/>
      <c r="NCX118" s="23"/>
      <c r="NCY118" s="23"/>
      <c r="NCZ118" s="23"/>
      <c r="NDA118" s="23"/>
      <c r="NDB118" s="22"/>
      <c r="NDC118" s="23"/>
      <c r="NDD118" s="23"/>
      <c r="NDE118" s="23"/>
      <c r="NDF118" s="23"/>
      <c r="NDG118" s="23"/>
      <c r="NDH118" s="23"/>
      <c r="NDI118" s="23"/>
      <c r="NDJ118" s="23"/>
      <c r="NDK118" s="23"/>
      <c r="NDL118" s="23"/>
      <c r="NDM118" s="23"/>
      <c r="NDN118" s="23"/>
      <c r="NDO118" s="23"/>
      <c r="NDP118" s="23"/>
      <c r="NDQ118" s="23"/>
      <c r="NDR118" s="23"/>
      <c r="NDS118" s="23"/>
      <c r="NDT118" s="23"/>
      <c r="NDU118" s="23"/>
      <c r="NDV118" s="23"/>
      <c r="NDW118" s="23"/>
      <c r="NDX118" s="22"/>
      <c r="NDY118" s="23"/>
      <c r="NDZ118" s="23"/>
      <c r="NEA118" s="23"/>
      <c r="NEB118" s="23"/>
      <c r="NEC118" s="23"/>
      <c r="NED118" s="23"/>
      <c r="NEE118" s="23"/>
      <c r="NEF118" s="23"/>
      <c r="NEG118" s="23"/>
      <c r="NEH118" s="23"/>
      <c r="NEI118" s="23"/>
      <c r="NEJ118" s="23"/>
      <c r="NEK118" s="23"/>
      <c r="NEL118" s="23"/>
      <c r="NEM118" s="23"/>
      <c r="NEN118" s="23"/>
      <c r="NEO118" s="23"/>
      <c r="NEP118" s="23"/>
      <c r="NEQ118" s="23"/>
      <c r="NER118" s="23"/>
      <c r="NES118" s="23"/>
      <c r="NET118" s="22"/>
      <c r="NEU118" s="23"/>
      <c r="NEV118" s="23"/>
      <c r="NEW118" s="23"/>
      <c r="NEX118" s="23"/>
      <c r="NEY118" s="23"/>
      <c r="NEZ118" s="23"/>
      <c r="NFA118" s="23"/>
      <c r="NFB118" s="23"/>
      <c r="NFC118" s="23"/>
      <c r="NFD118" s="23"/>
      <c r="NFE118" s="23"/>
      <c r="NFF118" s="23"/>
      <c r="NFG118" s="23"/>
      <c r="NFH118" s="23"/>
      <c r="NFI118" s="23"/>
      <c r="NFJ118" s="23"/>
      <c r="NFK118" s="23"/>
      <c r="NFL118" s="23"/>
      <c r="NFM118" s="23"/>
      <c r="NFN118" s="23"/>
      <c r="NFO118" s="23"/>
      <c r="NFP118" s="22"/>
      <c r="NFQ118" s="23"/>
      <c r="NFR118" s="23"/>
      <c r="NFS118" s="23"/>
      <c r="NFT118" s="23"/>
      <c r="NFU118" s="23"/>
      <c r="NFV118" s="23"/>
      <c r="NFW118" s="23"/>
      <c r="NFX118" s="23"/>
      <c r="NFY118" s="23"/>
      <c r="NFZ118" s="23"/>
      <c r="NGA118" s="23"/>
      <c r="NGB118" s="23"/>
      <c r="NGC118" s="23"/>
      <c r="NGD118" s="23"/>
      <c r="NGE118" s="23"/>
      <c r="NGF118" s="23"/>
      <c r="NGG118" s="23"/>
      <c r="NGH118" s="23"/>
      <c r="NGI118" s="23"/>
      <c r="NGJ118" s="23"/>
      <c r="NGK118" s="23"/>
      <c r="NGL118" s="22"/>
      <c r="NGM118" s="23"/>
      <c r="NGN118" s="23"/>
      <c r="NGO118" s="23"/>
      <c r="NGP118" s="23"/>
      <c r="NGQ118" s="23"/>
      <c r="NGR118" s="23"/>
      <c r="NGS118" s="23"/>
      <c r="NGT118" s="23"/>
      <c r="NGU118" s="23"/>
      <c r="NGV118" s="23"/>
      <c r="NGW118" s="23"/>
      <c r="NGX118" s="23"/>
      <c r="NGY118" s="23"/>
      <c r="NGZ118" s="23"/>
      <c r="NHA118" s="23"/>
      <c r="NHB118" s="23"/>
      <c r="NHC118" s="23"/>
      <c r="NHD118" s="23"/>
      <c r="NHE118" s="23"/>
      <c r="NHF118" s="23"/>
      <c r="NHG118" s="23"/>
      <c r="NHH118" s="22"/>
      <c r="NHI118" s="23"/>
      <c r="NHJ118" s="23"/>
      <c r="NHK118" s="23"/>
      <c r="NHL118" s="23"/>
      <c r="NHM118" s="23"/>
      <c r="NHN118" s="23"/>
      <c r="NHO118" s="23"/>
      <c r="NHP118" s="23"/>
      <c r="NHQ118" s="23"/>
      <c r="NHR118" s="23"/>
      <c r="NHS118" s="23"/>
      <c r="NHT118" s="23"/>
      <c r="NHU118" s="23"/>
      <c r="NHV118" s="23"/>
      <c r="NHW118" s="23"/>
      <c r="NHX118" s="23"/>
      <c r="NHY118" s="23"/>
      <c r="NHZ118" s="23"/>
      <c r="NIA118" s="23"/>
      <c r="NIB118" s="23"/>
      <c r="NIC118" s="23"/>
      <c r="NID118" s="22"/>
      <c r="NIE118" s="23"/>
      <c r="NIF118" s="23"/>
      <c r="NIG118" s="23"/>
      <c r="NIH118" s="23"/>
      <c r="NII118" s="23"/>
      <c r="NIJ118" s="23"/>
      <c r="NIK118" s="23"/>
      <c r="NIL118" s="23"/>
      <c r="NIM118" s="23"/>
      <c r="NIN118" s="23"/>
      <c r="NIO118" s="23"/>
      <c r="NIP118" s="23"/>
      <c r="NIQ118" s="23"/>
      <c r="NIR118" s="23"/>
      <c r="NIS118" s="23"/>
      <c r="NIT118" s="23"/>
      <c r="NIU118" s="23"/>
      <c r="NIV118" s="23"/>
      <c r="NIW118" s="23"/>
      <c r="NIX118" s="23"/>
      <c r="NIY118" s="23"/>
      <c r="NIZ118" s="22"/>
      <c r="NJA118" s="23"/>
      <c r="NJB118" s="23"/>
      <c r="NJC118" s="23"/>
      <c r="NJD118" s="23"/>
      <c r="NJE118" s="23"/>
      <c r="NJF118" s="23"/>
      <c r="NJG118" s="23"/>
      <c r="NJH118" s="23"/>
      <c r="NJI118" s="23"/>
      <c r="NJJ118" s="23"/>
      <c r="NJK118" s="23"/>
      <c r="NJL118" s="23"/>
      <c r="NJM118" s="23"/>
      <c r="NJN118" s="23"/>
      <c r="NJO118" s="23"/>
      <c r="NJP118" s="23"/>
      <c r="NJQ118" s="23"/>
      <c r="NJR118" s="23"/>
      <c r="NJS118" s="23"/>
      <c r="NJT118" s="23"/>
      <c r="NJU118" s="23"/>
      <c r="NJV118" s="22"/>
      <c r="NJW118" s="23"/>
      <c r="NJX118" s="23"/>
      <c r="NJY118" s="23"/>
      <c r="NJZ118" s="23"/>
      <c r="NKA118" s="23"/>
      <c r="NKB118" s="23"/>
      <c r="NKC118" s="23"/>
      <c r="NKD118" s="23"/>
      <c r="NKE118" s="23"/>
      <c r="NKF118" s="23"/>
      <c r="NKG118" s="23"/>
      <c r="NKH118" s="23"/>
      <c r="NKI118" s="23"/>
      <c r="NKJ118" s="23"/>
      <c r="NKK118" s="23"/>
      <c r="NKL118" s="23"/>
      <c r="NKM118" s="23"/>
      <c r="NKN118" s="23"/>
      <c r="NKO118" s="23"/>
      <c r="NKP118" s="23"/>
      <c r="NKQ118" s="23"/>
      <c r="NKR118" s="22"/>
      <c r="NKS118" s="23"/>
      <c r="NKT118" s="23"/>
      <c r="NKU118" s="23"/>
      <c r="NKV118" s="23"/>
      <c r="NKW118" s="23"/>
      <c r="NKX118" s="23"/>
      <c r="NKY118" s="23"/>
      <c r="NKZ118" s="23"/>
      <c r="NLA118" s="23"/>
      <c r="NLB118" s="23"/>
      <c r="NLC118" s="23"/>
      <c r="NLD118" s="23"/>
      <c r="NLE118" s="23"/>
      <c r="NLF118" s="23"/>
      <c r="NLG118" s="23"/>
      <c r="NLH118" s="23"/>
      <c r="NLI118" s="23"/>
      <c r="NLJ118" s="23"/>
      <c r="NLK118" s="23"/>
      <c r="NLL118" s="23"/>
      <c r="NLM118" s="23"/>
      <c r="NLN118" s="22"/>
      <c r="NLO118" s="23"/>
      <c r="NLP118" s="23"/>
      <c r="NLQ118" s="23"/>
      <c r="NLR118" s="23"/>
      <c r="NLS118" s="23"/>
      <c r="NLT118" s="23"/>
      <c r="NLU118" s="23"/>
      <c r="NLV118" s="23"/>
      <c r="NLW118" s="23"/>
      <c r="NLX118" s="23"/>
      <c r="NLY118" s="23"/>
      <c r="NLZ118" s="23"/>
      <c r="NMA118" s="23"/>
      <c r="NMB118" s="23"/>
      <c r="NMC118" s="23"/>
      <c r="NMD118" s="23"/>
      <c r="NME118" s="23"/>
      <c r="NMF118" s="23"/>
      <c r="NMG118" s="23"/>
      <c r="NMH118" s="23"/>
      <c r="NMI118" s="23"/>
      <c r="NMJ118" s="22"/>
      <c r="NMK118" s="23"/>
      <c r="NML118" s="23"/>
      <c r="NMM118" s="23"/>
      <c r="NMN118" s="23"/>
      <c r="NMO118" s="23"/>
      <c r="NMP118" s="23"/>
      <c r="NMQ118" s="23"/>
      <c r="NMR118" s="23"/>
      <c r="NMS118" s="23"/>
      <c r="NMT118" s="23"/>
      <c r="NMU118" s="23"/>
      <c r="NMV118" s="23"/>
      <c r="NMW118" s="23"/>
      <c r="NMX118" s="23"/>
      <c r="NMY118" s="23"/>
      <c r="NMZ118" s="23"/>
      <c r="NNA118" s="23"/>
      <c r="NNB118" s="23"/>
      <c r="NNC118" s="23"/>
      <c r="NND118" s="23"/>
      <c r="NNE118" s="23"/>
      <c r="NNF118" s="22"/>
      <c r="NNG118" s="23"/>
      <c r="NNH118" s="23"/>
      <c r="NNI118" s="23"/>
      <c r="NNJ118" s="23"/>
      <c r="NNK118" s="23"/>
      <c r="NNL118" s="23"/>
      <c r="NNM118" s="23"/>
      <c r="NNN118" s="23"/>
      <c r="NNO118" s="23"/>
      <c r="NNP118" s="23"/>
      <c r="NNQ118" s="23"/>
      <c r="NNR118" s="23"/>
      <c r="NNS118" s="23"/>
      <c r="NNT118" s="23"/>
      <c r="NNU118" s="23"/>
      <c r="NNV118" s="23"/>
      <c r="NNW118" s="23"/>
      <c r="NNX118" s="23"/>
      <c r="NNY118" s="23"/>
      <c r="NNZ118" s="23"/>
      <c r="NOA118" s="23"/>
      <c r="NOB118" s="22"/>
      <c r="NOC118" s="23"/>
      <c r="NOD118" s="23"/>
      <c r="NOE118" s="23"/>
      <c r="NOF118" s="23"/>
      <c r="NOG118" s="23"/>
      <c r="NOH118" s="23"/>
      <c r="NOI118" s="23"/>
      <c r="NOJ118" s="23"/>
      <c r="NOK118" s="23"/>
      <c r="NOL118" s="23"/>
      <c r="NOM118" s="23"/>
      <c r="NON118" s="23"/>
      <c r="NOO118" s="23"/>
      <c r="NOP118" s="23"/>
      <c r="NOQ118" s="23"/>
      <c r="NOR118" s="23"/>
      <c r="NOS118" s="23"/>
      <c r="NOT118" s="23"/>
      <c r="NOU118" s="23"/>
      <c r="NOV118" s="23"/>
      <c r="NOW118" s="23"/>
      <c r="NOX118" s="22"/>
      <c r="NOY118" s="23"/>
      <c r="NOZ118" s="23"/>
      <c r="NPA118" s="23"/>
      <c r="NPB118" s="23"/>
      <c r="NPC118" s="23"/>
      <c r="NPD118" s="23"/>
      <c r="NPE118" s="23"/>
      <c r="NPF118" s="23"/>
      <c r="NPG118" s="23"/>
      <c r="NPH118" s="23"/>
      <c r="NPI118" s="23"/>
      <c r="NPJ118" s="23"/>
      <c r="NPK118" s="23"/>
      <c r="NPL118" s="23"/>
      <c r="NPM118" s="23"/>
      <c r="NPN118" s="23"/>
      <c r="NPO118" s="23"/>
      <c r="NPP118" s="23"/>
      <c r="NPQ118" s="23"/>
      <c r="NPR118" s="23"/>
      <c r="NPS118" s="23"/>
      <c r="NPT118" s="22"/>
      <c r="NPU118" s="23"/>
      <c r="NPV118" s="23"/>
      <c r="NPW118" s="23"/>
      <c r="NPX118" s="23"/>
      <c r="NPY118" s="23"/>
      <c r="NPZ118" s="23"/>
      <c r="NQA118" s="23"/>
      <c r="NQB118" s="23"/>
      <c r="NQC118" s="23"/>
      <c r="NQD118" s="23"/>
      <c r="NQE118" s="23"/>
      <c r="NQF118" s="23"/>
      <c r="NQG118" s="23"/>
      <c r="NQH118" s="23"/>
      <c r="NQI118" s="23"/>
      <c r="NQJ118" s="23"/>
      <c r="NQK118" s="23"/>
      <c r="NQL118" s="23"/>
      <c r="NQM118" s="23"/>
      <c r="NQN118" s="23"/>
      <c r="NQO118" s="23"/>
      <c r="NQP118" s="22"/>
      <c r="NQQ118" s="23"/>
      <c r="NQR118" s="23"/>
      <c r="NQS118" s="23"/>
      <c r="NQT118" s="23"/>
      <c r="NQU118" s="23"/>
      <c r="NQV118" s="23"/>
      <c r="NQW118" s="23"/>
      <c r="NQX118" s="23"/>
      <c r="NQY118" s="23"/>
      <c r="NQZ118" s="23"/>
      <c r="NRA118" s="23"/>
      <c r="NRB118" s="23"/>
      <c r="NRC118" s="23"/>
      <c r="NRD118" s="23"/>
      <c r="NRE118" s="23"/>
      <c r="NRF118" s="23"/>
      <c r="NRG118" s="23"/>
      <c r="NRH118" s="23"/>
      <c r="NRI118" s="23"/>
      <c r="NRJ118" s="23"/>
      <c r="NRK118" s="23"/>
      <c r="NRL118" s="22"/>
      <c r="NRM118" s="23"/>
      <c r="NRN118" s="23"/>
      <c r="NRO118" s="23"/>
      <c r="NRP118" s="23"/>
      <c r="NRQ118" s="23"/>
      <c r="NRR118" s="23"/>
      <c r="NRS118" s="23"/>
      <c r="NRT118" s="23"/>
      <c r="NRU118" s="23"/>
      <c r="NRV118" s="23"/>
      <c r="NRW118" s="23"/>
      <c r="NRX118" s="23"/>
      <c r="NRY118" s="23"/>
      <c r="NRZ118" s="23"/>
      <c r="NSA118" s="23"/>
      <c r="NSB118" s="23"/>
      <c r="NSC118" s="23"/>
      <c r="NSD118" s="23"/>
      <c r="NSE118" s="23"/>
      <c r="NSF118" s="23"/>
      <c r="NSG118" s="23"/>
      <c r="NSH118" s="22"/>
      <c r="NSI118" s="23"/>
      <c r="NSJ118" s="23"/>
      <c r="NSK118" s="23"/>
      <c r="NSL118" s="23"/>
      <c r="NSM118" s="23"/>
      <c r="NSN118" s="23"/>
      <c r="NSO118" s="23"/>
      <c r="NSP118" s="23"/>
      <c r="NSQ118" s="23"/>
      <c r="NSR118" s="23"/>
      <c r="NSS118" s="23"/>
      <c r="NST118" s="23"/>
      <c r="NSU118" s="23"/>
      <c r="NSV118" s="23"/>
      <c r="NSW118" s="23"/>
      <c r="NSX118" s="23"/>
      <c r="NSY118" s="23"/>
      <c r="NSZ118" s="23"/>
      <c r="NTA118" s="23"/>
      <c r="NTB118" s="23"/>
      <c r="NTC118" s="23"/>
      <c r="NTD118" s="22"/>
      <c r="NTE118" s="23"/>
      <c r="NTF118" s="23"/>
      <c r="NTG118" s="23"/>
      <c r="NTH118" s="23"/>
      <c r="NTI118" s="23"/>
      <c r="NTJ118" s="23"/>
      <c r="NTK118" s="23"/>
      <c r="NTL118" s="23"/>
      <c r="NTM118" s="23"/>
      <c r="NTN118" s="23"/>
      <c r="NTO118" s="23"/>
      <c r="NTP118" s="23"/>
      <c r="NTQ118" s="23"/>
      <c r="NTR118" s="23"/>
      <c r="NTS118" s="23"/>
      <c r="NTT118" s="23"/>
      <c r="NTU118" s="23"/>
      <c r="NTV118" s="23"/>
      <c r="NTW118" s="23"/>
      <c r="NTX118" s="23"/>
      <c r="NTY118" s="23"/>
      <c r="NTZ118" s="22"/>
      <c r="NUA118" s="23"/>
      <c r="NUB118" s="23"/>
      <c r="NUC118" s="23"/>
      <c r="NUD118" s="23"/>
      <c r="NUE118" s="23"/>
      <c r="NUF118" s="23"/>
      <c r="NUG118" s="23"/>
      <c r="NUH118" s="23"/>
      <c r="NUI118" s="23"/>
      <c r="NUJ118" s="23"/>
      <c r="NUK118" s="23"/>
      <c r="NUL118" s="23"/>
      <c r="NUM118" s="23"/>
      <c r="NUN118" s="23"/>
      <c r="NUO118" s="23"/>
      <c r="NUP118" s="23"/>
      <c r="NUQ118" s="23"/>
      <c r="NUR118" s="23"/>
      <c r="NUS118" s="23"/>
      <c r="NUT118" s="23"/>
      <c r="NUU118" s="23"/>
      <c r="NUV118" s="22"/>
      <c r="NUW118" s="23"/>
      <c r="NUX118" s="23"/>
      <c r="NUY118" s="23"/>
      <c r="NUZ118" s="23"/>
      <c r="NVA118" s="23"/>
      <c r="NVB118" s="23"/>
      <c r="NVC118" s="23"/>
      <c r="NVD118" s="23"/>
      <c r="NVE118" s="23"/>
      <c r="NVF118" s="23"/>
      <c r="NVG118" s="23"/>
      <c r="NVH118" s="23"/>
      <c r="NVI118" s="23"/>
      <c r="NVJ118" s="23"/>
      <c r="NVK118" s="23"/>
      <c r="NVL118" s="23"/>
      <c r="NVM118" s="23"/>
      <c r="NVN118" s="23"/>
      <c r="NVO118" s="23"/>
      <c r="NVP118" s="23"/>
      <c r="NVQ118" s="23"/>
      <c r="NVR118" s="22"/>
      <c r="NVS118" s="23"/>
      <c r="NVT118" s="23"/>
      <c r="NVU118" s="23"/>
      <c r="NVV118" s="23"/>
      <c r="NVW118" s="23"/>
      <c r="NVX118" s="23"/>
      <c r="NVY118" s="23"/>
      <c r="NVZ118" s="23"/>
      <c r="NWA118" s="23"/>
      <c r="NWB118" s="23"/>
      <c r="NWC118" s="23"/>
      <c r="NWD118" s="23"/>
      <c r="NWE118" s="23"/>
      <c r="NWF118" s="23"/>
      <c r="NWG118" s="23"/>
      <c r="NWH118" s="23"/>
      <c r="NWI118" s="23"/>
      <c r="NWJ118" s="23"/>
      <c r="NWK118" s="23"/>
      <c r="NWL118" s="23"/>
      <c r="NWM118" s="23"/>
      <c r="NWN118" s="22"/>
      <c r="NWO118" s="23"/>
      <c r="NWP118" s="23"/>
      <c r="NWQ118" s="23"/>
      <c r="NWR118" s="23"/>
      <c r="NWS118" s="23"/>
      <c r="NWT118" s="23"/>
      <c r="NWU118" s="23"/>
      <c r="NWV118" s="23"/>
      <c r="NWW118" s="23"/>
      <c r="NWX118" s="23"/>
      <c r="NWY118" s="23"/>
      <c r="NWZ118" s="23"/>
      <c r="NXA118" s="23"/>
      <c r="NXB118" s="23"/>
      <c r="NXC118" s="23"/>
      <c r="NXD118" s="23"/>
      <c r="NXE118" s="23"/>
      <c r="NXF118" s="23"/>
      <c r="NXG118" s="23"/>
      <c r="NXH118" s="23"/>
      <c r="NXI118" s="23"/>
      <c r="NXJ118" s="22"/>
      <c r="NXK118" s="23"/>
      <c r="NXL118" s="23"/>
      <c r="NXM118" s="23"/>
      <c r="NXN118" s="23"/>
      <c r="NXO118" s="23"/>
      <c r="NXP118" s="23"/>
      <c r="NXQ118" s="23"/>
      <c r="NXR118" s="23"/>
      <c r="NXS118" s="23"/>
      <c r="NXT118" s="23"/>
      <c r="NXU118" s="23"/>
      <c r="NXV118" s="23"/>
      <c r="NXW118" s="23"/>
      <c r="NXX118" s="23"/>
      <c r="NXY118" s="23"/>
      <c r="NXZ118" s="23"/>
      <c r="NYA118" s="23"/>
      <c r="NYB118" s="23"/>
      <c r="NYC118" s="23"/>
      <c r="NYD118" s="23"/>
      <c r="NYE118" s="23"/>
      <c r="NYF118" s="22"/>
      <c r="NYG118" s="23"/>
      <c r="NYH118" s="23"/>
      <c r="NYI118" s="23"/>
      <c r="NYJ118" s="23"/>
      <c r="NYK118" s="23"/>
      <c r="NYL118" s="23"/>
      <c r="NYM118" s="23"/>
      <c r="NYN118" s="23"/>
      <c r="NYO118" s="23"/>
      <c r="NYP118" s="23"/>
      <c r="NYQ118" s="23"/>
      <c r="NYR118" s="23"/>
      <c r="NYS118" s="23"/>
      <c r="NYT118" s="23"/>
      <c r="NYU118" s="23"/>
      <c r="NYV118" s="23"/>
      <c r="NYW118" s="23"/>
      <c r="NYX118" s="23"/>
      <c r="NYY118" s="23"/>
      <c r="NYZ118" s="23"/>
      <c r="NZA118" s="23"/>
      <c r="NZB118" s="22"/>
      <c r="NZC118" s="23"/>
      <c r="NZD118" s="23"/>
      <c r="NZE118" s="23"/>
      <c r="NZF118" s="23"/>
      <c r="NZG118" s="23"/>
      <c r="NZH118" s="23"/>
      <c r="NZI118" s="23"/>
      <c r="NZJ118" s="23"/>
      <c r="NZK118" s="23"/>
      <c r="NZL118" s="23"/>
      <c r="NZM118" s="23"/>
      <c r="NZN118" s="23"/>
      <c r="NZO118" s="23"/>
      <c r="NZP118" s="23"/>
      <c r="NZQ118" s="23"/>
      <c r="NZR118" s="23"/>
      <c r="NZS118" s="23"/>
      <c r="NZT118" s="23"/>
      <c r="NZU118" s="23"/>
      <c r="NZV118" s="23"/>
      <c r="NZW118" s="23"/>
      <c r="NZX118" s="22"/>
      <c r="NZY118" s="23"/>
      <c r="NZZ118" s="23"/>
      <c r="OAA118" s="23"/>
      <c r="OAB118" s="23"/>
      <c r="OAC118" s="23"/>
      <c r="OAD118" s="23"/>
      <c r="OAE118" s="23"/>
      <c r="OAF118" s="23"/>
      <c r="OAG118" s="23"/>
      <c r="OAH118" s="23"/>
      <c r="OAI118" s="23"/>
      <c r="OAJ118" s="23"/>
      <c r="OAK118" s="23"/>
      <c r="OAL118" s="23"/>
      <c r="OAM118" s="23"/>
      <c r="OAN118" s="23"/>
      <c r="OAO118" s="23"/>
      <c r="OAP118" s="23"/>
      <c r="OAQ118" s="23"/>
      <c r="OAR118" s="23"/>
      <c r="OAS118" s="23"/>
      <c r="OAT118" s="22"/>
      <c r="OAU118" s="23"/>
      <c r="OAV118" s="23"/>
      <c r="OAW118" s="23"/>
      <c r="OAX118" s="23"/>
      <c r="OAY118" s="23"/>
      <c r="OAZ118" s="23"/>
      <c r="OBA118" s="23"/>
      <c r="OBB118" s="23"/>
      <c r="OBC118" s="23"/>
      <c r="OBD118" s="23"/>
      <c r="OBE118" s="23"/>
      <c r="OBF118" s="23"/>
      <c r="OBG118" s="23"/>
      <c r="OBH118" s="23"/>
      <c r="OBI118" s="23"/>
      <c r="OBJ118" s="23"/>
      <c r="OBK118" s="23"/>
      <c r="OBL118" s="23"/>
      <c r="OBM118" s="23"/>
      <c r="OBN118" s="23"/>
      <c r="OBO118" s="23"/>
      <c r="OBP118" s="22"/>
      <c r="OBQ118" s="23"/>
      <c r="OBR118" s="23"/>
      <c r="OBS118" s="23"/>
      <c r="OBT118" s="23"/>
      <c r="OBU118" s="23"/>
      <c r="OBV118" s="23"/>
      <c r="OBW118" s="23"/>
      <c r="OBX118" s="23"/>
      <c r="OBY118" s="23"/>
      <c r="OBZ118" s="23"/>
      <c r="OCA118" s="23"/>
      <c r="OCB118" s="23"/>
      <c r="OCC118" s="23"/>
      <c r="OCD118" s="23"/>
      <c r="OCE118" s="23"/>
      <c r="OCF118" s="23"/>
      <c r="OCG118" s="23"/>
      <c r="OCH118" s="23"/>
      <c r="OCI118" s="23"/>
      <c r="OCJ118" s="23"/>
      <c r="OCK118" s="23"/>
      <c r="OCL118" s="22"/>
      <c r="OCM118" s="23"/>
      <c r="OCN118" s="23"/>
      <c r="OCO118" s="23"/>
      <c r="OCP118" s="23"/>
      <c r="OCQ118" s="23"/>
      <c r="OCR118" s="23"/>
      <c r="OCS118" s="23"/>
      <c r="OCT118" s="23"/>
      <c r="OCU118" s="23"/>
      <c r="OCV118" s="23"/>
      <c r="OCW118" s="23"/>
      <c r="OCX118" s="23"/>
      <c r="OCY118" s="23"/>
      <c r="OCZ118" s="23"/>
      <c r="ODA118" s="23"/>
      <c r="ODB118" s="23"/>
      <c r="ODC118" s="23"/>
      <c r="ODD118" s="23"/>
      <c r="ODE118" s="23"/>
      <c r="ODF118" s="23"/>
      <c r="ODG118" s="23"/>
      <c r="ODH118" s="22"/>
      <c r="ODI118" s="23"/>
      <c r="ODJ118" s="23"/>
      <c r="ODK118" s="23"/>
      <c r="ODL118" s="23"/>
      <c r="ODM118" s="23"/>
      <c r="ODN118" s="23"/>
      <c r="ODO118" s="23"/>
      <c r="ODP118" s="23"/>
      <c r="ODQ118" s="23"/>
      <c r="ODR118" s="23"/>
      <c r="ODS118" s="23"/>
      <c r="ODT118" s="23"/>
      <c r="ODU118" s="23"/>
      <c r="ODV118" s="23"/>
      <c r="ODW118" s="23"/>
      <c r="ODX118" s="23"/>
      <c r="ODY118" s="23"/>
      <c r="ODZ118" s="23"/>
      <c r="OEA118" s="23"/>
      <c r="OEB118" s="23"/>
      <c r="OEC118" s="23"/>
      <c r="OED118" s="22"/>
      <c r="OEE118" s="23"/>
      <c r="OEF118" s="23"/>
      <c r="OEG118" s="23"/>
      <c r="OEH118" s="23"/>
      <c r="OEI118" s="23"/>
      <c r="OEJ118" s="23"/>
      <c r="OEK118" s="23"/>
      <c r="OEL118" s="23"/>
      <c r="OEM118" s="23"/>
      <c r="OEN118" s="23"/>
      <c r="OEO118" s="23"/>
      <c r="OEP118" s="23"/>
      <c r="OEQ118" s="23"/>
      <c r="OER118" s="23"/>
      <c r="OES118" s="23"/>
      <c r="OET118" s="23"/>
      <c r="OEU118" s="23"/>
      <c r="OEV118" s="23"/>
      <c r="OEW118" s="23"/>
      <c r="OEX118" s="23"/>
      <c r="OEY118" s="23"/>
      <c r="OEZ118" s="22"/>
      <c r="OFA118" s="23"/>
      <c r="OFB118" s="23"/>
      <c r="OFC118" s="23"/>
      <c r="OFD118" s="23"/>
      <c r="OFE118" s="23"/>
      <c r="OFF118" s="23"/>
      <c r="OFG118" s="23"/>
      <c r="OFH118" s="23"/>
      <c r="OFI118" s="23"/>
      <c r="OFJ118" s="23"/>
      <c r="OFK118" s="23"/>
      <c r="OFL118" s="23"/>
      <c r="OFM118" s="23"/>
      <c r="OFN118" s="23"/>
      <c r="OFO118" s="23"/>
      <c r="OFP118" s="23"/>
      <c r="OFQ118" s="23"/>
      <c r="OFR118" s="23"/>
      <c r="OFS118" s="23"/>
      <c r="OFT118" s="23"/>
      <c r="OFU118" s="23"/>
      <c r="OFV118" s="22"/>
      <c r="OFW118" s="23"/>
      <c r="OFX118" s="23"/>
      <c r="OFY118" s="23"/>
      <c r="OFZ118" s="23"/>
      <c r="OGA118" s="23"/>
      <c r="OGB118" s="23"/>
      <c r="OGC118" s="23"/>
      <c r="OGD118" s="23"/>
      <c r="OGE118" s="23"/>
      <c r="OGF118" s="23"/>
      <c r="OGG118" s="23"/>
      <c r="OGH118" s="23"/>
      <c r="OGI118" s="23"/>
      <c r="OGJ118" s="23"/>
      <c r="OGK118" s="23"/>
      <c r="OGL118" s="23"/>
      <c r="OGM118" s="23"/>
      <c r="OGN118" s="23"/>
      <c r="OGO118" s="23"/>
      <c r="OGP118" s="23"/>
      <c r="OGQ118" s="23"/>
      <c r="OGR118" s="22"/>
      <c r="OGS118" s="23"/>
      <c r="OGT118" s="23"/>
      <c r="OGU118" s="23"/>
      <c r="OGV118" s="23"/>
      <c r="OGW118" s="23"/>
      <c r="OGX118" s="23"/>
      <c r="OGY118" s="23"/>
      <c r="OGZ118" s="23"/>
      <c r="OHA118" s="23"/>
      <c r="OHB118" s="23"/>
      <c r="OHC118" s="23"/>
      <c r="OHD118" s="23"/>
      <c r="OHE118" s="23"/>
      <c r="OHF118" s="23"/>
      <c r="OHG118" s="23"/>
      <c r="OHH118" s="23"/>
      <c r="OHI118" s="23"/>
      <c r="OHJ118" s="23"/>
      <c r="OHK118" s="23"/>
      <c r="OHL118" s="23"/>
      <c r="OHM118" s="23"/>
      <c r="OHN118" s="22"/>
      <c r="OHO118" s="23"/>
      <c r="OHP118" s="23"/>
      <c r="OHQ118" s="23"/>
      <c r="OHR118" s="23"/>
      <c r="OHS118" s="23"/>
      <c r="OHT118" s="23"/>
      <c r="OHU118" s="23"/>
      <c r="OHV118" s="23"/>
      <c r="OHW118" s="23"/>
      <c r="OHX118" s="23"/>
      <c r="OHY118" s="23"/>
      <c r="OHZ118" s="23"/>
      <c r="OIA118" s="23"/>
      <c r="OIB118" s="23"/>
      <c r="OIC118" s="23"/>
      <c r="OID118" s="23"/>
      <c r="OIE118" s="23"/>
      <c r="OIF118" s="23"/>
      <c r="OIG118" s="23"/>
      <c r="OIH118" s="23"/>
      <c r="OII118" s="23"/>
      <c r="OIJ118" s="22"/>
      <c r="OIK118" s="23"/>
      <c r="OIL118" s="23"/>
      <c r="OIM118" s="23"/>
      <c r="OIN118" s="23"/>
      <c r="OIO118" s="23"/>
      <c r="OIP118" s="23"/>
      <c r="OIQ118" s="23"/>
      <c r="OIR118" s="23"/>
      <c r="OIS118" s="23"/>
      <c r="OIT118" s="23"/>
      <c r="OIU118" s="23"/>
      <c r="OIV118" s="23"/>
      <c r="OIW118" s="23"/>
      <c r="OIX118" s="23"/>
      <c r="OIY118" s="23"/>
      <c r="OIZ118" s="23"/>
      <c r="OJA118" s="23"/>
      <c r="OJB118" s="23"/>
      <c r="OJC118" s="23"/>
      <c r="OJD118" s="23"/>
      <c r="OJE118" s="23"/>
      <c r="OJF118" s="22"/>
      <c r="OJG118" s="23"/>
      <c r="OJH118" s="23"/>
      <c r="OJI118" s="23"/>
      <c r="OJJ118" s="23"/>
      <c r="OJK118" s="23"/>
      <c r="OJL118" s="23"/>
      <c r="OJM118" s="23"/>
      <c r="OJN118" s="23"/>
      <c r="OJO118" s="23"/>
      <c r="OJP118" s="23"/>
      <c r="OJQ118" s="23"/>
      <c r="OJR118" s="23"/>
      <c r="OJS118" s="23"/>
      <c r="OJT118" s="23"/>
      <c r="OJU118" s="23"/>
      <c r="OJV118" s="23"/>
      <c r="OJW118" s="23"/>
      <c r="OJX118" s="23"/>
      <c r="OJY118" s="23"/>
      <c r="OJZ118" s="23"/>
      <c r="OKA118" s="23"/>
      <c r="OKB118" s="22"/>
      <c r="OKC118" s="23"/>
      <c r="OKD118" s="23"/>
      <c r="OKE118" s="23"/>
      <c r="OKF118" s="23"/>
      <c r="OKG118" s="23"/>
      <c r="OKH118" s="23"/>
      <c r="OKI118" s="23"/>
      <c r="OKJ118" s="23"/>
      <c r="OKK118" s="23"/>
      <c r="OKL118" s="23"/>
      <c r="OKM118" s="23"/>
      <c r="OKN118" s="23"/>
      <c r="OKO118" s="23"/>
      <c r="OKP118" s="23"/>
      <c r="OKQ118" s="23"/>
      <c r="OKR118" s="23"/>
      <c r="OKS118" s="23"/>
      <c r="OKT118" s="23"/>
      <c r="OKU118" s="23"/>
      <c r="OKV118" s="23"/>
      <c r="OKW118" s="23"/>
      <c r="OKX118" s="22"/>
      <c r="OKY118" s="23"/>
      <c r="OKZ118" s="23"/>
      <c r="OLA118" s="23"/>
      <c r="OLB118" s="23"/>
      <c r="OLC118" s="23"/>
      <c r="OLD118" s="23"/>
      <c r="OLE118" s="23"/>
      <c r="OLF118" s="23"/>
      <c r="OLG118" s="23"/>
      <c r="OLH118" s="23"/>
      <c r="OLI118" s="23"/>
      <c r="OLJ118" s="23"/>
      <c r="OLK118" s="23"/>
      <c r="OLL118" s="23"/>
      <c r="OLM118" s="23"/>
      <c r="OLN118" s="23"/>
      <c r="OLO118" s="23"/>
      <c r="OLP118" s="23"/>
      <c r="OLQ118" s="23"/>
      <c r="OLR118" s="23"/>
      <c r="OLS118" s="23"/>
      <c r="OLT118" s="22"/>
      <c r="OLU118" s="23"/>
      <c r="OLV118" s="23"/>
      <c r="OLW118" s="23"/>
      <c r="OLX118" s="23"/>
      <c r="OLY118" s="23"/>
      <c r="OLZ118" s="23"/>
      <c r="OMA118" s="23"/>
      <c r="OMB118" s="23"/>
      <c r="OMC118" s="23"/>
      <c r="OMD118" s="23"/>
      <c r="OME118" s="23"/>
      <c r="OMF118" s="23"/>
      <c r="OMG118" s="23"/>
      <c r="OMH118" s="23"/>
      <c r="OMI118" s="23"/>
      <c r="OMJ118" s="23"/>
      <c r="OMK118" s="23"/>
      <c r="OML118" s="23"/>
      <c r="OMM118" s="23"/>
      <c r="OMN118" s="23"/>
      <c r="OMO118" s="23"/>
      <c r="OMP118" s="22"/>
      <c r="OMQ118" s="23"/>
      <c r="OMR118" s="23"/>
      <c r="OMS118" s="23"/>
      <c r="OMT118" s="23"/>
      <c r="OMU118" s="23"/>
      <c r="OMV118" s="23"/>
      <c r="OMW118" s="23"/>
      <c r="OMX118" s="23"/>
      <c r="OMY118" s="23"/>
      <c r="OMZ118" s="23"/>
      <c r="ONA118" s="23"/>
      <c r="ONB118" s="23"/>
      <c r="ONC118" s="23"/>
      <c r="OND118" s="23"/>
      <c r="ONE118" s="23"/>
      <c r="ONF118" s="23"/>
      <c r="ONG118" s="23"/>
      <c r="ONH118" s="23"/>
      <c r="ONI118" s="23"/>
      <c r="ONJ118" s="23"/>
      <c r="ONK118" s="23"/>
      <c r="ONL118" s="22"/>
      <c r="ONM118" s="23"/>
      <c r="ONN118" s="23"/>
      <c r="ONO118" s="23"/>
      <c r="ONP118" s="23"/>
      <c r="ONQ118" s="23"/>
      <c r="ONR118" s="23"/>
      <c r="ONS118" s="23"/>
      <c r="ONT118" s="23"/>
      <c r="ONU118" s="23"/>
      <c r="ONV118" s="23"/>
      <c r="ONW118" s="23"/>
      <c r="ONX118" s="23"/>
      <c r="ONY118" s="23"/>
      <c r="ONZ118" s="23"/>
      <c r="OOA118" s="23"/>
      <c r="OOB118" s="23"/>
      <c r="OOC118" s="23"/>
      <c r="OOD118" s="23"/>
      <c r="OOE118" s="23"/>
      <c r="OOF118" s="23"/>
      <c r="OOG118" s="23"/>
      <c r="OOH118" s="22"/>
      <c r="OOI118" s="23"/>
      <c r="OOJ118" s="23"/>
      <c r="OOK118" s="23"/>
      <c r="OOL118" s="23"/>
      <c r="OOM118" s="23"/>
      <c r="OON118" s="23"/>
      <c r="OOO118" s="23"/>
      <c r="OOP118" s="23"/>
      <c r="OOQ118" s="23"/>
      <c r="OOR118" s="23"/>
      <c r="OOS118" s="23"/>
      <c r="OOT118" s="23"/>
      <c r="OOU118" s="23"/>
      <c r="OOV118" s="23"/>
      <c r="OOW118" s="23"/>
      <c r="OOX118" s="23"/>
      <c r="OOY118" s="23"/>
      <c r="OOZ118" s="23"/>
      <c r="OPA118" s="23"/>
      <c r="OPB118" s="23"/>
      <c r="OPC118" s="23"/>
      <c r="OPD118" s="22"/>
      <c r="OPE118" s="23"/>
      <c r="OPF118" s="23"/>
      <c r="OPG118" s="23"/>
      <c r="OPH118" s="23"/>
      <c r="OPI118" s="23"/>
      <c r="OPJ118" s="23"/>
      <c r="OPK118" s="23"/>
      <c r="OPL118" s="23"/>
      <c r="OPM118" s="23"/>
      <c r="OPN118" s="23"/>
      <c r="OPO118" s="23"/>
      <c r="OPP118" s="23"/>
      <c r="OPQ118" s="23"/>
      <c r="OPR118" s="23"/>
      <c r="OPS118" s="23"/>
      <c r="OPT118" s="23"/>
      <c r="OPU118" s="23"/>
      <c r="OPV118" s="23"/>
      <c r="OPW118" s="23"/>
      <c r="OPX118" s="23"/>
      <c r="OPY118" s="23"/>
      <c r="OPZ118" s="22"/>
      <c r="OQA118" s="23"/>
      <c r="OQB118" s="23"/>
      <c r="OQC118" s="23"/>
      <c r="OQD118" s="23"/>
      <c r="OQE118" s="23"/>
      <c r="OQF118" s="23"/>
      <c r="OQG118" s="23"/>
      <c r="OQH118" s="23"/>
      <c r="OQI118" s="23"/>
      <c r="OQJ118" s="23"/>
      <c r="OQK118" s="23"/>
      <c r="OQL118" s="23"/>
      <c r="OQM118" s="23"/>
      <c r="OQN118" s="23"/>
      <c r="OQO118" s="23"/>
      <c r="OQP118" s="23"/>
      <c r="OQQ118" s="23"/>
      <c r="OQR118" s="23"/>
      <c r="OQS118" s="23"/>
      <c r="OQT118" s="23"/>
      <c r="OQU118" s="23"/>
      <c r="OQV118" s="22"/>
      <c r="OQW118" s="23"/>
      <c r="OQX118" s="23"/>
      <c r="OQY118" s="23"/>
      <c r="OQZ118" s="23"/>
      <c r="ORA118" s="23"/>
      <c r="ORB118" s="23"/>
      <c r="ORC118" s="23"/>
      <c r="ORD118" s="23"/>
      <c r="ORE118" s="23"/>
      <c r="ORF118" s="23"/>
      <c r="ORG118" s="23"/>
      <c r="ORH118" s="23"/>
      <c r="ORI118" s="23"/>
      <c r="ORJ118" s="23"/>
      <c r="ORK118" s="23"/>
      <c r="ORL118" s="23"/>
      <c r="ORM118" s="23"/>
      <c r="ORN118" s="23"/>
      <c r="ORO118" s="23"/>
      <c r="ORP118" s="23"/>
      <c r="ORQ118" s="23"/>
      <c r="ORR118" s="22"/>
      <c r="ORS118" s="23"/>
      <c r="ORT118" s="23"/>
      <c r="ORU118" s="23"/>
      <c r="ORV118" s="23"/>
      <c r="ORW118" s="23"/>
      <c r="ORX118" s="23"/>
      <c r="ORY118" s="23"/>
      <c r="ORZ118" s="23"/>
      <c r="OSA118" s="23"/>
      <c r="OSB118" s="23"/>
      <c r="OSC118" s="23"/>
      <c r="OSD118" s="23"/>
      <c r="OSE118" s="23"/>
      <c r="OSF118" s="23"/>
      <c r="OSG118" s="23"/>
      <c r="OSH118" s="23"/>
      <c r="OSI118" s="23"/>
      <c r="OSJ118" s="23"/>
      <c r="OSK118" s="23"/>
      <c r="OSL118" s="23"/>
      <c r="OSM118" s="23"/>
      <c r="OSN118" s="22"/>
      <c r="OSO118" s="23"/>
      <c r="OSP118" s="23"/>
      <c r="OSQ118" s="23"/>
      <c r="OSR118" s="23"/>
      <c r="OSS118" s="23"/>
      <c r="OST118" s="23"/>
      <c r="OSU118" s="23"/>
      <c r="OSV118" s="23"/>
      <c r="OSW118" s="23"/>
      <c r="OSX118" s="23"/>
      <c r="OSY118" s="23"/>
      <c r="OSZ118" s="23"/>
      <c r="OTA118" s="23"/>
      <c r="OTB118" s="23"/>
      <c r="OTC118" s="23"/>
      <c r="OTD118" s="23"/>
      <c r="OTE118" s="23"/>
      <c r="OTF118" s="23"/>
      <c r="OTG118" s="23"/>
      <c r="OTH118" s="23"/>
      <c r="OTI118" s="23"/>
      <c r="OTJ118" s="22"/>
      <c r="OTK118" s="23"/>
      <c r="OTL118" s="23"/>
      <c r="OTM118" s="23"/>
      <c r="OTN118" s="23"/>
      <c r="OTO118" s="23"/>
      <c r="OTP118" s="23"/>
      <c r="OTQ118" s="23"/>
      <c r="OTR118" s="23"/>
      <c r="OTS118" s="23"/>
      <c r="OTT118" s="23"/>
      <c r="OTU118" s="23"/>
      <c r="OTV118" s="23"/>
      <c r="OTW118" s="23"/>
      <c r="OTX118" s="23"/>
      <c r="OTY118" s="23"/>
      <c r="OTZ118" s="23"/>
      <c r="OUA118" s="23"/>
      <c r="OUB118" s="23"/>
      <c r="OUC118" s="23"/>
      <c r="OUD118" s="23"/>
      <c r="OUE118" s="23"/>
      <c r="OUF118" s="22"/>
      <c r="OUG118" s="23"/>
      <c r="OUH118" s="23"/>
      <c r="OUI118" s="23"/>
      <c r="OUJ118" s="23"/>
      <c r="OUK118" s="23"/>
      <c r="OUL118" s="23"/>
      <c r="OUM118" s="23"/>
      <c r="OUN118" s="23"/>
      <c r="OUO118" s="23"/>
      <c r="OUP118" s="23"/>
      <c r="OUQ118" s="23"/>
      <c r="OUR118" s="23"/>
      <c r="OUS118" s="23"/>
      <c r="OUT118" s="23"/>
      <c r="OUU118" s="23"/>
      <c r="OUV118" s="23"/>
      <c r="OUW118" s="23"/>
      <c r="OUX118" s="23"/>
      <c r="OUY118" s="23"/>
      <c r="OUZ118" s="23"/>
      <c r="OVA118" s="23"/>
      <c r="OVB118" s="22"/>
      <c r="OVC118" s="23"/>
      <c r="OVD118" s="23"/>
      <c r="OVE118" s="23"/>
      <c r="OVF118" s="23"/>
      <c r="OVG118" s="23"/>
      <c r="OVH118" s="23"/>
      <c r="OVI118" s="23"/>
      <c r="OVJ118" s="23"/>
      <c r="OVK118" s="23"/>
      <c r="OVL118" s="23"/>
      <c r="OVM118" s="23"/>
      <c r="OVN118" s="23"/>
      <c r="OVO118" s="23"/>
      <c r="OVP118" s="23"/>
      <c r="OVQ118" s="23"/>
      <c r="OVR118" s="23"/>
      <c r="OVS118" s="23"/>
      <c r="OVT118" s="23"/>
      <c r="OVU118" s="23"/>
      <c r="OVV118" s="23"/>
      <c r="OVW118" s="23"/>
      <c r="OVX118" s="22"/>
      <c r="OVY118" s="23"/>
      <c r="OVZ118" s="23"/>
      <c r="OWA118" s="23"/>
      <c r="OWB118" s="23"/>
      <c r="OWC118" s="23"/>
      <c r="OWD118" s="23"/>
      <c r="OWE118" s="23"/>
      <c r="OWF118" s="23"/>
      <c r="OWG118" s="23"/>
      <c r="OWH118" s="23"/>
      <c r="OWI118" s="23"/>
      <c r="OWJ118" s="23"/>
      <c r="OWK118" s="23"/>
      <c r="OWL118" s="23"/>
      <c r="OWM118" s="23"/>
      <c r="OWN118" s="23"/>
      <c r="OWO118" s="23"/>
      <c r="OWP118" s="23"/>
      <c r="OWQ118" s="23"/>
      <c r="OWR118" s="23"/>
      <c r="OWS118" s="23"/>
      <c r="OWT118" s="22"/>
      <c r="OWU118" s="23"/>
      <c r="OWV118" s="23"/>
      <c r="OWW118" s="23"/>
      <c r="OWX118" s="23"/>
      <c r="OWY118" s="23"/>
      <c r="OWZ118" s="23"/>
      <c r="OXA118" s="23"/>
      <c r="OXB118" s="23"/>
      <c r="OXC118" s="23"/>
      <c r="OXD118" s="23"/>
      <c r="OXE118" s="23"/>
      <c r="OXF118" s="23"/>
      <c r="OXG118" s="23"/>
      <c r="OXH118" s="23"/>
      <c r="OXI118" s="23"/>
      <c r="OXJ118" s="23"/>
      <c r="OXK118" s="23"/>
      <c r="OXL118" s="23"/>
      <c r="OXM118" s="23"/>
      <c r="OXN118" s="23"/>
      <c r="OXO118" s="23"/>
      <c r="OXP118" s="22"/>
      <c r="OXQ118" s="23"/>
      <c r="OXR118" s="23"/>
      <c r="OXS118" s="23"/>
      <c r="OXT118" s="23"/>
      <c r="OXU118" s="23"/>
      <c r="OXV118" s="23"/>
      <c r="OXW118" s="23"/>
      <c r="OXX118" s="23"/>
      <c r="OXY118" s="23"/>
      <c r="OXZ118" s="23"/>
      <c r="OYA118" s="23"/>
      <c r="OYB118" s="23"/>
      <c r="OYC118" s="23"/>
      <c r="OYD118" s="23"/>
      <c r="OYE118" s="23"/>
      <c r="OYF118" s="23"/>
      <c r="OYG118" s="23"/>
      <c r="OYH118" s="23"/>
      <c r="OYI118" s="23"/>
      <c r="OYJ118" s="23"/>
      <c r="OYK118" s="23"/>
      <c r="OYL118" s="22"/>
      <c r="OYM118" s="23"/>
      <c r="OYN118" s="23"/>
      <c r="OYO118" s="23"/>
      <c r="OYP118" s="23"/>
      <c r="OYQ118" s="23"/>
      <c r="OYR118" s="23"/>
      <c r="OYS118" s="23"/>
      <c r="OYT118" s="23"/>
      <c r="OYU118" s="23"/>
      <c r="OYV118" s="23"/>
      <c r="OYW118" s="23"/>
      <c r="OYX118" s="23"/>
      <c r="OYY118" s="23"/>
      <c r="OYZ118" s="23"/>
      <c r="OZA118" s="23"/>
      <c r="OZB118" s="23"/>
      <c r="OZC118" s="23"/>
      <c r="OZD118" s="23"/>
      <c r="OZE118" s="23"/>
      <c r="OZF118" s="23"/>
      <c r="OZG118" s="23"/>
      <c r="OZH118" s="22"/>
      <c r="OZI118" s="23"/>
      <c r="OZJ118" s="23"/>
      <c r="OZK118" s="23"/>
      <c r="OZL118" s="23"/>
      <c r="OZM118" s="23"/>
      <c r="OZN118" s="23"/>
      <c r="OZO118" s="23"/>
      <c r="OZP118" s="23"/>
      <c r="OZQ118" s="23"/>
      <c r="OZR118" s="23"/>
      <c r="OZS118" s="23"/>
      <c r="OZT118" s="23"/>
      <c r="OZU118" s="23"/>
      <c r="OZV118" s="23"/>
      <c r="OZW118" s="23"/>
      <c r="OZX118" s="23"/>
      <c r="OZY118" s="23"/>
      <c r="OZZ118" s="23"/>
      <c r="PAA118" s="23"/>
      <c r="PAB118" s="23"/>
      <c r="PAC118" s="23"/>
      <c r="PAD118" s="22"/>
      <c r="PAE118" s="23"/>
      <c r="PAF118" s="23"/>
      <c r="PAG118" s="23"/>
      <c r="PAH118" s="23"/>
      <c r="PAI118" s="23"/>
      <c r="PAJ118" s="23"/>
      <c r="PAK118" s="23"/>
      <c r="PAL118" s="23"/>
      <c r="PAM118" s="23"/>
      <c r="PAN118" s="23"/>
      <c r="PAO118" s="23"/>
      <c r="PAP118" s="23"/>
      <c r="PAQ118" s="23"/>
      <c r="PAR118" s="23"/>
      <c r="PAS118" s="23"/>
      <c r="PAT118" s="23"/>
      <c r="PAU118" s="23"/>
      <c r="PAV118" s="23"/>
      <c r="PAW118" s="23"/>
      <c r="PAX118" s="23"/>
      <c r="PAY118" s="23"/>
      <c r="PAZ118" s="22"/>
      <c r="PBA118" s="23"/>
      <c r="PBB118" s="23"/>
      <c r="PBC118" s="23"/>
      <c r="PBD118" s="23"/>
      <c r="PBE118" s="23"/>
      <c r="PBF118" s="23"/>
      <c r="PBG118" s="23"/>
      <c r="PBH118" s="23"/>
      <c r="PBI118" s="23"/>
      <c r="PBJ118" s="23"/>
      <c r="PBK118" s="23"/>
      <c r="PBL118" s="23"/>
      <c r="PBM118" s="23"/>
      <c r="PBN118" s="23"/>
      <c r="PBO118" s="23"/>
      <c r="PBP118" s="23"/>
      <c r="PBQ118" s="23"/>
      <c r="PBR118" s="23"/>
      <c r="PBS118" s="23"/>
      <c r="PBT118" s="23"/>
      <c r="PBU118" s="23"/>
      <c r="PBV118" s="22"/>
      <c r="PBW118" s="23"/>
      <c r="PBX118" s="23"/>
      <c r="PBY118" s="23"/>
      <c r="PBZ118" s="23"/>
      <c r="PCA118" s="23"/>
      <c r="PCB118" s="23"/>
      <c r="PCC118" s="23"/>
      <c r="PCD118" s="23"/>
      <c r="PCE118" s="23"/>
      <c r="PCF118" s="23"/>
      <c r="PCG118" s="23"/>
      <c r="PCH118" s="23"/>
      <c r="PCI118" s="23"/>
      <c r="PCJ118" s="23"/>
      <c r="PCK118" s="23"/>
      <c r="PCL118" s="23"/>
      <c r="PCM118" s="23"/>
      <c r="PCN118" s="23"/>
      <c r="PCO118" s="23"/>
      <c r="PCP118" s="23"/>
      <c r="PCQ118" s="23"/>
      <c r="PCR118" s="22"/>
      <c r="PCS118" s="23"/>
      <c r="PCT118" s="23"/>
      <c r="PCU118" s="23"/>
      <c r="PCV118" s="23"/>
      <c r="PCW118" s="23"/>
      <c r="PCX118" s="23"/>
      <c r="PCY118" s="23"/>
      <c r="PCZ118" s="23"/>
      <c r="PDA118" s="23"/>
      <c r="PDB118" s="23"/>
      <c r="PDC118" s="23"/>
      <c r="PDD118" s="23"/>
      <c r="PDE118" s="23"/>
      <c r="PDF118" s="23"/>
      <c r="PDG118" s="23"/>
      <c r="PDH118" s="23"/>
      <c r="PDI118" s="23"/>
      <c r="PDJ118" s="23"/>
      <c r="PDK118" s="23"/>
      <c r="PDL118" s="23"/>
      <c r="PDM118" s="23"/>
      <c r="PDN118" s="22"/>
      <c r="PDO118" s="23"/>
      <c r="PDP118" s="23"/>
      <c r="PDQ118" s="23"/>
      <c r="PDR118" s="23"/>
      <c r="PDS118" s="23"/>
      <c r="PDT118" s="23"/>
      <c r="PDU118" s="23"/>
      <c r="PDV118" s="23"/>
      <c r="PDW118" s="23"/>
      <c r="PDX118" s="23"/>
      <c r="PDY118" s="23"/>
      <c r="PDZ118" s="23"/>
      <c r="PEA118" s="23"/>
      <c r="PEB118" s="23"/>
      <c r="PEC118" s="23"/>
      <c r="PED118" s="23"/>
      <c r="PEE118" s="23"/>
      <c r="PEF118" s="23"/>
      <c r="PEG118" s="23"/>
      <c r="PEH118" s="23"/>
      <c r="PEI118" s="23"/>
      <c r="PEJ118" s="22"/>
      <c r="PEK118" s="23"/>
      <c r="PEL118" s="23"/>
      <c r="PEM118" s="23"/>
      <c r="PEN118" s="23"/>
      <c r="PEO118" s="23"/>
      <c r="PEP118" s="23"/>
      <c r="PEQ118" s="23"/>
      <c r="PER118" s="23"/>
      <c r="PES118" s="23"/>
      <c r="PET118" s="23"/>
      <c r="PEU118" s="23"/>
      <c r="PEV118" s="23"/>
      <c r="PEW118" s="23"/>
      <c r="PEX118" s="23"/>
      <c r="PEY118" s="23"/>
      <c r="PEZ118" s="23"/>
      <c r="PFA118" s="23"/>
      <c r="PFB118" s="23"/>
      <c r="PFC118" s="23"/>
      <c r="PFD118" s="23"/>
      <c r="PFE118" s="23"/>
      <c r="PFF118" s="22"/>
      <c r="PFG118" s="23"/>
      <c r="PFH118" s="23"/>
      <c r="PFI118" s="23"/>
      <c r="PFJ118" s="23"/>
      <c r="PFK118" s="23"/>
      <c r="PFL118" s="23"/>
      <c r="PFM118" s="23"/>
      <c r="PFN118" s="23"/>
      <c r="PFO118" s="23"/>
      <c r="PFP118" s="23"/>
      <c r="PFQ118" s="23"/>
      <c r="PFR118" s="23"/>
      <c r="PFS118" s="23"/>
      <c r="PFT118" s="23"/>
      <c r="PFU118" s="23"/>
      <c r="PFV118" s="23"/>
      <c r="PFW118" s="23"/>
      <c r="PFX118" s="23"/>
      <c r="PFY118" s="23"/>
      <c r="PFZ118" s="23"/>
      <c r="PGA118" s="23"/>
      <c r="PGB118" s="22"/>
      <c r="PGC118" s="23"/>
      <c r="PGD118" s="23"/>
      <c r="PGE118" s="23"/>
      <c r="PGF118" s="23"/>
      <c r="PGG118" s="23"/>
      <c r="PGH118" s="23"/>
      <c r="PGI118" s="23"/>
      <c r="PGJ118" s="23"/>
      <c r="PGK118" s="23"/>
      <c r="PGL118" s="23"/>
      <c r="PGM118" s="23"/>
      <c r="PGN118" s="23"/>
      <c r="PGO118" s="23"/>
      <c r="PGP118" s="23"/>
      <c r="PGQ118" s="23"/>
      <c r="PGR118" s="23"/>
      <c r="PGS118" s="23"/>
      <c r="PGT118" s="23"/>
      <c r="PGU118" s="23"/>
      <c r="PGV118" s="23"/>
      <c r="PGW118" s="23"/>
      <c r="PGX118" s="22"/>
      <c r="PGY118" s="23"/>
      <c r="PGZ118" s="23"/>
      <c r="PHA118" s="23"/>
      <c r="PHB118" s="23"/>
      <c r="PHC118" s="23"/>
      <c r="PHD118" s="23"/>
      <c r="PHE118" s="23"/>
      <c r="PHF118" s="23"/>
      <c r="PHG118" s="23"/>
      <c r="PHH118" s="23"/>
      <c r="PHI118" s="23"/>
      <c r="PHJ118" s="23"/>
      <c r="PHK118" s="23"/>
      <c r="PHL118" s="23"/>
      <c r="PHM118" s="23"/>
      <c r="PHN118" s="23"/>
      <c r="PHO118" s="23"/>
      <c r="PHP118" s="23"/>
      <c r="PHQ118" s="23"/>
      <c r="PHR118" s="23"/>
      <c r="PHS118" s="23"/>
      <c r="PHT118" s="22"/>
      <c r="PHU118" s="23"/>
      <c r="PHV118" s="23"/>
      <c r="PHW118" s="23"/>
      <c r="PHX118" s="23"/>
      <c r="PHY118" s="23"/>
      <c r="PHZ118" s="23"/>
      <c r="PIA118" s="23"/>
      <c r="PIB118" s="23"/>
      <c r="PIC118" s="23"/>
      <c r="PID118" s="23"/>
      <c r="PIE118" s="23"/>
      <c r="PIF118" s="23"/>
      <c r="PIG118" s="23"/>
      <c r="PIH118" s="23"/>
      <c r="PII118" s="23"/>
      <c r="PIJ118" s="23"/>
      <c r="PIK118" s="23"/>
      <c r="PIL118" s="23"/>
      <c r="PIM118" s="23"/>
      <c r="PIN118" s="23"/>
      <c r="PIO118" s="23"/>
      <c r="PIP118" s="22"/>
      <c r="PIQ118" s="23"/>
      <c r="PIR118" s="23"/>
      <c r="PIS118" s="23"/>
      <c r="PIT118" s="23"/>
      <c r="PIU118" s="23"/>
      <c r="PIV118" s="23"/>
      <c r="PIW118" s="23"/>
      <c r="PIX118" s="23"/>
      <c r="PIY118" s="23"/>
      <c r="PIZ118" s="23"/>
      <c r="PJA118" s="23"/>
      <c r="PJB118" s="23"/>
      <c r="PJC118" s="23"/>
      <c r="PJD118" s="23"/>
      <c r="PJE118" s="23"/>
      <c r="PJF118" s="23"/>
      <c r="PJG118" s="23"/>
      <c r="PJH118" s="23"/>
      <c r="PJI118" s="23"/>
      <c r="PJJ118" s="23"/>
      <c r="PJK118" s="23"/>
      <c r="PJL118" s="22"/>
      <c r="PJM118" s="23"/>
      <c r="PJN118" s="23"/>
      <c r="PJO118" s="23"/>
      <c r="PJP118" s="23"/>
      <c r="PJQ118" s="23"/>
      <c r="PJR118" s="23"/>
      <c r="PJS118" s="23"/>
      <c r="PJT118" s="23"/>
      <c r="PJU118" s="23"/>
      <c r="PJV118" s="23"/>
      <c r="PJW118" s="23"/>
      <c r="PJX118" s="23"/>
      <c r="PJY118" s="23"/>
      <c r="PJZ118" s="23"/>
      <c r="PKA118" s="23"/>
      <c r="PKB118" s="23"/>
      <c r="PKC118" s="23"/>
      <c r="PKD118" s="23"/>
      <c r="PKE118" s="23"/>
      <c r="PKF118" s="23"/>
      <c r="PKG118" s="23"/>
      <c r="PKH118" s="22"/>
      <c r="PKI118" s="23"/>
      <c r="PKJ118" s="23"/>
      <c r="PKK118" s="23"/>
      <c r="PKL118" s="23"/>
      <c r="PKM118" s="23"/>
      <c r="PKN118" s="23"/>
      <c r="PKO118" s="23"/>
      <c r="PKP118" s="23"/>
      <c r="PKQ118" s="23"/>
      <c r="PKR118" s="23"/>
      <c r="PKS118" s="23"/>
      <c r="PKT118" s="23"/>
      <c r="PKU118" s="23"/>
      <c r="PKV118" s="23"/>
      <c r="PKW118" s="23"/>
      <c r="PKX118" s="23"/>
      <c r="PKY118" s="23"/>
      <c r="PKZ118" s="23"/>
      <c r="PLA118" s="23"/>
      <c r="PLB118" s="23"/>
      <c r="PLC118" s="23"/>
      <c r="PLD118" s="22"/>
      <c r="PLE118" s="23"/>
      <c r="PLF118" s="23"/>
      <c r="PLG118" s="23"/>
      <c r="PLH118" s="23"/>
      <c r="PLI118" s="23"/>
      <c r="PLJ118" s="23"/>
      <c r="PLK118" s="23"/>
      <c r="PLL118" s="23"/>
      <c r="PLM118" s="23"/>
      <c r="PLN118" s="23"/>
      <c r="PLO118" s="23"/>
      <c r="PLP118" s="23"/>
      <c r="PLQ118" s="23"/>
      <c r="PLR118" s="23"/>
      <c r="PLS118" s="23"/>
      <c r="PLT118" s="23"/>
      <c r="PLU118" s="23"/>
      <c r="PLV118" s="23"/>
      <c r="PLW118" s="23"/>
      <c r="PLX118" s="23"/>
      <c r="PLY118" s="23"/>
      <c r="PLZ118" s="22"/>
      <c r="PMA118" s="23"/>
      <c r="PMB118" s="23"/>
      <c r="PMC118" s="23"/>
      <c r="PMD118" s="23"/>
      <c r="PME118" s="23"/>
      <c r="PMF118" s="23"/>
      <c r="PMG118" s="23"/>
      <c r="PMH118" s="23"/>
      <c r="PMI118" s="23"/>
      <c r="PMJ118" s="23"/>
      <c r="PMK118" s="23"/>
      <c r="PML118" s="23"/>
      <c r="PMM118" s="23"/>
      <c r="PMN118" s="23"/>
      <c r="PMO118" s="23"/>
      <c r="PMP118" s="23"/>
      <c r="PMQ118" s="23"/>
      <c r="PMR118" s="23"/>
      <c r="PMS118" s="23"/>
      <c r="PMT118" s="23"/>
      <c r="PMU118" s="23"/>
      <c r="PMV118" s="22"/>
      <c r="PMW118" s="23"/>
      <c r="PMX118" s="23"/>
      <c r="PMY118" s="23"/>
      <c r="PMZ118" s="23"/>
      <c r="PNA118" s="23"/>
      <c r="PNB118" s="23"/>
      <c r="PNC118" s="23"/>
      <c r="PND118" s="23"/>
      <c r="PNE118" s="23"/>
      <c r="PNF118" s="23"/>
      <c r="PNG118" s="23"/>
      <c r="PNH118" s="23"/>
      <c r="PNI118" s="23"/>
      <c r="PNJ118" s="23"/>
      <c r="PNK118" s="23"/>
      <c r="PNL118" s="23"/>
      <c r="PNM118" s="23"/>
      <c r="PNN118" s="23"/>
      <c r="PNO118" s="23"/>
      <c r="PNP118" s="23"/>
      <c r="PNQ118" s="23"/>
      <c r="PNR118" s="22"/>
      <c r="PNS118" s="23"/>
      <c r="PNT118" s="23"/>
      <c r="PNU118" s="23"/>
      <c r="PNV118" s="23"/>
      <c r="PNW118" s="23"/>
      <c r="PNX118" s="23"/>
      <c r="PNY118" s="23"/>
      <c r="PNZ118" s="23"/>
      <c r="POA118" s="23"/>
      <c r="POB118" s="23"/>
      <c r="POC118" s="23"/>
      <c r="POD118" s="23"/>
      <c r="POE118" s="23"/>
      <c r="POF118" s="23"/>
      <c r="POG118" s="23"/>
      <c r="POH118" s="23"/>
      <c r="POI118" s="23"/>
      <c r="POJ118" s="23"/>
      <c r="POK118" s="23"/>
      <c r="POL118" s="23"/>
      <c r="POM118" s="23"/>
      <c r="PON118" s="22"/>
      <c r="POO118" s="23"/>
      <c r="POP118" s="23"/>
      <c r="POQ118" s="23"/>
      <c r="POR118" s="23"/>
      <c r="POS118" s="23"/>
      <c r="POT118" s="23"/>
      <c r="POU118" s="23"/>
      <c r="POV118" s="23"/>
      <c r="POW118" s="23"/>
      <c r="POX118" s="23"/>
      <c r="POY118" s="23"/>
      <c r="POZ118" s="23"/>
      <c r="PPA118" s="23"/>
      <c r="PPB118" s="23"/>
      <c r="PPC118" s="23"/>
      <c r="PPD118" s="23"/>
      <c r="PPE118" s="23"/>
      <c r="PPF118" s="23"/>
      <c r="PPG118" s="23"/>
      <c r="PPH118" s="23"/>
      <c r="PPI118" s="23"/>
      <c r="PPJ118" s="22"/>
      <c r="PPK118" s="23"/>
      <c r="PPL118" s="23"/>
      <c r="PPM118" s="23"/>
      <c r="PPN118" s="23"/>
      <c r="PPO118" s="23"/>
      <c r="PPP118" s="23"/>
      <c r="PPQ118" s="23"/>
      <c r="PPR118" s="23"/>
      <c r="PPS118" s="23"/>
      <c r="PPT118" s="23"/>
      <c r="PPU118" s="23"/>
      <c r="PPV118" s="23"/>
      <c r="PPW118" s="23"/>
      <c r="PPX118" s="23"/>
      <c r="PPY118" s="23"/>
      <c r="PPZ118" s="23"/>
      <c r="PQA118" s="23"/>
      <c r="PQB118" s="23"/>
      <c r="PQC118" s="23"/>
      <c r="PQD118" s="23"/>
      <c r="PQE118" s="23"/>
      <c r="PQF118" s="22"/>
      <c r="PQG118" s="23"/>
      <c r="PQH118" s="23"/>
      <c r="PQI118" s="23"/>
      <c r="PQJ118" s="23"/>
      <c r="PQK118" s="23"/>
      <c r="PQL118" s="23"/>
      <c r="PQM118" s="23"/>
      <c r="PQN118" s="23"/>
      <c r="PQO118" s="23"/>
      <c r="PQP118" s="23"/>
      <c r="PQQ118" s="23"/>
      <c r="PQR118" s="23"/>
      <c r="PQS118" s="23"/>
      <c r="PQT118" s="23"/>
      <c r="PQU118" s="23"/>
      <c r="PQV118" s="23"/>
      <c r="PQW118" s="23"/>
      <c r="PQX118" s="23"/>
      <c r="PQY118" s="23"/>
      <c r="PQZ118" s="23"/>
      <c r="PRA118" s="23"/>
      <c r="PRB118" s="22"/>
      <c r="PRC118" s="23"/>
      <c r="PRD118" s="23"/>
      <c r="PRE118" s="23"/>
      <c r="PRF118" s="23"/>
      <c r="PRG118" s="23"/>
      <c r="PRH118" s="23"/>
      <c r="PRI118" s="23"/>
      <c r="PRJ118" s="23"/>
      <c r="PRK118" s="23"/>
      <c r="PRL118" s="23"/>
      <c r="PRM118" s="23"/>
      <c r="PRN118" s="23"/>
      <c r="PRO118" s="23"/>
      <c r="PRP118" s="23"/>
      <c r="PRQ118" s="23"/>
      <c r="PRR118" s="23"/>
      <c r="PRS118" s="23"/>
      <c r="PRT118" s="23"/>
      <c r="PRU118" s="23"/>
      <c r="PRV118" s="23"/>
      <c r="PRW118" s="23"/>
      <c r="PRX118" s="22"/>
      <c r="PRY118" s="23"/>
      <c r="PRZ118" s="23"/>
      <c r="PSA118" s="23"/>
      <c r="PSB118" s="23"/>
      <c r="PSC118" s="23"/>
      <c r="PSD118" s="23"/>
      <c r="PSE118" s="23"/>
      <c r="PSF118" s="23"/>
      <c r="PSG118" s="23"/>
      <c r="PSH118" s="23"/>
      <c r="PSI118" s="23"/>
      <c r="PSJ118" s="23"/>
      <c r="PSK118" s="23"/>
      <c r="PSL118" s="23"/>
      <c r="PSM118" s="23"/>
      <c r="PSN118" s="23"/>
      <c r="PSO118" s="23"/>
      <c r="PSP118" s="23"/>
      <c r="PSQ118" s="23"/>
      <c r="PSR118" s="23"/>
      <c r="PSS118" s="23"/>
      <c r="PST118" s="22"/>
      <c r="PSU118" s="23"/>
      <c r="PSV118" s="23"/>
      <c r="PSW118" s="23"/>
      <c r="PSX118" s="23"/>
      <c r="PSY118" s="23"/>
      <c r="PSZ118" s="23"/>
      <c r="PTA118" s="23"/>
      <c r="PTB118" s="23"/>
      <c r="PTC118" s="23"/>
      <c r="PTD118" s="23"/>
      <c r="PTE118" s="23"/>
      <c r="PTF118" s="23"/>
      <c r="PTG118" s="23"/>
      <c r="PTH118" s="23"/>
      <c r="PTI118" s="23"/>
      <c r="PTJ118" s="23"/>
      <c r="PTK118" s="23"/>
      <c r="PTL118" s="23"/>
      <c r="PTM118" s="23"/>
      <c r="PTN118" s="23"/>
      <c r="PTO118" s="23"/>
      <c r="PTP118" s="22"/>
      <c r="PTQ118" s="23"/>
      <c r="PTR118" s="23"/>
      <c r="PTS118" s="23"/>
      <c r="PTT118" s="23"/>
      <c r="PTU118" s="23"/>
      <c r="PTV118" s="23"/>
      <c r="PTW118" s="23"/>
      <c r="PTX118" s="23"/>
      <c r="PTY118" s="23"/>
      <c r="PTZ118" s="23"/>
      <c r="PUA118" s="23"/>
      <c r="PUB118" s="23"/>
      <c r="PUC118" s="23"/>
      <c r="PUD118" s="23"/>
      <c r="PUE118" s="23"/>
      <c r="PUF118" s="23"/>
      <c r="PUG118" s="23"/>
      <c r="PUH118" s="23"/>
      <c r="PUI118" s="23"/>
      <c r="PUJ118" s="23"/>
      <c r="PUK118" s="23"/>
      <c r="PUL118" s="22"/>
      <c r="PUM118" s="23"/>
      <c r="PUN118" s="23"/>
      <c r="PUO118" s="23"/>
      <c r="PUP118" s="23"/>
      <c r="PUQ118" s="23"/>
      <c r="PUR118" s="23"/>
      <c r="PUS118" s="23"/>
      <c r="PUT118" s="23"/>
      <c r="PUU118" s="23"/>
      <c r="PUV118" s="23"/>
      <c r="PUW118" s="23"/>
      <c r="PUX118" s="23"/>
      <c r="PUY118" s="23"/>
      <c r="PUZ118" s="23"/>
      <c r="PVA118" s="23"/>
      <c r="PVB118" s="23"/>
      <c r="PVC118" s="23"/>
      <c r="PVD118" s="23"/>
      <c r="PVE118" s="23"/>
      <c r="PVF118" s="23"/>
      <c r="PVG118" s="23"/>
      <c r="PVH118" s="22"/>
      <c r="PVI118" s="23"/>
      <c r="PVJ118" s="23"/>
      <c r="PVK118" s="23"/>
      <c r="PVL118" s="23"/>
      <c r="PVM118" s="23"/>
      <c r="PVN118" s="23"/>
      <c r="PVO118" s="23"/>
      <c r="PVP118" s="23"/>
      <c r="PVQ118" s="23"/>
      <c r="PVR118" s="23"/>
      <c r="PVS118" s="23"/>
      <c r="PVT118" s="23"/>
      <c r="PVU118" s="23"/>
      <c r="PVV118" s="23"/>
      <c r="PVW118" s="23"/>
      <c r="PVX118" s="23"/>
      <c r="PVY118" s="23"/>
      <c r="PVZ118" s="23"/>
      <c r="PWA118" s="23"/>
      <c r="PWB118" s="23"/>
      <c r="PWC118" s="23"/>
      <c r="PWD118" s="22"/>
      <c r="PWE118" s="23"/>
      <c r="PWF118" s="23"/>
      <c r="PWG118" s="23"/>
      <c r="PWH118" s="23"/>
      <c r="PWI118" s="23"/>
      <c r="PWJ118" s="23"/>
      <c r="PWK118" s="23"/>
      <c r="PWL118" s="23"/>
      <c r="PWM118" s="23"/>
      <c r="PWN118" s="23"/>
      <c r="PWO118" s="23"/>
      <c r="PWP118" s="23"/>
      <c r="PWQ118" s="23"/>
      <c r="PWR118" s="23"/>
      <c r="PWS118" s="23"/>
      <c r="PWT118" s="23"/>
      <c r="PWU118" s="23"/>
      <c r="PWV118" s="23"/>
      <c r="PWW118" s="23"/>
      <c r="PWX118" s="23"/>
      <c r="PWY118" s="23"/>
      <c r="PWZ118" s="22"/>
      <c r="PXA118" s="23"/>
      <c r="PXB118" s="23"/>
      <c r="PXC118" s="23"/>
      <c r="PXD118" s="23"/>
      <c r="PXE118" s="23"/>
      <c r="PXF118" s="23"/>
      <c r="PXG118" s="23"/>
      <c r="PXH118" s="23"/>
      <c r="PXI118" s="23"/>
      <c r="PXJ118" s="23"/>
      <c r="PXK118" s="23"/>
      <c r="PXL118" s="23"/>
      <c r="PXM118" s="23"/>
      <c r="PXN118" s="23"/>
      <c r="PXO118" s="23"/>
      <c r="PXP118" s="23"/>
      <c r="PXQ118" s="23"/>
      <c r="PXR118" s="23"/>
      <c r="PXS118" s="23"/>
      <c r="PXT118" s="23"/>
      <c r="PXU118" s="23"/>
      <c r="PXV118" s="22"/>
      <c r="PXW118" s="23"/>
      <c r="PXX118" s="23"/>
      <c r="PXY118" s="23"/>
      <c r="PXZ118" s="23"/>
      <c r="PYA118" s="23"/>
      <c r="PYB118" s="23"/>
      <c r="PYC118" s="23"/>
      <c r="PYD118" s="23"/>
      <c r="PYE118" s="23"/>
      <c r="PYF118" s="23"/>
      <c r="PYG118" s="23"/>
      <c r="PYH118" s="23"/>
      <c r="PYI118" s="23"/>
      <c r="PYJ118" s="23"/>
      <c r="PYK118" s="23"/>
      <c r="PYL118" s="23"/>
      <c r="PYM118" s="23"/>
      <c r="PYN118" s="23"/>
      <c r="PYO118" s="23"/>
      <c r="PYP118" s="23"/>
      <c r="PYQ118" s="23"/>
      <c r="PYR118" s="22"/>
      <c r="PYS118" s="23"/>
      <c r="PYT118" s="23"/>
      <c r="PYU118" s="23"/>
      <c r="PYV118" s="23"/>
      <c r="PYW118" s="23"/>
      <c r="PYX118" s="23"/>
      <c r="PYY118" s="23"/>
      <c r="PYZ118" s="23"/>
      <c r="PZA118" s="23"/>
      <c r="PZB118" s="23"/>
      <c r="PZC118" s="23"/>
      <c r="PZD118" s="23"/>
      <c r="PZE118" s="23"/>
      <c r="PZF118" s="23"/>
      <c r="PZG118" s="23"/>
      <c r="PZH118" s="23"/>
      <c r="PZI118" s="23"/>
      <c r="PZJ118" s="23"/>
      <c r="PZK118" s="23"/>
      <c r="PZL118" s="23"/>
      <c r="PZM118" s="23"/>
      <c r="PZN118" s="22"/>
      <c r="PZO118" s="23"/>
      <c r="PZP118" s="23"/>
      <c r="PZQ118" s="23"/>
      <c r="PZR118" s="23"/>
      <c r="PZS118" s="23"/>
      <c r="PZT118" s="23"/>
      <c r="PZU118" s="23"/>
      <c r="PZV118" s="23"/>
      <c r="PZW118" s="23"/>
      <c r="PZX118" s="23"/>
      <c r="PZY118" s="23"/>
      <c r="PZZ118" s="23"/>
      <c r="QAA118" s="23"/>
      <c r="QAB118" s="23"/>
      <c r="QAC118" s="23"/>
      <c r="QAD118" s="23"/>
      <c r="QAE118" s="23"/>
      <c r="QAF118" s="23"/>
      <c r="QAG118" s="23"/>
      <c r="QAH118" s="23"/>
      <c r="QAI118" s="23"/>
      <c r="QAJ118" s="22"/>
      <c r="QAK118" s="23"/>
      <c r="QAL118" s="23"/>
      <c r="QAM118" s="23"/>
      <c r="QAN118" s="23"/>
      <c r="QAO118" s="23"/>
      <c r="QAP118" s="23"/>
      <c r="QAQ118" s="23"/>
      <c r="QAR118" s="23"/>
      <c r="QAS118" s="23"/>
      <c r="QAT118" s="23"/>
      <c r="QAU118" s="23"/>
      <c r="QAV118" s="23"/>
      <c r="QAW118" s="23"/>
      <c r="QAX118" s="23"/>
      <c r="QAY118" s="23"/>
      <c r="QAZ118" s="23"/>
      <c r="QBA118" s="23"/>
      <c r="QBB118" s="23"/>
      <c r="QBC118" s="23"/>
      <c r="QBD118" s="23"/>
      <c r="QBE118" s="23"/>
      <c r="QBF118" s="22"/>
      <c r="QBG118" s="23"/>
      <c r="QBH118" s="23"/>
      <c r="QBI118" s="23"/>
      <c r="QBJ118" s="23"/>
      <c r="QBK118" s="23"/>
      <c r="QBL118" s="23"/>
      <c r="QBM118" s="23"/>
      <c r="QBN118" s="23"/>
      <c r="QBO118" s="23"/>
      <c r="QBP118" s="23"/>
      <c r="QBQ118" s="23"/>
      <c r="QBR118" s="23"/>
      <c r="QBS118" s="23"/>
      <c r="QBT118" s="23"/>
      <c r="QBU118" s="23"/>
      <c r="QBV118" s="23"/>
      <c r="QBW118" s="23"/>
      <c r="QBX118" s="23"/>
      <c r="QBY118" s="23"/>
      <c r="QBZ118" s="23"/>
      <c r="QCA118" s="23"/>
      <c r="QCB118" s="22"/>
      <c r="QCC118" s="23"/>
      <c r="QCD118" s="23"/>
      <c r="QCE118" s="23"/>
      <c r="QCF118" s="23"/>
      <c r="QCG118" s="23"/>
      <c r="QCH118" s="23"/>
      <c r="QCI118" s="23"/>
      <c r="QCJ118" s="23"/>
      <c r="QCK118" s="23"/>
      <c r="QCL118" s="23"/>
      <c r="QCM118" s="23"/>
      <c r="QCN118" s="23"/>
      <c r="QCO118" s="23"/>
      <c r="QCP118" s="23"/>
      <c r="QCQ118" s="23"/>
      <c r="QCR118" s="23"/>
      <c r="QCS118" s="23"/>
      <c r="QCT118" s="23"/>
      <c r="QCU118" s="23"/>
      <c r="QCV118" s="23"/>
      <c r="QCW118" s="23"/>
      <c r="QCX118" s="22"/>
      <c r="QCY118" s="23"/>
      <c r="QCZ118" s="23"/>
      <c r="QDA118" s="23"/>
      <c r="QDB118" s="23"/>
      <c r="QDC118" s="23"/>
      <c r="QDD118" s="23"/>
      <c r="QDE118" s="23"/>
      <c r="QDF118" s="23"/>
      <c r="QDG118" s="23"/>
      <c r="QDH118" s="23"/>
      <c r="QDI118" s="23"/>
      <c r="QDJ118" s="23"/>
      <c r="QDK118" s="23"/>
      <c r="QDL118" s="23"/>
      <c r="QDM118" s="23"/>
      <c r="QDN118" s="23"/>
      <c r="QDO118" s="23"/>
      <c r="QDP118" s="23"/>
      <c r="QDQ118" s="23"/>
      <c r="QDR118" s="23"/>
      <c r="QDS118" s="23"/>
      <c r="QDT118" s="22"/>
      <c r="QDU118" s="23"/>
      <c r="QDV118" s="23"/>
      <c r="QDW118" s="23"/>
      <c r="QDX118" s="23"/>
      <c r="QDY118" s="23"/>
      <c r="QDZ118" s="23"/>
      <c r="QEA118" s="23"/>
      <c r="QEB118" s="23"/>
      <c r="QEC118" s="23"/>
      <c r="QED118" s="23"/>
      <c r="QEE118" s="23"/>
      <c r="QEF118" s="23"/>
      <c r="QEG118" s="23"/>
      <c r="QEH118" s="23"/>
      <c r="QEI118" s="23"/>
      <c r="QEJ118" s="23"/>
      <c r="QEK118" s="23"/>
      <c r="QEL118" s="23"/>
      <c r="QEM118" s="23"/>
      <c r="QEN118" s="23"/>
      <c r="QEO118" s="23"/>
      <c r="QEP118" s="22"/>
      <c r="QEQ118" s="23"/>
      <c r="QER118" s="23"/>
      <c r="QES118" s="23"/>
      <c r="QET118" s="23"/>
      <c r="QEU118" s="23"/>
      <c r="QEV118" s="23"/>
      <c r="QEW118" s="23"/>
      <c r="QEX118" s="23"/>
      <c r="QEY118" s="23"/>
      <c r="QEZ118" s="23"/>
      <c r="QFA118" s="23"/>
      <c r="QFB118" s="23"/>
      <c r="QFC118" s="23"/>
      <c r="QFD118" s="23"/>
      <c r="QFE118" s="23"/>
      <c r="QFF118" s="23"/>
      <c r="QFG118" s="23"/>
      <c r="QFH118" s="23"/>
      <c r="QFI118" s="23"/>
      <c r="QFJ118" s="23"/>
      <c r="QFK118" s="23"/>
      <c r="QFL118" s="22"/>
      <c r="QFM118" s="23"/>
      <c r="QFN118" s="23"/>
      <c r="QFO118" s="23"/>
      <c r="QFP118" s="23"/>
      <c r="QFQ118" s="23"/>
      <c r="QFR118" s="23"/>
      <c r="QFS118" s="23"/>
      <c r="QFT118" s="23"/>
      <c r="QFU118" s="23"/>
      <c r="QFV118" s="23"/>
      <c r="QFW118" s="23"/>
      <c r="QFX118" s="23"/>
      <c r="QFY118" s="23"/>
      <c r="QFZ118" s="23"/>
      <c r="QGA118" s="23"/>
      <c r="QGB118" s="23"/>
      <c r="QGC118" s="23"/>
      <c r="QGD118" s="23"/>
      <c r="QGE118" s="23"/>
      <c r="QGF118" s="23"/>
      <c r="QGG118" s="23"/>
      <c r="QGH118" s="22"/>
      <c r="QGI118" s="23"/>
      <c r="QGJ118" s="23"/>
      <c r="QGK118" s="23"/>
      <c r="QGL118" s="23"/>
      <c r="QGM118" s="23"/>
      <c r="QGN118" s="23"/>
      <c r="QGO118" s="23"/>
      <c r="QGP118" s="23"/>
      <c r="QGQ118" s="23"/>
      <c r="QGR118" s="23"/>
      <c r="QGS118" s="23"/>
      <c r="QGT118" s="23"/>
      <c r="QGU118" s="23"/>
      <c r="QGV118" s="23"/>
      <c r="QGW118" s="23"/>
      <c r="QGX118" s="23"/>
      <c r="QGY118" s="23"/>
      <c r="QGZ118" s="23"/>
      <c r="QHA118" s="23"/>
      <c r="QHB118" s="23"/>
      <c r="QHC118" s="23"/>
      <c r="QHD118" s="22"/>
      <c r="QHE118" s="23"/>
      <c r="QHF118" s="23"/>
      <c r="QHG118" s="23"/>
      <c r="QHH118" s="23"/>
      <c r="QHI118" s="23"/>
      <c r="QHJ118" s="23"/>
      <c r="QHK118" s="23"/>
      <c r="QHL118" s="23"/>
      <c r="QHM118" s="23"/>
      <c r="QHN118" s="23"/>
      <c r="QHO118" s="23"/>
      <c r="QHP118" s="23"/>
      <c r="QHQ118" s="23"/>
      <c r="QHR118" s="23"/>
      <c r="QHS118" s="23"/>
      <c r="QHT118" s="23"/>
      <c r="QHU118" s="23"/>
      <c r="QHV118" s="23"/>
      <c r="QHW118" s="23"/>
      <c r="QHX118" s="23"/>
      <c r="QHY118" s="23"/>
      <c r="QHZ118" s="22"/>
      <c r="QIA118" s="23"/>
      <c r="QIB118" s="23"/>
      <c r="QIC118" s="23"/>
      <c r="QID118" s="23"/>
      <c r="QIE118" s="23"/>
      <c r="QIF118" s="23"/>
      <c r="QIG118" s="23"/>
      <c r="QIH118" s="23"/>
      <c r="QII118" s="23"/>
      <c r="QIJ118" s="23"/>
      <c r="QIK118" s="23"/>
      <c r="QIL118" s="23"/>
      <c r="QIM118" s="23"/>
      <c r="QIN118" s="23"/>
      <c r="QIO118" s="23"/>
      <c r="QIP118" s="23"/>
      <c r="QIQ118" s="23"/>
      <c r="QIR118" s="23"/>
      <c r="QIS118" s="23"/>
      <c r="QIT118" s="23"/>
      <c r="QIU118" s="23"/>
      <c r="QIV118" s="22"/>
      <c r="QIW118" s="23"/>
      <c r="QIX118" s="23"/>
      <c r="QIY118" s="23"/>
      <c r="QIZ118" s="23"/>
      <c r="QJA118" s="23"/>
      <c r="QJB118" s="23"/>
      <c r="QJC118" s="23"/>
      <c r="QJD118" s="23"/>
      <c r="QJE118" s="23"/>
      <c r="QJF118" s="23"/>
      <c r="QJG118" s="23"/>
      <c r="QJH118" s="23"/>
      <c r="QJI118" s="23"/>
      <c r="QJJ118" s="23"/>
      <c r="QJK118" s="23"/>
      <c r="QJL118" s="23"/>
      <c r="QJM118" s="23"/>
      <c r="QJN118" s="23"/>
      <c r="QJO118" s="23"/>
      <c r="QJP118" s="23"/>
      <c r="QJQ118" s="23"/>
      <c r="QJR118" s="22"/>
      <c r="QJS118" s="23"/>
      <c r="QJT118" s="23"/>
      <c r="QJU118" s="23"/>
      <c r="QJV118" s="23"/>
      <c r="QJW118" s="23"/>
      <c r="QJX118" s="23"/>
      <c r="QJY118" s="23"/>
      <c r="QJZ118" s="23"/>
      <c r="QKA118" s="23"/>
      <c r="QKB118" s="23"/>
      <c r="QKC118" s="23"/>
      <c r="QKD118" s="23"/>
      <c r="QKE118" s="23"/>
      <c r="QKF118" s="23"/>
      <c r="QKG118" s="23"/>
      <c r="QKH118" s="23"/>
      <c r="QKI118" s="23"/>
      <c r="QKJ118" s="23"/>
      <c r="QKK118" s="23"/>
      <c r="QKL118" s="23"/>
      <c r="QKM118" s="23"/>
      <c r="QKN118" s="22"/>
      <c r="QKO118" s="23"/>
      <c r="QKP118" s="23"/>
      <c r="QKQ118" s="23"/>
      <c r="QKR118" s="23"/>
      <c r="QKS118" s="23"/>
      <c r="QKT118" s="23"/>
      <c r="QKU118" s="23"/>
      <c r="QKV118" s="23"/>
      <c r="QKW118" s="23"/>
      <c r="QKX118" s="23"/>
      <c r="QKY118" s="23"/>
      <c r="QKZ118" s="23"/>
      <c r="QLA118" s="23"/>
      <c r="QLB118" s="23"/>
      <c r="QLC118" s="23"/>
      <c r="QLD118" s="23"/>
      <c r="QLE118" s="23"/>
      <c r="QLF118" s="23"/>
      <c r="QLG118" s="23"/>
      <c r="QLH118" s="23"/>
      <c r="QLI118" s="23"/>
      <c r="QLJ118" s="22"/>
      <c r="QLK118" s="23"/>
      <c r="QLL118" s="23"/>
      <c r="QLM118" s="23"/>
      <c r="QLN118" s="23"/>
      <c r="QLO118" s="23"/>
      <c r="QLP118" s="23"/>
      <c r="QLQ118" s="23"/>
      <c r="QLR118" s="23"/>
      <c r="QLS118" s="23"/>
      <c r="QLT118" s="23"/>
      <c r="QLU118" s="23"/>
      <c r="QLV118" s="23"/>
      <c r="QLW118" s="23"/>
      <c r="QLX118" s="23"/>
      <c r="QLY118" s="23"/>
      <c r="QLZ118" s="23"/>
      <c r="QMA118" s="23"/>
      <c r="QMB118" s="23"/>
      <c r="QMC118" s="23"/>
      <c r="QMD118" s="23"/>
      <c r="QME118" s="23"/>
      <c r="QMF118" s="22"/>
      <c r="QMG118" s="23"/>
      <c r="QMH118" s="23"/>
      <c r="QMI118" s="23"/>
      <c r="QMJ118" s="23"/>
      <c r="QMK118" s="23"/>
      <c r="QML118" s="23"/>
      <c r="QMM118" s="23"/>
      <c r="QMN118" s="23"/>
      <c r="QMO118" s="23"/>
      <c r="QMP118" s="23"/>
      <c r="QMQ118" s="23"/>
      <c r="QMR118" s="23"/>
      <c r="QMS118" s="23"/>
      <c r="QMT118" s="23"/>
      <c r="QMU118" s="23"/>
      <c r="QMV118" s="23"/>
      <c r="QMW118" s="23"/>
      <c r="QMX118" s="23"/>
      <c r="QMY118" s="23"/>
      <c r="QMZ118" s="23"/>
      <c r="QNA118" s="23"/>
      <c r="QNB118" s="22"/>
      <c r="QNC118" s="23"/>
      <c r="QND118" s="23"/>
      <c r="QNE118" s="23"/>
      <c r="QNF118" s="23"/>
      <c r="QNG118" s="23"/>
      <c r="QNH118" s="23"/>
      <c r="QNI118" s="23"/>
      <c r="QNJ118" s="23"/>
      <c r="QNK118" s="23"/>
      <c r="QNL118" s="23"/>
      <c r="QNM118" s="23"/>
      <c r="QNN118" s="23"/>
      <c r="QNO118" s="23"/>
      <c r="QNP118" s="23"/>
      <c r="QNQ118" s="23"/>
      <c r="QNR118" s="23"/>
      <c r="QNS118" s="23"/>
      <c r="QNT118" s="23"/>
      <c r="QNU118" s="23"/>
      <c r="QNV118" s="23"/>
      <c r="QNW118" s="23"/>
      <c r="QNX118" s="22"/>
      <c r="QNY118" s="23"/>
      <c r="QNZ118" s="23"/>
      <c r="QOA118" s="23"/>
      <c r="QOB118" s="23"/>
      <c r="QOC118" s="23"/>
      <c r="QOD118" s="23"/>
      <c r="QOE118" s="23"/>
      <c r="QOF118" s="23"/>
      <c r="QOG118" s="23"/>
      <c r="QOH118" s="23"/>
      <c r="QOI118" s="23"/>
      <c r="QOJ118" s="23"/>
      <c r="QOK118" s="23"/>
      <c r="QOL118" s="23"/>
      <c r="QOM118" s="23"/>
      <c r="QON118" s="23"/>
      <c r="QOO118" s="23"/>
      <c r="QOP118" s="23"/>
      <c r="QOQ118" s="23"/>
      <c r="QOR118" s="23"/>
      <c r="QOS118" s="23"/>
      <c r="QOT118" s="22"/>
      <c r="QOU118" s="23"/>
      <c r="QOV118" s="23"/>
      <c r="QOW118" s="23"/>
      <c r="QOX118" s="23"/>
      <c r="QOY118" s="23"/>
      <c r="QOZ118" s="23"/>
      <c r="QPA118" s="23"/>
      <c r="QPB118" s="23"/>
      <c r="QPC118" s="23"/>
      <c r="QPD118" s="23"/>
      <c r="QPE118" s="23"/>
      <c r="QPF118" s="23"/>
      <c r="QPG118" s="23"/>
      <c r="QPH118" s="23"/>
      <c r="QPI118" s="23"/>
      <c r="QPJ118" s="23"/>
      <c r="QPK118" s="23"/>
      <c r="QPL118" s="23"/>
      <c r="QPM118" s="23"/>
      <c r="QPN118" s="23"/>
      <c r="QPO118" s="23"/>
      <c r="QPP118" s="22"/>
      <c r="QPQ118" s="23"/>
      <c r="QPR118" s="23"/>
      <c r="QPS118" s="23"/>
      <c r="QPT118" s="23"/>
      <c r="QPU118" s="23"/>
      <c r="QPV118" s="23"/>
      <c r="QPW118" s="23"/>
      <c r="QPX118" s="23"/>
      <c r="QPY118" s="23"/>
      <c r="QPZ118" s="23"/>
      <c r="QQA118" s="23"/>
      <c r="QQB118" s="23"/>
      <c r="QQC118" s="23"/>
      <c r="QQD118" s="23"/>
      <c r="QQE118" s="23"/>
      <c r="QQF118" s="23"/>
      <c r="QQG118" s="23"/>
      <c r="QQH118" s="23"/>
      <c r="QQI118" s="23"/>
      <c r="QQJ118" s="23"/>
      <c r="QQK118" s="23"/>
      <c r="QQL118" s="22"/>
      <c r="QQM118" s="23"/>
      <c r="QQN118" s="23"/>
      <c r="QQO118" s="23"/>
      <c r="QQP118" s="23"/>
      <c r="QQQ118" s="23"/>
      <c r="QQR118" s="23"/>
      <c r="QQS118" s="23"/>
      <c r="QQT118" s="23"/>
      <c r="QQU118" s="23"/>
      <c r="QQV118" s="23"/>
      <c r="QQW118" s="23"/>
      <c r="QQX118" s="23"/>
      <c r="QQY118" s="23"/>
      <c r="QQZ118" s="23"/>
      <c r="QRA118" s="23"/>
      <c r="QRB118" s="23"/>
      <c r="QRC118" s="23"/>
      <c r="QRD118" s="23"/>
      <c r="QRE118" s="23"/>
      <c r="QRF118" s="23"/>
      <c r="QRG118" s="23"/>
      <c r="QRH118" s="22"/>
      <c r="QRI118" s="23"/>
      <c r="QRJ118" s="23"/>
      <c r="QRK118" s="23"/>
      <c r="QRL118" s="23"/>
      <c r="QRM118" s="23"/>
      <c r="QRN118" s="23"/>
      <c r="QRO118" s="23"/>
      <c r="QRP118" s="23"/>
      <c r="QRQ118" s="23"/>
      <c r="QRR118" s="23"/>
      <c r="QRS118" s="23"/>
      <c r="QRT118" s="23"/>
      <c r="QRU118" s="23"/>
      <c r="QRV118" s="23"/>
      <c r="QRW118" s="23"/>
      <c r="QRX118" s="23"/>
      <c r="QRY118" s="23"/>
      <c r="QRZ118" s="23"/>
      <c r="QSA118" s="23"/>
      <c r="QSB118" s="23"/>
      <c r="QSC118" s="23"/>
      <c r="QSD118" s="22"/>
      <c r="QSE118" s="23"/>
      <c r="QSF118" s="23"/>
      <c r="QSG118" s="23"/>
      <c r="QSH118" s="23"/>
      <c r="QSI118" s="23"/>
      <c r="QSJ118" s="23"/>
      <c r="QSK118" s="23"/>
      <c r="QSL118" s="23"/>
      <c r="QSM118" s="23"/>
      <c r="QSN118" s="23"/>
      <c r="QSO118" s="23"/>
      <c r="QSP118" s="23"/>
      <c r="QSQ118" s="23"/>
      <c r="QSR118" s="23"/>
      <c r="QSS118" s="23"/>
      <c r="QST118" s="23"/>
      <c r="QSU118" s="23"/>
      <c r="QSV118" s="23"/>
      <c r="QSW118" s="23"/>
      <c r="QSX118" s="23"/>
      <c r="QSY118" s="23"/>
      <c r="QSZ118" s="22"/>
      <c r="QTA118" s="23"/>
      <c r="QTB118" s="23"/>
      <c r="QTC118" s="23"/>
      <c r="QTD118" s="23"/>
      <c r="QTE118" s="23"/>
      <c r="QTF118" s="23"/>
      <c r="QTG118" s="23"/>
      <c r="QTH118" s="23"/>
      <c r="QTI118" s="23"/>
      <c r="QTJ118" s="23"/>
      <c r="QTK118" s="23"/>
      <c r="QTL118" s="23"/>
      <c r="QTM118" s="23"/>
      <c r="QTN118" s="23"/>
      <c r="QTO118" s="23"/>
      <c r="QTP118" s="23"/>
      <c r="QTQ118" s="23"/>
      <c r="QTR118" s="23"/>
      <c r="QTS118" s="23"/>
      <c r="QTT118" s="23"/>
      <c r="QTU118" s="23"/>
      <c r="QTV118" s="22"/>
      <c r="QTW118" s="23"/>
      <c r="QTX118" s="23"/>
      <c r="QTY118" s="23"/>
      <c r="QTZ118" s="23"/>
      <c r="QUA118" s="23"/>
      <c r="QUB118" s="23"/>
      <c r="QUC118" s="23"/>
      <c r="QUD118" s="23"/>
      <c r="QUE118" s="23"/>
      <c r="QUF118" s="23"/>
      <c r="QUG118" s="23"/>
      <c r="QUH118" s="23"/>
      <c r="QUI118" s="23"/>
      <c r="QUJ118" s="23"/>
      <c r="QUK118" s="23"/>
      <c r="QUL118" s="23"/>
      <c r="QUM118" s="23"/>
      <c r="QUN118" s="23"/>
      <c r="QUO118" s="23"/>
      <c r="QUP118" s="23"/>
      <c r="QUQ118" s="23"/>
      <c r="QUR118" s="22"/>
      <c r="QUS118" s="23"/>
      <c r="QUT118" s="23"/>
      <c r="QUU118" s="23"/>
      <c r="QUV118" s="23"/>
      <c r="QUW118" s="23"/>
      <c r="QUX118" s="23"/>
      <c r="QUY118" s="23"/>
      <c r="QUZ118" s="23"/>
      <c r="QVA118" s="23"/>
      <c r="QVB118" s="23"/>
      <c r="QVC118" s="23"/>
      <c r="QVD118" s="23"/>
      <c r="QVE118" s="23"/>
      <c r="QVF118" s="23"/>
      <c r="QVG118" s="23"/>
      <c r="QVH118" s="23"/>
      <c r="QVI118" s="23"/>
      <c r="QVJ118" s="23"/>
      <c r="QVK118" s="23"/>
      <c r="QVL118" s="23"/>
      <c r="QVM118" s="23"/>
      <c r="QVN118" s="22"/>
      <c r="QVO118" s="23"/>
      <c r="QVP118" s="23"/>
      <c r="QVQ118" s="23"/>
      <c r="QVR118" s="23"/>
      <c r="QVS118" s="23"/>
      <c r="QVT118" s="23"/>
      <c r="QVU118" s="23"/>
      <c r="QVV118" s="23"/>
      <c r="QVW118" s="23"/>
      <c r="QVX118" s="23"/>
      <c r="QVY118" s="23"/>
      <c r="QVZ118" s="23"/>
      <c r="QWA118" s="23"/>
      <c r="QWB118" s="23"/>
      <c r="QWC118" s="23"/>
      <c r="QWD118" s="23"/>
      <c r="QWE118" s="23"/>
      <c r="QWF118" s="23"/>
      <c r="QWG118" s="23"/>
      <c r="QWH118" s="23"/>
      <c r="QWI118" s="23"/>
      <c r="QWJ118" s="22"/>
      <c r="QWK118" s="23"/>
      <c r="QWL118" s="23"/>
      <c r="QWM118" s="23"/>
      <c r="QWN118" s="23"/>
      <c r="QWO118" s="23"/>
      <c r="QWP118" s="23"/>
      <c r="QWQ118" s="23"/>
      <c r="QWR118" s="23"/>
      <c r="QWS118" s="23"/>
      <c r="QWT118" s="23"/>
      <c r="QWU118" s="23"/>
      <c r="QWV118" s="23"/>
      <c r="QWW118" s="23"/>
      <c r="QWX118" s="23"/>
      <c r="QWY118" s="23"/>
      <c r="QWZ118" s="23"/>
      <c r="QXA118" s="23"/>
      <c r="QXB118" s="23"/>
      <c r="QXC118" s="23"/>
      <c r="QXD118" s="23"/>
      <c r="QXE118" s="23"/>
      <c r="QXF118" s="22"/>
      <c r="QXG118" s="23"/>
      <c r="QXH118" s="23"/>
      <c r="QXI118" s="23"/>
      <c r="QXJ118" s="23"/>
      <c r="QXK118" s="23"/>
      <c r="QXL118" s="23"/>
      <c r="QXM118" s="23"/>
      <c r="QXN118" s="23"/>
      <c r="QXO118" s="23"/>
      <c r="QXP118" s="23"/>
      <c r="QXQ118" s="23"/>
      <c r="QXR118" s="23"/>
      <c r="QXS118" s="23"/>
      <c r="QXT118" s="23"/>
      <c r="QXU118" s="23"/>
      <c r="QXV118" s="23"/>
      <c r="QXW118" s="23"/>
      <c r="QXX118" s="23"/>
      <c r="QXY118" s="23"/>
      <c r="QXZ118" s="23"/>
      <c r="QYA118" s="23"/>
      <c r="QYB118" s="22"/>
      <c r="QYC118" s="23"/>
      <c r="QYD118" s="23"/>
      <c r="QYE118" s="23"/>
      <c r="QYF118" s="23"/>
      <c r="QYG118" s="23"/>
      <c r="QYH118" s="23"/>
      <c r="QYI118" s="23"/>
      <c r="QYJ118" s="23"/>
      <c r="QYK118" s="23"/>
      <c r="QYL118" s="23"/>
      <c r="QYM118" s="23"/>
      <c r="QYN118" s="23"/>
      <c r="QYO118" s="23"/>
      <c r="QYP118" s="23"/>
      <c r="QYQ118" s="23"/>
      <c r="QYR118" s="23"/>
      <c r="QYS118" s="23"/>
      <c r="QYT118" s="23"/>
      <c r="QYU118" s="23"/>
      <c r="QYV118" s="23"/>
      <c r="QYW118" s="23"/>
      <c r="QYX118" s="22"/>
      <c r="QYY118" s="23"/>
      <c r="QYZ118" s="23"/>
      <c r="QZA118" s="23"/>
      <c r="QZB118" s="23"/>
      <c r="QZC118" s="23"/>
      <c r="QZD118" s="23"/>
      <c r="QZE118" s="23"/>
      <c r="QZF118" s="23"/>
      <c r="QZG118" s="23"/>
      <c r="QZH118" s="23"/>
      <c r="QZI118" s="23"/>
      <c r="QZJ118" s="23"/>
      <c r="QZK118" s="23"/>
      <c r="QZL118" s="23"/>
      <c r="QZM118" s="23"/>
      <c r="QZN118" s="23"/>
      <c r="QZO118" s="23"/>
      <c r="QZP118" s="23"/>
      <c r="QZQ118" s="23"/>
      <c r="QZR118" s="23"/>
      <c r="QZS118" s="23"/>
      <c r="QZT118" s="22"/>
      <c r="QZU118" s="23"/>
      <c r="QZV118" s="23"/>
      <c r="QZW118" s="23"/>
      <c r="QZX118" s="23"/>
      <c r="QZY118" s="23"/>
      <c r="QZZ118" s="23"/>
      <c r="RAA118" s="23"/>
      <c r="RAB118" s="23"/>
      <c r="RAC118" s="23"/>
      <c r="RAD118" s="23"/>
      <c r="RAE118" s="23"/>
      <c r="RAF118" s="23"/>
      <c r="RAG118" s="23"/>
      <c r="RAH118" s="23"/>
      <c r="RAI118" s="23"/>
      <c r="RAJ118" s="23"/>
      <c r="RAK118" s="23"/>
      <c r="RAL118" s="23"/>
      <c r="RAM118" s="23"/>
      <c r="RAN118" s="23"/>
      <c r="RAO118" s="23"/>
      <c r="RAP118" s="22"/>
      <c r="RAQ118" s="23"/>
      <c r="RAR118" s="23"/>
      <c r="RAS118" s="23"/>
      <c r="RAT118" s="23"/>
      <c r="RAU118" s="23"/>
      <c r="RAV118" s="23"/>
      <c r="RAW118" s="23"/>
      <c r="RAX118" s="23"/>
      <c r="RAY118" s="23"/>
      <c r="RAZ118" s="23"/>
      <c r="RBA118" s="23"/>
      <c r="RBB118" s="23"/>
      <c r="RBC118" s="23"/>
      <c r="RBD118" s="23"/>
      <c r="RBE118" s="23"/>
      <c r="RBF118" s="23"/>
      <c r="RBG118" s="23"/>
      <c r="RBH118" s="23"/>
      <c r="RBI118" s="23"/>
      <c r="RBJ118" s="23"/>
      <c r="RBK118" s="23"/>
      <c r="RBL118" s="22"/>
      <c r="RBM118" s="23"/>
      <c r="RBN118" s="23"/>
      <c r="RBO118" s="23"/>
      <c r="RBP118" s="23"/>
      <c r="RBQ118" s="23"/>
      <c r="RBR118" s="23"/>
      <c r="RBS118" s="23"/>
      <c r="RBT118" s="23"/>
      <c r="RBU118" s="23"/>
      <c r="RBV118" s="23"/>
      <c r="RBW118" s="23"/>
      <c r="RBX118" s="23"/>
      <c r="RBY118" s="23"/>
      <c r="RBZ118" s="23"/>
      <c r="RCA118" s="23"/>
      <c r="RCB118" s="23"/>
      <c r="RCC118" s="23"/>
      <c r="RCD118" s="23"/>
      <c r="RCE118" s="23"/>
      <c r="RCF118" s="23"/>
      <c r="RCG118" s="23"/>
      <c r="RCH118" s="22"/>
      <c r="RCI118" s="23"/>
      <c r="RCJ118" s="23"/>
      <c r="RCK118" s="23"/>
      <c r="RCL118" s="23"/>
      <c r="RCM118" s="23"/>
      <c r="RCN118" s="23"/>
      <c r="RCO118" s="23"/>
      <c r="RCP118" s="23"/>
      <c r="RCQ118" s="23"/>
      <c r="RCR118" s="23"/>
      <c r="RCS118" s="23"/>
      <c r="RCT118" s="23"/>
      <c r="RCU118" s="23"/>
      <c r="RCV118" s="23"/>
      <c r="RCW118" s="23"/>
      <c r="RCX118" s="23"/>
      <c r="RCY118" s="23"/>
      <c r="RCZ118" s="23"/>
      <c r="RDA118" s="23"/>
      <c r="RDB118" s="23"/>
      <c r="RDC118" s="23"/>
      <c r="RDD118" s="22"/>
      <c r="RDE118" s="23"/>
      <c r="RDF118" s="23"/>
      <c r="RDG118" s="23"/>
      <c r="RDH118" s="23"/>
      <c r="RDI118" s="23"/>
      <c r="RDJ118" s="23"/>
      <c r="RDK118" s="23"/>
      <c r="RDL118" s="23"/>
      <c r="RDM118" s="23"/>
      <c r="RDN118" s="23"/>
      <c r="RDO118" s="23"/>
      <c r="RDP118" s="23"/>
      <c r="RDQ118" s="23"/>
      <c r="RDR118" s="23"/>
      <c r="RDS118" s="23"/>
      <c r="RDT118" s="23"/>
      <c r="RDU118" s="23"/>
      <c r="RDV118" s="23"/>
      <c r="RDW118" s="23"/>
      <c r="RDX118" s="23"/>
      <c r="RDY118" s="23"/>
      <c r="RDZ118" s="22"/>
      <c r="REA118" s="23"/>
      <c r="REB118" s="23"/>
      <c r="REC118" s="23"/>
      <c r="RED118" s="23"/>
      <c r="REE118" s="23"/>
      <c r="REF118" s="23"/>
      <c r="REG118" s="23"/>
      <c r="REH118" s="23"/>
      <c r="REI118" s="23"/>
      <c r="REJ118" s="23"/>
      <c r="REK118" s="23"/>
      <c r="REL118" s="23"/>
      <c r="REM118" s="23"/>
      <c r="REN118" s="23"/>
      <c r="REO118" s="23"/>
      <c r="REP118" s="23"/>
      <c r="REQ118" s="23"/>
      <c r="RER118" s="23"/>
      <c r="RES118" s="23"/>
      <c r="RET118" s="23"/>
      <c r="REU118" s="23"/>
      <c r="REV118" s="22"/>
      <c r="REW118" s="23"/>
      <c r="REX118" s="23"/>
      <c r="REY118" s="23"/>
      <c r="REZ118" s="23"/>
      <c r="RFA118" s="23"/>
      <c r="RFB118" s="23"/>
      <c r="RFC118" s="23"/>
      <c r="RFD118" s="23"/>
      <c r="RFE118" s="23"/>
      <c r="RFF118" s="23"/>
      <c r="RFG118" s="23"/>
      <c r="RFH118" s="23"/>
      <c r="RFI118" s="23"/>
      <c r="RFJ118" s="23"/>
      <c r="RFK118" s="23"/>
      <c r="RFL118" s="23"/>
      <c r="RFM118" s="23"/>
      <c r="RFN118" s="23"/>
      <c r="RFO118" s="23"/>
      <c r="RFP118" s="23"/>
      <c r="RFQ118" s="23"/>
      <c r="RFR118" s="22"/>
      <c r="RFS118" s="23"/>
      <c r="RFT118" s="23"/>
      <c r="RFU118" s="23"/>
      <c r="RFV118" s="23"/>
      <c r="RFW118" s="23"/>
      <c r="RFX118" s="23"/>
      <c r="RFY118" s="23"/>
      <c r="RFZ118" s="23"/>
      <c r="RGA118" s="23"/>
      <c r="RGB118" s="23"/>
      <c r="RGC118" s="23"/>
      <c r="RGD118" s="23"/>
      <c r="RGE118" s="23"/>
      <c r="RGF118" s="23"/>
      <c r="RGG118" s="23"/>
      <c r="RGH118" s="23"/>
      <c r="RGI118" s="23"/>
      <c r="RGJ118" s="23"/>
      <c r="RGK118" s="23"/>
      <c r="RGL118" s="23"/>
      <c r="RGM118" s="23"/>
      <c r="RGN118" s="22"/>
      <c r="RGO118" s="23"/>
      <c r="RGP118" s="23"/>
      <c r="RGQ118" s="23"/>
      <c r="RGR118" s="23"/>
      <c r="RGS118" s="23"/>
      <c r="RGT118" s="23"/>
      <c r="RGU118" s="23"/>
      <c r="RGV118" s="23"/>
      <c r="RGW118" s="23"/>
      <c r="RGX118" s="23"/>
      <c r="RGY118" s="23"/>
      <c r="RGZ118" s="23"/>
      <c r="RHA118" s="23"/>
      <c r="RHB118" s="23"/>
      <c r="RHC118" s="23"/>
      <c r="RHD118" s="23"/>
      <c r="RHE118" s="23"/>
      <c r="RHF118" s="23"/>
      <c r="RHG118" s="23"/>
      <c r="RHH118" s="23"/>
      <c r="RHI118" s="23"/>
      <c r="RHJ118" s="22"/>
      <c r="RHK118" s="23"/>
      <c r="RHL118" s="23"/>
      <c r="RHM118" s="23"/>
      <c r="RHN118" s="23"/>
      <c r="RHO118" s="23"/>
      <c r="RHP118" s="23"/>
      <c r="RHQ118" s="23"/>
      <c r="RHR118" s="23"/>
      <c r="RHS118" s="23"/>
      <c r="RHT118" s="23"/>
      <c r="RHU118" s="23"/>
      <c r="RHV118" s="23"/>
      <c r="RHW118" s="23"/>
      <c r="RHX118" s="23"/>
      <c r="RHY118" s="23"/>
      <c r="RHZ118" s="23"/>
      <c r="RIA118" s="23"/>
      <c r="RIB118" s="23"/>
      <c r="RIC118" s="23"/>
      <c r="RID118" s="23"/>
      <c r="RIE118" s="23"/>
      <c r="RIF118" s="22"/>
      <c r="RIG118" s="23"/>
      <c r="RIH118" s="23"/>
      <c r="RII118" s="23"/>
      <c r="RIJ118" s="23"/>
      <c r="RIK118" s="23"/>
      <c r="RIL118" s="23"/>
      <c r="RIM118" s="23"/>
      <c r="RIN118" s="23"/>
      <c r="RIO118" s="23"/>
      <c r="RIP118" s="23"/>
      <c r="RIQ118" s="23"/>
      <c r="RIR118" s="23"/>
      <c r="RIS118" s="23"/>
      <c r="RIT118" s="23"/>
      <c r="RIU118" s="23"/>
      <c r="RIV118" s="23"/>
      <c r="RIW118" s="23"/>
      <c r="RIX118" s="23"/>
      <c r="RIY118" s="23"/>
      <c r="RIZ118" s="23"/>
      <c r="RJA118" s="23"/>
      <c r="RJB118" s="22"/>
      <c r="RJC118" s="23"/>
      <c r="RJD118" s="23"/>
      <c r="RJE118" s="23"/>
      <c r="RJF118" s="23"/>
      <c r="RJG118" s="23"/>
      <c r="RJH118" s="23"/>
      <c r="RJI118" s="23"/>
      <c r="RJJ118" s="23"/>
      <c r="RJK118" s="23"/>
      <c r="RJL118" s="23"/>
      <c r="RJM118" s="23"/>
      <c r="RJN118" s="23"/>
      <c r="RJO118" s="23"/>
      <c r="RJP118" s="23"/>
      <c r="RJQ118" s="23"/>
      <c r="RJR118" s="23"/>
      <c r="RJS118" s="23"/>
      <c r="RJT118" s="23"/>
      <c r="RJU118" s="23"/>
      <c r="RJV118" s="23"/>
      <c r="RJW118" s="23"/>
      <c r="RJX118" s="22"/>
      <c r="RJY118" s="23"/>
      <c r="RJZ118" s="23"/>
      <c r="RKA118" s="23"/>
      <c r="RKB118" s="23"/>
      <c r="RKC118" s="23"/>
      <c r="RKD118" s="23"/>
      <c r="RKE118" s="23"/>
      <c r="RKF118" s="23"/>
      <c r="RKG118" s="23"/>
      <c r="RKH118" s="23"/>
      <c r="RKI118" s="23"/>
      <c r="RKJ118" s="23"/>
      <c r="RKK118" s="23"/>
      <c r="RKL118" s="23"/>
      <c r="RKM118" s="23"/>
      <c r="RKN118" s="23"/>
      <c r="RKO118" s="23"/>
      <c r="RKP118" s="23"/>
      <c r="RKQ118" s="23"/>
      <c r="RKR118" s="23"/>
      <c r="RKS118" s="23"/>
      <c r="RKT118" s="22"/>
      <c r="RKU118" s="23"/>
      <c r="RKV118" s="23"/>
      <c r="RKW118" s="23"/>
      <c r="RKX118" s="23"/>
      <c r="RKY118" s="23"/>
      <c r="RKZ118" s="23"/>
      <c r="RLA118" s="23"/>
      <c r="RLB118" s="23"/>
      <c r="RLC118" s="23"/>
      <c r="RLD118" s="23"/>
      <c r="RLE118" s="23"/>
      <c r="RLF118" s="23"/>
      <c r="RLG118" s="23"/>
      <c r="RLH118" s="23"/>
      <c r="RLI118" s="23"/>
      <c r="RLJ118" s="23"/>
      <c r="RLK118" s="23"/>
      <c r="RLL118" s="23"/>
      <c r="RLM118" s="23"/>
      <c r="RLN118" s="23"/>
      <c r="RLO118" s="23"/>
      <c r="RLP118" s="22"/>
      <c r="RLQ118" s="23"/>
      <c r="RLR118" s="23"/>
      <c r="RLS118" s="23"/>
      <c r="RLT118" s="23"/>
      <c r="RLU118" s="23"/>
      <c r="RLV118" s="23"/>
      <c r="RLW118" s="23"/>
      <c r="RLX118" s="23"/>
      <c r="RLY118" s="23"/>
      <c r="RLZ118" s="23"/>
      <c r="RMA118" s="23"/>
      <c r="RMB118" s="23"/>
      <c r="RMC118" s="23"/>
      <c r="RMD118" s="23"/>
      <c r="RME118" s="23"/>
      <c r="RMF118" s="23"/>
      <c r="RMG118" s="23"/>
      <c r="RMH118" s="23"/>
      <c r="RMI118" s="23"/>
      <c r="RMJ118" s="23"/>
      <c r="RMK118" s="23"/>
      <c r="RML118" s="22"/>
      <c r="RMM118" s="23"/>
      <c r="RMN118" s="23"/>
      <c r="RMO118" s="23"/>
      <c r="RMP118" s="23"/>
      <c r="RMQ118" s="23"/>
      <c r="RMR118" s="23"/>
      <c r="RMS118" s="23"/>
      <c r="RMT118" s="23"/>
      <c r="RMU118" s="23"/>
      <c r="RMV118" s="23"/>
      <c r="RMW118" s="23"/>
      <c r="RMX118" s="23"/>
      <c r="RMY118" s="23"/>
      <c r="RMZ118" s="23"/>
      <c r="RNA118" s="23"/>
      <c r="RNB118" s="23"/>
      <c r="RNC118" s="23"/>
      <c r="RND118" s="23"/>
      <c r="RNE118" s="23"/>
      <c r="RNF118" s="23"/>
      <c r="RNG118" s="23"/>
      <c r="RNH118" s="22"/>
      <c r="RNI118" s="23"/>
      <c r="RNJ118" s="23"/>
      <c r="RNK118" s="23"/>
      <c r="RNL118" s="23"/>
      <c r="RNM118" s="23"/>
      <c r="RNN118" s="23"/>
      <c r="RNO118" s="23"/>
      <c r="RNP118" s="23"/>
      <c r="RNQ118" s="23"/>
      <c r="RNR118" s="23"/>
      <c r="RNS118" s="23"/>
      <c r="RNT118" s="23"/>
      <c r="RNU118" s="23"/>
      <c r="RNV118" s="23"/>
      <c r="RNW118" s="23"/>
      <c r="RNX118" s="23"/>
      <c r="RNY118" s="23"/>
      <c r="RNZ118" s="23"/>
      <c r="ROA118" s="23"/>
      <c r="ROB118" s="23"/>
      <c r="ROC118" s="23"/>
      <c r="ROD118" s="22"/>
      <c r="ROE118" s="23"/>
      <c r="ROF118" s="23"/>
      <c r="ROG118" s="23"/>
      <c r="ROH118" s="23"/>
      <c r="ROI118" s="23"/>
      <c r="ROJ118" s="23"/>
      <c r="ROK118" s="23"/>
      <c r="ROL118" s="23"/>
      <c r="ROM118" s="23"/>
      <c r="RON118" s="23"/>
      <c r="ROO118" s="23"/>
      <c r="ROP118" s="23"/>
      <c r="ROQ118" s="23"/>
      <c r="ROR118" s="23"/>
      <c r="ROS118" s="23"/>
      <c r="ROT118" s="23"/>
      <c r="ROU118" s="23"/>
      <c r="ROV118" s="23"/>
      <c r="ROW118" s="23"/>
      <c r="ROX118" s="23"/>
      <c r="ROY118" s="23"/>
      <c r="ROZ118" s="22"/>
      <c r="RPA118" s="23"/>
      <c r="RPB118" s="23"/>
      <c r="RPC118" s="23"/>
      <c r="RPD118" s="23"/>
      <c r="RPE118" s="23"/>
      <c r="RPF118" s="23"/>
      <c r="RPG118" s="23"/>
      <c r="RPH118" s="23"/>
      <c r="RPI118" s="23"/>
      <c r="RPJ118" s="23"/>
      <c r="RPK118" s="23"/>
      <c r="RPL118" s="23"/>
      <c r="RPM118" s="23"/>
      <c r="RPN118" s="23"/>
      <c r="RPO118" s="23"/>
      <c r="RPP118" s="23"/>
      <c r="RPQ118" s="23"/>
      <c r="RPR118" s="23"/>
      <c r="RPS118" s="23"/>
      <c r="RPT118" s="23"/>
      <c r="RPU118" s="23"/>
      <c r="RPV118" s="22"/>
      <c r="RPW118" s="23"/>
      <c r="RPX118" s="23"/>
      <c r="RPY118" s="23"/>
      <c r="RPZ118" s="23"/>
      <c r="RQA118" s="23"/>
      <c r="RQB118" s="23"/>
      <c r="RQC118" s="23"/>
      <c r="RQD118" s="23"/>
      <c r="RQE118" s="23"/>
      <c r="RQF118" s="23"/>
      <c r="RQG118" s="23"/>
      <c r="RQH118" s="23"/>
      <c r="RQI118" s="23"/>
      <c r="RQJ118" s="23"/>
      <c r="RQK118" s="23"/>
      <c r="RQL118" s="23"/>
      <c r="RQM118" s="23"/>
      <c r="RQN118" s="23"/>
      <c r="RQO118" s="23"/>
      <c r="RQP118" s="23"/>
      <c r="RQQ118" s="23"/>
      <c r="RQR118" s="22"/>
      <c r="RQS118" s="23"/>
      <c r="RQT118" s="23"/>
      <c r="RQU118" s="23"/>
      <c r="RQV118" s="23"/>
      <c r="RQW118" s="23"/>
      <c r="RQX118" s="23"/>
      <c r="RQY118" s="23"/>
      <c r="RQZ118" s="23"/>
      <c r="RRA118" s="23"/>
      <c r="RRB118" s="23"/>
      <c r="RRC118" s="23"/>
      <c r="RRD118" s="23"/>
      <c r="RRE118" s="23"/>
      <c r="RRF118" s="23"/>
      <c r="RRG118" s="23"/>
      <c r="RRH118" s="23"/>
      <c r="RRI118" s="23"/>
      <c r="RRJ118" s="23"/>
      <c r="RRK118" s="23"/>
      <c r="RRL118" s="23"/>
      <c r="RRM118" s="23"/>
      <c r="RRN118" s="22"/>
      <c r="RRO118" s="23"/>
      <c r="RRP118" s="23"/>
      <c r="RRQ118" s="23"/>
      <c r="RRR118" s="23"/>
      <c r="RRS118" s="23"/>
      <c r="RRT118" s="23"/>
      <c r="RRU118" s="23"/>
      <c r="RRV118" s="23"/>
      <c r="RRW118" s="23"/>
      <c r="RRX118" s="23"/>
      <c r="RRY118" s="23"/>
      <c r="RRZ118" s="23"/>
      <c r="RSA118" s="23"/>
      <c r="RSB118" s="23"/>
      <c r="RSC118" s="23"/>
      <c r="RSD118" s="23"/>
      <c r="RSE118" s="23"/>
      <c r="RSF118" s="23"/>
      <c r="RSG118" s="23"/>
      <c r="RSH118" s="23"/>
      <c r="RSI118" s="23"/>
      <c r="RSJ118" s="22"/>
      <c r="RSK118" s="23"/>
      <c r="RSL118" s="23"/>
      <c r="RSM118" s="23"/>
      <c r="RSN118" s="23"/>
      <c r="RSO118" s="23"/>
      <c r="RSP118" s="23"/>
      <c r="RSQ118" s="23"/>
      <c r="RSR118" s="23"/>
      <c r="RSS118" s="23"/>
      <c r="RST118" s="23"/>
      <c r="RSU118" s="23"/>
      <c r="RSV118" s="23"/>
      <c r="RSW118" s="23"/>
      <c r="RSX118" s="23"/>
      <c r="RSY118" s="23"/>
      <c r="RSZ118" s="23"/>
      <c r="RTA118" s="23"/>
      <c r="RTB118" s="23"/>
      <c r="RTC118" s="23"/>
      <c r="RTD118" s="23"/>
      <c r="RTE118" s="23"/>
      <c r="RTF118" s="22"/>
      <c r="RTG118" s="23"/>
      <c r="RTH118" s="23"/>
      <c r="RTI118" s="23"/>
      <c r="RTJ118" s="23"/>
      <c r="RTK118" s="23"/>
      <c r="RTL118" s="23"/>
      <c r="RTM118" s="23"/>
      <c r="RTN118" s="23"/>
      <c r="RTO118" s="23"/>
      <c r="RTP118" s="23"/>
      <c r="RTQ118" s="23"/>
      <c r="RTR118" s="23"/>
      <c r="RTS118" s="23"/>
      <c r="RTT118" s="23"/>
      <c r="RTU118" s="23"/>
      <c r="RTV118" s="23"/>
      <c r="RTW118" s="23"/>
      <c r="RTX118" s="23"/>
      <c r="RTY118" s="23"/>
      <c r="RTZ118" s="23"/>
      <c r="RUA118" s="23"/>
      <c r="RUB118" s="22"/>
      <c r="RUC118" s="23"/>
      <c r="RUD118" s="23"/>
      <c r="RUE118" s="23"/>
      <c r="RUF118" s="23"/>
      <c r="RUG118" s="23"/>
      <c r="RUH118" s="23"/>
      <c r="RUI118" s="23"/>
      <c r="RUJ118" s="23"/>
      <c r="RUK118" s="23"/>
      <c r="RUL118" s="23"/>
      <c r="RUM118" s="23"/>
      <c r="RUN118" s="23"/>
      <c r="RUO118" s="23"/>
      <c r="RUP118" s="23"/>
      <c r="RUQ118" s="23"/>
      <c r="RUR118" s="23"/>
      <c r="RUS118" s="23"/>
      <c r="RUT118" s="23"/>
      <c r="RUU118" s="23"/>
      <c r="RUV118" s="23"/>
      <c r="RUW118" s="23"/>
      <c r="RUX118" s="22"/>
      <c r="RUY118" s="23"/>
      <c r="RUZ118" s="23"/>
      <c r="RVA118" s="23"/>
      <c r="RVB118" s="23"/>
      <c r="RVC118" s="23"/>
      <c r="RVD118" s="23"/>
      <c r="RVE118" s="23"/>
      <c r="RVF118" s="23"/>
      <c r="RVG118" s="23"/>
      <c r="RVH118" s="23"/>
      <c r="RVI118" s="23"/>
      <c r="RVJ118" s="23"/>
      <c r="RVK118" s="23"/>
      <c r="RVL118" s="23"/>
      <c r="RVM118" s="23"/>
      <c r="RVN118" s="23"/>
      <c r="RVO118" s="23"/>
      <c r="RVP118" s="23"/>
      <c r="RVQ118" s="23"/>
      <c r="RVR118" s="23"/>
      <c r="RVS118" s="23"/>
      <c r="RVT118" s="22"/>
      <c r="RVU118" s="23"/>
      <c r="RVV118" s="23"/>
      <c r="RVW118" s="23"/>
      <c r="RVX118" s="23"/>
      <c r="RVY118" s="23"/>
      <c r="RVZ118" s="23"/>
      <c r="RWA118" s="23"/>
      <c r="RWB118" s="23"/>
      <c r="RWC118" s="23"/>
      <c r="RWD118" s="23"/>
      <c r="RWE118" s="23"/>
      <c r="RWF118" s="23"/>
      <c r="RWG118" s="23"/>
      <c r="RWH118" s="23"/>
      <c r="RWI118" s="23"/>
      <c r="RWJ118" s="23"/>
      <c r="RWK118" s="23"/>
      <c r="RWL118" s="23"/>
      <c r="RWM118" s="23"/>
      <c r="RWN118" s="23"/>
      <c r="RWO118" s="23"/>
      <c r="RWP118" s="22"/>
      <c r="RWQ118" s="23"/>
      <c r="RWR118" s="23"/>
      <c r="RWS118" s="23"/>
      <c r="RWT118" s="23"/>
      <c r="RWU118" s="23"/>
      <c r="RWV118" s="23"/>
      <c r="RWW118" s="23"/>
      <c r="RWX118" s="23"/>
      <c r="RWY118" s="23"/>
      <c r="RWZ118" s="23"/>
      <c r="RXA118" s="23"/>
      <c r="RXB118" s="23"/>
      <c r="RXC118" s="23"/>
      <c r="RXD118" s="23"/>
      <c r="RXE118" s="23"/>
      <c r="RXF118" s="23"/>
      <c r="RXG118" s="23"/>
      <c r="RXH118" s="23"/>
      <c r="RXI118" s="23"/>
      <c r="RXJ118" s="23"/>
      <c r="RXK118" s="23"/>
      <c r="RXL118" s="22"/>
      <c r="RXM118" s="23"/>
      <c r="RXN118" s="23"/>
      <c r="RXO118" s="23"/>
      <c r="RXP118" s="23"/>
      <c r="RXQ118" s="23"/>
      <c r="RXR118" s="23"/>
      <c r="RXS118" s="23"/>
      <c r="RXT118" s="23"/>
      <c r="RXU118" s="23"/>
      <c r="RXV118" s="23"/>
      <c r="RXW118" s="23"/>
      <c r="RXX118" s="23"/>
      <c r="RXY118" s="23"/>
      <c r="RXZ118" s="23"/>
      <c r="RYA118" s="23"/>
      <c r="RYB118" s="23"/>
      <c r="RYC118" s="23"/>
      <c r="RYD118" s="23"/>
      <c r="RYE118" s="23"/>
      <c r="RYF118" s="23"/>
      <c r="RYG118" s="23"/>
      <c r="RYH118" s="22"/>
      <c r="RYI118" s="23"/>
      <c r="RYJ118" s="23"/>
      <c r="RYK118" s="23"/>
      <c r="RYL118" s="23"/>
      <c r="RYM118" s="23"/>
      <c r="RYN118" s="23"/>
      <c r="RYO118" s="23"/>
      <c r="RYP118" s="23"/>
      <c r="RYQ118" s="23"/>
      <c r="RYR118" s="23"/>
      <c r="RYS118" s="23"/>
      <c r="RYT118" s="23"/>
      <c r="RYU118" s="23"/>
      <c r="RYV118" s="23"/>
      <c r="RYW118" s="23"/>
      <c r="RYX118" s="23"/>
      <c r="RYY118" s="23"/>
      <c r="RYZ118" s="23"/>
      <c r="RZA118" s="23"/>
      <c r="RZB118" s="23"/>
      <c r="RZC118" s="23"/>
      <c r="RZD118" s="22"/>
      <c r="RZE118" s="23"/>
      <c r="RZF118" s="23"/>
      <c r="RZG118" s="23"/>
      <c r="RZH118" s="23"/>
      <c r="RZI118" s="23"/>
      <c r="RZJ118" s="23"/>
      <c r="RZK118" s="23"/>
      <c r="RZL118" s="23"/>
      <c r="RZM118" s="23"/>
      <c r="RZN118" s="23"/>
      <c r="RZO118" s="23"/>
      <c r="RZP118" s="23"/>
      <c r="RZQ118" s="23"/>
      <c r="RZR118" s="23"/>
      <c r="RZS118" s="23"/>
      <c r="RZT118" s="23"/>
      <c r="RZU118" s="23"/>
      <c r="RZV118" s="23"/>
      <c r="RZW118" s="23"/>
      <c r="RZX118" s="23"/>
      <c r="RZY118" s="23"/>
      <c r="RZZ118" s="22"/>
      <c r="SAA118" s="23"/>
      <c r="SAB118" s="23"/>
      <c r="SAC118" s="23"/>
      <c r="SAD118" s="23"/>
      <c r="SAE118" s="23"/>
      <c r="SAF118" s="23"/>
      <c r="SAG118" s="23"/>
      <c r="SAH118" s="23"/>
      <c r="SAI118" s="23"/>
      <c r="SAJ118" s="23"/>
      <c r="SAK118" s="23"/>
      <c r="SAL118" s="23"/>
      <c r="SAM118" s="23"/>
      <c r="SAN118" s="23"/>
      <c r="SAO118" s="23"/>
      <c r="SAP118" s="23"/>
      <c r="SAQ118" s="23"/>
      <c r="SAR118" s="23"/>
      <c r="SAS118" s="23"/>
      <c r="SAT118" s="23"/>
      <c r="SAU118" s="23"/>
      <c r="SAV118" s="22"/>
      <c r="SAW118" s="23"/>
      <c r="SAX118" s="23"/>
      <c r="SAY118" s="23"/>
      <c r="SAZ118" s="23"/>
      <c r="SBA118" s="23"/>
      <c r="SBB118" s="23"/>
      <c r="SBC118" s="23"/>
      <c r="SBD118" s="23"/>
      <c r="SBE118" s="23"/>
      <c r="SBF118" s="23"/>
      <c r="SBG118" s="23"/>
      <c r="SBH118" s="23"/>
      <c r="SBI118" s="23"/>
      <c r="SBJ118" s="23"/>
      <c r="SBK118" s="23"/>
      <c r="SBL118" s="23"/>
      <c r="SBM118" s="23"/>
      <c r="SBN118" s="23"/>
      <c r="SBO118" s="23"/>
      <c r="SBP118" s="23"/>
      <c r="SBQ118" s="23"/>
      <c r="SBR118" s="22"/>
      <c r="SBS118" s="23"/>
      <c r="SBT118" s="23"/>
      <c r="SBU118" s="23"/>
      <c r="SBV118" s="23"/>
      <c r="SBW118" s="23"/>
      <c r="SBX118" s="23"/>
      <c r="SBY118" s="23"/>
      <c r="SBZ118" s="23"/>
      <c r="SCA118" s="23"/>
      <c r="SCB118" s="23"/>
      <c r="SCC118" s="23"/>
      <c r="SCD118" s="23"/>
      <c r="SCE118" s="23"/>
      <c r="SCF118" s="23"/>
      <c r="SCG118" s="23"/>
      <c r="SCH118" s="23"/>
      <c r="SCI118" s="23"/>
      <c r="SCJ118" s="23"/>
      <c r="SCK118" s="23"/>
      <c r="SCL118" s="23"/>
      <c r="SCM118" s="23"/>
      <c r="SCN118" s="22"/>
      <c r="SCO118" s="23"/>
      <c r="SCP118" s="23"/>
      <c r="SCQ118" s="23"/>
      <c r="SCR118" s="23"/>
      <c r="SCS118" s="23"/>
      <c r="SCT118" s="23"/>
      <c r="SCU118" s="23"/>
      <c r="SCV118" s="23"/>
      <c r="SCW118" s="23"/>
      <c r="SCX118" s="23"/>
      <c r="SCY118" s="23"/>
      <c r="SCZ118" s="23"/>
      <c r="SDA118" s="23"/>
      <c r="SDB118" s="23"/>
      <c r="SDC118" s="23"/>
      <c r="SDD118" s="23"/>
      <c r="SDE118" s="23"/>
      <c r="SDF118" s="23"/>
      <c r="SDG118" s="23"/>
      <c r="SDH118" s="23"/>
      <c r="SDI118" s="23"/>
      <c r="SDJ118" s="22"/>
      <c r="SDK118" s="23"/>
      <c r="SDL118" s="23"/>
      <c r="SDM118" s="23"/>
      <c r="SDN118" s="23"/>
      <c r="SDO118" s="23"/>
      <c r="SDP118" s="23"/>
      <c r="SDQ118" s="23"/>
      <c r="SDR118" s="23"/>
      <c r="SDS118" s="23"/>
      <c r="SDT118" s="23"/>
      <c r="SDU118" s="23"/>
      <c r="SDV118" s="23"/>
      <c r="SDW118" s="23"/>
      <c r="SDX118" s="23"/>
      <c r="SDY118" s="23"/>
      <c r="SDZ118" s="23"/>
      <c r="SEA118" s="23"/>
      <c r="SEB118" s="23"/>
      <c r="SEC118" s="23"/>
      <c r="SED118" s="23"/>
      <c r="SEE118" s="23"/>
      <c r="SEF118" s="22"/>
      <c r="SEG118" s="23"/>
      <c r="SEH118" s="23"/>
      <c r="SEI118" s="23"/>
      <c r="SEJ118" s="23"/>
      <c r="SEK118" s="23"/>
      <c r="SEL118" s="23"/>
      <c r="SEM118" s="23"/>
      <c r="SEN118" s="23"/>
      <c r="SEO118" s="23"/>
      <c r="SEP118" s="23"/>
      <c r="SEQ118" s="23"/>
      <c r="SER118" s="23"/>
      <c r="SES118" s="23"/>
      <c r="SET118" s="23"/>
      <c r="SEU118" s="23"/>
      <c r="SEV118" s="23"/>
      <c r="SEW118" s="23"/>
      <c r="SEX118" s="23"/>
      <c r="SEY118" s="23"/>
      <c r="SEZ118" s="23"/>
      <c r="SFA118" s="23"/>
      <c r="SFB118" s="22"/>
      <c r="SFC118" s="23"/>
      <c r="SFD118" s="23"/>
      <c r="SFE118" s="23"/>
      <c r="SFF118" s="23"/>
      <c r="SFG118" s="23"/>
      <c r="SFH118" s="23"/>
      <c r="SFI118" s="23"/>
      <c r="SFJ118" s="23"/>
      <c r="SFK118" s="23"/>
      <c r="SFL118" s="23"/>
      <c r="SFM118" s="23"/>
      <c r="SFN118" s="23"/>
      <c r="SFO118" s="23"/>
      <c r="SFP118" s="23"/>
      <c r="SFQ118" s="23"/>
      <c r="SFR118" s="23"/>
      <c r="SFS118" s="23"/>
      <c r="SFT118" s="23"/>
      <c r="SFU118" s="23"/>
      <c r="SFV118" s="23"/>
      <c r="SFW118" s="23"/>
      <c r="SFX118" s="22"/>
      <c r="SFY118" s="23"/>
      <c r="SFZ118" s="23"/>
      <c r="SGA118" s="23"/>
      <c r="SGB118" s="23"/>
      <c r="SGC118" s="23"/>
      <c r="SGD118" s="23"/>
      <c r="SGE118" s="23"/>
      <c r="SGF118" s="23"/>
      <c r="SGG118" s="23"/>
      <c r="SGH118" s="23"/>
      <c r="SGI118" s="23"/>
      <c r="SGJ118" s="23"/>
      <c r="SGK118" s="23"/>
      <c r="SGL118" s="23"/>
      <c r="SGM118" s="23"/>
      <c r="SGN118" s="23"/>
      <c r="SGO118" s="23"/>
      <c r="SGP118" s="23"/>
      <c r="SGQ118" s="23"/>
      <c r="SGR118" s="23"/>
      <c r="SGS118" s="23"/>
      <c r="SGT118" s="22"/>
      <c r="SGU118" s="23"/>
      <c r="SGV118" s="23"/>
      <c r="SGW118" s="23"/>
      <c r="SGX118" s="23"/>
      <c r="SGY118" s="23"/>
      <c r="SGZ118" s="23"/>
      <c r="SHA118" s="23"/>
      <c r="SHB118" s="23"/>
      <c r="SHC118" s="23"/>
      <c r="SHD118" s="23"/>
      <c r="SHE118" s="23"/>
      <c r="SHF118" s="23"/>
      <c r="SHG118" s="23"/>
      <c r="SHH118" s="23"/>
      <c r="SHI118" s="23"/>
      <c r="SHJ118" s="23"/>
      <c r="SHK118" s="23"/>
      <c r="SHL118" s="23"/>
      <c r="SHM118" s="23"/>
      <c r="SHN118" s="23"/>
      <c r="SHO118" s="23"/>
      <c r="SHP118" s="22"/>
      <c r="SHQ118" s="23"/>
      <c r="SHR118" s="23"/>
      <c r="SHS118" s="23"/>
      <c r="SHT118" s="23"/>
      <c r="SHU118" s="23"/>
      <c r="SHV118" s="23"/>
      <c r="SHW118" s="23"/>
      <c r="SHX118" s="23"/>
      <c r="SHY118" s="23"/>
      <c r="SHZ118" s="23"/>
      <c r="SIA118" s="23"/>
      <c r="SIB118" s="23"/>
      <c r="SIC118" s="23"/>
      <c r="SID118" s="23"/>
      <c r="SIE118" s="23"/>
      <c r="SIF118" s="23"/>
      <c r="SIG118" s="23"/>
      <c r="SIH118" s="23"/>
      <c r="SII118" s="23"/>
      <c r="SIJ118" s="23"/>
      <c r="SIK118" s="23"/>
      <c r="SIL118" s="22"/>
      <c r="SIM118" s="23"/>
      <c r="SIN118" s="23"/>
      <c r="SIO118" s="23"/>
      <c r="SIP118" s="23"/>
      <c r="SIQ118" s="23"/>
      <c r="SIR118" s="23"/>
      <c r="SIS118" s="23"/>
      <c r="SIT118" s="23"/>
      <c r="SIU118" s="23"/>
      <c r="SIV118" s="23"/>
      <c r="SIW118" s="23"/>
      <c r="SIX118" s="23"/>
      <c r="SIY118" s="23"/>
      <c r="SIZ118" s="23"/>
      <c r="SJA118" s="23"/>
      <c r="SJB118" s="23"/>
      <c r="SJC118" s="23"/>
      <c r="SJD118" s="23"/>
      <c r="SJE118" s="23"/>
      <c r="SJF118" s="23"/>
      <c r="SJG118" s="23"/>
      <c r="SJH118" s="22"/>
      <c r="SJI118" s="23"/>
      <c r="SJJ118" s="23"/>
      <c r="SJK118" s="23"/>
      <c r="SJL118" s="23"/>
      <c r="SJM118" s="23"/>
      <c r="SJN118" s="23"/>
      <c r="SJO118" s="23"/>
      <c r="SJP118" s="23"/>
      <c r="SJQ118" s="23"/>
      <c r="SJR118" s="23"/>
      <c r="SJS118" s="23"/>
      <c r="SJT118" s="23"/>
      <c r="SJU118" s="23"/>
      <c r="SJV118" s="23"/>
      <c r="SJW118" s="23"/>
      <c r="SJX118" s="23"/>
      <c r="SJY118" s="23"/>
      <c r="SJZ118" s="23"/>
      <c r="SKA118" s="23"/>
      <c r="SKB118" s="23"/>
      <c r="SKC118" s="23"/>
      <c r="SKD118" s="22"/>
      <c r="SKE118" s="23"/>
      <c r="SKF118" s="23"/>
      <c r="SKG118" s="23"/>
      <c r="SKH118" s="23"/>
      <c r="SKI118" s="23"/>
      <c r="SKJ118" s="23"/>
      <c r="SKK118" s="23"/>
      <c r="SKL118" s="23"/>
      <c r="SKM118" s="23"/>
      <c r="SKN118" s="23"/>
      <c r="SKO118" s="23"/>
      <c r="SKP118" s="23"/>
      <c r="SKQ118" s="23"/>
      <c r="SKR118" s="23"/>
      <c r="SKS118" s="23"/>
      <c r="SKT118" s="23"/>
      <c r="SKU118" s="23"/>
      <c r="SKV118" s="23"/>
      <c r="SKW118" s="23"/>
      <c r="SKX118" s="23"/>
      <c r="SKY118" s="23"/>
      <c r="SKZ118" s="22"/>
      <c r="SLA118" s="23"/>
      <c r="SLB118" s="23"/>
      <c r="SLC118" s="23"/>
      <c r="SLD118" s="23"/>
      <c r="SLE118" s="23"/>
      <c r="SLF118" s="23"/>
      <c r="SLG118" s="23"/>
      <c r="SLH118" s="23"/>
      <c r="SLI118" s="23"/>
      <c r="SLJ118" s="23"/>
      <c r="SLK118" s="23"/>
      <c r="SLL118" s="23"/>
      <c r="SLM118" s="23"/>
      <c r="SLN118" s="23"/>
      <c r="SLO118" s="23"/>
      <c r="SLP118" s="23"/>
      <c r="SLQ118" s="23"/>
      <c r="SLR118" s="23"/>
      <c r="SLS118" s="23"/>
      <c r="SLT118" s="23"/>
      <c r="SLU118" s="23"/>
      <c r="SLV118" s="22"/>
      <c r="SLW118" s="23"/>
      <c r="SLX118" s="23"/>
      <c r="SLY118" s="23"/>
      <c r="SLZ118" s="23"/>
      <c r="SMA118" s="23"/>
      <c r="SMB118" s="23"/>
      <c r="SMC118" s="23"/>
      <c r="SMD118" s="23"/>
      <c r="SME118" s="23"/>
      <c r="SMF118" s="23"/>
      <c r="SMG118" s="23"/>
      <c r="SMH118" s="23"/>
      <c r="SMI118" s="23"/>
      <c r="SMJ118" s="23"/>
      <c r="SMK118" s="23"/>
      <c r="SML118" s="23"/>
      <c r="SMM118" s="23"/>
      <c r="SMN118" s="23"/>
      <c r="SMO118" s="23"/>
      <c r="SMP118" s="23"/>
      <c r="SMQ118" s="23"/>
      <c r="SMR118" s="22"/>
      <c r="SMS118" s="23"/>
      <c r="SMT118" s="23"/>
      <c r="SMU118" s="23"/>
      <c r="SMV118" s="23"/>
      <c r="SMW118" s="23"/>
      <c r="SMX118" s="23"/>
      <c r="SMY118" s="23"/>
      <c r="SMZ118" s="23"/>
      <c r="SNA118" s="23"/>
      <c r="SNB118" s="23"/>
      <c r="SNC118" s="23"/>
      <c r="SND118" s="23"/>
      <c r="SNE118" s="23"/>
      <c r="SNF118" s="23"/>
      <c r="SNG118" s="23"/>
      <c r="SNH118" s="23"/>
      <c r="SNI118" s="23"/>
      <c r="SNJ118" s="23"/>
      <c r="SNK118" s="23"/>
      <c r="SNL118" s="23"/>
      <c r="SNM118" s="23"/>
      <c r="SNN118" s="22"/>
      <c r="SNO118" s="23"/>
      <c r="SNP118" s="23"/>
      <c r="SNQ118" s="23"/>
      <c r="SNR118" s="23"/>
      <c r="SNS118" s="23"/>
      <c r="SNT118" s="23"/>
      <c r="SNU118" s="23"/>
      <c r="SNV118" s="23"/>
      <c r="SNW118" s="23"/>
      <c r="SNX118" s="23"/>
      <c r="SNY118" s="23"/>
      <c r="SNZ118" s="23"/>
      <c r="SOA118" s="23"/>
      <c r="SOB118" s="23"/>
      <c r="SOC118" s="23"/>
      <c r="SOD118" s="23"/>
      <c r="SOE118" s="23"/>
      <c r="SOF118" s="23"/>
      <c r="SOG118" s="23"/>
      <c r="SOH118" s="23"/>
      <c r="SOI118" s="23"/>
      <c r="SOJ118" s="22"/>
      <c r="SOK118" s="23"/>
      <c r="SOL118" s="23"/>
      <c r="SOM118" s="23"/>
      <c r="SON118" s="23"/>
      <c r="SOO118" s="23"/>
      <c r="SOP118" s="23"/>
      <c r="SOQ118" s="23"/>
      <c r="SOR118" s="23"/>
      <c r="SOS118" s="23"/>
      <c r="SOT118" s="23"/>
      <c r="SOU118" s="23"/>
      <c r="SOV118" s="23"/>
      <c r="SOW118" s="23"/>
      <c r="SOX118" s="23"/>
      <c r="SOY118" s="23"/>
      <c r="SOZ118" s="23"/>
      <c r="SPA118" s="23"/>
      <c r="SPB118" s="23"/>
      <c r="SPC118" s="23"/>
      <c r="SPD118" s="23"/>
      <c r="SPE118" s="23"/>
      <c r="SPF118" s="22"/>
      <c r="SPG118" s="23"/>
      <c r="SPH118" s="23"/>
      <c r="SPI118" s="23"/>
      <c r="SPJ118" s="23"/>
      <c r="SPK118" s="23"/>
      <c r="SPL118" s="23"/>
      <c r="SPM118" s="23"/>
      <c r="SPN118" s="23"/>
      <c r="SPO118" s="23"/>
      <c r="SPP118" s="23"/>
      <c r="SPQ118" s="23"/>
      <c r="SPR118" s="23"/>
      <c r="SPS118" s="23"/>
      <c r="SPT118" s="23"/>
      <c r="SPU118" s="23"/>
      <c r="SPV118" s="23"/>
      <c r="SPW118" s="23"/>
      <c r="SPX118" s="23"/>
      <c r="SPY118" s="23"/>
      <c r="SPZ118" s="23"/>
      <c r="SQA118" s="23"/>
      <c r="SQB118" s="22"/>
      <c r="SQC118" s="23"/>
      <c r="SQD118" s="23"/>
      <c r="SQE118" s="23"/>
      <c r="SQF118" s="23"/>
      <c r="SQG118" s="23"/>
      <c r="SQH118" s="23"/>
      <c r="SQI118" s="23"/>
      <c r="SQJ118" s="23"/>
      <c r="SQK118" s="23"/>
      <c r="SQL118" s="23"/>
      <c r="SQM118" s="23"/>
      <c r="SQN118" s="23"/>
      <c r="SQO118" s="23"/>
      <c r="SQP118" s="23"/>
      <c r="SQQ118" s="23"/>
      <c r="SQR118" s="23"/>
      <c r="SQS118" s="23"/>
      <c r="SQT118" s="23"/>
      <c r="SQU118" s="23"/>
      <c r="SQV118" s="23"/>
      <c r="SQW118" s="23"/>
      <c r="SQX118" s="22"/>
      <c r="SQY118" s="23"/>
      <c r="SQZ118" s="23"/>
      <c r="SRA118" s="23"/>
      <c r="SRB118" s="23"/>
      <c r="SRC118" s="23"/>
      <c r="SRD118" s="23"/>
      <c r="SRE118" s="23"/>
      <c r="SRF118" s="23"/>
      <c r="SRG118" s="23"/>
      <c r="SRH118" s="23"/>
      <c r="SRI118" s="23"/>
      <c r="SRJ118" s="23"/>
      <c r="SRK118" s="23"/>
      <c r="SRL118" s="23"/>
      <c r="SRM118" s="23"/>
      <c r="SRN118" s="23"/>
      <c r="SRO118" s="23"/>
      <c r="SRP118" s="23"/>
      <c r="SRQ118" s="23"/>
      <c r="SRR118" s="23"/>
      <c r="SRS118" s="23"/>
      <c r="SRT118" s="22"/>
      <c r="SRU118" s="23"/>
      <c r="SRV118" s="23"/>
      <c r="SRW118" s="23"/>
      <c r="SRX118" s="23"/>
      <c r="SRY118" s="23"/>
      <c r="SRZ118" s="23"/>
      <c r="SSA118" s="23"/>
      <c r="SSB118" s="23"/>
      <c r="SSC118" s="23"/>
      <c r="SSD118" s="23"/>
      <c r="SSE118" s="23"/>
      <c r="SSF118" s="23"/>
      <c r="SSG118" s="23"/>
      <c r="SSH118" s="23"/>
      <c r="SSI118" s="23"/>
      <c r="SSJ118" s="23"/>
      <c r="SSK118" s="23"/>
      <c r="SSL118" s="23"/>
      <c r="SSM118" s="23"/>
      <c r="SSN118" s="23"/>
      <c r="SSO118" s="23"/>
      <c r="SSP118" s="22"/>
      <c r="SSQ118" s="23"/>
      <c r="SSR118" s="23"/>
      <c r="SSS118" s="23"/>
      <c r="SST118" s="23"/>
      <c r="SSU118" s="23"/>
      <c r="SSV118" s="23"/>
      <c r="SSW118" s="23"/>
      <c r="SSX118" s="23"/>
      <c r="SSY118" s="23"/>
      <c r="SSZ118" s="23"/>
      <c r="STA118" s="23"/>
      <c r="STB118" s="23"/>
      <c r="STC118" s="23"/>
      <c r="STD118" s="23"/>
      <c r="STE118" s="23"/>
      <c r="STF118" s="23"/>
      <c r="STG118" s="23"/>
      <c r="STH118" s="23"/>
      <c r="STI118" s="23"/>
      <c r="STJ118" s="23"/>
      <c r="STK118" s="23"/>
      <c r="STL118" s="22"/>
      <c r="STM118" s="23"/>
      <c r="STN118" s="23"/>
      <c r="STO118" s="23"/>
      <c r="STP118" s="23"/>
      <c r="STQ118" s="23"/>
      <c r="STR118" s="23"/>
      <c r="STS118" s="23"/>
      <c r="STT118" s="23"/>
      <c r="STU118" s="23"/>
      <c r="STV118" s="23"/>
      <c r="STW118" s="23"/>
      <c r="STX118" s="23"/>
      <c r="STY118" s="23"/>
      <c r="STZ118" s="23"/>
      <c r="SUA118" s="23"/>
      <c r="SUB118" s="23"/>
      <c r="SUC118" s="23"/>
      <c r="SUD118" s="23"/>
      <c r="SUE118" s="23"/>
      <c r="SUF118" s="23"/>
      <c r="SUG118" s="23"/>
      <c r="SUH118" s="22"/>
      <c r="SUI118" s="23"/>
      <c r="SUJ118" s="23"/>
      <c r="SUK118" s="23"/>
      <c r="SUL118" s="23"/>
      <c r="SUM118" s="23"/>
      <c r="SUN118" s="23"/>
      <c r="SUO118" s="23"/>
      <c r="SUP118" s="23"/>
      <c r="SUQ118" s="23"/>
      <c r="SUR118" s="23"/>
      <c r="SUS118" s="23"/>
      <c r="SUT118" s="23"/>
      <c r="SUU118" s="23"/>
      <c r="SUV118" s="23"/>
      <c r="SUW118" s="23"/>
      <c r="SUX118" s="23"/>
      <c r="SUY118" s="23"/>
      <c r="SUZ118" s="23"/>
      <c r="SVA118" s="23"/>
      <c r="SVB118" s="23"/>
      <c r="SVC118" s="23"/>
      <c r="SVD118" s="22"/>
      <c r="SVE118" s="23"/>
      <c r="SVF118" s="23"/>
      <c r="SVG118" s="23"/>
      <c r="SVH118" s="23"/>
      <c r="SVI118" s="23"/>
      <c r="SVJ118" s="23"/>
      <c r="SVK118" s="23"/>
      <c r="SVL118" s="23"/>
      <c r="SVM118" s="23"/>
      <c r="SVN118" s="23"/>
      <c r="SVO118" s="23"/>
      <c r="SVP118" s="23"/>
      <c r="SVQ118" s="23"/>
      <c r="SVR118" s="23"/>
      <c r="SVS118" s="23"/>
      <c r="SVT118" s="23"/>
      <c r="SVU118" s="23"/>
      <c r="SVV118" s="23"/>
      <c r="SVW118" s="23"/>
      <c r="SVX118" s="23"/>
      <c r="SVY118" s="23"/>
      <c r="SVZ118" s="22"/>
      <c r="SWA118" s="23"/>
      <c r="SWB118" s="23"/>
      <c r="SWC118" s="23"/>
      <c r="SWD118" s="23"/>
      <c r="SWE118" s="23"/>
      <c r="SWF118" s="23"/>
      <c r="SWG118" s="23"/>
      <c r="SWH118" s="23"/>
      <c r="SWI118" s="23"/>
      <c r="SWJ118" s="23"/>
      <c r="SWK118" s="23"/>
      <c r="SWL118" s="23"/>
      <c r="SWM118" s="23"/>
      <c r="SWN118" s="23"/>
      <c r="SWO118" s="23"/>
      <c r="SWP118" s="23"/>
      <c r="SWQ118" s="23"/>
      <c r="SWR118" s="23"/>
      <c r="SWS118" s="23"/>
      <c r="SWT118" s="23"/>
      <c r="SWU118" s="23"/>
      <c r="SWV118" s="22"/>
      <c r="SWW118" s="23"/>
      <c r="SWX118" s="23"/>
      <c r="SWY118" s="23"/>
      <c r="SWZ118" s="23"/>
      <c r="SXA118" s="23"/>
      <c r="SXB118" s="23"/>
      <c r="SXC118" s="23"/>
      <c r="SXD118" s="23"/>
      <c r="SXE118" s="23"/>
      <c r="SXF118" s="23"/>
      <c r="SXG118" s="23"/>
      <c r="SXH118" s="23"/>
      <c r="SXI118" s="23"/>
      <c r="SXJ118" s="23"/>
      <c r="SXK118" s="23"/>
      <c r="SXL118" s="23"/>
      <c r="SXM118" s="23"/>
      <c r="SXN118" s="23"/>
      <c r="SXO118" s="23"/>
      <c r="SXP118" s="23"/>
      <c r="SXQ118" s="23"/>
      <c r="SXR118" s="22"/>
      <c r="SXS118" s="23"/>
      <c r="SXT118" s="23"/>
      <c r="SXU118" s="23"/>
      <c r="SXV118" s="23"/>
      <c r="SXW118" s="23"/>
      <c r="SXX118" s="23"/>
      <c r="SXY118" s="23"/>
      <c r="SXZ118" s="23"/>
      <c r="SYA118" s="23"/>
      <c r="SYB118" s="23"/>
      <c r="SYC118" s="23"/>
      <c r="SYD118" s="23"/>
      <c r="SYE118" s="23"/>
      <c r="SYF118" s="23"/>
      <c r="SYG118" s="23"/>
      <c r="SYH118" s="23"/>
      <c r="SYI118" s="23"/>
      <c r="SYJ118" s="23"/>
      <c r="SYK118" s="23"/>
      <c r="SYL118" s="23"/>
      <c r="SYM118" s="23"/>
      <c r="SYN118" s="22"/>
      <c r="SYO118" s="23"/>
      <c r="SYP118" s="23"/>
      <c r="SYQ118" s="23"/>
      <c r="SYR118" s="23"/>
      <c r="SYS118" s="23"/>
      <c r="SYT118" s="23"/>
      <c r="SYU118" s="23"/>
      <c r="SYV118" s="23"/>
      <c r="SYW118" s="23"/>
      <c r="SYX118" s="23"/>
      <c r="SYY118" s="23"/>
      <c r="SYZ118" s="23"/>
      <c r="SZA118" s="23"/>
      <c r="SZB118" s="23"/>
      <c r="SZC118" s="23"/>
      <c r="SZD118" s="23"/>
      <c r="SZE118" s="23"/>
      <c r="SZF118" s="23"/>
      <c r="SZG118" s="23"/>
      <c r="SZH118" s="23"/>
      <c r="SZI118" s="23"/>
      <c r="SZJ118" s="22"/>
      <c r="SZK118" s="23"/>
      <c r="SZL118" s="23"/>
      <c r="SZM118" s="23"/>
      <c r="SZN118" s="23"/>
      <c r="SZO118" s="23"/>
      <c r="SZP118" s="23"/>
      <c r="SZQ118" s="23"/>
      <c r="SZR118" s="23"/>
      <c r="SZS118" s="23"/>
      <c r="SZT118" s="23"/>
      <c r="SZU118" s="23"/>
      <c r="SZV118" s="23"/>
      <c r="SZW118" s="23"/>
      <c r="SZX118" s="23"/>
      <c r="SZY118" s="23"/>
      <c r="SZZ118" s="23"/>
      <c r="TAA118" s="23"/>
      <c r="TAB118" s="23"/>
      <c r="TAC118" s="23"/>
      <c r="TAD118" s="23"/>
      <c r="TAE118" s="23"/>
      <c r="TAF118" s="22"/>
      <c r="TAG118" s="23"/>
      <c r="TAH118" s="23"/>
      <c r="TAI118" s="23"/>
      <c r="TAJ118" s="23"/>
      <c r="TAK118" s="23"/>
      <c r="TAL118" s="23"/>
      <c r="TAM118" s="23"/>
      <c r="TAN118" s="23"/>
      <c r="TAO118" s="23"/>
      <c r="TAP118" s="23"/>
      <c r="TAQ118" s="23"/>
      <c r="TAR118" s="23"/>
      <c r="TAS118" s="23"/>
      <c r="TAT118" s="23"/>
      <c r="TAU118" s="23"/>
      <c r="TAV118" s="23"/>
      <c r="TAW118" s="23"/>
      <c r="TAX118" s="23"/>
      <c r="TAY118" s="23"/>
      <c r="TAZ118" s="23"/>
      <c r="TBA118" s="23"/>
      <c r="TBB118" s="22"/>
      <c r="TBC118" s="23"/>
      <c r="TBD118" s="23"/>
      <c r="TBE118" s="23"/>
      <c r="TBF118" s="23"/>
      <c r="TBG118" s="23"/>
      <c r="TBH118" s="23"/>
      <c r="TBI118" s="23"/>
      <c r="TBJ118" s="23"/>
      <c r="TBK118" s="23"/>
      <c r="TBL118" s="23"/>
      <c r="TBM118" s="23"/>
      <c r="TBN118" s="23"/>
      <c r="TBO118" s="23"/>
      <c r="TBP118" s="23"/>
      <c r="TBQ118" s="23"/>
      <c r="TBR118" s="23"/>
      <c r="TBS118" s="23"/>
      <c r="TBT118" s="23"/>
      <c r="TBU118" s="23"/>
      <c r="TBV118" s="23"/>
      <c r="TBW118" s="23"/>
      <c r="TBX118" s="22"/>
      <c r="TBY118" s="23"/>
      <c r="TBZ118" s="23"/>
      <c r="TCA118" s="23"/>
      <c r="TCB118" s="23"/>
      <c r="TCC118" s="23"/>
      <c r="TCD118" s="23"/>
      <c r="TCE118" s="23"/>
      <c r="TCF118" s="23"/>
      <c r="TCG118" s="23"/>
      <c r="TCH118" s="23"/>
      <c r="TCI118" s="23"/>
      <c r="TCJ118" s="23"/>
      <c r="TCK118" s="23"/>
      <c r="TCL118" s="23"/>
      <c r="TCM118" s="23"/>
      <c r="TCN118" s="23"/>
      <c r="TCO118" s="23"/>
      <c r="TCP118" s="23"/>
      <c r="TCQ118" s="23"/>
      <c r="TCR118" s="23"/>
      <c r="TCS118" s="23"/>
      <c r="TCT118" s="22"/>
      <c r="TCU118" s="23"/>
      <c r="TCV118" s="23"/>
      <c r="TCW118" s="23"/>
      <c r="TCX118" s="23"/>
      <c r="TCY118" s="23"/>
      <c r="TCZ118" s="23"/>
      <c r="TDA118" s="23"/>
      <c r="TDB118" s="23"/>
      <c r="TDC118" s="23"/>
      <c r="TDD118" s="23"/>
      <c r="TDE118" s="23"/>
      <c r="TDF118" s="23"/>
      <c r="TDG118" s="23"/>
      <c r="TDH118" s="23"/>
      <c r="TDI118" s="23"/>
      <c r="TDJ118" s="23"/>
      <c r="TDK118" s="23"/>
      <c r="TDL118" s="23"/>
      <c r="TDM118" s="23"/>
      <c r="TDN118" s="23"/>
      <c r="TDO118" s="23"/>
      <c r="TDP118" s="22"/>
      <c r="TDQ118" s="23"/>
      <c r="TDR118" s="23"/>
      <c r="TDS118" s="23"/>
      <c r="TDT118" s="23"/>
      <c r="TDU118" s="23"/>
      <c r="TDV118" s="23"/>
      <c r="TDW118" s="23"/>
      <c r="TDX118" s="23"/>
      <c r="TDY118" s="23"/>
      <c r="TDZ118" s="23"/>
      <c r="TEA118" s="23"/>
      <c r="TEB118" s="23"/>
      <c r="TEC118" s="23"/>
      <c r="TED118" s="23"/>
      <c r="TEE118" s="23"/>
      <c r="TEF118" s="23"/>
      <c r="TEG118" s="23"/>
      <c r="TEH118" s="23"/>
      <c r="TEI118" s="23"/>
      <c r="TEJ118" s="23"/>
      <c r="TEK118" s="23"/>
      <c r="TEL118" s="22"/>
      <c r="TEM118" s="23"/>
      <c r="TEN118" s="23"/>
      <c r="TEO118" s="23"/>
      <c r="TEP118" s="23"/>
      <c r="TEQ118" s="23"/>
      <c r="TER118" s="23"/>
      <c r="TES118" s="23"/>
      <c r="TET118" s="23"/>
      <c r="TEU118" s="23"/>
      <c r="TEV118" s="23"/>
      <c r="TEW118" s="23"/>
      <c r="TEX118" s="23"/>
      <c r="TEY118" s="23"/>
      <c r="TEZ118" s="23"/>
      <c r="TFA118" s="23"/>
      <c r="TFB118" s="23"/>
      <c r="TFC118" s="23"/>
      <c r="TFD118" s="23"/>
      <c r="TFE118" s="23"/>
      <c r="TFF118" s="23"/>
      <c r="TFG118" s="23"/>
      <c r="TFH118" s="22"/>
      <c r="TFI118" s="23"/>
      <c r="TFJ118" s="23"/>
      <c r="TFK118" s="23"/>
      <c r="TFL118" s="23"/>
      <c r="TFM118" s="23"/>
      <c r="TFN118" s="23"/>
      <c r="TFO118" s="23"/>
      <c r="TFP118" s="23"/>
      <c r="TFQ118" s="23"/>
      <c r="TFR118" s="23"/>
      <c r="TFS118" s="23"/>
      <c r="TFT118" s="23"/>
      <c r="TFU118" s="23"/>
      <c r="TFV118" s="23"/>
      <c r="TFW118" s="23"/>
      <c r="TFX118" s="23"/>
      <c r="TFY118" s="23"/>
      <c r="TFZ118" s="23"/>
      <c r="TGA118" s="23"/>
      <c r="TGB118" s="23"/>
      <c r="TGC118" s="23"/>
      <c r="TGD118" s="22"/>
      <c r="TGE118" s="23"/>
      <c r="TGF118" s="23"/>
      <c r="TGG118" s="23"/>
      <c r="TGH118" s="23"/>
      <c r="TGI118" s="23"/>
      <c r="TGJ118" s="23"/>
      <c r="TGK118" s="23"/>
      <c r="TGL118" s="23"/>
      <c r="TGM118" s="23"/>
      <c r="TGN118" s="23"/>
      <c r="TGO118" s="23"/>
      <c r="TGP118" s="23"/>
      <c r="TGQ118" s="23"/>
      <c r="TGR118" s="23"/>
      <c r="TGS118" s="23"/>
      <c r="TGT118" s="23"/>
      <c r="TGU118" s="23"/>
      <c r="TGV118" s="23"/>
      <c r="TGW118" s="23"/>
      <c r="TGX118" s="23"/>
      <c r="TGY118" s="23"/>
      <c r="TGZ118" s="22"/>
      <c r="THA118" s="23"/>
      <c r="THB118" s="23"/>
      <c r="THC118" s="23"/>
      <c r="THD118" s="23"/>
      <c r="THE118" s="23"/>
      <c r="THF118" s="23"/>
      <c r="THG118" s="23"/>
      <c r="THH118" s="23"/>
      <c r="THI118" s="23"/>
      <c r="THJ118" s="23"/>
      <c r="THK118" s="23"/>
      <c r="THL118" s="23"/>
      <c r="THM118" s="23"/>
      <c r="THN118" s="23"/>
      <c r="THO118" s="23"/>
      <c r="THP118" s="23"/>
      <c r="THQ118" s="23"/>
      <c r="THR118" s="23"/>
      <c r="THS118" s="23"/>
      <c r="THT118" s="23"/>
      <c r="THU118" s="23"/>
      <c r="THV118" s="22"/>
      <c r="THW118" s="23"/>
      <c r="THX118" s="23"/>
      <c r="THY118" s="23"/>
      <c r="THZ118" s="23"/>
      <c r="TIA118" s="23"/>
      <c r="TIB118" s="23"/>
      <c r="TIC118" s="23"/>
      <c r="TID118" s="23"/>
      <c r="TIE118" s="23"/>
      <c r="TIF118" s="23"/>
      <c r="TIG118" s="23"/>
      <c r="TIH118" s="23"/>
      <c r="TII118" s="23"/>
      <c r="TIJ118" s="23"/>
      <c r="TIK118" s="23"/>
      <c r="TIL118" s="23"/>
      <c r="TIM118" s="23"/>
      <c r="TIN118" s="23"/>
      <c r="TIO118" s="23"/>
      <c r="TIP118" s="23"/>
      <c r="TIQ118" s="23"/>
      <c r="TIR118" s="22"/>
      <c r="TIS118" s="23"/>
      <c r="TIT118" s="23"/>
      <c r="TIU118" s="23"/>
      <c r="TIV118" s="23"/>
      <c r="TIW118" s="23"/>
      <c r="TIX118" s="23"/>
      <c r="TIY118" s="23"/>
      <c r="TIZ118" s="23"/>
      <c r="TJA118" s="23"/>
      <c r="TJB118" s="23"/>
      <c r="TJC118" s="23"/>
      <c r="TJD118" s="23"/>
      <c r="TJE118" s="23"/>
      <c r="TJF118" s="23"/>
      <c r="TJG118" s="23"/>
      <c r="TJH118" s="23"/>
      <c r="TJI118" s="23"/>
      <c r="TJJ118" s="23"/>
      <c r="TJK118" s="23"/>
      <c r="TJL118" s="23"/>
      <c r="TJM118" s="23"/>
      <c r="TJN118" s="22"/>
      <c r="TJO118" s="23"/>
      <c r="TJP118" s="23"/>
      <c r="TJQ118" s="23"/>
      <c r="TJR118" s="23"/>
      <c r="TJS118" s="23"/>
      <c r="TJT118" s="23"/>
      <c r="TJU118" s="23"/>
      <c r="TJV118" s="23"/>
      <c r="TJW118" s="23"/>
      <c r="TJX118" s="23"/>
      <c r="TJY118" s="23"/>
      <c r="TJZ118" s="23"/>
      <c r="TKA118" s="23"/>
      <c r="TKB118" s="23"/>
      <c r="TKC118" s="23"/>
      <c r="TKD118" s="23"/>
      <c r="TKE118" s="23"/>
      <c r="TKF118" s="23"/>
      <c r="TKG118" s="23"/>
      <c r="TKH118" s="23"/>
      <c r="TKI118" s="23"/>
      <c r="TKJ118" s="22"/>
      <c r="TKK118" s="23"/>
      <c r="TKL118" s="23"/>
      <c r="TKM118" s="23"/>
      <c r="TKN118" s="23"/>
      <c r="TKO118" s="23"/>
      <c r="TKP118" s="23"/>
      <c r="TKQ118" s="23"/>
      <c r="TKR118" s="23"/>
      <c r="TKS118" s="23"/>
      <c r="TKT118" s="23"/>
      <c r="TKU118" s="23"/>
      <c r="TKV118" s="23"/>
      <c r="TKW118" s="23"/>
      <c r="TKX118" s="23"/>
      <c r="TKY118" s="23"/>
      <c r="TKZ118" s="23"/>
      <c r="TLA118" s="23"/>
      <c r="TLB118" s="23"/>
      <c r="TLC118" s="23"/>
      <c r="TLD118" s="23"/>
      <c r="TLE118" s="23"/>
      <c r="TLF118" s="22"/>
      <c r="TLG118" s="23"/>
      <c r="TLH118" s="23"/>
      <c r="TLI118" s="23"/>
      <c r="TLJ118" s="23"/>
      <c r="TLK118" s="23"/>
      <c r="TLL118" s="23"/>
      <c r="TLM118" s="23"/>
      <c r="TLN118" s="23"/>
      <c r="TLO118" s="23"/>
      <c r="TLP118" s="23"/>
      <c r="TLQ118" s="23"/>
      <c r="TLR118" s="23"/>
      <c r="TLS118" s="23"/>
      <c r="TLT118" s="23"/>
      <c r="TLU118" s="23"/>
      <c r="TLV118" s="23"/>
      <c r="TLW118" s="23"/>
      <c r="TLX118" s="23"/>
      <c r="TLY118" s="23"/>
      <c r="TLZ118" s="23"/>
      <c r="TMA118" s="23"/>
      <c r="TMB118" s="22"/>
      <c r="TMC118" s="23"/>
      <c r="TMD118" s="23"/>
      <c r="TME118" s="23"/>
      <c r="TMF118" s="23"/>
      <c r="TMG118" s="23"/>
      <c r="TMH118" s="23"/>
      <c r="TMI118" s="23"/>
      <c r="TMJ118" s="23"/>
      <c r="TMK118" s="23"/>
      <c r="TML118" s="23"/>
      <c r="TMM118" s="23"/>
      <c r="TMN118" s="23"/>
      <c r="TMO118" s="23"/>
      <c r="TMP118" s="23"/>
      <c r="TMQ118" s="23"/>
      <c r="TMR118" s="23"/>
      <c r="TMS118" s="23"/>
      <c r="TMT118" s="23"/>
      <c r="TMU118" s="23"/>
      <c r="TMV118" s="23"/>
      <c r="TMW118" s="23"/>
      <c r="TMX118" s="22"/>
      <c r="TMY118" s="23"/>
      <c r="TMZ118" s="23"/>
      <c r="TNA118" s="23"/>
      <c r="TNB118" s="23"/>
      <c r="TNC118" s="23"/>
      <c r="TND118" s="23"/>
      <c r="TNE118" s="23"/>
      <c r="TNF118" s="23"/>
      <c r="TNG118" s="23"/>
      <c r="TNH118" s="23"/>
      <c r="TNI118" s="23"/>
      <c r="TNJ118" s="23"/>
      <c r="TNK118" s="23"/>
      <c r="TNL118" s="23"/>
      <c r="TNM118" s="23"/>
      <c r="TNN118" s="23"/>
      <c r="TNO118" s="23"/>
      <c r="TNP118" s="23"/>
      <c r="TNQ118" s="23"/>
      <c r="TNR118" s="23"/>
      <c r="TNS118" s="23"/>
      <c r="TNT118" s="22"/>
      <c r="TNU118" s="23"/>
      <c r="TNV118" s="23"/>
      <c r="TNW118" s="23"/>
      <c r="TNX118" s="23"/>
      <c r="TNY118" s="23"/>
      <c r="TNZ118" s="23"/>
      <c r="TOA118" s="23"/>
      <c r="TOB118" s="23"/>
      <c r="TOC118" s="23"/>
      <c r="TOD118" s="23"/>
      <c r="TOE118" s="23"/>
      <c r="TOF118" s="23"/>
      <c r="TOG118" s="23"/>
      <c r="TOH118" s="23"/>
      <c r="TOI118" s="23"/>
      <c r="TOJ118" s="23"/>
      <c r="TOK118" s="23"/>
      <c r="TOL118" s="23"/>
      <c r="TOM118" s="23"/>
      <c r="TON118" s="23"/>
      <c r="TOO118" s="23"/>
      <c r="TOP118" s="22"/>
      <c r="TOQ118" s="23"/>
      <c r="TOR118" s="23"/>
      <c r="TOS118" s="23"/>
      <c r="TOT118" s="23"/>
      <c r="TOU118" s="23"/>
      <c r="TOV118" s="23"/>
      <c r="TOW118" s="23"/>
      <c r="TOX118" s="23"/>
      <c r="TOY118" s="23"/>
      <c r="TOZ118" s="23"/>
      <c r="TPA118" s="23"/>
      <c r="TPB118" s="23"/>
      <c r="TPC118" s="23"/>
      <c r="TPD118" s="23"/>
      <c r="TPE118" s="23"/>
      <c r="TPF118" s="23"/>
      <c r="TPG118" s="23"/>
      <c r="TPH118" s="23"/>
      <c r="TPI118" s="23"/>
      <c r="TPJ118" s="23"/>
      <c r="TPK118" s="23"/>
      <c r="TPL118" s="22"/>
      <c r="TPM118" s="23"/>
      <c r="TPN118" s="23"/>
      <c r="TPO118" s="23"/>
      <c r="TPP118" s="23"/>
      <c r="TPQ118" s="23"/>
      <c r="TPR118" s="23"/>
      <c r="TPS118" s="23"/>
      <c r="TPT118" s="23"/>
      <c r="TPU118" s="23"/>
      <c r="TPV118" s="23"/>
      <c r="TPW118" s="23"/>
      <c r="TPX118" s="23"/>
      <c r="TPY118" s="23"/>
      <c r="TPZ118" s="23"/>
      <c r="TQA118" s="23"/>
      <c r="TQB118" s="23"/>
      <c r="TQC118" s="23"/>
      <c r="TQD118" s="23"/>
      <c r="TQE118" s="23"/>
      <c r="TQF118" s="23"/>
      <c r="TQG118" s="23"/>
      <c r="TQH118" s="22"/>
      <c r="TQI118" s="23"/>
      <c r="TQJ118" s="23"/>
      <c r="TQK118" s="23"/>
      <c r="TQL118" s="23"/>
      <c r="TQM118" s="23"/>
      <c r="TQN118" s="23"/>
      <c r="TQO118" s="23"/>
      <c r="TQP118" s="23"/>
      <c r="TQQ118" s="23"/>
      <c r="TQR118" s="23"/>
      <c r="TQS118" s="23"/>
      <c r="TQT118" s="23"/>
      <c r="TQU118" s="23"/>
      <c r="TQV118" s="23"/>
      <c r="TQW118" s="23"/>
      <c r="TQX118" s="23"/>
      <c r="TQY118" s="23"/>
      <c r="TQZ118" s="23"/>
      <c r="TRA118" s="23"/>
      <c r="TRB118" s="23"/>
      <c r="TRC118" s="23"/>
      <c r="TRD118" s="22"/>
      <c r="TRE118" s="23"/>
      <c r="TRF118" s="23"/>
      <c r="TRG118" s="23"/>
      <c r="TRH118" s="23"/>
      <c r="TRI118" s="23"/>
      <c r="TRJ118" s="23"/>
      <c r="TRK118" s="23"/>
      <c r="TRL118" s="23"/>
      <c r="TRM118" s="23"/>
      <c r="TRN118" s="23"/>
      <c r="TRO118" s="23"/>
      <c r="TRP118" s="23"/>
      <c r="TRQ118" s="23"/>
      <c r="TRR118" s="23"/>
      <c r="TRS118" s="23"/>
      <c r="TRT118" s="23"/>
      <c r="TRU118" s="23"/>
      <c r="TRV118" s="23"/>
      <c r="TRW118" s="23"/>
      <c r="TRX118" s="23"/>
      <c r="TRY118" s="23"/>
      <c r="TRZ118" s="22"/>
      <c r="TSA118" s="23"/>
      <c r="TSB118" s="23"/>
      <c r="TSC118" s="23"/>
      <c r="TSD118" s="23"/>
      <c r="TSE118" s="23"/>
      <c r="TSF118" s="23"/>
      <c r="TSG118" s="23"/>
      <c r="TSH118" s="23"/>
      <c r="TSI118" s="23"/>
      <c r="TSJ118" s="23"/>
      <c r="TSK118" s="23"/>
      <c r="TSL118" s="23"/>
      <c r="TSM118" s="23"/>
      <c r="TSN118" s="23"/>
      <c r="TSO118" s="23"/>
      <c r="TSP118" s="23"/>
      <c r="TSQ118" s="23"/>
      <c r="TSR118" s="23"/>
      <c r="TSS118" s="23"/>
      <c r="TST118" s="23"/>
      <c r="TSU118" s="23"/>
      <c r="TSV118" s="22"/>
      <c r="TSW118" s="23"/>
      <c r="TSX118" s="23"/>
      <c r="TSY118" s="23"/>
      <c r="TSZ118" s="23"/>
      <c r="TTA118" s="23"/>
      <c r="TTB118" s="23"/>
      <c r="TTC118" s="23"/>
      <c r="TTD118" s="23"/>
      <c r="TTE118" s="23"/>
      <c r="TTF118" s="23"/>
      <c r="TTG118" s="23"/>
      <c r="TTH118" s="23"/>
      <c r="TTI118" s="23"/>
      <c r="TTJ118" s="23"/>
      <c r="TTK118" s="23"/>
      <c r="TTL118" s="23"/>
      <c r="TTM118" s="23"/>
      <c r="TTN118" s="23"/>
      <c r="TTO118" s="23"/>
      <c r="TTP118" s="23"/>
      <c r="TTQ118" s="23"/>
      <c r="TTR118" s="22"/>
      <c r="TTS118" s="23"/>
      <c r="TTT118" s="23"/>
      <c r="TTU118" s="23"/>
      <c r="TTV118" s="23"/>
      <c r="TTW118" s="23"/>
      <c r="TTX118" s="23"/>
      <c r="TTY118" s="23"/>
      <c r="TTZ118" s="23"/>
      <c r="TUA118" s="23"/>
      <c r="TUB118" s="23"/>
      <c r="TUC118" s="23"/>
      <c r="TUD118" s="23"/>
      <c r="TUE118" s="23"/>
      <c r="TUF118" s="23"/>
      <c r="TUG118" s="23"/>
      <c r="TUH118" s="23"/>
      <c r="TUI118" s="23"/>
      <c r="TUJ118" s="23"/>
      <c r="TUK118" s="23"/>
      <c r="TUL118" s="23"/>
      <c r="TUM118" s="23"/>
      <c r="TUN118" s="22"/>
      <c r="TUO118" s="23"/>
      <c r="TUP118" s="23"/>
      <c r="TUQ118" s="23"/>
      <c r="TUR118" s="23"/>
      <c r="TUS118" s="23"/>
      <c r="TUT118" s="23"/>
      <c r="TUU118" s="23"/>
      <c r="TUV118" s="23"/>
      <c r="TUW118" s="23"/>
      <c r="TUX118" s="23"/>
      <c r="TUY118" s="23"/>
      <c r="TUZ118" s="23"/>
      <c r="TVA118" s="23"/>
      <c r="TVB118" s="23"/>
      <c r="TVC118" s="23"/>
      <c r="TVD118" s="23"/>
      <c r="TVE118" s="23"/>
      <c r="TVF118" s="23"/>
      <c r="TVG118" s="23"/>
      <c r="TVH118" s="23"/>
      <c r="TVI118" s="23"/>
      <c r="TVJ118" s="22"/>
      <c r="TVK118" s="23"/>
      <c r="TVL118" s="23"/>
      <c r="TVM118" s="23"/>
      <c r="TVN118" s="23"/>
      <c r="TVO118" s="23"/>
      <c r="TVP118" s="23"/>
      <c r="TVQ118" s="23"/>
      <c r="TVR118" s="23"/>
      <c r="TVS118" s="23"/>
      <c r="TVT118" s="23"/>
      <c r="TVU118" s="23"/>
      <c r="TVV118" s="23"/>
      <c r="TVW118" s="23"/>
      <c r="TVX118" s="23"/>
      <c r="TVY118" s="23"/>
      <c r="TVZ118" s="23"/>
      <c r="TWA118" s="23"/>
      <c r="TWB118" s="23"/>
      <c r="TWC118" s="23"/>
      <c r="TWD118" s="23"/>
      <c r="TWE118" s="23"/>
      <c r="TWF118" s="22"/>
      <c r="TWG118" s="23"/>
      <c r="TWH118" s="23"/>
      <c r="TWI118" s="23"/>
      <c r="TWJ118" s="23"/>
      <c r="TWK118" s="23"/>
      <c r="TWL118" s="23"/>
      <c r="TWM118" s="23"/>
      <c r="TWN118" s="23"/>
      <c r="TWO118" s="23"/>
      <c r="TWP118" s="23"/>
      <c r="TWQ118" s="23"/>
      <c r="TWR118" s="23"/>
      <c r="TWS118" s="23"/>
      <c r="TWT118" s="23"/>
      <c r="TWU118" s="23"/>
      <c r="TWV118" s="23"/>
      <c r="TWW118" s="23"/>
      <c r="TWX118" s="23"/>
      <c r="TWY118" s="23"/>
      <c r="TWZ118" s="23"/>
      <c r="TXA118" s="23"/>
      <c r="TXB118" s="22"/>
      <c r="TXC118" s="23"/>
      <c r="TXD118" s="23"/>
      <c r="TXE118" s="23"/>
      <c r="TXF118" s="23"/>
      <c r="TXG118" s="23"/>
      <c r="TXH118" s="23"/>
      <c r="TXI118" s="23"/>
      <c r="TXJ118" s="23"/>
      <c r="TXK118" s="23"/>
      <c r="TXL118" s="23"/>
      <c r="TXM118" s="23"/>
      <c r="TXN118" s="23"/>
      <c r="TXO118" s="23"/>
      <c r="TXP118" s="23"/>
      <c r="TXQ118" s="23"/>
      <c r="TXR118" s="23"/>
      <c r="TXS118" s="23"/>
      <c r="TXT118" s="23"/>
      <c r="TXU118" s="23"/>
      <c r="TXV118" s="23"/>
      <c r="TXW118" s="23"/>
      <c r="TXX118" s="22"/>
      <c r="TXY118" s="23"/>
      <c r="TXZ118" s="23"/>
      <c r="TYA118" s="23"/>
      <c r="TYB118" s="23"/>
      <c r="TYC118" s="23"/>
      <c r="TYD118" s="23"/>
      <c r="TYE118" s="23"/>
      <c r="TYF118" s="23"/>
      <c r="TYG118" s="23"/>
      <c r="TYH118" s="23"/>
      <c r="TYI118" s="23"/>
      <c r="TYJ118" s="23"/>
      <c r="TYK118" s="23"/>
      <c r="TYL118" s="23"/>
      <c r="TYM118" s="23"/>
      <c r="TYN118" s="23"/>
      <c r="TYO118" s="23"/>
      <c r="TYP118" s="23"/>
      <c r="TYQ118" s="23"/>
      <c r="TYR118" s="23"/>
      <c r="TYS118" s="23"/>
      <c r="TYT118" s="22"/>
      <c r="TYU118" s="23"/>
      <c r="TYV118" s="23"/>
      <c r="TYW118" s="23"/>
      <c r="TYX118" s="23"/>
      <c r="TYY118" s="23"/>
      <c r="TYZ118" s="23"/>
      <c r="TZA118" s="23"/>
      <c r="TZB118" s="23"/>
      <c r="TZC118" s="23"/>
      <c r="TZD118" s="23"/>
      <c r="TZE118" s="23"/>
      <c r="TZF118" s="23"/>
      <c r="TZG118" s="23"/>
      <c r="TZH118" s="23"/>
      <c r="TZI118" s="23"/>
      <c r="TZJ118" s="23"/>
      <c r="TZK118" s="23"/>
      <c r="TZL118" s="23"/>
      <c r="TZM118" s="23"/>
      <c r="TZN118" s="23"/>
      <c r="TZO118" s="23"/>
      <c r="TZP118" s="22"/>
      <c r="TZQ118" s="23"/>
      <c r="TZR118" s="23"/>
      <c r="TZS118" s="23"/>
      <c r="TZT118" s="23"/>
      <c r="TZU118" s="23"/>
      <c r="TZV118" s="23"/>
      <c r="TZW118" s="23"/>
      <c r="TZX118" s="23"/>
      <c r="TZY118" s="23"/>
      <c r="TZZ118" s="23"/>
      <c r="UAA118" s="23"/>
      <c r="UAB118" s="23"/>
      <c r="UAC118" s="23"/>
      <c r="UAD118" s="23"/>
      <c r="UAE118" s="23"/>
      <c r="UAF118" s="23"/>
      <c r="UAG118" s="23"/>
      <c r="UAH118" s="23"/>
      <c r="UAI118" s="23"/>
      <c r="UAJ118" s="23"/>
      <c r="UAK118" s="23"/>
      <c r="UAL118" s="22"/>
      <c r="UAM118" s="23"/>
      <c r="UAN118" s="23"/>
      <c r="UAO118" s="23"/>
      <c r="UAP118" s="23"/>
      <c r="UAQ118" s="23"/>
      <c r="UAR118" s="23"/>
      <c r="UAS118" s="23"/>
      <c r="UAT118" s="23"/>
      <c r="UAU118" s="23"/>
      <c r="UAV118" s="23"/>
      <c r="UAW118" s="23"/>
      <c r="UAX118" s="23"/>
      <c r="UAY118" s="23"/>
      <c r="UAZ118" s="23"/>
      <c r="UBA118" s="23"/>
      <c r="UBB118" s="23"/>
      <c r="UBC118" s="23"/>
      <c r="UBD118" s="23"/>
      <c r="UBE118" s="23"/>
      <c r="UBF118" s="23"/>
      <c r="UBG118" s="23"/>
      <c r="UBH118" s="22"/>
      <c r="UBI118" s="23"/>
      <c r="UBJ118" s="23"/>
      <c r="UBK118" s="23"/>
      <c r="UBL118" s="23"/>
      <c r="UBM118" s="23"/>
      <c r="UBN118" s="23"/>
      <c r="UBO118" s="23"/>
      <c r="UBP118" s="23"/>
      <c r="UBQ118" s="23"/>
      <c r="UBR118" s="23"/>
      <c r="UBS118" s="23"/>
      <c r="UBT118" s="23"/>
      <c r="UBU118" s="23"/>
      <c r="UBV118" s="23"/>
      <c r="UBW118" s="23"/>
      <c r="UBX118" s="23"/>
      <c r="UBY118" s="23"/>
      <c r="UBZ118" s="23"/>
      <c r="UCA118" s="23"/>
      <c r="UCB118" s="23"/>
      <c r="UCC118" s="23"/>
      <c r="UCD118" s="22"/>
      <c r="UCE118" s="23"/>
      <c r="UCF118" s="23"/>
      <c r="UCG118" s="23"/>
      <c r="UCH118" s="23"/>
      <c r="UCI118" s="23"/>
      <c r="UCJ118" s="23"/>
      <c r="UCK118" s="23"/>
      <c r="UCL118" s="23"/>
      <c r="UCM118" s="23"/>
      <c r="UCN118" s="23"/>
      <c r="UCO118" s="23"/>
      <c r="UCP118" s="23"/>
      <c r="UCQ118" s="23"/>
      <c r="UCR118" s="23"/>
      <c r="UCS118" s="23"/>
      <c r="UCT118" s="23"/>
      <c r="UCU118" s="23"/>
      <c r="UCV118" s="23"/>
      <c r="UCW118" s="23"/>
      <c r="UCX118" s="23"/>
      <c r="UCY118" s="23"/>
      <c r="UCZ118" s="22"/>
      <c r="UDA118" s="23"/>
      <c r="UDB118" s="23"/>
      <c r="UDC118" s="23"/>
      <c r="UDD118" s="23"/>
      <c r="UDE118" s="23"/>
      <c r="UDF118" s="23"/>
      <c r="UDG118" s="23"/>
      <c r="UDH118" s="23"/>
      <c r="UDI118" s="23"/>
      <c r="UDJ118" s="23"/>
      <c r="UDK118" s="23"/>
      <c r="UDL118" s="23"/>
      <c r="UDM118" s="23"/>
      <c r="UDN118" s="23"/>
      <c r="UDO118" s="23"/>
      <c r="UDP118" s="23"/>
      <c r="UDQ118" s="23"/>
      <c r="UDR118" s="23"/>
      <c r="UDS118" s="23"/>
      <c r="UDT118" s="23"/>
      <c r="UDU118" s="23"/>
      <c r="UDV118" s="22"/>
      <c r="UDW118" s="23"/>
      <c r="UDX118" s="23"/>
      <c r="UDY118" s="23"/>
      <c r="UDZ118" s="23"/>
      <c r="UEA118" s="23"/>
      <c r="UEB118" s="23"/>
      <c r="UEC118" s="23"/>
      <c r="UED118" s="23"/>
      <c r="UEE118" s="23"/>
      <c r="UEF118" s="23"/>
      <c r="UEG118" s="23"/>
      <c r="UEH118" s="23"/>
      <c r="UEI118" s="23"/>
      <c r="UEJ118" s="23"/>
      <c r="UEK118" s="23"/>
      <c r="UEL118" s="23"/>
      <c r="UEM118" s="23"/>
      <c r="UEN118" s="23"/>
      <c r="UEO118" s="23"/>
      <c r="UEP118" s="23"/>
      <c r="UEQ118" s="23"/>
      <c r="UER118" s="22"/>
      <c r="UES118" s="23"/>
      <c r="UET118" s="23"/>
      <c r="UEU118" s="23"/>
      <c r="UEV118" s="23"/>
      <c r="UEW118" s="23"/>
      <c r="UEX118" s="23"/>
      <c r="UEY118" s="23"/>
      <c r="UEZ118" s="23"/>
      <c r="UFA118" s="23"/>
      <c r="UFB118" s="23"/>
      <c r="UFC118" s="23"/>
      <c r="UFD118" s="23"/>
      <c r="UFE118" s="23"/>
      <c r="UFF118" s="23"/>
      <c r="UFG118" s="23"/>
      <c r="UFH118" s="23"/>
      <c r="UFI118" s="23"/>
      <c r="UFJ118" s="23"/>
      <c r="UFK118" s="23"/>
      <c r="UFL118" s="23"/>
      <c r="UFM118" s="23"/>
      <c r="UFN118" s="22"/>
      <c r="UFO118" s="23"/>
      <c r="UFP118" s="23"/>
      <c r="UFQ118" s="23"/>
      <c r="UFR118" s="23"/>
      <c r="UFS118" s="23"/>
      <c r="UFT118" s="23"/>
      <c r="UFU118" s="23"/>
      <c r="UFV118" s="23"/>
      <c r="UFW118" s="23"/>
      <c r="UFX118" s="23"/>
      <c r="UFY118" s="23"/>
      <c r="UFZ118" s="23"/>
      <c r="UGA118" s="23"/>
      <c r="UGB118" s="23"/>
      <c r="UGC118" s="23"/>
      <c r="UGD118" s="23"/>
      <c r="UGE118" s="23"/>
      <c r="UGF118" s="23"/>
      <c r="UGG118" s="23"/>
      <c r="UGH118" s="23"/>
      <c r="UGI118" s="23"/>
      <c r="UGJ118" s="22"/>
      <c r="UGK118" s="23"/>
      <c r="UGL118" s="23"/>
      <c r="UGM118" s="23"/>
      <c r="UGN118" s="23"/>
      <c r="UGO118" s="23"/>
      <c r="UGP118" s="23"/>
      <c r="UGQ118" s="23"/>
      <c r="UGR118" s="23"/>
      <c r="UGS118" s="23"/>
      <c r="UGT118" s="23"/>
      <c r="UGU118" s="23"/>
      <c r="UGV118" s="23"/>
      <c r="UGW118" s="23"/>
      <c r="UGX118" s="23"/>
      <c r="UGY118" s="23"/>
      <c r="UGZ118" s="23"/>
      <c r="UHA118" s="23"/>
      <c r="UHB118" s="23"/>
      <c r="UHC118" s="23"/>
      <c r="UHD118" s="23"/>
      <c r="UHE118" s="23"/>
      <c r="UHF118" s="22"/>
      <c r="UHG118" s="23"/>
      <c r="UHH118" s="23"/>
      <c r="UHI118" s="23"/>
      <c r="UHJ118" s="23"/>
      <c r="UHK118" s="23"/>
      <c r="UHL118" s="23"/>
      <c r="UHM118" s="23"/>
      <c r="UHN118" s="23"/>
      <c r="UHO118" s="23"/>
      <c r="UHP118" s="23"/>
      <c r="UHQ118" s="23"/>
      <c r="UHR118" s="23"/>
      <c r="UHS118" s="23"/>
      <c r="UHT118" s="23"/>
      <c r="UHU118" s="23"/>
      <c r="UHV118" s="23"/>
      <c r="UHW118" s="23"/>
      <c r="UHX118" s="23"/>
      <c r="UHY118" s="23"/>
      <c r="UHZ118" s="23"/>
      <c r="UIA118" s="23"/>
      <c r="UIB118" s="22"/>
      <c r="UIC118" s="23"/>
      <c r="UID118" s="23"/>
      <c r="UIE118" s="23"/>
      <c r="UIF118" s="23"/>
      <c r="UIG118" s="23"/>
      <c r="UIH118" s="23"/>
      <c r="UII118" s="23"/>
      <c r="UIJ118" s="23"/>
      <c r="UIK118" s="23"/>
      <c r="UIL118" s="23"/>
      <c r="UIM118" s="23"/>
      <c r="UIN118" s="23"/>
      <c r="UIO118" s="23"/>
      <c r="UIP118" s="23"/>
      <c r="UIQ118" s="23"/>
      <c r="UIR118" s="23"/>
      <c r="UIS118" s="23"/>
      <c r="UIT118" s="23"/>
      <c r="UIU118" s="23"/>
      <c r="UIV118" s="23"/>
      <c r="UIW118" s="23"/>
      <c r="UIX118" s="22"/>
      <c r="UIY118" s="23"/>
      <c r="UIZ118" s="23"/>
      <c r="UJA118" s="23"/>
      <c r="UJB118" s="23"/>
      <c r="UJC118" s="23"/>
      <c r="UJD118" s="23"/>
      <c r="UJE118" s="23"/>
      <c r="UJF118" s="23"/>
      <c r="UJG118" s="23"/>
      <c r="UJH118" s="23"/>
      <c r="UJI118" s="23"/>
      <c r="UJJ118" s="23"/>
      <c r="UJK118" s="23"/>
      <c r="UJL118" s="23"/>
      <c r="UJM118" s="23"/>
      <c r="UJN118" s="23"/>
      <c r="UJO118" s="23"/>
      <c r="UJP118" s="23"/>
      <c r="UJQ118" s="23"/>
      <c r="UJR118" s="23"/>
      <c r="UJS118" s="23"/>
      <c r="UJT118" s="22"/>
      <c r="UJU118" s="23"/>
      <c r="UJV118" s="23"/>
      <c r="UJW118" s="23"/>
      <c r="UJX118" s="23"/>
      <c r="UJY118" s="23"/>
      <c r="UJZ118" s="23"/>
      <c r="UKA118" s="23"/>
      <c r="UKB118" s="23"/>
      <c r="UKC118" s="23"/>
      <c r="UKD118" s="23"/>
      <c r="UKE118" s="23"/>
      <c r="UKF118" s="23"/>
      <c r="UKG118" s="23"/>
      <c r="UKH118" s="23"/>
      <c r="UKI118" s="23"/>
      <c r="UKJ118" s="23"/>
      <c r="UKK118" s="23"/>
      <c r="UKL118" s="23"/>
      <c r="UKM118" s="23"/>
      <c r="UKN118" s="23"/>
      <c r="UKO118" s="23"/>
      <c r="UKP118" s="22"/>
      <c r="UKQ118" s="23"/>
      <c r="UKR118" s="23"/>
      <c r="UKS118" s="23"/>
      <c r="UKT118" s="23"/>
      <c r="UKU118" s="23"/>
      <c r="UKV118" s="23"/>
      <c r="UKW118" s="23"/>
      <c r="UKX118" s="23"/>
      <c r="UKY118" s="23"/>
      <c r="UKZ118" s="23"/>
      <c r="ULA118" s="23"/>
      <c r="ULB118" s="23"/>
      <c r="ULC118" s="23"/>
      <c r="ULD118" s="23"/>
      <c r="ULE118" s="23"/>
      <c r="ULF118" s="23"/>
      <c r="ULG118" s="23"/>
      <c r="ULH118" s="23"/>
      <c r="ULI118" s="23"/>
      <c r="ULJ118" s="23"/>
      <c r="ULK118" s="23"/>
      <c r="ULL118" s="22"/>
      <c r="ULM118" s="23"/>
      <c r="ULN118" s="23"/>
      <c r="ULO118" s="23"/>
      <c r="ULP118" s="23"/>
      <c r="ULQ118" s="23"/>
      <c r="ULR118" s="23"/>
      <c r="ULS118" s="23"/>
      <c r="ULT118" s="23"/>
      <c r="ULU118" s="23"/>
      <c r="ULV118" s="23"/>
      <c r="ULW118" s="23"/>
      <c r="ULX118" s="23"/>
      <c r="ULY118" s="23"/>
      <c r="ULZ118" s="23"/>
      <c r="UMA118" s="23"/>
      <c r="UMB118" s="23"/>
      <c r="UMC118" s="23"/>
      <c r="UMD118" s="23"/>
      <c r="UME118" s="23"/>
      <c r="UMF118" s="23"/>
      <c r="UMG118" s="23"/>
      <c r="UMH118" s="22"/>
      <c r="UMI118" s="23"/>
      <c r="UMJ118" s="23"/>
      <c r="UMK118" s="23"/>
      <c r="UML118" s="23"/>
      <c r="UMM118" s="23"/>
      <c r="UMN118" s="23"/>
      <c r="UMO118" s="23"/>
      <c r="UMP118" s="23"/>
      <c r="UMQ118" s="23"/>
      <c r="UMR118" s="23"/>
      <c r="UMS118" s="23"/>
      <c r="UMT118" s="23"/>
      <c r="UMU118" s="23"/>
      <c r="UMV118" s="23"/>
      <c r="UMW118" s="23"/>
      <c r="UMX118" s="23"/>
      <c r="UMY118" s="23"/>
      <c r="UMZ118" s="23"/>
      <c r="UNA118" s="23"/>
      <c r="UNB118" s="23"/>
      <c r="UNC118" s="23"/>
      <c r="UND118" s="22"/>
      <c r="UNE118" s="23"/>
      <c r="UNF118" s="23"/>
      <c r="UNG118" s="23"/>
      <c r="UNH118" s="23"/>
      <c r="UNI118" s="23"/>
      <c r="UNJ118" s="23"/>
      <c r="UNK118" s="23"/>
      <c r="UNL118" s="23"/>
      <c r="UNM118" s="23"/>
      <c r="UNN118" s="23"/>
      <c r="UNO118" s="23"/>
      <c r="UNP118" s="23"/>
      <c r="UNQ118" s="23"/>
      <c r="UNR118" s="23"/>
      <c r="UNS118" s="23"/>
      <c r="UNT118" s="23"/>
      <c r="UNU118" s="23"/>
      <c r="UNV118" s="23"/>
      <c r="UNW118" s="23"/>
      <c r="UNX118" s="23"/>
      <c r="UNY118" s="23"/>
      <c r="UNZ118" s="22"/>
      <c r="UOA118" s="23"/>
      <c r="UOB118" s="23"/>
      <c r="UOC118" s="23"/>
      <c r="UOD118" s="23"/>
      <c r="UOE118" s="23"/>
      <c r="UOF118" s="23"/>
      <c r="UOG118" s="23"/>
      <c r="UOH118" s="23"/>
      <c r="UOI118" s="23"/>
      <c r="UOJ118" s="23"/>
      <c r="UOK118" s="23"/>
      <c r="UOL118" s="23"/>
      <c r="UOM118" s="23"/>
      <c r="UON118" s="23"/>
      <c r="UOO118" s="23"/>
      <c r="UOP118" s="23"/>
      <c r="UOQ118" s="23"/>
      <c r="UOR118" s="23"/>
      <c r="UOS118" s="23"/>
      <c r="UOT118" s="23"/>
      <c r="UOU118" s="23"/>
      <c r="UOV118" s="22"/>
      <c r="UOW118" s="23"/>
      <c r="UOX118" s="23"/>
      <c r="UOY118" s="23"/>
      <c r="UOZ118" s="23"/>
      <c r="UPA118" s="23"/>
      <c r="UPB118" s="23"/>
      <c r="UPC118" s="23"/>
      <c r="UPD118" s="23"/>
      <c r="UPE118" s="23"/>
      <c r="UPF118" s="23"/>
      <c r="UPG118" s="23"/>
      <c r="UPH118" s="23"/>
      <c r="UPI118" s="23"/>
      <c r="UPJ118" s="23"/>
      <c r="UPK118" s="23"/>
      <c r="UPL118" s="23"/>
      <c r="UPM118" s="23"/>
      <c r="UPN118" s="23"/>
      <c r="UPO118" s="23"/>
      <c r="UPP118" s="23"/>
      <c r="UPQ118" s="23"/>
      <c r="UPR118" s="22"/>
      <c r="UPS118" s="23"/>
      <c r="UPT118" s="23"/>
      <c r="UPU118" s="23"/>
      <c r="UPV118" s="23"/>
      <c r="UPW118" s="23"/>
      <c r="UPX118" s="23"/>
      <c r="UPY118" s="23"/>
      <c r="UPZ118" s="23"/>
      <c r="UQA118" s="23"/>
      <c r="UQB118" s="23"/>
      <c r="UQC118" s="23"/>
      <c r="UQD118" s="23"/>
      <c r="UQE118" s="23"/>
      <c r="UQF118" s="23"/>
      <c r="UQG118" s="23"/>
      <c r="UQH118" s="23"/>
      <c r="UQI118" s="23"/>
      <c r="UQJ118" s="23"/>
      <c r="UQK118" s="23"/>
      <c r="UQL118" s="23"/>
      <c r="UQM118" s="23"/>
      <c r="UQN118" s="22"/>
      <c r="UQO118" s="23"/>
      <c r="UQP118" s="23"/>
      <c r="UQQ118" s="23"/>
      <c r="UQR118" s="23"/>
      <c r="UQS118" s="23"/>
      <c r="UQT118" s="23"/>
      <c r="UQU118" s="23"/>
      <c r="UQV118" s="23"/>
      <c r="UQW118" s="23"/>
      <c r="UQX118" s="23"/>
      <c r="UQY118" s="23"/>
      <c r="UQZ118" s="23"/>
      <c r="URA118" s="23"/>
      <c r="URB118" s="23"/>
      <c r="URC118" s="23"/>
      <c r="URD118" s="23"/>
      <c r="URE118" s="23"/>
      <c r="URF118" s="23"/>
      <c r="URG118" s="23"/>
      <c r="URH118" s="23"/>
      <c r="URI118" s="23"/>
      <c r="URJ118" s="22"/>
      <c r="URK118" s="23"/>
      <c r="URL118" s="23"/>
      <c r="URM118" s="23"/>
      <c r="URN118" s="23"/>
      <c r="URO118" s="23"/>
      <c r="URP118" s="23"/>
      <c r="URQ118" s="23"/>
      <c r="URR118" s="23"/>
      <c r="URS118" s="23"/>
      <c r="URT118" s="23"/>
      <c r="URU118" s="23"/>
      <c r="URV118" s="23"/>
      <c r="URW118" s="23"/>
      <c r="URX118" s="23"/>
      <c r="URY118" s="23"/>
      <c r="URZ118" s="23"/>
      <c r="USA118" s="23"/>
      <c r="USB118" s="23"/>
      <c r="USC118" s="23"/>
      <c r="USD118" s="23"/>
      <c r="USE118" s="23"/>
      <c r="USF118" s="22"/>
      <c r="USG118" s="23"/>
      <c r="USH118" s="23"/>
      <c r="USI118" s="23"/>
      <c r="USJ118" s="23"/>
      <c r="USK118" s="23"/>
      <c r="USL118" s="23"/>
      <c r="USM118" s="23"/>
      <c r="USN118" s="23"/>
      <c r="USO118" s="23"/>
      <c r="USP118" s="23"/>
      <c r="USQ118" s="23"/>
      <c r="USR118" s="23"/>
      <c r="USS118" s="23"/>
      <c r="UST118" s="23"/>
      <c r="USU118" s="23"/>
      <c r="USV118" s="23"/>
      <c r="USW118" s="23"/>
      <c r="USX118" s="23"/>
      <c r="USY118" s="23"/>
      <c r="USZ118" s="23"/>
      <c r="UTA118" s="23"/>
      <c r="UTB118" s="22"/>
      <c r="UTC118" s="23"/>
      <c r="UTD118" s="23"/>
      <c r="UTE118" s="23"/>
      <c r="UTF118" s="23"/>
      <c r="UTG118" s="23"/>
      <c r="UTH118" s="23"/>
      <c r="UTI118" s="23"/>
      <c r="UTJ118" s="23"/>
      <c r="UTK118" s="23"/>
      <c r="UTL118" s="23"/>
      <c r="UTM118" s="23"/>
      <c r="UTN118" s="23"/>
      <c r="UTO118" s="23"/>
      <c r="UTP118" s="23"/>
      <c r="UTQ118" s="23"/>
      <c r="UTR118" s="23"/>
      <c r="UTS118" s="23"/>
      <c r="UTT118" s="23"/>
      <c r="UTU118" s="23"/>
      <c r="UTV118" s="23"/>
      <c r="UTW118" s="23"/>
      <c r="UTX118" s="22"/>
      <c r="UTY118" s="23"/>
      <c r="UTZ118" s="23"/>
      <c r="UUA118" s="23"/>
      <c r="UUB118" s="23"/>
      <c r="UUC118" s="23"/>
      <c r="UUD118" s="23"/>
      <c r="UUE118" s="23"/>
      <c r="UUF118" s="23"/>
      <c r="UUG118" s="23"/>
      <c r="UUH118" s="23"/>
      <c r="UUI118" s="23"/>
      <c r="UUJ118" s="23"/>
      <c r="UUK118" s="23"/>
      <c r="UUL118" s="23"/>
      <c r="UUM118" s="23"/>
      <c r="UUN118" s="23"/>
      <c r="UUO118" s="23"/>
      <c r="UUP118" s="23"/>
      <c r="UUQ118" s="23"/>
      <c r="UUR118" s="23"/>
      <c r="UUS118" s="23"/>
      <c r="UUT118" s="22"/>
      <c r="UUU118" s="23"/>
      <c r="UUV118" s="23"/>
      <c r="UUW118" s="23"/>
      <c r="UUX118" s="23"/>
      <c r="UUY118" s="23"/>
      <c r="UUZ118" s="23"/>
      <c r="UVA118" s="23"/>
      <c r="UVB118" s="23"/>
      <c r="UVC118" s="23"/>
      <c r="UVD118" s="23"/>
      <c r="UVE118" s="23"/>
      <c r="UVF118" s="23"/>
      <c r="UVG118" s="23"/>
      <c r="UVH118" s="23"/>
      <c r="UVI118" s="23"/>
      <c r="UVJ118" s="23"/>
      <c r="UVK118" s="23"/>
      <c r="UVL118" s="23"/>
      <c r="UVM118" s="23"/>
      <c r="UVN118" s="23"/>
      <c r="UVO118" s="23"/>
      <c r="UVP118" s="22"/>
      <c r="UVQ118" s="23"/>
      <c r="UVR118" s="23"/>
      <c r="UVS118" s="23"/>
      <c r="UVT118" s="23"/>
      <c r="UVU118" s="23"/>
      <c r="UVV118" s="23"/>
      <c r="UVW118" s="23"/>
      <c r="UVX118" s="23"/>
      <c r="UVY118" s="23"/>
      <c r="UVZ118" s="23"/>
      <c r="UWA118" s="23"/>
      <c r="UWB118" s="23"/>
      <c r="UWC118" s="23"/>
      <c r="UWD118" s="23"/>
      <c r="UWE118" s="23"/>
      <c r="UWF118" s="23"/>
      <c r="UWG118" s="23"/>
      <c r="UWH118" s="23"/>
      <c r="UWI118" s="23"/>
      <c r="UWJ118" s="23"/>
      <c r="UWK118" s="23"/>
      <c r="UWL118" s="22"/>
      <c r="UWM118" s="23"/>
      <c r="UWN118" s="23"/>
      <c r="UWO118" s="23"/>
      <c r="UWP118" s="23"/>
      <c r="UWQ118" s="23"/>
      <c r="UWR118" s="23"/>
      <c r="UWS118" s="23"/>
      <c r="UWT118" s="23"/>
      <c r="UWU118" s="23"/>
      <c r="UWV118" s="23"/>
      <c r="UWW118" s="23"/>
      <c r="UWX118" s="23"/>
      <c r="UWY118" s="23"/>
      <c r="UWZ118" s="23"/>
      <c r="UXA118" s="23"/>
      <c r="UXB118" s="23"/>
      <c r="UXC118" s="23"/>
      <c r="UXD118" s="23"/>
      <c r="UXE118" s="23"/>
      <c r="UXF118" s="23"/>
      <c r="UXG118" s="23"/>
      <c r="UXH118" s="22"/>
      <c r="UXI118" s="23"/>
      <c r="UXJ118" s="23"/>
      <c r="UXK118" s="23"/>
      <c r="UXL118" s="23"/>
      <c r="UXM118" s="23"/>
      <c r="UXN118" s="23"/>
      <c r="UXO118" s="23"/>
      <c r="UXP118" s="23"/>
      <c r="UXQ118" s="23"/>
      <c r="UXR118" s="23"/>
      <c r="UXS118" s="23"/>
      <c r="UXT118" s="23"/>
      <c r="UXU118" s="23"/>
      <c r="UXV118" s="23"/>
      <c r="UXW118" s="23"/>
      <c r="UXX118" s="23"/>
      <c r="UXY118" s="23"/>
      <c r="UXZ118" s="23"/>
      <c r="UYA118" s="23"/>
      <c r="UYB118" s="23"/>
      <c r="UYC118" s="23"/>
      <c r="UYD118" s="22"/>
      <c r="UYE118" s="23"/>
      <c r="UYF118" s="23"/>
      <c r="UYG118" s="23"/>
      <c r="UYH118" s="23"/>
      <c r="UYI118" s="23"/>
      <c r="UYJ118" s="23"/>
      <c r="UYK118" s="23"/>
      <c r="UYL118" s="23"/>
      <c r="UYM118" s="23"/>
      <c r="UYN118" s="23"/>
      <c r="UYO118" s="23"/>
      <c r="UYP118" s="23"/>
      <c r="UYQ118" s="23"/>
      <c r="UYR118" s="23"/>
      <c r="UYS118" s="23"/>
      <c r="UYT118" s="23"/>
      <c r="UYU118" s="23"/>
      <c r="UYV118" s="23"/>
      <c r="UYW118" s="23"/>
      <c r="UYX118" s="23"/>
      <c r="UYY118" s="23"/>
      <c r="UYZ118" s="22"/>
      <c r="UZA118" s="23"/>
      <c r="UZB118" s="23"/>
      <c r="UZC118" s="23"/>
      <c r="UZD118" s="23"/>
      <c r="UZE118" s="23"/>
      <c r="UZF118" s="23"/>
      <c r="UZG118" s="23"/>
      <c r="UZH118" s="23"/>
      <c r="UZI118" s="23"/>
      <c r="UZJ118" s="23"/>
      <c r="UZK118" s="23"/>
      <c r="UZL118" s="23"/>
      <c r="UZM118" s="23"/>
      <c r="UZN118" s="23"/>
      <c r="UZO118" s="23"/>
      <c r="UZP118" s="23"/>
      <c r="UZQ118" s="23"/>
      <c r="UZR118" s="23"/>
      <c r="UZS118" s="23"/>
      <c r="UZT118" s="23"/>
      <c r="UZU118" s="23"/>
      <c r="UZV118" s="22"/>
      <c r="UZW118" s="23"/>
      <c r="UZX118" s="23"/>
      <c r="UZY118" s="23"/>
      <c r="UZZ118" s="23"/>
      <c r="VAA118" s="23"/>
      <c r="VAB118" s="23"/>
      <c r="VAC118" s="23"/>
      <c r="VAD118" s="23"/>
      <c r="VAE118" s="23"/>
      <c r="VAF118" s="23"/>
      <c r="VAG118" s="23"/>
      <c r="VAH118" s="23"/>
      <c r="VAI118" s="23"/>
      <c r="VAJ118" s="23"/>
      <c r="VAK118" s="23"/>
      <c r="VAL118" s="23"/>
      <c r="VAM118" s="23"/>
      <c r="VAN118" s="23"/>
      <c r="VAO118" s="23"/>
      <c r="VAP118" s="23"/>
      <c r="VAQ118" s="23"/>
      <c r="VAR118" s="22"/>
      <c r="VAS118" s="23"/>
      <c r="VAT118" s="23"/>
      <c r="VAU118" s="23"/>
      <c r="VAV118" s="23"/>
      <c r="VAW118" s="23"/>
      <c r="VAX118" s="23"/>
      <c r="VAY118" s="23"/>
      <c r="VAZ118" s="23"/>
      <c r="VBA118" s="23"/>
      <c r="VBB118" s="23"/>
      <c r="VBC118" s="23"/>
      <c r="VBD118" s="23"/>
      <c r="VBE118" s="23"/>
      <c r="VBF118" s="23"/>
      <c r="VBG118" s="23"/>
      <c r="VBH118" s="23"/>
      <c r="VBI118" s="23"/>
      <c r="VBJ118" s="23"/>
      <c r="VBK118" s="23"/>
      <c r="VBL118" s="23"/>
      <c r="VBM118" s="23"/>
      <c r="VBN118" s="22"/>
      <c r="VBO118" s="23"/>
      <c r="VBP118" s="23"/>
      <c r="VBQ118" s="23"/>
      <c r="VBR118" s="23"/>
      <c r="VBS118" s="23"/>
      <c r="VBT118" s="23"/>
      <c r="VBU118" s="23"/>
      <c r="VBV118" s="23"/>
      <c r="VBW118" s="23"/>
      <c r="VBX118" s="23"/>
      <c r="VBY118" s="23"/>
      <c r="VBZ118" s="23"/>
      <c r="VCA118" s="23"/>
      <c r="VCB118" s="23"/>
      <c r="VCC118" s="23"/>
      <c r="VCD118" s="23"/>
      <c r="VCE118" s="23"/>
      <c r="VCF118" s="23"/>
      <c r="VCG118" s="23"/>
      <c r="VCH118" s="23"/>
      <c r="VCI118" s="23"/>
      <c r="VCJ118" s="22"/>
      <c r="VCK118" s="23"/>
      <c r="VCL118" s="23"/>
      <c r="VCM118" s="23"/>
      <c r="VCN118" s="23"/>
      <c r="VCO118" s="23"/>
      <c r="VCP118" s="23"/>
      <c r="VCQ118" s="23"/>
      <c r="VCR118" s="23"/>
      <c r="VCS118" s="23"/>
      <c r="VCT118" s="23"/>
      <c r="VCU118" s="23"/>
      <c r="VCV118" s="23"/>
      <c r="VCW118" s="23"/>
      <c r="VCX118" s="23"/>
      <c r="VCY118" s="23"/>
      <c r="VCZ118" s="23"/>
      <c r="VDA118" s="23"/>
      <c r="VDB118" s="23"/>
      <c r="VDC118" s="23"/>
      <c r="VDD118" s="23"/>
      <c r="VDE118" s="23"/>
      <c r="VDF118" s="22"/>
      <c r="VDG118" s="23"/>
      <c r="VDH118" s="23"/>
      <c r="VDI118" s="23"/>
      <c r="VDJ118" s="23"/>
      <c r="VDK118" s="23"/>
      <c r="VDL118" s="23"/>
      <c r="VDM118" s="23"/>
      <c r="VDN118" s="23"/>
      <c r="VDO118" s="23"/>
      <c r="VDP118" s="23"/>
      <c r="VDQ118" s="23"/>
      <c r="VDR118" s="23"/>
      <c r="VDS118" s="23"/>
      <c r="VDT118" s="23"/>
      <c r="VDU118" s="23"/>
      <c r="VDV118" s="23"/>
      <c r="VDW118" s="23"/>
      <c r="VDX118" s="23"/>
      <c r="VDY118" s="23"/>
      <c r="VDZ118" s="23"/>
      <c r="VEA118" s="23"/>
      <c r="VEB118" s="22"/>
      <c r="VEC118" s="23"/>
      <c r="VED118" s="23"/>
      <c r="VEE118" s="23"/>
      <c r="VEF118" s="23"/>
      <c r="VEG118" s="23"/>
      <c r="VEH118" s="23"/>
      <c r="VEI118" s="23"/>
      <c r="VEJ118" s="23"/>
      <c r="VEK118" s="23"/>
      <c r="VEL118" s="23"/>
      <c r="VEM118" s="23"/>
      <c r="VEN118" s="23"/>
      <c r="VEO118" s="23"/>
      <c r="VEP118" s="23"/>
      <c r="VEQ118" s="23"/>
      <c r="VER118" s="23"/>
      <c r="VES118" s="23"/>
      <c r="VET118" s="23"/>
      <c r="VEU118" s="23"/>
      <c r="VEV118" s="23"/>
      <c r="VEW118" s="23"/>
      <c r="VEX118" s="22"/>
      <c r="VEY118" s="23"/>
      <c r="VEZ118" s="23"/>
      <c r="VFA118" s="23"/>
      <c r="VFB118" s="23"/>
      <c r="VFC118" s="23"/>
      <c r="VFD118" s="23"/>
      <c r="VFE118" s="23"/>
      <c r="VFF118" s="23"/>
      <c r="VFG118" s="23"/>
      <c r="VFH118" s="23"/>
      <c r="VFI118" s="23"/>
      <c r="VFJ118" s="23"/>
      <c r="VFK118" s="23"/>
      <c r="VFL118" s="23"/>
      <c r="VFM118" s="23"/>
      <c r="VFN118" s="23"/>
      <c r="VFO118" s="23"/>
      <c r="VFP118" s="23"/>
      <c r="VFQ118" s="23"/>
      <c r="VFR118" s="23"/>
      <c r="VFS118" s="23"/>
      <c r="VFT118" s="22"/>
      <c r="VFU118" s="23"/>
      <c r="VFV118" s="23"/>
      <c r="VFW118" s="23"/>
      <c r="VFX118" s="23"/>
      <c r="VFY118" s="23"/>
      <c r="VFZ118" s="23"/>
      <c r="VGA118" s="23"/>
      <c r="VGB118" s="23"/>
      <c r="VGC118" s="23"/>
      <c r="VGD118" s="23"/>
      <c r="VGE118" s="23"/>
      <c r="VGF118" s="23"/>
      <c r="VGG118" s="23"/>
      <c r="VGH118" s="23"/>
      <c r="VGI118" s="23"/>
      <c r="VGJ118" s="23"/>
      <c r="VGK118" s="23"/>
      <c r="VGL118" s="23"/>
      <c r="VGM118" s="23"/>
      <c r="VGN118" s="23"/>
      <c r="VGO118" s="23"/>
      <c r="VGP118" s="22"/>
      <c r="VGQ118" s="23"/>
      <c r="VGR118" s="23"/>
      <c r="VGS118" s="23"/>
      <c r="VGT118" s="23"/>
      <c r="VGU118" s="23"/>
      <c r="VGV118" s="23"/>
      <c r="VGW118" s="23"/>
      <c r="VGX118" s="23"/>
      <c r="VGY118" s="23"/>
      <c r="VGZ118" s="23"/>
      <c r="VHA118" s="23"/>
      <c r="VHB118" s="23"/>
      <c r="VHC118" s="23"/>
      <c r="VHD118" s="23"/>
      <c r="VHE118" s="23"/>
      <c r="VHF118" s="23"/>
      <c r="VHG118" s="23"/>
      <c r="VHH118" s="23"/>
      <c r="VHI118" s="23"/>
      <c r="VHJ118" s="23"/>
      <c r="VHK118" s="23"/>
      <c r="VHL118" s="22"/>
      <c r="VHM118" s="23"/>
      <c r="VHN118" s="23"/>
      <c r="VHO118" s="23"/>
      <c r="VHP118" s="23"/>
      <c r="VHQ118" s="23"/>
      <c r="VHR118" s="23"/>
      <c r="VHS118" s="23"/>
      <c r="VHT118" s="23"/>
      <c r="VHU118" s="23"/>
      <c r="VHV118" s="23"/>
      <c r="VHW118" s="23"/>
      <c r="VHX118" s="23"/>
      <c r="VHY118" s="23"/>
      <c r="VHZ118" s="23"/>
      <c r="VIA118" s="23"/>
      <c r="VIB118" s="23"/>
      <c r="VIC118" s="23"/>
      <c r="VID118" s="23"/>
      <c r="VIE118" s="23"/>
      <c r="VIF118" s="23"/>
      <c r="VIG118" s="23"/>
      <c r="VIH118" s="22"/>
      <c r="VII118" s="23"/>
      <c r="VIJ118" s="23"/>
      <c r="VIK118" s="23"/>
      <c r="VIL118" s="23"/>
      <c r="VIM118" s="23"/>
      <c r="VIN118" s="23"/>
      <c r="VIO118" s="23"/>
      <c r="VIP118" s="23"/>
      <c r="VIQ118" s="23"/>
      <c r="VIR118" s="23"/>
      <c r="VIS118" s="23"/>
      <c r="VIT118" s="23"/>
      <c r="VIU118" s="23"/>
      <c r="VIV118" s="23"/>
      <c r="VIW118" s="23"/>
      <c r="VIX118" s="23"/>
      <c r="VIY118" s="23"/>
      <c r="VIZ118" s="23"/>
      <c r="VJA118" s="23"/>
      <c r="VJB118" s="23"/>
      <c r="VJC118" s="23"/>
      <c r="VJD118" s="22"/>
      <c r="VJE118" s="23"/>
      <c r="VJF118" s="23"/>
      <c r="VJG118" s="23"/>
      <c r="VJH118" s="23"/>
      <c r="VJI118" s="23"/>
      <c r="VJJ118" s="23"/>
      <c r="VJK118" s="23"/>
      <c r="VJL118" s="23"/>
      <c r="VJM118" s="23"/>
      <c r="VJN118" s="23"/>
      <c r="VJO118" s="23"/>
      <c r="VJP118" s="23"/>
      <c r="VJQ118" s="23"/>
      <c r="VJR118" s="23"/>
      <c r="VJS118" s="23"/>
      <c r="VJT118" s="23"/>
      <c r="VJU118" s="23"/>
      <c r="VJV118" s="23"/>
      <c r="VJW118" s="23"/>
      <c r="VJX118" s="23"/>
      <c r="VJY118" s="23"/>
      <c r="VJZ118" s="22"/>
      <c r="VKA118" s="23"/>
      <c r="VKB118" s="23"/>
      <c r="VKC118" s="23"/>
      <c r="VKD118" s="23"/>
      <c r="VKE118" s="23"/>
      <c r="VKF118" s="23"/>
      <c r="VKG118" s="23"/>
      <c r="VKH118" s="23"/>
      <c r="VKI118" s="23"/>
      <c r="VKJ118" s="23"/>
      <c r="VKK118" s="23"/>
      <c r="VKL118" s="23"/>
      <c r="VKM118" s="23"/>
      <c r="VKN118" s="23"/>
      <c r="VKO118" s="23"/>
      <c r="VKP118" s="23"/>
      <c r="VKQ118" s="23"/>
      <c r="VKR118" s="23"/>
      <c r="VKS118" s="23"/>
      <c r="VKT118" s="23"/>
      <c r="VKU118" s="23"/>
      <c r="VKV118" s="22"/>
      <c r="VKW118" s="23"/>
      <c r="VKX118" s="23"/>
      <c r="VKY118" s="23"/>
      <c r="VKZ118" s="23"/>
      <c r="VLA118" s="23"/>
      <c r="VLB118" s="23"/>
      <c r="VLC118" s="23"/>
      <c r="VLD118" s="23"/>
      <c r="VLE118" s="23"/>
      <c r="VLF118" s="23"/>
      <c r="VLG118" s="23"/>
      <c r="VLH118" s="23"/>
      <c r="VLI118" s="23"/>
      <c r="VLJ118" s="23"/>
      <c r="VLK118" s="23"/>
      <c r="VLL118" s="23"/>
      <c r="VLM118" s="23"/>
      <c r="VLN118" s="23"/>
      <c r="VLO118" s="23"/>
      <c r="VLP118" s="23"/>
      <c r="VLQ118" s="23"/>
      <c r="VLR118" s="22"/>
      <c r="VLS118" s="23"/>
      <c r="VLT118" s="23"/>
      <c r="VLU118" s="23"/>
      <c r="VLV118" s="23"/>
      <c r="VLW118" s="23"/>
      <c r="VLX118" s="23"/>
      <c r="VLY118" s="23"/>
      <c r="VLZ118" s="23"/>
      <c r="VMA118" s="23"/>
      <c r="VMB118" s="23"/>
      <c r="VMC118" s="23"/>
      <c r="VMD118" s="23"/>
      <c r="VME118" s="23"/>
      <c r="VMF118" s="23"/>
      <c r="VMG118" s="23"/>
      <c r="VMH118" s="23"/>
      <c r="VMI118" s="23"/>
      <c r="VMJ118" s="23"/>
      <c r="VMK118" s="23"/>
      <c r="VML118" s="23"/>
      <c r="VMM118" s="23"/>
      <c r="VMN118" s="22"/>
      <c r="VMO118" s="23"/>
      <c r="VMP118" s="23"/>
      <c r="VMQ118" s="23"/>
      <c r="VMR118" s="23"/>
      <c r="VMS118" s="23"/>
      <c r="VMT118" s="23"/>
      <c r="VMU118" s="23"/>
      <c r="VMV118" s="23"/>
      <c r="VMW118" s="23"/>
      <c r="VMX118" s="23"/>
      <c r="VMY118" s="23"/>
      <c r="VMZ118" s="23"/>
      <c r="VNA118" s="23"/>
      <c r="VNB118" s="23"/>
      <c r="VNC118" s="23"/>
      <c r="VND118" s="23"/>
      <c r="VNE118" s="23"/>
      <c r="VNF118" s="23"/>
      <c r="VNG118" s="23"/>
      <c r="VNH118" s="23"/>
      <c r="VNI118" s="23"/>
      <c r="VNJ118" s="22"/>
      <c r="VNK118" s="23"/>
      <c r="VNL118" s="23"/>
      <c r="VNM118" s="23"/>
      <c r="VNN118" s="23"/>
      <c r="VNO118" s="23"/>
      <c r="VNP118" s="23"/>
      <c r="VNQ118" s="23"/>
      <c r="VNR118" s="23"/>
      <c r="VNS118" s="23"/>
      <c r="VNT118" s="23"/>
      <c r="VNU118" s="23"/>
      <c r="VNV118" s="23"/>
      <c r="VNW118" s="23"/>
      <c r="VNX118" s="23"/>
      <c r="VNY118" s="23"/>
      <c r="VNZ118" s="23"/>
      <c r="VOA118" s="23"/>
      <c r="VOB118" s="23"/>
      <c r="VOC118" s="23"/>
      <c r="VOD118" s="23"/>
      <c r="VOE118" s="23"/>
      <c r="VOF118" s="22"/>
      <c r="VOG118" s="23"/>
      <c r="VOH118" s="23"/>
      <c r="VOI118" s="23"/>
      <c r="VOJ118" s="23"/>
      <c r="VOK118" s="23"/>
      <c r="VOL118" s="23"/>
      <c r="VOM118" s="23"/>
      <c r="VON118" s="23"/>
      <c r="VOO118" s="23"/>
      <c r="VOP118" s="23"/>
      <c r="VOQ118" s="23"/>
      <c r="VOR118" s="23"/>
      <c r="VOS118" s="23"/>
      <c r="VOT118" s="23"/>
      <c r="VOU118" s="23"/>
      <c r="VOV118" s="23"/>
      <c r="VOW118" s="23"/>
      <c r="VOX118" s="23"/>
      <c r="VOY118" s="23"/>
      <c r="VOZ118" s="23"/>
      <c r="VPA118" s="23"/>
      <c r="VPB118" s="22"/>
      <c r="VPC118" s="23"/>
      <c r="VPD118" s="23"/>
      <c r="VPE118" s="23"/>
      <c r="VPF118" s="23"/>
      <c r="VPG118" s="23"/>
      <c r="VPH118" s="23"/>
      <c r="VPI118" s="23"/>
      <c r="VPJ118" s="23"/>
      <c r="VPK118" s="23"/>
      <c r="VPL118" s="23"/>
      <c r="VPM118" s="23"/>
      <c r="VPN118" s="23"/>
      <c r="VPO118" s="23"/>
      <c r="VPP118" s="23"/>
      <c r="VPQ118" s="23"/>
      <c r="VPR118" s="23"/>
      <c r="VPS118" s="23"/>
      <c r="VPT118" s="23"/>
      <c r="VPU118" s="23"/>
      <c r="VPV118" s="23"/>
      <c r="VPW118" s="23"/>
      <c r="VPX118" s="22"/>
      <c r="VPY118" s="23"/>
      <c r="VPZ118" s="23"/>
      <c r="VQA118" s="23"/>
      <c r="VQB118" s="23"/>
      <c r="VQC118" s="23"/>
      <c r="VQD118" s="23"/>
      <c r="VQE118" s="23"/>
      <c r="VQF118" s="23"/>
      <c r="VQG118" s="23"/>
      <c r="VQH118" s="23"/>
      <c r="VQI118" s="23"/>
      <c r="VQJ118" s="23"/>
      <c r="VQK118" s="23"/>
      <c r="VQL118" s="23"/>
      <c r="VQM118" s="23"/>
      <c r="VQN118" s="23"/>
      <c r="VQO118" s="23"/>
      <c r="VQP118" s="23"/>
      <c r="VQQ118" s="23"/>
      <c r="VQR118" s="23"/>
      <c r="VQS118" s="23"/>
      <c r="VQT118" s="22"/>
      <c r="VQU118" s="23"/>
      <c r="VQV118" s="23"/>
      <c r="VQW118" s="23"/>
      <c r="VQX118" s="23"/>
      <c r="VQY118" s="23"/>
      <c r="VQZ118" s="23"/>
      <c r="VRA118" s="23"/>
      <c r="VRB118" s="23"/>
      <c r="VRC118" s="23"/>
      <c r="VRD118" s="23"/>
      <c r="VRE118" s="23"/>
      <c r="VRF118" s="23"/>
      <c r="VRG118" s="23"/>
      <c r="VRH118" s="23"/>
      <c r="VRI118" s="23"/>
      <c r="VRJ118" s="23"/>
      <c r="VRK118" s="23"/>
      <c r="VRL118" s="23"/>
      <c r="VRM118" s="23"/>
      <c r="VRN118" s="23"/>
      <c r="VRO118" s="23"/>
      <c r="VRP118" s="22"/>
      <c r="VRQ118" s="23"/>
      <c r="VRR118" s="23"/>
      <c r="VRS118" s="23"/>
      <c r="VRT118" s="23"/>
      <c r="VRU118" s="23"/>
      <c r="VRV118" s="23"/>
      <c r="VRW118" s="23"/>
      <c r="VRX118" s="23"/>
      <c r="VRY118" s="23"/>
      <c r="VRZ118" s="23"/>
      <c r="VSA118" s="23"/>
      <c r="VSB118" s="23"/>
      <c r="VSC118" s="23"/>
      <c r="VSD118" s="23"/>
      <c r="VSE118" s="23"/>
      <c r="VSF118" s="23"/>
      <c r="VSG118" s="23"/>
      <c r="VSH118" s="23"/>
      <c r="VSI118" s="23"/>
      <c r="VSJ118" s="23"/>
      <c r="VSK118" s="23"/>
      <c r="VSL118" s="22"/>
      <c r="VSM118" s="23"/>
      <c r="VSN118" s="23"/>
      <c r="VSO118" s="23"/>
      <c r="VSP118" s="23"/>
      <c r="VSQ118" s="23"/>
      <c r="VSR118" s="23"/>
      <c r="VSS118" s="23"/>
      <c r="VST118" s="23"/>
      <c r="VSU118" s="23"/>
      <c r="VSV118" s="23"/>
      <c r="VSW118" s="23"/>
      <c r="VSX118" s="23"/>
      <c r="VSY118" s="23"/>
      <c r="VSZ118" s="23"/>
      <c r="VTA118" s="23"/>
      <c r="VTB118" s="23"/>
      <c r="VTC118" s="23"/>
      <c r="VTD118" s="23"/>
      <c r="VTE118" s="23"/>
      <c r="VTF118" s="23"/>
      <c r="VTG118" s="23"/>
      <c r="VTH118" s="22"/>
      <c r="VTI118" s="23"/>
      <c r="VTJ118" s="23"/>
      <c r="VTK118" s="23"/>
      <c r="VTL118" s="23"/>
      <c r="VTM118" s="23"/>
      <c r="VTN118" s="23"/>
      <c r="VTO118" s="23"/>
      <c r="VTP118" s="23"/>
      <c r="VTQ118" s="23"/>
      <c r="VTR118" s="23"/>
      <c r="VTS118" s="23"/>
      <c r="VTT118" s="23"/>
      <c r="VTU118" s="23"/>
      <c r="VTV118" s="23"/>
      <c r="VTW118" s="23"/>
      <c r="VTX118" s="23"/>
      <c r="VTY118" s="23"/>
      <c r="VTZ118" s="23"/>
      <c r="VUA118" s="23"/>
      <c r="VUB118" s="23"/>
      <c r="VUC118" s="23"/>
      <c r="VUD118" s="22"/>
      <c r="VUE118" s="23"/>
      <c r="VUF118" s="23"/>
      <c r="VUG118" s="23"/>
      <c r="VUH118" s="23"/>
      <c r="VUI118" s="23"/>
      <c r="VUJ118" s="23"/>
      <c r="VUK118" s="23"/>
      <c r="VUL118" s="23"/>
      <c r="VUM118" s="23"/>
      <c r="VUN118" s="23"/>
      <c r="VUO118" s="23"/>
      <c r="VUP118" s="23"/>
      <c r="VUQ118" s="23"/>
      <c r="VUR118" s="23"/>
      <c r="VUS118" s="23"/>
      <c r="VUT118" s="23"/>
      <c r="VUU118" s="23"/>
      <c r="VUV118" s="23"/>
      <c r="VUW118" s="23"/>
      <c r="VUX118" s="23"/>
      <c r="VUY118" s="23"/>
      <c r="VUZ118" s="22"/>
      <c r="VVA118" s="23"/>
      <c r="VVB118" s="23"/>
      <c r="VVC118" s="23"/>
      <c r="VVD118" s="23"/>
      <c r="VVE118" s="23"/>
      <c r="VVF118" s="23"/>
      <c r="VVG118" s="23"/>
      <c r="VVH118" s="23"/>
      <c r="VVI118" s="23"/>
      <c r="VVJ118" s="23"/>
      <c r="VVK118" s="23"/>
      <c r="VVL118" s="23"/>
      <c r="VVM118" s="23"/>
      <c r="VVN118" s="23"/>
      <c r="VVO118" s="23"/>
      <c r="VVP118" s="23"/>
      <c r="VVQ118" s="23"/>
      <c r="VVR118" s="23"/>
      <c r="VVS118" s="23"/>
      <c r="VVT118" s="23"/>
      <c r="VVU118" s="23"/>
      <c r="VVV118" s="22"/>
      <c r="VVW118" s="23"/>
      <c r="VVX118" s="23"/>
      <c r="VVY118" s="23"/>
      <c r="VVZ118" s="23"/>
      <c r="VWA118" s="23"/>
      <c r="VWB118" s="23"/>
      <c r="VWC118" s="23"/>
      <c r="VWD118" s="23"/>
      <c r="VWE118" s="23"/>
      <c r="VWF118" s="23"/>
      <c r="VWG118" s="23"/>
      <c r="VWH118" s="23"/>
      <c r="VWI118" s="23"/>
      <c r="VWJ118" s="23"/>
      <c r="VWK118" s="23"/>
      <c r="VWL118" s="23"/>
      <c r="VWM118" s="23"/>
      <c r="VWN118" s="23"/>
      <c r="VWO118" s="23"/>
      <c r="VWP118" s="23"/>
      <c r="VWQ118" s="23"/>
      <c r="VWR118" s="22"/>
      <c r="VWS118" s="23"/>
      <c r="VWT118" s="23"/>
      <c r="VWU118" s="23"/>
      <c r="VWV118" s="23"/>
      <c r="VWW118" s="23"/>
      <c r="VWX118" s="23"/>
      <c r="VWY118" s="23"/>
      <c r="VWZ118" s="23"/>
      <c r="VXA118" s="23"/>
      <c r="VXB118" s="23"/>
      <c r="VXC118" s="23"/>
      <c r="VXD118" s="23"/>
      <c r="VXE118" s="23"/>
      <c r="VXF118" s="23"/>
      <c r="VXG118" s="23"/>
      <c r="VXH118" s="23"/>
      <c r="VXI118" s="23"/>
      <c r="VXJ118" s="23"/>
      <c r="VXK118" s="23"/>
      <c r="VXL118" s="23"/>
      <c r="VXM118" s="23"/>
      <c r="VXN118" s="22"/>
      <c r="VXO118" s="23"/>
      <c r="VXP118" s="23"/>
      <c r="VXQ118" s="23"/>
      <c r="VXR118" s="23"/>
      <c r="VXS118" s="23"/>
      <c r="VXT118" s="23"/>
      <c r="VXU118" s="23"/>
      <c r="VXV118" s="23"/>
      <c r="VXW118" s="23"/>
      <c r="VXX118" s="23"/>
      <c r="VXY118" s="23"/>
      <c r="VXZ118" s="23"/>
      <c r="VYA118" s="23"/>
      <c r="VYB118" s="23"/>
      <c r="VYC118" s="23"/>
      <c r="VYD118" s="23"/>
      <c r="VYE118" s="23"/>
      <c r="VYF118" s="23"/>
      <c r="VYG118" s="23"/>
      <c r="VYH118" s="23"/>
      <c r="VYI118" s="23"/>
      <c r="VYJ118" s="22"/>
      <c r="VYK118" s="23"/>
      <c r="VYL118" s="23"/>
      <c r="VYM118" s="23"/>
      <c r="VYN118" s="23"/>
      <c r="VYO118" s="23"/>
      <c r="VYP118" s="23"/>
      <c r="VYQ118" s="23"/>
      <c r="VYR118" s="23"/>
      <c r="VYS118" s="23"/>
      <c r="VYT118" s="23"/>
      <c r="VYU118" s="23"/>
      <c r="VYV118" s="23"/>
      <c r="VYW118" s="23"/>
      <c r="VYX118" s="23"/>
      <c r="VYY118" s="23"/>
      <c r="VYZ118" s="23"/>
      <c r="VZA118" s="23"/>
      <c r="VZB118" s="23"/>
      <c r="VZC118" s="23"/>
      <c r="VZD118" s="23"/>
      <c r="VZE118" s="23"/>
      <c r="VZF118" s="22"/>
      <c r="VZG118" s="23"/>
      <c r="VZH118" s="23"/>
      <c r="VZI118" s="23"/>
      <c r="VZJ118" s="23"/>
      <c r="VZK118" s="23"/>
      <c r="VZL118" s="23"/>
      <c r="VZM118" s="23"/>
      <c r="VZN118" s="23"/>
      <c r="VZO118" s="23"/>
      <c r="VZP118" s="23"/>
      <c r="VZQ118" s="23"/>
      <c r="VZR118" s="23"/>
      <c r="VZS118" s="23"/>
      <c r="VZT118" s="23"/>
      <c r="VZU118" s="23"/>
      <c r="VZV118" s="23"/>
      <c r="VZW118" s="23"/>
      <c r="VZX118" s="23"/>
      <c r="VZY118" s="23"/>
      <c r="VZZ118" s="23"/>
      <c r="WAA118" s="23"/>
      <c r="WAB118" s="22"/>
      <c r="WAC118" s="23"/>
      <c r="WAD118" s="23"/>
      <c r="WAE118" s="23"/>
      <c r="WAF118" s="23"/>
      <c r="WAG118" s="23"/>
      <c r="WAH118" s="23"/>
      <c r="WAI118" s="23"/>
      <c r="WAJ118" s="23"/>
      <c r="WAK118" s="23"/>
      <c r="WAL118" s="23"/>
      <c r="WAM118" s="23"/>
      <c r="WAN118" s="23"/>
      <c r="WAO118" s="23"/>
      <c r="WAP118" s="23"/>
      <c r="WAQ118" s="23"/>
      <c r="WAR118" s="23"/>
      <c r="WAS118" s="23"/>
      <c r="WAT118" s="23"/>
      <c r="WAU118" s="23"/>
      <c r="WAV118" s="23"/>
      <c r="WAW118" s="23"/>
      <c r="WAX118" s="22"/>
      <c r="WAY118" s="23"/>
      <c r="WAZ118" s="23"/>
      <c r="WBA118" s="23"/>
      <c r="WBB118" s="23"/>
      <c r="WBC118" s="23"/>
      <c r="WBD118" s="23"/>
      <c r="WBE118" s="23"/>
      <c r="WBF118" s="23"/>
      <c r="WBG118" s="23"/>
      <c r="WBH118" s="23"/>
      <c r="WBI118" s="23"/>
      <c r="WBJ118" s="23"/>
      <c r="WBK118" s="23"/>
      <c r="WBL118" s="23"/>
      <c r="WBM118" s="23"/>
      <c r="WBN118" s="23"/>
      <c r="WBO118" s="23"/>
      <c r="WBP118" s="23"/>
      <c r="WBQ118" s="23"/>
      <c r="WBR118" s="23"/>
      <c r="WBS118" s="23"/>
      <c r="WBT118" s="22"/>
      <c r="WBU118" s="23"/>
      <c r="WBV118" s="23"/>
      <c r="WBW118" s="23"/>
      <c r="WBX118" s="23"/>
      <c r="WBY118" s="23"/>
      <c r="WBZ118" s="23"/>
      <c r="WCA118" s="23"/>
      <c r="WCB118" s="23"/>
      <c r="WCC118" s="23"/>
      <c r="WCD118" s="23"/>
      <c r="WCE118" s="23"/>
      <c r="WCF118" s="23"/>
      <c r="WCG118" s="23"/>
      <c r="WCH118" s="23"/>
      <c r="WCI118" s="23"/>
      <c r="WCJ118" s="23"/>
      <c r="WCK118" s="23"/>
      <c r="WCL118" s="23"/>
      <c r="WCM118" s="23"/>
      <c r="WCN118" s="23"/>
      <c r="WCO118" s="23"/>
      <c r="WCP118" s="22"/>
      <c r="WCQ118" s="23"/>
      <c r="WCR118" s="23"/>
      <c r="WCS118" s="23"/>
      <c r="WCT118" s="23"/>
      <c r="WCU118" s="23"/>
      <c r="WCV118" s="23"/>
      <c r="WCW118" s="23"/>
      <c r="WCX118" s="23"/>
      <c r="WCY118" s="23"/>
      <c r="WCZ118" s="23"/>
      <c r="WDA118" s="23"/>
      <c r="WDB118" s="23"/>
      <c r="WDC118" s="23"/>
      <c r="WDD118" s="23"/>
      <c r="WDE118" s="23"/>
      <c r="WDF118" s="23"/>
      <c r="WDG118" s="23"/>
      <c r="WDH118" s="23"/>
      <c r="WDI118" s="23"/>
      <c r="WDJ118" s="23"/>
      <c r="WDK118" s="23"/>
      <c r="WDL118" s="22"/>
      <c r="WDM118" s="23"/>
      <c r="WDN118" s="23"/>
      <c r="WDO118" s="23"/>
      <c r="WDP118" s="23"/>
      <c r="WDQ118" s="23"/>
      <c r="WDR118" s="23"/>
      <c r="WDS118" s="23"/>
      <c r="WDT118" s="23"/>
      <c r="WDU118" s="23"/>
      <c r="WDV118" s="23"/>
      <c r="WDW118" s="23"/>
      <c r="WDX118" s="23"/>
      <c r="WDY118" s="23"/>
      <c r="WDZ118" s="23"/>
      <c r="WEA118" s="23"/>
      <c r="WEB118" s="23"/>
      <c r="WEC118" s="23"/>
      <c r="WED118" s="23"/>
      <c r="WEE118" s="23"/>
      <c r="WEF118" s="23"/>
      <c r="WEG118" s="23"/>
      <c r="WEH118" s="22"/>
      <c r="WEI118" s="23"/>
      <c r="WEJ118" s="23"/>
      <c r="WEK118" s="23"/>
      <c r="WEL118" s="23"/>
      <c r="WEM118" s="23"/>
      <c r="WEN118" s="23"/>
      <c r="WEO118" s="23"/>
      <c r="WEP118" s="23"/>
      <c r="WEQ118" s="23"/>
      <c r="WER118" s="23"/>
      <c r="WES118" s="23"/>
      <c r="WET118" s="23"/>
      <c r="WEU118" s="23"/>
      <c r="WEV118" s="23"/>
      <c r="WEW118" s="23"/>
      <c r="WEX118" s="23"/>
      <c r="WEY118" s="23"/>
      <c r="WEZ118" s="23"/>
      <c r="WFA118" s="23"/>
      <c r="WFB118" s="23"/>
      <c r="WFC118" s="23"/>
      <c r="WFD118" s="22"/>
      <c r="WFE118" s="23"/>
      <c r="WFF118" s="23"/>
      <c r="WFG118" s="23"/>
      <c r="WFH118" s="23"/>
      <c r="WFI118" s="23"/>
      <c r="WFJ118" s="23"/>
      <c r="WFK118" s="23"/>
      <c r="WFL118" s="23"/>
      <c r="WFM118" s="23"/>
      <c r="WFN118" s="23"/>
      <c r="WFO118" s="23"/>
      <c r="WFP118" s="23"/>
      <c r="WFQ118" s="23"/>
      <c r="WFR118" s="23"/>
      <c r="WFS118" s="23"/>
      <c r="WFT118" s="23"/>
      <c r="WFU118" s="23"/>
      <c r="WFV118" s="23"/>
      <c r="WFW118" s="23"/>
      <c r="WFX118" s="23"/>
      <c r="WFY118" s="23"/>
      <c r="WFZ118" s="22"/>
      <c r="WGA118" s="23"/>
      <c r="WGB118" s="23"/>
      <c r="WGC118" s="23"/>
      <c r="WGD118" s="23"/>
      <c r="WGE118" s="23"/>
      <c r="WGF118" s="23"/>
      <c r="WGG118" s="23"/>
      <c r="WGH118" s="23"/>
      <c r="WGI118" s="23"/>
      <c r="WGJ118" s="23"/>
      <c r="WGK118" s="23"/>
      <c r="WGL118" s="23"/>
      <c r="WGM118" s="23"/>
      <c r="WGN118" s="23"/>
      <c r="WGO118" s="23"/>
      <c r="WGP118" s="23"/>
      <c r="WGQ118" s="23"/>
      <c r="WGR118" s="23"/>
      <c r="WGS118" s="23"/>
      <c r="WGT118" s="23"/>
      <c r="WGU118" s="23"/>
      <c r="WGV118" s="22"/>
      <c r="WGW118" s="23"/>
      <c r="WGX118" s="23"/>
      <c r="WGY118" s="23"/>
      <c r="WGZ118" s="23"/>
      <c r="WHA118" s="23"/>
      <c r="WHB118" s="23"/>
      <c r="WHC118" s="23"/>
      <c r="WHD118" s="23"/>
      <c r="WHE118" s="23"/>
      <c r="WHF118" s="23"/>
      <c r="WHG118" s="23"/>
      <c r="WHH118" s="23"/>
      <c r="WHI118" s="23"/>
      <c r="WHJ118" s="23"/>
      <c r="WHK118" s="23"/>
      <c r="WHL118" s="23"/>
      <c r="WHM118" s="23"/>
      <c r="WHN118" s="23"/>
      <c r="WHO118" s="23"/>
      <c r="WHP118" s="23"/>
      <c r="WHQ118" s="23"/>
      <c r="WHR118" s="22"/>
      <c r="WHS118" s="23"/>
      <c r="WHT118" s="23"/>
      <c r="WHU118" s="23"/>
      <c r="WHV118" s="23"/>
      <c r="WHW118" s="23"/>
      <c r="WHX118" s="23"/>
      <c r="WHY118" s="23"/>
      <c r="WHZ118" s="23"/>
      <c r="WIA118" s="23"/>
      <c r="WIB118" s="23"/>
      <c r="WIC118" s="23"/>
      <c r="WID118" s="23"/>
      <c r="WIE118" s="23"/>
      <c r="WIF118" s="23"/>
      <c r="WIG118" s="23"/>
      <c r="WIH118" s="23"/>
      <c r="WII118" s="23"/>
      <c r="WIJ118" s="23"/>
      <c r="WIK118" s="23"/>
      <c r="WIL118" s="23"/>
      <c r="WIM118" s="23"/>
      <c r="WIN118" s="22"/>
      <c r="WIO118" s="23"/>
      <c r="WIP118" s="23"/>
      <c r="WIQ118" s="23"/>
      <c r="WIR118" s="23"/>
      <c r="WIS118" s="23"/>
      <c r="WIT118" s="23"/>
      <c r="WIU118" s="23"/>
      <c r="WIV118" s="23"/>
      <c r="WIW118" s="23"/>
      <c r="WIX118" s="23"/>
      <c r="WIY118" s="23"/>
      <c r="WIZ118" s="23"/>
      <c r="WJA118" s="23"/>
      <c r="WJB118" s="23"/>
      <c r="WJC118" s="23"/>
      <c r="WJD118" s="23"/>
      <c r="WJE118" s="23"/>
      <c r="WJF118" s="23"/>
      <c r="WJG118" s="23"/>
      <c r="WJH118" s="23"/>
      <c r="WJI118" s="23"/>
      <c r="WJJ118" s="22"/>
      <c r="WJK118" s="23"/>
      <c r="WJL118" s="23"/>
      <c r="WJM118" s="23"/>
      <c r="WJN118" s="23"/>
      <c r="WJO118" s="23"/>
      <c r="WJP118" s="23"/>
      <c r="WJQ118" s="23"/>
      <c r="WJR118" s="23"/>
      <c r="WJS118" s="23"/>
      <c r="WJT118" s="23"/>
      <c r="WJU118" s="23"/>
      <c r="WJV118" s="23"/>
      <c r="WJW118" s="23"/>
      <c r="WJX118" s="23"/>
      <c r="WJY118" s="23"/>
      <c r="WJZ118" s="23"/>
      <c r="WKA118" s="23"/>
      <c r="WKB118" s="23"/>
      <c r="WKC118" s="23"/>
      <c r="WKD118" s="23"/>
      <c r="WKE118" s="23"/>
      <c r="WKF118" s="22"/>
      <c r="WKG118" s="23"/>
      <c r="WKH118" s="23"/>
      <c r="WKI118" s="23"/>
      <c r="WKJ118" s="23"/>
      <c r="WKK118" s="23"/>
      <c r="WKL118" s="23"/>
      <c r="WKM118" s="23"/>
      <c r="WKN118" s="23"/>
      <c r="WKO118" s="23"/>
      <c r="WKP118" s="23"/>
      <c r="WKQ118" s="23"/>
      <c r="WKR118" s="23"/>
      <c r="WKS118" s="23"/>
      <c r="WKT118" s="23"/>
      <c r="WKU118" s="23"/>
      <c r="WKV118" s="23"/>
      <c r="WKW118" s="23"/>
      <c r="WKX118" s="23"/>
      <c r="WKY118" s="23"/>
      <c r="WKZ118" s="23"/>
      <c r="WLA118" s="23"/>
      <c r="WLB118" s="22"/>
      <c r="WLC118" s="23"/>
      <c r="WLD118" s="23"/>
      <c r="WLE118" s="23"/>
      <c r="WLF118" s="23"/>
      <c r="WLG118" s="23"/>
      <c r="WLH118" s="23"/>
      <c r="WLI118" s="23"/>
      <c r="WLJ118" s="23"/>
      <c r="WLK118" s="23"/>
      <c r="WLL118" s="23"/>
      <c r="WLM118" s="23"/>
      <c r="WLN118" s="23"/>
      <c r="WLO118" s="23"/>
      <c r="WLP118" s="23"/>
      <c r="WLQ118" s="23"/>
      <c r="WLR118" s="23"/>
      <c r="WLS118" s="23"/>
      <c r="WLT118" s="23"/>
      <c r="WLU118" s="23"/>
      <c r="WLV118" s="23"/>
      <c r="WLW118" s="23"/>
      <c r="WLX118" s="22"/>
      <c r="WLY118" s="23"/>
      <c r="WLZ118" s="23"/>
      <c r="WMA118" s="23"/>
      <c r="WMB118" s="23"/>
      <c r="WMC118" s="23"/>
      <c r="WMD118" s="23"/>
      <c r="WME118" s="23"/>
      <c r="WMF118" s="23"/>
      <c r="WMG118" s="23"/>
      <c r="WMH118" s="23"/>
      <c r="WMI118" s="23"/>
      <c r="WMJ118" s="23"/>
      <c r="WMK118" s="23"/>
      <c r="WML118" s="23"/>
      <c r="WMM118" s="23"/>
      <c r="WMN118" s="23"/>
      <c r="WMO118" s="23"/>
      <c r="WMP118" s="23"/>
      <c r="WMQ118" s="23"/>
      <c r="WMR118" s="23"/>
      <c r="WMS118" s="23"/>
      <c r="WMT118" s="22"/>
      <c r="WMU118" s="23"/>
      <c r="WMV118" s="23"/>
      <c r="WMW118" s="23"/>
      <c r="WMX118" s="23"/>
      <c r="WMY118" s="23"/>
      <c r="WMZ118" s="23"/>
      <c r="WNA118" s="23"/>
      <c r="WNB118" s="23"/>
      <c r="WNC118" s="23"/>
      <c r="WND118" s="23"/>
      <c r="WNE118" s="23"/>
      <c r="WNF118" s="23"/>
      <c r="WNG118" s="23"/>
      <c r="WNH118" s="23"/>
      <c r="WNI118" s="23"/>
      <c r="WNJ118" s="23"/>
      <c r="WNK118" s="23"/>
      <c r="WNL118" s="23"/>
      <c r="WNM118" s="23"/>
      <c r="WNN118" s="23"/>
      <c r="WNO118" s="23"/>
      <c r="WNP118" s="22"/>
      <c r="WNQ118" s="23"/>
      <c r="WNR118" s="23"/>
      <c r="WNS118" s="23"/>
      <c r="WNT118" s="23"/>
      <c r="WNU118" s="23"/>
      <c r="WNV118" s="23"/>
      <c r="WNW118" s="23"/>
      <c r="WNX118" s="23"/>
      <c r="WNY118" s="23"/>
      <c r="WNZ118" s="23"/>
      <c r="WOA118" s="23"/>
      <c r="WOB118" s="23"/>
      <c r="WOC118" s="23"/>
      <c r="WOD118" s="23"/>
      <c r="WOE118" s="23"/>
      <c r="WOF118" s="23"/>
      <c r="WOG118" s="23"/>
      <c r="WOH118" s="23"/>
      <c r="WOI118" s="23"/>
      <c r="WOJ118" s="23"/>
      <c r="WOK118" s="23"/>
      <c r="WOL118" s="22"/>
      <c r="WOM118" s="23"/>
      <c r="WON118" s="23"/>
      <c r="WOO118" s="23"/>
      <c r="WOP118" s="23"/>
      <c r="WOQ118" s="23"/>
      <c r="WOR118" s="23"/>
      <c r="WOS118" s="23"/>
      <c r="WOT118" s="23"/>
      <c r="WOU118" s="23"/>
      <c r="WOV118" s="23"/>
      <c r="WOW118" s="23"/>
      <c r="WOX118" s="23"/>
      <c r="WOY118" s="23"/>
      <c r="WOZ118" s="23"/>
      <c r="WPA118" s="23"/>
      <c r="WPB118" s="23"/>
      <c r="WPC118" s="23"/>
      <c r="WPD118" s="23"/>
      <c r="WPE118" s="23"/>
      <c r="WPF118" s="23"/>
      <c r="WPG118" s="23"/>
      <c r="WPH118" s="22"/>
      <c r="WPI118" s="23"/>
      <c r="WPJ118" s="23"/>
      <c r="WPK118" s="23"/>
      <c r="WPL118" s="23"/>
      <c r="WPM118" s="23"/>
      <c r="WPN118" s="23"/>
      <c r="WPO118" s="23"/>
      <c r="WPP118" s="23"/>
      <c r="WPQ118" s="23"/>
      <c r="WPR118" s="23"/>
      <c r="WPS118" s="23"/>
      <c r="WPT118" s="23"/>
      <c r="WPU118" s="23"/>
      <c r="WPV118" s="23"/>
      <c r="WPW118" s="23"/>
      <c r="WPX118" s="23"/>
      <c r="WPY118" s="23"/>
      <c r="WPZ118" s="23"/>
      <c r="WQA118" s="23"/>
      <c r="WQB118" s="23"/>
      <c r="WQC118" s="23"/>
      <c r="WQD118" s="22"/>
      <c r="WQE118" s="23"/>
      <c r="WQF118" s="23"/>
      <c r="WQG118" s="23"/>
      <c r="WQH118" s="23"/>
      <c r="WQI118" s="23"/>
      <c r="WQJ118" s="23"/>
      <c r="WQK118" s="23"/>
      <c r="WQL118" s="23"/>
      <c r="WQM118" s="23"/>
      <c r="WQN118" s="23"/>
      <c r="WQO118" s="23"/>
      <c r="WQP118" s="23"/>
      <c r="WQQ118" s="23"/>
      <c r="WQR118" s="23"/>
      <c r="WQS118" s="23"/>
      <c r="WQT118" s="23"/>
      <c r="WQU118" s="23"/>
      <c r="WQV118" s="23"/>
      <c r="WQW118" s="23"/>
      <c r="WQX118" s="23"/>
      <c r="WQY118" s="23"/>
      <c r="WQZ118" s="22"/>
      <c r="WRA118" s="23"/>
      <c r="WRB118" s="23"/>
      <c r="WRC118" s="23"/>
      <c r="WRD118" s="23"/>
      <c r="WRE118" s="23"/>
      <c r="WRF118" s="23"/>
      <c r="WRG118" s="23"/>
      <c r="WRH118" s="23"/>
      <c r="WRI118" s="23"/>
      <c r="WRJ118" s="23"/>
      <c r="WRK118" s="23"/>
      <c r="WRL118" s="23"/>
      <c r="WRM118" s="23"/>
      <c r="WRN118" s="23"/>
      <c r="WRO118" s="23"/>
      <c r="WRP118" s="23"/>
      <c r="WRQ118" s="23"/>
      <c r="WRR118" s="23"/>
      <c r="WRS118" s="23"/>
      <c r="WRT118" s="23"/>
      <c r="WRU118" s="23"/>
      <c r="WRV118" s="22"/>
      <c r="WRW118" s="23"/>
      <c r="WRX118" s="23"/>
      <c r="WRY118" s="23"/>
      <c r="WRZ118" s="23"/>
      <c r="WSA118" s="23"/>
      <c r="WSB118" s="23"/>
      <c r="WSC118" s="23"/>
      <c r="WSD118" s="23"/>
      <c r="WSE118" s="23"/>
      <c r="WSF118" s="23"/>
      <c r="WSG118" s="23"/>
      <c r="WSH118" s="23"/>
      <c r="WSI118" s="23"/>
      <c r="WSJ118" s="23"/>
      <c r="WSK118" s="23"/>
      <c r="WSL118" s="23"/>
      <c r="WSM118" s="23"/>
      <c r="WSN118" s="23"/>
      <c r="WSO118" s="23"/>
      <c r="WSP118" s="23"/>
      <c r="WSQ118" s="23"/>
      <c r="WSR118" s="22"/>
      <c r="WSS118" s="23"/>
      <c r="WST118" s="23"/>
      <c r="WSU118" s="23"/>
      <c r="WSV118" s="23"/>
      <c r="WSW118" s="23"/>
      <c r="WSX118" s="23"/>
      <c r="WSY118" s="23"/>
      <c r="WSZ118" s="23"/>
      <c r="WTA118" s="23"/>
      <c r="WTB118" s="23"/>
      <c r="WTC118" s="23"/>
      <c r="WTD118" s="23"/>
      <c r="WTE118" s="23"/>
      <c r="WTF118" s="23"/>
      <c r="WTG118" s="23"/>
      <c r="WTH118" s="23"/>
      <c r="WTI118" s="23"/>
      <c r="WTJ118" s="23"/>
      <c r="WTK118" s="23"/>
      <c r="WTL118" s="23"/>
      <c r="WTM118" s="23"/>
      <c r="WTN118" s="22"/>
      <c r="WTO118" s="23"/>
      <c r="WTP118" s="23"/>
      <c r="WTQ118" s="23"/>
      <c r="WTR118" s="23"/>
      <c r="WTS118" s="23"/>
      <c r="WTT118" s="23"/>
      <c r="WTU118" s="23"/>
      <c r="WTV118" s="23"/>
      <c r="WTW118" s="23"/>
      <c r="WTX118" s="23"/>
      <c r="WTY118" s="23"/>
      <c r="WTZ118" s="23"/>
      <c r="WUA118" s="23"/>
      <c r="WUB118" s="23"/>
      <c r="WUC118" s="23"/>
      <c r="WUD118" s="23"/>
      <c r="WUE118" s="23"/>
      <c r="WUF118" s="23"/>
      <c r="WUG118" s="23"/>
      <c r="WUH118" s="23"/>
      <c r="WUI118" s="23"/>
      <c r="WUJ118" s="22"/>
      <c r="WUK118" s="23"/>
      <c r="WUL118" s="23"/>
      <c r="WUM118" s="23"/>
      <c r="WUN118" s="23"/>
      <c r="WUO118" s="23"/>
      <c r="WUP118" s="23"/>
      <c r="WUQ118" s="23"/>
      <c r="WUR118" s="23"/>
      <c r="WUS118" s="23"/>
      <c r="WUT118" s="23"/>
      <c r="WUU118" s="23"/>
      <c r="WUV118" s="23"/>
      <c r="WUW118" s="23"/>
      <c r="WUX118" s="23"/>
      <c r="WUY118" s="23"/>
      <c r="WUZ118" s="23"/>
      <c r="WVA118" s="23"/>
      <c r="WVB118" s="23"/>
      <c r="WVC118" s="23"/>
      <c r="WVD118" s="23"/>
      <c r="WVE118" s="23"/>
      <c r="WVF118" s="22"/>
      <c r="WVG118" s="23"/>
      <c r="WVH118" s="23"/>
      <c r="WVI118" s="23"/>
      <c r="WVJ118" s="23"/>
      <c r="WVK118" s="23"/>
      <c r="WVL118" s="23"/>
      <c r="WVM118" s="23"/>
      <c r="WVN118" s="23"/>
      <c r="WVO118" s="23"/>
      <c r="WVP118" s="23"/>
      <c r="WVQ118" s="23"/>
      <c r="WVR118" s="23"/>
      <c r="WVS118" s="23"/>
      <c r="WVT118" s="23"/>
      <c r="WVU118" s="23"/>
      <c r="WVV118" s="23"/>
      <c r="WVW118" s="23"/>
      <c r="WVX118" s="23"/>
      <c r="WVY118" s="23"/>
      <c r="WVZ118" s="23"/>
      <c r="WWA118" s="23"/>
      <c r="WWB118" s="22"/>
      <c r="WWC118" s="23"/>
      <c r="WWD118" s="23"/>
      <c r="WWE118" s="23"/>
      <c r="WWF118" s="23"/>
      <c r="WWG118" s="23"/>
      <c r="WWH118" s="23"/>
      <c r="WWI118" s="23"/>
      <c r="WWJ118" s="23"/>
      <c r="WWK118" s="23"/>
      <c r="WWL118" s="23"/>
      <c r="WWM118" s="23"/>
      <c r="WWN118" s="23"/>
      <c r="WWO118" s="23"/>
      <c r="WWP118" s="23"/>
      <c r="WWQ118" s="23"/>
      <c r="WWR118" s="23"/>
      <c r="WWS118" s="23"/>
      <c r="WWT118" s="23"/>
      <c r="WWU118" s="23"/>
      <c r="WWV118" s="23"/>
      <c r="WWW118" s="23"/>
      <c r="WWX118" s="22"/>
      <c r="WWY118" s="23"/>
      <c r="WWZ118" s="23"/>
      <c r="WXA118" s="23"/>
      <c r="WXB118" s="23"/>
      <c r="WXC118" s="23"/>
      <c r="WXD118" s="23"/>
      <c r="WXE118" s="23"/>
      <c r="WXF118" s="23"/>
      <c r="WXG118" s="23"/>
      <c r="WXH118" s="23"/>
      <c r="WXI118" s="23"/>
      <c r="WXJ118" s="23"/>
      <c r="WXK118" s="23"/>
      <c r="WXL118" s="23"/>
      <c r="WXM118" s="23"/>
      <c r="WXN118" s="23"/>
      <c r="WXO118" s="23"/>
      <c r="WXP118" s="23"/>
      <c r="WXQ118" s="23"/>
      <c r="WXR118" s="23"/>
      <c r="WXS118" s="23"/>
      <c r="WXT118" s="22"/>
      <c r="WXU118" s="23"/>
      <c r="WXV118" s="23"/>
      <c r="WXW118" s="23"/>
      <c r="WXX118" s="23"/>
      <c r="WXY118" s="23"/>
      <c r="WXZ118" s="23"/>
      <c r="WYA118" s="23"/>
      <c r="WYB118" s="23"/>
      <c r="WYC118" s="23"/>
      <c r="WYD118" s="23"/>
      <c r="WYE118" s="23"/>
      <c r="WYF118" s="23"/>
      <c r="WYG118" s="23"/>
      <c r="WYH118" s="23"/>
      <c r="WYI118" s="23"/>
      <c r="WYJ118" s="23"/>
      <c r="WYK118" s="23"/>
      <c r="WYL118" s="23"/>
      <c r="WYM118" s="23"/>
      <c r="WYN118" s="23"/>
      <c r="WYO118" s="23"/>
      <c r="WYP118" s="22"/>
      <c r="WYQ118" s="23"/>
      <c r="WYR118" s="23"/>
      <c r="WYS118" s="23"/>
      <c r="WYT118" s="23"/>
      <c r="WYU118" s="23"/>
      <c r="WYV118" s="23"/>
      <c r="WYW118" s="23"/>
      <c r="WYX118" s="23"/>
      <c r="WYY118" s="23"/>
      <c r="WYZ118" s="23"/>
      <c r="WZA118" s="23"/>
      <c r="WZB118" s="23"/>
      <c r="WZC118" s="23"/>
      <c r="WZD118" s="23"/>
      <c r="WZE118" s="23"/>
      <c r="WZF118" s="23"/>
      <c r="WZG118" s="23"/>
      <c r="WZH118" s="23"/>
      <c r="WZI118" s="23"/>
      <c r="WZJ118" s="23"/>
      <c r="WZK118" s="23"/>
      <c r="WZL118" s="22"/>
      <c r="WZM118" s="23"/>
      <c r="WZN118" s="23"/>
      <c r="WZO118" s="23"/>
      <c r="WZP118" s="23"/>
      <c r="WZQ118" s="23"/>
      <c r="WZR118" s="23"/>
      <c r="WZS118" s="23"/>
      <c r="WZT118" s="23"/>
      <c r="WZU118" s="23"/>
      <c r="WZV118" s="23"/>
      <c r="WZW118" s="23"/>
      <c r="WZX118" s="23"/>
      <c r="WZY118" s="23"/>
      <c r="WZZ118" s="23"/>
      <c r="XAA118" s="23"/>
      <c r="XAB118" s="23"/>
      <c r="XAC118" s="23"/>
      <c r="XAD118" s="23"/>
      <c r="XAE118" s="23"/>
      <c r="XAF118" s="23"/>
      <c r="XAG118" s="23"/>
      <c r="XAH118" s="22"/>
      <c r="XAI118" s="23"/>
      <c r="XAJ118" s="23"/>
      <c r="XAK118" s="23"/>
      <c r="XAL118" s="23"/>
      <c r="XAM118" s="23"/>
      <c r="XAN118" s="23"/>
      <c r="XAO118" s="23"/>
      <c r="XAP118" s="23"/>
      <c r="XAQ118" s="23"/>
      <c r="XAR118" s="23"/>
      <c r="XAS118" s="23"/>
      <c r="XAT118" s="23"/>
      <c r="XAU118" s="23"/>
      <c r="XAV118" s="23"/>
      <c r="XAW118" s="23"/>
      <c r="XAX118" s="23"/>
      <c r="XAY118" s="23"/>
      <c r="XAZ118" s="23"/>
      <c r="XBA118" s="23"/>
      <c r="XBB118" s="23"/>
      <c r="XBC118" s="23"/>
      <c r="XBD118" s="22"/>
      <c r="XBE118" s="23"/>
      <c r="XBF118" s="23"/>
      <c r="XBG118" s="23"/>
      <c r="XBH118" s="23"/>
      <c r="XBI118" s="23"/>
      <c r="XBJ118" s="23"/>
      <c r="XBK118" s="23"/>
      <c r="XBL118" s="23"/>
      <c r="XBM118" s="23"/>
      <c r="XBN118" s="23"/>
      <c r="XBO118" s="23"/>
      <c r="XBP118" s="23"/>
      <c r="XBQ118" s="23"/>
      <c r="XBR118" s="23"/>
      <c r="XBS118" s="23"/>
      <c r="XBT118" s="23"/>
      <c r="XBU118" s="23"/>
      <c r="XBV118" s="23"/>
      <c r="XBW118" s="23"/>
      <c r="XBX118" s="23"/>
      <c r="XBY118" s="23"/>
      <c r="XBZ118" s="22"/>
      <c r="XCA118" s="23"/>
      <c r="XCB118" s="23"/>
      <c r="XCC118" s="23"/>
      <c r="XCD118" s="23"/>
      <c r="XCE118" s="23"/>
      <c r="XCF118" s="23"/>
      <c r="XCG118" s="23"/>
      <c r="XCH118" s="23"/>
      <c r="XCI118" s="23"/>
      <c r="XCJ118" s="23"/>
      <c r="XCK118" s="23"/>
      <c r="XCL118" s="23"/>
      <c r="XCM118" s="23"/>
      <c r="XCN118" s="23"/>
      <c r="XCO118" s="23"/>
      <c r="XCP118" s="23"/>
      <c r="XCQ118" s="23"/>
      <c r="XCR118" s="23"/>
      <c r="XCS118" s="23"/>
      <c r="XCT118" s="23"/>
      <c r="XCU118" s="23"/>
      <c r="XCV118" s="22"/>
      <c r="XCW118" s="23"/>
      <c r="XCX118" s="23"/>
      <c r="XCY118" s="23"/>
      <c r="XCZ118" s="23"/>
      <c r="XDA118" s="23"/>
      <c r="XDB118" s="23"/>
      <c r="XDC118" s="23"/>
      <c r="XDD118" s="23"/>
      <c r="XDE118" s="23"/>
      <c r="XDF118" s="23"/>
      <c r="XDG118" s="23"/>
      <c r="XDH118" s="23"/>
      <c r="XDI118" s="23"/>
      <c r="XDJ118" s="23"/>
      <c r="XDK118" s="23"/>
      <c r="XDL118" s="23"/>
      <c r="XDM118" s="23"/>
      <c r="XDN118" s="23"/>
      <c r="XDO118" s="23"/>
      <c r="XDP118" s="23"/>
      <c r="XDQ118" s="23"/>
      <c r="XDR118" s="22"/>
      <c r="XDS118" s="23"/>
      <c r="XDT118" s="23"/>
      <c r="XDU118" s="23"/>
      <c r="XDV118" s="23"/>
      <c r="XDW118" s="23"/>
      <c r="XDX118" s="23"/>
      <c r="XDY118" s="23"/>
      <c r="XDZ118" s="23"/>
      <c r="XEA118" s="23"/>
      <c r="XEB118" s="23"/>
      <c r="XEC118" s="23"/>
      <c r="XED118" s="23"/>
      <c r="XEE118" s="23"/>
      <c r="XEF118" s="23"/>
      <c r="XEG118" s="23"/>
      <c r="XEH118" s="23"/>
      <c r="XEI118" s="23"/>
      <c r="XEJ118" s="23"/>
      <c r="XEK118" s="23"/>
      <c r="XEL118" s="23"/>
      <c r="XEM118" s="23"/>
      <c r="XEN118" s="22"/>
      <c r="XEO118" s="22"/>
      <c r="XEP118" s="22"/>
      <c r="XEQ118" s="22"/>
      <c r="XER118" s="22"/>
      <c r="XES118" s="22"/>
      <c r="XET118" s="22"/>
      <c r="XEU118" s="22"/>
      <c r="XEV118" s="22"/>
      <c r="XEW118" s="22"/>
      <c r="XEX118" s="22"/>
      <c r="XEY118" s="22"/>
      <c r="XEZ118" s="22"/>
      <c r="XFA118" s="22"/>
      <c r="XFB118" s="22"/>
      <c r="XFC118" s="22"/>
    </row>
    <row r="119" spans="1:16383" s="40" customFormat="1" ht="14" x14ac:dyDescent="0.3">
      <c r="A119" s="40" t="s">
        <v>88</v>
      </c>
    </row>
    <row r="120" spans="1:16383" s="40" customFormat="1" x14ac:dyDescent="0.35">
      <c r="A120" s="138" t="s">
        <v>89</v>
      </c>
      <c r="B120" s="139"/>
      <c r="C120" s="139"/>
      <c r="D120" s="139"/>
      <c r="E120" s="139"/>
      <c r="F120" s="139"/>
      <c r="G120" s="139"/>
      <c r="H120" s="139"/>
      <c r="I120" s="139"/>
      <c r="J120" s="139"/>
      <c r="K120" s="139"/>
      <c r="L120" s="139"/>
      <c r="M120" s="139"/>
      <c r="N120" s="139"/>
      <c r="O120" s="139"/>
      <c r="P120" s="139"/>
      <c r="Q120" s="139"/>
      <c r="R120" s="139"/>
    </row>
    <row r="121" spans="1:16383" s="40" customFormat="1" x14ac:dyDescent="0.35">
      <c r="A121" s="135" t="s">
        <v>174</v>
      </c>
      <c r="B121" s="132"/>
      <c r="C121" s="132"/>
      <c r="D121" s="132"/>
      <c r="E121" s="132"/>
      <c r="F121" s="132"/>
      <c r="G121" s="132"/>
      <c r="H121" s="132"/>
      <c r="I121" s="132"/>
      <c r="J121" s="132"/>
      <c r="K121" s="132"/>
      <c r="L121" s="132"/>
      <c r="M121" s="132"/>
      <c r="N121" s="132"/>
      <c r="O121" s="132"/>
      <c r="P121" s="132"/>
      <c r="Q121" s="132"/>
      <c r="R121" s="132"/>
    </row>
    <row r="122" spans="1:16383" s="48" customFormat="1" ht="15.5" x14ac:dyDescent="0.35">
      <c r="A122" s="53" t="s">
        <v>84</v>
      </c>
      <c r="C122" s="40"/>
      <c r="D122" s="40"/>
      <c r="E122" s="40"/>
      <c r="F122" s="40"/>
      <c r="G122" s="40"/>
    </row>
    <row r="123" spans="1:16383" ht="15" thickBot="1" x14ac:dyDescent="0.4"/>
    <row r="124" spans="1:16383" ht="54.5" customHeight="1" thickTop="1" thickBot="1" x14ac:dyDescent="0.55000000000000004">
      <c r="B124" s="18"/>
      <c r="C124" s="65" t="s">
        <v>6</v>
      </c>
      <c r="D124" s="66" t="s">
        <v>7</v>
      </c>
      <c r="E124" s="66" t="s">
        <v>77</v>
      </c>
      <c r="F124" s="66" t="s">
        <v>78</v>
      </c>
      <c r="G124" s="66" t="s">
        <v>79</v>
      </c>
      <c r="H124" s="66" t="s">
        <v>80</v>
      </c>
      <c r="I124" s="66" t="s">
        <v>132</v>
      </c>
      <c r="J124" s="66" t="s">
        <v>81</v>
      </c>
      <c r="K124" s="66" t="s">
        <v>13</v>
      </c>
      <c r="L124" s="66" t="s">
        <v>14</v>
      </c>
      <c r="M124" s="66" t="s">
        <v>15</v>
      </c>
      <c r="N124" s="66" t="s">
        <v>16</v>
      </c>
      <c r="O124" s="66" t="s">
        <v>44</v>
      </c>
      <c r="P124" s="66" t="s">
        <v>45</v>
      </c>
      <c r="Q124" s="66" t="s">
        <v>46</v>
      </c>
      <c r="R124" s="67" t="s">
        <v>42</v>
      </c>
    </row>
    <row r="125" spans="1:16383" ht="33.5" thickTop="1" thickBot="1" x14ac:dyDescent="0.55000000000000004">
      <c r="B125" s="62" t="s">
        <v>86</v>
      </c>
      <c r="C125" s="24">
        <f>CORREL(Play!A1:A1339,Play!Q1:Q1339)</f>
        <v>0.29900819333064782</v>
      </c>
      <c r="D125" s="24">
        <f>CORREL(Play[[#All],[bmi]],Play[[#All],[medical_insurance_charges]])</f>
        <v>0.19834096883362862</v>
      </c>
      <c r="E125" s="24">
        <f>CORREL(Play!C1:C1339,Play!Q1:Q1339)</f>
        <v>-0.10651202733970576</v>
      </c>
      <c r="F125" s="24">
        <f>E116</f>
        <v>0.19685712729559326</v>
      </c>
      <c r="G125" s="24">
        <f>F116</f>
        <v>-0.11776843157492793</v>
      </c>
      <c r="H125" s="24">
        <f>G116</f>
        <v>-4.4959616911276284E-2</v>
      </c>
      <c r="I125" s="24">
        <f>CORREL(Play!G1:G1339,Play!Q1:Q1339)</f>
        <v>5.729206220202588E-2</v>
      </c>
      <c r="J125" s="24">
        <f>CORREL(Play!H1:H1339,Play!Q1:Q1339)</f>
        <v>0.78725143049846957</v>
      </c>
      <c r="K125" s="24">
        <f>CORREL(Play!I1:I1339,Play!Q1:Q1339)</f>
        <v>7.3981551565758447E-2</v>
      </c>
      <c r="L125" s="24">
        <f>CORREL(Play!J1:J1339,Play!Q1:Q1339)</f>
        <v>-4.3210028991683566E-2</v>
      </c>
      <c r="M125" s="24">
        <f>CORREL(Play!K1:K1339,Play!Q1:Q1339)</f>
        <v>-3.9904864040437707E-2</v>
      </c>
      <c r="N125" s="24">
        <f>CORREL(Play!L1:L1339,Play!Q1:Q1339)</f>
        <v>6.3487712801560455E-3</v>
      </c>
      <c r="O125" s="24">
        <f>CORREL(Play!M1:M1339,Play!Q1:Q1339)</f>
        <v>-0.18817795045068608</v>
      </c>
      <c r="P125" s="24">
        <f>CORREL(Play!N1:N1339,Play!Q1:Q1339)</f>
        <v>-0.11473525072197036</v>
      </c>
      <c r="Q125" s="24">
        <f>CORREL(Play!O1:O1339,Play!Q1:Q1339)</f>
        <v>0.13766569783660046</v>
      </c>
      <c r="R125" s="24">
        <f>CORREL(Play!P1:P1339,Play!Q1:Q1339)</f>
        <v>0.20111837894500853</v>
      </c>
    </row>
    <row r="126" spans="1:16383" ht="15" thickTop="1" x14ac:dyDescent="0.35">
      <c r="C126" s="116"/>
      <c r="D126" s="116"/>
      <c r="E126" s="116"/>
      <c r="F126" s="116"/>
      <c r="G126" s="116"/>
      <c r="H126" s="116"/>
      <c r="I126" s="116"/>
      <c r="J126" s="116"/>
      <c r="K126" s="116"/>
      <c r="L126" s="116"/>
      <c r="M126" s="116"/>
      <c r="N126" s="116"/>
      <c r="O126" s="116"/>
      <c r="P126" s="116"/>
      <c r="Q126" s="116"/>
      <c r="R126" s="116"/>
    </row>
    <row r="127" spans="1:16383" s="12" customFormat="1" ht="17.25" customHeight="1" x14ac:dyDescent="0.3">
      <c r="A127" s="11"/>
    </row>
    <row r="128" spans="1:16383" s="40" customFormat="1" ht="14" x14ac:dyDescent="0.3">
      <c r="A128" s="40" t="s">
        <v>90</v>
      </c>
    </row>
    <row r="129" spans="1:16384" s="48" customFormat="1" ht="15.5" x14ac:dyDescent="0.35">
      <c r="A129" s="135" t="s">
        <v>175</v>
      </c>
      <c r="B129" s="128"/>
      <c r="C129" s="128"/>
      <c r="D129" s="128"/>
      <c r="E129" s="128"/>
      <c r="F129" s="128"/>
      <c r="G129" s="128"/>
      <c r="H129" s="128"/>
      <c r="I129" s="128"/>
      <c r="J129" s="128"/>
      <c r="K129" s="128"/>
      <c r="L129" s="128"/>
      <c r="M129" s="128"/>
      <c r="N129" s="128"/>
      <c r="O129" s="128"/>
      <c r="P129" s="128"/>
      <c r="Q129" s="128"/>
      <c r="R129" s="128"/>
      <c r="S129" s="135"/>
      <c r="T129" s="132"/>
      <c r="U129" s="132"/>
      <c r="V129" s="132"/>
      <c r="W129" s="132"/>
      <c r="X129" s="132"/>
      <c r="Y129" s="132"/>
      <c r="Z129" s="132"/>
      <c r="AA129" s="132"/>
      <c r="AB129" s="132"/>
      <c r="AC129" s="132"/>
      <c r="AD129" s="132"/>
      <c r="AE129" s="132"/>
      <c r="AF129" s="132"/>
      <c r="AG129" s="132"/>
      <c r="AH129" s="132"/>
      <c r="AI129" s="132"/>
      <c r="AJ129" s="132"/>
      <c r="AK129" s="135"/>
      <c r="AL129" s="132"/>
      <c r="AM129" s="132"/>
      <c r="AN129" s="132"/>
      <c r="AO129" s="132"/>
      <c r="AP129" s="132"/>
      <c r="AQ129" s="132"/>
      <c r="AR129" s="132"/>
      <c r="AS129" s="132"/>
      <c r="AT129" s="132"/>
      <c r="AU129" s="132"/>
      <c r="AV129" s="132"/>
      <c r="AW129" s="132"/>
      <c r="AX129" s="132"/>
      <c r="AY129" s="132"/>
      <c r="AZ129" s="132"/>
      <c r="BA129" s="132"/>
      <c r="BB129" s="132"/>
      <c r="BC129" s="135"/>
      <c r="BD129" s="132"/>
      <c r="BE129" s="132"/>
      <c r="BF129" s="132"/>
      <c r="BG129" s="132"/>
      <c r="BH129" s="132"/>
      <c r="BI129" s="132"/>
      <c r="BJ129" s="132"/>
      <c r="BK129" s="132"/>
      <c r="BL129" s="132"/>
      <c r="BM129" s="132"/>
      <c r="BN129" s="132"/>
      <c r="BO129" s="132"/>
      <c r="BP129" s="132"/>
      <c r="BQ129" s="132"/>
      <c r="BR129" s="132"/>
      <c r="BS129" s="132"/>
      <c r="BT129" s="132"/>
      <c r="BU129" s="135"/>
      <c r="BV129" s="132"/>
      <c r="BW129" s="132"/>
      <c r="BX129" s="132"/>
      <c r="BY129" s="132"/>
      <c r="BZ129" s="132"/>
      <c r="CA129" s="132"/>
      <c r="CB129" s="132"/>
      <c r="CC129" s="132"/>
      <c r="CD129" s="132"/>
      <c r="CE129" s="132"/>
      <c r="CF129" s="132"/>
      <c r="CG129" s="132"/>
      <c r="CH129" s="132"/>
      <c r="CI129" s="132"/>
      <c r="CJ129" s="132"/>
      <c r="CK129" s="132"/>
      <c r="CL129" s="132"/>
      <c r="CM129" s="135"/>
      <c r="CN129" s="132"/>
      <c r="CO129" s="132"/>
      <c r="CP129" s="132"/>
      <c r="CQ129" s="132"/>
      <c r="CR129" s="132"/>
      <c r="CS129" s="132"/>
      <c r="CT129" s="132"/>
      <c r="CU129" s="132"/>
      <c r="CV129" s="132"/>
      <c r="CW129" s="132"/>
      <c r="CX129" s="132"/>
      <c r="CY129" s="132"/>
      <c r="CZ129" s="132"/>
      <c r="DA129" s="132"/>
      <c r="DB129" s="132"/>
      <c r="DC129" s="132"/>
      <c r="DD129" s="132"/>
      <c r="DE129" s="135"/>
      <c r="DF129" s="132"/>
      <c r="DG129" s="132"/>
      <c r="DH129" s="132"/>
      <c r="DI129" s="132"/>
      <c r="DJ129" s="132"/>
      <c r="DK129" s="132"/>
      <c r="DL129" s="132"/>
      <c r="DM129" s="132"/>
      <c r="DN129" s="132"/>
      <c r="DO129" s="132"/>
      <c r="DP129" s="132"/>
      <c r="DQ129" s="132"/>
      <c r="DR129" s="132"/>
      <c r="DS129" s="132"/>
      <c r="DT129" s="132"/>
      <c r="DU129" s="132"/>
      <c r="DV129" s="132"/>
      <c r="DW129" s="135"/>
      <c r="DX129" s="132"/>
      <c r="DY129" s="132"/>
      <c r="DZ129" s="132"/>
      <c r="EA129" s="132"/>
      <c r="EB129" s="132"/>
      <c r="EC129" s="132"/>
      <c r="ED129" s="132"/>
      <c r="EE129" s="132"/>
      <c r="EF129" s="132"/>
      <c r="EG129" s="132"/>
      <c r="EH129" s="132"/>
      <c r="EI129" s="132"/>
      <c r="EJ129" s="132"/>
      <c r="EK129" s="132"/>
      <c r="EL129" s="132"/>
      <c r="EM129" s="132"/>
      <c r="EN129" s="132"/>
      <c r="EO129" s="135"/>
      <c r="EP129" s="132"/>
      <c r="EQ129" s="132"/>
      <c r="ER129" s="132"/>
      <c r="ES129" s="132"/>
      <c r="ET129" s="132"/>
      <c r="EU129" s="132"/>
      <c r="EV129" s="132"/>
      <c r="EW129" s="132"/>
      <c r="EX129" s="132"/>
      <c r="EY129" s="132"/>
      <c r="EZ129" s="132"/>
      <c r="FA129" s="132"/>
      <c r="FB129" s="132"/>
      <c r="FC129" s="132"/>
      <c r="FD129" s="132"/>
      <c r="FE129" s="132"/>
      <c r="FF129" s="132"/>
      <c r="FG129" s="135"/>
      <c r="FH129" s="132"/>
      <c r="FI129" s="132"/>
      <c r="FJ129" s="132"/>
      <c r="FK129" s="132"/>
      <c r="FL129" s="132"/>
      <c r="FM129" s="132"/>
      <c r="FN129" s="132"/>
      <c r="FO129" s="132"/>
      <c r="FP129" s="132"/>
      <c r="FQ129" s="132"/>
      <c r="FR129" s="132"/>
      <c r="FS129" s="132"/>
      <c r="FT129" s="132"/>
      <c r="FU129" s="132"/>
      <c r="FV129" s="132"/>
      <c r="FW129" s="132"/>
      <c r="FX129" s="132"/>
      <c r="FY129" s="135"/>
      <c r="FZ129" s="132"/>
      <c r="GA129" s="132"/>
      <c r="GB129" s="132"/>
      <c r="GC129" s="132"/>
      <c r="GD129" s="132"/>
      <c r="GE129" s="132"/>
      <c r="GF129" s="132"/>
      <c r="GG129" s="132"/>
      <c r="GH129" s="132"/>
      <c r="GI129" s="132"/>
      <c r="GJ129" s="132"/>
      <c r="GK129" s="132"/>
      <c r="GL129" s="132"/>
      <c r="GM129" s="132"/>
      <c r="GN129" s="132"/>
      <c r="GO129" s="132"/>
      <c r="GP129" s="132"/>
      <c r="GQ129" s="135"/>
      <c r="GR129" s="132"/>
      <c r="GS129" s="132"/>
      <c r="GT129" s="132"/>
      <c r="GU129" s="132"/>
      <c r="GV129" s="132"/>
      <c r="GW129" s="132"/>
      <c r="GX129" s="132"/>
      <c r="GY129" s="132"/>
      <c r="GZ129" s="132"/>
      <c r="HA129" s="132"/>
      <c r="HB129" s="132"/>
      <c r="HC129" s="132"/>
      <c r="HD129" s="132"/>
      <c r="HE129" s="132"/>
      <c r="HF129" s="132"/>
      <c r="HG129" s="132"/>
      <c r="HH129" s="132"/>
      <c r="HI129" s="135"/>
      <c r="HJ129" s="132"/>
      <c r="HK129" s="132"/>
      <c r="HL129" s="132"/>
      <c r="HM129" s="132"/>
      <c r="HN129" s="132"/>
      <c r="HO129" s="132"/>
      <c r="HP129" s="132"/>
      <c r="HQ129" s="132"/>
      <c r="HR129" s="132"/>
      <c r="HS129" s="132"/>
      <c r="HT129" s="132"/>
      <c r="HU129" s="132"/>
      <c r="HV129" s="132"/>
      <c r="HW129" s="132"/>
      <c r="HX129" s="132"/>
      <c r="HY129" s="132"/>
      <c r="HZ129" s="132"/>
      <c r="IA129" s="135"/>
      <c r="IB129" s="132"/>
      <c r="IC129" s="132"/>
      <c r="ID129" s="132"/>
      <c r="IE129" s="132"/>
      <c r="IF129" s="132"/>
      <c r="IG129" s="132"/>
      <c r="IH129" s="132"/>
      <c r="II129" s="132"/>
      <c r="IJ129" s="132"/>
      <c r="IK129" s="132"/>
      <c r="IL129" s="132"/>
      <c r="IM129" s="132"/>
      <c r="IN129" s="132"/>
      <c r="IO129" s="132"/>
      <c r="IP129" s="132"/>
      <c r="IQ129" s="132"/>
      <c r="IR129" s="132"/>
      <c r="IS129" s="135"/>
      <c r="IT129" s="132"/>
      <c r="IU129" s="132"/>
      <c r="IV129" s="132"/>
      <c r="IW129" s="132"/>
      <c r="IX129" s="132"/>
      <c r="IY129" s="132"/>
      <c r="IZ129" s="132"/>
      <c r="JA129" s="132"/>
      <c r="JB129" s="132"/>
      <c r="JC129" s="132"/>
      <c r="JD129" s="132"/>
      <c r="JE129" s="132"/>
      <c r="JF129" s="132"/>
      <c r="JG129" s="132"/>
      <c r="JH129" s="132"/>
      <c r="JI129" s="132"/>
      <c r="JJ129" s="132"/>
      <c r="JK129" s="135"/>
      <c r="JL129" s="132"/>
      <c r="JM129" s="132"/>
      <c r="JN129" s="132"/>
      <c r="JO129" s="132"/>
      <c r="JP129" s="132"/>
      <c r="JQ129" s="132"/>
      <c r="JR129" s="132"/>
      <c r="JS129" s="132"/>
      <c r="JT129" s="132"/>
      <c r="JU129" s="132"/>
      <c r="JV129" s="132"/>
      <c r="JW129" s="132"/>
      <c r="JX129" s="132"/>
      <c r="JY129" s="132"/>
      <c r="JZ129" s="132"/>
      <c r="KA129" s="132"/>
      <c r="KB129" s="132"/>
      <c r="KC129" s="135"/>
      <c r="KD129" s="132"/>
      <c r="KE129" s="132"/>
      <c r="KF129" s="132"/>
      <c r="KG129" s="132"/>
      <c r="KH129" s="132"/>
      <c r="KI129" s="132"/>
      <c r="KJ129" s="132"/>
      <c r="KK129" s="132"/>
      <c r="KL129" s="132"/>
      <c r="KM129" s="132"/>
      <c r="KN129" s="132"/>
      <c r="KO129" s="132"/>
      <c r="KP129" s="132"/>
      <c r="KQ129" s="132"/>
      <c r="KR129" s="132"/>
      <c r="KS129" s="132"/>
      <c r="KT129" s="132"/>
      <c r="KU129" s="135"/>
      <c r="KV129" s="132"/>
      <c r="KW129" s="132"/>
      <c r="KX129" s="132"/>
      <c r="KY129" s="132"/>
      <c r="KZ129" s="132"/>
      <c r="LA129" s="132"/>
      <c r="LB129" s="132"/>
      <c r="LC129" s="132"/>
      <c r="LD129" s="132"/>
      <c r="LE129" s="132"/>
      <c r="LF129" s="132"/>
      <c r="LG129" s="132"/>
      <c r="LH129" s="132"/>
      <c r="LI129" s="132"/>
      <c r="LJ129" s="132"/>
      <c r="LK129" s="132"/>
      <c r="LL129" s="132"/>
      <c r="LM129" s="135"/>
      <c r="LN129" s="132"/>
      <c r="LO129" s="132"/>
      <c r="LP129" s="132"/>
      <c r="LQ129" s="132"/>
      <c r="LR129" s="132"/>
      <c r="LS129" s="132"/>
      <c r="LT129" s="132"/>
      <c r="LU129" s="132"/>
      <c r="LV129" s="132"/>
      <c r="LW129" s="132"/>
      <c r="LX129" s="132"/>
      <c r="LY129" s="132"/>
      <c r="LZ129" s="132"/>
      <c r="MA129" s="132"/>
      <c r="MB129" s="132"/>
      <c r="MC129" s="132"/>
      <c r="MD129" s="132"/>
      <c r="ME129" s="135"/>
      <c r="MF129" s="132"/>
      <c r="MG129" s="132"/>
      <c r="MH129" s="132"/>
      <c r="MI129" s="132"/>
      <c r="MJ129" s="132"/>
      <c r="MK129" s="132"/>
      <c r="ML129" s="132"/>
      <c r="MM129" s="132"/>
      <c r="MN129" s="132"/>
      <c r="MO129" s="132"/>
      <c r="MP129" s="132"/>
      <c r="MQ129" s="132"/>
      <c r="MR129" s="132"/>
      <c r="MS129" s="132"/>
      <c r="MT129" s="132"/>
      <c r="MU129" s="132"/>
      <c r="MV129" s="132"/>
      <c r="MW129" s="135"/>
      <c r="MX129" s="132"/>
      <c r="MY129" s="132"/>
      <c r="MZ129" s="132"/>
      <c r="NA129" s="132"/>
      <c r="NB129" s="132"/>
      <c r="NC129" s="132"/>
      <c r="ND129" s="132"/>
      <c r="NE129" s="132"/>
      <c r="NF129" s="132"/>
      <c r="NG129" s="132"/>
      <c r="NH129" s="132"/>
      <c r="NI129" s="132"/>
      <c r="NJ129" s="132"/>
      <c r="NK129" s="132"/>
      <c r="NL129" s="132"/>
      <c r="NM129" s="132"/>
      <c r="NN129" s="132"/>
      <c r="NO129" s="135"/>
      <c r="NP129" s="132"/>
      <c r="NQ129" s="132"/>
      <c r="NR129" s="132"/>
      <c r="NS129" s="132"/>
      <c r="NT129" s="132"/>
      <c r="NU129" s="132"/>
      <c r="NV129" s="132"/>
      <c r="NW129" s="132"/>
      <c r="NX129" s="132"/>
      <c r="NY129" s="132"/>
      <c r="NZ129" s="132"/>
      <c r="OA129" s="132"/>
      <c r="OB129" s="132"/>
      <c r="OC129" s="132"/>
      <c r="OD129" s="132"/>
      <c r="OE129" s="132"/>
      <c r="OF129" s="132"/>
      <c r="OG129" s="135"/>
      <c r="OH129" s="132"/>
      <c r="OI129" s="132"/>
      <c r="OJ129" s="132"/>
      <c r="OK129" s="132"/>
      <c r="OL129" s="132"/>
      <c r="OM129" s="132"/>
      <c r="ON129" s="132"/>
      <c r="OO129" s="132"/>
      <c r="OP129" s="132"/>
      <c r="OQ129" s="132"/>
      <c r="OR129" s="132"/>
      <c r="OS129" s="132"/>
      <c r="OT129" s="132"/>
      <c r="OU129" s="132"/>
      <c r="OV129" s="132"/>
      <c r="OW129" s="132"/>
      <c r="OX129" s="132"/>
      <c r="OY129" s="135"/>
      <c r="OZ129" s="132"/>
      <c r="PA129" s="132"/>
      <c r="PB129" s="132"/>
      <c r="PC129" s="132"/>
      <c r="PD129" s="132"/>
      <c r="PE129" s="132"/>
      <c r="PF129" s="132"/>
      <c r="PG129" s="132"/>
      <c r="PH129" s="132"/>
      <c r="PI129" s="132"/>
      <c r="PJ129" s="132"/>
      <c r="PK129" s="132"/>
      <c r="PL129" s="132"/>
      <c r="PM129" s="132"/>
      <c r="PN129" s="132"/>
      <c r="PO129" s="132"/>
      <c r="PP129" s="132"/>
      <c r="PQ129" s="135"/>
      <c r="PR129" s="132"/>
      <c r="PS129" s="132"/>
      <c r="PT129" s="132"/>
      <c r="PU129" s="132"/>
      <c r="PV129" s="132"/>
      <c r="PW129" s="132"/>
      <c r="PX129" s="132"/>
      <c r="PY129" s="132"/>
      <c r="PZ129" s="132"/>
      <c r="QA129" s="132"/>
      <c r="QB129" s="132"/>
      <c r="QC129" s="132"/>
      <c r="QD129" s="132"/>
      <c r="QE129" s="132"/>
      <c r="QF129" s="132"/>
      <c r="QG129" s="132"/>
      <c r="QH129" s="132"/>
      <c r="QI129" s="135"/>
      <c r="QJ129" s="132"/>
      <c r="QK129" s="132"/>
      <c r="QL129" s="132"/>
      <c r="QM129" s="132"/>
      <c r="QN129" s="132"/>
      <c r="QO129" s="132"/>
      <c r="QP129" s="132"/>
      <c r="QQ129" s="132"/>
      <c r="QR129" s="132"/>
      <c r="QS129" s="132"/>
      <c r="QT129" s="132"/>
      <c r="QU129" s="132"/>
      <c r="QV129" s="132"/>
      <c r="QW129" s="132"/>
      <c r="QX129" s="132"/>
      <c r="QY129" s="132"/>
      <c r="QZ129" s="132"/>
      <c r="RA129" s="135"/>
      <c r="RB129" s="132"/>
      <c r="RC129" s="132"/>
      <c r="RD129" s="132"/>
      <c r="RE129" s="132"/>
      <c r="RF129" s="132"/>
      <c r="RG129" s="132"/>
      <c r="RH129" s="132"/>
      <c r="RI129" s="132"/>
      <c r="RJ129" s="132"/>
      <c r="RK129" s="132"/>
      <c r="RL129" s="132"/>
      <c r="RM129" s="132"/>
      <c r="RN129" s="132"/>
      <c r="RO129" s="132"/>
      <c r="RP129" s="132"/>
      <c r="RQ129" s="132"/>
      <c r="RR129" s="132"/>
      <c r="RS129" s="135"/>
      <c r="RT129" s="132"/>
      <c r="RU129" s="132"/>
      <c r="RV129" s="132"/>
      <c r="RW129" s="132"/>
      <c r="RX129" s="132"/>
      <c r="RY129" s="132"/>
      <c r="RZ129" s="132"/>
      <c r="SA129" s="132"/>
      <c r="SB129" s="132"/>
      <c r="SC129" s="132"/>
      <c r="SD129" s="132"/>
      <c r="SE129" s="132"/>
      <c r="SF129" s="132"/>
      <c r="SG129" s="132"/>
      <c r="SH129" s="132"/>
      <c r="SI129" s="132"/>
      <c r="SJ129" s="132"/>
      <c r="SK129" s="135"/>
      <c r="SL129" s="132"/>
      <c r="SM129" s="132"/>
      <c r="SN129" s="132"/>
      <c r="SO129" s="132"/>
      <c r="SP129" s="132"/>
      <c r="SQ129" s="132"/>
      <c r="SR129" s="132"/>
      <c r="SS129" s="132"/>
      <c r="ST129" s="132"/>
      <c r="SU129" s="132"/>
      <c r="SV129" s="132"/>
      <c r="SW129" s="132"/>
      <c r="SX129" s="132"/>
      <c r="SY129" s="132"/>
      <c r="SZ129" s="132"/>
      <c r="TA129" s="132"/>
      <c r="TB129" s="132"/>
      <c r="TC129" s="135"/>
      <c r="TD129" s="132"/>
      <c r="TE129" s="132"/>
      <c r="TF129" s="132"/>
      <c r="TG129" s="132"/>
      <c r="TH129" s="132"/>
      <c r="TI129" s="132"/>
      <c r="TJ129" s="132"/>
      <c r="TK129" s="132"/>
      <c r="TL129" s="132"/>
      <c r="TM129" s="132"/>
      <c r="TN129" s="132"/>
      <c r="TO129" s="132"/>
      <c r="TP129" s="132"/>
      <c r="TQ129" s="132"/>
      <c r="TR129" s="132"/>
      <c r="TS129" s="132"/>
      <c r="TT129" s="132"/>
      <c r="TU129" s="135"/>
      <c r="TV129" s="132"/>
      <c r="TW129" s="132"/>
      <c r="TX129" s="132"/>
      <c r="TY129" s="132"/>
      <c r="TZ129" s="132"/>
      <c r="UA129" s="132"/>
      <c r="UB129" s="132"/>
      <c r="UC129" s="132"/>
      <c r="UD129" s="132"/>
      <c r="UE129" s="132"/>
      <c r="UF129" s="132"/>
      <c r="UG129" s="132"/>
      <c r="UH129" s="132"/>
      <c r="UI129" s="132"/>
      <c r="UJ129" s="132"/>
      <c r="UK129" s="132"/>
      <c r="UL129" s="132"/>
      <c r="UM129" s="135"/>
      <c r="UN129" s="132"/>
      <c r="UO129" s="132"/>
      <c r="UP129" s="132"/>
      <c r="UQ129" s="132"/>
      <c r="UR129" s="132"/>
      <c r="US129" s="132"/>
      <c r="UT129" s="132"/>
      <c r="UU129" s="132"/>
      <c r="UV129" s="132"/>
      <c r="UW129" s="132"/>
      <c r="UX129" s="132"/>
      <c r="UY129" s="132"/>
      <c r="UZ129" s="132"/>
      <c r="VA129" s="132"/>
      <c r="VB129" s="132"/>
      <c r="VC129" s="132"/>
      <c r="VD129" s="132"/>
      <c r="VE129" s="135"/>
      <c r="VF129" s="132"/>
      <c r="VG129" s="132"/>
      <c r="VH129" s="132"/>
      <c r="VI129" s="132"/>
      <c r="VJ129" s="132"/>
      <c r="VK129" s="132"/>
      <c r="VL129" s="132"/>
      <c r="VM129" s="132"/>
      <c r="VN129" s="132"/>
      <c r="VO129" s="132"/>
      <c r="VP129" s="132"/>
      <c r="VQ129" s="132"/>
      <c r="VR129" s="132"/>
      <c r="VS129" s="132"/>
      <c r="VT129" s="132"/>
      <c r="VU129" s="132"/>
      <c r="VV129" s="132"/>
      <c r="VW129" s="135"/>
      <c r="VX129" s="132"/>
      <c r="VY129" s="132"/>
      <c r="VZ129" s="132"/>
      <c r="WA129" s="132"/>
      <c r="WB129" s="132"/>
      <c r="WC129" s="132"/>
      <c r="WD129" s="132"/>
      <c r="WE129" s="132"/>
      <c r="WF129" s="132"/>
      <c r="WG129" s="132"/>
      <c r="WH129" s="132"/>
      <c r="WI129" s="132"/>
      <c r="WJ129" s="132"/>
      <c r="WK129" s="132"/>
      <c r="WL129" s="132"/>
      <c r="WM129" s="132"/>
      <c r="WN129" s="132"/>
      <c r="WO129" s="135"/>
      <c r="WP129" s="132"/>
      <c r="WQ129" s="132"/>
      <c r="WR129" s="132"/>
      <c r="WS129" s="132"/>
      <c r="WT129" s="132"/>
      <c r="WU129" s="132"/>
      <c r="WV129" s="132"/>
      <c r="WW129" s="132"/>
      <c r="WX129" s="132"/>
      <c r="WY129" s="132"/>
      <c r="WZ129" s="132"/>
      <c r="XA129" s="132"/>
      <c r="XB129" s="132"/>
      <c r="XC129" s="132"/>
      <c r="XD129" s="132"/>
      <c r="XE129" s="132"/>
      <c r="XF129" s="132"/>
      <c r="XG129" s="135"/>
      <c r="XH129" s="132"/>
      <c r="XI129" s="132"/>
      <c r="XJ129" s="132"/>
      <c r="XK129" s="132"/>
      <c r="XL129" s="132"/>
      <c r="XM129" s="132"/>
      <c r="XN129" s="132"/>
      <c r="XO129" s="132"/>
      <c r="XP129" s="132"/>
      <c r="XQ129" s="132"/>
      <c r="XR129" s="132"/>
      <c r="XS129" s="132"/>
      <c r="XT129" s="132"/>
      <c r="XU129" s="132"/>
      <c r="XV129" s="132"/>
      <c r="XW129" s="132"/>
      <c r="XX129" s="132"/>
      <c r="XY129" s="135"/>
      <c r="XZ129" s="132"/>
      <c r="YA129" s="132"/>
      <c r="YB129" s="132"/>
      <c r="YC129" s="132"/>
      <c r="YD129" s="132"/>
      <c r="YE129" s="132"/>
      <c r="YF129" s="132"/>
      <c r="YG129" s="132"/>
      <c r="YH129" s="132"/>
      <c r="YI129" s="132"/>
      <c r="YJ129" s="132"/>
      <c r="YK129" s="132"/>
      <c r="YL129" s="132"/>
      <c r="YM129" s="132"/>
      <c r="YN129" s="132"/>
      <c r="YO129" s="132"/>
      <c r="YP129" s="132"/>
      <c r="YQ129" s="135"/>
      <c r="YR129" s="132"/>
      <c r="YS129" s="132"/>
      <c r="YT129" s="132"/>
      <c r="YU129" s="132"/>
      <c r="YV129" s="132"/>
      <c r="YW129" s="132"/>
      <c r="YX129" s="132"/>
      <c r="YY129" s="132"/>
      <c r="YZ129" s="132"/>
      <c r="ZA129" s="132"/>
      <c r="ZB129" s="132"/>
      <c r="ZC129" s="132"/>
      <c r="ZD129" s="132"/>
      <c r="ZE129" s="132"/>
      <c r="ZF129" s="132"/>
      <c r="ZG129" s="132"/>
      <c r="ZH129" s="132"/>
      <c r="ZI129" s="135"/>
      <c r="ZJ129" s="132"/>
      <c r="ZK129" s="132"/>
      <c r="ZL129" s="132"/>
      <c r="ZM129" s="132"/>
      <c r="ZN129" s="132"/>
      <c r="ZO129" s="132"/>
      <c r="ZP129" s="132"/>
      <c r="ZQ129" s="132"/>
      <c r="ZR129" s="132"/>
      <c r="ZS129" s="132"/>
      <c r="ZT129" s="132"/>
      <c r="ZU129" s="132"/>
      <c r="ZV129" s="132"/>
      <c r="ZW129" s="132"/>
      <c r="ZX129" s="132"/>
      <c r="ZY129" s="132"/>
      <c r="ZZ129" s="132"/>
      <c r="AAA129" s="135"/>
      <c r="AAB129" s="132"/>
      <c r="AAC129" s="132"/>
      <c r="AAD129" s="132"/>
      <c r="AAE129" s="132"/>
      <c r="AAF129" s="132"/>
      <c r="AAG129" s="132"/>
      <c r="AAH129" s="132"/>
      <c r="AAI129" s="132"/>
      <c r="AAJ129" s="132"/>
      <c r="AAK129" s="132"/>
      <c r="AAL129" s="132"/>
      <c r="AAM129" s="132"/>
      <c r="AAN129" s="132"/>
      <c r="AAO129" s="132"/>
      <c r="AAP129" s="132"/>
      <c r="AAQ129" s="132"/>
      <c r="AAR129" s="132"/>
      <c r="AAS129" s="135"/>
      <c r="AAT129" s="132"/>
      <c r="AAU129" s="132"/>
      <c r="AAV129" s="132"/>
      <c r="AAW129" s="132"/>
      <c r="AAX129" s="132"/>
      <c r="AAY129" s="132"/>
      <c r="AAZ129" s="132"/>
      <c r="ABA129" s="132"/>
      <c r="ABB129" s="132"/>
      <c r="ABC129" s="132"/>
      <c r="ABD129" s="132"/>
      <c r="ABE129" s="132"/>
      <c r="ABF129" s="132"/>
      <c r="ABG129" s="132"/>
      <c r="ABH129" s="132"/>
      <c r="ABI129" s="132"/>
      <c r="ABJ129" s="132"/>
      <c r="ABK129" s="135"/>
      <c r="ABL129" s="132"/>
      <c r="ABM129" s="132"/>
      <c r="ABN129" s="132"/>
      <c r="ABO129" s="132"/>
      <c r="ABP129" s="132"/>
      <c r="ABQ129" s="132"/>
      <c r="ABR129" s="132"/>
      <c r="ABS129" s="132"/>
      <c r="ABT129" s="132"/>
      <c r="ABU129" s="132"/>
      <c r="ABV129" s="132"/>
      <c r="ABW129" s="132"/>
      <c r="ABX129" s="132"/>
      <c r="ABY129" s="132"/>
      <c r="ABZ129" s="132"/>
      <c r="ACA129" s="132"/>
      <c r="ACB129" s="132"/>
      <c r="ACC129" s="135"/>
      <c r="ACD129" s="132"/>
      <c r="ACE129" s="132"/>
      <c r="ACF129" s="132"/>
      <c r="ACG129" s="132"/>
      <c r="ACH129" s="132"/>
      <c r="ACI129" s="132"/>
      <c r="ACJ129" s="132"/>
      <c r="ACK129" s="132"/>
      <c r="ACL129" s="132"/>
      <c r="ACM129" s="132"/>
      <c r="ACN129" s="132"/>
      <c r="ACO129" s="132"/>
      <c r="ACP129" s="132"/>
      <c r="ACQ129" s="132"/>
      <c r="ACR129" s="132"/>
      <c r="ACS129" s="132"/>
      <c r="ACT129" s="132"/>
      <c r="ACU129" s="135"/>
      <c r="ACV129" s="132"/>
      <c r="ACW129" s="132"/>
      <c r="ACX129" s="132"/>
      <c r="ACY129" s="132"/>
      <c r="ACZ129" s="132"/>
      <c r="ADA129" s="132"/>
      <c r="ADB129" s="132"/>
      <c r="ADC129" s="132"/>
      <c r="ADD129" s="132"/>
      <c r="ADE129" s="132"/>
      <c r="ADF129" s="132"/>
      <c r="ADG129" s="132"/>
      <c r="ADH129" s="132"/>
      <c r="ADI129" s="132"/>
      <c r="ADJ129" s="132"/>
      <c r="ADK129" s="132"/>
      <c r="ADL129" s="132"/>
      <c r="ADM129" s="135"/>
      <c r="ADN129" s="132"/>
      <c r="ADO129" s="132"/>
      <c r="ADP129" s="132"/>
      <c r="ADQ129" s="132"/>
      <c r="ADR129" s="132"/>
      <c r="ADS129" s="132"/>
      <c r="ADT129" s="132"/>
      <c r="ADU129" s="132"/>
      <c r="ADV129" s="132"/>
      <c r="ADW129" s="132"/>
      <c r="ADX129" s="132"/>
      <c r="ADY129" s="132"/>
      <c r="ADZ129" s="132"/>
      <c r="AEA129" s="132"/>
      <c r="AEB129" s="132"/>
      <c r="AEC129" s="132"/>
      <c r="AED129" s="132"/>
      <c r="AEE129" s="135"/>
      <c r="AEF129" s="132"/>
      <c r="AEG129" s="132"/>
      <c r="AEH129" s="132"/>
      <c r="AEI129" s="132"/>
      <c r="AEJ129" s="132"/>
      <c r="AEK129" s="132"/>
      <c r="AEL129" s="132"/>
      <c r="AEM129" s="132"/>
      <c r="AEN129" s="132"/>
      <c r="AEO129" s="132"/>
      <c r="AEP129" s="132"/>
      <c r="AEQ129" s="132"/>
      <c r="AER129" s="132"/>
      <c r="AES129" s="132"/>
      <c r="AET129" s="132"/>
      <c r="AEU129" s="132"/>
      <c r="AEV129" s="132"/>
      <c r="AEW129" s="135"/>
      <c r="AEX129" s="132"/>
      <c r="AEY129" s="132"/>
      <c r="AEZ129" s="132"/>
      <c r="AFA129" s="132"/>
      <c r="AFB129" s="132"/>
      <c r="AFC129" s="132"/>
      <c r="AFD129" s="132"/>
      <c r="AFE129" s="132"/>
      <c r="AFF129" s="132"/>
      <c r="AFG129" s="132"/>
      <c r="AFH129" s="132"/>
      <c r="AFI129" s="132"/>
      <c r="AFJ129" s="132"/>
      <c r="AFK129" s="132"/>
      <c r="AFL129" s="132"/>
      <c r="AFM129" s="132"/>
      <c r="AFN129" s="132"/>
      <c r="AFO129" s="135"/>
      <c r="AFP129" s="132"/>
      <c r="AFQ129" s="132"/>
      <c r="AFR129" s="132"/>
      <c r="AFS129" s="132"/>
      <c r="AFT129" s="132"/>
      <c r="AFU129" s="132"/>
      <c r="AFV129" s="132"/>
      <c r="AFW129" s="132"/>
      <c r="AFX129" s="132"/>
      <c r="AFY129" s="132"/>
      <c r="AFZ129" s="132"/>
      <c r="AGA129" s="132"/>
      <c r="AGB129" s="132"/>
      <c r="AGC129" s="132"/>
      <c r="AGD129" s="132"/>
      <c r="AGE129" s="132"/>
      <c r="AGF129" s="132"/>
      <c r="AGG129" s="135"/>
      <c r="AGH129" s="132"/>
      <c r="AGI129" s="132"/>
      <c r="AGJ129" s="132"/>
      <c r="AGK129" s="132"/>
      <c r="AGL129" s="132"/>
      <c r="AGM129" s="132"/>
      <c r="AGN129" s="132"/>
      <c r="AGO129" s="132"/>
      <c r="AGP129" s="132"/>
      <c r="AGQ129" s="132"/>
      <c r="AGR129" s="132"/>
      <c r="AGS129" s="132"/>
      <c r="AGT129" s="132"/>
      <c r="AGU129" s="132"/>
      <c r="AGV129" s="132"/>
      <c r="AGW129" s="132"/>
      <c r="AGX129" s="132"/>
      <c r="AGY129" s="135"/>
      <c r="AGZ129" s="132"/>
      <c r="AHA129" s="132"/>
      <c r="AHB129" s="132"/>
      <c r="AHC129" s="132"/>
      <c r="AHD129" s="132"/>
      <c r="AHE129" s="132"/>
      <c r="AHF129" s="132"/>
      <c r="AHG129" s="132"/>
      <c r="AHH129" s="132"/>
      <c r="AHI129" s="132"/>
      <c r="AHJ129" s="132"/>
      <c r="AHK129" s="132"/>
      <c r="AHL129" s="132"/>
      <c r="AHM129" s="132"/>
      <c r="AHN129" s="132"/>
      <c r="AHO129" s="132"/>
      <c r="AHP129" s="132"/>
      <c r="AHQ129" s="135"/>
      <c r="AHR129" s="132"/>
      <c r="AHS129" s="132"/>
      <c r="AHT129" s="132"/>
      <c r="AHU129" s="132"/>
      <c r="AHV129" s="132"/>
      <c r="AHW129" s="132"/>
      <c r="AHX129" s="132"/>
      <c r="AHY129" s="132"/>
      <c r="AHZ129" s="132"/>
      <c r="AIA129" s="132"/>
      <c r="AIB129" s="132"/>
      <c r="AIC129" s="132"/>
      <c r="AID129" s="132"/>
      <c r="AIE129" s="132"/>
      <c r="AIF129" s="132"/>
      <c r="AIG129" s="132"/>
      <c r="AIH129" s="132"/>
      <c r="AII129" s="135"/>
      <c r="AIJ129" s="132"/>
      <c r="AIK129" s="132"/>
      <c r="AIL129" s="132"/>
      <c r="AIM129" s="132"/>
      <c r="AIN129" s="132"/>
      <c r="AIO129" s="132"/>
      <c r="AIP129" s="132"/>
      <c r="AIQ129" s="132"/>
      <c r="AIR129" s="132"/>
      <c r="AIS129" s="132"/>
      <c r="AIT129" s="132"/>
      <c r="AIU129" s="132"/>
      <c r="AIV129" s="132"/>
      <c r="AIW129" s="132"/>
      <c r="AIX129" s="132"/>
      <c r="AIY129" s="132"/>
      <c r="AIZ129" s="132"/>
      <c r="AJA129" s="135"/>
      <c r="AJB129" s="132"/>
      <c r="AJC129" s="132"/>
      <c r="AJD129" s="132"/>
      <c r="AJE129" s="132"/>
      <c r="AJF129" s="132"/>
      <c r="AJG129" s="132"/>
      <c r="AJH129" s="132"/>
      <c r="AJI129" s="132"/>
      <c r="AJJ129" s="132"/>
      <c r="AJK129" s="132"/>
      <c r="AJL129" s="132"/>
      <c r="AJM129" s="132"/>
      <c r="AJN129" s="132"/>
      <c r="AJO129" s="132"/>
      <c r="AJP129" s="132"/>
      <c r="AJQ129" s="132"/>
      <c r="AJR129" s="132"/>
      <c r="AJS129" s="135"/>
      <c r="AJT129" s="132"/>
      <c r="AJU129" s="132"/>
      <c r="AJV129" s="132"/>
      <c r="AJW129" s="132"/>
      <c r="AJX129" s="132"/>
      <c r="AJY129" s="132"/>
      <c r="AJZ129" s="132"/>
      <c r="AKA129" s="132"/>
      <c r="AKB129" s="132"/>
      <c r="AKC129" s="132"/>
      <c r="AKD129" s="132"/>
      <c r="AKE129" s="132"/>
      <c r="AKF129" s="132"/>
      <c r="AKG129" s="132"/>
      <c r="AKH129" s="132"/>
      <c r="AKI129" s="132"/>
      <c r="AKJ129" s="132"/>
      <c r="AKK129" s="135"/>
      <c r="AKL129" s="132"/>
      <c r="AKM129" s="132"/>
      <c r="AKN129" s="132"/>
      <c r="AKO129" s="132"/>
      <c r="AKP129" s="132"/>
      <c r="AKQ129" s="132"/>
      <c r="AKR129" s="132"/>
      <c r="AKS129" s="132"/>
      <c r="AKT129" s="132"/>
      <c r="AKU129" s="132"/>
      <c r="AKV129" s="132"/>
      <c r="AKW129" s="132"/>
      <c r="AKX129" s="132"/>
      <c r="AKY129" s="132"/>
      <c r="AKZ129" s="132"/>
      <c r="ALA129" s="132"/>
      <c r="ALB129" s="132"/>
      <c r="ALC129" s="135"/>
      <c r="ALD129" s="132"/>
      <c r="ALE129" s="132"/>
      <c r="ALF129" s="132"/>
      <c r="ALG129" s="132"/>
      <c r="ALH129" s="132"/>
      <c r="ALI129" s="132"/>
      <c r="ALJ129" s="132"/>
      <c r="ALK129" s="132"/>
      <c r="ALL129" s="132"/>
      <c r="ALM129" s="132"/>
      <c r="ALN129" s="132"/>
      <c r="ALO129" s="132"/>
      <c r="ALP129" s="132"/>
      <c r="ALQ129" s="132"/>
      <c r="ALR129" s="132"/>
      <c r="ALS129" s="132"/>
      <c r="ALT129" s="132"/>
      <c r="ALU129" s="135"/>
      <c r="ALV129" s="132"/>
      <c r="ALW129" s="132"/>
      <c r="ALX129" s="132"/>
      <c r="ALY129" s="132"/>
      <c r="ALZ129" s="132"/>
      <c r="AMA129" s="132"/>
      <c r="AMB129" s="132"/>
      <c r="AMC129" s="132"/>
      <c r="AMD129" s="132"/>
      <c r="AME129" s="132"/>
      <c r="AMF129" s="132"/>
      <c r="AMG129" s="132"/>
      <c r="AMH129" s="132"/>
      <c r="AMI129" s="132"/>
      <c r="AMJ129" s="132"/>
      <c r="AMK129" s="132"/>
      <c r="AML129" s="132"/>
      <c r="AMM129" s="135"/>
      <c r="AMN129" s="132"/>
      <c r="AMO129" s="132"/>
      <c r="AMP129" s="132"/>
      <c r="AMQ129" s="132"/>
      <c r="AMR129" s="132"/>
      <c r="AMS129" s="132"/>
      <c r="AMT129" s="132"/>
      <c r="AMU129" s="132"/>
      <c r="AMV129" s="132"/>
      <c r="AMW129" s="132"/>
      <c r="AMX129" s="132"/>
      <c r="AMY129" s="132"/>
      <c r="AMZ129" s="132"/>
      <c r="ANA129" s="132"/>
      <c r="ANB129" s="132"/>
      <c r="ANC129" s="132"/>
      <c r="AND129" s="132"/>
      <c r="ANE129" s="135"/>
      <c r="ANF129" s="132"/>
      <c r="ANG129" s="132"/>
      <c r="ANH129" s="132"/>
      <c r="ANI129" s="132"/>
      <c r="ANJ129" s="132"/>
      <c r="ANK129" s="132"/>
      <c r="ANL129" s="132"/>
      <c r="ANM129" s="132"/>
      <c r="ANN129" s="132"/>
      <c r="ANO129" s="132"/>
      <c r="ANP129" s="132"/>
      <c r="ANQ129" s="132"/>
      <c r="ANR129" s="132"/>
      <c r="ANS129" s="132"/>
      <c r="ANT129" s="132"/>
      <c r="ANU129" s="132"/>
      <c r="ANV129" s="132"/>
      <c r="ANW129" s="135"/>
      <c r="ANX129" s="132"/>
      <c r="ANY129" s="132"/>
      <c r="ANZ129" s="132"/>
      <c r="AOA129" s="132"/>
      <c r="AOB129" s="132"/>
      <c r="AOC129" s="132"/>
      <c r="AOD129" s="132"/>
      <c r="AOE129" s="132"/>
      <c r="AOF129" s="132"/>
      <c r="AOG129" s="132"/>
      <c r="AOH129" s="132"/>
      <c r="AOI129" s="132"/>
      <c r="AOJ129" s="132"/>
      <c r="AOK129" s="132"/>
      <c r="AOL129" s="132"/>
      <c r="AOM129" s="132"/>
      <c r="AON129" s="132"/>
      <c r="AOO129" s="135"/>
      <c r="AOP129" s="132"/>
      <c r="AOQ129" s="132"/>
      <c r="AOR129" s="132"/>
      <c r="AOS129" s="132"/>
      <c r="AOT129" s="132"/>
      <c r="AOU129" s="132"/>
      <c r="AOV129" s="132"/>
      <c r="AOW129" s="132"/>
      <c r="AOX129" s="132"/>
      <c r="AOY129" s="132"/>
      <c r="AOZ129" s="132"/>
      <c r="APA129" s="132"/>
      <c r="APB129" s="132"/>
      <c r="APC129" s="132"/>
      <c r="APD129" s="132"/>
      <c r="APE129" s="132"/>
      <c r="APF129" s="132"/>
      <c r="APG129" s="135"/>
      <c r="APH129" s="132"/>
      <c r="API129" s="132"/>
      <c r="APJ129" s="132"/>
      <c r="APK129" s="132"/>
      <c r="APL129" s="132"/>
      <c r="APM129" s="132"/>
      <c r="APN129" s="132"/>
      <c r="APO129" s="132"/>
      <c r="APP129" s="132"/>
      <c r="APQ129" s="132"/>
      <c r="APR129" s="132"/>
      <c r="APS129" s="132"/>
      <c r="APT129" s="132"/>
      <c r="APU129" s="132"/>
      <c r="APV129" s="132"/>
      <c r="APW129" s="132"/>
      <c r="APX129" s="132"/>
      <c r="APY129" s="135"/>
      <c r="APZ129" s="132"/>
      <c r="AQA129" s="132"/>
      <c r="AQB129" s="132"/>
      <c r="AQC129" s="132"/>
      <c r="AQD129" s="132"/>
      <c r="AQE129" s="132"/>
      <c r="AQF129" s="132"/>
      <c r="AQG129" s="132"/>
      <c r="AQH129" s="132"/>
      <c r="AQI129" s="132"/>
      <c r="AQJ129" s="132"/>
      <c r="AQK129" s="132"/>
      <c r="AQL129" s="132"/>
      <c r="AQM129" s="132"/>
      <c r="AQN129" s="132"/>
      <c r="AQO129" s="132"/>
      <c r="AQP129" s="132"/>
      <c r="AQQ129" s="135"/>
      <c r="AQR129" s="132"/>
      <c r="AQS129" s="132"/>
      <c r="AQT129" s="132"/>
      <c r="AQU129" s="132"/>
      <c r="AQV129" s="132"/>
      <c r="AQW129" s="132"/>
      <c r="AQX129" s="132"/>
      <c r="AQY129" s="132"/>
      <c r="AQZ129" s="132"/>
      <c r="ARA129" s="132"/>
      <c r="ARB129" s="132"/>
      <c r="ARC129" s="132"/>
      <c r="ARD129" s="132"/>
      <c r="ARE129" s="132"/>
      <c r="ARF129" s="132"/>
      <c r="ARG129" s="132"/>
      <c r="ARH129" s="132"/>
      <c r="ARI129" s="135"/>
      <c r="ARJ129" s="132"/>
      <c r="ARK129" s="132"/>
      <c r="ARL129" s="132"/>
      <c r="ARM129" s="132"/>
      <c r="ARN129" s="132"/>
      <c r="ARO129" s="132"/>
      <c r="ARP129" s="132"/>
      <c r="ARQ129" s="132"/>
      <c r="ARR129" s="132"/>
      <c r="ARS129" s="132"/>
      <c r="ART129" s="132"/>
      <c r="ARU129" s="132"/>
      <c r="ARV129" s="132"/>
      <c r="ARW129" s="132"/>
      <c r="ARX129" s="132"/>
      <c r="ARY129" s="132"/>
      <c r="ARZ129" s="132"/>
      <c r="ASA129" s="135"/>
      <c r="ASB129" s="132"/>
      <c r="ASC129" s="132"/>
      <c r="ASD129" s="132"/>
      <c r="ASE129" s="132"/>
      <c r="ASF129" s="132"/>
      <c r="ASG129" s="132"/>
      <c r="ASH129" s="132"/>
      <c r="ASI129" s="132"/>
      <c r="ASJ129" s="132"/>
      <c r="ASK129" s="132"/>
      <c r="ASL129" s="132"/>
      <c r="ASM129" s="132"/>
      <c r="ASN129" s="132"/>
      <c r="ASO129" s="132"/>
      <c r="ASP129" s="132"/>
      <c r="ASQ129" s="132"/>
      <c r="ASR129" s="132"/>
      <c r="ASS129" s="135"/>
      <c r="AST129" s="132"/>
      <c r="ASU129" s="132"/>
      <c r="ASV129" s="132"/>
      <c r="ASW129" s="132"/>
      <c r="ASX129" s="132"/>
      <c r="ASY129" s="132"/>
      <c r="ASZ129" s="132"/>
      <c r="ATA129" s="132"/>
      <c r="ATB129" s="132"/>
      <c r="ATC129" s="132"/>
      <c r="ATD129" s="132"/>
      <c r="ATE129" s="132"/>
      <c r="ATF129" s="132"/>
      <c r="ATG129" s="132"/>
      <c r="ATH129" s="132"/>
      <c r="ATI129" s="132"/>
      <c r="ATJ129" s="132"/>
      <c r="ATK129" s="135"/>
      <c r="ATL129" s="132"/>
      <c r="ATM129" s="132"/>
      <c r="ATN129" s="132"/>
      <c r="ATO129" s="132"/>
      <c r="ATP129" s="132"/>
      <c r="ATQ129" s="132"/>
      <c r="ATR129" s="132"/>
      <c r="ATS129" s="132"/>
      <c r="ATT129" s="132"/>
      <c r="ATU129" s="132"/>
      <c r="ATV129" s="132"/>
      <c r="ATW129" s="132"/>
      <c r="ATX129" s="132"/>
      <c r="ATY129" s="132"/>
      <c r="ATZ129" s="132"/>
      <c r="AUA129" s="132"/>
      <c r="AUB129" s="132"/>
      <c r="AUC129" s="135"/>
      <c r="AUD129" s="132"/>
      <c r="AUE129" s="132"/>
      <c r="AUF129" s="132"/>
      <c r="AUG129" s="132"/>
      <c r="AUH129" s="132"/>
      <c r="AUI129" s="132"/>
      <c r="AUJ129" s="132"/>
      <c r="AUK129" s="132"/>
      <c r="AUL129" s="132"/>
      <c r="AUM129" s="132"/>
      <c r="AUN129" s="132"/>
      <c r="AUO129" s="132"/>
      <c r="AUP129" s="132"/>
      <c r="AUQ129" s="132"/>
      <c r="AUR129" s="132"/>
      <c r="AUS129" s="132"/>
      <c r="AUT129" s="132"/>
      <c r="AUU129" s="135"/>
      <c r="AUV129" s="132"/>
      <c r="AUW129" s="132"/>
      <c r="AUX129" s="132"/>
      <c r="AUY129" s="132"/>
      <c r="AUZ129" s="132"/>
      <c r="AVA129" s="132"/>
      <c r="AVB129" s="132"/>
      <c r="AVC129" s="132"/>
      <c r="AVD129" s="132"/>
      <c r="AVE129" s="132"/>
      <c r="AVF129" s="132"/>
      <c r="AVG129" s="132"/>
      <c r="AVH129" s="132"/>
      <c r="AVI129" s="132"/>
      <c r="AVJ129" s="132"/>
      <c r="AVK129" s="132"/>
      <c r="AVL129" s="132"/>
      <c r="AVM129" s="135"/>
      <c r="AVN129" s="132"/>
      <c r="AVO129" s="132"/>
      <c r="AVP129" s="132"/>
      <c r="AVQ129" s="132"/>
      <c r="AVR129" s="132"/>
      <c r="AVS129" s="132"/>
      <c r="AVT129" s="132"/>
      <c r="AVU129" s="132"/>
      <c r="AVV129" s="132"/>
      <c r="AVW129" s="132"/>
      <c r="AVX129" s="132"/>
      <c r="AVY129" s="132"/>
      <c r="AVZ129" s="132"/>
      <c r="AWA129" s="132"/>
      <c r="AWB129" s="132"/>
      <c r="AWC129" s="132"/>
      <c r="AWD129" s="132"/>
      <c r="AWE129" s="135"/>
      <c r="AWF129" s="132"/>
      <c r="AWG129" s="132"/>
      <c r="AWH129" s="132"/>
      <c r="AWI129" s="132"/>
      <c r="AWJ129" s="132"/>
      <c r="AWK129" s="132"/>
      <c r="AWL129" s="132"/>
      <c r="AWM129" s="132"/>
      <c r="AWN129" s="132"/>
      <c r="AWO129" s="132"/>
      <c r="AWP129" s="132"/>
      <c r="AWQ129" s="132"/>
      <c r="AWR129" s="132"/>
      <c r="AWS129" s="132"/>
      <c r="AWT129" s="132"/>
      <c r="AWU129" s="132"/>
      <c r="AWV129" s="132"/>
      <c r="AWW129" s="135"/>
      <c r="AWX129" s="132"/>
      <c r="AWY129" s="132"/>
      <c r="AWZ129" s="132"/>
      <c r="AXA129" s="132"/>
      <c r="AXB129" s="132"/>
      <c r="AXC129" s="132"/>
      <c r="AXD129" s="132"/>
      <c r="AXE129" s="132"/>
      <c r="AXF129" s="132"/>
      <c r="AXG129" s="132"/>
      <c r="AXH129" s="132"/>
      <c r="AXI129" s="132"/>
      <c r="AXJ129" s="132"/>
      <c r="AXK129" s="132"/>
      <c r="AXL129" s="132"/>
      <c r="AXM129" s="132"/>
      <c r="AXN129" s="132"/>
      <c r="AXO129" s="135"/>
      <c r="AXP129" s="132"/>
      <c r="AXQ129" s="132"/>
      <c r="AXR129" s="132"/>
      <c r="AXS129" s="132"/>
      <c r="AXT129" s="132"/>
      <c r="AXU129" s="132"/>
      <c r="AXV129" s="132"/>
      <c r="AXW129" s="132"/>
      <c r="AXX129" s="132"/>
      <c r="AXY129" s="132"/>
      <c r="AXZ129" s="132"/>
      <c r="AYA129" s="132"/>
      <c r="AYB129" s="132"/>
      <c r="AYC129" s="132"/>
      <c r="AYD129" s="132"/>
      <c r="AYE129" s="132"/>
      <c r="AYF129" s="132"/>
      <c r="AYG129" s="135"/>
      <c r="AYH129" s="132"/>
      <c r="AYI129" s="132"/>
      <c r="AYJ129" s="132"/>
      <c r="AYK129" s="132"/>
      <c r="AYL129" s="132"/>
      <c r="AYM129" s="132"/>
      <c r="AYN129" s="132"/>
      <c r="AYO129" s="132"/>
      <c r="AYP129" s="132"/>
      <c r="AYQ129" s="132"/>
      <c r="AYR129" s="132"/>
      <c r="AYS129" s="132"/>
      <c r="AYT129" s="132"/>
      <c r="AYU129" s="132"/>
      <c r="AYV129" s="132"/>
      <c r="AYW129" s="132"/>
      <c r="AYX129" s="132"/>
      <c r="AYY129" s="135"/>
      <c r="AYZ129" s="132"/>
      <c r="AZA129" s="132"/>
      <c r="AZB129" s="132"/>
      <c r="AZC129" s="132"/>
      <c r="AZD129" s="132"/>
      <c r="AZE129" s="132"/>
      <c r="AZF129" s="132"/>
      <c r="AZG129" s="132"/>
      <c r="AZH129" s="132"/>
      <c r="AZI129" s="132"/>
      <c r="AZJ129" s="132"/>
      <c r="AZK129" s="132"/>
      <c r="AZL129" s="132"/>
      <c r="AZM129" s="132"/>
      <c r="AZN129" s="132"/>
      <c r="AZO129" s="132"/>
      <c r="AZP129" s="132"/>
      <c r="AZQ129" s="135"/>
      <c r="AZR129" s="132"/>
      <c r="AZS129" s="132"/>
      <c r="AZT129" s="132"/>
      <c r="AZU129" s="132"/>
      <c r="AZV129" s="132"/>
      <c r="AZW129" s="132"/>
      <c r="AZX129" s="132"/>
      <c r="AZY129" s="132"/>
      <c r="AZZ129" s="132"/>
      <c r="BAA129" s="132"/>
      <c r="BAB129" s="132"/>
      <c r="BAC129" s="132"/>
      <c r="BAD129" s="132"/>
      <c r="BAE129" s="132"/>
      <c r="BAF129" s="132"/>
      <c r="BAG129" s="132"/>
      <c r="BAH129" s="132"/>
      <c r="BAI129" s="135"/>
      <c r="BAJ129" s="132"/>
      <c r="BAK129" s="132"/>
      <c r="BAL129" s="132"/>
      <c r="BAM129" s="132"/>
      <c r="BAN129" s="132"/>
      <c r="BAO129" s="132"/>
      <c r="BAP129" s="132"/>
      <c r="BAQ129" s="132"/>
      <c r="BAR129" s="132"/>
      <c r="BAS129" s="132"/>
      <c r="BAT129" s="132"/>
      <c r="BAU129" s="132"/>
      <c r="BAV129" s="132"/>
      <c r="BAW129" s="132"/>
      <c r="BAX129" s="132"/>
      <c r="BAY129" s="132"/>
      <c r="BAZ129" s="132"/>
      <c r="BBA129" s="135"/>
      <c r="BBB129" s="132"/>
      <c r="BBC129" s="132"/>
      <c r="BBD129" s="132"/>
      <c r="BBE129" s="132"/>
      <c r="BBF129" s="132"/>
      <c r="BBG129" s="132"/>
      <c r="BBH129" s="132"/>
      <c r="BBI129" s="132"/>
      <c r="BBJ129" s="132"/>
      <c r="BBK129" s="132"/>
      <c r="BBL129" s="132"/>
      <c r="BBM129" s="132"/>
      <c r="BBN129" s="132"/>
      <c r="BBO129" s="132"/>
      <c r="BBP129" s="132"/>
      <c r="BBQ129" s="132"/>
      <c r="BBR129" s="132"/>
      <c r="BBS129" s="135"/>
      <c r="BBT129" s="132"/>
      <c r="BBU129" s="132"/>
      <c r="BBV129" s="132"/>
      <c r="BBW129" s="132"/>
      <c r="BBX129" s="132"/>
      <c r="BBY129" s="132"/>
      <c r="BBZ129" s="132"/>
      <c r="BCA129" s="132"/>
      <c r="BCB129" s="132"/>
      <c r="BCC129" s="132"/>
      <c r="BCD129" s="132"/>
      <c r="BCE129" s="132"/>
      <c r="BCF129" s="132"/>
      <c r="BCG129" s="132"/>
      <c r="BCH129" s="132"/>
      <c r="BCI129" s="132"/>
      <c r="BCJ129" s="132"/>
      <c r="BCK129" s="135"/>
      <c r="BCL129" s="132"/>
      <c r="BCM129" s="132"/>
      <c r="BCN129" s="132"/>
      <c r="BCO129" s="132"/>
      <c r="BCP129" s="132"/>
      <c r="BCQ129" s="132"/>
      <c r="BCR129" s="132"/>
      <c r="BCS129" s="132"/>
      <c r="BCT129" s="132"/>
      <c r="BCU129" s="132"/>
      <c r="BCV129" s="132"/>
      <c r="BCW129" s="132"/>
      <c r="BCX129" s="132"/>
      <c r="BCY129" s="132"/>
      <c r="BCZ129" s="132"/>
      <c r="BDA129" s="132"/>
      <c r="BDB129" s="132"/>
      <c r="BDC129" s="135"/>
      <c r="BDD129" s="132"/>
      <c r="BDE129" s="132"/>
      <c r="BDF129" s="132"/>
      <c r="BDG129" s="132"/>
      <c r="BDH129" s="132"/>
      <c r="BDI129" s="132"/>
      <c r="BDJ129" s="132"/>
      <c r="BDK129" s="132"/>
      <c r="BDL129" s="132"/>
      <c r="BDM129" s="132"/>
      <c r="BDN129" s="132"/>
      <c r="BDO129" s="132"/>
      <c r="BDP129" s="132"/>
      <c r="BDQ129" s="132"/>
      <c r="BDR129" s="132"/>
      <c r="BDS129" s="132"/>
      <c r="BDT129" s="132"/>
      <c r="BDU129" s="135"/>
      <c r="BDV129" s="132"/>
      <c r="BDW129" s="132"/>
      <c r="BDX129" s="132"/>
      <c r="BDY129" s="132"/>
      <c r="BDZ129" s="132"/>
      <c r="BEA129" s="132"/>
      <c r="BEB129" s="132"/>
      <c r="BEC129" s="132"/>
      <c r="BED129" s="132"/>
      <c r="BEE129" s="132"/>
      <c r="BEF129" s="132"/>
      <c r="BEG129" s="132"/>
      <c r="BEH129" s="132"/>
      <c r="BEI129" s="132"/>
      <c r="BEJ129" s="132"/>
      <c r="BEK129" s="132"/>
      <c r="BEL129" s="132"/>
      <c r="BEM129" s="135"/>
      <c r="BEN129" s="132"/>
      <c r="BEO129" s="132"/>
      <c r="BEP129" s="132"/>
      <c r="BEQ129" s="132"/>
      <c r="BER129" s="132"/>
      <c r="BES129" s="132"/>
      <c r="BET129" s="132"/>
      <c r="BEU129" s="132"/>
      <c r="BEV129" s="132"/>
      <c r="BEW129" s="132"/>
      <c r="BEX129" s="132"/>
      <c r="BEY129" s="132"/>
      <c r="BEZ129" s="132"/>
      <c r="BFA129" s="132"/>
      <c r="BFB129" s="132"/>
      <c r="BFC129" s="132"/>
      <c r="BFD129" s="132"/>
      <c r="BFE129" s="135"/>
      <c r="BFF129" s="132"/>
      <c r="BFG129" s="132"/>
      <c r="BFH129" s="132"/>
      <c r="BFI129" s="132"/>
      <c r="BFJ129" s="132"/>
      <c r="BFK129" s="132"/>
      <c r="BFL129" s="132"/>
      <c r="BFM129" s="132"/>
      <c r="BFN129" s="132"/>
      <c r="BFO129" s="132"/>
      <c r="BFP129" s="132"/>
      <c r="BFQ129" s="132"/>
      <c r="BFR129" s="132"/>
      <c r="BFS129" s="132"/>
      <c r="BFT129" s="132"/>
      <c r="BFU129" s="132"/>
      <c r="BFV129" s="132"/>
      <c r="BFW129" s="135"/>
      <c r="BFX129" s="132"/>
      <c r="BFY129" s="132"/>
      <c r="BFZ129" s="132"/>
      <c r="BGA129" s="132"/>
      <c r="BGB129" s="132"/>
      <c r="BGC129" s="132"/>
      <c r="BGD129" s="132"/>
      <c r="BGE129" s="132"/>
      <c r="BGF129" s="132"/>
      <c r="BGG129" s="132"/>
      <c r="BGH129" s="132"/>
      <c r="BGI129" s="132"/>
      <c r="BGJ129" s="132"/>
      <c r="BGK129" s="132"/>
      <c r="BGL129" s="132"/>
      <c r="BGM129" s="132"/>
      <c r="BGN129" s="132"/>
      <c r="BGO129" s="135"/>
      <c r="BGP129" s="132"/>
      <c r="BGQ129" s="132"/>
      <c r="BGR129" s="132"/>
      <c r="BGS129" s="132"/>
      <c r="BGT129" s="132"/>
      <c r="BGU129" s="132"/>
      <c r="BGV129" s="132"/>
      <c r="BGW129" s="132"/>
      <c r="BGX129" s="132"/>
      <c r="BGY129" s="132"/>
      <c r="BGZ129" s="132"/>
      <c r="BHA129" s="132"/>
      <c r="BHB129" s="132"/>
      <c r="BHC129" s="132"/>
      <c r="BHD129" s="132"/>
      <c r="BHE129" s="132"/>
      <c r="BHF129" s="132"/>
      <c r="BHG129" s="135"/>
      <c r="BHH129" s="132"/>
      <c r="BHI129" s="132"/>
      <c r="BHJ129" s="132"/>
      <c r="BHK129" s="132"/>
      <c r="BHL129" s="132"/>
      <c r="BHM129" s="132"/>
      <c r="BHN129" s="132"/>
      <c r="BHO129" s="132"/>
      <c r="BHP129" s="132"/>
      <c r="BHQ129" s="132"/>
      <c r="BHR129" s="132"/>
      <c r="BHS129" s="132"/>
      <c r="BHT129" s="132"/>
      <c r="BHU129" s="132"/>
      <c r="BHV129" s="132"/>
      <c r="BHW129" s="132"/>
      <c r="BHX129" s="132"/>
      <c r="BHY129" s="135"/>
      <c r="BHZ129" s="132"/>
      <c r="BIA129" s="132"/>
      <c r="BIB129" s="132"/>
      <c r="BIC129" s="132"/>
      <c r="BID129" s="132"/>
      <c r="BIE129" s="132"/>
      <c r="BIF129" s="132"/>
      <c r="BIG129" s="132"/>
      <c r="BIH129" s="132"/>
      <c r="BII129" s="132"/>
      <c r="BIJ129" s="132"/>
      <c r="BIK129" s="132"/>
      <c r="BIL129" s="132"/>
      <c r="BIM129" s="132"/>
      <c r="BIN129" s="132"/>
      <c r="BIO129" s="132"/>
      <c r="BIP129" s="132"/>
      <c r="BIQ129" s="135"/>
      <c r="BIR129" s="132"/>
      <c r="BIS129" s="132"/>
      <c r="BIT129" s="132"/>
      <c r="BIU129" s="132"/>
      <c r="BIV129" s="132"/>
      <c r="BIW129" s="132"/>
      <c r="BIX129" s="132"/>
      <c r="BIY129" s="132"/>
      <c r="BIZ129" s="132"/>
      <c r="BJA129" s="132"/>
      <c r="BJB129" s="132"/>
      <c r="BJC129" s="132"/>
      <c r="BJD129" s="132"/>
      <c r="BJE129" s="132"/>
      <c r="BJF129" s="132"/>
      <c r="BJG129" s="132"/>
      <c r="BJH129" s="132"/>
      <c r="BJI129" s="135"/>
      <c r="BJJ129" s="132"/>
      <c r="BJK129" s="132"/>
      <c r="BJL129" s="132"/>
      <c r="BJM129" s="132"/>
      <c r="BJN129" s="132"/>
      <c r="BJO129" s="132"/>
      <c r="BJP129" s="132"/>
      <c r="BJQ129" s="132"/>
      <c r="BJR129" s="132"/>
      <c r="BJS129" s="132"/>
      <c r="BJT129" s="132"/>
      <c r="BJU129" s="132"/>
      <c r="BJV129" s="132"/>
      <c r="BJW129" s="132"/>
      <c r="BJX129" s="132"/>
      <c r="BJY129" s="132"/>
      <c r="BJZ129" s="132"/>
      <c r="BKA129" s="135"/>
      <c r="BKB129" s="132"/>
      <c r="BKC129" s="132"/>
      <c r="BKD129" s="132"/>
      <c r="BKE129" s="132"/>
      <c r="BKF129" s="132"/>
      <c r="BKG129" s="132"/>
      <c r="BKH129" s="132"/>
      <c r="BKI129" s="132"/>
      <c r="BKJ129" s="132"/>
      <c r="BKK129" s="132"/>
      <c r="BKL129" s="132"/>
      <c r="BKM129" s="132"/>
      <c r="BKN129" s="132"/>
      <c r="BKO129" s="132"/>
      <c r="BKP129" s="132"/>
      <c r="BKQ129" s="132"/>
      <c r="BKR129" s="132"/>
      <c r="BKS129" s="135"/>
      <c r="BKT129" s="132"/>
      <c r="BKU129" s="132"/>
      <c r="BKV129" s="132"/>
      <c r="BKW129" s="132"/>
      <c r="BKX129" s="132"/>
      <c r="BKY129" s="132"/>
      <c r="BKZ129" s="132"/>
      <c r="BLA129" s="132"/>
      <c r="BLB129" s="132"/>
      <c r="BLC129" s="132"/>
      <c r="BLD129" s="132"/>
      <c r="BLE129" s="132"/>
      <c r="BLF129" s="132"/>
      <c r="BLG129" s="132"/>
      <c r="BLH129" s="132"/>
      <c r="BLI129" s="132"/>
      <c r="BLJ129" s="132"/>
      <c r="BLK129" s="135"/>
      <c r="BLL129" s="132"/>
      <c r="BLM129" s="132"/>
      <c r="BLN129" s="132"/>
      <c r="BLO129" s="132"/>
      <c r="BLP129" s="132"/>
      <c r="BLQ129" s="132"/>
      <c r="BLR129" s="132"/>
      <c r="BLS129" s="132"/>
      <c r="BLT129" s="132"/>
      <c r="BLU129" s="132"/>
      <c r="BLV129" s="132"/>
      <c r="BLW129" s="132"/>
      <c r="BLX129" s="132"/>
      <c r="BLY129" s="132"/>
      <c r="BLZ129" s="132"/>
      <c r="BMA129" s="132"/>
      <c r="BMB129" s="132"/>
      <c r="BMC129" s="135"/>
      <c r="BMD129" s="132"/>
      <c r="BME129" s="132"/>
      <c r="BMF129" s="132"/>
      <c r="BMG129" s="132"/>
      <c r="BMH129" s="132"/>
      <c r="BMI129" s="132"/>
      <c r="BMJ129" s="132"/>
      <c r="BMK129" s="132"/>
      <c r="BML129" s="132"/>
      <c r="BMM129" s="132"/>
      <c r="BMN129" s="132"/>
      <c r="BMO129" s="132"/>
      <c r="BMP129" s="132"/>
      <c r="BMQ129" s="132"/>
      <c r="BMR129" s="132"/>
      <c r="BMS129" s="132"/>
      <c r="BMT129" s="132"/>
      <c r="BMU129" s="135"/>
      <c r="BMV129" s="132"/>
      <c r="BMW129" s="132"/>
      <c r="BMX129" s="132"/>
      <c r="BMY129" s="132"/>
      <c r="BMZ129" s="132"/>
      <c r="BNA129" s="132"/>
      <c r="BNB129" s="132"/>
      <c r="BNC129" s="132"/>
      <c r="BND129" s="132"/>
      <c r="BNE129" s="132"/>
      <c r="BNF129" s="132"/>
      <c r="BNG129" s="132"/>
      <c r="BNH129" s="132"/>
      <c r="BNI129" s="132"/>
      <c r="BNJ129" s="132"/>
      <c r="BNK129" s="132"/>
      <c r="BNL129" s="132"/>
      <c r="BNM129" s="135"/>
      <c r="BNN129" s="132"/>
      <c r="BNO129" s="132"/>
      <c r="BNP129" s="132"/>
      <c r="BNQ129" s="132"/>
      <c r="BNR129" s="132"/>
      <c r="BNS129" s="132"/>
      <c r="BNT129" s="132"/>
      <c r="BNU129" s="132"/>
      <c r="BNV129" s="132"/>
      <c r="BNW129" s="132"/>
      <c r="BNX129" s="132"/>
      <c r="BNY129" s="132"/>
      <c r="BNZ129" s="132"/>
      <c r="BOA129" s="132"/>
      <c r="BOB129" s="132"/>
      <c r="BOC129" s="132"/>
      <c r="BOD129" s="132"/>
      <c r="BOE129" s="135"/>
      <c r="BOF129" s="132"/>
      <c r="BOG129" s="132"/>
      <c r="BOH129" s="132"/>
      <c r="BOI129" s="132"/>
      <c r="BOJ129" s="132"/>
      <c r="BOK129" s="132"/>
      <c r="BOL129" s="132"/>
      <c r="BOM129" s="132"/>
      <c r="BON129" s="132"/>
      <c r="BOO129" s="132"/>
      <c r="BOP129" s="132"/>
      <c r="BOQ129" s="132"/>
      <c r="BOR129" s="132"/>
      <c r="BOS129" s="132"/>
      <c r="BOT129" s="132"/>
      <c r="BOU129" s="132"/>
      <c r="BOV129" s="132"/>
      <c r="BOW129" s="135"/>
      <c r="BOX129" s="132"/>
      <c r="BOY129" s="132"/>
      <c r="BOZ129" s="132"/>
      <c r="BPA129" s="132"/>
      <c r="BPB129" s="132"/>
      <c r="BPC129" s="132"/>
      <c r="BPD129" s="132"/>
      <c r="BPE129" s="132"/>
      <c r="BPF129" s="132"/>
      <c r="BPG129" s="132"/>
      <c r="BPH129" s="132"/>
      <c r="BPI129" s="132"/>
      <c r="BPJ129" s="132"/>
      <c r="BPK129" s="132"/>
      <c r="BPL129" s="132"/>
      <c r="BPM129" s="132"/>
      <c r="BPN129" s="132"/>
      <c r="BPO129" s="135"/>
      <c r="BPP129" s="132"/>
      <c r="BPQ129" s="132"/>
      <c r="BPR129" s="132"/>
      <c r="BPS129" s="132"/>
      <c r="BPT129" s="132"/>
      <c r="BPU129" s="132"/>
      <c r="BPV129" s="132"/>
      <c r="BPW129" s="132"/>
      <c r="BPX129" s="132"/>
      <c r="BPY129" s="132"/>
      <c r="BPZ129" s="132"/>
      <c r="BQA129" s="132"/>
      <c r="BQB129" s="132"/>
      <c r="BQC129" s="132"/>
      <c r="BQD129" s="132"/>
      <c r="BQE129" s="132"/>
      <c r="BQF129" s="132"/>
      <c r="BQG129" s="135"/>
      <c r="BQH129" s="132"/>
      <c r="BQI129" s="132"/>
      <c r="BQJ129" s="132"/>
      <c r="BQK129" s="132"/>
      <c r="BQL129" s="132"/>
      <c r="BQM129" s="132"/>
      <c r="BQN129" s="132"/>
      <c r="BQO129" s="132"/>
      <c r="BQP129" s="132"/>
      <c r="BQQ129" s="132"/>
      <c r="BQR129" s="132"/>
      <c r="BQS129" s="132"/>
      <c r="BQT129" s="132"/>
      <c r="BQU129" s="132"/>
      <c r="BQV129" s="132"/>
      <c r="BQW129" s="132"/>
      <c r="BQX129" s="132"/>
      <c r="BQY129" s="135"/>
      <c r="BQZ129" s="132"/>
      <c r="BRA129" s="132"/>
      <c r="BRB129" s="132"/>
      <c r="BRC129" s="132"/>
      <c r="BRD129" s="132"/>
      <c r="BRE129" s="132"/>
      <c r="BRF129" s="132"/>
      <c r="BRG129" s="132"/>
      <c r="BRH129" s="132"/>
      <c r="BRI129" s="132"/>
      <c r="BRJ129" s="132"/>
      <c r="BRK129" s="132"/>
      <c r="BRL129" s="132"/>
      <c r="BRM129" s="132"/>
      <c r="BRN129" s="132"/>
      <c r="BRO129" s="132"/>
      <c r="BRP129" s="132"/>
      <c r="BRQ129" s="135"/>
      <c r="BRR129" s="132"/>
      <c r="BRS129" s="132"/>
      <c r="BRT129" s="132"/>
      <c r="BRU129" s="132"/>
      <c r="BRV129" s="132"/>
      <c r="BRW129" s="132"/>
      <c r="BRX129" s="132"/>
      <c r="BRY129" s="132"/>
      <c r="BRZ129" s="132"/>
      <c r="BSA129" s="132"/>
      <c r="BSB129" s="132"/>
      <c r="BSC129" s="132"/>
      <c r="BSD129" s="132"/>
      <c r="BSE129" s="132"/>
      <c r="BSF129" s="132"/>
      <c r="BSG129" s="132"/>
      <c r="BSH129" s="132"/>
      <c r="BSI129" s="135"/>
      <c r="BSJ129" s="132"/>
      <c r="BSK129" s="132"/>
      <c r="BSL129" s="132"/>
      <c r="BSM129" s="132"/>
      <c r="BSN129" s="132"/>
      <c r="BSO129" s="132"/>
      <c r="BSP129" s="132"/>
      <c r="BSQ129" s="132"/>
      <c r="BSR129" s="132"/>
      <c r="BSS129" s="132"/>
      <c r="BST129" s="132"/>
      <c r="BSU129" s="132"/>
      <c r="BSV129" s="132"/>
      <c r="BSW129" s="132"/>
      <c r="BSX129" s="132"/>
      <c r="BSY129" s="132"/>
      <c r="BSZ129" s="132"/>
      <c r="BTA129" s="135"/>
      <c r="BTB129" s="132"/>
      <c r="BTC129" s="132"/>
      <c r="BTD129" s="132"/>
      <c r="BTE129" s="132"/>
      <c r="BTF129" s="132"/>
      <c r="BTG129" s="132"/>
      <c r="BTH129" s="132"/>
      <c r="BTI129" s="132"/>
      <c r="BTJ129" s="132"/>
      <c r="BTK129" s="132"/>
      <c r="BTL129" s="132"/>
      <c r="BTM129" s="132"/>
      <c r="BTN129" s="132"/>
      <c r="BTO129" s="132"/>
      <c r="BTP129" s="132"/>
      <c r="BTQ129" s="132"/>
      <c r="BTR129" s="132"/>
      <c r="BTS129" s="135"/>
      <c r="BTT129" s="132"/>
      <c r="BTU129" s="132"/>
      <c r="BTV129" s="132"/>
      <c r="BTW129" s="132"/>
      <c r="BTX129" s="132"/>
      <c r="BTY129" s="132"/>
      <c r="BTZ129" s="132"/>
      <c r="BUA129" s="132"/>
      <c r="BUB129" s="132"/>
      <c r="BUC129" s="132"/>
      <c r="BUD129" s="132"/>
      <c r="BUE129" s="132"/>
      <c r="BUF129" s="132"/>
      <c r="BUG129" s="132"/>
      <c r="BUH129" s="132"/>
      <c r="BUI129" s="132"/>
      <c r="BUJ129" s="132"/>
      <c r="BUK129" s="135"/>
      <c r="BUL129" s="132"/>
      <c r="BUM129" s="132"/>
      <c r="BUN129" s="132"/>
      <c r="BUO129" s="132"/>
      <c r="BUP129" s="132"/>
      <c r="BUQ129" s="132"/>
      <c r="BUR129" s="132"/>
      <c r="BUS129" s="132"/>
      <c r="BUT129" s="132"/>
      <c r="BUU129" s="132"/>
      <c r="BUV129" s="132"/>
      <c r="BUW129" s="132"/>
      <c r="BUX129" s="132"/>
      <c r="BUY129" s="132"/>
      <c r="BUZ129" s="132"/>
      <c r="BVA129" s="132"/>
      <c r="BVB129" s="132"/>
      <c r="BVC129" s="135"/>
      <c r="BVD129" s="132"/>
      <c r="BVE129" s="132"/>
      <c r="BVF129" s="132"/>
      <c r="BVG129" s="132"/>
      <c r="BVH129" s="132"/>
      <c r="BVI129" s="132"/>
      <c r="BVJ129" s="132"/>
      <c r="BVK129" s="132"/>
      <c r="BVL129" s="132"/>
      <c r="BVM129" s="132"/>
      <c r="BVN129" s="132"/>
      <c r="BVO129" s="132"/>
      <c r="BVP129" s="132"/>
      <c r="BVQ129" s="132"/>
      <c r="BVR129" s="132"/>
      <c r="BVS129" s="132"/>
      <c r="BVT129" s="132"/>
      <c r="BVU129" s="135"/>
      <c r="BVV129" s="132"/>
      <c r="BVW129" s="132"/>
      <c r="BVX129" s="132"/>
      <c r="BVY129" s="132"/>
      <c r="BVZ129" s="132"/>
      <c r="BWA129" s="132"/>
      <c r="BWB129" s="132"/>
      <c r="BWC129" s="132"/>
      <c r="BWD129" s="132"/>
      <c r="BWE129" s="132"/>
      <c r="BWF129" s="132"/>
      <c r="BWG129" s="132"/>
      <c r="BWH129" s="132"/>
      <c r="BWI129" s="132"/>
      <c r="BWJ129" s="132"/>
      <c r="BWK129" s="132"/>
      <c r="BWL129" s="132"/>
      <c r="BWM129" s="135"/>
      <c r="BWN129" s="132"/>
      <c r="BWO129" s="132"/>
      <c r="BWP129" s="132"/>
      <c r="BWQ129" s="132"/>
      <c r="BWR129" s="132"/>
      <c r="BWS129" s="132"/>
      <c r="BWT129" s="132"/>
      <c r="BWU129" s="132"/>
      <c r="BWV129" s="132"/>
      <c r="BWW129" s="132"/>
      <c r="BWX129" s="132"/>
      <c r="BWY129" s="132"/>
      <c r="BWZ129" s="132"/>
      <c r="BXA129" s="132"/>
      <c r="BXB129" s="132"/>
      <c r="BXC129" s="132"/>
      <c r="BXD129" s="132"/>
      <c r="BXE129" s="135"/>
      <c r="BXF129" s="132"/>
      <c r="BXG129" s="132"/>
      <c r="BXH129" s="132"/>
      <c r="BXI129" s="132"/>
      <c r="BXJ129" s="132"/>
      <c r="BXK129" s="132"/>
      <c r="BXL129" s="132"/>
      <c r="BXM129" s="132"/>
      <c r="BXN129" s="132"/>
      <c r="BXO129" s="132"/>
      <c r="BXP129" s="132"/>
      <c r="BXQ129" s="132"/>
      <c r="BXR129" s="132"/>
      <c r="BXS129" s="132"/>
      <c r="BXT129" s="132"/>
      <c r="BXU129" s="132"/>
      <c r="BXV129" s="132"/>
      <c r="BXW129" s="135"/>
      <c r="BXX129" s="132"/>
      <c r="BXY129" s="132"/>
      <c r="BXZ129" s="132"/>
      <c r="BYA129" s="132"/>
      <c r="BYB129" s="132"/>
      <c r="BYC129" s="132"/>
      <c r="BYD129" s="132"/>
      <c r="BYE129" s="132"/>
      <c r="BYF129" s="132"/>
      <c r="BYG129" s="132"/>
      <c r="BYH129" s="132"/>
      <c r="BYI129" s="132"/>
      <c r="BYJ129" s="132"/>
      <c r="BYK129" s="132"/>
      <c r="BYL129" s="132"/>
      <c r="BYM129" s="132"/>
      <c r="BYN129" s="132"/>
      <c r="BYO129" s="135"/>
      <c r="BYP129" s="132"/>
      <c r="BYQ129" s="132"/>
      <c r="BYR129" s="132"/>
      <c r="BYS129" s="132"/>
      <c r="BYT129" s="132"/>
      <c r="BYU129" s="132"/>
      <c r="BYV129" s="132"/>
      <c r="BYW129" s="132"/>
      <c r="BYX129" s="132"/>
      <c r="BYY129" s="132"/>
      <c r="BYZ129" s="132"/>
      <c r="BZA129" s="132"/>
      <c r="BZB129" s="132"/>
      <c r="BZC129" s="132"/>
      <c r="BZD129" s="132"/>
      <c r="BZE129" s="132"/>
      <c r="BZF129" s="132"/>
      <c r="BZG129" s="135"/>
      <c r="BZH129" s="132"/>
      <c r="BZI129" s="132"/>
      <c r="BZJ129" s="132"/>
      <c r="BZK129" s="132"/>
      <c r="BZL129" s="132"/>
      <c r="BZM129" s="132"/>
      <c r="BZN129" s="132"/>
      <c r="BZO129" s="132"/>
      <c r="BZP129" s="132"/>
      <c r="BZQ129" s="132"/>
      <c r="BZR129" s="132"/>
      <c r="BZS129" s="132"/>
      <c r="BZT129" s="132"/>
      <c r="BZU129" s="132"/>
      <c r="BZV129" s="132"/>
      <c r="BZW129" s="132"/>
      <c r="BZX129" s="132"/>
      <c r="BZY129" s="135"/>
      <c r="BZZ129" s="132"/>
      <c r="CAA129" s="132"/>
      <c r="CAB129" s="132"/>
      <c r="CAC129" s="132"/>
      <c r="CAD129" s="132"/>
      <c r="CAE129" s="132"/>
      <c r="CAF129" s="132"/>
      <c r="CAG129" s="132"/>
      <c r="CAH129" s="132"/>
      <c r="CAI129" s="132"/>
      <c r="CAJ129" s="132"/>
      <c r="CAK129" s="132"/>
      <c r="CAL129" s="132"/>
      <c r="CAM129" s="132"/>
      <c r="CAN129" s="132"/>
      <c r="CAO129" s="132"/>
      <c r="CAP129" s="132"/>
      <c r="CAQ129" s="135"/>
      <c r="CAR129" s="132"/>
      <c r="CAS129" s="132"/>
      <c r="CAT129" s="132"/>
      <c r="CAU129" s="132"/>
      <c r="CAV129" s="132"/>
      <c r="CAW129" s="132"/>
      <c r="CAX129" s="132"/>
      <c r="CAY129" s="132"/>
      <c r="CAZ129" s="132"/>
      <c r="CBA129" s="132"/>
      <c r="CBB129" s="132"/>
      <c r="CBC129" s="132"/>
      <c r="CBD129" s="132"/>
      <c r="CBE129" s="132"/>
      <c r="CBF129" s="132"/>
      <c r="CBG129" s="132"/>
      <c r="CBH129" s="132"/>
      <c r="CBI129" s="135"/>
      <c r="CBJ129" s="132"/>
      <c r="CBK129" s="132"/>
      <c r="CBL129" s="132"/>
      <c r="CBM129" s="132"/>
      <c r="CBN129" s="132"/>
      <c r="CBO129" s="132"/>
      <c r="CBP129" s="132"/>
      <c r="CBQ129" s="132"/>
      <c r="CBR129" s="132"/>
      <c r="CBS129" s="132"/>
      <c r="CBT129" s="132"/>
      <c r="CBU129" s="132"/>
      <c r="CBV129" s="132"/>
      <c r="CBW129" s="132"/>
      <c r="CBX129" s="132"/>
      <c r="CBY129" s="132"/>
      <c r="CBZ129" s="132"/>
      <c r="CCA129" s="135"/>
      <c r="CCB129" s="132"/>
      <c r="CCC129" s="132"/>
      <c r="CCD129" s="132"/>
      <c r="CCE129" s="132"/>
      <c r="CCF129" s="132"/>
      <c r="CCG129" s="132"/>
      <c r="CCH129" s="132"/>
      <c r="CCI129" s="132"/>
      <c r="CCJ129" s="132"/>
      <c r="CCK129" s="132"/>
      <c r="CCL129" s="132"/>
      <c r="CCM129" s="132"/>
      <c r="CCN129" s="132"/>
      <c r="CCO129" s="132"/>
      <c r="CCP129" s="132"/>
      <c r="CCQ129" s="132"/>
      <c r="CCR129" s="132"/>
      <c r="CCS129" s="135"/>
      <c r="CCT129" s="132"/>
      <c r="CCU129" s="132"/>
      <c r="CCV129" s="132"/>
      <c r="CCW129" s="132"/>
      <c r="CCX129" s="132"/>
      <c r="CCY129" s="132"/>
      <c r="CCZ129" s="132"/>
      <c r="CDA129" s="132"/>
      <c r="CDB129" s="132"/>
      <c r="CDC129" s="132"/>
      <c r="CDD129" s="132"/>
      <c r="CDE129" s="132"/>
      <c r="CDF129" s="132"/>
      <c r="CDG129" s="132"/>
      <c r="CDH129" s="132"/>
      <c r="CDI129" s="132"/>
      <c r="CDJ129" s="132"/>
      <c r="CDK129" s="135"/>
      <c r="CDL129" s="132"/>
      <c r="CDM129" s="132"/>
      <c r="CDN129" s="132"/>
      <c r="CDO129" s="132"/>
      <c r="CDP129" s="132"/>
      <c r="CDQ129" s="132"/>
      <c r="CDR129" s="132"/>
      <c r="CDS129" s="132"/>
      <c r="CDT129" s="132"/>
      <c r="CDU129" s="132"/>
      <c r="CDV129" s="132"/>
      <c r="CDW129" s="132"/>
      <c r="CDX129" s="132"/>
      <c r="CDY129" s="132"/>
      <c r="CDZ129" s="132"/>
      <c r="CEA129" s="132"/>
      <c r="CEB129" s="132"/>
      <c r="CEC129" s="135"/>
      <c r="CED129" s="132"/>
      <c r="CEE129" s="132"/>
      <c r="CEF129" s="132"/>
      <c r="CEG129" s="132"/>
      <c r="CEH129" s="132"/>
      <c r="CEI129" s="132"/>
      <c r="CEJ129" s="132"/>
      <c r="CEK129" s="132"/>
      <c r="CEL129" s="132"/>
      <c r="CEM129" s="132"/>
      <c r="CEN129" s="132"/>
      <c r="CEO129" s="132"/>
      <c r="CEP129" s="132"/>
      <c r="CEQ129" s="132"/>
      <c r="CER129" s="132"/>
      <c r="CES129" s="132"/>
      <c r="CET129" s="132"/>
      <c r="CEU129" s="135"/>
      <c r="CEV129" s="132"/>
      <c r="CEW129" s="132"/>
      <c r="CEX129" s="132"/>
      <c r="CEY129" s="132"/>
      <c r="CEZ129" s="132"/>
      <c r="CFA129" s="132"/>
      <c r="CFB129" s="132"/>
      <c r="CFC129" s="132"/>
      <c r="CFD129" s="132"/>
      <c r="CFE129" s="132"/>
      <c r="CFF129" s="132"/>
      <c r="CFG129" s="132"/>
      <c r="CFH129" s="132"/>
      <c r="CFI129" s="132"/>
      <c r="CFJ129" s="132"/>
      <c r="CFK129" s="132"/>
      <c r="CFL129" s="132"/>
      <c r="CFM129" s="135"/>
      <c r="CFN129" s="132"/>
      <c r="CFO129" s="132"/>
      <c r="CFP129" s="132"/>
      <c r="CFQ129" s="132"/>
      <c r="CFR129" s="132"/>
      <c r="CFS129" s="132"/>
      <c r="CFT129" s="132"/>
      <c r="CFU129" s="132"/>
      <c r="CFV129" s="132"/>
      <c r="CFW129" s="132"/>
      <c r="CFX129" s="132"/>
      <c r="CFY129" s="132"/>
      <c r="CFZ129" s="132"/>
      <c r="CGA129" s="132"/>
      <c r="CGB129" s="132"/>
      <c r="CGC129" s="132"/>
      <c r="CGD129" s="132"/>
      <c r="CGE129" s="135"/>
      <c r="CGF129" s="132"/>
      <c r="CGG129" s="132"/>
      <c r="CGH129" s="132"/>
      <c r="CGI129" s="132"/>
      <c r="CGJ129" s="132"/>
      <c r="CGK129" s="132"/>
      <c r="CGL129" s="132"/>
      <c r="CGM129" s="132"/>
      <c r="CGN129" s="132"/>
      <c r="CGO129" s="132"/>
      <c r="CGP129" s="132"/>
      <c r="CGQ129" s="132"/>
      <c r="CGR129" s="132"/>
      <c r="CGS129" s="132"/>
      <c r="CGT129" s="132"/>
      <c r="CGU129" s="132"/>
      <c r="CGV129" s="132"/>
      <c r="CGW129" s="135"/>
      <c r="CGX129" s="132"/>
      <c r="CGY129" s="132"/>
      <c r="CGZ129" s="132"/>
      <c r="CHA129" s="132"/>
      <c r="CHB129" s="132"/>
      <c r="CHC129" s="132"/>
      <c r="CHD129" s="132"/>
      <c r="CHE129" s="132"/>
      <c r="CHF129" s="132"/>
      <c r="CHG129" s="132"/>
      <c r="CHH129" s="132"/>
      <c r="CHI129" s="132"/>
      <c r="CHJ129" s="132"/>
      <c r="CHK129" s="132"/>
      <c r="CHL129" s="132"/>
      <c r="CHM129" s="132"/>
      <c r="CHN129" s="132"/>
      <c r="CHO129" s="135"/>
      <c r="CHP129" s="132"/>
      <c r="CHQ129" s="132"/>
      <c r="CHR129" s="132"/>
      <c r="CHS129" s="132"/>
      <c r="CHT129" s="132"/>
      <c r="CHU129" s="132"/>
      <c r="CHV129" s="132"/>
      <c r="CHW129" s="132"/>
      <c r="CHX129" s="132"/>
      <c r="CHY129" s="132"/>
      <c r="CHZ129" s="132"/>
      <c r="CIA129" s="132"/>
      <c r="CIB129" s="132"/>
      <c r="CIC129" s="132"/>
      <c r="CID129" s="132"/>
      <c r="CIE129" s="132"/>
      <c r="CIF129" s="132"/>
      <c r="CIG129" s="135"/>
      <c r="CIH129" s="132"/>
      <c r="CII129" s="132"/>
      <c r="CIJ129" s="132"/>
      <c r="CIK129" s="132"/>
      <c r="CIL129" s="132"/>
      <c r="CIM129" s="132"/>
      <c r="CIN129" s="132"/>
      <c r="CIO129" s="132"/>
      <c r="CIP129" s="132"/>
      <c r="CIQ129" s="132"/>
      <c r="CIR129" s="132"/>
      <c r="CIS129" s="132"/>
      <c r="CIT129" s="132"/>
      <c r="CIU129" s="132"/>
      <c r="CIV129" s="132"/>
      <c r="CIW129" s="132"/>
      <c r="CIX129" s="132"/>
      <c r="CIY129" s="135"/>
      <c r="CIZ129" s="132"/>
      <c r="CJA129" s="132"/>
      <c r="CJB129" s="132"/>
      <c r="CJC129" s="132"/>
      <c r="CJD129" s="132"/>
      <c r="CJE129" s="132"/>
      <c r="CJF129" s="132"/>
      <c r="CJG129" s="132"/>
      <c r="CJH129" s="132"/>
      <c r="CJI129" s="132"/>
      <c r="CJJ129" s="132"/>
      <c r="CJK129" s="132"/>
      <c r="CJL129" s="132"/>
      <c r="CJM129" s="132"/>
      <c r="CJN129" s="132"/>
      <c r="CJO129" s="132"/>
      <c r="CJP129" s="132"/>
      <c r="CJQ129" s="135"/>
      <c r="CJR129" s="132"/>
      <c r="CJS129" s="132"/>
      <c r="CJT129" s="132"/>
      <c r="CJU129" s="132"/>
      <c r="CJV129" s="132"/>
      <c r="CJW129" s="132"/>
      <c r="CJX129" s="132"/>
      <c r="CJY129" s="132"/>
      <c r="CJZ129" s="132"/>
      <c r="CKA129" s="132"/>
      <c r="CKB129" s="132"/>
      <c r="CKC129" s="132"/>
      <c r="CKD129" s="132"/>
      <c r="CKE129" s="132"/>
      <c r="CKF129" s="132"/>
      <c r="CKG129" s="132"/>
      <c r="CKH129" s="132"/>
      <c r="CKI129" s="135"/>
      <c r="CKJ129" s="132"/>
      <c r="CKK129" s="132"/>
      <c r="CKL129" s="132"/>
      <c r="CKM129" s="132"/>
      <c r="CKN129" s="132"/>
      <c r="CKO129" s="132"/>
      <c r="CKP129" s="132"/>
      <c r="CKQ129" s="132"/>
      <c r="CKR129" s="132"/>
      <c r="CKS129" s="132"/>
      <c r="CKT129" s="132"/>
      <c r="CKU129" s="132"/>
      <c r="CKV129" s="132"/>
      <c r="CKW129" s="132"/>
      <c r="CKX129" s="132"/>
      <c r="CKY129" s="132"/>
      <c r="CKZ129" s="132"/>
      <c r="CLA129" s="135"/>
      <c r="CLB129" s="132"/>
      <c r="CLC129" s="132"/>
      <c r="CLD129" s="132"/>
      <c r="CLE129" s="132"/>
      <c r="CLF129" s="132"/>
      <c r="CLG129" s="132"/>
      <c r="CLH129" s="132"/>
      <c r="CLI129" s="132"/>
      <c r="CLJ129" s="132"/>
      <c r="CLK129" s="132"/>
      <c r="CLL129" s="132"/>
      <c r="CLM129" s="132"/>
      <c r="CLN129" s="132"/>
      <c r="CLO129" s="132"/>
      <c r="CLP129" s="132"/>
      <c r="CLQ129" s="132"/>
      <c r="CLR129" s="132"/>
      <c r="CLS129" s="135"/>
      <c r="CLT129" s="132"/>
      <c r="CLU129" s="132"/>
      <c r="CLV129" s="132"/>
      <c r="CLW129" s="132"/>
      <c r="CLX129" s="132"/>
      <c r="CLY129" s="132"/>
      <c r="CLZ129" s="132"/>
      <c r="CMA129" s="132"/>
      <c r="CMB129" s="132"/>
      <c r="CMC129" s="132"/>
      <c r="CMD129" s="132"/>
      <c r="CME129" s="132"/>
      <c r="CMF129" s="132"/>
      <c r="CMG129" s="132"/>
      <c r="CMH129" s="132"/>
      <c r="CMI129" s="132"/>
      <c r="CMJ129" s="132"/>
      <c r="CMK129" s="135"/>
      <c r="CML129" s="132"/>
      <c r="CMM129" s="132"/>
      <c r="CMN129" s="132"/>
      <c r="CMO129" s="132"/>
      <c r="CMP129" s="132"/>
      <c r="CMQ129" s="132"/>
      <c r="CMR129" s="132"/>
      <c r="CMS129" s="132"/>
      <c r="CMT129" s="132"/>
      <c r="CMU129" s="132"/>
      <c r="CMV129" s="132"/>
      <c r="CMW129" s="132"/>
      <c r="CMX129" s="132"/>
      <c r="CMY129" s="132"/>
      <c r="CMZ129" s="132"/>
      <c r="CNA129" s="132"/>
      <c r="CNB129" s="132"/>
      <c r="CNC129" s="135"/>
      <c r="CND129" s="132"/>
      <c r="CNE129" s="132"/>
      <c r="CNF129" s="132"/>
      <c r="CNG129" s="132"/>
      <c r="CNH129" s="132"/>
      <c r="CNI129" s="132"/>
      <c r="CNJ129" s="132"/>
      <c r="CNK129" s="132"/>
      <c r="CNL129" s="132"/>
      <c r="CNM129" s="132"/>
      <c r="CNN129" s="132"/>
      <c r="CNO129" s="132"/>
      <c r="CNP129" s="132"/>
      <c r="CNQ129" s="132"/>
      <c r="CNR129" s="132"/>
      <c r="CNS129" s="132"/>
      <c r="CNT129" s="132"/>
      <c r="CNU129" s="135"/>
      <c r="CNV129" s="132"/>
      <c r="CNW129" s="132"/>
      <c r="CNX129" s="132"/>
      <c r="CNY129" s="132"/>
      <c r="CNZ129" s="132"/>
      <c r="COA129" s="132"/>
      <c r="COB129" s="132"/>
      <c r="COC129" s="132"/>
      <c r="COD129" s="132"/>
      <c r="COE129" s="132"/>
      <c r="COF129" s="132"/>
      <c r="COG129" s="132"/>
      <c r="COH129" s="132"/>
      <c r="COI129" s="132"/>
      <c r="COJ129" s="132"/>
      <c r="COK129" s="132"/>
      <c r="COL129" s="132"/>
      <c r="COM129" s="135"/>
      <c r="CON129" s="132"/>
      <c r="COO129" s="132"/>
      <c r="COP129" s="132"/>
      <c r="COQ129" s="132"/>
      <c r="COR129" s="132"/>
      <c r="COS129" s="132"/>
      <c r="COT129" s="132"/>
      <c r="COU129" s="132"/>
      <c r="COV129" s="132"/>
      <c r="COW129" s="132"/>
      <c r="COX129" s="132"/>
      <c r="COY129" s="132"/>
      <c r="COZ129" s="132"/>
      <c r="CPA129" s="132"/>
      <c r="CPB129" s="132"/>
      <c r="CPC129" s="132"/>
      <c r="CPD129" s="132"/>
      <c r="CPE129" s="135"/>
      <c r="CPF129" s="132"/>
      <c r="CPG129" s="132"/>
      <c r="CPH129" s="132"/>
      <c r="CPI129" s="132"/>
      <c r="CPJ129" s="132"/>
      <c r="CPK129" s="132"/>
      <c r="CPL129" s="132"/>
      <c r="CPM129" s="132"/>
      <c r="CPN129" s="132"/>
      <c r="CPO129" s="132"/>
      <c r="CPP129" s="132"/>
      <c r="CPQ129" s="132"/>
      <c r="CPR129" s="132"/>
      <c r="CPS129" s="132"/>
      <c r="CPT129" s="132"/>
      <c r="CPU129" s="132"/>
      <c r="CPV129" s="132"/>
      <c r="CPW129" s="135"/>
      <c r="CPX129" s="132"/>
      <c r="CPY129" s="132"/>
      <c r="CPZ129" s="132"/>
      <c r="CQA129" s="132"/>
      <c r="CQB129" s="132"/>
      <c r="CQC129" s="132"/>
      <c r="CQD129" s="132"/>
      <c r="CQE129" s="132"/>
      <c r="CQF129" s="132"/>
      <c r="CQG129" s="132"/>
      <c r="CQH129" s="132"/>
      <c r="CQI129" s="132"/>
      <c r="CQJ129" s="132"/>
      <c r="CQK129" s="132"/>
      <c r="CQL129" s="132"/>
      <c r="CQM129" s="132"/>
      <c r="CQN129" s="132"/>
      <c r="CQO129" s="135"/>
      <c r="CQP129" s="132"/>
      <c r="CQQ129" s="132"/>
      <c r="CQR129" s="132"/>
      <c r="CQS129" s="132"/>
      <c r="CQT129" s="132"/>
      <c r="CQU129" s="132"/>
      <c r="CQV129" s="132"/>
      <c r="CQW129" s="132"/>
      <c r="CQX129" s="132"/>
      <c r="CQY129" s="132"/>
      <c r="CQZ129" s="132"/>
      <c r="CRA129" s="132"/>
      <c r="CRB129" s="132"/>
      <c r="CRC129" s="132"/>
      <c r="CRD129" s="132"/>
      <c r="CRE129" s="132"/>
      <c r="CRF129" s="132"/>
      <c r="CRG129" s="135"/>
      <c r="CRH129" s="132"/>
      <c r="CRI129" s="132"/>
      <c r="CRJ129" s="132"/>
      <c r="CRK129" s="132"/>
      <c r="CRL129" s="132"/>
      <c r="CRM129" s="132"/>
      <c r="CRN129" s="132"/>
      <c r="CRO129" s="132"/>
      <c r="CRP129" s="132"/>
      <c r="CRQ129" s="132"/>
      <c r="CRR129" s="132"/>
      <c r="CRS129" s="132"/>
      <c r="CRT129" s="132"/>
      <c r="CRU129" s="132"/>
      <c r="CRV129" s="132"/>
      <c r="CRW129" s="132"/>
      <c r="CRX129" s="132"/>
      <c r="CRY129" s="135"/>
      <c r="CRZ129" s="132"/>
      <c r="CSA129" s="132"/>
      <c r="CSB129" s="132"/>
      <c r="CSC129" s="132"/>
      <c r="CSD129" s="132"/>
      <c r="CSE129" s="132"/>
      <c r="CSF129" s="132"/>
      <c r="CSG129" s="132"/>
      <c r="CSH129" s="132"/>
      <c r="CSI129" s="132"/>
      <c r="CSJ129" s="132"/>
      <c r="CSK129" s="132"/>
      <c r="CSL129" s="132"/>
      <c r="CSM129" s="132"/>
      <c r="CSN129" s="132"/>
      <c r="CSO129" s="132"/>
      <c r="CSP129" s="132"/>
      <c r="CSQ129" s="135"/>
      <c r="CSR129" s="132"/>
      <c r="CSS129" s="132"/>
      <c r="CST129" s="132"/>
      <c r="CSU129" s="132"/>
      <c r="CSV129" s="132"/>
      <c r="CSW129" s="132"/>
      <c r="CSX129" s="132"/>
      <c r="CSY129" s="132"/>
      <c r="CSZ129" s="132"/>
      <c r="CTA129" s="132"/>
      <c r="CTB129" s="132"/>
      <c r="CTC129" s="132"/>
      <c r="CTD129" s="132"/>
      <c r="CTE129" s="132"/>
      <c r="CTF129" s="132"/>
      <c r="CTG129" s="132"/>
      <c r="CTH129" s="132"/>
      <c r="CTI129" s="135"/>
      <c r="CTJ129" s="132"/>
      <c r="CTK129" s="132"/>
      <c r="CTL129" s="132"/>
      <c r="CTM129" s="132"/>
      <c r="CTN129" s="132"/>
      <c r="CTO129" s="132"/>
      <c r="CTP129" s="132"/>
      <c r="CTQ129" s="132"/>
      <c r="CTR129" s="132"/>
      <c r="CTS129" s="132"/>
      <c r="CTT129" s="132"/>
      <c r="CTU129" s="132"/>
      <c r="CTV129" s="132"/>
      <c r="CTW129" s="132"/>
      <c r="CTX129" s="132"/>
      <c r="CTY129" s="132"/>
      <c r="CTZ129" s="132"/>
      <c r="CUA129" s="135"/>
      <c r="CUB129" s="132"/>
      <c r="CUC129" s="132"/>
      <c r="CUD129" s="132"/>
      <c r="CUE129" s="132"/>
      <c r="CUF129" s="132"/>
      <c r="CUG129" s="132"/>
      <c r="CUH129" s="132"/>
      <c r="CUI129" s="132"/>
      <c r="CUJ129" s="132"/>
      <c r="CUK129" s="132"/>
      <c r="CUL129" s="132"/>
      <c r="CUM129" s="132"/>
      <c r="CUN129" s="132"/>
      <c r="CUO129" s="132"/>
      <c r="CUP129" s="132"/>
      <c r="CUQ129" s="132"/>
      <c r="CUR129" s="132"/>
      <c r="CUS129" s="135"/>
      <c r="CUT129" s="132"/>
      <c r="CUU129" s="132"/>
      <c r="CUV129" s="132"/>
      <c r="CUW129" s="132"/>
      <c r="CUX129" s="132"/>
      <c r="CUY129" s="132"/>
      <c r="CUZ129" s="132"/>
      <c r="CVA129" s="132"/>
      <c r="CVB129" s="132"/>
      <c r="CVC129" s="132"/>
      <c r="CVD129" s="132"/>
      <c r="CVE129" s="132"/>
      <c r="CVF129" s="132"/>
      <c r="CVG129" s="132"/>
      <c r="CVH129" s="132"/>
      <c r="CVI129" s="132"/>
      <c r="CVJ129" s="132"/>
      <c r="CVK129" s="135"/>
      <c r="CVL129" s="132"/>
      <c r="CVM129" s="132"/>
      <c r="CVN129" s="132"/>
      <c r="CVO129" s="132"/>
      <c r="CVP129" s="132"/>
      <c r="CVQ129" s="132"/>
      <c r="CVR129" s="132"/>
      <c r="CVS129" s="132"/>
      <c r="CVT129" s="132"/>
      <c r="CVU129" s="132"/>
      <c r="CVV129" s="132"/>
      <c r="CVW129" s="132"/>
      <c r="CVX129" s="132"/>
      <c r="CVY129" s="132"/>
      <c r="CVZ129" s="132"/>
      <c r="CWA129" s="132"/>
      <c r="CWB129" s="132"/>
      <c r="CWC129" s="135"/>
      <c r="CWD129" s="132"/>
      <c r="CWE129" s="132"/>
      <c r="CWF129" s="132"/>
      <c r="CWG129" s="132"/>
      <c r="CWH129" s="132"/>
      <c r="CWI129" s="132"/>
      <c r="CWJ129" s="132"/>
      <c r="CWK129" s="132"/>
      <c r="CWL129" s="132"/>
      <c r="CWM129" s="132"/>
      <c r="CWN129" s="132"/>
      <c r="CWO129" s="132"/>
      <c r="CWP129" s="132"/>
      <c r="CWQ129" s="132"/>
      <c r="CWR129" s="132"/>
      <c r="CWS129" s="132"/>
      <c r="CWT129" s="132"/>
      <c r="CWU129" s="135"/>
      <c r="CWV129" s="132"/>
      <c r="CWW129" s="132"/>
      <c r="CWX129" s="132"/>
      <c r="CWY129" s="132"/>
      <c r="CWZ129" s="132"/>
      <c r="CXA129" s="132"/>
      <c r="CXB129" s="132"/>
      <c r="CXC129" s="132"/>
      <c r="CXD129" s="132"/>
      <c r="CXE129" s="132"/>
      <c r="CXF129" s="132"/>
      <c r="CXG129" s="132"/>
      <c r="CXH129" s="132"/>
      <c r="CXI129" s="132"/>
      <c r="CXJ129" s="132"/>
      <c r="CXK129" s="132"/>
      <c r="CXL129" s="132"/>
      <c r="CXM129" s="135"/>
      <c r="CXN129" s="132"/>
      <c r="CXO129" s="132"/>
      <c r="CXP129" s="132"/>
      <c r="CXQ129" s="132"/>
      <c r="CXR129" s="132"/>
      <c r="CXS129" s="132"/>
      <c r="CXT129" s="132"/>
      <c r="CXU129" s="132"/>
      <c r="CXV129" s="132"/>
      <c r="CXW129" s="132"/>
      <c r="CXX129" s="132"/>
      <c r="CXY129" s="132"/>
      <c r="CXZ129" s="132"/>
      <c r="CYA129" s="132"/>
      <c r="CYB129" s="132"/>
      <c r="CYC129" s="132"/>
      <c r="CYD129" s="132"/>
      <c r="CYE129" s="135"/>
      <c r="CYF129" s="132"/>
      <c r="CYG129" s="132"/>
      <c r="CYH129" s="132"/>
      <c r="CYI129" s="132"/>
      <c r="CYJ129" s="132"/>
      <c r="CYK129" s="132"/>
      <c r="CYL129" s="132"/>
      <c r="CYM129" s="132"/>
      <c r="CYN129" s="132"/>
      <c r="CYO129" s="132"/>
      <c r="CYP129" s="132"/>
      <c r="CYQ129" s="132"/>
      <c r="CYR129" s="132"/>
      <c r="CYS129" s="132"/>
      <c r="CYT129" s="132"/>
      <c r="CYU129" s="132"/>
      <c r="CYV129" s="132"/>
      <c r="CYW129" s="135"/>
      <c r="CYX129" s="132"/>
      <c r="CYY129" s="132"/>
      <c r="CYZ129" s="132"/>
      <c r="CZA129" s="132"/>
      <c r="CZB129" s="132"/>
      <c r="CZC129" s="132"/>
      <c r="CZD129" s="132"/>
      <c r="CZE129" s="132"/>
      <c r="CZF129" s="132"/>
      <c r="CZG129" s="132"/>
      <c r="CZH129" s="132"/>
      <c r="CZI129" s="132"/>
      <c r="CZJ129" s="132"/>
      <c r="CZK129" s="132"/>
      <c r="CZL129" s="132"/>
      <c r="CZM129" s="132"/>
      <c r="CZN129" s="132"/>
      <c r="CZO129" s="135"/>
      <c r="CZP129" s="132"/>
      <c r="CZQ129" s="132"/>
      <c r="CZR129" s="132"/>
      <c r="CZS129" s="132"/>
      <c r="CZT129" s="132"/>
      <c r="CZU129" s="132"/>
      <c r="CZV129" s="132"/>
      <c r="CZW129" s="132"/>
      <c r="CZX129" s="132"/>
      <c r="CZY129" s="132"/>
      <c r="CZZ129" s="132"/>
      <c r="DAA129" s="132"/>
      <c r="DAB129" s="132"/>
      <c r="DAC129" s="132"/>
      <c r="DAD129" s="132"/>
      <c r="DAE129" s="132"/>
      <c r="DAF129" s="132"/>
      <c r="DAG129" s="135"/>
      <c r="DAH129" s="132"/>
      <c r="DAI129" s="132"/>
      <c r="DAJ129" s="132"/>
      <c r="DAK129" s="132"/>
      <c r="DAL129" s="132"/>
      <c r="DAM129" s="132"/>
      <c r="DAN129" s="132"/>
      <c r="DAO129" s="132"/>
      <c r="DAP129" s="132"/>
      <c r="DAQ129" s="132"/>
      <c r="DAR129" s="132"/>
      <c r="DAS129" s="132"/>
      <c r="DAT129" s="132"/>
      <c r="DAU129" s="132"/>
      <c r="DAV129" s="132"/>
      <c r="DAW129" s="132"/>
      <c r="DAX129" s="132"/>
      <c r="DAY129" s="135"/>
      <c r="DAZ129" s="132"/>
      <c r="DBA129" s="132"/>
      <c r="DBB129" s="132"/>
      <c r="DBC129" s="132"/>
      <c r="DBD129" s="132"/>
      <c r="DBE129" s="132"/>
      <c r="DBF129" s="132"/>
      <c r="DBG129" s="132"/>
      <c r="DBH129" s="132"/>
      <c r="DBI129" s="132"/>
      <c r="DBJ129" s="132"/>
      <c r="DBK129" s="132"/>
      <c r="DBL129" s="132"/>
      <c r="DBM129" s="132"/>
      <c r="DBN129" s="132"/>
      <c r="DBO129" s="132"/>
      <c r="DBP129" s="132"/>
      <c r="DBQ129" s="135"/>
      <c r="DBR129" s="132"/>
      <c r="DBS129" s="132"/>
      <c r="DBT129" s="132"/>
      <c r="DBU129" s="132"/>
      <c r="DBV129" s="132"/>
      <c r="DBW129" s="132"/>
      <c r="DBX129" s="132"/>
      <c r="DBY129" s="132"/>
      <c r="DBZ129" s="132"/>
      <c r="DCA129" s="132"/>
      <c r="DCB129" s="132"/>
      <c r="DCC129" s="132"/>
      <c r="DCD129" s="132"/>
      <c r="DCE129" s="132"/>
      <c r="DCF129" s="132"/>
      <c r="DCG129" s="132"/>
      <c r="DCH129" s="132"/>
      <c r="DCI129" s="135"/>
      <c r="DCJ129" s="132"/>
      <c r="DCK129" s="132"/>
      <c r="DCL129" s="132"/>
      <c r="DCM129" s="132"/>
      <c r="DCN129" s="132"/>
      <c r="DCO129" s="132"/>
      <c r="DCP129" s="132"/>
      <c r="DCQ129" s="132"/>
      <c r="DCR129" s="132"/>
      <c r="DCS129" s="132"/>
      <c r="DCT129" s="132"/>
      <c r="DCU129" s="132"/>
      <c r="DCV129" s="132"/>
      <c r="DCW129" s="132"/>
      <c r="DCX129" s="132"/>
      <c r="DCY129" s="132"/>
      <c r="DCZ129" s="132"/>
      <c r="DDA129" s="135"/>
      <c r="DDB129" s="132"/>
      <c r="DDC129" s="132"/>
      <c r="DDD129" s="132"/>
      <c r="DDE129" s="132"/>
      <c r="DDF129" s="132"/>
      <c r="DDG129" s="132"/>
      <c r="DDH129" s="132"/>
      <c r="DDI129" s="132"/>
      <c r="DDJ129" s="132"/>
      <c r="DDK129" s="132"/>
      <c r="DDL129" s="132"/>
      <c r="DDM129" s="132"/>
      <c r="DDN129" s="132"/>
      <c r="DDO129" s="132"/>
      <c r="DDP129" s="132"/>
      <c r="DDQ129" s="132"/>
      <c r="DDR129" s="132"/>
      <c r="DDS129" s="135"/>
      <c r="DDT129" s="132"/>
      <c r="DDU129" s="132"/>
      <c r="DDV129" s="132"/>
      <c r="DDW129" s="132"/>
      <c r="DDX129" s="132"/>
      <c r="DDY129" s="132"/>
      <c r="DDZ129" s="132"/>
      <c r="DEA129" s="132"/>
      <c r="DEB129" s="132"/>
      <c r="DEC129" s="132"/>
      <c r="DED129" s="132"/>
      <c r="DEE129" s="132"/>
      <c r="DEF129" s="132"/>
      <c r="DEG129" s="132"/>
      <c r="DEH129" s="132"/>
      <c r="DEI129" s="132"/>
      <c r="DEJ129" s="132"/>
      <c r="DEK129" s="135"/>
      <c r="DEL129" s="132"/>
      <c r="DEM129" s="132"/>
      <c r="DEN129" s="132"/>
      <c r="DEO129" s="132"/>
      <c r="DEP129" s="132"/>
      <c r="DEQ129" s="132"/>
      <c r="DER129" s="132"/>
      <c r="DES129" s="132"/>
      <c r="DET129" s="132"/>
      <c r="DEU129" s="132"/>
      <c r="DEV129" s="132"/>
      <c r="DEW129" s="132"/>
      <c r="DEX129" s="132"/>
      <c r="DEY129" s="132"/>
      <c r="DEZ129" s="132"/>
      <c r="DFA129" s="132"/>
      <c r="DFB129" s="132"/>
      <c r="DFC129" s="135"/>
      <c r="DFD129" s="132"/>
      <c r="DFE129" s="132"/>
      <c r="DFF129" s="132"/>
      <c r="DFG129" s="132"/>
      <c r="DFH129" s="132"/>
      <c r="DFI129" s="132"/>
      <c r="DFJ129" s="132"/>
      <c r="DFK129" s="132"/>
      <c r="DFL129" s="132"/>
      <c r="DFM129" s="132"/>
      <c r="DFN129" s="132"/>
      <c r="DFO129" s="132"/>
      <c r="DFP129" s="132"/>
      <c r="DFQ129" s="132"/>
      <c r="DFR129" s="132"/>
      <c r="DFS129" s="132"/>
      <c r="DFT129" s="132"/>
      <c r="DFU129" s="135"/>
      <c r="DFV129" s="132"/>
      <c r="DFW129" s="132"/>
      <c r="DFX129" s="132"/>
      <c r="DFY129" s="132"/>
      <c r="DFZ129" s="132"/>
      <c r="DGA129" s="132"/>
      <c r="DGB129" s="132"/>
      <c r="DGC129" s="132"/>
      <c r="DGD129" s="132"/>
      <c r="DGE129" s="132"/>
      <c r="DGF129" s="132"/>
      <c r="DGG129" s="132"/>
      <c r="DGH129" s="132"/>
      <c r="DGI129" s="132"/>
      <c r="DGJ129" s="132"/>
      <c r="DGK129" s="132"/>
      <c r="DGL129" s="132"/>
      <c r="DGM129" s="135"/>
      <c r="DGN129" s="132"/>
      <c r="DGO129" s="132"/>
      <c r="DGP129" s="132"/>
      <c r="DGQ129" s="132"/>
      <c r="DGR129" s="132"/>
      <c r="DGS129" s="132"/>
      <c r="DGT129" s="132"/>
      <c r="DGU129" s="132"/>
      <c r="DGV129" s="132"/>
      <c r="DGW129" s="132"/>
      <c r="DGX129" s="132"/>
      <c r="DGY129" s="132"/>
      <c r="DGZ129" s="132"/>
      <c r="DHA129" s="132"/>
      <c r="DHB129" s="132"/>
      <c r="DHC129" s="132"/>
      <c r="DHD129" s="132"/>
      <c r="DHE129" s="135"/>
      <c r="DHF129" s="132"/>
      <c r="DHG129" s="132"/>
      <c r="DHH129" s="132"/>
      <c r="DHI129" s="132"/>
      <c r="DHJ129" s="132"/>
      <c r="DHK129" s="132"/>
      <c r="DHL129" s="132"/>
      <c r="DHM129" s="132"/>
      <c r="DHN129" s="132"/>
      <c r="DHO129" s="132"/>
      <c r="DHP129" s="132"/>
      <c r="DHQ129" s="132"/>
      <c r="DHR129" s="132"/>
      <c r="DHS129" s="132"/>
      <c r="DHT129" s="132"/>
      <c r="DHU129" s="132"/>
      <c r="DHV129" s="132"/>
      <c r="DHW129" s="135"/>
      <c r="DHX129" s="132"/>
      <c r="DHY129" s="132"/>
      <c r="DHZ129" s="132"/>
      <c r="DIA129" s="132"/>
      <c r="DIB129" s="132"/>
      <c r="DIC129" s="132"/>
      <c r="DID129" s="132"/>
      <c r="DIE129" s="132"/>
      <c r="DIF129" s="132"/>
      <c r="DIG129" s="132"/>
      <c r="DIH129" s="132"/>
      <c r="DII129" s="132"/>
      <c r="DIJ129" s="132"/>
      <c r="DIK129" s="132"/>
      <c r="DIL129" s="132"/>
      <c r="DIM129" s="132"/>
      <c r="DIN129" s="132"/>
      <c r="DIO129" s="135"/>
      <c r="DIP129" s="132"/>
      <c r="DIQ129" s="132"/>
      <c r="DIR129" s="132"/>
      <c r="DIS129" s="132"/>
      <c r="DIT129" s="132"/>
      <c r="DIU129" s="132"/>
      <c r="DIV129" s="132"/>
      <c r="DIW129" s="132"/>
      <c r="DIX129" s="132"/>
      <c r="DIY129" s="132"/>
      <c r="DIZ129" s="132"/>
      <c r="DJA129" s="132"/>
      <c r="DJB129" s="132"/>
      <c r="DJC129" s="132"/>
      <c r="DJD129" s="132"/>
      <c r="DJE129" s="132"/>
      <c r="DJF129" s="132"/>
      <c r="DJG129" s="135"/>
      <c r="DJH129" s="132"/>
      <c r="DJI129" s="132"/>
      <c r="DJJ129" s="132"/>
      <c r="DJK129" s="132"/>
      <c r="DJL129" s="132"/>
      <c r="DJM129" s="132"/>
      <c r="DJN129" s="132"/>
      <c r="DJO129" s="132"/>
      <c r="DJP129" s="132"/>
      <c r="DJQ129" s="132"/>
      <c r="DJR129" s="132"/>
      <c r="DJS129" s="132"/>
      <c r="DJT129" s="132"/>
      <c r="DJU129" s="132"/>
      <c r="DJV129" s="132"/>
      <c r="DJW129" s="132"/>
      <c r="DJX129" s="132"/>
      <c r="DJY129" s="135"/>
      <c r="DJZ129" s="132"/>
      <c r="DKA129" s="132"/>
      <c r="DKB129" s="132"/>
      <c r="DKC129" s="132"/>
      <c r="DKD129" s="132"/>
      <c r="DKE129" s="132"/>
      <c r="DKF129" s="132"/>
      <c r="DKG129" s="132"/>
      <c r="DKH129" s="132"/>
      <c r="DKI129" s="132"/>
      <c r="DKJ129" s="132"/>
      <c r="DKK129" s="132"/>
      <c r="DKL129" s="132"/>
      <c r="DKM129" s="132"/>
      <c r="DKN129" s="132"/>
      <c r="DKO129" s="132"/>
      <c r="DKP129" s="132"/>
      <c r="DKQ129" s="135"/>
      <c r="DKR129" s="132"/>
      <c r="DKS129" s="132"/>
      <c r="DKT129" s="132"/>
      <c r="DKU129" s="132"/>
      <c r="DKV129" s="132"/>
      <c r="DKW129" s="132"/>
      <c r="DKX129" s="132"/>
      <c r="DKY129" s="132"/>
      <c r="DKZ129" s="132"/>
      <c r="DLA129" s="132"/>
      <c r="DLB129" s="132"/>
      <c r="DLC129" s="132"/>
      <c r="DLD129" s="132"/>
      <c r="DLE129" s="132"/>
      <c r="DLF129" s="132"/>
      <c r="DLG129" s="132"/>
      <c r="DLH129" s="132"/>
      <c r="DLI129" s="135"/>
      <c r="DLJ129" s="132"/>
      <c r="DLK129" s="132"/>
      <c r="DLL129" s="132"/>
      <c r="DLM129" s="132"/>
      <c r="DLN129" s="132"/>
      <c r="DLO129" s="132"/>
      <c r="DLP129" s="132"/>
      <c r="DLQ129" s="132"/>
      <c r="DLR129" s="132"/>
      <c r="DLS129" s="132"/>
      <c r="DLT129" s="132"/>
      <c r="DLU129" s="132"/>
      <c r="DLV129" s="132"/>
      <c r="DLW129" s="132"/>
      <c r="DLX129" s="132"/>
      <c r="DLY129" s="132"/>
      <c r="DLZ129" s="132"/>
      <c r="DMA129" s="135"/>
      <c r="DMB129" s="132"/>
      <c r="DMC129" s="132"/>
      <c r="DMD129" s="132"/>
      <c r="DME129" s="132"/>
      <c r="DMF129" s="132"/>
      <c r="DMG129" s="132"/>
      <c r="DMH129" s="132"/>
      <c r="DMI129" s="132"/>
      <c r="DMJ129" s="132"/>
      <c r="DMK129" s="132"/>
      <c r="DML129" s="132"/>
      <c r="DMM129" s="132"/>
      <c r="DMN129" s="132"/>
      <c r="DMO129" s="132"/>
      <c r="DMP129" s="132"/>
      <c r="DMQ129" s="132"/>
      <c r="DMR129" s="132"/>
      <c r="DMS129" s="135"/>
      <c r="DMT129" s="132"/>
      <c r="DMU129" s="132"/>
      <c r="DMV129" s="132"/>
      <c r="DMW129" s="132"/>
      <c r="DMX129" s="132"/>
      <c r="DMY129" s="132"/>
      <c r="DMZ129" s="132"/>
      <c r="DNA129" s="132"/>
      <c r="DNB129" s="132"/>
      <c r="DNC129" s="132"/>
      <c r="DND129" s="132"/>
      <c r="DNE129" s="132"/>
      <c r="DNF129" s="132"/>
      <c r="DNG129" s="132"/>
      <c r="DNH129" s="132"/>
      <c r="DNI129" s="132"/>
      <c r="DNJ129" s="132"/>
      <c r="DNK129" s="135"/>
      <c r="DNL129" s="132"/>
      <c r="DNM129" s="132"/>
      <c r="DNN129" s="132"/>
      <c r="DNO129" s="132"/>
      <c r="DNP129" s="132"/>
      <c r="DNQ129" s="132"/>
      <c r="DNR129" s="132"/>
      <c r="DNS129" s="132"/>
      <c r="DNT129" s="132"/>
      <c r="DNU129" s="132"/>
      <c r="DNV129" s="132"/>
      <c r="DNW129" s="132"/>
      <c r="DNX129" s="132"/>
      <c r="DNY129" s="132"/>
      <c r="DNZ129" s="132"/>
      <c r="DOA129" s="132"/>
      <c r="DOB129" s="132"/>
      <c r="DOC129" s="135"/>
      <c r="DOD129" s="132"/>
      <c r="DOE129" s="132"/>
      <c r="DOF129" s="132"/>
      <c r="DOG129" s="132"/>
      <c r="DOH129" s="132"/>
      <c r="DOI129" s="132"/>
      <c r="DOJ129" s="132"/>
      <c r="DOK129" s="132"/>
      <c r="DOL129" s="132"/>
      <c r="DOM129" s="132"/>
      <c r="DON129" s="132"/>
      <c r="DOO129" s="132"/>
      <c r="DOP129" s="132"/>
      <c r="DOQ129" s="132"/>
      <c r="DOR129" s="132"/>
      <c r="DOS129" s="132"/>
      <c r="DOT129" s="132"/>
      <c r="DOU129" s="135"/>
      <c r="DOV129" s="132"/>
      <c r="DOW129" s="132"/>
      <c r="DOX129" s="132"/>
      <c r="DOY129" s="132"/>
      <c r="DOZ129" s="132"/>
      <c r="DPA129" s="132"/>
      <c r="DPB129" s="132"/>
      <c r="DPC129" s="132"/>
      <c r="DPD129" s="132"/>
      <c r="DPE129" s="132"/>
      <c r="DPF129" s="132"/>
      <c r="DPG129" s="132"/>
      <c r="DPH129" s="132"/>
      <c r="DPI129" s="132"/>
      <c r="DPJ129" s="132"/>
      <c r="DPK129" s="132"/>
      <c r="DPL129" s="132"/>
      <c r="DPM129" s="135"/>
      <c r="DPN129" s="132"/>
      <c r="DPO129" s="132"/>
      <c r="DPP129" s="132"/>
      <c r="DPQ129" s="132"/>
      <c r="DPR129" s="132"/>
      <c r="DPS129" s="132"/>
      <c r="DPT129" s="132"/>
      <c r="DPU129" s="132"/>
      <c r="DPV129" s="132"/>
      <c r="DPW129" s="132"/>
      <c r="DPX129" s="132"/>
      <c r="DPY129" s="132"/>
      <c r="DPZ129" s="132"/>
      <c r="DQA129" s="132"/>
      <c r="DQB129" s="132"/>
      <c r="DQC129" s="132"/>
      <c r="DQD129" s="132"/>
      <c r="DQE129" s="135"/>
      <c r="DQF129" s="132"/>
      <c r="DQG129" s="132"/>
      <c r="DQH129" s="132"/>
      <c r="DQI129" s="132"/>
      <c r="DQJ129" s="132"/>
      <c r="DQK129" s="132"/>
      <c r="DQL129" s="132"/>
      <c r="DQM129" s="132"/>
      <c r="DQN129" s="132"/>
      <c r="DQO129" s="132"/>
      <c r="DQP129" s="132"/>
      <c r="DQQ129" s="132"/>
      <c r="DQR129" s="132"/>
      <c r="DQS129" s="132"/>
      <c r="DQT129" s="132"/>
      <c r="DQU129" s="132"/>
      <c r="DQV129" s="132"/>
      <c r="DQW129" s="135"/>
      <c r="DQX129" s="132"/>
      <c r="DQY129" s="132"/>
      <c r="DQZ129" s="132"/>
      <c r="DRA129" s="132"/>
      <c r="DRB129" s="132"/>
      <c r="DRC129" s="132"/>
      <c r="DRD129" s="132"/>
      <c r="DRE129" s="132"/>
      <c r="DRF129" s="132"/>
      <c r="DRG129" s="132"/>
      <c r="DRH129" s="132"/>
      <c r="DRI129" s="132"/>
      <c r="DRJ129" s="132"/>
      <c r="DRK129" s="132"/>
      <c r="DRL129" s="132"/>
      <c r="DRM129" s="132"/>
      <c r="DRN129" s="132"/>
      <c r="DRO129" s="135"/>
      <c r="DRP129" s="132"/>
      <c r="DRQ129" s="132"/>
      <c r="DRR129" s="132"/>
      <c r="DRS129" s="132"/>
      <c r="DRT129" s="132"/>
      <c r="DRU129" s="132"/>
      <c r="DRV129" s="132"/>
      <c r="DRW129" s="132"/>
      <c r="DRX129" s="132"/>
      <c r="DRY129" s="132"/>
      <c r="DRZ129" s="132"/>
      <c r="DSA129" s="132"/>
      <c r="DSB129" s="132"/>
      <c r="DSC129" s="132"/>
      <c r="DSD129" s="132"/>
      <c r="DSE129" s="132"/>
      <c r="DSF129" s="132"/>
      <c r="DSG129" s="135"/>
      <c r="DSH129" s="132"/>
      <c r="DSI129" s="132"/>
      <c r="DSJ129" s="132"/>
      <c r="DSK129" s="132"/>
      <c r="DSL129" s="132"/>
      <c r="DSM129" s="132"/>
      <c r="DSN129" s="132"/>
      <c r="DSO129" s="132"/>
      <c r="DSP129" s="132"/>
      <c r="DSQ129" s="132"/>
      <c r="DSR129" s="132"/>
      <c r="DSS129" s="132"/>
      <c r="DST129" s="132"/>
      <c r="DSU129" s="132"/>
      <c r="DSV129" s="132"/>
      <c r="DSW129" s="132"/>
      <c r="DSX129" s="132"/>
      <c r="DSY129" s="135"/>
      <c r="DSZ129" s="132"/>
      <c r="DTA129" s="132"/>
      <c r="DTB129" s="132"/>
      <c r="DTC129" s="132"/>
      <c r="DTD129" s="132"/>
      <c r="DTE129" s="132"/>
      <c r="DTF129" s="132"/>
      <c r="DTG129" s="132"/>
      <c r="DTH129" s="132"/>
      <c r="DTI129" s="132"/>
      <c r="DTJ129" s="132"/>
      <c r="DTK129" s="132"/>
      <c r="DTL129" s="132"/>
      <c r="DTM129" s="132"/>
      <c r="DTN129" s="132"/>
      <c r="DTO129" s="132"/>
      <c r="DTP129" s="132"/>
      <c r="DTQ129" s="135"/>
      <c r="DTR129" s="132"/>
      <c r="DTS129" s="132"/>
      <c r="DTT129" s="132"/>
      <c r="DTU129" s="132"/>
      <c r="DTV129" s="132"/>
      <c r="DTW129" s="132"/>
      <c r="DTX129" s="132"/>
      <c r="DTY129" s="132"/>
      <c r="DTZ129" s="132"/>
      <c r="DUA129" s="132"/>
      <c r="DUB129" s="132"/>
      <c r="DUC129" s="132"/>
      <c r="DUD129" s="132"/>
      <c r="DUE129" s="132"/>
      <c r="DUF129" s="132"/>
      <c r="DUG129" s="132"/>
      <c r="DUH129" s="132"/>
      <c r="DUI129" s="135"/>
      <c r="DUJ129" s="132"/>
      <c r="DUK129" s="132"/>
      <c r="DUL129" s="132"/>
      <c r="DUM129" s="132"/>
      <c r="DUN129" s="132"/>
      <c r="DUO129" s="132"/>
      <c r="DUP129" s="132"/>
      <c r="DUQ129" s="132"/>
      <c r="DUR129" s="132"/>
      <c r="DUS129" s="132"/>
      <c r="DUT129" s="132"/>
      <c r="DUU129" s="132"/>
      <c r="DUV129" s="132"/>
      <c r="DUW129" s="132"/>
      <c r="DUX129" s="132"/>
      <c r="DUY129" s="132"/>
      <c r="DUZ129" s="132"/>
      <c r="DVA129" s="135"/>
      <c r="DVB129" s="132"/>
      <c r="DVC129" s="132"/>
      <c r="DVD129" s="132"/>
      <c r="DVE129" s="132"/>
      <c r="DVF129" s="132"/>
      <c r="DVG129" s="132"/>
      <c r="DVH129" s="132"/>
      <c r="DVI129" s="132"/>
      <c r="DVJ129" s="132"/>
      <c r="DVK129" s="132"/>
      <c r="DVL129" s="132"/>
      <c r="DVM129" s="132"/>
      <c r="DVN129" s="132"/>
      <c r="DVO129" s="132"/>
      <c r="DVP129" s="132"/>
      <c r="DVQ129" s="132"/>
      <c r="DVR129" s="132"/>
      <c r="DVS129" s="135"/>
      <c r="DVT129" s="132"/>
      <c r="DVU129" s="132"/>
      <c r="DVV129" s="132"/>
      <c r="DVW129" s="132"/>
      <c r="DVX129" s="132"/>
      <c r="DVY129" s="132"/>
      <c r="DVZ129" s="132"/>
      <c r="DWA129" s="132"/>
      <c r="DWB129" s="132"/>
      <c r="DWC129" s="132"/>
      <c r="DWD129" s="132"/>
      <c r="DWE129" s="132"/>
      <c r="DWF129" s="132"/>
      <c r="DWG129" s="132"/>
      <c r="DWH129" s="132"/>
      <c r="DWI129" s="132"/>
      <c r="DWJ129" s="132"/>
      <c r="DWK129" s="135"/>
      <c r="DWL129" s="132"/>
      <c r="DWM129" s="132"/>
      <c r="DWN129" s="132"/>
      <c r="DWO129" s="132"/>
      <c r="DWP129" s="132"/>
      <c r="DWQ129" s="132"/>
      <c r="DWR129" s="132"/>
      <c r="DWS129" s="132"/>
      <c r="DWT129" s="132"/>
      <c r="DWU129" s="132"/>
      <c r="DWV129" s="132"/>
      <c r="DWW129" s="132"/>
      <c r="DWX129" s="132"/>
      <c r="DWY129" s="132"/>
      <c r="DWZ129" s="132"/>
      <c r="DXA129" s="132"/>
      <c r="DXB129" s="132"/>
      <c r="DXC129" s="135"/>
      <c r="DXD129" s="132"/>
      <c r="DXE129" s="132"/>
      <c r="DXF129" s="132"/>
      <c r="DXG129" s="132"/>
      <c r="DXH129" s="132"/>
      <c r="DXI129" s="132"/>
      <c r="DXJ129" s="132"/>
      <c r="DXK129" s="132"/>
      <c r="DXL129" s="132"/>
      <c r="DXM129" s="132"/>
      <c r="DXN129" s="132"/>
      <c r="DXO129" s="132"/>
      <c r="DXP129" s="132"/>
      <c r="DXQ129" s="132"/>
      <c r="DXR129" s="132"/>
      <c r="DXS129" s="132"/>
      <c r="DXT129" s="132"/>
      <c r="DXU129" s="135"/>
      <c r="DXV129" s="132"/>
      <c r="DXW129" s="132"/>
      <c r="DXX129" s="132"/>
      <c r="DXY129" s="132"/>
      <c r="DXZ129" s="132"/>
      <c r="DYA129" s="132"/>
      <c r="DYB129" s="132"/>
      <c r="DYC129" s="132"/>
      <c r="DYD129" s="132"/>
      <c r="DYE129" s="132"/>
      <c r="DYF129" s="132"/>
      <c r="DYG129" s="132"/>
      <c r="DYH129" s="132"/>
      <c r="DYI129" s="132"/>
      <c r="DYJ129" s="132"/>
      <c r="DYK129" s="132"/>
      <c r="DYL129" s="132"/>
      <c r="DYM129" s="135"/>
      <c r="DYN129" s="132"/>
      <c r="DYO129" s="132"/>
      <c r="DYP129" s="132"/>
      <c r="DYQ129" s="132"/>
      <c r="DYR129" s="132"/>
      <c r="DYS129" s="132"/>
      <c r="DYT129" s="132"/>
      <c r="DYU129" s="132"/>
      <c r="DYV129" s="132"/>
      <c r="DYW129" s="132"/>
      <c r="DYX129" s="132"/>
      <c r="DYY129" s="132"/>
      <c r="DYZ129" s="132"/>
      <c r="DZA129" s="132"/>
      <c r="DZB129" s="132"/>
      <c r="DZC129" s="132"/>
      <c r="DZD129" s="132"/>
      <c r="DZE129" s="135"/>
      <c r="DZF129" s="132"/>
      <c r="DZG129" s="132"/>
      <c r="DZH129" s="132"/>
      <c r="DZI129" s="132"/>
      <c r="DZJ129" s="132"/>
      <c r="DZK129" s="132"/>
      <c r="DZL129" s="132"/>
      <c r="DZM129" s="132"/>
      <c r="DZN129" s="132"/>
      <c r="DZO129" s="132"/>
      <c r="DZP129" s="132"/>
      <c r="DZQ129" s="132"/>
      <c r="DZR129" s="132"/>
      <c r="DZS129" s="132"/>
      <c r="DZT129" s="132"/>
      <c r="DZU129" s="132"/>
      <c r="DZV129" s="132"/>
      <c r="DZW129" s="135"/>
      <c r="DZX129" s="132"/>
      <c r="DZY129" s="132"/>
      <c r="DZZ129" s="132"/>
      <c r="EAA129" s="132"/>
      <c r="EAB129" s="132"/>
      <c r="EAC129" s="132"/>
      <c r="EAD129" s="132"/>
      <c r="EAE129" s="132"/>
      <c r="EAF129" s="132"/>
      <c r="EAG129" s="132"/>
      <c r="EAH129" s="132"/>
      <c r="EAI129" s="132"/>
      <c r="EAJ129" s="132"/>
      <c r="EAK129" s="132"/>
      <c r="EAL129" s="132"/>
      <c r="EAM129" s="132"/>
      <c r="EAN129" s="132"/>
      <c r="EAO129" s="135"/>
      <c r="EAP129" s="132"/>
      <c r="EAQ129" s="132"/>
      <c r="EAR129" s="132"/>
      <c r="EAS129" s="132"/>
      <c r="EAT129" s="132"/>
      <c r="EAU129" s="132"/>
      <c r="EAV129" s="132"/>
      <c r="EAW129" s="132"/>
      <c r="EAX129" s="132"/>
      <c r="EAY129" s="132"/>
      <c r="EAZ129" s="132"/>
      <c r="EBA129" s="132"/>
      <c r="EBB129" s="132"/>
      <c r="EBC129" s="132"/>
      <c r="EBD129" s="132"/>
      <c r="EBE129" s="132"/>
      <c r="EBF129" s="132"/>
      <c r="EBG129" s="135"/>
      <c r="EBH129" s="132"/>
      <c r="EBI129" s="132"/>
      <c r="EBJ129" s="132"/>
      <c r="EBK129" s="132"/>
      <c r="EBL129" s="132"/>
      <c r="EBM129" s="132"/>
      <c r="EBN129" s="132"/>
      <c r="EBO129" s="132"/>
      <c r="EBP129" s="132"/>
      <c r="EBQ129" s="132"/>
      <c r="EBR129" s="132"/>
      <c r="EBS129" s="132"/>
      <c r="EBT129" s="132"/>
      <c r="EBU129" s="132"/>
      <c r="EBV129" s="132"/>
      <c r="EBW129" s="132"/>
      <c r="EBX129" s="132"/>
      <c r="EBY129" s="135"/>
      <c r="EBZ129" s="132"/>
      <c r="ECA129" s="132"/>
      <c r="ECB129" s="132"/>
      <c r="ECC129" s="132"/>
      <c r="ECD129" s="132"/>
      <c r="ECE129" s="132"/>
      <c r="ECF129" s="132"/>
      <c r="ECG129" s="132"/>
      <c r="ECH129" s="132"/>
      <c r="ECI129" s="132"/>
      <c r="ECJ129" s="132"/>
      <c r="ECK129" s="132"/>
      <c r="ECL129" s="132"/>
      <c r="ECM129" s="132"/>
      <c r="ECN129" s="132"/>
      <c r="ECO129" s="132"/>
      <c r="ECP129" s="132"/>
      <c r="ECQ129" s="135"/>
      <c r="ECR129" s="132"/>
      <c r="ECS129" s="132"/>
      <c r="ECT129" s="132"/>
      <c r="ECU129" s="132"/>
      <c r="ECV129" s="132"/>
      <c r="ECW129" s="132"/>
      <c r="ECX129" s="132"/>
      <c r="ECY129" s="132"/>
      <c r="ECZ129" s="132"/>
      <c r="EDA129" s="132"/>
      <c r="EDB129" s="132"/>
      <c r="EDC129" s="132"/>
      <c r="EDD129" s="132"/>
      <c r="EDE129" s="132"/>
      <c r="EDF129" s="132"/>
      <c r="EDG129" s="132"/>
      <c r="EDH129" s="132"/>
      <c r="EDI129" s="135"/>
      <c r="EDJ129" s="132"/>
      <c r="EDK129" s="132"/>
      <c r="EDL129" s="132"/>
      <c r="EDM129" s="132"/>
      <c r="EDN129" s="132"/>
      <c r="EDO129" s="132"/>
      <c r="EDP129" s="132"/>
      <c r="EDQ129" s="132"/>
      <c r="EDR129" s="132"/>
      <c r="EDS129" s="132"/>
      <c r="EDT129" s="132"/>
      <c r="EDU129" s="132"/>
      <c r="EDV129" s="132"/>
      <c r="EDW129" s="132"/>
      <c r="EDX129" s="132"/>
      <c r="EDY129" s="132"/>
      <c r="EDZ129" s="132"/>
      <c r="EEA129" s="135"/>
      <c r="EEB129" s="132"/>
      <c r="EEC129" s="132"/>
      <c r="EED129" s="132"/>
      <c r="EEE129" s="132"/>
      <c r="EEF129" s="132"/>
      <c r="EEG129" s="132"/>
      <c r="EEH129" s="132"/>
      <c r="EEI129" s="132"/>
      <c r="EEJ129" s="132"/>
      <c r="EEK129" s="132"/>
      <c r="EEL129" s="132"/>
      <c r="EEM129" s="132"/>
      <c r="EEN129" s="132"/>
      <c r="EEO129" s="132"/>
      <c r="EEP129" s="132"/>
      <c r="EEQ129" s="132"/>
      <c r="EER129" s="132"/>
      <c r="EES129" s="135"/>
      <c r="EET129" s="132"/>
      <c r="EEU129" s="132"/>
      <c r="EEV129" s="132"/>
      <c r="EEW129" s="132"/>
      <c r="EEX129" s="132"/>
      <c r="EEY129" s="132"/>
      <c r="EEZ129" s="132"/>
      <c r="EFA129" s="132"/>
      <c r="EFB129" s="132"/>
      <c r="EFC129" s="132"/>
      <c r="EFD129" s="132"/>
      <c r="EFE129" s="132"/>
      <c r="EFF129" s="132"/>
      <c r="EFG129" s="132"/>
      <c r="EFH129" s="132"/>
      <c r="EFI129" s="132"/>
      <c r="EFJ129" s="132"/>
      <c r="EFK129" s="135"/>
      <c r="EFL129" s="132"/>
      <c r="EFM129" s="132"/>
      <c r="EFN129" s="132"/>
      <c r="EFO129" s="132"/>
      <c r="EFP129" s="132"/>
      <c r="EFQ129" s="132"/>
      <c r="EFR129" s="132"/>
      <c r="EFS129" s="132"/>
      <c r="EFT129" s="132"/>
      <c r="EFU129" s="132"/>
      <c r="EFV129" s="132"/>
      <c r="EFW129" s="132"/>
      <c r="EFX129" s="132"/>
      <c r="EFY129" s="132"/>
      <c r="EFZ129" s="132"/>
      <c r="EGA129" s="132"/>
      <c r="EGB129" s="132"/>
      <c r="EGC129" s="135"/>
      <c r="EGD129" s="132"/>
      <c r="EGE129" s="132"/>
      <c r="EGF129" s="132"/>
      <c r="EGG129" s="132"/>
      <c r="EGH129" s="132"/>
      <c r="EGI129" s="132"/>
      <c r="EGJ129" s="132"/>
      <c r="EGK129" s="132"/>
      <c r="EGL129" s="132"/>
      <c r="EGM129" s="132"/>
      <c r="EGN129" s="132"/>
      <c r="EGO129" s="132"/>
      <c r="EGP129" s="132"/>
      <c r="EGQ129" s="132"/>
      <c r="EGR129" s="132"/>
      <c r="EGS129" s="132"/>
      <c r="EGT129" s="132"/>
      <c r="EGU129" s="135"/>
      <c r="EGV129" s="132"/>
      <c r="EGW129" s="132"/>
      <c r="EGX129" s="132"/>
      <c r="EGY129" s="132"/>
      <c r="EGZ129" s="132"/>
      <c r="EHA129" s="132"/>
      <c r="EHB129" s="132"/>
      <c r="EHC129" s="132"/>
      <c r="EHD129" s="132"/>
      <c r="EHE129" s="132"/>
      <c r="EHF129" s="132"/>
      <c r="EHG129" s="132"/>
      <c r="EHH129" s="132"/>
      <c r="EHI129" s="132"/>
      <c r="EHJ129" s="132"/>
      <c r="EHK129" s="132"/>
      <c r="EHL129" s="132"/>
      <c r="EHM129" s="135"/>
      <c r="EHN129" s="132"/>
      <c r="EHO129" s="132"/>
      <c r="EHP129" s="132"/>
      <c r="EHQ129" s="132"/>
      <c r="EHR129" s="132"/>
      <c r="EHS129" s="132"/>
      <c r="EHT129" s="132"/>
      <c r="EHU129" s="132"/>
      <c r="EHV129" s="132"/>
      <c r="EHW129" s="132"/>
      <c r="EHX129" s="132"/>
      <c r="EHY129" s="132"/>
      <c r="EHZ129" s="132"/>
      <c r="EIA129" s="132"/>
      <c r="EIB129" s="132"/>
      <c r="EIC129" s="132"/>
      <c r="EID129" s="132"/>
      <c r="EIE129" s="135"/>
      <c r="EIF129" s="132"/>
      <c r="EIG129" s="132"/>
      <c r="EIH129" s="132"/>
      <c r="EII129" s="132"/>
      <c r="EIJ129" s="132"/>
      <c r="EIK129" s="132"/>
      <c r="EIL129" s="132"/>
      <c r="EIM129" s="132"/>
      <c r="EIN129" s="132"/>
      <c r="EIO129" s="132"/>
      <c r="EIP129" s="132"/>
      <c r="EIQ129" s="132"/>
      <c r="EIR129" s="132"/>
      <c r="EIS129" s="132"/>
      <c r="EIT129" s="132"/>
      <c r="EIU129" s="132"/>
      <c r="EIV129" s="132"/>
      <c r="EIW129" s="135"/>
      <c r="EIX129" s="132"/>
      <c r="EIY129" s="132"/>
      <c r="EIZ129" s="132"/>
      <c r="EJA129" s="132"/>
      <c r="EJB129" s="132"/>
      <c r="EJC129" s="132"/>
      <c r="EJD129" s="132"/>
      <c r="EJE129" s="132"/>
      <c r="EJF129" s="132"/>
      <c r="EJG129" s="132"/>
      <c r="EJH129" s="132"/>
      <c r="EJI129" s="132"/>
      <c r="EJJ129" s="132"/>
      <c r="EJK129" s="132"/>
      <c r="EJL129" s="132"/>
      <c r="EJM129" s="132"/>
      <c r="EJN129" s="132"/>
      <c r="EJO129" s="135"/>
      <c r="EJP129" s="132"/>
      <c r="EJQ129" s="132"/>
      <c r="EJR129" s="132"/>
      <c r="EJS129" s="132"/>
      <c r="EJT129" s="132"/>
      <c r="EJU129" s="132"/>
      <c r="EJV129" s="132"/>
      <c r="EJW129" s="132"/>
      <c r="EJX129" s="132"/>
      <c r="EJY129" s="132"/>
      <c r="EJZ129" s="132"/>
      <c r="EKA129" s="132"/>
      <c r="EKB129" s="132"/>
      <c r="EKC129" s="132"/>
      <c r="EKD129" s="132"/>
      <c r="EKE129" s="132"/>
      <c r="EKF129" s="132"/>
      <c r="EKG129" s="135"/>
      <c r="EKH129" s="132"/>
      <c r="EKI129" s="132"/>
      <c r="EKJ129" s="132"/>
      <c r="EKK129" s="132"/>
      <c r="EKL129" s="132"/>
      <c r="EKM129" s="132"/>
      <c r="EKN129" s="132"/>
      <c r="EKO129" s="132"/>
      <c r="EKP129" s="132"/>
      <c r="EKQ129" s="132"/>
      <c r="EKR129" s="132"/>
      <c r="EKS129" s="132"/>
      <c r="EKT129" s="132"/>
      <c r="EKU129" s="132"/>
      <c r="EKV129" s="132"/>
      <c r="EKW129" s="132"/>
      <c r="EKX129" s="132"/>
      <c r="EKY129" s="135"/>
      <c r="EKZ129" s="132"/>
      <c r="ELA129" s="132"/>
      <c r="ELB129" s="132"/>
      <c r="ELC129" s="132"/>
      <c r="ELD129" s="132"/>
      <c r="ELE129" s="132"/>
      <c r="ELF129" s="132"/>
      <c r="ELG129" s="132"/>
      <c r="ELH129" s="132"/>
      <c r="ELI129" s="132"/>
      <c r="ELJ129" s="132"/>
      <c r="ELK129" s="132"/>
      <c r="ELL129" s="132"/>
      <c r="ELM129" s="132"/>
      <c r="ELN129" s="132"/>
      <c r="ELO129" s="132"/>
      <c r="ELP129" s="132"/>
      <c r="ELQ129" s="135"/>
      <c r="ELR129" s="132"/>
      <c r="ELS129" s="132"/>
      <c r="ELT129" s="132"/>
      <c r="ELU129" s="132"/>
      <c r="ELV129" s="132"/>
      <c r="ELW129" s="132"/>
      <c r="ELX129" s="132"/>
      <c r="ELY129" s="132"/>
      <c r="ELZ129" s="132"/>
      <c r="EMA129" s="132"/>
      <c r="EMB129" s="132"/>
      <c r="EMC129" s="132"/>
      <c r="EMD129" s="132"/>
      <c r="EME129" s="132"/>
      <c r="EMF129" s="132"/>
      <c r="EMG129" s="132"/>
      <c r="EMH129" s="132"/>
      <c r="EMI129" s="135"/>
      <c r="EMJ129" s="132"/>
      <c r="EMK129" s="132"/>
      <c r="EML129" s="132"/>
      <c r="EMM129" s="132"/>
      <c r="EMN129" s="132"/>
      <c r="EMO129" s="132"/>
      <c r="EMP129" s="132"/>
      <c r="EMQ129" s="132"/>
      <c r="EMR129" s="132"/>
      <c r="EMS129" s="132"/>
      <c r="EMT129" s="132"/>
      <c r="EMU129" s="132"/>
      <c r="EMV129" s="132"/>
      <c r="EMW129" s="132"/>
      <c r="EMX129" s="132"/>
      <c r="EMY129" s="132"/>
      <c r="EMZ129" s="132"/>
      <c r="ENA129" s="135"/>
      <c r="ENB129" s="132"/>
      <c r="ENC129" s="132"/>
      <c r="END129" s="132"/>
      <c r="ENE129" s="132"/>
      <c r="ENF129" s="132"/>
      <c r="ENG129" s="132"/>
      <c r="ENH129" s="132"/>
      <c r="ENI129" s="132"/>
      <c r="ENJ129" s="132"/>
      <c r="ENK129" s="132"/>
      <c r="ENL129" s="132"/>
      <c r="ENM129" s="132"/>
      <c r="ENN129" s="132"/>
      <c r="ENO129" s="132"/>
      <c r="ENP129" s="132"/>
      <c r="ENQ129" s="132"/>
      <c r="ENR129" s="132"/>
      <c r="ENS129" s="135"/>
      <c r="ENT129" s="132"/>
      <c r="ENU129" s="132"/>
      <c r="ENV129" s="132"/>
      <c r="ENW129" s="132"/>
      <c r="ENX129" s="132"/>
      <c r="ENY129" s="132"/>
      <c r="ENZ129" s="132"/>
      <c r="EOA129" s="132"/>
      <c r="EOB129" s="132"/>
      <c r="EOC129" s="132"/>
      <c r="EOD129" s="132"/>
      <c r="EOE129" s="132"/>
      <c r="EOF129" s="132"/>
      <c r="EOG129" s="132"/>
      <c r="EOH129" s="132"/>
      <c r="EOI129" s="132"/>
      <c r="EOJ129" s="132"/>
      <c r="EOK129" s="135"/>
      <c r="EOL129" s="132"/>
      <c r="EOM129" s="132"/>
      <c r="EON129" s="132"/>
      <c r="EOO129" s="132"/>
      <c r="EOP129" s="132"/>
      <c r="EOQ129" s="132"/>
      <c r="EOR129" s="132"/>
      <c r="EOS129" s="132"/>
      <c r="EOT129" s="132"/>
      <c r="EOU129" s="132"/>
      <c r="EOV129" s="132"/>
      <c r="EOW129" s="132"/>
      <c r="EOX129" s="132"/>
      <c r="EOY129" s="132"/>
      <c r="EOZ129" s="132"/>
      <c r="EPA129" s="132"/>
      <c r="EPB129" s="132"/>
      <c r="EPC129" s="135"/>
      <c r="EPD129" s="132"/>
      <c r="EPE129" s="132"/>
      <c r="EPF129" s="132"/>
      <c r="EPG129" s="132"/>
      <c r="EPH129" s="132"/>
      <c r="EPI129" s="132"/>
      <c r="EPJ129" s="132"/>
      <c r="EPK129" s="132"/>
      <c r="EPL129" s="132"/>
      <c r="EPM129" s="132"/>
      <c r="EPN129" s="132"/>
      <c r="EPO129" s="132"/>
      <c r="EPP129" s="132"/>
      <c r="EPQ129" s="132"/>
      <c r="EPR129" s="132"/>
      <c r="EPS129" s="132"/>
      <c r="EPT129" s="132"/>
      <c r="EPU129" s="135"/>
      <c r="EPV129" s="132"/>
      <c r="EPW129" s="132"/>
      <c r="EPX129" s="132"/>
      <c r="EPY129" s="132"/>
      <c r="EPZ129" s="132"/>
      <c r="EQA129" s="132"/>
      <c r="EQB129" s="132"/>
      <c r="EQC129" s="132"/>
      <c r="EQD129" s="132"/>
      <c r="EQE129" s="132"/>
      <c r="EQF129" s="132"/>
      <c r="EQG129" s="132"/>
      <c r="EQH129" s="132"/>
      <c r="EQI129" s="132"/>
      <c r="EQJ129" s="132"/>
      <c r="EQK129" s="132"/>
      <c r="EQL129" s="132"/>
      <c r="EQM129" s="135"/>
      <c r="EQN129" s="132"/>
      <c r="EQO129" s="132"/>
      <c r="EQP129" s="132"/>
      <c r="EQQ129" s="132"/>
      <c r="EQR129" s="132"/>
      <c r="EQS129" s="132"/>
      <c r="EQT129" s="132"/>
      <c r="EQU129" s="132"/>
      <c r="EQV129" s="132"/>
      <c r="EQW129" s="132"/>
      <c r="EQX129" s="132"/>
      <c r="EQY129" s="132"/>
      <c r="EQZ129" s="132"/>
      <c r="ERA129" s="132"/>
      <c r="ERB129" s="132"/>
      <c r="ERC129" s="132"/>
      <c r="ERD129" s="132"/>
      <c r="ERE129" s="135"/>
      <c r="ERF129" s="132"/>
      <c r="ERG129" s="132"/>
      <c r="ERH129" s="132"/>
      <c r="ERI129" s="132"/>
      <c r="ERJ129" s="132"/>
      <c r="ERK129" s="132"/>
      <c r="ERL129" s="132"/>
      <c r="ERM129" s="132"/>
      <c r="ERN129" s="132"/>
      <c r="ERO129" s="132"/>
      <c r="ERP129" s="132"/>
      <c r="ERQ129" s="132"/>
      <c r="ERR129" s="132"/>
      <c r="ERS129" s="132"/>
      <c r="ERT129" s="132"/>
      <c r="ERU129" s="132"/>
      <c r="ERV129" s="132"/>
      <c r="ERW129" s="135"/>
      <c r="ERX129" s="132"/>
      <c r="ERY129" s="132"/>
      <c r="ERZ129" s="132"/>
      <c r="ESA129" s="132"/>
      <c r="ESB129" s="132"/>
      <c r="ESC129" s="132"/>
      <c r="ESD129" s="132"/>
      <c r="ESE129" s="132"/>
      <c r="ESF129" s="132"/>
      <c r="ESG129" s="132"/>
      <c r="ESH129" s="132"/>
      <c r="ESI129" s="132"/>
      <c r="ESJ129" s="132"/>
      <c r="ESK129" s="132"/>
      <c r="ESL129" s="132"/>
      <c r="ESM129" s="132"/>
      <c r="ESN129" s="132"/>
      <c r="ESO129" s="135"/>
      <c r="ESP129" s="132"/>
      <c r="ESQ129" s="132"/>
      <c r="ESR129" s="132"/>
      <c r="ESS129" s="132"/>
      <c r="EST129" s="132"/>
      <c r="ESU129" s="132"/>
      <c r="ESV129" s="132"/>
      <c r="ESW129" s="132"/>
      <c r="ESX129" s="132"/>
      <c r="ESY129" s="132"/>
      <c r="ESZ129" s="132"/>
      <c r="ETA129" s="132"/>
      <c r="ETB129" s="132"/>
      <c r="ETC129" s="132"/>
      <c r="ETD129" s="132"/>
      <c r="ETE129" s="132"/>
      <c r="ETF129" s="132"/>
      <c r="ETG129" s="135"/>
      <c r="ETH129" s="132"/>
      <c r="ETI129" s="132"/>
      <c r="ETJ129" s="132"/>
      <c r="ETK129" s="132"/>
      <c r="ETL129" s="132"/>
      <c r="ETM129" s="132"/>
      <c r="ETN129" s="132"/>
      <c r="ETO129" s="132"/>
      <c r="ETP129" s="132"/>
      <c r="ETQ129" s="132"/>
      <c r="ETR129" s="132"/>
      <c r="ETS129" s="132"/>
      <c r="ETT129" s="132"/>
      <c r="ETU129" s="132"/>
      <c r="ETV129" s="132"/>
      <c r="ETW129" s="132"/>
      <c r="ETX129" s="132"/>
      <c r="ETY129" s="135"/>
      <c r="ETZ129" s="132"/>
      <c r="EUA129" s="132"/>
      <c r="EUB129" s="132"/>
      <c r="EUC129" s="132"/>
      <c r="EUD129" s="132"/>
      <c r="EUE129" s="132"/>
      <c r="EUF129" s="132"/>
      <c r="EUG129" s="132"/>
      <c r="EUH129" s="132"/>
      <c r="EUI129" s="132"/>
      <c r="EUJ129" s="132"/>
      <c r="EUK129" s="132"/>
      <c r="EUL129" s="132"/>
      <c r="EUM129" s="132"/>
      <c r="EUN129" s="132"/>
      <c r="EUO129" s="132"/>
      <c r="EUP129" s="132"/>
      <c r="EUQ129" s="135"/>
      <c r="EUR129" s="132"/>
      <c r="EUS129" s="132"/>
      <c r="EUT129" s="132"/>
      <c r="EUU129" s="132"/>
      <c r="EUV129" s="132"/>
      <c r="EUW129" s="132"/>
      <c r="EUX129" s="132"/>
      <c r="EUY129" s="132"/>
      <c r="EUZ129" s="132"/>
      <c r="EVA129" s="132"/>
      <c r="EVB129" s="132"/>
      <c r="EVC129" s="132"/>
      <c r="EVD129" s="132"/>
      <c r="EVE129" s="132"/>
      <c r="EVF129" s="132"/>
      <c r="EVG129" s="132"/>
      <c r="EVH129" s="132"/>
      <c r="EVI129" s="135"/>
      <c r="EVJ129" s="132"/>
      <c r="EVK129" s="132"/>
      <c r="EVL129" s="132"/>
      <c r="EVM129" s="132"/>
      <c r="EVN129" s="132"/>
      <c r="EVO129" s="132"/>
      <c r="EVP129" s="132"/>
      <c r="EVQ129" s="132"/>
      <c r="EVR129" s="132"/>
      <c r="EVS129" s="132"/>
      <c r="EVT129" s="132"/>
      <c r="EVU129" s="132"/>
      <c r="EVV129" s="132"/>
      <c r="EVW129" s="132"/>
      <c r="EVX129" s="132"/>
      <c r="EVY129" s="132"/>
      <c r="EVZ129" s="132"/>
      <c r="EWA129" s="135"/>
      <c r="EWB129" s="132"/>
      <c r="EWC129" s="132"/>
      <c r="EWD129" s="132"/>
      <c r="EWE129" s="132"/>
      <c r="EWF129" s="132"/>
      <c r="EWG129" s="132"/>
      <c r="EWH129" s="132"/>
      <c r="EWI129" s="132"/>
      <c r="EWJ129" s="132"/>
      <c r="EWK129" s="132"/>
      <c r="EWL129" s="132"/>
      <c r="EWM129" s="132"/>
      <c r="EWN129" s="132"/>
      <c r="EWO129" s="132"/>
      <c r="EWP129" s="132"/>
      <c r="EWQ129" s="132"/>
      <c r="EWR129" s="132"/>
      <c r="EWS129" s="135"/>
      <c r="EWT129" s="132"/>
      <c r="EWU129" s="132"/>
      <c r="EWV129" s="132"/>
      <c r="EWW129" s="132"/>
      <c r="EWX129" s="132"/>
      <c r="EWY129" s="132"/>
      <c r="EWZ129" s="132"/>
      <c r="EXA129" s="132"/>
      <c r="EXB129" s="132"/>
      <c r="EXC129" s="132"/>
      <c r="EXD129" s="132"/>
      <c r="EXE129" s="132"/>
      <c r="EXF129" s="132"/>
      <c r="EXG129" s="132"/>
      <c r="EXH129" s="132"/>
      <c r="EXI129" s="132"/>
      <c r="EXJ129" s="132"/>
      <c r="EXK129" s="135"/>
      <c r="EXL129" s="132"/>
      <c r="EXM129" s="132"/>
      <c r="EXN129" s="132"/>
      <c r="EXO129" s="132"/>
      <c r="EXP129" s="132"/>
      <c r="EXQ129" s="132"/>
      <c r="EXR129" s="132"/>
      <c r="EXS129" s="132"/>
      <c r="EXT129" s="132"/>
      <c r="EXU129" s="132"/>
      <c r="EXV129" s="132"/>
      <c r="EXW129" s="132"/>
      <c r="EXX129" s="132"/>
      <c r="EXY129" s="132"/>
      <c r="EXZ129" s="132"/>
      <c r="EYA129" s="132"/>
      <c r="EYB129" s="132"/>
      <c r="EYC129" s="135"/>
      <c r="EYD129" s="132"/>
      <c r="EYE129" s="132"/>
      <c r="EYF129" s="132"/>
      <c r="EYG129" s="132"/>
      <c r="EYH129" s="132"/>
      <c r="EYI129" s="132"/>
      <c r="EYJ129" s="132"/>
      <c r="EYK129" s="132"/>
      <c r="EYL129" s="132"/>
      <c r="EYM129" s="132"/>
      <c r="EYN129" s="132"/>
      <c r="EYO129" s="132"/>
      <c r="EYP129" s="132"/>
      <c r="EYQ129" s="132"/>
      <c r="EYR129" s="132"/>
      <c r="EYS129" s="132"/>
      <c r="EYT129" s="132"/>
      <c r="EYU129" s="135"/>
      <c r="EYV129" s="132"/>
      <c r="EYW129" s="132"/>
      <c r="EYX129" s="132"/>
      <c r="EYY129" s="132"/>
      <c r="EYZ129" s="132"/>
      <c r="EZA129" s="132"/>
      <c r="EZB129" s="132"/>
      <c r="EZC129" s="132"/>
      <c r="EZD129" s="132"/>
      <c r="EZE129" s="132"/>
      <c r="EZF129" s="132"/>
      <c r="EZG129" s="132"/>
      <c r="EZH129" s="132"/>
      <c r="EZI129" s="132"/>
      <c r="EZJ129" s="132"/>
      <c r="EZK129" s="132"/>
      <c r="EZL129" s="132"/>
      <c r="EZM129" s="135"/>
      <c r="EZN129" s="132"/>
      <c r="EZO129" s="132"/>
      <c r="EZP129" s="132"/>
      <c r="EZQ129" s="132"/>
      <c r="EZR129" s="132"/>
      <c r="EZS129" s="132"/>
      <c r="EZT129" s="132"/>
      <c r="EZU129" s="132"/>
      <c r="EZV129" s="132"/>
      <c r="EZW129" s="132"/>
      <c r="EZX129" s="132"/>
      <c r="EZY129" s="132"/>
      <c r="EZZ129" s="132"/>
      <c r="FAA129" s="132"/>
      <c r="FAB129" s="132"/>
      <c r="FAC129" s="132"/>
      <c r="FAD129" s="132"/>
      <c r="FAE129" s="135"/>
      <c r="FAF129" s="132"/>
      <c r="FAG129" s="132"/>
      <c r="FAH129" s="132"/>
      <c r="FAI129" s="132"/>
      <c r="FAJ129" s="132"/>
      <c r="FAK129" s="132"/>
      <c r="FAL129" s="132"/>
      <c r="FAM129" s="132"/>
      <c r="FAN129" s="132"/>
      <c r="FAO129" s="132"/>
      <c r="FAP129" s="132"/>
      <c r="FAQ129" s="132"/>
      <c r="FAR129" s="132"/>
      <c r="FAS129" s="132"/>
      <c r="FAT129" s="132"/>
      <c r="FAU129" s="132"/>
      <c r="FAV129" s="132"/>
      <c r="FAW129" s="135"/>
      <c r="FAX129" s="132"/>
      <c r="FAY129" s="132"/>
      <c r="FAZ129" s="132"/>
      <c r="FBA129" s="132"/>
      <c r="FBB129" s="132"/>
      <c r="FBC129" s="132"/>
      <c r="FBD129" s="132"/>
      <c r="FBE129" s="132"/>
      <c r="FBF129" s="132"/>
      <c r="FBG129" s="132"/>
      <c r="FBH129" s="132"/>
      <c r="FBI129" s="132"/>
      <c r="FBJ129" s="132"/>
      <c r="FBK129" s="132"/>
      <c r="FBL129" s="132"/>
      <c r="FBM129" s="132"/>
      <c r="FBN129" s="132"/>
      <c r="FBO129" s="135"/>
      <c r="FBP129" s="132"/>
      <c r="FBQ129" s="132"/>
      <c r="FBR129" s="132"/>
      <c r="FBS129" s="132"/>
      <c r="FBT129" s="132"/>
      <c r="FBU129" s="132"/>
      <c r="FBV129" s="132"/>
      <c r="FBW129" s="132"/>
      <c r="FBX129" s="132"/>
      <c r="FBY129" s="132"/>
      <c r="FBZ129" s="132"/>
      <c r="FCA129" s="132"/>
      <c r="FCB129" s="132"/>
      <c r="FCC129" s="132"/>
      <c r="FCD129" s="132"/>
      <c r="FCE129" s="132"/>
      <c r="FCF129" s="132"/>
      <c r="FCG129" s="135"/>
      <c r="FCH129" s="132"/>
      <c r="FCI129" s="132"/>
      <c r="FCJ129" s="132"/>
      <c r="FCK129" s="132"/>
      <c r="FCL129" s="132"/>
      <c r="FCM129" s="132"/>
      <c r="FCN129" s="132"/>
      <c r="FCO129" s="132"/>
      <c r="FCP129" s="132"/>
      <c r="FCQ129" s="132"/>
      <c r="FCR129" s="132"/>
      <c r="FCS129" s="132"/>
      <c r="FCT129" s="132"/>
      <c r="FCU129" s="132"/>
      <c r="FCV129" s="132"/>
      <c r="FCW129" s="132"/>
      <c r="FCX129" s="132"/>
      <c r="FCY129" s="135"/>
      <c r="FCZ129" s="132"/>
      <c r="FDA129" s="132"/>
      <c r="FDB129" s="132"/>
      <c r="FDC129" s="132"/>
      <c r="FDD129" s="132"/>
      <c r="FDE129" s="132"/>
      <c r="FDF129" s="132"/>
      <c r="FDG129" s="132"/>
      <c r="FDH129" s="132"/>
      <c r="FDI129" s="132"/>
      <c r="FDJ129" s="132"/>
      <c r="FDK129" s="132"/>
      <c r="FDL129" s="132"/>
      <c r="FDM129" s="132"/>
      <c r="FDN129" s="132"/>
      <c r="FDO129" s="132"/>
      <c r="FDP129" s="132"/>
      <c r="FDQ129" s="135"/>
      <c r="FDR129" s="132"/>
      <c r="FDS129" s="132"/>
      <c r="FDT129" s="132"/>
      <c r="FDU129" s="132"/>
      <c r="FDV129" s="132"/>
      <c r="FDW129" s="132"/>
      <c r="FDX129" s="132"/>
      <c r="FDY129" s="132"/>
      <c r="FDZ129" s="132"/>
      <c r="FEA129" s="132"/>
      <c r="FEB129" s="132"/>
      <c r="FEC129" s="132"/>
      <c r="FED129" s="132"/>
      <c r="FEE129" s="132"/>
      <c r="FEF129" s="132"/>
      <c r="FEG129" s="132"/>
      <c r="FEH129" s="132"/>
      <c r="FEI129" s="135"/>
      <c r="FEJ129" s="132"/>
      <c r="FEK129" s="132"/>
      <c r="FEL129" s="132"/>
      <c r="FEM129" s="132"/>
      <c r="FEN129" s="132"/>
      <c r="FEO129" s="132"/>
      <c r="FEP129" s="132"/>
      <c r="FEQ129" s="132"/>
      <c r="FER129" s="132"/>
      <c r="FES129" s="132"/>
      <c r="FET129" s="132"/>
      <c r="FEU129" s="132"/>
      <c r="FEV129" s="132"/>
      <c r="FEW129" s="132"/>
      <c r="FEX129" s="132"/>
      <c r="FEY129" s="132"/>
      <c r="FEZ129" s="132"/>
      <c r="FFA129" s="135"/>
      <c r="FFB129" s="132"/>
      <c r="FFC129" s="132"/>
      <c r="FFD129" s="132"/>
      <c r="FFE129" s="132"/>
      <c r="FFF129" s="132"/>
      <c r="FFG129" s="132"/>
      <c r="FFH129" s="132"/>
      <c r="FFI129" s="132"/>
      <c r="FFJ129" s="132"/>
      <c r="FFK129" s="132"/>
      <c r="FFL129" s="132"/>
      <c r="FFM129" s="132"/>
      <c r="FFN129" s="132"/>
      <c r="FFO129" s="132"/>
      <c r="FFP129" s="132"/>
      <c r="FFQ129" s="132"/>
      <c r="FFR129" s="132"/>
      <c r="FFS129" s="135"/>
      <c r="FFT129" s="132"/>
      <c r="FFU129" s="132"/>
      <c r="FFV129" s="132"/>
      <c r="FFW129" s="132"/>
      <c r="FFX129" s="132"/>
      <c r="FFY129" s="132"/>
      <c r="FFZ129" s="132"/>
      <c r="FGA129" s="132"/>
      <c r="FGB129" s="132"/>
      <c r="FGC129" s="132"/>
      <c r="FGD129" s="132"/>
      <c r="FGE129" s="132"/>
      <c r="FGF129" s="132"/>
      <c r="FGG129" s="132"/>
      <c r="FGH129" s="132"/>
      <c r="FGI129" s="132"/>
      <c r="FGJ129" s="132"/>
      <c r="FGK129" s="135"/>
      <c r="FGL129" s="132"/>
      <c r="FGM129" s="132"/>
      <c r="FGN129" s="132"/>
      <c r="FGO129" s="132"/>
      <c r="FGP129" s="132"/>
      <c r="FGQ129" s="132"/>
      <c r="FGR129" s="132"/>
      <c r="FGS129" s="132"/>
      <c r="FGT129" s="132"/>
      <c r="FGU129" s="132"/>
      <c r="FGV129" s="132"/>
      <c r="FGW129" s="132"/>
      <c r="FGX129" s="132"/>
      <c r="FGY129" s="132"/>
      <c r="FGZ129" s="132"/>
      <c r="FHA129" s="132"/>
      <c r="FHB129" s="132"/>
      <c r="FHC129" s="135"/>
      <c r="FHD129" s="132"/>
      <c r="FHE129" s="132"/>
      <c r="FHF129" s="132"/>
      <c r="FHG129" s="132"/>
      <c r="FHH129" s="132"/>
      <c r="FHI129" s="132"/>
      <c r="FHJ129" s="132"/>
      <c r="FHK129" s="132"/>
      <c r="FHL129" s="132"/>
      <c r="FHM129" s="132"/>
      <c r="FHN129" s="132"/>
      <c r="FHO129" s="132"/>
      <c r="FHP129" s="132"/>
      <c r="FHQ129" s="132"/>
      <c r="FHR129" s="132"/>
      <c r="FHS129" s="132"/>
      <c r="FHT129" s="132"/>
      <c r="FHU129" s="135"/>
      <c r="FHV129" s="132"/>
      <c r="FHW129" s="132"/>
      <c r="FHX129" s="132"/>
      <c r="FHY129" s="132"/>
      <c r="FHZ129" s="132"/>
      <c r="FIA129" s="132"/>
      <c r="FIB129" s="132"/>
      <c r="FIC129" s="132"/>
      <c r="FID129" s="132"/>
      <c r="FIE129" s="132"/>
      <c r="FIF129" s="132"/>
      <c r="FIG129" s="132"/>
      <c r="FIH129" s="132"/>
      <c r="FII129" s="132"/>
      <c r="FIJ129" s="132"/>
      <c r="FIK129" s="132"/>
      <c r="FIL129" s="132"/>
      <c r="FIM129" s="135"/>
      <c r="FIN129" s="132"/>
      <c r="FIO129" s="132"/>
      <c r="FIP129" s="132"/>
      <c r="FIQ129" s="132"/>
      <c r="FIR129" s="132"/>
      <c r="FIS129" s="132"/>
      <c r="FIT129" s="132"/>
      <c r="FIU129" s="132"/>
      <c r="FIV129" s="132"/>
      <c r="FIW129" s="132"/>
      <c r="FIX129" s="132"/>
      <c r="FIY129" s="132"/>
      <c r="FIZ129" s="132"/>
      <c r="FJA129" s="132"/>
      <c r="FJB129" s="132"/>
      <c r="FJC129" s="132"/>
      <c r="FJD129" s="132"/>
      <c r="FJE129" s="135"/>
      <c r="FJF129" s="132"/>
      <c r="FJG129" s="132"/>
      <c r="FJH129" s="132"/>
      <c r="FJI129" s="132"/>
      <c r="FJJ129" s="132"/>
      <c r="FJK129" s="132"/>
      <c r="FJL129" s="132"/>
      <c r="FJM129" s="132"/>
      <c r="FJN129" s="132"/>
      <c r="FJO129" s="132"/>
      <c r="FJP129" s="132"/>
      <c r="FJQ129" s="132"/>
      <c r="FJR129" s="132"/>
      <c r="FJS129" s="132"/>
      <c r="FJT129" s="132"/>
      <c r="FJU129" s="132"/>
      <c r="FJV129" s="132"/>
      <c r="FJW129" s="135"/>
      <c r="FJX129" s="132"/>
      <c r="FJY129" s="132"/>
      <c r="FJZ129" s="132"/>
      <c r="FKA129" s="132"/>
      <c r="FKB129" s="132"/>
      <c r="FKC129" s="132"/>
      <c r="FKD129" s="132"/>
      <c r="FKE129" s="132"/>
      <c r="FKF129" s="132"/>
      <c r="FKG129" s="132"/>
      <c r="FKH129" s="132"/>
      <c r="FKI129" s="132"/>
      <c r="FKJ129" s="132"/>
      <c r="FKK129" s="132"/>
      <c r="FKL129" s="132"/>
      <c r="FKM129" s="132"/>
      <c r="FKN129" s="132"/>
      <c r="FKO129" s="135"/>
      <c r="FKP129" s="132"/>
      <c r="FKQ129" s="132"/>
      <c r="FKR129" s="132"/>
      <c r="FKS129" s="132"/>
      <c r="FKT129" s="132"/>
      <c r="FKU129" s="132"/>
      <c r="FKV129" s="132"/>
      <c r="FKW129" s="132"/>
      <c r="FKX129" s="132"/>
      <c r="FKY129" s="132"/>
      <c r="FKZ129" s="132"/>
      <c r="FLA129" s="132"/>
      <c r="FLB129" s="132"/>
      <c r="FLC129" s="132"/>
      <c r="FLD129" s="132"/>
      <c r="FLE129" s="132"/>
      <c r="FLF129" s="132"/>
      <c r="FLG129" s="135"/>
      <c r="FLH129" s="132"/>
      <c r="FLI129" s="132"/>
      <c r="FLJ129" s="132"/>
      <c r="FLK129" s="132"/>
      <c r="FLL129" s="132"/>
      <c r="FLM129" s="132"/>
      <c r="FLN129" s="132"/>
      <c r="FLO129" s="132"/>
      <c r="FLP129" s="132"/>
      <c r="FLQ129" s="132"/>
      <c r="FLR129" s="132"/>
      <c r="FLS129" s="132"/>
      <c r="FLT129" s="132"/>
      <c r="FLU129" s="132"/>
      <c r="FLV129" s="132"/>
      <c r="FLW129" s="132"/>
      <c r="FLX129" s="132"/>
      <c r="FLY129" s="135"/>
      <c r="FLZ129" s="132"/>
      <c r="FMA129" s="132"/>
      <c r="FMB129" s="132"/>
      <c r="FMC129" s="132"/>
      <c r="FMD129" s="132"/>
      <c r="FME129" s="132"/>
      <c r="FMF129" s="132"/>
      <c r="FMG129" s="132"/>
      <c r="FMH129" s="132"/>
      <c r="FMI129" s="132"/>
      <c r="FMJ129" s="132"/>
      <c r="FMK129" s="132"/>
      <c r="FML129" s="132"/>
      <c r="FMM129" s="132"/>
      <c r="FMN129" s="132"/>
      <c r="FMO129" s="132"/>
      <c r="FMP129" s="132"/>
      <c r="FMQ129" s="135"/>
      <c r="FMR129" s="132"/>
      <c r="FMS129" s="132"/>
      <c r="FMT129" s="132"/>
      <c r="FMU129" s="132"/>
      <c r="FMV129" s="132"/>
      <c r="FMW129" s="132"/>
      <c r="FMX129" s="132"/>
      <c r="FMY129" s="132"/>
      <c r="FMZ129" s="132"/>
      <c r="FNA129" s="132"/>
      <c r="FNB129" s="132"/>
      <c r="FNC129" s="132"/>
      <c r="FND129" s="132"/>
      <c r="FNE129" s="132"/>
      <c r="FNF129" s="132"/>
      <c r="FNG129" s="132"/>
      <c r="FNH129" s="132"/>
      <c r="FNI129" s="135"/>
      <c r="FNJ129" s="132"/>
      <c r="FNK129" s="132"/>
      <c r="FNL129" s="132"/>
      <c r="FNM129" s="132"/>
      <c r="FNN129" s="132"/>
      <c r="FNO129" s="132"/>
      <c r="FNP129" s="132"/>
      <c r="FNQ129" s="132"/>
      <c r="FNR129" s="132"/>
      <c r="FNS129" s="132"/>
      <c r="FNT129" s="132"/>
      <c r="FNU129" s="132"/>
      <c r="FNV129" s="132"/>
      <c r="FNW129" s="132"/>
      <c r="FNX129" s="132"/>
      <c r="FNY129" s="132"/>
      <c r="FNZ129" s="132"/>
      <c r="FOA129" s="135"/>
      <c r="FOB129" s="132"/>
      <c r="FOC129" s="132"/>
      <c r="FOD129" s="132"/>
      <c r="FOE129" s="132"/>
      <c r="FOF129" s="132"/>
      <c r="FOG129" s="132"/>
      <c r="FOH129" s="132"/>
      <c r="FOI129" s="132"/>
      <c r="FOJ129" s="132"/>
      <c r="FOK129" s="132"/>
      <c r="FOL129" s="132"/>
      <c r="FOM129" s="132"/>
      <c r="FON129" s="132"/>
      <c r="FOO129" s="132"/>
      <c r="FOP129" s="132"/>
      <c r="FOQ129" s="132"/>
      <c r="FOR129" s="132"/>
      <c r="FOS129" s="135"/>
      <c r="FOT129" s="132"/>
      <c r="FOU129" s="132"/>
      <c r="FOV129" s="132"/>
      <c r="FOW129" s="132"/>
      <c r="FOX129" s="132"/>
      <c r="FOY129" s="132"/>
      <c r="FOZ129" s="132"/>
      <c r="FPA129" s="132"/>
      <c r="FPB129" s="132"/>
      <c r="FPC129" s="132"/>
      <c r="FPD129" s="132"/>
      <c r="FPE129" s="132"/>
      <c r="FPF129" s="132"/>
      <c r="FPG129" s="132"/>
      <c r="FPH129" s="132"/>
      <c r="FPI129" s="132"/>
      <c r="FPJ129" s="132"/>
      <c r="FPK129" s="135"/>
      <c r="FPL129" s="132"/>
      <c r="FPM129" s="132"/>
      <c r="FPN129" s="132"/>
      <c r="FPO129" s="132"/>
      <c r="FPP129" s="132"/>
      <c r="FPQ129" s="132"/>
      <c r="FPR129" s="132"/>
      <c r="FPS129" s="132"/>
      <c r="FPT129" s="132"/>
      <c r="FPU129" s="132"/>
      <c r="FPV129" s="132"/>
      <c r="FPW129" s="132"/>
      <c r="FPX129" s="132"/>
      <c r="FPY129" s="132"/>
      <c r="FPZ129" s="132"/>
      <c r="FQA129" s="132"/>
      <c r="FQB129" s="132"/>
      <c r="FQC129" s="135"/>
      <c r="FQD129" s="132"/>
      <c r="FQE129" s="132"/>
      <c r="FQF129" s="132"/>
      <c r="FQG129" s="132"/>
      <c r="FQH129" s="132"/>
      <c r="FQI129" s="132"/>
      <c r="FQJ129" s="132"/>
      <c r="FQK129" s="132"/>
      <c r="FQL129" s="132"/>
      <c r="FQM129" s="132"/>
      <c r="FQN129" s="132"/>
      <c r="FQO129" s="132"/>
      <c r="FQP129" s="132"/>
      <c r="FQQ129" s="132"/>
      <c r="FQR129" s="132"/>
      <c r="FQS129" s="132"/>
      <c r="FQT129" s="132"/>
      <c r="FQU129" s="135"/>
      <c r="FQV129" s="132"/>
      <c r="FQW129" s="132"/>
      <c r="FQX129" s="132"/>
      <c r="FQY129" s="132"/>
      <c r="FQZ129" s="132"/>
      <c r="FRA129" s="132"/>
      <c r="FRB129" s="132"/>
      <c r="FRC129" s="132"/>
      <c r="FRD129" s="132"/>
      <c r="FRE129" s="132"/>
      <c r="FRF129" s="132"/>
      <c r="FRG129" s="132"/>
      <c r="FRH129" s="132"/>
      <c r="FRI129" s="132"/>
      <c r="FRJ129" s="132"/>
      <c r="FRK129" s="132"/>
      <c r="FRL129" s="132"/>
      <c r="FRM129" s="135"/>
      <c r="FRN129" s="132"/>
      <c r="FRO129" s="132"/>
      <c r="FRP129" s="132"/>
      <c r="FRQ129" s="132"/>
      <c r="FRR129" s="132"/>
      <c r="FRS129" s="132"/>
      <c r="FRT129" s="132"/>
      <c r="FRU129" s="132"/>
      <c r="FRV129" s="132"/>
      <c r="FRW129" s="132"/>
      <c r="FRX129" s="132"/>
      <c r="FRY129" s="132"/>
      <c r="FRZ129" s="132"/>
      <c r="FSA129" s="132"/>
      <c r="FSB129" s="132"/>
      <c r="FSC129" s="132"/>
      <c r="FSD129" s="132"/>
      <c r="FSE129" s="135"/>
      <c r="FSF129" s="132"/>
      <c r="FSG129" s="132"/>
      <c r="FSH129" s="132"/>
      <c r="FSI129" s="132"/>
      <c r="FSJ129" s="132"/>
      <c r="FSK129" s="132"/>
      <c r="FSL129" s="132"/>
      <c r="FSM129" s="132"/>
      <c r="FSN129" s="132"/>
      <c r="FSO129" s="132"/>
      <c r="FSP129" s="132"/>
      <c r="FSQ129" s="132"/>
      <c r="FSR129" s="132"/>
      <c r="FSS129" s="132"/>
      <c r="FST129" s="132"/>
      <c r="FSU129" s="132"/>
      <c r="FSV129" s="132"/>
      <c r="FSW129" s="135"/>
      <c r="FSX129" s="132"/>
      <c r="FSY129" s="132"/>
      <c r="FSZ129" s="132"/>
      <c r="FTA129" s="132"/>
      <c r="FTB129" s="132"/>
      <c r="FTC129" s="132"/>
      <c r="FTD129" s="132"/>
      <c r="FTE129" s="132"/>
      <c r="FTF129" s="132"/>
      <c r="FTG129" s="132"/>
      <c r="FTH129" s="132"/>
      <c r="FTI129" s="132"/>
      <c r="FTJ129" s="132"/>
      <c r="FTK129" s="132"/>
      <c r="FTL129" s="132"/>
      <c r="FTM129" s="132"/>
      <c r="FTN129" s="132"/>
      <c r="FTO129" s="135"/>
      <c r="FTP129" s="132"/>
      <c r="FTQ129" s="132"/>
      <c r="FTR129" s="132"/>
      <c r="FTS129" s="132"/>
      <c r="FTT129" s="132"/>
      <c r="FTU129" s="132"/>
      <c r="FTV129" s="132"/>
      <c r="FTW129" s="132"/>
      <c r="FTX129" s="132"/>
      <c r="FTY129" s="132"/>
      <c r="FTZ129" s="132"/>
      <c r="FUA129" s="132"/>
      <c r="FUB129" s="132"/>
      <c r="FUC129" s="132"/>
      <c r="FUD129" s="132"/>
      <c r="FUE129" s="132"/>
      <c r="FUF129" s="132"/>
      <c r="FUG129" s="135"/>
      <c r="FUH129" s="132"/>
      <c r="FUI129" s="132"/>
      <c r="FUJ129" s="132"/>
      <c r="FUK129" s="132"/>
      <c r="FUL129" s="132"/>
      <c r="FUM129" s="132"/>
      <c r="FUN129" s="132"/>
      <c r="FUO129" s="132"/>
      <c r="FUP129" s="132"/>
      <c r="FUQ129" s="132"/>
      <c r="FUR129" s="132"/>
      <c r="FUS129" s="132"/>
      <c r="FUT129" s="132"/>
      <c r="FUU129" s="132"/>
      <c r="FUV129" s="132"/>
      <c r="FUW129" s="132"/>
      <c r="FUX129" s="132"/>
      <c r="FUY129" s="135"/>
      <c r="FUZ129" s="132"/>
      <c r="FVA129" s="132"/>
      <c r="FVB129" s="132"/>
      <c r="FVC129" s="132"/>
      <c r="FVD129" s="132"/>
      <c r="FVE129" s="132"/>
      <c r="FVF129" s="132"/>
      <c r="FVG129" s="132"/>
      <c r="FVH129" s="132"/>
      <c r="FVI129" s="132"/>
      <c r="FVJ129" s="132"/>
      <c r="FVK129" s="132"/>
      <c r="FVL129" s="132"/>
      <c r="FVM129" s="132"/>
      <c r="FVN129" s="132"/>
      <c r="FVO129" s="132"/>
      <c r="FVP129" s="132"/>
      <c r="FVQ129" s="135"/>
      <c r="FVR129" s="132"/>
      <c r="FVS129" s="132"/>
      <c r="FVT129" s="132"/>
      <c r="FVU129" s="132"/>
      <c r="FVV129" s="132"/>
      <c r="FVW129" s="132"/>
      <c r="FVX129" s="132"/>
      <c r="FVY129" s="132"/>
      <c r="FVZ129" s="132"/>
      <c r="FWA129" s="132"/>
      <c r="FWB129" s="132"/>
      <c r="FWC129" s="132"/>
      <c r="FWD129" s="132"/>
      <c r="FWE129" s="132"/>
      <c r="FWF129" s="132"/>
      <c r="FWG129" s="132"/>
      <c r="FWH129" s="132"/>
      <c r="FWI129" s="135"/>
      <c r="FWJ129" s="132"/>
      <c r="FWK129" s="132"/>
      <c r="FWL129" s="132"/>
      <c r="FWM129" s="132"/>
      <c r="FWN129" s="132"/>
      <c r="FWO129" s="132"/>
      <c r="FWP129" s="132"/>
      <c r="FWQ129" s="132"/>
      <c r="FWR129" s="132"/>
      <c r="FWS129" s="132"/>
      <c r="FWT129" s="132"/>
      <c r="FWU129" s="132"/>
      <c r="FWV129" s="132"/>
      <c r="FWW129" s="132"/>
      <c r="FWX129" s="132"/>
      <c r="FWY129" s="132"/>
      <c r="FWZ129" s="132"/>
      <c r="FXA129" s="135"/>
      <c r="FXB129" s="132"/>
      <c r="FXC129" s="132"/>
      <c r="FXD129" s="132"/>
      <c r="FXE129" s="132"/>
      <c r="FXF129" s="132"/>
      <c r="FXG129" s="132"/>
      <c r="FXH129" s="132"/>
      <c r="FXI129" s="132"/>
      <c r="FXJ129" s="132"/>
      <c r="FXK129" s="132"/>
      <c r="FXL129" s="132"/>
      <c r="FXM129" s="132"/>
      <c r="FXN129" s="132"/>
      <c r="FXO129" s="132"/>
      <c r="FXP129" s="132"/>
      <c r="FXQ129" s="132"/>
      <c r="FXR129" s="132"/>
      <c r="FXS129" s="135"/>
      <c r="FXT129" s="132"/>
      <c r="FXU129" s="132"/>
      <c r="FXV129" s="132"/>
      <c r="FXW129" s="132"/>
      <c r="FXX129" s="132"/>
      <c r="FXY129" s="132"/>
      <c r="FXZ129" s="132"/>
      <c r="FYA129" s="132"/>
      <c r="FYB129" s="132"/>
      <c r="FYC129" s="132"/>
      <c r="FYD129" s="132"/>
      <c r="FYE129" s="132"/>
      <c r="FYF129" s="132"/>
      <c r="FYG129" s="132"/>
      <c r="FYH129" s="132"/>
      <c r="FYI129" s="132"/>
      <c r="FYJ129" s="132"/>
      <c r="FYK129" s="135"/>
      <c r="FYL129" s="132"/>
      <c r="FYM129" s="132"/>
      <c r="FYN129" s="132"/>
      <c r="FYO129" s="132"/>
      <c r="FYP129" s="132"/>
      <c r="FYQ129" s="132"/>
      <c r="FYR129" s="132"/>
      <c r="FYS129" s="132"/>
      <c r="FYT129" s="132"/>
      <c r="FYU129" s="132"/>
      <c r="FYV129" s="132"/>
      <c r="FYW129" s="132"/>
      <c r="FYX129" s="132"/>
      <c r="FYY129" s="132"/>
      <c r="FYZ129" s="132"/>
      <c r="FZA129" s="132"/>
      <c r="FZB129" s="132"/>
      <c r="FZC129" s="135"/>
      <c r="FZD129" s="132"/>
      <c r="FZE129" s="132"/>
      <c r="FZF129" s="132"/>
      <c r="FZG129" s="132"/>
      <c r="FZH129" s="132"/>
      <c r="FZI129" s="132"/>
      <c r="FZJ129" s="132"/>
      <c r="FZK129" s="132"/>
      <c r="FZL129" s="132"/>
      <c r="FZM129" s="132"/>
      <c r="FZN129" s="132"/>
      <c r="FZO129" s="132"/>
      <c r="FZP129" s="132"/>
      <c r="FZQ129" s="132"/>
      <c r="FZR129" s="132"/>
      <c r="FZS129" s="132"/>
      <c r="FZT129" s="132"/>
      <c r="FZU129" s="135"/>
      <c r="FZV129" s="132"/>
      <c r="FZW129" s="132"/>
      <c r="FZX129" s="132"/>
      <c r="FZY129" s="132"/>
      <c r="FZZ129" s="132"/>
      <c r="GAA129" s="132"/>
      <c r="GAB129" s="132"/>
      <c r="GAC129" s="132"/>
      <c r="GAD129" s="132"/>
      <c r="GAE129" s="132"/>
      <c r="GAF129" s="132"/>
      <c r="GAG129" s="132"/>
      <c r="GAH129" s="132"/>
      <c r="GAI129" s="132"/>
      <c r="GAJ129" s="132"/>
      <c r="GAK129" s="132"/>
      <c r="GAL129" s="132"/>
      <c r="GAM129" s="135"/>
      <c r="GAN129" s="132"/>
      <c r="GAO129" s="132"/>
      <c r="GAP129" s="132"/>
      <c r="GAQ129" s="132"/>
      <c r="GAR129" s="132"/>
      <c r="GAS129" s="132"/>
      <c r="GAT129" s="132"/>
      <c r="GAU129" s="132"/>
      <c r="GAV129" s="132"/>
      <c r="GAW129" s="132"/>
      <c r="GAX129" s="132"/>
      <c r="GAY129" s="132"/>
      <c r="GAZ129" s="132"/>
      <c r="GBA129" s="132"/>
      <c r="GBB129" s="132"/>
      <c r="GBC129" s="132"/>
      <c r="GBD129" s="132"/>
      <c r="GBE129" s="135"/>
      <c r="GBF129" s="132"/>
      <c r="GBG129" s="132"/>
      <c r="GBH129" s="132"/>
      <c r="GBI129" s="132"/>
      <c r="GBJ129" s="132"/>
      <c r="GBK129" s="132"/>
      <c r="GBL129" s="132"/>
      <c r="GBM129" s="132"/>
      <c r="GBN129" s="132"/>
      <c r="GBO129" s="132"/>
      <c r="GBP129" s="132"/>
      <c r="GBQ129" s="132"/>
      <c r="GBR129" s="132"/>
      <c r="GBS129" s="132"/>
      <c r="GBT129" s="132"/>
      <c r="GBU129" s="132"/>
      <c r="GBV129" s="132"/>
      <c r="GBW129" s="135"/>
      <c r="GBX129" s="132"/>
      <c r="GBY129" s="132"/>
      <c r="GBZ129" s="132"/>
      <c r="GCA129" s="132"/>
      <c r="GCB129" s="132"/>
      <c r="GCC129" s="132"/>
      <c r="GCD129" s="132"/>
      <c r="GCE129" s="132"/>
      <c r="GCF129" s="132"/>
      <c r="GCG129" s="132"/>
      <c r="GCH129" s="132"/>
      <c r="GCI129" s="132"/>
      <c r="GCJ129" s="132"/>
      <c r="GCK129" s="132"/>
      <c r="GCL129" s="132"/>
      <c r="GCM129" s="132"/>
      <c r="GCN129" s="132"/>
      <c r="GCO129" s="135"/>
      <c r="GCP129" s="132"/>
      <c r="GCQ129" s="132"/>
      <c r="GCR129" s="132"/>
      <c r="GCS129" s="132"/>
      <c r="GCT129" s="132"/>
      <c r="GCU129" s="132"/>
      <c r="GCV129" s="132"/>
      <c r="GCW129" s="132"/>
      <c r="GCX129" s="132"/>
      <c r="GCY129" s="132"/>
      <c r="GCZ129" s="132"/>
      <c r="GDA129" s="132"/>
      <c r="GDB129" s="132"/>
      <c r="GDC129" s="132"/>
      <c r="GDD129" s="132"/>
      <c r="GDE129" s="132"/>
      <c r="GDF129" s="132"/>
      <c r="GDG129" s="135"/>
      <c r="GDH129" s="132"/>
      <c r="GDI129" s="132"/>
      <c r="GDJ129" s="132"/>
      <c r="GDK129" s="132"/>
      <c r="GDL129" s="132"/>
      <c r="GDM129" s="132"/>
      <c r="GDN129" s="132"/>
      <c r="GDO129" s="132"/>
      <c r="GDP129" s="132"/>
      <c r="GDQ129" s="132"/>
      <c r="GDR129" s="132"/>
      <c r="GDS129" s="132"/>
      <c r="GDT129" s="132"/>
      <c r="GDU129" s="132"/>
      <c r="GDV129" s="132"/>
      <c r="GDW129" s="132"/>
      <c r="GDX129" s="132"/>
      <c r="GDY129" s="135"/>
      <c r="GDZ129" s="132"/>
      <c r="GEA129" s="132"/>
      <c r="GEB129" s="132"/>
      <c r="GEC129" s="132"/>
      <c r="GED129" s="132"/>
      <c r="GEE129" s="132"/>
      <c r="GEF129" s="132"/>
      <c r="GEG129" s="132"/>
      <c r="GEH129" s="132"/>
      <c r="GEI129" s="132"/>
      <c r="GEJ129" s="132"/>
      <c r="GEK129" s="132"/>
      <c r="GEL129" s="132"/>
      <c r="GEM129" s="132"/>
      <c r="GEN129" s="132"/>
      <c r="GEO129" s="132"/>
      <c r="GEP129" s="132"/>
      <c r="GEQ129" s="135"/>
      <c r="GER129" s="132"/>
      <c r="GES129" s="132"/>
      <c r="GET129" s="132"/>
      <c r="GEU129" s="132"/>
      <c r="GEV129" s="132"/>
      <c r="GEW129" s="132"/>
      <c r="GEX129" s="132"/>
      <c r="GEY129" s="132"/>
      <c r="GEZ129" s="132"/>
      <c r="GFA129" s="132"/>
      <c r="GFB129" s="132"/>
      <c r="GFC129" s="132"/>
      <c r="GFD129" s="132"/>
      <c r="GFE129" s="132"/>
      <c r="GFF129" s="132"/>
      <c r="GFG129" s="132"/>
      <c r="GFH129" s="132"/>
      <c r="GFI129" s="135"/>
      <c r="GFJ129" s="132"/>
      <c r="GFK129" s="132"/>
      <c r="GFL129" s="132"/>
      <c r="GFM129" s="132"/>
      <c r="GFN129" s="132"/>
      <c r="GFO129" s="132"/>
      <c r="GFP129" s="132"/>
      <c r="GFQ129" s="132"/>
      <c r="GFR129" s="132"/>
      <c r="GFS129" s="132"/>
      <c r="GFT129" s="132"/>
      <c r="GFU129" s="132"/>
      <c r="GFV129" s="132"/>
      <c r="GFW129" s="132"/>
      <c r="GFX129" s="132"/>
      <c r="GFY129" s="132"/>
      <c r="GFZ129" s="132"/>
      <c r="GGA129" s="135"/>
      <c r="GGB129" s="132"/>
      <c r="GGC129" s="132"/>
      <c r="GGD129" s="132"/>
      <c r="GGE129" s="132"/>
      <c r="GGF129" s="132"/>
      <c r="GGG129" s="132"/>
      <c r="GGH129" s="132"/>
      <c r="GGI129" s="132"/>
      <c r="GGJ129" s="132"/>
      <c r="GGK129" s="132"/>
      <c r="GGL129" s="132"/>
      <c r="GGM129" s="132"/>
      <c r="GGN129" s="132"/>
      <c r="GGO129" s="132"/>
      <c r="GGP129" s="132"/>
      <c r="GGQ129" s="132"/>
      <c r="GGR129" s="132"/>
      <c r="GGS129" s="135"/>
      <c r="GGT129" s="132"/>
      <c r="GGU129" s="132"/>
      <c r="GGV129" s="132"/>
      <c r="GGW129" s="132"/>
      <c r="GGX129" s="132"/>
      <c r="GGY129" s="132"/>
      <c r="GGZ129" s="132"/>
      <c r="GHA129" s="132"/>
      <c r="GHB129" s="132"/>
      <c r="GHC129" s="132"/>
      <c r="GHD129" s="132"/>
      <c r="GHE129" s="132"/>
      <c r="GHF129" s="132"/>
      <c r="GHG129" s="132"/>
      <c r="GHH129" s="132"/>
      <c r="GHI129" s="132"/>
      <c r="GHJ129" s="132"/>
      <c r="GHK129" s="135"/>
      <c r="GHL129" s="132"/>
      <c r="GHM129" s="132"/>
      <c r="GHN129" s="132"/>
      <c r="GHO129" s="132"/>
      <c r="GHP129" s="132"/>
      <c r="GHQ129" s="132"/>
      <c r="GHR129" s="132"/>
      <c r="GHS129" s="132"/>
      <c r="GHT129" s="132"/>
      <c r="GHU129" s="132"/>
      <c r="GHV129" s="132"/>
      <c r="GHW129" s="132"/>
      <c r="GHX129" s="132"/>
      <c r="GHY129" s="132"/>
      <c r="GHZ129" s="132"/>
      <c r="GIA129" s="132"/>
      <c r="GIB129" s="132"/>
      <c r="GIC129" s="135"/>
      <c r="GID129" s="132"/>
      <c r="GIE129" s="132"/>
      <c r="GIF129" s="132"/>
      <c r="GIG129" s="132"/>
      <c r="GIH129" s="132"/>
      <c r="GII129" s="132"/>
      <c r="GIJ129" s="132"/>
      <c r="GIK129" s="132"/>
      <c r="GIL129" s="132"/>
      <c r="GIM129" s="132"/>
      <c r="GIN129" s="132"/>
      <c r="GIO129" s="132"/>
      <c r="GIP129" s="132"/>
      <c r="GIQ129" s="132"/>
      <c r="GIR129" s="132"/>
      <c r="GIS129" s="132"/>
      <c r="GIT129" s="132"/>
      <c r="GIU129" s="135"/>
      <c r="GIV129" s="132"/>
      <c r="GIW129" s="132"/>
      <c r="GIX129" s="132"/>
      <c r="GIY129" s="132"/>
      <c r="GIZ129" s="132"/>
      <c r="GJA129" s="132"/>
      <c r="GJB129" s="132"/>
      <c r="GJC129" s="132"/>
      <c r="GJD129" s="132"/>
      <c r="GJE129" s="132"/>
      <c r="GJF129" s="132"/>
      <c r="GJG129" s="132"/>
      <c r="GJH129" s="132"/>
      <c r="GJI129" s="132"/>
      <c r="GJJ129" s="132"/>
      <c r="GJK129" s="132"/>
      <c r="GJL129" s="132"/>
      <c r="GJM129" s="135"/>
      <c r="GJN129" s="132"/>
      <c r="GJO129" s="132"/>
      <c r="GJP129" s="132"/>
      <c r="GJQ129" s="132"/>
      <c r="GJR129" s="132"/>
      <c r="GJS129" s="132"/>
      <c r="GJT129" s="132"/>
      <c r="GJU129" s="132"/>
      <c r="GJV129" s="132"/>
      <c r="GJW129" s="132"/>
      <c r="GJX129" s="132"/>
      <c r="GJY129" s="132"/>
      <c r="GJZ129" s="132"/>
      <c r="GKA129" s="132"/>
      <c r="GKB129" s="132"/>
      <c r="GKC129" s="132"/>
      <c r="GKD129" s="132"/>
      <c r="GKE129" s="135"/>
      <c r="GKF129" s="132"/>
      <c r="GKG129" s="132"/>
      <c r="GKH129" s="132"/>
      <c r="GKI129" s="132"/>
      <c r="GKJ129" s="132"/>
      <c r="GKK129" s="132"/>
      <c r="GKL129" s="132"/>
      <c r="GKM129" s="132"/>
      <c r="GKN129" s="132"/>
      <c r="GKO129" s="132"/>
      <c r="GKP129" s="132"/>
      <c r="GKQ129" s="132"/>
      <c r="GKR129" s="132"/>
      <c r="GKS129" s="132"/>
      <c r="GKT129" s="132"/>
      <c r="GKU129" s="132"/>
      <c r="GKV129" s="132"/>
      <c r="GKW129" s="135"/>
      <c r="GKX129" s="132"/>
      <c r="GKY129" s="132"/>
      <c r="GKZ129" s="132"/>
      <c r="GLA129" s="132"/>
      <c r="GLB129" s="132"/>
      <c r="GLC129" s="132"/>
      <c r="GLD129" s="132"/>
      <c r="GLE129" s="132"/>
      <c r="GLF129" s="132"/>
      <c r="GLG129" s="132"/>
      <c r="GLH129" s="132"/>
      <c r="GLI129" s="132"/>
      <c r="GLJ129" s="132"/>
      <c r="GLK129" s="132"/>
      <c r="GLL129" s="132"/>
      <c r="GLM129" s="132"/>
      <c r="GLN129" s="132"/>
      <c r="GLO129" s="135"/>
      <c r="GLP129" s="132"/>
      <c r="GLQ129" s="132"/>
      <c r="GLR129" s="132"/>
      <c r="GLS129" s="132"/>
      <c r="GLT129" s="132"/>
      <c r="GLU129" s="132"/>
      <c r="GLV129" s="132"/>
      <c r="GLW129" s="132"/>
      <c r="GLX129" s="132"/>
      <c r="GLY129" s="132"/>
      <c r="GLZ129" s="132"/>
      <c r="GMA129" s="132"/>
      <c r="GMB129" s="132"/>
      <c r="GMC129" s="132"/>
      <c r="GMD129" s="132"/>
      <c r="GME129" s="132"/>
      <c r="GMF129" s="132"/>
      <c r="GMG129" s="135"/>
      <c r="GMH129" s="132"/>
      <c r="GMI129" s="132"/>
      <c r="GMJ129" s="132"/>
      <c r="GMK129" s="132"/>
      <c r="GML129" s="132"/>
      <c r="GMM129" s="132"/>
      <c r="GMN129" s="132"/>
      <c r="GMO129" s="132"/>
      <c r="GMP129" s="132"/>
      <c r="GMQ129" s="132"/>
      <c r="GMR129" s="132"/>
      <c r="GMS129" s="132"/>
      <c r="GMT129" s="132"/>
      <c r="GMU129" s="132"/>
      <c r="GMV129" s="132"/>
      <c r="GMW129" s="132"/>
      <c r="GMX129" s="132"/>
      <c r="GMY129" s="135"/>
      <c r="GMZ129" s="132"/>
      <c r="GNA129" s="132"/>
      <c r="GNB129" s="132"/>
      <c r="GNC129" s="132"/>
      <c r="GND129" s="132"/>
      <c r="GNE129" s="132"/>
      <c r="GNF129" s="132"/>
      <c r="GNG129" s="132"/>
      <c r="GNH129" s="132"/>
      <c r="GNI129" s="132"/>
      <c r="GNJ129" s="132"/>
      <c r="GNK129" s="132"/>
      <c r="GNL129" s="132"/>
      <c r="GNM129" s="132"/>
      <c r="GNN129" s="132"/>
      <c r="GNO129" s="132"/>
      <c r="GNP129" s="132"/>
      <c r="GNQ129" s="135"/>
      <c r="GNR129" s="132"/>
      <c r="GNS129" s="132"/>
      <c r="GNT129" s="132"/>
      <c r="GNU129" s="132"/>
      <c r="GNV129" s="132"/>
      <c r="GNW129" s="132"/>
      <c r="GNX129" s="132"/>
      <c r="GNY129" s="132"/>
      <c r="GNZ129" s="132"/>
      <c r="GOA129" s="132"/>
      <c r="GOB129" s="132"/>
      <c r="GOC129" s="132"/>
      <c r="GOD129" s="132"/>
      <c r="GOE129" s="132"/>
      <c r="GOF129" s="132"/>
      <c r="GOG129" s="132"/>
      <c r="GOH129" s="132"/>
      <c r="GOI129" s="135"/>
      <c r="GOJ129" s="132"/>
      <c r="GOK129" s="132"/>
      <c r="GOL129" s="132"/>
      <c r="GOM129" s="132"/>
      <c r="GON129" s="132"/>
      <c r="GOO129" s="132"/>
      <c r="GOP129" s="132"/>
      <c r="GOQ129" s="132"/>
      <c r="GOR129" s="132"/>
      <c r="GOS129" s="132"/>
      <c r="GOT129" s="132"/>
      <c r="GOU129" s="132"/>
      <c r="GOV129" s="132"/>
      <c r="GOW129" s="132"/>
      <c r="GOX129" s="132"/>
      <c r="GOY129" s="132"/>
      <c r="GOZ129" s="132"/>
      <c r="GPA129" s="135"/>
      <c r="GPB129" s="132"/>
      <c r="GPC129" s="132"/>
      <c r="GPD129" s="132"/>
      <c r="GPE129" s="132"/>
      <c r="GPF129" s="132"/>
      <c r="GPG129" s="132"/>
      <c r="GPH129" s="132"/>
      <c r="GPI129" s="132"/>
      <c r="GPJ129" s="132"/>
      <c r="GPK129" s="132"/>
      <c r="GPL129" s="132"/>
      <c r="GPM129" s="132"/>
      <c r="GPN129" s="132"/>
      <c r="GPO129" s="132"/>
      <c r="GPP129" s="132"/>
      <c r="GPQ129" s="132"/>
      <c r="GPR129" s="132"/>
      <c r="GPS129" s="135"/>
      <c r="GPT129" s="132"/>
      <c r="GPU129" s="132"/>
      <c r="GPV129" s="132"/>
      <c r="GPW129" s="132"/>
      <c r="GPX129" s="132"/>
      <c r="GPY129" s="132"/>
      <c r="GPZ129" s="132"/>
      <c r="GQA129" s="132"/>
      <c r="GQB129" s="132"/>
      <c r="GQC129" s="132"/>
      <c r="GQD129" s="132"/>
      <c r="GQE129" s="132"/>
      <c r="GQF129" s="132"/>
      <c r="GQG129" s="132"/>
      <c r="GQH129" s="132"/>
      <c r="GQI129" s="132"/>
      <c r="GQJ129" s="132"/>
      <c r="GQK129" s="135"/>
      <c r="GQL129" s="132"/>
      <c r="GQM129" s="132"/>
      <c r="GQN129" s="132"/>
      <c r="GQO129" s="132"/>
      <c r="GQP129" s="132"/>
      <c r="GQQ129" s="132"/>
      <c r="GQR129" s="132"/>
      <c r="GQS129" s="132"/>
      <c r="GQT129" s="132"/>
      <c r="GQU129" s="132"/>
      <c r="GQV129" s="132"/>
      <c r="GQW129" s="132"/>
      <c r="GQX129" s="132"/>
      <c r="GQY129" s="132"/>
      <c r="GQZ129" s="132"/>
      <c r="GRA129" s="132"/>
      <c r="GRB129" s="132"/>
      <c r="GRC129" s="135"/>
      <c r="GRD129" s="132"/>
      <c r="GRE129" s="132"/>
      <c r="GRF129" s="132"/>
      <c r="GRG129" s="132"/>
      <c r="GRH129" s="132"/>
      <c r="GRI129" s="132"/>
      <c r="GRJ129" s="132"/>
      <c r="GRK129" s="132"/>
      <c r="GRL129" s="132"/>
      <c r="GRM129" s="132"/>
      <c r="GRN129" s="132"/>
      <c r="GRO129" s="132"/>
      <c r="GRP129" s="132"/>
      <c r="GRQ129" s="132"/>
      <c r="GRR129" s="132"/>
      <c r="GRS129" s="132"/>
      <c r="GRT129" s="132"/>
      <c r="GRU129" s="135"/>
      <c r="GRV129" s="132"/>
      <c r="GRW129" s="132"/>
      <c r="GRX129" s="132"/>
      <c r="GRY129" s="132"/>
      <c r="GRZ129" s="132"/>
      <c r="GSA129" s="132"/>
      <c r="GSB129" s="132"/>
      <c r="GSC129" s="132"/>
      <c r="GSD129" s="132"/>
      <c r="GSE129" s="132"/>
      <c r="GSF129" s="132"/>
      <c r="GSG129" s="132"/>
      <c r="GSH129" s="132"/>
      <c r="GSI129" s="132"/>
      <c r="GSJ129" s="132"/>
      <c r="GSK129" s="132"/>
      <c r="GSL129" s="132"/>
      <c r="GSM129" s="135"/>
      <c r="GSN129" s="132"/>
      <c r="GSO129" s="132"/>
      <c r="GSP129" s="132"/>
      <c r="GSQ129" s="132"/>
      <c r="GSR129" s="132"/>
      <c r="GSS129" s="132"/>
      <c r="GST129" s="132"/>
      <c r="GSU129" s="132"/>
      <c r="GSV129" s="132"/>
      <c r="GSW129" s="132"/>
      <c r="GSX129" s="132"/>
      <c r="GSY129" s="132"/>
      <c r="GSZ129" s="132"/>
      <c r="GTA129" s="132"/>
      <c r="GTB129" s="132"/>
      <c r="GTC129" s="132"/>
      <c r="GTD129" s="132"/>
      <c r="GTE129" s="135"/>
      <c r="GTF129" s="132"/>
      <c r="GTG129" s="132"/>
      <c r="GTH129" s="132"/>
      <c r="GTI129" s="132"/>
      <c r="GTJ129" s="132"/>
      <c r="GTK129" s="132"/>
      <c r="GTL129" s="132"/>
      <c r="GTM129" s="132"/>
      <c r="GTN129" s="132"/>
      <c r="GTO129" s="132"/>
      <c r="GTP129" s="132"/>
      <c r="GTQ129" s="132"/>
      <c r="GTR129" s="132"/>
      <c r="GTS129" s="132"/>
      <c r="GTT129" s="132"/>
      <c r="GTU129" s="132"/>
      <c r="GTV129" s="132"/>
      <c r="GTW129" s="135"/>
      <c r="GTX129" s="132"/>
      <c r="GTY129" s="132"/>
      <c r="GTZ129" s="132"/>
      <c r="GUA129" s="132"/>
      <c r="GUB129" s="132"/>
      <c r="GUC129" s="132"/>
      <c r="GUD129" s="132"/>
      <c r="GUE129" s="132"/>
      <c r="GUF129" s="132"/>
      <c r="GUG129" s="132"/>
      <c r="GUH129" s="132"/>
      <c r="GUI129" s="132"/>
      <c r="GUJ129" s="132"/>
      <c r="GUK129" s="132"/>
      <c r="GUL129" s="132"/>
      <c r="GUM129" s="132"/>
      <c r="GUN129" s="132"/>
      <c r="GUO129" s="135"/>
      <c r="GUP129" s="132"/>
      <c r="GUQ129" s="132"/>
      <c r="GUR129" s="132"/>
      <c r="GUS129" s="132"/>
      <c r="GUT129" s="132"/>
      <c r="GUU129" s="132"/>
      <c r="GUV129" s="132"/>
      <c r="GUW129" s="132"/>
      <c r="GUX129" s="132"/>
      <c r="GUY129" s="132"/>
      <c r="GUZ129" s="132"/>
      <c r="GVA129" s="132"/>
      <c r="GVB129" s="132"/>
      <c r="GVC129" s="132"/>
      <c r="GVD129" s="132"/>
      <c r="GVE129" s="132"/>
      <c r="GVF129" s="132"/>
      <c r="GVG129" s="135"/>
      <c r="GVH129" s="132"/>
      <c r="GVI129" s="132"/>
      <c r="GVJ129" s="132"/>
      <c r="GVK129" s="132"/>
      <c r="GVL129" s="132"/>
      <c r="GVM129" s="132"/>
      <c r="GVN129" s="132"/>
      <c r="GVO129" s="132"/>
      <c r="GVP129" s="132"/>
      <c r="GVQ129" s="132"/>
      <c r="GVR129" s="132"/>
      <c r="GVS129" s="132"/>
      <c r="GVT129" s="132"/>
      <c r="GVU129" s="132"/>
      <c r="GVV129" s="132"/>
      <c r="GVW129" s="132"/>
      <c r="GVX129" s="132"/>
      <c r="GVY129" s="135"/>
      <c r="GVZ129" s="132"/>
      <c r="GWA129" s="132"/>
      <c r="GWB129" s="132"/>
      <c r="GWC129" s="132"/>
      <c r="GWD129" s="132"/>
      <c r="GWE129" s="132"/>
      <c r="GWF129" s="132"/>
      <c r="GWG129" s="132"/>
      <c r="GWH129" s="132"/>
      <c r="GWI129" s="132"/>
      <c r="GWJ129" s="132"/>
      <c r="GWK129" s="132"/>
      <c r="GWL129" s="132"/>
      <c r="GWM129" s="132"/>
      <c r="GWN129" s="132"/>
      <c r="GWO129" s="132"/>
      <c r="GWP129" s="132"/>
      <c r="GWQ129" s="135"/>
      <c r="GWR129" s="132"/>
      <c r="GWS129" s="132"/>
      <c r="GWT129" s="132"/>
      <c r="GWU129" s="132"/>
      <c r="GWV129" s="132"/>
      <c r="GWW129" s="132"/>
      <c r="GWX129" s="132"/>
      <c r="GWY129" s="132"/>
      <c r="GWZ129" s="132"/>
      <c r="GXA129" s="132"/>
      <c r="GXB129" s="132"/>
      <c r="GXC129" s="132"/>
      <c r="GXD129" s="132"/>
      <c r="GXE129" s="132"/>
      <c r="GXF129" s="132"/>
      <c r="GXG129" s="132"/>
      <c r="GXH129" s="132"/>
      <c r="GXI129" s="135"/>
      <c r="GXJ129" s="132"/>
      <c r="GXK129" s="132"/>
      <c r="GXL129" s="132"/>
      <c r="GXM129" s="132"/>
      <c r="GXN129" s="132"/>
      <c r="GXO129" s="132"/>
      <c r="GXP129" s="132"/>
      <c r="GXQ129" s="132"/>
      <c r="GXR129" s="132"/>
      <c r="GXS129" s="132"/>
      <c r="GXT129" s="132"/>
      <c r="GXU129" s="132"/>
      <c r="GXV129" s="132"/>
      <c r="GXW129" s="132"/>
      <c r="GXX129" s="132"/>
      <c r="GXY129" s="132"/>
      <c r="GXZ129" s="132"/>
      <c r="GYA129" s="135"/>
      <c r="GYB129" s="132"/>
      <c r="GYC129" s="132"/>
      <c r="GYD129" s="132"/>
      <c r="GYE129" s="132"/>
      <c r="GYF129" s="132"/>
      <c r="GYG129" s="132"/>
      <c r="GYH129" s="132"/>
      <c r="GYI129" s="132"/>
      <c r="GYJ129" s="132"/>
      <c r="GYK129" s="132"/>
      <c r="GYL129" s="132"/>
      <c r="GYM129" s="132"/>
      <c r="GYN129" s="132"/>
      <c r="GYO129" s="132"/>
      <c r="GYP129" s="132"/>
      <c r="GYQ129" s="132"/>
      <c r="GYR129" s="132"/>
      <c r="GYS129" s="135"/>
      <c r="GYT129" s="132"/>
      <c r="GYU129" s="132"/>
      <c r="GYV129" s="132"/>
      <c r="GYW129" s="132"/>
      <c r="GYX129" s="132"/>
      <c r="GYY129" s="132"/>
      <c r="GYZ129" s="132"/>
      <c r="GZA129" s="132"/>
      <c r="GZB129" s="132"/>
      <c r="GZC129" s="132"/>
      <c r="GZD129" s="132"/>
      <c r="GZE129" s="132"/>
      <c r="GZF129" s="132"/>
      <c r="GZG129" s="132"/>
      <c r="GZH129" s="132"/>
      <c r="GZI129" s="132"/>
      <c r="GZJ129" s="132"/>
      <c r="GZK129" s="135"/>
      <c r="GZL129" s="132"/>
      <c r="GZM129" s="132"/>
      <c r="GZN129" s="132"/>
      <c r="GZO129" s="132"/>
      <c r="GZP129" s="132"/>
      <c r="GZQ129" s="132"/>
      <c r="GZR129" s="132"/>
      <c r="GZS129" s="132"/>
      <c r="GZT129" s="132"/>
      <c r="GZU129" s="132"/>
      <c r="GZV129" s="132"/>
      <c r="GZW129" s="132"/>
      <c r="GZX129" s="132"/>
      <c r="GZY129" s="132"/>
      <c r="GZZ129" s="132"/>
      <c r="HAA129" s="132"/>
      <c r="HAB129" s="132"/>
      <c r="HAC129" s="135"/>
      <c r="HAD129" s="132"/>
      <c r="HAE129" s="132"/>
      <c r="HAF129" s="132"/>
      <c r="HAG129" s="132"/>
      <c r="HAH129" s="132"/>
      <c r="HAI129" s="132"/>
      <c r="HAJ129" s="132"/>
      <c r="HAK129" s="132"/>
      <c r="HAL129" s="132"/>
      <c r="HAM129" s="132"/>
      <c r="HAN129" s="132"/>
      <c r="HAO129" s="132"/>
      <c r="HAP129" s="132"/>
      <c r="HAQ129" s="132"/>
      <c r="HAR129" s="132"/>
      <c r="HAS129" s="132"/>
      <c r="HAT129" s="132"/>
      <c r="HAU129" s="135"/>
      <c r="HAV129" s="132"/>
      <c r="HAW129" s="132"/>
      <c r="HAX129" s="132"/>
      <c r="HAY129" s="132"/>
      <c r="HAZ129" s="132"/>
      <c r="HBA129" s="132"/>
      <c r="HBB129" s="132"/>
      <c r="HBC129" s="132"/>
      <c r="HBD129" s="132"/>
      <c r="HBE129" s="132"/>
      <c r="HBF129" s="132"/>
      <c r="HBG129" s="132"/>
      <c r="HBH129" s="132"/>
      <c r="HBI129" s="132"/>
      <c r="HBJ129" s="132"/>
      <c r="HBK129" s="132"/>
      <c r="HBL129" s="132"/>
      <c r="HBM129" s="135"/>
      <c r="HBN129" s="132"/>
      <c r="HBO129" s="132"/>
      <c r="HBP129" s="132"/>
      <c r="HBQ129" s="132"/>
      <c r="HBR129" s="132"/>
      <c r="HBS129" s="132"/>
      <c r="HBT129" s="132"/>
      <c r="HBU129" s="132"/>
      <c r="HBV129" s="132"/>
      <c r="HBW129" s="132"/>
      <c r="HBX129" s="132"/>
      <c r="HBY129" s="132"/>
      <c r="HBZ129" s="132"/>
      <c r="HCA129" s="132"/>
      <c r="HCB129" s="132"/>
      <c r="HCC129" s="132"/>
      <c r="HCD129" s="132"/>
      <c r="HCE129" s="135"/>
      <c r="HCF129" s="132"/>
      <c r="HCG129" s="132"/>
      <c r="HCH129" s="132"/>
      <c r="HCI129" s="132"/>
      <c r="HCJ129" s="132"/>
      <c r="HCK129" s="132"/>
      <c r="HCL129" s="132"/>
      <c r="HCM129" s="132"/>
      <c r="HCN129" s="132"/>
      <c r="HCO129" s="132"/>
      <c r="HCP129" s="132"/>
      <c r="HCQ129" s="132"/>
      <c r="HCR129" s="132"/>
      <c r="HCS129" s="132"/>
      <c r="HCT129" s="132"/>
      <c r="HCU129" s="132"/>
      <c r="HCV129" s="132"/>
      <c r="HCW129" s="135"/>
      <c r="HCX129" s="132"/>
      <c r="HCY129" s="132"/>
      <c r="HCZ129" s="132"/>
      <c r="HDA129" s="132"/>
      <c r="HDB129" s="132"/>
      <c r="HDC129" s="132"/>
      <c r="HDD129" s="132"/>
      <c r="HDE129" s="132"/>
      <c r="HDF129" s="132"/>
      <c r="HDG129" s="132"/>
      <c r="HDH129" s="132"/>
      <c r="HDI129" s="132"/>
      <c r="HDJ129" s="132"/>
      <c r="HDK129" s="132"/>
      <c r="HDL129" s="132"/>
      <c r="HDM129" s="132"/>
      <c r="HDN129" s="132"/>
      <c r="HDO129" s="135"/>
      <c r="HDP129" s="132"/>
      <c r="HDQ129" s="132"/>
      <c r="HDR129" s="132"/>
      <c r="HDS129" s="132"/>
      <c r="HDT129" s="132"/>
      <c r="HDU129" s="132"/>
      <c r="HDV129" s="132"/>
      <c r="HDW129" s="132"/>
      <c r="HDX129" s="132"/>
      <c r="HDY129" s="132"/>
      <c r="HDZ129" s="132"/>
      <c r="HEA129" s="132"/>
      <c r="HEB129" s="132"/>
      <c r="HEC129" s="132"/>
      <c r="HED129" s="132"/>
      <c r="HEE129" s="132"/>
      <c r="HEF129" s="132"/>
      <c r="HEG129" s="135"/>
      <c r="HEH129" s="132"/>
      <c r="HEI129" s="132"/>
      <c r="HEJ129" s="132"/>
      <c r="HEK129" s="132"/>
      <c r="HEL129" s="132"/>
      <c r="HEM129" s="132"/>
      <c r="HEN129" s="132"/>
      <c r="HEO129" s="132"/>
      <c r="HEP129" s="132"/>
      <c r="HEQ129" s="132"/>
      <c r="HER129" s="132"/>
      <c r="HES129" s="132"/>
      <c r="HET129" s="132"/>
      <c r="HEU129" s="132"/>
      <c r="HEV129" s="132"/>
      <c r="HEW129" s="132"/>
      <c r="HEX129" s="132"/>
      <c r="HEY129" s="135"/>
      <c r="HEZ129" s="132"/>
      <c r="HFA129" s="132"/>
      <c r="HFB129" s="132"/>
      <c r="HFC129" s="132"/>
      <c r="HFD129" s="132"/>
      <c r="HFE129" s="132"/>
      <c r="HFF129" s="132"/>
      <c r="HFG129" s="132"/>
      <c r="HFH129" s="132"/>
      <c r="HFI129" s="132"/>
      <c r="HFJ129" s="132"/>
      <c r="HFK129" s="132"/>
      <c r="HFL129" s="132"/>
      <c r="HFM129" s="132"/>
      <c r="HFN129" s="132"/>
      <c r="HFO129" s="132"/>
      <c r="HFP129" s="132"/>
      <c r="HFQ129" s="135"/>
      <c r="HFR129" s="132"/>
      <c r="HFS129" s="132"/>
      <c r="HFT129" s="132"/>
      <c r="HFU129" s="132"/>
      <c r="HFV129" s="132"/>
      <c r="HFW129" s="132"/>
      <c r="HFX129" s="132"/>
      <c r="HFY129" s="132"/>
      <c r="HFZ129" s="132"/>
      <c r="HGA129" s="132"/>
      <c r="HGB129" s="132"/>
      <c r="HGC129" s="132"/>
      <c r="HGD129" s="132"/>
      <c r="HGE129" s="132"/>
      <c r="HGF129" s="132"/>
      <c r="HGG129" s="132"/>
      <c r="HGH129" s="132"/>
      <c r="HGI129" s="135"/>
      <c r="HGJ129" s="132"/>
      <c r="HGK129" s="132"/>
      <c r="HGL129" s="132"/>
      <c r="HGM129" s="132"/>
      <c r="HGN129" s="132"/>
      <c r="HGO129" s="132"/>
      <c r="HGP129" s="132"/>
      <c r="HGQ129" s="132"/>
      <c r="HGR129" s="132"/>
      <c r="HGS129" s="132"/>
      <c r="HGT129" s="132"/>
      <c r="HGU129" s="132"/>
      <c r="HGV129" s="132"/>
      <c r="HGW129" s="132"/>
      <c r="HGX129" s="132"/>
      <c r="HGY129" s="132"/>
      <c r="HGZ129" s="132"/>
      <c r="HHA129" s="135"/>
      <c r="HHB129" s="132"/>
      <c r="HHC129" s="132"/>
      <c r="HHD129" s="132"/>
      <c r="HHE129" s="132"/>
      <c r="HHF129" s="132"/>
      <c r="HHG129" s="132"/>
      <c r="HHH129" s="132"/>
      <c r="HHI129" s="132"/>
      <c r="HHJ129" s="132"/>
      <c r="HHK129" s="132"/>
      <c r="HHL129" s="132"/>
      <c r="HHM129" s="132"/>
      <c r="HHN129" s="132"/>
      <c r="HHO129" s="132"/>
      <c r="HHP129" s="132"/>
      <c r="HHQ129" s="132"/>
      <c r="HHR129" s="132"/>
      <c r="HHS129" s="135"/>
      <c r="HHT129" s="132"/>
      <c r="HHU129" s="132"/>
      <c r="HHV129" s="132"/>
      <c r="HHW129" s="132"/>
      <c r="HHX129" s="132"/>
      <c r="HHY129" s="132"/>
      <c r="HHZ129" s="132"/>
      <c r="HIA129" s="132"/>
      <c r="HIB129" s="132"/>
      <c r="HIC129" s="132"/>
      <c r="HID129" s="132"/>
      <c r="HIE129" s="132"/>
      <c r="HIF129" s="132"/>
      <c r="HIG129" s="132"/>
      <c r="HIH129" s="132"/>
      <c r="HII129" s="132"/>
      <c r="HIJ129" s="132"/>
      <c r="HIK129" s="135"/>
      <c r="HIL129" s="132"/>
      <c r="HIM129" s="132"/>
      <c r="HIN129" s="132"/>
      <c r="HIO129" s="132"/>
      <c r="HIP129" s="132"/>
      <c r="HIQ129" s="132"/>
      <c r="HIR129" s="132"/>
      <c r="HIS129" s="132"/>
      <c r="HIT129" s="132"/>
      <c r="HIU129" s="132"/>
      <c r="HIV129" s="132"/>
      <c r="HIW129" s="132"/>
      <c r="HIX129" s="132"/>
      <c r="HIY129" s="132"/>
      <c r="HIZ129" s="132"/>
      <c r="HJA129" s="132"/>
      <c r="HJB129" s="132"/>
      <c r="HJC129" s="135"/>
      <c r="HJD129" s="132"/>
      <c r="HJE129" s="132"/>
      <c r="HJF129" s="132"/>
      <c r="HJG129" s="132"/>
      <c r="HJH129" s="132"/>
      <c r="HJI129" s="132"/>
      <c r="HJJ129" s="132"/>
      <c r="HJK129" s="132"/>
      <c r="HJL129" s="132"/>
      <c r="HJM129" s="132"/>
      <c r="HJN129" s="132"/>
      <c r="HJO129" s="132"/>
      <c r="HJP129" s="132"/>
      <c r="HJQ129" s="132"/>
      <c r="HJR129" s="132"/>
      <c r="HJS129" s="132"/>
      <c r="HJT129" s="132"/>
      <c r="HJU129" s="135"/>
      <c r="HJV129" s="132"/>
      <c r="HJW129" s="132"/>
      <c r="HJX129" s="132"/>
      <c r="HJY129" s="132"/>
      <c r="HJZ129" s="132"/>
      <c r="HKA129" s="132"/>
      <c r="HKB129" s="132"/>
      <c r="HKC129" s="132"/>
      <c r="HKD129" s="132"/>
      <c r="HKE129" s="132"/>
      <c r="HKF129" s="132"/>
      <c r="HKG129" s="132"/>
      <c r="HKH129" s="132"/>
      <c r="HKI129" s="132"/>
      <c r="HKJ129" s="132"/>
      <c r="HKK129" s="132"/>
      <c r="HKL129" s="132"/>
      <c r="HKM129" s="135"/>
      <c r="HKN129" s="132"/>
      <c r="HKO129" s="132"/>
      <c r="HKP129" s="132"/>
      <c r="HKQ129" s="132"/>
      <c r="HKR129" s="132"/>
      <c r="HKS129" s="132"/>
      <c r="HKT129" s="132"/>
      <c r="HKU129" s="132"/>
      <c r="HKV129" s="132"/>
      <c r="HKW129" s="132"/>
      <c r="HKX129" s="132"/>
      <c r="HKY129" s="132"/>
      <c r="HKZ129" s="132"/>
      <c r="HLA129" s="132"/>
      <c r="HLB129" s="132"/>
      <c r="HLC129" s="132"/>
      <c r="HLD129" s="132"/>
      <c r="HLE129" s="135"/>
      <c r="HLF129" s="132"/>
      <c r="HLG129" s="132"/>
      <c r="HLH129" s="132"/>
      <c r="HLI129" s="132"/>
      <c r="HLJ129" s="132"/>
      <c r="HLK129" s="132"/>
      <c r="HLL129" s="132"/>
      <c r="HLM129" s="132"/>
      <c r="HLN129" s="132"/>
      <c r="HLO129" s="132"/>
      <c r="HLP129" s="132"/>
      <c r="HLQ129" s="132"/>
      <c r="HLR129" s="132"/>
      <c r="HLS129" s="132"/>
      <c r="HLT129" s="132"/>
      <c r="HLU129" s="132"/>
      <c r="HLV129" s="132"/>
      <c r="HLW129" s="135"/>
      <c r="HLX129" s="132"/>
      <c r="HLY129" s="132"/>
      <c r="HLZ129" s="132"/>
      <c r="HMA129" s="132"/>
      <c r="HMB129" s="132"/>
      <c r="HMC129" s="132"/>
      <c r="HMD129" s="132"/>
      <c r="HME129" s="132"/>
      <c r="HMF129" s="132"/>
      <c r="HMG129" s="132"/>
      <c r="HMH129" s="132"/>
      <c r="HMI129" s="132"/>
      <c r="HMJ129" s="132"/>
      <c r="HMK129" s="132"/>
      <c r="HML129" s="132"/>
      <c r="HMM129" s="132"/>
      <c r="HMN129" s="132"/>
      <c r="HMO129" s="135"/>
      <c r="HMP129" s="132"/>
      <c r="HMQ129" s="132"/>
      <c r="HMR129" s="132"/>
      <c r="HMS129" s="132"/>
      <c r="HMT129" s="132"/>
      <c r="HMU129" s="132"/>
      <c r="HMV129" s="132"/>
      <c r="HMW129" s="132"/>
      <c r="HMX129" s="132"/>
      <c r="HMY129" s="132"/>
      <c r="HMZ129" s="132"/>
      <c r="HNA129" s="132"/>
      <c r="HNB129" s="132"/>
      <c r="HNC129" s="132"/>
      <c r="HND129" s="132"/>
      <c r="HNE129" s="132"/>
      <c r="HNF129" s="132"/>
      <c r="HNG129" s="135"/>
      <c r="HNH129" s="132"/>
      <c r="HNI129" s="132"/>
      <c r="HNJ129" s="132"/>
      <c r="HNK129" s="132"/>
      <c r="HNL129" s="132"/>
      <c r="HNM129" s="132"/>
      <c r="HNN129" s="132"/>
      <c r="HNO129" s="132"/>
      <c r="HNP129" s="132"/>
      <c r="HNQ129" s="132"/>
      <c r="HNR129" s="132"/>
      <c r="HNS129" s="132"/>
      <c r="HNT129" s="132"/>
      <c r="HNU129" s="132"/>
      <c r="HNV129" s="132"/>
      <c r="HNW129" s="132"/>
      <c r="HNX129" s="132"/>
      <c r="HNY129" s="135"/>
      <c r="HNZ129" s="132"/>
      <c r="HOA129" s="132"/>
      <c r="HOB129" s="132"/>
      <c r="HOC129" s="132"/>
      <c r="HOD129" s="132"/>
      <c r="HOE129" s="132"/>
      <c r="HOF129" s="132"/>
      <c r="HOG129" s="132"/>
      <c r="HOH129" s="132"/>
      <c r="HOI129" s="132"/>
      <c r="HOJ129" s="132"/>
      <c r="HOK129" s="132"/>
      <c r="HOL129" s="132"/>
      <c r="HOM129" s="132"/>
      <c r="HON129" s="132"/>
      <c r="HOO129" s="132"/>
      <c r="HOP129" s="132"/>
      <c r="HOQ129" s="135"/>
      <c r="HOR129" s="132"/>
      <c r="HOS129" s="132"/>
      <c r="HOT129" s="132"/>
      <c r="HOU129" s="132"/>
      <c r="HOV129" s="132"/>
      <c r="HOW129" s="132"/>
      <c r="HOX129" s="132"/>
      <c r="HOY129" s="132"/>
      <c r="HOZ129" s="132"/>
      <c r="HPA129" s="132"/>
      <c r="HPB129" s="132"/>
      <c r="HPC129" s="132"/>
      <c r="HPD129" s="132"/>
      <c r="HPE129" s="132"/>
      <c r="HPF129" s="132"/>
      <c r="HPG129" s="132"/>
      <c r="HPH129" s="132"/>
      <c r="HPI129" s="135"/>
      <c r="HPJ129" s="132"/>
      <c r="HPK129" s="132"/>
      <c r="HPL129" s="132"/>
      <c r="HPM129" s="132"/>
      <c r="HPN129" s="132"/>
      <c r="HPO129" s="132"/>
      <c r="HPP129" s="132"/>
      <c r="HPQ129" s="132"/>
      <c r="HPR129" s="132"/>
      <c r="HPS129" s="132"/>
      <c r="HPT129" s="132"/>
      <c r="HPU129" s="132"/>
      <c r="HPV129" s="132"/>
      <c r="HPW129" s="132"/>
      <c r="HPX129" s="132"/>
      <c r="HPY129" s="132"/>
      <c r="HPZ129" s="132"/>
      <c r="HQA129" s="135"/>
      <c r="HQB129" s="132"/>
      <c r="HQC129" s="132"/>
      <c r="HQD129" s="132"/>
      <c r="HQE129" s="132"/>
      <c r="HQF129" s="132"/>
      <c r="HQG129" s="132"/>
      <c r="HQH129" s="132"/>
      <c r="HQI129" s="132"/>
      <c r="HQJ129" s="132"/>
      <c r="HQK129" s="132"/>
      <c r="HQL129" s="132"/>
      <c r="HQM129" s="132"/>
      <c r="HQN129" s="132"/>
      <c r="HQO129" s="132"/>
      <c r="HQP129" s="132"/>
      <c r="HQQ129" s="132"/>
      <c r="HQR129" s="132"/>
      <c r="HQS129" s="135"/>
      <c r="HQT129" s="132"/>
      <c r="HQU129" s="132"/>
      <c r="HQV129" s="132"/>
      <c r="HQW129" s="132"/>
      <c r="HQX129" s="132"/>
      <c r="HQY129" s="132"/>
      <c r="HQZ129" s="132"/>
      <c r="HRA129" s="132"/>
      <c r="HRB129" s="132"/>
      <c r="HRC129" s="132"/>
      <c r="HRD129" s="132"/>
      <c r="HRE129" s="132"/>
      <c r="HRF129" s="132"/>
      <c r="HRG129" s="132"/>
      <c r="HRH129" s="132"/>
      <c r="HRI129" s="132"/>
      <c r="HRJ129" s="132"/>
      <c r="HRK129" s="135"/>
      <c r="HRL129" s="132"/>
      <c r="HRM129" s="132"/>
      <c r="HRN129" s="132"/>
      <c r="HRO129" s="132"/>
      <c r="HRP129" s="132"/>
      <c r="HRQ129" s="132"/>
      <c r="HRR129" s="132"/>
      <c r="HRS129" s="132"/>
      <c r="HRT129" s="132"/>
      <c r="HRU129" s="132"/>
      <c r="HRV129" s="132"/>
      <c r="HRW129" s="132"/>
      <c r="HRX129" s="132"/>
      <c r="HRY129" s="132"/>
      <c r="HRZ129" s="132"/>
      <c r="HSA129" s="132"/>
      <c r="HSB129" s="132"/>
      <c r="HSC129" s="135"/>
      <c r="HSD129" s="132"/>
      <c r="HSE129" s="132"/>
      <c r="HSF129" s="132"/>
      <c r="HSG129" s="132"/>
      <c r="HSH129" s="132"/>
      <c r="HSI129" s="132"/>
      <c r="HSJ129" s="132"/>
      <c r="HSK129" s="132"/>
      <c r="HSL129" s="132"/>
      <c r="HSM129" s="132"/>
      <c r="HSN129" s="132"/>
      <c r="HSO129" s="132"/>
      <c r="HSP129" s="132"/>
      <c r="HSQ129" s="132"/>
      <c r="HSR129" s="132"/>
      <c r="HSS129" s="132"/>
      <c r="HST129" s="132"/>
      <c r="HSU129" s="135"/>
      <c r="HSV129" s="132"/>
      <c r="HSW129" s="132"/>
      <c r="HSX129" s="132"/>
      <c r="HSY129" s="132"/>
      <c r="HSZ129" s="132"/>
      <c r="HTA129" s="132"/>
      <c r="HTB129" s="132"/>
      <c r="HTC129" s="132"/>
      <c r="HTD129" s="132"/>
      <c r="HTE129" s="132"/>
      <c r="HTF129" s="132"/>
      <c r="HTG129" s="132"/>
      <c r="HTH129" s="132"/>
      <c r="HTI129" s="132"/>
      <c r="HTJ129" s="132"/>
      <c r="HTK129" s="132"/>
      <c r="HTL129" s="132"/>
      <c r="HTM129" s="135"/>
      <c r="HTN129" s="132"/>
      <c r="HTO129" s="132"/>
      <c r="HTP129" s="132"/>
      <c r="HTQ129" s="132"/>
      <c r="HTR129" s="132"/>
      <c r="HTS129" s="132"/>
      <c r="HTT129" s="132"/>
      <c r="HTU129" s="132"/>
      <c r="HTV129" s="132"/>
      <c r="HTW129" s="132"/>
      <c r="HTX129" s="132"/>
      <c r="HTY129" s="132"/>
      <c r="HTZ129" s="132"/>
      <c r="HUA129" s="132"/>
      <c r="HUB129" s="132"/>
      <c r="HUC129" s="132"/>
      <c r="HUD129" s="132"/>
      <c r="HUE129" s="135"/>
      <c r="HUF129" s="132"/>
      <c r="HUG129" s="132"/>
      <c r="HUH129" s="132"/>
      <c r="HUI129" s="132"/>
      <c r="HUJ129" s="132"/>
      <c r="HUK129" s="132"/>
      <c r="HUL129" s="132"/>
      <c r="HUM129" s="132"/>
      <c r="HUN129" s="132"/>
      <c r="HUO129" s="132"/>
      <c r="HUP129" s="132"/>
      <c r="HUQ129" s="132"/>
      <c r="HUR129" s="132"/>
      <c r="HUS129" s="132"/>
      <c r="HUT129" s="132"/>
      <c r="HUU129" s="132"/>
      <c r="HUV129" s="132"/>
      <c r="HUW129" s="135"/>
      <c r="HUX129" s="132"/>
      <c r="HUY129" s="132"/>
      <c r="HUZ129" s="132"/>
      <c r="HVA129" s="132"/>
      <c r="HVB129" s="132"/>
      <c r="HVC129" s="132"/>
      <c r="HVD129" s="132"/>
      <c r="HVE129" s="132"/>
      <c r="HVF129" s="132"/>
      <c r="HVG129" s="132"/>
      <c r="HVH129" s="132"/>
      <c r="HVI129" s="132"/>
      <c r="HVJ129" s="132"/>
      <c r="HVK129" s="132"/>
      <c r="HVL129" s="132"/>
      <c r="HVM129" s="132"/>
      <c r="HVN129" s="132"/>
      <c r="HVO129" s="135"/>
      <c r="HVP129" s="132"/>
      <c r="HVQ129" s="132"/>
      <c r="HVR129" s="132"/>
      <c r="HVS129" s="132"/>
      <c r="HVT129" s="132"/>
      <c r="HVU129" s="132"/>
      <c r="HVV129" s="132"/>
      <c r="HVW129" s="132"/>
      <c r="HVX129" s="132"/>
      <c r="HVY129" s="132"/>
      <c r="HVZ129" s="132"/>
      <c r="HWA129" s="132"/>
      <c r="HWB129" s="132"/>
      <c r="HWC129" s="132"/>
      <c r="HWD129" s="132"/>
      <c r="HWE129" s="132"/>
      <c r="HWF129" s="132"/>
      <c r="HWG129" s="135"/>
      <c r="HWH129" s="132"/>
      <c r="HWI129" s="132"/>
      <c r="HWJ129" s="132"/>
      <c r="HWK129" s="132"/>
      <c r="HWL129" s="132"/>
      <c r="HWM129" s="132"/>
      <c r="HWN129" s="132"/>
      <c r="HWO129" s="132"/>
      <c r="HWP129" s="132"/>
      <c r="HWQ129" s="132"/>
      <c r="HWR129" s="132"/>
      <c r="HWS129" s="132"/>
      <c r="HWT129" s="132"/>
      <c r="HWU129" s="132"/>
      <c r="HWV129" s="132"/>
      <c r="HWW129" s="132"/>
      <c r="HWX129" s="132"/>
      <c r="HWY129" s="135"/>
      <c r="HWZ129" s="132"/>
      <c r="HXA129" s="132"/>
      <c r="HXB129" s="132"/>
      <c r="HXC129" s="132"/>
      <c r="HXD129" s="132"/>
      <c r="HXE129" s="132"/>
      <c r="HXF129" s="132"/>
      <c r="HXG129" s="132"/>
      <c r="HXH129" s="132"/>
      <c r="HXI129" s="132"/>
      <c r="HXJ129" s="132"/>
      <c r="HXK129" s="132"/>
      <c r="HXL129" s="132"/>
      <c r="HXM129" s="132"/>
      <c r="HXN129" s="132"/>
      <c r="HXO129" s="132"/>
      <c r="HXP129" s="132"/>
      <c r="HXQ129" s="135"/>
      <c r="HXR129" s="132"/>
      <c r="HXS129" s="132"/>
      <c r="HXT129" s="132"/>
      <c r="HXU129" s="132"/>
      <c r="HXV129" s="132"/>
      <c r="HXW129" s="132"/>
      <c r="HXX129" s="132"/>
      <c r="HXY129" s="132"/>
      <c r="HXZ129" s="132"/>
      <c r="HYA129" s="132"/>
      <c r="HYB129" s="132"/>
      <c r="HYC129" s="132"/>
      <c r="HYD129" s="132"/>
      <c r="HYE129" s="132"/>
      <c r="HYF129" s="132"/>
      <c r="HYG129" s="132"/>
      <c r="HYH129" s="132"/>
      <c r="HYI129" s="135"/>
      <c r="HYJ129" s="132"/>
      <c r="HYK129" s="132"/>
      <c r="HYL129" s="132"/>
      <c r="HYM129" s="132"/>
      <c r="HYN129" s="132"/>
      <c r="HYO129" s="132"/>
      <c r="HYP129" s="132"/>
      <c r="HYQ129" s="132"/>
      <c r="HYR129" s="132"/>
      <c r="HYS129" s="132"/>
      <c r="HYT129" s="132"/>
      <c r="HYU129" s="132"/>
      <c r="HYV129" s="132"/>
      <c r="HYW129" s="132"/>
      <c r="HYX129" s="132"/>
      <c r="HYY129" s="132"/>
      <c r="HYZ129" s="132"/>
      <c r="HZA129" s="135"/>
      <c r="HZB129" s="132"/>
      <c r="HZC129" s="132"/>
      <c r="HZD129" s="132"/>
      <c r="HZE129" s="132"/>
      <c r="HZF129" s="132"/>
      <c r="HZG129" s="132"/>
      <c r="HZH129" s="132"/>
      <c r="HZI129" s="132"/>
      <c r="HZJ129" s="132"/>
      <c r="HZK129" s="132"/>
      <c r="HZL129" s="132"/>
      <c r="HZM129" s="132"/>
      <c r="HZN129" s="132"/>
      <c r="HZO129" s="132"/>
      <c r="HZP129" s="132"/>
      <c r="HZQ129" s="132"/>
      <c r="HZR129" s="132"/>
      <c r="HZS129" s="135"/>
      <c r="HZT129" s="132"/>
      <c r="HZU129" s="132"/>
      <c r="HZV129" s="132"/>
      <c r="HZW129" s="132"/>
      <c r="HZX129" s="132"/>
      <c r="HZY129" s="132"/>
      <c r="HZZ129" s="132"/>
      <c r="IAA129" s="132"/>
      <c r="IAB129" s="132"/>
      <c r="IAC129" s="132"/>
      <c r="IAD129" s="132"/>
      <c r="IAE129" s="132"/>
      <c r="IAF129" s="132"/>
      <c r="IAG129" s="132"/>
      <c r="IAH129" s="132"/>
      <c r="IAI129" s="132"/>
      <c r="IAJ129" s="132"/>
      <c r="IAK129" s="135"/>
      <c r="IAL129" s="132"/>
      <c r="IAM129" s="132"/>
      <c r="IAN129" s="132"/>
      <c r="IAO129" s="132"/>
      <c r="IAP129" s="132"/>
      <c r="IAQ129" s="132"/>
      <c r="IAR129" s="132"/>
      <c r="IAS129" s="132"/>
      <c r="IAT129" s="132"/>
      <c r="IAU129" s="132"/>
      <c r="IAV129" s="132"/>
      <c r="IAW129" s="132"/>
      <c r="IAX129" s="132"/>
      <c r="IAY129" s="132"/>
      <c r="IAZ129" s="132"/>
      <c r="IBA129" s="132"/>
      <c r="IBB129" s="132"/>
      <c r="IBC129" s="135"/>
      <c r="IBD129" s="132"/>
      <c r="IBE129" s="132"/>
      <c r="IBF129" s="132"/>
      <c r="IBG129" s="132"/>
      <c r="IBH129" s="132"/>
      <c r="IBI129" s="132"/>
      <c r="IBJ129" s="132"/>
      <c r="IBK129" s="132"/>
      <c r="IBL129" s="132"/>
      <c r="IBM129" s="132"/>
      <c r="IBN129" s="132"/>
      <c r="IBO129" s="132"/>
      <c r="IBP129" s="132"/>
      <c r="IBQ129" s="132"/>
      <c r="IBR129" s="132"/>
      <c r="IBS129" s="132"/>
      <c r="IBT129" s="132"/>
      <c r="IBU129" s="135"/>
      <c r="IBV129" s="132"/>
      <c r="IBW129" s="132"/>
      <c r="IBX129" s="132"/>
      <c r="IBY129" s="132"/>
      <c r="IBZ129" s="132"/>
      <c r="ICA129" s="132"/>
      <c r="ICB129" s="132"/>
      <c r="ICC129" s="132"/>
      <c r="ICD129" s="132"/>
      <c r="ICE129" s="132"/>
      <c r="ICF129" s="132"/>
      <c r="ICG129" s="132"/>
      <c r="ICH129" s="132"/>
      <c r="ICI129" s="132"/>
      <c r="ICJ129" s="132"/>
      <c r="ICK129" s="132"/>
      <c r="ICL129" s="132"/>
      <c r="ICM129" s="135"/>
      <c r="ICN129" s="132"/>
      <c r="ICO129" s="132"/>
      <c r="ICP129" s="132"/>
      <c r="ICQ129" s="132"/>
      <c r="ICR129" s="132"/>
      <c r="ICS129" s="132"/>
      <c r="ICT129" s="132"/>
      <c r="ICU129" s="132"/>
      <c r="ICV129" s="132"/>
      <c r="ICW129" s="132"/>
      <c r="ICX129" s="132"/>
      <c r="ICY129" s="132"/>
      <c r="ICZ129" s="132"/>
      <c r="IDA129" s="132"/>
      <c r="IDB129" s="132"/>
      <c r="IDC129" s="132"/>
      <c r="IDD129" s="132"/>
      <c r="IDE129" s="135"/>
      <c r="IDF129" s="132"/>
      <c r="IDG129" s="132"/>
      <c r="IDH129" s="132"/>
      <c r="IDI129" s="132"/>
      <c r="IDJ129" s="132"/>
      <c r="IDK129" s="132"/>
      <c r="IDL129" s="132"/>
      <c r="IDM129" s="132"/>
      <c r="IDN129" s="132"/>
      <c r="IDO129" s="132"/>
      <c r="IDP129" s="132"/>
      <c r="IDQ129" s="132"/>
      <c r="IDR129" s="132"/>
      <c r="IDS129" s="132"/>
      <c r="IDT129" s="132"/>
      <c r="IDU129" s="132"/>
      <c r="IDV129" s="132"/>
      <c r="IDW129" s="135"/>
      <c r="IDX129" s="132"/>
      <c r="IDY129" s="132"/>
      <c r="IDZ129" s="132"/>
      <c r="IEA129" s="132"/>
      <c r="IEB129" s="132"/>
      <c r="IEC129" s="132"/>
      <c r="IED129" s="132"/>
      <c r="IEE129" s="132"/>
      <c r="IEF129" s="132"/>
      <c r="IEG129" s="132"/>
      <c r="IEH129" s="132"/>
      <c r="IEI129" s="132"/>
      <c r="IEJ129" s="132"/>
      <c r="IEK129" s="132"/>
      <c r="IEL129" s="132"/>
      <c r="IEM129" s="132"/>
      <c r="IEN129" s="132"/>
      <c r="IEO129" s="135"/>
      <c r="IEP129" s="132"/>
      <c r="IEQ129" s="132"/>
      <c r="IER129" s="132"/>
      <c r="IES129" s="132"/>
      <c r="IET129" s="132"/>
      <c r="IEU129" s="132"/>
      <c r="IEV129" s="132"/>
      <c r="IEW129" s="132"/>
      <c r="IEX129" s="132"/>
      <c r="IEY129" s="132"/>
      <c r="IEZ129" s="132"/>
      <c r="IFA129" s="132"/>
      <c r="IFB129" s="132"/>
      <c r="IFC129" s="132"/>
      <c r="IFD129" s="132"/>
      <c r="IFE129" s="132"/>
      <c r="IFF129" s="132"/>
      <c r="IFG129" s="135"/>
      <c r="IFH129" s="132"/>
      <c r="IFI129" s="132"/>
      <c r="IFJ129" s="132"/>
      <c r="IFK129" s="132"/>
      <c r="IFL129" s="132"/>
      <c r="IFM129" s="132"/>
      <c r="IFN129" s="132"/>
      <c r="IFO129" s="132"/>
      <c r="IFP129" s="132"/>
      <c r="IFQ129" s="132"/>
      <c r="IFR129" s="132"/>
      <c r="IFS129" s="132"/>
      <c r="IFT129" s="132"/>
      <c r="IFU129" s="132"/>
      <c r="IFV129" s="132"/>
      <c r="IFW129" s="132"/>
      <c r="IFX129" s="132"/>
      <c r="IFY129" s="135"/>
      <c r="IFZ129" s="132"/>
      <c r="IGA129" s="132"/>
      <c r="IGB129" s="132"/>
      <c r="IGC129" s="132"/>
      <c r="IGD129" s="132"/>
      <c r="IGE129" s="132"/>
      <c r="IGF129" s="132"/>
      <c r="IGG129" s="132"/>
      <c r="IGH129" s="132"/>
      <c r="IGI129" s="132"/>
      <c r="IGJ129" s="132"/>
      <c r="IGK129" s="132"/>
      <c r="IGL129" s="132"/>
      <c r="IGM129" s="132"/>
      <c r="IGN129" s="132"/>
      <c r="IGO129" s="132"/>
      <c r="IGP129" s="132"/>
      <c r="IGQ129" s="135"/>
      <c r="IGR129" s="132"/>
      <c r="IGS129" s="132"/>
      <c r="IGT129" s="132"/>
      <c r="IGU129" s="132"/>
      <c r="IGV129" s="132"/>
      <c r="IGW129" s="132"/>
      <c r="IGX129" s="132"/>
      <c r="IGY129" s="132"/>
      <c r="IGZ129" s="132"/>
      <c r="IHA129" s="132"/>
      <c r="IHB129" s="132"/>
      <c r="IHC129" s="132"/>
      <c r="IHD129" s="132"/>
      <c r="IHE129" s="132"/>
      <c r="IHF129" s="132"/>
      <c r="IHG129" s="132"/>
      <c r="IHH129" s="132"/>
      <c r="IHI129" s="135"/>
      <c r="IHJ129" s="132"/>
      <c r="IHK129" s="132"/>
      <c r="IHL129" s="132"/>
      <c r="IHM129" s="132"/>
      <c r="IHN129" s="132"/>
      <c r="IHO129" s="132"/>
      <c r="IHP129" s="132"/>
      <c r="IHQ129" s="132"/>
      <c r="IHR129" s="132"/>
      <c r="IHS129" s="132"/>
      <c r="IHT129" s="132"/>
      <c r="IHU129" s="132"/>
      <c r="IHV129" s="132"/>
      <c r="IHW129" s="132"/>
      <c r="IHX129" s="132"/>
      <c r="IHY129" s="132"/>
      <c r="IHZ129" s="132"/>
      <c r="IIA129" s="135"/>
      <c r="IIB129" s="132"/>
      <c r="IIC129" s="132"/>
      <c r="IID129" s="132"/>
      <c r="IIE129" s="132"/>
      <c r="IIF129" s="132"/>
      <c r="IIG129" s="132"/>
      <c r="IIH129" s="132"/>
      <c r="III129" s="132"/>
      <c r="IIJ129" s="132"/>
      <c r="IIK129" s="132"/>
      <c r="IIL129" s="132"/>
      <c r="IIM129" s="132"/>
      <c r="IIN129" s="132"/>
      <c r="IIO129" s="132"/>
      <c r="IIP129" s="132"/>
      <c r="IIQ129" s="132"/>
      <c r="IIR129" s="132"/>
      <c r="IIS129" s="135"/>
      <c r="IIT129" s="132"/>
      <c r="IIU129" s="132"/>
      <c r="IIV129" s="132"/>
      <c r="IIW129" s="132"/>
      <c r="IIX129" s="132"/>
      <c r="IIY129" s="132"/>
      <c r="IIZ129" s="132"/>
      <c r="IJA129" s="132"/>
      <c r="IJB129" s="132"/>
      <c r="IJC129" s="132"/>
      <c r="IJD129" s="132"/>
      <c r="IJE129" s="132"/>
      <c r="IJF129" s="132"/>
      <c r="IJG129" s="132"/>
      <c r="IJH129" s="132"/>
      <c r="IJI129" s="132"/>
      <c r="IJJ129" s="132"/>
      <c r="IJK129" s="135"/>
      <c r="IJL129" s="132"/>
      <c r="IJM129" s="132"/>
      <c r="IJN129" s="132"/>
      <c r="IJO129" s="132"/>
      <c r="IJP129" s="132"/>
      <c r="IJQ129" s="132"/>
      <c r="IJR129" s="132"/>
      <c r="IJS129" s="132"/>
      <c r="IJT129" s="132"/>
      <c r="IJU129" s="132"/>
      <c r="IJV129" s="132"/>
      <c r="IJW129" s="132"/>
      <c r="IJX129" s="132"/>
      <c r="IJY129" s="132"/>
      <c r="IJZ129" s="132"/>
      <c r="IKA129" s="132"/>
      <c r="IKB129" s="132"/>
      <c r="IKC129" s="135"/>
      <c r="IKD129" s="132"/>
      <c r="IKE129" s="132"/>
      <c r="IKF129" s="132"/>
      <c r="IKG129" s="132"/>
      <c r="IKH129" s="132"/>
      <c r="IKI129" s="132"/>
      <c r="IKJ129" s="132"/>
      <c r="IKK129" s="132"/>
      <c r="IKL129" s="132"/>
      <c r="IKM129" s="132"/>
      <c r="IKN129" s="132"/>
      <c r="IKO129" s="132"/>
      <c r="IKP129" s="132"/>
      <c r="IKQ129" s="132"/>
      <c r="IKR129" s="132"/>
      <c r="IKS129" s="132"/>
      <c r="IKT129" s="132"/>
      <c r="IKU129" s="135"/>
      <c r="IKV129" s="132"/>
      <c r="IKW129" s="132"/>
      <c r="IKX129" s="132"/>
      <c r="IKY129" s="132"/>
      <c r="IKZ129" s="132"/>
      <c r="ILA129" s="132"/>
      <c r="ILB129" s="132"/>
      <c r="ILC129" s="132"/>
      <c r="ILD129" s="132"/>
      <c r="ILE129" s="132"/>
      <c r="ILF129" s="132"/>
      <c r="ILG129" s="132"/>
      <c r="ILH129" s="132"/>
      <c r="ILI129" s="132"/>
      <c r="ILJ129" s="132"/>
      <c r="ILK129" s="132"/>
      <c r="ILL129" s="132"/>
      <c r="ILM129" s="135"/>
      <c r="ILN129" s="132"/>
      <c r="ILO129" s="132"/>
      <c r="ILP129" s="132"/>
      <c r="ILQ129" s="132"/>
      <c r="ILR129" s="132"/>
      <c r="ILS129" s="132"/>
      <c r="ILT129" s="132"/>
      <c r="ILU129" s="132"/>
      <c r="ILV129" s="132"/>
      <c r="ILW129" s="132"/>
      <c r="ILX129" s="132"/>
      <c r="ILY129" s="132"/>
      <c r="ILZ129" s="132"/>
      <c r="IMA129" s="132"/>
      <c r="IMB129" s="132"/>
      <c r="IMC129" s="132"/>
      <c r="IMD129" s="132"/>
      <c r="IME129" s="135"/>
      <c r="IMF129" s="132"/>
      <c r="IMG129" s="132"/>
      <c r="IMH129" s="132"/>
      <c r="IMI129" s="132"/>
      <c r="IMJ129" s="132"/>
      <c r="IMK129" s="132"/>
      <c r="IML129" s="132"/>
      <c r="IMM129" s="132"/>
      <c r="IMN129" s="132"/>
      <c r="IMO129" s="132"/>
      <c r="IMP129" s="132"/>
      <c r="IMQ129" s="132"/>
      <c r="IMR129" s="132"/>
      <c r="IMS129" s="132"/>
      <c r="IMT129" s="132"/>
      <c r="IMU129" s="132"/>
      <c r="IMV129" s="132"/>
      <c r="IMW129" s="135"/>
      <c r="IMX129" s="132"/>
      <c r="IMY129" s="132"/>
      <c r="IMZ129" s="132"/>
      <c r="INA129" s="132"/>
      <c r="INB129" s="132"/>
      <c r="INC129" s="132"/>
      <c r="IND129" s="132"/>
      <c r="INE129" s="132"/>
      <c r="INF129" s="132"/>
      <c r="ING129" s="132"/>
      <c r="INH129" s="132"/>
      <c r="INI129" s="132"/>
      <c r="INJ129" s="132"/>
      <c r="INK129" s="132"/>
      <c r="INL129" s="132"/>
      <c r="INM129" s="132"/>
      <c r="INN129" s="132"/>
      <c r="INO129" s="135"/>
      <c r="INP129" s="132"/>
      <c r="INQ129" s="132"/>
      <c r="INR129" s="132"/>
      <c r="INS129" s="132"/>
      <c r="INT129" s="132"/>
      <c r="INU129" s="132"/>
      <c r="INV129" s="132"/>
      <c r="INW129" s="132"/>
      <c r="INX129" s="132"/>
      <c r="INY129" s="132"/>
      <c r="INZ129" s="132"/>
      <c r="IOA129" s="132"/>
      <c r="IOB129" s="132"/>
      <c r="IOC129" s="132"/>
      <c r="IOD129" s="132"/>
      <c r="IOE129" s="132"/>
      <c r="IOF129" s="132"/>
      <c r="IOG129" s="135"/>
      <c r="IOH129" s="132"/>
      <c r="IOI129" s="132"/>
      <c r="IOJ129" s="132"/>
      <c r="IOK129" s="132"/>
      <c r="IOL129" s="132"/>
      <c r="IOM129" s="132"/>
      <c r="ION129" s="132"/>
      <c r="IOO129" s="132"/>
      <c r="IOP129" s="132"/>
      <c r="IOQ129" s="132"/>
      <c r="IOR129" s="132"/>
      <c r="IOS129" s="132"/>
      <c r="IOT129" s="132"/>
      <c r="IOU129" s="132"/>
      <c r="IOV129" s="132"/>
      <c r="IOW129" s="132"/>
      <c r="IOX129" s="132"/>
      <c r="IOY129" s="135"/>
      <c r="IOZ129" s="132"/>
      <c r="IPA129" s="132"/>
      <c r="IPB129" s="132"/>
      <c r="IPC129" s="132"/>
      <c r="IPD129" s="132"/>
      <c r="IPE129" s="132"/>
      <c r="IPF129" s="132"/>
      <c r="IPG129" s="132"/>
      <c r="IPH129" s="132"/>
      <c r="IPI129" s="132"/>
      <c r="IPJ129" s="132"/>
      <c r="IPK129" s="132"/>
      <c r="IPL129" s="132"/>
      <c r="IPM129" s="132"/>
      <c r="IPN129" s="132"/>
      <c r="IPO129" s="132"/>
      <c r="IPP129" s="132"/>
      <c r="IPQ129" s="135"/>
      <c r="IPR129" s="132"/>
      <c r="IPS129" s="132"/>
      <c r="IPT129" s="132"/>
      <c r="IPU129" s="132"/>
      <c r="IPV129" s="132"/>
      <c r="IPW129" s="132"/>
      <c r="IPX129" s="132"/>
      <c r="IPY129" s="132"/>
      <c r="IPZ129" s="132"/>
      <c r="IQA129" s="132"/>
      <c r="IQB129" s="132"/>
      <c r="IQC129" s="132"/>
      <c r="IQD129" s="132"/>
      <c r="IQE129" s="132"/>
      <c r="IQF129" s="132"/>
      <c r="IQG129" s="132"/>
      <c r="IQH129" s="132"/>
      <c r="IQI129" s="135"/>
      <c r="IQJ129" s="132"/>
      <c r="IQK129" s="132"/>
      <c r="IQL129" s="132"/>
      <c r="IQM129" s="132"/>
      <c r="IQN129" s="132"/>
      <c r="IQO129" s="132"/>
      <c r="IQP129" s="132"/>
      <c r="IQQ129" s="132"/>
      <c r="IQR129" s="132"/>
      <c r="IQS129" s="132"/>
      <c r="IQT129" s="132"/>
      <c r="IQU129" s="132"/>
      <c r="IQV129" s="132"/>
      <c r="IQW129" s="132"/>
      <c r="IQX129" s="132"/>
      <c r="IQY129" s="132"/>
      <c r="IQZ129" s="132"/>
      <c r="IRA129" s="135"/>
      <c r="IRB129" s="132"/>
      <c r="IRC129" s="132"/>
      <c r="IRD129" s="132"/>
      <c r="IRE129" s="132"/>
      <c r="IRF129" s="132"/>
      <c r="IRG129" s="132"/>
      <c r="IRH129" s="132"/>
      <c r="IRI129" s="132"/>
      <c r="IRJ129" s="132"/>
      <c r="IRK129" s="132"/>
      <c r="IRL129" s="132"/>
      <c r="IRM129" s="132"/>
      <c r="IRN129" s="132"/>
      <c r="IRO129" s="132"/>
      <c r="IRP129" s="132"/>
      <c r="IRQ129" s="132"/>
      <c r="IRR129" s="132"/>
      <c r="IRS129" s="135"/>
      <c r="IRT129" s="132"/>
      <c r="IRU129" s="132"/>
      <c r="IRV129" s="132"/>
      <c r="IRW129" s="132"/>
      <c r="IRX129" s="132"/>
      <c r="IRY129" s="132"/>
      <c r="IRZ129" s="132"/>
      <c r="ISA129" s="132"/>
      <c r="ISB129" s="132"/>
      <c r="ISC129" s="132"/>
      <c r="ISD129" s="132"/>
      <c r="ISE129" s="132"/>
      <c r="ISF129" s="132"/>
      <c r="ISG129" s="132"/>
      <c r="ISH129" s="132"/>
      <c r="ISI129" s="132"/>
      <c r="ISJ129" s="132"/>
      <c r="ISK129" s="135"/>
      <c r="ISL129" s="132"/>
      <c r="ISM129" s="132"/>
      <c r="ISN129" s="132"/>
      <c r="ISO129" s="132"/>
      <c r="ISP129" s="132"/>
      <c r="ISQ129" s="132"/>
      <c r="ISR129" s="132"/>
      <c r="ISS129" s="132"/>
      <c r="IST129" s="132"/>
      <c r="ISU129" s="132"/>
      <c r="ISV129" s="132"/>
      <c r="ISW129" s="132"/>
      <c r="ISX129" s="132"/>
      <c r="ISY129" s="132"/>
      <c r="ISZ129" s="132"/>
      <c r="ITA129" s="132"/>
      <c r="ITB129" s="132"/>
      <c r="ITC129" s="135"/>
      <c r="ITD129" s="132"/>
      <c r="ITE129" s="132"/>
      <c r="ITF129" s="132"/>
      <c r="ITG129" s="132"/>
      <c r="ITH129" s="132"/>
      <c r="ITI129" s="132"/>
      <c r="ITJ129" s="132"/>
      <c r="ITK129" s="132"/>
      <c r="ITL129" s="132"/>
      <c r="ITM129" s="132"/>
      <c r="ITN129" s="132"/>
      <c r="ITO129" s="132"/>
      <c r="ITP129" s="132"/>
      <c r="ITQ129" s="132"/>
      <c r="ITR129" s="132"/>
      <c r="ITS129" s="132"/>
      <c r="ITT129" s="132"/>
      <c r="ITU129" s="135"/>
      <c r="ITV129" s="132"/>
      <c r="ITW129" s="132"/>
      <c r="ITX129" s="132"/>
      <c r="ITY129" s="132"/>
      <c r="ITZ129" s="132"/>
      <c r="IUA129" s="132"/>
      <c r="IUB129" s="132"/>
      <c r="IUC129" s="132"/>
      <c r="IUD129" s="132"/>
      <c r="IUE129" s="132"/>
      <c r="IUF129" s="132"/>
      <c r="IUG129" s="132"/>
      <c r="IUH129" s="132"/>
      <c r="IUI129" s="132"/>
      <c r="IUJ129" s="132"/>
      <c r="IUK129" s="132"/>
      <c r="IUL129" s="132"/>
      <c r="IUM129" s="135"/>
      <c r="IUN129" s="132"/>
      <c r="IUO129" s="132"/>
      <c r="IUP129" s="132"/>
      <c r="IUQ129" s="132"/>
      <c r="IUR129" s="132"/>
      <c r="IUS129" s="132"/>
      <c r="IUT129" s="132"/>
      <c r="IUU129" s="132"/>
      <c r="IUV129" s="132"/>
      <c r="IUW129" s="132"/>
      <c r="IUX129" s="132"/>
      <c r="IUY129" s="132"/>
      <c r="IUZ129" s="132"/>
      <c r="IVA129" s="132"/>
      <c r="IVB129" s="132"/>
      <c r="IVC129" s="132"/>
      <c r="IVD129" s="132"/>
      <c r="IVE129" s="135"/>
      <c r="IVF129" s="132"/>
      <c r="IVG129" s="132"/>
      <c r="IVH129" s="132"/>
      <c r="IVI129" s="132"/>
      <c r="IVJ129" s="132"/>
      <c r="IVK129" s="132"/>
      <c r="IVL129" s="132"/>
      <c r="IVM129" s="132"/>
      <c r="IVN129" s="132"/>
      <c r="IVO129" s="132"/>
      <c r="IVP129" s="132"/>
      <c r="IVQ129" s="132"/>
      <c r="IVR129" s="132"/>
      <c r="IVS129" s="132"/>
      <c r="IVT129" s="132"/>
      <c r="IVU129" s="132"/>
      <c r="IVV129" s="132"/>
      <c r="IVW129" s="135"/>
      <c r="IVX129" s="132"/>
      <c r="IVY129" s="132"/>
      <c r="IVZ129" s="132"/>
      <c r="IWA129" s="132"/>
      <c r="IWB129" s="132"/>
      <c r="IWC129" s="132"/>
      <c r="IWD129" s="132"/>
      <c r="IWE129" s="132"/>
      <c r="IWF129" s="132"/>
      <c r="IWG129" s="132"/>
      <c r="IWH129" s="132"/>
      <c r="IWI129" s="132"/>
      <c r="IWJ129" s="132"/>
      <c r="IWK129" s="132"/>
      <c r="IWL129" s="132"/>
      <c r="IWM129" s="132"/>
      <c r="IWN129" s="132"/>
      <c r="IWO129" s="135"/>
      <c r="IWP129" s="132"/>
      <c r="IWQ129" s="132"/>
      <c r="IWR129" s="132"/>
      <c r="IWS129" s="132"/>
      <c r="IWT129" s="132"/>
      <c r="IWU129" s="132"/>
      <c r="IWV129" s="132"/>
      <c r="IWW129" s="132"/>
      <c r="IWX129" s="132"/>
      <c r="IWY129" s="132"/>
      <c r="IWZ129" s="132"/>
      <c r="IXA129" s="132"/>
      <c r="IXB129" s="132"/>
      <c r="IXC129" s="132"/>
      <c r="IXD129" s="132"/>
      <c r="IXE129" s="132"/>
      <c r="IXF129" s="132"/>
      <c r="IXG129" s="135"/>
      <c r="IXH129" s="132"/>
      <c r="IXI129" s="132"/>
      <c r="IXJ129" s="132"/>
      <c r="IXK129" s="132"/>
      <c r="IXL129" s="132"/>
      <c r="IXM129" s="132"/>
      <c r="IXN129" s="132"/>
      <c r="IXO129" s="132"/>
      <c r="IXP129" s="132"/>
      <c r="IXQ129" s="132"/>
      <c r="IXR129" s="132"/>
      <c r="IXS129" s="132"/>
      <c r="IXT129" s="132"/>
      <c r="IXU129" s="132"/>
      <c r="IXV129" s="132"/>
      <c r="IXW129" s="132"/>
      <c r="IXX129" s="132"/>
      <c r="IXY129" s="135"/>
      <c r="IXZ129" s="132"/>
      <c r="IYA129" s="132"/>
      <c r="IYB129" s="132"/>
      <c r="IYC129" s="132"/>
      <c r="IYD129" s="132"/>
      <c r="IYE129" s="132"/>
      <c r="IYF129" s="132"/>
      <c r="IYG129" s="132"/>
      <c r="IYH129" s="132"/>
      <c r="IYI129" s="132"/>
      <c r="IYJ129" s="132"/>
      <c r="IYK129" s="132"/>
      <c r="IYL129" s="132"/>
      <c r="IYM129" s="132"/>
      <c r="IYN129" s="132"/>
      <c r="IYO129" s="132"/>
      <c r="IYP129" s="132"/>
      <c r="IYQ129" s="135"/>
      <c r="IYR129" s="132"/>
      <c r="IYS129" s="132"/>
      <c r="IYT129" s="132"/>
      <c r="IYU129" s="132"/>
      <c r="IYV129" s="132"/>
      <c r="IYW129" s="132"/>
      <c r="IYX129" s="132"/>
      <c r="IYY129" s="132"/>
      <c r="IYZ129" s="132"/>
      <c r="IZA129" s="132"/>
      <c r="IZB129" s="132"/>
      <c r="IZC129" s="132"/>
      <c r="IZD129" s="132"/>
      <c r="IZE129" s="132"/>
      <c r="IZF129" s="132"/>
      <c r="IZG129" s="132"/>
      <c r="IZH129" s="132"/>
      <c r="IZI129" s="135"/>
      <c r="IZJ129" s="132"/>
      <c r="IZK129" s="132"/>
      <c r="IZL129" s="132"/>
      <c r="IZM129" s="132"/>
      <c r="IZN129" s="132"/>
      <c r="IZO129" s="132"/>
      <c r="IZP129" s="132"/>
      <c r="IZQ129" s="132"/>
      <c r="IZR129" s="132"/>
      <c r="IZS129" s="132"/>
      <c r="IZT129" s="132"/>
      <c r="IZU129" s="132"/>
      <c r="IZV129" s="132"/>
      <c r="IZW129" s="132"/>
      <c r="IZX129" s="132"/>
      <c r="IZY129" s="132"/>
      <c r="IZZ129" s="132"/>
      <c r="JAA129" s="135"/>
      <c r="JAB129" s="132"/>
      <c r="JAC129" s="132"/>
      <c r="JAD129" s="132"/>
      <c r="JAE129" s="132"/>
      <c r="JAF129" s="132"/>
      <c r="JAG129" s="132"/>
      <c r="JAH129" s="132"/>
      <c r="JAI129" s="132"/>
      <c r="JAJ129" s="132"/>
      <c r="JAK129" s="132"/>
      <c r="JAL129" s="132"/>
      <c r="JAM129" s="132"/>
      <c r="JAN129" s="132"/>
      <c r="JAO129" s="132"/>
      <c r="JAP129" s="132"/>
      <c r="JAQ129" s="132"/>
      <c r="JAR129" s="132"/>
      <c r="JAS129" s="135"/>
      <c r="JAT129" s="132"/>
      <c r="JAU129" s="132"/>
      <c r="JAV129" s="132"/>
      <c r="JAW129" s="132"/>
      <c r="JAX129" s="132"/>
      <c r="JAY129" s="132"/>
      <c r="JAZ129" s="132"/>
      <c r="JBA129" s="132"/>
      <c r="JBB129" s="132"/>
      <c r="JBC129" s="132"/>
      <c r="JBD129" s="132"/>
      <c r="JBE129" s="132"/>
      <c r="JBF129" s="132"/>
      <c r="JBG129" s="132"/>
      <c r="JBH129" s="132"/>
      <c r="JBI129" s="132"/>
      <c r="JBJ129" s="132"/>
      <c r="JBK129" s="135"/>
      <c r="JBL129" s="132"/>
      <c r="JBM129" s="132"/>
      <c r="JBN129" s="132"/>
      <c r="JBO129" s="132"/>
      <c r="JBP129" s="132"/>
      <c r="JBQ129" s="132"/>
      <c r="JBR129" s="132"/>
      <c r="JBS129" s="132"/>
      <c r="JBT129" s="132"/>
      <c r="JBU129" s="132"/>
      <c r="JBV129" s="132"/>
      <c r="JBW129" s="132"/>
      <c r="JBX129" s="132"/>
      <c r="JBY129" s="132"/>
      <c r="JBZ129" s="132"/>
      <c r="JCA129" s="132"/>
      <c r="JCB129" s="132"/>
      <c r="JCC129" s="135"/>
      <c r="JCD129" s="132"/>
      <c r="JCE129" s="132"/>
      <c r="JCF129" s="132"/>
      <c r="JCG129" s="132"/>
      <c r="JCH129" s="132"/>
      <c r="JCI129" s="132"/>
      <c r="JCJ129" s="132"/>
      <c r="JCK129" s="132"/>
      <c r="JCL129" s="132"/>
      <c r="JCM129" s="132"/>
      <c r="JCN129" s="132"/>
      <c r="JCO129" s="132"/>
      <c r="JCP129" s="132"/>
      <c r="JCQ129" s="132"/>
      <c r="JCR129" s="132"/>
      <c r="JCS129" s="132"/>
      <c r="JCT129" s="132"/>
      <c r="JCU129" s="135"/>
      <c r="JCV129" s="132"/>
      <c r="JCW129" s="132"/>
      <c r="JCX129" s="132"/>
      <c r="JCY129" s="132"/>
      <c r="JCZ129" s="132"/>
      <c r="JDA129" s="132"/>
      <c r="JDB129" s="132"/>
      <c r="JDC129" s="132"/>
      <c r="JDD129" s="132"/>
      <c r="JDE129" s="132"/>
      <c r="JDF129" s="132"/>
      <c r="JDG129" s="132"/>
      <c r="JDH129" s="132"/>
      <c r="JDI129" s="132"/>
      <c r="JDJ129" s="132"/>
      <c r="JDK129" s="132"/>
      <c r="JDL129" s="132"/>
      <c r="JDM129" s="135"/>
      <c r="JDN129" s="132"/>
      <c r="JDO129" s="132"/>
      <c r="JDP129" s="132"/>
      <c r="JDQ129" s="132"/>
      <c r="JDR129" s="132"/>
      <c r="JDS129" s="132"/>
      <c r="JDT129" s="132"/>
      <c r="JDU129" s="132"/>
      <c r="JDV129" s="132"/>
      <c r="JDW129" s="132"/>
      <c r="JDX129" s="132"/>
      <c r="JDY129" s="132"/>
      <c r="JDZ129" s="132"/>
      <c r="JEA129" s="132"/>
      <c r="JEB129" s="132"/>
      <c r="JEC129" s="132"/>
      <c r="JED129" s="132"/>
      <c r="JEE129" s="135"/>
      <c r="JEF129" s="132"/>
      <c r="JEG129" s="132"/>
      <c r="JEH129" s="132"/>
      <c r="JEI129" s="132"/>
      <c r="JEJ129" s="132"/>
      <c r="JEK129" s="132"/>
      <c r="JEL129" s="132"/>
      <c r="JEM129" s="132"/>
      <c r="JEN129" s="132"/>
      <c r="JEO129" s="132"/>
      <c r="JEP129" s="132"/>
      <c r="JEQ129" s="132"/>
      <c r="JER129" s="132"/>
      <c r="JES129" s="132"/>
      <c r="JET129" s="132"/>
      <c r="JEU129" s="132"/>
      <c r="JEV129" s="132"/>
      <c r="JEW129" s="135"/>
      <c r="JEX129" s="132"/>
      <c r="JEY129" s="132"/>
      <c r="JEZ129" s="132"/>
      <c r="JFA129" s="132"/>
      <c r="JFB129" s="132"/>
      <c r="JFC129" s="132"/>
      <c r="JFD129" s="132"/>
      <c r="JFE129" s="132"/>
      <c r="JFF129" s="132"/>
      <c r="JFG129" s="132"/>
      <c r="JFH129" s="132"/>
      <c r="JFI129" s="132"/>
      <c r="JFJ129" s="132"/>
      <c r="JFK129" s="132"/>
      <c r="JFL129" s="132"/>
      <c r="JFM129" s="132"/>
      <c r="JFN129" s="132"/>
      <c r="JFO129" s="135"/>
      <c r="JFP129" s="132"/>
      <c r="JFQ129" s="132"/>
      <c r="JFR129" s="132"/>
      <c r="JFS129" s="132"/>
      <c r="JFT129" s="132"/>
      <c r="JFU129" s="132"/>
      <c r="JFV129" s="132"/>
      <c r="JFW129" s="132"/>
      <c r="JFX129" s="132"/>
      <c r="JFY129" s="132"/>
      <c r="JFZ129" s="132"/>
      <c r="JGA129" s="132"/>
      <c r="JGB129" s="132"/>
      <c r="JGC129" s="132"/>
      <c r="JGD129" s="132"/>
      <c r="JGE129" s="132"/>
      <c r="JGF129" s="132"/>
      <c r="JGG129" s="135"/>
      <c r="JGH129" s="132"/>
      <c r="JGI129" s="132"/>
      <c r="JGJ129" s="132"/>
      <c r="JGK129" s="132"/>
      <c r="JGL129" s="132"/>
      <c r="JGM129" s="132"/>
      <c r="JGN129" s="132"/>
      <c r="JGO129" s="132"/>
      <c r="JGP129" s="132"/>
      <c r="JGQ129" s="132"/>
      <c r="JGR129" s="132"/>
      <c r="JGS129" s="132"/>
      <c r="JGT129" s="132"/>
      <c r="JGU129" s="132"/>
      <c r="JGV129" s="132"/>
      <c r="JGW129" s="132"/>
      <c r="JGX129" s="132"/>
      <c r="JGY129" s="135"/>
      <c r="JGZ129" s="132"/>
      <c r="JHA129" s="132"/>
      <c r="JHB129" s="132"/>
      <c r="JHC129" s="132"/>
      <c r="JHD129" s="132"/>
      <c r="JHE129" s="132"/>
      <c r="JHF129" s="132"/>
      <c r="JHG129" s="132"/>
      <c r="JHH129" s="132"/>
      <c r="JHI129" s="132"/>
      <c r="JHJ129" s="132"/>
      <c r="JHK129" s="132"/>
      <c r="JHL129" s="132"/>
      <c r="JHM129" s="132"/>
      <c r="JHN129" s="132"/>
      <c r="JHO129" s="132"/>
      <c r="JHP129" s="132"/>
      <c r="JHQ129" s="135"/>
      <c r="JHR129" s="132"/>
      <c r="JHS129" s="132"/>
      <c r="JHT129" s="132"/>
      <c r="JHU129" s="132"/>
      <c r="JHV129" s="132"/>
      <c r="JHW129" s="132"/>
      <c r="JHX129" s="132"/>
      <c r="JHY129" s="132"/>
      <c r="JHZ129" s="132"/>
      <c r="JIA129" s="132"/>
      <c r="JIB129" s="132"/>
      <c r="JIC129" s="132"/>
      <c r="JID129" s="132"/>
      <c r="JIE129" s="132"/>
      <c r="JIF129" s="132"/>
      <c r="JIG129" s="132"/>
      <c r="JIH129" s="132"/>
      <c r="JII129" s="135"/>
      <c r="JIJ129" s="132"/>
      <c r="JIK129" s="132"/>
      <c r="JIL129" s="132"/>
      <c r="JIM129" s="132"/>
      <c r="JIN129" s="132"/>
      <c r="JIO129" s="132"/>
      <c r="JIP129" s="132"/>
      <c r="JIQ129" s="132"/>
      <c r="JIR129" s="132"/>
      <c r="JIS129" s="132"/>
      <c r="JIT129" s="132"/>
      <c r="JIU129" s="132"/>
      <c r="JIV129" s="132"/>
      <c r="JIW129" s="132"/>
      <c r="JIX129" s="132"/>
      <c r="JIY129" s="132"/>
      <c r="JIZ129" s="132"/>
      <c r="JJA129" s="135"/>
      <c r="JJB129" s="132"/>
      <c r="JJC129" s="132"/>
      <c r="JJD129" s="132"/>
      <c r="JJE129" s="132"/>
      <c r="JJF129" s="132"/>
      <c r="JJG129" s="132"/>
      <c r="JJH129" s="132"/>
      <c r="JJI129" s="132"/>
      <c r="JJJ129" s="132"/>
      <c r="JJK129" s="132"/>
      <c r="JJL129" s="132"/>
      <c r="JJM129" s="132"/>
      <c r="JJN129" s="132"/>
      <c r="JJO129" s="132"/>
      <c r="JJP129" s="132"/>
      <c r="JJQ129" s="132"/>
      <c r="JJR129" s="132"/>
      <c r="JJS129" s="135"/>
      <c r="JJT129" s="132"/>
      <c r="JJU129" s="132"/>
      <c r="JJV129" s="132"/>
      <c r="JJW129" s="132"/>
      <c r="JJX129" s="132"/>
      <c r="JJY129" s="132"/>
      <c r="JJZ129" s="132"/>
      <c r="JKA129" s="132"/>
      <c r="JKB129" s="132"/>
      <c r="JKC129" s="132"/>
      <c r="JKD129" s="132"/>
      <c r="JKE129" s="132"/>
      <c r="JKF129" s="132"/>
      <c r="JKG129" s="132"/>
      <c r="JKH129" s="132"/>
      <c r="JKI129" s="132"/>
      <c r="JKJ129" s="132"/>
      <c r="JKK129" s="135"/>
      <c r="JKL129" s="132"/>
      <c r="JKM129" s="132"/>
      <c r="JKN129" s="132"/>
      <c r="JKO129" s="132"/>
      <c r="JKP129" s="132"/>
      <c r="JKQ129" s="132"/>
      <c r="JKR129" s="132"/>
      <c r="JKS129" s="132"/>
      <c r="JKT129" s="132"/>
      <c r="JKU129" s="132"/>
      <c r="JKV129" s="132"/>
      <c r="JKW129" s="132"/>
      <c r="JKX129" s="132"/>
      <c r="JKY129" s="132"/>
      <c r="JKZ129" s="132"/>
      <c r="JLA129" s="132"/>
      <c r="JLB129" s="132"/>
      <c r="JLC129" s="135"/>
      <c r="JLD129" s="132"/>
      <c r="JLE129" s="132"/>
      <c r="JLF129" s="132"/>
      <c r="JLG129" s="132"/>
      <c r="JLH129" s="132"/>
      <c r="JLI129" s="132"/>
      <c r="JLJ129" s="132"/>
      <c r="JLK129" s="132"/>
      <c r="JLL129" s="132"/>
      <c r="JLM129" s="132"/>
      <c r="JLN129" s="132"/>
      <c r="JLO129" s="132"/>
      <c r="JLP129" s="132"/>
      <c r="JLQ129" s="132"/>
      <c r="JLR129" s="132"/>
      <c r="JLS129" s="132"/>
      <c r="JLT129" s="132"/>
      <c r="JLU129" s="135"/>
      <c r="JLV129" s="132"/>
      <c r="JLW129" s="132"/>
      <c r="JLX129" s="132"/>
      <c r="JLY129" s="132"/>
      <c r="JLZ129" s="132"/>
      <c r="JMA129" s="132"/>
      <c r="JMB129" s="132"/>
      <c r="JMC129" s="132"/>
      <c r="JMD129" s="132"/>
      <c r="JME129" s="132"/>
      <c r="JMF129" s="132"/>
      <c r="JMG129" s="132"/>
      <c r="JMH129" s="132"/>
      <c r="JMI129" s="132"/>
      <c r="JMJ129" s="132"/>
      <c r="JMK129" s="132"/>
      <c r="JML129" s="132"/>
      <c r="JMM129" s="135"/>
      <c r="JMN129" s="132"/>
      <c r="JMO129" s="132"/>
      <c r="JMP129" s="132"/>
      <c r="JMQ129" s="132"/>
      <c r="JMR129" s="132"/>
      <c r="JMS129" s="132"/>
      <c r="JMT129" s="132"/>
      <c r="JMU129" s="132"/>
      <c r="JMV129" s="132"/>
      <c r="JMW129" s="132"/>
      <c r="JMX129" s="132"/>
      <c r="JMY129" s="132"/>
      <c r="JMZ129" s="132"/>
      <c r="JNA129" s="132"/>
      <c r="JNB129" s="132"/>
      <c r="JNC129" s="132"/>
      <c r="JND129" s="132"/>
      <c r="JNE129" s="135"/>
      <c r="JNF129" s="132"/>
      <c r="JNG129" s="132"/>
      <c r="JNH129" s="132"/>
      <c r="JNI129" s="132"/>
      <c r="JNJ129" s="132"/>
      <c r="JNK129" s="132"/>
      <c r="JNL129" s="132"/>
      <c r="JNM129" s="132"/>
      <c r="JNN129" s="132"/>
      <c r="JNO129" s="132"/>
      <c r="JNP129" s="132"/>
      <c r="JNQ129" s="132"/>
      <c r="JNR129" s="132"/>
      <c r="JNS129" s="132"/>
      <c r="JNT129" s="132"/>
      <c r="JNU129" s="132"/>
      <c r="JNV129" s="132"/>
      <c r="JNW129" s="135"/>
      <c r="JNX129" s="132"/>
      <c r="JNY129" s="132"/>
      <c r="JNZ129" s="132"/>
      <c r="JOA129" s="132"/>
      <c r="JOB129" s="132"/>
      <c r="JOC129" s="132"/>
      <c r="JOD129" s="132"/>
      <c r="JOE129" s="132"/>
      <c r="JOF129" s="132"/>
      <c r="JOG129" s="132"/>
      <c r="JOH129" s="132"/>
      <c r="JOI129" s="132"/>
      <c r="JOJ129" s="132"/>
      <c r="JOK129" s="132"/>
      <c r="JOL129" s="132"/>
      <c r="JOM129" s="132"/>
      <c r="JON129" s="132"/>
      <c r="JOO129" s="135"/>
      <c r="JOP129" s="132"/>
      <c r="JOQ129" s="132"/>
      <c r="JOR129" s="132"/>
      <c r="JOS129" s="132"/>
      <c r="JOT129" s="132"/>
      <c r="JOU129" s="132"/>
      <c r="JOV129" s="132"/>
      <c r="JOW129" s="132"/>
      <c r="JOX129" s="132"/>
      <c r="JOY129" s="132"/>
      <c r="JOZ129" s="132"/>
      <c r="JPA129" s="132"/>
      <c r="JPB129" s="132"/>
      <c r="JPC129" s="132"/>
      <c r="JPD129" s="132"/>
      <c r="JPE129" s="132"/>
      <c r="JPF129" s="132"/>
      <c r="JPG129" s="135"/>
      <c r="JPH129" s="132"/>
      <c r="JPI129" s="132"/>
      <c r="JPJ129" s="132"/>
      <c r="JPK129" s="132"/>
      <c r="JPL129" s="132"/>
      <c r="JPM129" s="132"/>
      <c r="JPN129" s="132"/>
      <c r="JPO129" s="132"/>
      <c r="JPP129" s="132"/>
      <c r="JPQ129" s="132"/>
      <c r="JPR129" s="132"/>
      <c r="JPS129" s="132"/>
      <c r="JPT129" s="132"/>
      <c r="JPU129" s="132"/>
      <c r="JPV129" s="132"/>
      <c r="JPW129" s="132"/>
      <c r="JPX129" s="132"/>
      <c r="JPY129" s="135"/>
      <c r="JPZ129" s="132"/>
      <c r="JQA129" s="132"/>
      <c r="JQB129" s="132"/>
      <c r="JQC129" s="132"/>
      <c r="JQD129" s="132"/>
      <c r="JQE129" s="132"/>
      <c r="JQF129" s="132"/>
      <c r="JQG129" s="132"/>
      <c r="JQH129" s="132"/>
      <c r="JQI129" s="132"/>
      <c r="JQJ129" s="132"/>
      <c r="JQK129" s="132"/>
      <c r="JQL129" s="132"/>
      <c r="JQM129" s="132"/>
      <c r="JQN129" s="132"/>
      <c r="JQO129" s="132"/>
      <c r="JQP129" s="132"/>
      <c r="JQQ129" s="135"/>
      <c r="JQR129" s="132"/>
      <c r="JQS129" s="132"/>
      <c r="JQT129" s="132"/>
      <c r="JQU129" s="132"/>
      <c r="JQV129" s="132"/>
      <c r="JQW129" s="132"/>
      <c r="JQX129" s="132"/>
      <c r="JQY129" s="132"/>
      <c r="JQZ129" s="132"/>
      <c r="JRA129" s="132"/>
      <c r="JRB129" s="132"/>
      <c r="JRC129" s="132"/>
      <c r="JRD129" s="132"/>
      <c r="JRE129" s="132"/>
      <c r="JRF129" s="132"/>
      <c r="JRG129" s="132"/>
      <c r="JRH129" s="132"/>
      <c r="JRI129" s="135"/>
      <c r="JRJ129" s="132"/>
      <c r="JRK129" s="132"/>
      <c r="JRL129" s="132"/>
      <c r="JRM129" s="132"/>
      <c r="JRN129" s="132"/>
      <c r="JRO129" s="132"/>
      <c r="JRP129" s="132"/>
      <c r="JRQ129" s="132"/>
      <c r="JRR129" s="132"/>
      <c r="JRS129" s="132"/>
      <c r="JRT129" s="132"/>
      <c r="JRU129" s="132"/>
      <c r="JRV129" s="132"/>
      <c r="JRW129" s="132"/>
      <c r="JRX129" s="132"/>
      <c r="JRY129" s="132"/>
      <c r="JRZ129" s="132"/>
      <c r="JSA129" s="135"/>
      <c r="JSB129" s="132"/>
      <c r="JSC129" s="132"/>
      <c r="JSD129" s="132"/>
      <c r="JSE129" s="132"/>
      <c r="JSF129" s="132"/>
      <c r="JSG129" s="132"/>
      <c r="JSH129" s="132"/>
      <c r="JSI129" s="132"/>
      <c r="JSJ129" s="132"/>
      <c r="JSK129" s="132"/>
      <c r="JSL129" s="132"/>
      <c r="JSM129" s="132"/>
      <c r="JSN129" s="132"/>
      <c r="JSO129" s="132"/>
      <c r="JSP129" s="132"/>
      <c r="JSQ129" s="132"/>
      <c r="JSR129" s="132"/>
      <c r="JSS129" s="135"/>
      <c r="JST129" s="132"/>
      <c r="JSU129" s="132"/>
      <c r="JSV129" s="132"/>
      <c r="JSW129" s="132"/>
      <c r="JSX129" s="132"/>
      <c r="JSY129" s="132"/>
      <c r="JSZ129" s="132"/>
      <c r="JTA129" s="132"/>
      <c r="JTB129" s="132"/>
      <c r="JTC129" s="132"/>
      <c r="JTD129" s="132"/>
      <c r="JTE129" s="132"/>
      <c r="JTF129" s="132"/>
      <c r="JTG129" s="132"/>
      <c r="JTH129" s="132"/>
      <c r="JTI129" s="132"/>
      <c r="JTJ129" s="132"/>
      <c r="JTK129" s="135"/>
      <c r="JTL129" s="132"/>
      <c r="JTM129" s="132"/>
      <c r="JTN129" s="132"/>
      <c r="JTO129" s="132"/>
      <c r="JTP129" s="132"/>
      <c r="JTQ129" s="132"/>
      <c r="JTR129" s="132"/>
      <c r="JTS129" s="132"/>
      <c r="JTT129" s="132"/>
      <c r="JTU129" s="132"/>
      <c r="JTV129" s="132"/>
      <c r="JTW129" s="132"/>
      <c r="JTX129" s="132"/>
      <c r="JTY129" s="132"/>
      <c r="JTZ129" s="132"/>
      <c r="JUA129" s="132"/>
      <c r="JUB129" s="132"/>
      <c r="JUC129" s="135"/>
      <c r="JUD129" s="132"/>
      <c r="JUE129" s="132"/>
      <c r="JUF129" s="132"/>
      <c r="JUG129" s="132"/>
      <c r="JUH129" s="132"/>
      <c r="JUI129" s="132"/>
      <c r="JUJ129" s="132"/>
      <c r="JUK129" s="132"/>
      <c r="JUL129" s="132"/>
      <c r="JUM129" s="132"/>
      <c r="JUN129" s="132"/>
      <c r="JUO129" s="132"/>
      <c r="JUP129" s="132"/>
      <c r="JUQ129" s="132"/>
      <c r="JUR129" s="132"/>
      <c r="JUS129" s="132"/>
      <c r="JUT129" s="132"/>
      <c r="JUU129" s="135"/>
      <c r="JUV129" s="132"/>
      <c r="JUW129" s="132"/>
      <c r="JUX129" s="132"/>
      <c r="JUY129" s="132"/>
      <c r="JUZ129" s="132"/>
      <c r="JVA129" s="132"/>
      <c r="JVB129" s="132"/>
      <c r="JVC129" s="132"/>
      <c r="JVD129" s="132"/>
      <c r="JVE129" s="132"/>
      <c r="JVF129" s="132"/>
      <c r="JVG129" s="132"/>
      <c r="JVH129" s="132"/>
      <c r="JVI129" s="132"/>
      <c r="JVJ129" s="132"/>
      <c r="JVK129" s="132"/>
      <c r="JVL129" s="132"/>
      <c r="JVM129" s="135"/>
      <c r="JVN129" s="132"/>
      <c r="JVO129" s="132"/>
      <c r="JVP129" s="132"/>
      <c r="JVQ129" s="132"/>
      <c r="JVR129" s="132"/>
      <c r="JVS129" s="132"/>
      <c r="JVT129" s="132"/>
      <c r="JVU129" s="132"/>
      <c r="JVV129" s="132"/>
      <c r="JVW129" s="132"/>
      <c r="JVX129" s="132"/>
      <c r="JVY129" s="132"/>
      <c r="JVZ129" s="132"/>
      <c r="JWA129" s="132"/>
      <c r="JWB129" s="132"/>
      <c r="JWC129" s="132"/>
      <c r="JWD129" s="132"/>
      <c r="JWE129" s="135"/>
      <c r="JWF129" s="132"/>
      <c r="JWG129" s="132"/>
      <c r="JWH129" s="132"/>
      <c r="JWI129" s="132"/>
      <c r="JWJ129" s="132"/>
      <c r="JWK129" s="132"/>
      <c r="JWL129" s="132"/>
      <c r="JWM129" s="132"/>
      <c r="JWN129" s="132"/>
      <c r="JWO129" s="132"/>
      <c r="JWP129" s="132"/>
      <c r="JWQ129" s="132"/>
      <c r="JWR129" s="132"/>
      <c r="JWS129" s="132"/>
      <c r="JWT129" s="132"/>
      <c r="JWU129" s="132"/>
      <c r="JWV129" s="132"/>
      <c r="JWW129" s="135"/>
      <c r="JWX129" s="132"/>
      <c r="JWY129" s="132"/>
      <c r="JWZ129" s="132"/>
      <c r="JXA129" s="132"/>
      <c r="JXB129" s="132"/>
      <c r="JXC129" s="132"/>
      <c r="JXD129" s="132"/>
      <c r="JXE129" s="132"/>
      <c r="JXF129" s="132"/>
      <c r="JXG129" s="132"/>
      <c r="JXH129" s="132"/>
      <c r="JXI129" s="132"/>
      <c r="JXJ129" s="132"/>
      <c r="JXK129" s="132"/>
      <c r="JXL129" s="132"/>
      <c r="JXM129" s="132"/>
      <c r="JXN129" s="132"/>
      <c r="JXO129" s="135"/>
      <c r="JXP129" s="132"/>
      <c r="JXQ129" s="132"/>
      <c r="JXR129" s="132"/>
      <c r="JXS129" s="132"/>
      <c r="JXT129" s="132"/>
      <c r="JXU129" s="132"/>
      <c r="JXV129" s="132"/>
      <c r="JXW129" s="132"/>
      <c r="JXX129" s="132"/>
      <c r="JXY129" s="132"/>
      <c r="JXZ129" s="132"/>
      <c r="JYA129" s="132"/>
      <c r="JYB129" s="132"/>
      <c r="JYC129" s="132"/>
      <c r="JYD129" s="132"/>
      <c r="JYE129" s="132"/>
      <c r="JYF129" s="132"/>
      <c r="JYG129" s="135"/>
      <c r="JYH129" s="132"/>
      <c r="JYI129" s="132"/>
      <c r="JYJ129" s="132"/>
      <c r="JYK129" s="132"/>
      <c r="JYL129" s="132"/>
      <c r="JYM129" s="132"/>
      <c r="JYN129" s="132"/>
      <c r="JYO129" s="132"/>
      <c r="JYP129" s="132"/>
      <c r="JYQ129" s="132"/>
      <c r="JYR129" s="132"/>
      <c r="JYS129" s="132"/>
      <c r="JYT129" s="132"/>
      <c r="JYU129" s="132"/>
      <c r="JYV129" s="132"/>
      <c r="JYW129" s="132"/>
      <c r="JYX129" s="132"/>
      <c r="JYY129" s="135"/>
      <c r="JYZ129" s="132"/>
      <c r="JZA129" s="132"/>
      <c r="JZB129" s="132"/>
      <c r="JZC129" s="132"/>
      <c r="JZD129" s="132"/>
      <c r="JZE129" s="132"/>
      <c r="JZF129" s="132"/>
      <c r="JZG129" s="132"/>
      <c r="JZH129" s="132"/>
      <c r="JZI129" s="132"/>
      <c r="JZJ129" s="132"/>
      <c r="JZK129" s="132"/>
      <c r="JZL129" s="132"/>
      <c r="JZM129" s="132"/>
      <c r="JZN129" s="132"/>
      <c r="JZO129" s="132"/>
      <c r="JZP129" s="132"/>
      <c r="JZQ129" s="135"/>
      <c r="JZR129" s="132"/>
      <c r="JZS129" s="132"/>
      <c r="JZT129" s="132"/>
      <c r="JZU129" s="132"/>
      <c r="JZV129" s="132"/>
      <c r="JZW129" s="132"/>
      <c r="JZX129" s="132"/>
      <c r="JZY129" s="132"/>
      <c r="JZZ129" s="132"/>
      <c r="KAA129" s="132"/>
      <c r="KAB129" s="132"/>
      <c r="KAC129" s="132"/>
      <c r="KAD129" s="132"/>
      <c r="KAE129" s="132"/>
      <c r="KAF129" s="132"/>
      <c r="KAG129" s="132"/>
      <c r="KAH129" s="132"/>
      <c r="KAI129" s="135"/>
      <c r="KAJ129" s="132"/>
      <c r="KAK129" s="132"/>
      <c r="KAL129" s="132"/>
      <c r="KAM129" s="132"/>
      <c r="KAN129" s="132"/>
      <c r="KAO129" s="132"/>
      <c r="KAP129" s="132"/>
      <c r="KAQ129" s="132"/>
      <c r="KAR129" s="132"/>
      <c r="KAS129" s="132"/>
      <c r="KAT129" s="132"/>
      <c r="KAU129" s="132"/>
      <c r="KAV129" s="132"/>
      <c r="KAW129" s="132"/>
      <c r="KAX129" s="132"/>
      <c r="KAY129" s="132"/>
      <c r="KAZ129" s="132"/>
      <c r="KBA129" s="135"/>
      <c r="KBB129" s="132"/>
      <c r="KBC129" s="132"/>
      <c r="KBD129" s="132"/>
      <c r="KBE129" s="132"/>
      <c r="KBF129" s="132"/>
      <c r="KBG129" s="132"/>
      <c r="KBH129" s="132"/>
      <c r="KBI129" s="132"/>
      <c r="KBJ129" s="132"/>
      <c r="KBK129" s="132"/>
      <c r="KBL129" s="132"/>
      <c r="KBM129" s="132"/>
      <c r="KBN129" s="132"/>
      <c r="KBO129" s="132"/>
      <c r="KBP129" s="132"/>
      <c r="KBQ129" s="132"/>
      <c r="KBR129" s="132"/>
      <c r="KBS129" s="135"/>
      <c r="KBT129" s="132"/>
      <c r="KBU129" s="132"/>
      <c r="KBV129" s="132"/>
      <c r="KBW129" s="132"/>
      <c r="KBX129" s="132"/>
      <c r="KBY129" s="132"/>
      <c r="KBZ129" s="132"/>
      <c r="KCA129" s="132"/>
      <c r="KCB129" s="132"/>
      <c r="KCC129" s="132"/>
      <c r="KCD129" s="132"/>
      <c r="KCE129" s="132"/>
      <c r="KCF129" s="132"/>
      <c r="KCG129" s="132"/>
      <c r="KCH129" s="132"/>
      <c r="KCI129" s="132"/>
      <c r="KCJ129" s="132"/>
      <c r="KCK129" s="135"/>
      <c r="KCL129" s="132"/>
      <c r="KCM129" s="132"/>
      <c r="KCN129" s="132"/>
      <c r="KCO129" s="132"/>
      <c r="KCP129" s="132"/>
      <c r="KCQ129" s="132"/>
      <c r="KCR129" s="132"/>
      <c r="KCS129" s="132"/>
      <c r="KCT129" s="132"/>
      <c r="KCU129" s="132"/>
      <c r="KCV129" s="132"/>
      <c r="KCW129" s="132"/>
      <c r="KCX129" s="132"/>
      <c r="KCY129" s="132"/>
      <c r="KCZ129" s="132"/>
      <c r="KDA129" s="132"/>
      <c r="KDB129" s="132"/>
      <c r="KDC129" s="135"/>
      <c r="KDD129" s="132"/>
      <c r="KDE129" s="132"/>
      <c r="KDF129" s="132"/>
      <c r="KDG129" s="132"/>
      <c r="KDH129" s="132"/>
      <c r="KDI129" s="132"/>
      <c r="KDJ129" s="132"/>
      <c r="KDK129" s="132"/>
      <c r="KDL129" s="132"/>
      <c r="KDM129" s="132"/>
      <c r="KDN129" s="132"/>
      <c r="KDO129" s="132"/>
      <c r="KDP129" s="132"/>
      <c r="KDQ129" s="132"/>
      <c r="KDR129" s="132"/>
      <c r="KDS129" s="132"/>
      <c r="KDT129" s="132"/>
      <c r="KDU129" s="135"/>
      <c r="KDV129" s="132"/>
      <c r="KDW129" s="132"/>
      <c r="KDX129" s="132"/>
      <c r="KDY129" s="132"/>
      <c r="KDZ129" s="132"/>
      <c r="KEA129" s="132"/>
      <c r="KEB129" s="132"/>
      <c r="KEC129" s="132"/>
      <c r="KED129" s="132"/>
      <c r="KEE129" s="132"/>
      <c r="KEF129" s="132"/>
      <c r="KEG129" s="132"/>
      <c r="KEH129" s="132"/>
      <c r="KEI129" s="132"/>
      <c r="KEJ129" s="132"/>
      <c r="KEK129" s="132"/>
      <c r="KEL129" s="132"/>
      <c r="KEM129" s="135"/>
      <c r="KEN129" s="132"/>
      <c r="KEO129" s="132"/>
      <c r="KEP129" s="132"/>
      <c r="KEQ129" s="132"/>
      <c r="KER129" s="132"/>
      <c r="KES129" s="132"/>
      <c r="KET129" s="132"/>
      <c r="KEU129" s="132"/>
      <c r="KEV129" s="132"/>
      <c r="KEW129" s="132"/>
      <c r="KEX129" s="132"/>
      <c r="KEY129" s="132"/>
      <c r="KEZ129" s="132"/>
      <c r="KFA129" s="132"/>
      <c r="KFB129" s="132"/>
      <c r="KFC129" s="132"/>
      <c r="KFD129" s="132"/>
      <c r="KFE129" s="135"/>
      <c r="KFF129" s="132"/>
      <c r="KFG129" s="132"/>
      <c r="KFH129" s="132"/>
      <c r="KFI129" s="132"/>
      <c r="KFJ129" s="132"/>
      <c r="KFK129" s="132"/>
      <c r="KFL129" s="132"/>
      <c r="KFM129" s="132"/>
      <c r="KFN129" s="132"/>
      <c r="KFO129" s="132"/>
      <c r="KFP129" s="132"/>
      <c r="KFQ129" s="132"/>
      <c r="KFR129" s="132"/>
      <c r="KFS129" s="132"/>
      <c r="KFT129" s="132"/>
      <c r="KFU129" s="132"/>
      <c r="KFV129" s="132"/>
      <c r="KFW129" s="135"/>
      <c r="KFX129" s="132"/>
      <c r="KFY129" s="132"/>
      <c r="KFZ129" s="132"/>
      <c r="KGA129" s="132"/>
      <c r="KGB129" s="132"/>
      <c r="KGC129" s="132"/>
      <c r="KGD129" s="132"/>
      <c r="KGE129" s="132"/>
      <c r="KGF129" s="132"/>
      <c r="KGG129" s="132"/>
      <c r="KGH129" s="132"/>
      <c r="KGI129" s="132"/>
      <c r="KGJ129" s="132"/>
      <c r="KGK129" s="132"/>
      <c r="KGL129" s="132"/>
      <c r="KGM129" s="132"/>
      <c r="KGN129" s="132"/>
      <c r="KGO129" s="135"/>
      <c r="KGP129" s="132"/>
      <c r="KGQ129" s="132"/>
      <c r="KGR129" s="132"/>
      <c r="KGS129" s="132"/>
      <c r="KGT129" s="132"/>
      <c r="KGU129" s="132"/>
      <c r="KGV129" s="132"/>
      <c r="KGW129" s="132"/>
      <c r="KGX129" s="132"/>
      <c r="KGY129" s="132"/>
      <c r="KGZ129" s="132"/>
      <c r="KHA129" s="132"/>
      <c r="KHB129" s="132"/>
      <c r="KHC129" s="132"/>
      <c r="KHD129" s="132"/>
      <c r="KHE129" s="132"/>
      <c r="KHF129" s="132"/>
      <c r="KHG129" s="135"/>
      <c r="KHH129" s="132"/>
      <c r="KHI129" s="132"/>
      <c r="KHJ129" s="132"/>
      <c r="KHK129" s="132"/>
      <c r="KHL129" s="132"/>
      <c r="KHM129" s="132"/>
      <c r="KHN129" s="132"/>
      <c r="KHO129" s="132"/>
      <c r="KHP129" s="132"/>
      <c r="KHQ129" s="132"/>
      <c r="KHR129" s="132"/>
      <c r="KHS129" s="132"/>
      <c r="KHT129" s="132"/>
      <c r="KHU129" s="132"/>
      <c r="KHV129" s="132"/>
      <c r="KHW129" s="132"/>
      <c r="KHX129" s="132"/>
      <c r="KHY129" s="135"/>
      <c r="KHZ129" s="132"/>
      <c r="KIA129" s="132"/>
      <c r="KIB129" s="132"/>
      <c r="KIC129" s="132"/>
      <c r="KID129" s="132"/>
      <c r="KIE129" s="132"/>
      <c r="KIF129" s="132"/>
      <c r="KIG129" s="132"/>
      <c r="KIH129" s="132"/>
      <c r="KII129" s="132"/>
      <c r="KIJ129" s="132"/>
      <c r="KIK129" s="132"/>
      <c r="KIL129" s="132"/>
      <c r="KIM129" s="132"/>
      <c r="KIN129" s="132"/>
      <c r="KIO129" s="132"/>
      <c r="KIP129" s="132"/>
      <c r="KIQ129" s="135"/>
      <c r="KIR129" s="132"/>
      <c r="KIS129" s="132"/>
      <c r="KIT129" s="132"/>
      <c r="KIU129" s="132"/>
      <c r="KIV129" s="132"/>
      <c r="KIW129" s="132"/>
      <c r="KIX129" s="132"/>
      <c r="KIY129" s="132"/>
      <c r="KIZ129" s="132"/>
      <c r="KJA129" s="132"/>
      <c r="KJB129" s="132"/>
      <c r="KJC129" s="132"/>
      <c r="KJD129" s="132"/>
      <c r="KJE129" s="132"/>
      <c r="KJF129" s="132"/>
      <c r="KJG129" s="132"/>
      <c r="KJH129" s="132"/>
      <c r="KJI129" s="135"/>
      <c r="KJJ129" s="132"/>
      <c r="KJK129" s="132"/>
      <c r="KJL129" s="132"/>
      <c r="KJM129" s="132"/>
      <c r="KJN129" s="132"/>
      <c r="KJO129" s="132"/>
      <c r="KJP129" s="132"/>
      <c r="KJQ129" s="132"/>
      <c r="KJR129" s="132"/>
      <c r="KJS129" s="132"/>
      <c r="KJT129" s="132"/>
      <c r="KJU129" s="132"/>
      <c r="KJV129" s="132"/>
      <c r="KJW129" s="132"/>
      <c r="KJX129" s="132"/>
      <c r="KJY129" s="132"/>
      <c r="KJZ129" s="132"/>
      <c r="KKA129" s="135"/>
      <c r="KKB129" s="132"/>
      <c r="KKC129" s="132"/>
      <c r="KKD129" s="132"/>
      <c r="KKE129" s="132"/>
      <c r="KKF129" s="132"/>
      <c r="KKG129" s="132"/>
      <c r="KKH129" s="132"/>
      <c r="KKI129" s="132"/>
      <c r="KKJ129" s="132"/>
      <c r="KKK129" s="132"/>
      <c r="KKL129" s="132"/>
      <c r="KKM129" s="132"/>
      <c r="KKN129" s="132"/>
      <c r="KKO129" s="132"/>
      <c r="KKP129" s="132"/>
      <c r="KKQ129" s="132"/>
      <c r="KKR129" s="132"/>
      <c r="KKS129" s="135"/>
      <c r="KKT129" s="132"/>
      <c r="KKU129" s="132"/>
      <c r="KKV129" s="132"/>
      <c r="KKW129" s="132"/>
      <c r="KKX129" s="132"/>
      <c r="KKY129" s="132"/>
      <c r="KKZ129" s="132"/>
      <c r="KLA129" s="132"/>
      <c r="KLB129" s="132"/>
      <c r="KLC129" s="132"/>
      <c r="KLD129" s="132"/>
      <c r="KLE129" s="132"/>
      <c r="KLF129" s="132"/>
      <c r="KLG129" s="132"/>
      <c r="KLH129" s="132"/>
      <c r="KLI129" s="132"/>
      <c r="KLJ129" s="132"/>
      <c r="KLK129" s="135"/>
      <c r="KLL129" s="132"/>
      <c r="KLM129" s="132"/>
      <c r="KLN129" s="132"/>
      <c r="KLO129" s="132"/>
      <c r="KLP129" s="132"/>
      <c r="KLQ129" s="132"/>
      <c r="KLR129" s="132"/>
      <c r="KLS129" s="132"/>
      <c r="KLT129" s="132"/>
      <c r="KLU129" s="132"/>
      <c r="KLV129" s="132"/>
      <c r="KLW129" s="132"/>
      <c r="KLX129" s="132"/>
      <c r="KLY129" s="132"/>
      <c r="KLZ129" s="132"/>
      <c r="KMA129" s="132"/>
      <c r="KMB129" s="132"/>
      <c r="KMC129" s="135"/>
      <c r="KMD129" s="132"/>
      <c r="KME129" s="132"/>
      <c r="KMF129" s="132"/>
      <c r="KMG129" s="132"/>
      <c r="KMH129" s="132"/>
      <c r="KMI129" s="132"/>
      <c r="KMJ129" s="132"/>
      <c r="KMK129" s="132"/>
      <c r="KML129" s="132"/>
      <c r="KMM129" s="132"/>
      <c r="KMN129" s="132"/>
      <c r="KMO129" s="132"/>
      <c r="KMP129" s="132"/>
      <c r="KMQ129" s="132"/>
      <c r="KMR129" s="132"/>
      <c r="KMS129" s="132"/>
      <c r="KMT129" s="132"/>
      <c r="KMU129" s="135"/>
      <c r="KMV129" s="132"/>
      <c r="KMW129" s="132"/>
      <c r="KMX129" s="132"/>
      <c r="KMY129" s="132"/>
      <c r="KMZ129" s="132"/>
      <c r="KNA129" s="132"/>
      <c r="KNB129" s="132"/>
      <c r="KNC129" s="132"/>
      <c r="KND129" s="132"/>
      <c r="KNE129" s="132"/>
      <c r="KNF129" s="132"/>
      <c r="KNG129" s="132"/>
      <c r="KNH129" s="132"/>
      <c r="KNI129" s="132"/>
      <c r="KNJ129" s="132"/>
      <c r="KNK129" s="132"/>
      <c r="KNL129" s="132"/>
      <c r="KNM129" s="135"/>
      <c r="KNN129" s="132"/>
      <c r="KNO129" s="132"/>
      <c r="KNP129" s="132"/>
      <c r="KNQ129" s="132"/>
      <c r="KNR129" s="132"/>
      <c r="KNS129" s="132"/>
      <c r="KNT129" s="132"/>
      <c r="KNU129" s="132"/>
      <c r="KNV129" s="132"/>
      <c r="KNW129" s="132"/>
      <c r="KNX129" s="132"/>
      <c r="KNY129" s="132"/>
      <c r="KNZ129" s="132"/>
      <c r="KOA129" s="132"/>
      <c r="KOB129" s="132"/>
      <c r="KOC129" s="132"/>
      <c r="KOD129" s="132"/>
      <c r="KOE129" s="135"/>
      <c r="KOF129" s="132"/>
      <c r="KOG129" s="132"/>
      <c r="KOH129" s="132"/>
      <c r="KOI129" s="132"/>
      <c r="KOJ129" s="132"/>
      <c r="KOK129" s="132"/>
      <c r="KOL129" s="132"/>
      <c r="KOM129" s="132"/>
      <c r="KON129" s="132"/>
      <c r="KOO129" s="132"/>
      <c r="KOP129" s="132"/>
      <c r="KOQ129" s="132"/>
      <c r="KOR129" s="132"/>
      <c r="KOS129" s="132"/>
      <c r="KOT129" s="132"/>
      <c r="KOU129" s="132"/>
      <c r="KOV129" s="132"/>
      <c r="KOW129" s="135"/>
      <c r="KOX129" s="132"/>
      <c r="KOY129" s="132"/>
      <c r="KOZ129" s="132"/>
      <c r="KPA129" s="132"/>
      <c r="KPB129" s="132"/>
      <c r="KPC129" s="132"/>
      <c r="KPD129" s="132"/>
      <c r="KPE129" s="132"/>
      <c r="KPF129" s="132"/>
      <c r="KPG129" s="132"/>
      <c r="KPH129" s="132"/>
      <c r="KPI129" s="132"/>
      <c r="KPJ129" s="132"/>
      <c r="KPK129" s="132"/>
      <c r="KPL129" s="132"/>
      <c r="KPM129" s="132"/>
      <c r="KPN129" s="132"/>
      <c r="KPO129" s="135"/>
      <c r="KPP129" s="132"/>
      <c r="KPQ129" s="132"/>
      <c r="KPR129" s="132"/>
      <c r="KPS129" s="132"/>
      <c r="KPT129" s="132"/>
      <c r="KPU129" s="132"/>
      <c r="KPV129" s="132"/>
      <c r="KPW129" s="132"/>
      <c r="KPX129" s="132"/>
      <c r="KPY129" s="132"/>
      <c r="KPZ129" s="132"/>
      <c r="KQA129" s="132"/>
      <c r="KQB129" s="132"/>
      <c r="KQC129" s="132"/>
      <c r="KQD129" s="132"/>
      <c r="KQE129" s="132"/>
      <c r="KQF129" s="132"/>
      <c r="KQG129" s="135"/>
      <c r="KQH129" s="132"/>
      <c r="KQI129" s="132"/>
      <c r="KQJ129" s="132"/>
      <c r="KQK129" s="132"/>
      <c r="KQL129" s="132"/>
      <c r="KQM129" s="132"/>
      <c r="KQN129" s="132"/>
      <c r="KQO129" s="132"/>
      <c r="KQP129" s="132"/>
      <c r="KQQ129" s="132"/>
      <c r="KQR129" s="132"/>
      <c r="KQS129" s="132"/>
      <c r="KQT129" s="132"/>
      <c r="KQU129" s="132"/>
      <c r="KQV129" s="132"/>
      <c r="KQW129" s="132"/>
      <c r="KQX129" s="132"/>
      <c r="KQY129" s="135"/>
      <c r="KQZ129" s="132"/>
      <c r="KRA129" s="132"/>
      <c r="KRB129" s="132"/>
      <c r="KRC129" s="132"/>
      <c r="KRD129" s="132"/>
      <c r="KRE129" s="132"/>
      <c r="KRF129" s="132"/>
      <c r="KRG129" s="132"/>
      <c r="KRH129" s="132"/>
      <c r="KRI129" s="132"/>
      <c r="KRJ129" s="132"/>
      <c r="KRK129" s="132"/>
      <c r="KRL129" s="132"/>
      <c r="KRM129" s="132"/>
      <c r="KRN129" s="132"/>
      <c r="KRO129" s="132"/>
      <c r="KRP129" s="132"/>
      <c r="KRQ129" s="135"/>
      <c r="KRR129" s="132"/>
      <c r="KRS129" s="132"/>
      <c r="KRT129" s="132"/>
      <c r="KRU129" s="132"/>
      <c r="KRV129" s="132"/>
      <c r="KRW129" s="132"/>
      <c r="KRX129" s="132"/>
      <c r="KRY129" s="132"/>
      <c r="KRZ129" s="132"/>
      <c r="KSA129" s="132"/>
      <c r="KSB129" s="132"/>
      <c r="KSC129" s="132"/>
      <c r="KSD129" s="132"/>
      <c r="KSE129" s="132"/>
      <c r="KSF129" s="132"/>
      <c r="KSG129" s="132"/>
      <c r="KSH129" s="132"/>
      <c r="KSI129" s="135"/>
      <c r="KSJ129" s="132"/>
      <c r="KSK129" s="132"/>
      <c r="KSL129" s="132"/>
      <c r="KSM129" s="132"/>
      <c r="KSN129" s="132"/>
      <c r="KSO129" s="132"/>
      <c r="KSP129" s="132"/>
      <c r="KSQ129" s="132"/>
      <c r="KSR129" s="132"/>
      <c r="KSS129" s="132"/>
      <c r="KST129" s="132"/>
      <c r="KSU129" s="132"/>
      <c r="KSV129" s="132"/>
      <c r="KSW129" s="132"/>
      <c r="KSX129" s="132"/>
      <c r="KSY129" s="132"/>
      <c r="KSZ129" s="132"/>
      <c r="KTA129" s="135"/>
      <c r="KTB129" s="132"/>
      <c r="KTC129" s="132"/>
      <c r="KTD129" s="132"/>
      <c r="KTE129" s="132"/>
      <c r="KTF129" s="132"/>
      <c r="KTG129" s="132"/>
      <c r="KTH129" s="132"/>
      <c r="KTI129" s="132"/>
      <c r="KTJ129" s="132"/>
      <c r="KTK129" s="132"/>
      <c r="KTL129" s="132"/>
      <c r="KTM129" s="132"/>
      <c r="KTN129" s="132"/>
      <c r="KTO129" s="132"/>
      <c r="KTP129" s="132"/>
      <c r="KTQ129" s="132"/>
      <c r="KTR129" s="132"/>
      <c r="KTS129" s="135"/>
      <c r="KTT129" s="132"/>
      <c r="KTU129" s="132"/>
      <c r="KTV129" s="132"/>
      <c r="KTW129" s="132"/>
      <c r="KTX129" s="132"/>
      <c r="KTY129" s="132"/>
      <c r="KTZ129" s="132"/>
      <c r="KUA129" s="132"/>
      <c r="KUB129" s="132"/>
      <c r="KUC129" s="132"/>
      <c r="KUD129" s="132"/>
      <c r="KUE129" s="132"/>
      <c r="KUF129" s="132"/>
      <c r="KUG129" s="132"/>
      <c r="KUH129" s="132"/>
      <c r="KUI129" s="132"/>
      <c r="KUJ129" s="132"/>
      <c r="KUK129" s="135"/>
      <c r="KUL129" s="132"/>
      <c r="KUM129" s="132"/>
      <c r="KUN129" s="132"/>
      <c r="KUO129" s="132"/>
      <c r="KUP129" s="132"/>
      <c r="KUQ129" s="132"/>
      <c r="KUR129" s="132"/>
      <c r="KUS129" s="132"/>
      <c r="KUT129" s="132"/>
      <c r="KUU129" s="132"/>
      <c r="KUV129" s="132"/>
      <c r="KUW129" s="132"/>
      <c r="KUX129" s="132"/>
      <c r="KUY129" s="132"/>
      <c r="KUZ129" s="132"/>
      <c r="KVA129" s="132"/>
      <c r="KVB129" s="132"/>
      <c r="KVC129" s="135"/>
      <c r="KVD129" s="132"/>
      <c r="KVE129" s="132"/>
      <c r="KVF129" s="132"/>
      <c r="KVG129" s="132"/>
      <c r="KVH129" s="132"/>
      <c r="KVI129" s="132"/>
      <c r="KVJ129" s="132"/>
      <c r="KVK129" s="132"/>
      <c r="KVL129" s="132"/>
      <c r="KVM129" s="132"/>
      <c r="KVN129" s="132"/>
      <c r="KVO129" s="132"/>
      <c r="KVP129" s="132"/>
      <c r="KVQ129" s="132"/>
      <c r="KVR129" s="132"/>
      <c r="KVS129" s="132"/>
      <c r="KVT129" s="132"/>
      <c r="KVU129" s="135"/>
      <c r="KVV129" s="132"/>
      <c r="KVW129" s="132"/>
      <c r="KVX129" s="132"/>
      <c r="KVY129" s="132"/>
      <c r="KVZ129" s="132"/>
      <c r="KWA129" s="132"/>
      <c r="KWB129" s="132"/>
      <c r="KWC129" s="132"/>
      <c r="KWD129" s="132"/>
      <c r="KWE129" s="132"/>
      <c r="KWF129" s="132"/>
      <c r="KWG129" s="132"/>
      <c r="KWH129" s="132"/>
      <c r="KWI129" s="132"/>
      <c r="KWJ129" s="132"/>
      <c r="KWK129" s="132"/>
      <c r="KWL129" s="132"/>
      <c r="KWM129" s="135"/>
      <c r="KWN129" s="132"/>
      <c r="KWO129" s="132"/>
      <c r="KWP129" s="132"/>
      <c r="KWQ129" s="132"/>
      <c r="KWR129" s="132"/>
      <c r="KWS129" s="132"/>
      <c r="KWT129" s="132"/>
      <c r="KWU129" s="132"/>
      <c r="KWV129" s="132"/>
      <c r="KWW129" s="132"/>
      <c r="KWX129" s="132"/>
      <c r="KWY129" s="132"/>
      <c r="KWZ129" s="132"/>
      <c r="KXA129" s="132"/>
      <c r="KXB129" s="132"/>
      <c r="KXC129" s="132"/>
      <c r="KXD129" s="132"/>
      <c r="KXE129" s="135"/>
      <c r="KXF129" s="132"/>
      <c r="KXG129" s="132"/>
      <c r="KXH129" s="132"/>
      <c r="KXI129" s="132"/>
      <c r="KXJ129" s="132"/>
      <c r="KXK129" s="132"/>
      <c r="KXL129" s="132"/>
      <c r="KXM129" s="132"/>
      <c r="KXN129" s="132"/>
      <c r="KXO129" s="132"/>
      <c r="KXP129" s="132"/>
      <c r="KXQ129" s="132"/>
      <c r="KXR129" s="132"/>
      <c r="KXS129" s="132"/>
      <c r="KXT129" s="132"/>
      <c r="KXU129" s="132"/>
      <c r="KXV129" s="132"/>
      <c r="KXW129" s="135"/>
      <c r="KXX129" s="132"/>
      <c r="KXY129" s="132"/>
      <c r="KXZ129" s="132"/>
      <c r="KYA129" s="132"/>
      <c r="KYB129" s="132"/>
      <c r="KYC129" s="132"/>
      <c r="KYD129" s="132"/>
      <c r="KYE129" s="132"/>
      <c r="KYF129" s="132"/>
      <c r="KYG129" s="132"/>
      <c r="KYH129" s="132"/>
      <c r="KYI129" s="132"/>
      <c r="KYJ129" s="132"/>
      <c r="KYK129" s="132"/>
      <c r="KYL129" s="132"/>
      <c r="KYM129" s="132"/>
      <c r="KYN129" s="132"/>
      <c r="KYO129" s="135"/>
      <c r="KYP129" s="132"/>
      <c r="KYQ129" s="132"/>
      <c r="KYR129" s="132"/>
      <c r="KYS129" s="132"/>
      <c r="KYT129" s="132"/>
      <c r="KYU129" s="132"/>
      <c r="KYV129" s="132"/>
      <c r="KYW129" s="132"/>
      <c r="KYX129" s="132"/>
      <c r="KYY129" s="132"/>
      <c r="KYZ129" s="132"/>
      <c r="KZA129" s="132"/>
      <c r="KZB129" s="132"/>
      <c r="KZC129" s="132"/>
      <c r="KZD129" s="132"/>
      <c r="KZE129" s="132"/>
      <c r="KZF129" s="132"/>
      <c r="KZG129" s="135"/>
      <c r="KZH129" s="132"/>
      <c r="KZI129" s="132"/>
      <c r="KZJ129" s="132"/>
      <c r="KZK129" s="132"/>
      <c r="KZL129" s="132"/>
      <c r="KZM129" s="132"/>
      <c r="KZN129" s="132"/>
      <c r="KZO129" s="132"/>
      <c r="KZP129" s="132"/>
      <c r="KZQ129" s="132"/>
      <c r="KZR129" s="132"/>
      <c r="KZS129" s="132"/>
      <c r="KZT129" s="132"/>
      <c r="KZU129" s="132"/>
      <c r="KZV129" s="132"/>
      <c r="KZW129" s="132"/>
      <c r="KZX129" s="132"/>
      <c r="KZY129" s="135"/>
      <c r="KZZ129" s="132"/>
      <c r="LAA129" s="132"/>
      <c r="LAB129" s="132"/>
      <c r="LAC129" s="132"/>
      <c r="LAD129" s="132"/>
      <c r="LAE129" s="132"/>
      <c r="LAF129" s="132"/>
      <c r="LAG129" s="132"/>
      <c r="LAH129" s="132"/>
      <c r="LAI129" s="132"/>
      <c r="LAJ129" s="132"/>
      <c r="LAK129" s="132"/>
      <c r="LAL129" s="132"/>
      <c r="LAM129" s="132"/>
      <c r="LAN129" s="132"/>
      <c r="LAO129" s="132"/>
      <c r="LAP129" s="132"/>
      <c r="LAQ129" s="135"/>
      <c r="LAR129" s="132"/>
      <c r="LAS129" s="132"/>
      <c r="LAT129" s="132"/>
      <c r="LAU129" s="132"/>
      <c r="LAV129" s="132"/>
      <c r="LAW129" s="132"/>
      <c r="LAX129" s="132"/>
      <c r="LAY129" s="132"/>
      <c r="LAZ129" s="132"/>
      <c r="LBA129" s="132"/>
      <c r="LBB129" s="132"/>
      <c r="LBC129" s="132"/>
      <c r="LBD129" s="132"/>
      <c r="LBE129" s="132"/>
      <c r="LBF129" s="132"/>
      <c r="LBG129" s="132"/>
      <c r="LBH129" s="132"/>
      <c r="LBI129" s="135"/>
      <c r="LBJ129" s="132"/>
      <c r="LBK129" s="132"/>
      <c r="LBL129" s="132"/>
      <c r="LBM129" s="132"/>
      <c r="LBN129" s="132"/>
      <c r="LBO129" s="132"/>
      <c r="LBP129" s="132"/>
      <c r="LBQ129" s="132"/>
      <c r="LBR129" s="132"/>
      <c r="LBS129" s="132"/>
      <c r="LBT129" s="132"/>
      <c r="LBU129" s="132"/>
      <c r="LBV129" s="132"/>
      <c r="LBW129" s="132"/>
      <c r="LBX129" s="132"/>
      <c r="LBY129" s="132"/>
      <c r="LBZ129" s="132"/>
      <c r="LCA129" s="135"/>
      <c r="LCB129" s="132"/>
      <c r="LCC129" s="132"/>
      <c r="LCD129" s="132"/>
      <c r="LCE129" s="132"/>
      <c r="LCF129" s="132"/>
      <c r="LCG129" s="132"/>
      <c r="LCH129" s="132"/>
      <c r="LCI129" s="132"/>
      <c r="LCJ129" s="132"/>
      <c r="LCK129" s="132"/>
      <c r="LCL129" s="132"/>
      <c r="LCM129" s="132"/>
      <c r="LCN129" s="132"/>
      <c r="LCO129" s="132"/>
      <c r="LCP129" s="132"/>
      <c r="LCQ129" s="132"/>
      <c r="LCR129" s="132"/>
      <c r="LCS129" s="135"/>
      <c r="LCT129" s="132"/>
      <c r="LCU129" s="132"/>
      <c r="LCV129" s="132"/>
      <c r="LCW129" s="132"/>
      <c r="LCX129" s="132"/>
      <c r="LCY129" s="132"/>
      <c r="LCZ129" s="132"/>
      <c r="LDA129" s="132"/>
      <c r="LDB129" s="132"/>
      <c r="LDC129" s="132"/>
      <c r="LDD129" s="132"/>
      <c r="LDE129" s="132"/>
      <c r="LDF129" s="132"/>
      <c r="LDG129" s="132"/>
      <c r="LDH129" s="132"/>
      <c r="LDI129" s="132"/>
      <c r="LDJ129" s="132"/>
      <c r="LDK129" s="135"/>
      <c r="LDL129" s="132"/>
      <c r="LDM129" s="132"/>
      <c r="LDN129" s="132"/>
      <c r="LDO129" s="132"/>
      <c r="LDP129" s="132"/>
      <c r="LDQ129" s="132"/>
      <c r="LDR129" s="132"/>
      <c r="LDS129" s="132"/>
      <c r="LDT129" s="132"/>
      <c r="LDU129" s="132"/>
      <c r="LDV129" s="132"/>
      <c r="LDW129" s="132"/>
      <c r="LDX129" s="132"/>
      <c r="LDY129" s="132"/>
      <c r="LDZ129" s="132"/>
      <c r="LEA129" s="132"/>
      <c r="LEB129" s="132"/>
      <c r="LEC129" s="135"/>
      <c r="LED129" s="132"/>
      <c r="LEE129" s="132"/>
      <c r="LEF129" s="132"/>
      <c r="LEG129" s="132"/>
      <c r="LEH129" s="132"/>
      <c r="LEI129" s="132"/>
      <c r="LEJ129" s="132"/>
      <c r="LEK129" s="132"/>
      <c r="LEL129" s="132"/>
      <c r="LEM129" s="132"/>
      <c r="LEN129" s="132"/>
      <c r="LEO129" s="132"/>
      <c r="LEP129" s="132"/>
      <c r="LEQ129" s="132"/>
      <c r="LER129" s="132"/>
      <c r="LES129" s="132"/>
      <c r="LET129" s="132"/>
      <c r="LEU129" s="135"/>
      <c r="LEV129" s="132"/>
      <c r="LEW129" s="132"/>
      <c r="LEX129" s="132"/>
      <c r="LEY129" s="132"/>
      <c r="LEZ129" s="132"/>
      <c r="LFA129" s="132"/>
      <c r="LFB129" s="132"/>
      <c r="LFC129" s="132"/>
      <c r="LFD129" s="132"/>
      <c r="LFE129" s="132"/>
      <c r="LFF129" s="132"/>
      <c r="LFG129" s="132"/>
      <c r="LFH129" s="132"/>
      <c r="LFI129" s="132"/>
      <c r="LFJ129" s="132"/>
      <c r="LFK129" s="132"/>
      <c r="LFL129" s="132"/>
      <c r="LFM129" s="135"/>
      <c r="LFN129" s="132"/>
      <c r="LFO129" s="132"/>
      <c r="LFP129" s="132"/>
      <c r="LFQ129" s="132"/>
      <c r="LFR129" s="132"/>
      <c r="LFS129" s="132"/>
      <c r="LFT129" s="132"/>
      <c r="LFU129" s="132"/>
      <c r="LFV129" s="132"/>
      <c r="LFW129" s="132"/>
      <c r="LFX129" s="132"/>
      <c r="LFY129" s="132"/>
      <c r="LFZ129" s="132"/>
      <c r="LGA129" s="132"/>
      <c r="LGB129" s="132"/>
      <c r="LGC129" s="132"/>
      <c r="LGD129" s="132"/>
      <c r="LGE129" s="135"/>
      <c r="LGF129" s="132"/>
      <c r="LGG129" s="132"/>
      <c r="LGH129" s="132"/>
      <c r="LGI129" s="132"/>
      <c r="LGJ129" s="132"/>
      <c r="LGK129" s="132"/>
      <c r="LGL129" s="132"/>
      <c r="LGM129" s="132"/>
      <c r="LGN129" s="132"/>
      <c r="LGO129" s="132"/>
      <c r="LGP129" s="132"/>
      <c r="LGQ129" s="132"/>
      <c r="LGR129" s="132"/>
      <c r="LGS129" s="132"/>
      <c r="LGT129" s="132"/>
      <c r="LGU129" s="132"/>
      <c r="LGV129" s="132"/>
      <c r="LGW129" s="135"/>
      <c r="LGX129" s="132"/>
      <c r="LGY129" s="132"/>
      <c r="LGZ129" s="132"/>
      <c r="LHA129" s="132"/>
      <c r="LHB129" s="132"/>
      <c r="LHC129" s="132"/>
      <c r="LHD129" s="132"/>
      <c r="LHE129" s="132"/>
      <c r="LHF129" s="132"/>
      <c r="LHG129" s="132"/>
      <c r="LHH129" s="132"/>
      <c r="LHI129" s="132"/>
      <c r="LHJ129" s="132"/>
      <c r="LHK129" s="132"/>
      <c r="LHL129" s="132"/>
      <c r="LHM129" s="132"/>
      <c r="LHN129" s="132"/>
      <c r="LHO129" s="135"/>
      <c r="LHP129" s="132"/>
      <c r="LHQ129" s="132"/>
      <c r="LHR129" s="132"/>
      <c r="LHS129" s="132"/>
      <c r="LHT129" s="132"/>
      <c r="LHU129" s="132"/>
      <c r="LHV129" s="132"/>
      <c r="LHW129" s="132"/>
      <c r="LHX129" s="132"/>
      <c r="LHY129" s="132"/>
      <c r="LHZ129" s="132"/>
      <c r="LIA129" s="132"/>
      <c r="LIB129" s="132"/>
      <c r="LIC129" s="132"/>
      <c r="LID129" s="132"/>
      <c r="LIE129" s="132"/>
      <c r="LIF129" s="132"/>
      <c r="LIG129" s="135"/>
      <c r="LIH129" s="132"/>
      <c r="LII129" s="132"/>
      <c r="LIJ129" s="132"/>
      <c r="LIK129" s="132"/>
      <c r="LIL129" s="132"/>
      <c r="LIM129" s="132"/>
      <c r="LIN129" s="132"/>
      <c r="LIO129" s="132"/>
      <c r="LIP129" s="132"/>
      <c r="LIQ129" s="132"/>
      <c r="LIR129" s="132"/>
      <c r="LIS129" s="132"/>
      <c r="LIT129" s="132"/>
      <c r="LIU129" s="132"/>
      <c r="LIV129" s="132"/>
      <c r="LIW129" s="132"/>
      <c r="LIX129" s="132"/>
      <c r="LIY129" s="135"/>
      <c r="LIZ129" s="132"/>
      <c r="LJA129" s="132"/>
      <c r="LJB129" s="132"/>
      <c r="LJC129" s="132"/>
      <c r="LJD129" s="132"/>
      <c r="LJE129" s="132"/>
      <c r="LJF129" s="132"/>
      <c r="LJG129" s="132"/>
      <c r="LJH129" s="132"/>
      <c r="LJI129" s="132"/>
      <c r="LJJ129" s="132"/>
      <c r="LJK129" s="132"/>
      <c r="LJL129" s="132"/>
      <c r="LJM129" s="132"/>
      <c r="LJN129" s="132"/>
      <c r="LJO129" s="132"/>
      <c r="LJP129" s="132"/>
      <c r="LJQ129" s="135"/>
      <c r="LJR129" s="132"/>
      <c r="LJS129" s="132"/>
      <c r="LJT129" s="132"/>
      <c r="LJU129" s="132"/>
      <c r="LJV129" s="132"/>
      <c r="LJW129" s="132"/>
      <c r="LJX129" s="132"/>
      <c r="LJY129" s="132"/>
      <c r="LJZ129" s="132"/>
      <c r="LKA129" s="132"/>
      <c r="LKB129" s="132"/>
      <c r="LKC129" s="132"/>
      <c r="LKD129" s="132"/>
      <c r="LKE129" s="132"/>
      <c r="LKF129" s="132"/>
      <c r="LKG129" s="132"/>
      <c r="LKH129" s="132"/>
      <c r="LKI129" s="135"/>
      <c r="LKJ129" s="132"/>
      <c r="LKK129" s="132"/>
      <c r="LKL129" s="132"/>
      <c r="LKM129" s="132"/>
      <c r="LKN129" s="132"/>
      <c r="LKO129" s="132"/>
      <c r="LKP129" s="132"/>
      <c r="LKQ129" s="132"/>
      <c r="LKR129" s="132"/>
      <c r="LKS129" s="132"/>
      <c r="LKT129" s="132"/>
      <c r="LKU129" s="132"/>
      <c r="LKV129" s="132"/>
      <c r="LKW129" s="132"/>
      <c r="LKX129" s="132"/>
      <c r="LKY129" s="132"/>
      <c r="LKZ129" s="132"/>
      <c r="LLA129" s="135"/>
      <c r="LLB129" s="132"/>
      <c r="LLC129" s="132"/>
      <c r="LLD129" s="132"/>
      <c r="LLE129" s="132"/>
      <c r="LLF129" s="132"/>
      <c r="LLG129" s="132"/>
      <c r="LLH129" s="132"/>
      <c r="LLI129" s="132"/>
      <c r="LLJ129" s="132"/>
      <c r="LLK129" s="132"/>
      <c r="LLL129" s="132"/>
      <c r="LLM129" s="132"/>
      <c r="LLN129" s="132"/>
      <c r="LLO129" s="132"/>
      <c r="LLP129" s="132"/>
      <c r="LLQ129" s="132"/>
      <c r="LLR129" s="132"/>
      <c r="LLS129" s="135"/>
      <c r="LLT129" s="132"/>
      <c r="LLU129" s="132"/>
      <c r="LLV129" s="132"/>
      <c r="LLW129" s="132"/>
      <c r="LLX129" s="132"/>
      <c r="LLY129" s="132"/>
      <c r="LLZ129" s="132"/>
      <c r="LMA129" s="132"/>
      <c r="LMB129" s="132"/>
      <c r="LMC129" s="132"/>
      <c r="LMD129" s="132"/>
      <c r="LME129" s="132"/>
      <c r="LMF129" s="132"/>
      <c r="LMG129" s="132"/>
      <c r="LMH129" s="132"/>
      <c r="LMI129" s="132"/>
      <c r="LMJ129" s="132"/>
      <c r="LMK129" s="135"/>
      <c r="LML129" s="132"/>
      <c r="LMM129" s="132"/>
      <c r="LMN129" s="132"/>
      <c r="LMO129" s="132"/>
      <c r="LMP129" s="132"/>
      <c r="LMQ129" s="132"/>
      <c r="LMR129" s="132"/>
      <c r="LMS129" s="132"/>
      <c r="LMT129" s="132"/>
      <c r="LMU129" s="132"/>
      <c r="LMV129" s="132"/>
      <c r="LMW129" s="132"/>
      <c r="LMX129" s="132"/>
      <c r="LMY129" s="132"/>
      <c r="LMZ129" s="132"/>
      <c r="LNA129" s="132"/>
      <c r="LNB129" s="132"/>
      <c r="LNC129" s="135"/>
      <c r="LND129" s="132"/>
      <c r="LNE129" s="132"/>
      <c r="LNF129" s="132"/>
      <c r="LNG129" s="132"/>
      <c r="LNH129" s="132"/>
      <c r="LNI129" s="132"/>
      <c r="LNJ129" s="132"/>
      <c r="LNK129" s="132"/>
      <c r="LNL129" s="132"/>
      <c r="LNM129" s="132"/>
      <c r="LNN129" s="132"/>
      <c r="LNO129" s="132"/>
      <c r="LNP129" s="132"/>
      <c r="LNQ129" s="132"/>
      <c r="LNR129" s="132"/>
      <c r="LNS129" s="132"/>
      <c r="LNT129" s="132"/>
      <c r="LNU129" s="135"/>
      <c r="LNV129" s="132"/>
      <c r="LNW129" s="132"/>
      <c r="LNX129" s="132"/>
      <c r="LNY129" s="132"/>
      <c r="LNZ129" s="132"/>
      <c r="LOA129" s="132"/>
      <c r="LOB129" s="132"/>
      <c r="LOC129" s="132"/>
      <c r="LOD129" s="132"/>
      <c r="LOE129" s="132"/>
      <c r="LOF129" s="132"/>
      <c r="LOG129" s="132"/>
      <c r="LOH129" s="132"/>
      <c r="LOI129" s="132"/>
      <c r="LOJ129" s="132"/>
      <c r="LOK129" s="132"/>
      <c r="LOL129" s="132"/>
      <c r="LOM129" s="135"/>
      <c r="LON129" s="132"/>
      <c r="LOO129" s="132"/>
      <c r="LOP129" s="132"/>
      <c r="LOQ129" s="132"/>
      <c r="LOR129" s="132"/>
      <c r="LOS129" s="132"/>
      <c r="LOT129" s="132"/>
      <c r="LOU129" s="132"/>
      <c r="LOV129" s="132"/>
      <c r="LOW129" s="132"/>
      <c r="LOX129" s="132"/>
      <c r="LOY129" s="132"/>
      <c r="LOZ129" s="132"/>
      <c r="LPA129" s="132"/>
      <c r="LPB129" s="132"/>
      <c r="LPC129" s="132"/>
      <c r="LPD129" s="132"/>
      <c r="LPE129" s="135"/>
      <c r="LPF129" s="132"/>
      <c r="LPG129" s="132"/>
      <c r="LPH129" s="132"/>
      <c r="LPI129" s="132"/>
      <c r="LPJ129" s="132"/>
      <c r="LPK129" s="132"/>
      <c r="LPL129" s="132"/>
      <c r="LPM129" s="132"/>
      <c r="LPN129" s="132"/>
      <c r="LPO129" s="132"/>
      <c r="LPP129" s="132"/>
      <c r="LPQ129" s="132"/>
      <c r="LPR129" s="132"/>
      <c r="LPS129" s="132"/>
      <c r="LPT129" s="132"/>
      <c r="LPU129" s="132"/>
      <c r="LPV129" s="132"/>
      <c r="LPW129" s="135"/>
      <c r="LPX129" s="132"/>
      <c r="LPY129" s="132"/>
      <c r="LPZ129" s="132"/>
      <c r="LQA129" s="132"/>
      <c r="LQB129" s="132"/>
      <c r="LQC129" s="132"/>
      <c r="LQD129" s="132"/>
      <c r="LQE129" s="132"/>
      <c r="LQF129" s="132"/>
      <c r="LQG129" s="132"/>
      <c r="LQH129" s="132"/>
      <c r="LQI129" s="132"/>
      <c r="LQJ129" s="132"/>
      <c r="LQK129" s="132"/>
      <c r="LQL129" s="132"/>
      <c r="LQM129" s="132"/>
      <c r="LQN129" s="132"/>
      <c r="LQO129" s="135"/>
      <c r="LQP129" s="132"/>
      <c r="LQQ129" s="132"/>
      <c r="LQR129" s="132"/>
      <c r="LQS129" s="132"/>
      <c r="LQT129" s="132"/>
      <c r="LQU129" s="132"/>
      <c r="LQV129" s="132"/>
      <c r="LQW129" s="132"/>
      <c r="LQX129" s="132"/>
      <c r="LQY129" s="132"/>
      <c r="LQZ129" s="132"/>
      <c r="LRA129" s="132"/>
      <c r="LRB129" s="132"/>
      <c r="LRC129" s="132"/>
      <c r="LRD129" s="132"/>
      <c r="LRE129" s="132"/>
      <c r="LRF129" s="132"/>
      <c r="LRG129" s="135"/>
      <c r="LRH129" s="132"/>
      <c r="LRI129" s="132"/>
      <c r="LRJ129" s="132"/>
      <c r="LRK129" s="132"/>
      <c r="LRL129" s="132"/>
      <c r="LRM129" s="132"/>
      <c r="LRN129" s="132"/>
      <c r="LRO129" s="132"/>
      <c r="LRP129" s="132"/>
      <c r="LRQ129" s="132"/>
      <c r="LRR129" s="132"/>
      <c r="LRS129" s="132"/>
      <c r="LRT129" s="132"/>
      <c r="LRU129" s="132"/>
      <c r="LRV129" s="132"/>
      <c r="LRW129" s="132"/>
      <c r="LRX129" s="132"/>
      <c r="LRY129" s="135"/>
      <c r="LRZ129" s="132"/>
      <c r="LSA129" s="132"/>
      <c r="LSB129" s="132"/>
      <c r="LSC129" s="132"/>
      <c r="LSD129" s="132"/>
      <c r="LSE129" s="132"/>
      <c r="LSF129" s="132"/>
      <c r="LSG129" s="132"/>
      <c r="LSH129" s="132"/>
      <c r="LSI129" s="132"/>
      <c r="LSJ129" s="132"/>
      <c r="LSK129" s="132"/>
      <c r="LSL129" s="132"/>
      <c r="LSM129" s="132"/>
      <c r="LSN129" s="132"/>
      <c r="LSO129" s="132"/>
      <c r="LSP129" s="132"/>
      <c r="LSQ129" s="135"/>
      <c r="LSR129" s="132"/>
      <c r="LSS129" s="132"/>
      <c r="LST129" s="132"/>
      <c r="LSU129" s="132"/>
      <c r="LSV129" s="132"/>
      <c r="LSW129" s="132"/>
      <c r="LSX129" s="132"/>
      <c r="LSY129" s="132"/>
      <c r="LSZ129" s="132"/>
      <c r="LTA129" s="132"/>
      <c r="LTB129" s="132"/>
      <c r="LTC129" s="132"/>
      <c r="LTD129" s="132"/>
      <c r="LTE129" s="132"/>
      <c r="LTF129" s="132"/>
      <c r="LTG129" s="132"/>
      <c r="LTH129" s="132"/>
      <c r="LTI129" s="135"/>
      <c r="LTJ129" s="132"/>
      <c r="LTK129" s="132"/>
      <c r="LTL129" s="132"/>
      <c r="LTM129" s="132"/>
      <c r="LTN129" s="132"/>
      <c r="LTO129" s="132"/>
      <c r="LTP129" s="132"/>
      <c r="LTQ129" s="132"/>
      <c r="LTR129" s="132"/>
      <c r="LTS129" s="132"/>
      <c r="LTT129" s="132"/>
      <c r="LTU129" s="132"/>
      <c r="LTV129" s="132"/>
      <c r="LTW129" s="132"/>
      <c r="LTX129" s="132"/>
      <c r="LTY129" s="132"/>
      <c r="LTZ129" s="132"/>
      <c r="LUA129" s="135"/>
      <c r="LUB129" s="132"/>
      <c r="LUC129" s="132"/>
      <c r="LUD129" s="132"/>
      <c r="LUE129" s="132"/>
      <c r="LUF129" s="132"/>
      <c r="LUG129" s="132"/>
      <c r="LUH129" s="132"/>
      <c r="LUI129" s="132"/>
      <c r="LUJ129" s="132"/>
      <c r="LUK129" s="132"/>
      <c r="LUL129" s="132"/>
      <c r="LUM129" s="132"/>
      <c r="LUN129" s="132"/>
      <c r="LUO129" s="132"/>
      <c r="LUP129" s="132"/>
      <c r="LUQ129" s="132"/>
      <c r="LUR129" s="132"/>
      <c r="LUS129" s="135"/>
      <c r="LUT129" s="132"/>
      <c r="LUU129" s="132"/>
      <c r="LUV129" s="132"/>
      <c r="LUW129" s="132"/>
      <c r="LUX129" s="132"/>
      <c r="LUY129" s="132"/>
      <c r="LUZ129" s="132"/>
      <c r="LVA129" s="132"/>
      <c r="LVB129" s="132"/>
      <c r="LVC129" s="132"/>
      <c r="LVD129" s="132"/>
      <c r="LVE129" s="132"/>
      <c r="LVF129" s="132"/>
      <c r="LVG129" s="132"/>
      <c r="LVH129" s="132"/>
      <c r="LVI129" s="132"/>
      <c r="LVJ129" s="132"/>
      <c r="LVK129" s="135"/>
      <c r="LVL129" s="132"/>
      <c r="LVM129" s="132"/>
      <c r="LVN129" s="132"/>
      <c r="LVO129" s="132"/>
      <c r="LVP129" s="132"/>
      <c r="LVQ129" s="132"/>
      <c r="LVR129" s="132"/>
      <c r="LVS129" s="132"/>
      <c r="LVT129" s="132"/>
      <c r="LVU129" s="132"/>
      <c r="LVV129" s="132"/>
      <c r="LVW129" s="132"/>
      <c r="LVX129" s="132"/>
      <c r="LVY129" s="132"/>
      <c r="LVZ129" s="132"/>
      <c r="LWA129" s="132"/>
      <c r="LWB129" s="132"/>
      <c r="LWC129" s="135"/>
      <c r="LWD129" s="132"/>
      <c r="LWE129" s="132"/>
      <c r="LWF129" s="132"/>
      <c r="LWG129" s="132"/>
      <c r="LWH129" s="132"/>
      <c r="LWI129" s="132"/>
      <c r="LWJ129" s="132"/>
      <c r="LWK129" s="132"/>
      <c r="LWL129" s="132"/>
      <c r="LWM129" s="132"/>
      <c r="LWN129" s="132"/>
      <c r="LWO129" s="132"/>
      <c r="LWP129" s="132"/>
      <c r="LWQ129" s="132"/>
      <c r="LWR129" s="132"/>
      <c r="LWS129" s="132"/>
      <c r="LWT129" s="132"/>
      <c r="LWU129" s="135"/>
      <c r="LWV129" s="132"/>
      <c r="LWW129" s="132"/>
      <c r="LWX129" s="132"/>
      <c r="LWY129" s="132"/>
      <c r="LWZ129" s="132"/>
      <c r="LXA129" s="132"/>
      <c r="LXB129" s="132"/>
      <c r="LXC129" s="132"/>
      <c r="LXD129" s="132"/>
      <c r="LXE129" s="132"/>
      <c r="LXF129" s="132"/>
      <c r="LXG129" s="132"/>
      <c r="LXH129" s="132"/>
      <c r="LXI129" s="132"/>
      <c r="LXJ129" s="132"/>
      <c r="LXK129" s="132"/>
      <c r="LXL129" s="132"/>
      <c r="LXM129" s="135"/>
      <c r="LXN129" s="132"/>
      <c r="LXO129" s="132"/>
      <c r="LXP129" s="132"/>
      <c r="LXQ129" s="132"/>
      <c r="LXR129" s="132"/>
      <c r="LXS129" s="132"/>
      <c r="LXT129" s="132"/>
      <c r="LXU129" s="132"/>
      <c r="LXV129" s="132"/>
      <c r="LXW129" s="132"/>
      <c r="LXX129" s="132"/>
      <c r="LXY129" s="132"/>
      <c r="LXZ129" s="132"/>
      <c r="LYA129" s="132"/>
      <c r="LYB129" s="132"/>
      <c r="LYC129" s="132"/>
      <c r="LYD129" s="132"/>
      <c r="LYE129" s="135"/>
      <c r="LYF129" s="132"/>
      <c r="LYG129" s="132"/>
      <c r="LYH129" s="132"/>
      <c r="LYI129" s="132"/>
      <c r="LYJ129" s="132"/>
      <c r="LYK129" s="132"/>
      <c r="LYL129" s="132"/>
      <c r="LYM129" s="132"/>
      <c r="LYN129" s="132"/>
      <c r="LYO129" s="132"/>
      <c r="LYP129" s="132"/>
      <c r="LYQ129" s="132"/>
      <c r="LYR129" s="132"/>
      <c r="LYS129" s="132"/>
      <c r="LYT129" s="132"/>
      <c r="LYU129" s="132"/>
      <c r="LYV129" s="132"/>
      <c r="LYW129" s="135"/>
      <c r="LYX129" s="132"/>
      <c r="LYY129" s="132"/>
      <c r="LYZ129" s="132"/>
      <c r="LZA129" s="132"/>
      <c r="LZB129" s="132"/>
      <c r="LZC129" s="132"/>
      <c r="LZD129" s="132"/>
      <c r="LZE129" s="132"/>
      <c r="LZF129" s="132"/>
      <c r="LZG129" s="132"/>
      <c r="LZH129" s="132"/>
      <c r="LZI129" s="132"/>
      <c r="LZJ129" s="132"/>
      <c r="LZK129" s="132"/>
      <c r="LZL129" s="132"/>
      <c r="LZM129" s="132"/>
      <c r="LZN129" s="132"/>
      <c r="LZO129" s="135"/>
      <c r="LZP129" s="132"/>
      <c r="LZQ129" s="132"/>
      <c r="LZR129" s="132"/>
      <c r="LZS129" s="132"/>
      <c r="LZT129" s="132"/>
      <c r="LZU129" s="132"/>
      <c r="LZV129" s="132"/>
      <c r="LZW129" s="132"/>
      <c r="LZX129" s="132"/>
      <c r="LZY129" s="132"/>
      <c r="LZZ129" s="132"/>
      <c r="MAA129" s="132"/>
      <c r="MAB129" s="132"/>
      <c r="MAC129" s="132"/>
      <c r="MAD129" s="132"/>
      <c r="MAE129" s="132"/>
      <c r="MAF129" s="132"/>
      <c r="MAG129" s="135"/>
      <c r="MAH129" s="132"/>
      <c r="MAI129" s="132"/>
      <c r="MAJ129" s="132"/>
      <c r="MAK129" s="132"/>
      <c r="MAL129" s="132"/>
      <c r="MAM129" s="132"/>
      <c r="MAN129" s="132"/>
      <c r="MAO129" s="132"/>
      <c r="MAP129" s="132"/>
      <c r="MAQ129" s="132"/>
      <c r="MAR129" s="132"/>
      <c r="MAS129" s="132"/>
      <c r="MAT129" s="132"/>
      <c r="MAU129" s="132"/>
      <c r="MAV129" s="132"/>
      <c r="MAW129" s="132"/>
      <c r="MAX129" s="132"/>
      <c r="MAY129" s="135"/>
      <c r="MAZ129" s="132"/>
      <c r="MBA129" s="132"/>
      <c r="MBB129" s="132"/>
      <c r="MBC129" s="132"/>
      <c r="MBD129" s="132"/>
      <c r="MBE129" s="132"/>
      <c r="MBF129" s="132"/>
      <c r="MBG129" s="132"/>
      <c r="MBH129" s="132"/>
      <c r="MBI129" s="132"/>
      <c r="MBJ129" s="132"/>
      <c r="MBK129" s="132"/>
      <c r="MBL129" s="132"/>
      <c r="MBM129" s="132"/>
      <c r="MBN129" s="132"/>
      <c r="MBO129" s="132"/>
      <c r="MBP129" s="132"/>
      <c r="MBQ129" s="135"/>
      <c r="MBR129" s="132"/>
      <c r="MBS129" s="132"/>
      <c r="MBT129" s="132"/>
      <c r="MBU129" s="132"/>
      <c r="MBV129" s="132"/>
      <c r="MBW129" s="132"/>
      <c r="MBX129" s="132"/>
      <c r="MBY129" s="132"/>
      <c r="MBZ129" s="132"/>
      <c r="MCA129" s="132"/>
      <c r="MCB129" s="132"/>
      <c r="MCC129" s="132"/>
      <c r="MCD129" s="132"/>
      <c r="MCE129" s="132"/>
      <c r="MCF129" s="132"/>
      <c r="MCG129" s="132"/>
      <c r="MCH129" s="132"/>
      <c r="MCI129" s="135"/>
      <c r="MCJ129" s="132"/>
      <c r="MCK129" s="132"/>
      <c r="MCL129" s="132"/>
      <c r="MCM129" s="132"/>
      <c r="MCN129" s="132"/>
      <c r="MCO129" s="132"/>
      <c r="MCP129" s="132"/>
      <c r="MCQ129" s="132"/>
      <c r="MCR129" s="132"/>
      <c r="MCS129" s="132"/>
      <c r="MCT129" s="132"/>
      <c r="MCU129" s="132"/>
      <c r="MCV129" s="132"/>
      <c r="MCW129" s="132"/>
      <c r="MCX129" s="132"/>
      <c r="MCY129" s="132"/>
      <c r="MCZ129" s="132"/>
      <c r="MDA129" s="135"/>
      <c r="MDB129" s="132"/>
      <c r="MDC129" s="132"/>
      <c r="MDD129" s="132"/>
      <c r="MDE129" s="132"/>
      <c r="MDF129" s="132"/>
      <c r="MDG129" s="132"/>
      <c r="MDH129" s="132"/>
      <c r="MDI129" s="132"/>
      <c r="MDJ129" s="132"/>
      <c r="MDK129" s="132"/>
      <c r="MDL129" s="132"/>
      <c r="MDM129" s="132"/>
      <c r="MDN129" s="132"/>
      <c r="MDO129" s="132"/>
      <c r="MDP129" s="132"/>
      <c r="MDQ129" s="132"/>
      <c r="MDR129" s="132"/>
      <c r="MDS129" s="135"/>
      <c r="MDT129" s="132"/>
      <c r="MDU129" s="132"/>
      <c r="MDV129" s="132"/>
      <c r="MDW129" s="132"/>
      <c r="MDX129" s="132"/>
      <c r="MDY129" s="132"/>
      <c r="MDZ129" s="132"/>
      <c r="MEA129" s="132"/>
      <c r="MEB129" s="132"/>
      <c r="MEC129" s="132"/>
      <c r="MED129" s="132"/>
      <c r="MEE129" s="132"/>
      <c r="MEF129" s="132"/>
      <c r="MEG129" s="132"/>
      <c r="MEH129" s="132"/>
      <c r="MEI129" s="132"/>
      <c r="MEJ129" s="132"/>
      <c r="MEK129" s="135"/>
      <c r="MEL129" s="132"/>
      <c r="MEM129" s="132"/>
      <c r="MEN129" s="132"/>
      <c r="MEO129" s="132"/>
      <c r="MEP129" s="132"/>
      <c r="MEQ129" s="132"/>
      <c r="MER129" s="132"/>
      <c r="MES129" s="132"/>
      <c r="MET129" s="132"/>
      <c r="MEU129" s="132"/>
      <c r="MEV129" s="132"/>
      <c r="MEW129" s="132"/>
      <c r="MEX129" s="132"/>
      <c r="MEY129" s="132"/>
      <c r="MEZ129" s="132"/>
      <c r="MFA129" s="132"/>
      <c r="MFB129" s="132"/>
      <c r="MFC129" s="135"/>
      <c r="MFD129" s="132"/>
      <c r="MFE129" s="132"/>
      <c r="MFF129" s="132"/>
      <c r="MFG129" s="132"/>
      <c r="MFH129" s="132"/>
      <c r="MFI129" s="132"/>
      <c r="MFJ129" s="132"/>
      <c r="MFK129" s="132"/>
      <c r="MFL129" s="132"/>
      <c r="MFM129" s="132"/>
      <c r="MFN129" s="132"/>
      <c r="MFO129" s="132"/>
      <c r="MFP129" s="132"/>
      <c r="MFQ129" s="132"/>
      <c r="MFR129" s="132"/>
      <c r="MFS129" s="132"/>
      <c r="MFT129" s="132"/>
      <c r="MFU129" s="135"/>
      <c r="MFV129" s="132"/>
      <c r="MFW129" s="132"/>
      <c r="MFX129" s="132"/>
      <c r="MFY129" s="132"/>
      <c r="MFZ129" s="132"/>
      <c r="MGA129" s="132"/>
      <c r="MGB129" s="132"/>
      <c r="MGC129" s="132"/>
      <c r="MGD129" s="132"/>
      <c r="MGE129" s="132"/>
      <c r="MGF129" s="132"/>
      <c r="MGG129" s="132"/>
      <c r="MGH129" s="132"/>
      <c r="MGI129" s="132"/>
      <c r="MGJ129" s="132"/>
      <c r="MGK129" s="132"/>
      <c r="MGL129" s="132"/>
      <c r="MGM129" s="135"/>
      <c r="MGN129" s="132"/>
      <c r="MGO129" s="132"/>
      <c r="MGP129" s="132"/>
      <c r="MGQ129" s="132"/>
      <c r="MGR129" s="132"/>
      <c r="MGS129" s="132"/>
      <c r="MGT129" s="132"/>
      <c r="MGU129" s="132"/>
      <c r="MGV129" s="132"/>
      <c r="MGW129" s="132"/>
      <c r="MGX129" s="132"/>
      <c r="MGY129" s="132"/>
      <c r="MGZ129" s="132"/>
      <c r="MHA129" s="132"/>
      <c r="MHB129" s="132"/>
      <c r="MHC129" s="132"/>
      <c r="MHD129" s="132"/>
      <c r="MHE129" s="135"/>
      <c r="MHF129" s="132"/>
      <c r="MHG129" s="132"/>
      <c r="MHH129" s="132"/>
      <c r="MHI129" s="132"/>
      <c r="MHJ129" s="132"/>
      <c r="MHK129" s="132"/>
      <c r="MHL129" s="132"/>
      <c r="MHM129" s="132"/>
      <c r="MHN129" s="132"/>
      <c r="MHO129" s="132"/>
      <c r="MHP129" s="132"/>
      <c r="MHQ129" s="132"/>
      <c r="MHR129" s="132"/>
      <c r="MHS129" s="132"/>
      <c r="MHT129" s="132"/>
      <c r="MHU129" s="132"/>
      <c r="MHV129" s="132"/>
      <c r="MHW129" s="135"/>
      <c r="MHX129" s="132"/>
      <c r="MHY129" s="132"/>
      <c r="MHZ129" s="132"/>
      <c r="MIA129" s="132"/>
      <c r="MIB129" s="132"/>
      <c r="MIC129" s="132"/>
      <c r="MID129" s="132"/>
      <c r="MIE129" s="132"/>
      <c r="MIF129" s="132"/>
      <c r="MIG129" s="132"/>
      <c r="MIH129" s="132"/>
      <c r="MII129" s="132"/>
      <c r="MIJ129" s="132"/>
      <c r="MIK129" s="132"/>
      <c r="MIL129" s="132"/>
      <c r="MIM129" s="132"/>
      <c r="MIN129" s="132"/>
      <c r="MIO129" s="135"/>
      <c r="MIP129" s="132"/>
      <c r="MIQ129" s="132"/>
      <c r="MIR129" s="132"/>
      <c r="MIS129" s="132"/>
      <c r="MIT129" s="132"/>
      <c r="MIU129" s="132"/>
      <c r="MIV129" s="132"/>
      <c r="MIW129" s="132"/>
      <c r="MIX129" s="132"/>
      <c r="MIY129" s="132"/>
      <c r="MIZ129" s="132"/>
      <c r="MJA129" s="132"/>
      <c r="MJB129" s="132"/>
      <c r="MJC129" s="132"/>
      <c r="MJD129" s="132"/>
      <c r="MJE129" s="132"/>
      <c r="MJF129" s="132"/>
      <c r="MJG129" s="135"/>
      <c r="MJH129" s="132"/>
      <c r="MJI129" s="132"/>
      <c r="MJJ129" s="132"/>
      <c r="MJK129" s="132"/>
      <c r="MJL129" s="132"/>
      <c r="MJM129" s="132"/>
      <c r="MJN129" s="132"/>
      <c r="MJO129" s="132"/>
      <c r="MJP129" s="132"/>
      <c r="MJQ129" s="132"/>
      <c r="MJR129" s="132"/>
      <c r="MJS129" s="132"/>
      <c r="MJT129" s="132"/>
      <c r="MJU129" s="132"/>
      <c r="MJV129" s="132"/>
      <c r="MJW129" s="132"/>
      <c r="MJX129" s="132"/>
      <c r="MJY129" s="135"/>
      <c r="MJZ129" s="132"/>
      <c r="MKA129" s="132"/>
      <c r="MKB129" s="132"/>
      <c r="MKC129" s="132"/>
      <c r="MKD129" s="132"/>
      <c r="MKE129" s="132"/>
      <c r="MKF129" s="132"/>
      <c r="MKG129" s="132"/>
      <c r="MKH129" s="132"/>
      <c r="MKI129" s="132"/>
      <c r="MKJ129" s="132"/>
      <c r="MKK129" s="132"/>
      <c r="MKL129" s="132"/>
      <c r="MKM129" s="132"/>
      <c r="MKN129" s="132"/>
      <c r="MKO129" s="132"/>
      <c r="MKP129" s="132"/>
      <c r="MKQ129" s="135"/>
      <c r="MKR129" s="132"/>
      <c r="MKS129" s="132"/>
      <c r="MKT129" s="132"/>
      <c r="MKU129" s="132"/>
      <c r="MKV129" s="132"/>
      <c r="MKW129" s="132"/>
      <c r="MKX129" s="132"/>
      <c r="MKY129" s="132"/>
      <c r="MKZ129" s="132"/>
      <c r="MLA129" s="132"/>
      <c r="MLB129" s="132"/>
      <c r="MLC129" s="132"/>
      <c r="MLD129" s="132"/>
      <c r="MLE129" s="132"/>
      <c r="MLF129" s="132"/>
      <c r="MLG129" s="132"/>
      <c r="MLH129" s="132"/>
      <c r="MLI129" s="135"/>
      <c r="MLJ129" s="132"/>
      <c r="MLK129" s="132"/>
      <c r="MLL129" s="132"/>
      <c r="MLM129" s="132"/>
      <c r="MLN129" s="132"/>
      <c r="MLO129" s="132"/>
      <c r="MLP129" s="132"/>
      <c r="MLQ129" s="132"/>
      <c r="MLR129" s="132"/>
      <c r="MLS129" s="132"/>
      <c r="MLT129" s="132"/>
      <c r="MLU129" s="132"/>
      <c r="MLV129" s="132"/>
      <c r="MLW129" s="132"/>
      <c r="MLX129" s="132"/>
      <c r="MLY129" s="132"/>
      <c r="MLZ129" s="132"/>
      <c r="MMA129" s="135"/>
      <c r="MMB129" s="132"/>
      <c r="MMC129" s="132"/>
      <c r="MMD129" s="132"/>
      <c r="MME129" s="132"/>
      <c r="MMF129" s="132"/>
      <c r="MMG129" s="132"/>
      <c r="MMH129" s="132"/>
      <c r="MMI129" s="132"/>
      <c r="MMJ129" s="132"/>
      <c r="MMK129" s="132"/>
      <c r="MML129" s="132"/>
      <c r="MMM129" s="132"/>
      <c r="MMN129" s="132"/>
      <c r="MMO129" s="132"/>
      <c r="MMP129" s="132"/>
      <c r="MMQ129" s="132"/>
      <c r="MMR129" s="132"/>
      <c r="MMS129" s="135"/>
      <c r="MMT129" s="132"/>
      <c r="MMU129" s="132"/>
      <c r="MMV129" s="132"/>
      <c r="MMW129" s="132"/>
      <c r="MMX129" s="132"/>
      <c r="MMY129" s="132"/>
      <c r="MMZ129" s="132"/>
      <c r="MNA129" s="132"/>
      <c r="MNB129" s="132"/>
      <c r="MNC129" s="132"/>
      <c r="MND129" s="132"/>
      <c r="MNE129" s="132"/>
      <c r="MNF129" s="132"/>
      <c r="MNG129" s="132"/>
      <c r="MNH129" s="132"/>
      <c r="MNI129" s="132"/>
      <c r="MNJ129" s="132"/>
      <c r="MNK129" s="135"/>
      <c r="MNL129" s="132"/>
      <c r="MNM129" s="132"/>
      <c r="MNN129" s="132"/>
      <c r="MNO129" s="132"/>
      <c r="MNP129" s="132"/>
      <c r="MNQ129" s="132"/>
      <c r="MNR129" s="132"/>
      <c r="MNS129" s="132"/>
      <c r="MNT129" s="132"/>
      <c r="MNU129" s="132"/>
      <c r="MNV129" s="132"/>
      <c r="MNW129" s="132"/>
      <c r="MNX129" s="132"/>
      <c r="MNY129" s="132"/>
      <c r="MNZ129" s="132"/>
      <c r="MOA129" s="132"/>
      <c r="MOB129" s="132"/>
      <c r="MOC129" s="135"/>
      <c r="MOD129" s="132"/>
      <c r="MOE129" s="132"/>
      <c r="MOF129" s="132"/>
      <c r="MOG129" s="132"/>
      <c r="MOH129" s="132"/>
      <c r="MOI129" s="132"/>
      <c r="MOJ129" s="132"/>
      <c r="MOK129" s="132"/>
      <c r="MOL129" s="132"/>
      <c r="MOM129" s="132"/>
      <c r="MON129" s="132"/>
      <c r="MOO129" s="132"/>
      <c r="MOP129" s="132"/>
      <c r="MOQ129" s="132"/>
      <c r="MOR129" s="132"/>
      <c r="MOS129" s="132"/>
      <c r="MOT129" s="132"/>
      <c r="MOU129" s="135"/>
      <c r="MOV129" s="132"/>
      <c r="MOW129" s="132"/>
      <c r="MOX129" s="132"/>
      <c r="MOY129" s="132"/>
      <c r="MOZ129" s="132"/>
      <c r="MPA129" s="132"/>
      <c r="MPB129" s="132"/>
      <c r="MPC129" s="132"/>
      <c r="MPD129" s="132"/>
      <c r="MPE129" s="132"/>
      <c r="MPF129" s="132"/>
      <c r="MPG129" s="132"/>
      <c r="MPH129" s="132"/>
      <c r="MPI129" s="132"/>
      <c r="MPJ129" s="132"/>
      <c r="MPK129" s="132"/>
      <c r="MPL129" s="132"/>
      <c r="MPM129" s="135"/>
      <c r="MPN129" s="132"/>
      <c r="MPO129" s="132"/>
      <c r="MPP129" s="132"/>
      <c r="MPQ129" s="132"/>
      <c r="MPR129" s="132"/>
      <c r="MPS129" s="132"/>
      <c r="MPT129" s="132"/>
      <c r="MPU129" s="132"/>
      <c r="MPV129" s="132"/>
      <c r="MPW129" s="132"/>
      <c r="MPX129" s="132"/>
      <c r="MPY129" s="132"/>
      <c r="MPZ129" s="132"/>
      <c r="MQA129" s="132"/>
      <c r="MQB129" s="132"/>
      <c r="MQC129" s="132"/>
      <c r="MQD129" s="132"/>
      <c r="MQE129" s="135"/>
      <c r="MQF129" s="132"/>
      <c r="MQG129" s="132"/>
      <c r="MQH129" s="132"/>
      <c r="MQI129" s="132"/>
      <c r="MQJ129" s="132"/>
      <c r="MQK129" s="132"/>
      <c r="MQL129" s="132"/>
      <c r="MQM129" s="132"/>
      <c r="MQN129" s="132"/>
      <c r="MQO129" s="132"/>
      <c r="MQP129" s="132"/>
      <c r="MQQ129" s="132"/>
      <c r="MQR129" s="132"/>
      <c r="MQS129" s="132"/>
      <c r="MQT129" s="132"/>
      <c r="MQU129" s="132"/>
      <c r="MQV129" s="132"/>
      <c r="MQW129" s="135"/>
      <c r="MQX129" s="132"/>
      <c r="MQY129" s="132"/>
      <c r="MQZ129" s="132"/>
      <c r="MRA129" s="132"/>
      <c r="MRB129" s="132"/>
      <c r="MRC129" s="132"/>
      <c r="MRD129" s="132"/>
      <c r="MRE129" s="132"/>
      <c r="MRF129" s="132"/>
      <c r="MRG129" s="132"/>
      <c r="MRH129" s="132"/>
      <c r="MRI129" s="132"/>
      <c r="MRJ129" s="132"/>
      <c r="MRK129" s="132"/>
      <c r="MRL129" s="132"/>
      <c r="MRM129" s="132"/>
      <c r="MRN129" s="132"/>
      <c r="MRO129" s="135"/>
      <c r="MRP129" s="132"/>
      <c r="MRQ129" s="132"/>
      <c r="MRR129" s="132"/>
      <c r="MRS129" s="132"/>
      <c r="MRT129" s="132"/>
      <c r="MRU129" s="132"/>
      <c r="MRV129" s="132"/>
      <c r="MRW129" s="132"/>
      <c r="MRX129" s="132"/>
      <c r="MRY129" s="132"/>
      <c r="MRZ129" s="132"/>
      <c r="MSA129" s="132"/>
      <c r="MSB129" s="132"/>
      <c r="MSC129" s="132"/>
      <c r="MSD129" s="132"/>
      <c r="MSE129" s="132"/>
      <c r="MSF129" s="132"/>
      <c r="MSG129" s="135"/>
      <c r="MSH129" s="132"/>
      <c r="MSI129" s="132"/>
      <c r="MSJ129" s="132"/>
      <c r="MSK129" s="132"/>
      <c r="MSL129" s="132"/>
      <c r="MSM129" s="132"/>
      <c r="MSN129" s="132"/>
      <c r="MSO129" s="132"/>
      <c r="MSP129" s="132"/>
      <c r="MSQ129" s="132"/>
      <c r="MSR129" s="132"/>
      <c r="MSS129" s="132"/>
      <c r="MST129" s="132"/>
      <c r="MSU129" s="132"/>
      <c r="MSV129" s="132"/>
      <c r="MSW129" s="132"/>
      <c r="MSX129" s="132"/>
      <c r="MSY129" s="135"/>
      <c r="MSZ129" s="132"/>
      <c r="MTA129" s="132"/>
      <c r="MTB129" s="132"/>
      <c r="MTC129" s="132"/>
      <c r="MTD129" s="132"/>
      <c r="MTE129" s="132"/>
      <c r="MTF129" s="132"/>
      <c r="MTG129" s="132"/>
      <c r="MTH129" s="132"/>
      <c r="MTI129" s="132"/>
      <c r="MTJ129" s="132"/>
      <c r="MTK129" s="132"/>
      <c r="MTL129" s="132"/>
      <c r="MTM129" s="132"/>
      <c r="MTN129" s="132"/>
      <c r="MTO129" s="132"/>
      <c r="MTP129" s="132"/>
      <c r="MTQ129" s="135"/>
      <c r="MTR129" s="132"/>
      <c r="MTS129" s="132"/>
      <c r="MTT129" s="132"/>
      <c r="MTU129" s="132"/>
      <c r="MTV129" s="132"/>
      <c r="MTW129" s="132"/>
      <c r="MTX129" s="132"/>
      <c r="MTY129" s="132"/>
      <c r="MTZ129" s="132"/>
      <c r="MUA129" s="132"/>
      <c r="MUB129" s="132"/>
      <c r="MUC129" s="132"/>
      <c r="MUD129" s="132"/>
      <c r="MUE129" s="132"/>
      <c r="MUF129" s="132"/>
      <c r="MUG129" s="132"/>
      <c r="MUH129" s="132"/>
      <c r="MUI129" s="135"/>
      <c r="MUJ129" s="132"/>
      <c r="MUK129" s="132"/>
      <c r="MUL129" s="132"/>
      <c r="MUM129" s="132"/>
      <c r="MUN129" s="132"/>
      <c r="MUO129" s="132"/>
      <c r="MUP129" s="132"/>
      <c r="MUQ129" s="132"/>
      <c r="MUR129" s="132"/>
      <c r="MUS129" s="132"/>
      <c r="MUT129" s="132"/>
      <c r="MUU129" s="132"/>
      <c r="MUV129" s="132"/>
      <c r="MUW129" s="132"/>
      <c r="MUX129" s="132"/>
      <c r="MUY129" s="132"/>
      <c r="MUZ129" s="132"/>
      <c r="MVA129" s="135"/>
      <c r="MVB129" s="132"/>
      <c r="MVC129" s="132"/>
      <c r="MVD129" s="132"/>
      <c r="MVE129" s="132"/>
      <c r="MVF129" s="132"/>
      <c r="MVG129" s="132"/>
      <c r="MVH129" s="132"/>
      <c r="MVI129" s="132"/>
      <c r="MVJ129" s="132"/>
      <c r="MVK129" s="132"/>
      <c r="MVL129" s="132"/>
      <c r="MVM129" s="132"/>
      <c r="MVN129" s="132"/>
      <c r="MVO129" s="132"/>
      <c r="MVP129" s="132"/>
      <c r="MVQ129" s="132"/>
      <c r="MVR129" s="132"/>
      <c r="MVS129" s="135"/>
      <c r="MVT129" s="132"/>
      <c r="MVU129" s="132"/>
      <c r="MVV129" s="132"/>
      <c r="MVW129" s="132"/>
      <c r="MVX129" s="132"/>
      <c r="MVY129" s="132"/>
      <c r="MVZ129" s="132"/>
      <c r="MWA129" s="132"/>
      <c r="MWB129" s="132"/>
      <c r="MWC129" s="132"/>
      <c r="MWD129" s="132"/>
      <c r="MWE129" s="132"/>
      <c r="MWF129" s="132"/>
      <c r="MWG129" s="132"/>
      <c r="MWH129" s="132"/>
      <c r="MWI129" s="132"/>
      <c r="MWJ129" s="132"/>
      <c r="MWK129" s="135"/>
      <c r="MWL129" s="132"/>
      <c r="MWM129" s="132"/>
      <c r="MWN129" s="132"/>
      <c r="MWO129" s="132"/>
      <c r="MWP129" s="132"/>
      <c r="MWQ129" s="132"/>
      <c r="MWR129" s="132"/>
      <c r="MWS129" s="132"/>
      <c r="MWT129" s="132"/>
      <c r="MWU129" s="132"/>
      <c r="MWV129" s="132"/>
      <c r="MWW129" s="132"/>
      <c r="MWX129" s="132"/>
      <c r="MWY129" s="132"/>
      <c r="MWZ129" s="132"/>
      <c r="MXA129" s="132"/>
      <c r="MXB129" s="132"/>
      <c r="MXC129" s="135"/>
      <c r="MXD129" s="132"/>
      <c r="MXE129" s="132"/>
      <c r="MXF129" s="132"/>
      <c r="MXG129" s="132"/>
      <c r="MXH129" s="132"/>
      <c r="MXI129" s="132"/>
      <c r="MXJ129" s="132"/>
      <c r="MXK129" s="132"/>
      <c r="MXL129" s="132"/>
      <c r="MXM129" s="132"/>
      <c r="MXN129" s="132"/>
      <c r="MXO129" s="132"/>
      <c r="MXP129" s="132"/>
      <c r="MXQ129" s="132"/>
      <c r="MXR129" s="132"/>
      <c r="MXS129" s="132"/>
      <c r="MXT129" s="132"/>
      <c r="MXU129" s="135"/>
      <c r="MXV129" s="132"/>
      <c r="MXW129" s="132"/>
      <c r="MXX129" s="132"/>
      <c r="MXY129" s="132"/>
      <c r="MXZ129" s="132"/>
      <c r="MYA129" s="132"/>
      <c r="MYB129" s="132"/>
      <c r="MYC129" s="132"/>
      <c r="MYD129" s="132"/>
      <c r="MYE129" s="132"/>
      <c r="MYF129" s="132"/>
      <c r="MYG129" s="132"/>
      <c r="MYH129" s="132"/>
      <c r="MYI129" s="132"/>
      <c r="MYJ129" s="132"/>
      <c r="MYK129" s="132"/>
      <c r="MYL129" s="132"/>
      <c r="MYM129" s="135"/>
      <c r="MYN129" s="132"/>
      <c r="MYO129" s="132"/>
      <c r="MYP129" s="132"/>
      <c r="MYQ129" s="132"/>
      <c r="MYR129" s="132"/>
      <c r="MYS129" s="132"/>
      <c r="MYT129" s="132"/>
      <c r="MYU129" s="132"/>
      <c r="MYV129" s="132"/>
      <c r="MYW129" s="132"/>
      <c r="MYX129" s="132"/>
      <c r="MYY129" s="132"/>
      <c r="MYZ129" s="132"/>
      <c r="MZA129" s="132"/>
      <c r="MZB129" s="132"/>
      <c r="MZC129" s="132"/>
      <c r="MZD129" s="132"/>
      <c r="MZE129" s="135"/>
      <c r="MZF129" s="132"/>
      <c r="MZG129" s="132"/>
      <c r="MZH129" s="132"/>
      <c r="MZI129" s="132"/>
      <c r="MZJ129" s="132"/>
      <c r="MZK129" s="132"/>
      <c r="MZL129" s="132"/>
      <c r="MZM129" s="132"/>
      <c r="MZN129" s="132"/>
      <c r="MZO129" s="132"/>
      <c r="MZP129" s="132"/>
      <c r="MZQ129" s="132"/>
      <c r="MZR129" s="132"/>
      <c r="MZS129" s="132"/>
      <c r="MZT129" s="132"/>
      <c r="MZU129" s="132"/>
      <c r="MZV129" s="132"/>
      <c r="MZW129" s="135"/>
      <c r="MZX129" s="132"/>
      <c r="MZY129" s="132"/>
      <c r="MZZ129" s="132"/>
      <c r="NAA129" s="132"/>
      <c r="NAB129" s="132"/>
      <c r="NAC129" s="132"/>
      <c r="NAD129" s="132"/>
      <c r="NAE129" s="132"/>
      <c r="NAF129" s="132"/>
      <c r="NAG129" s="132"/>
      <c r="NAH129" s="132"/>
      <c r="NAI129" s="132"/>
      <c r="NAJ129" s="132"/>
      <c r="NAK129" s="132"/>
      <c r="NAL129" s="132"/>
      <c r="NAM129" s="132"/>
      <c r="NAN129" s="132"/>
      <c r="NAO129" s="135"/>
      <c r="NAP129" s="132"/>
      <c r="NAQ129" s="132"/>
      <c r="NAR129" s="132"/>
      <c r="NAS129" s="132"/>
      <c r="NAT129" s="132"/>
      <c r="NAU129" s="132"/>
      <c r="NAV129" s="132"/>
      <c r="NAW129" s="132"/>
      <c r="NAX129" s="132"/>
      <c r="NAY129" s="132"/>
      <c r="NAZ129" s="132"/>
      <c r="NBA129" s="132"/>
      <c r="NBB129" s="132"/>
      <c r="NBC129" s="132"/>
      <c r="NBD129" s="132"/>
      <c r="NBE129" s="132"/>
      <c r="NBF129" s="132"/>
      <c r="NBG129" s="135"/>
      <c r="NBH129" s="132"/>
      <c r="NBI129" s="132"/>
      <c r="NBJ129" s="132"/>
      <c r="NBK129" s="132"/>
      <c r="NBL129" s="132"/>
      <c r="NBM129" s="132"/>
      <c r="NBN129" s="132"/>
      <c r="NBO129" s="132"/>
      <c r="NBP129" s="132"/>
      <c r="NBQ129" s="132"/>
      <c r="NBR129" s="132"/>
      <c r="NBS129" s="132"/>
      <c r="NBT129" s="132"/>
      <c r="NBU129" s="132"/>
      <c r="NBV129" s="132"/>
      <c r="NBW129" s="132"/>
      <c r="NBX129" s="132"/>
      <c r="NBY129" s="135"/>
      <c r="NBZ129" s="132"/>
      <c r="NCA129" s="132"/>
      <c r="NCB129" s="132"/>
      <c r="NCC129" s="132"/>
      <c r="NCD129" s="132"/>
      <c r="NCE129" s="132"/>
      <c r="NCF129" s="132"/>
      <c r="NCG129" s="132"/>
      <c r="NCH129" s="132"/>
      <c r="NCI129" s="132"/>
      <c r="NCJ129" s="132"/>
      <c r="NCK129" s="132"/>
      <c r="NCL129" s="132"/>
      <c r="NCM129" s="132"/>
      <c r="NCN129" s="132"/>
      <c r="NCO129" s="132"/>
      <c r="NCP129" s="132"/>
      <c r="NCQ129" s="135"/>
      <c r="NCR129" s="132"/>
      <c r="NCS129" s="132"/>
      <c r="NCT129" s="132"/>
      <c r="NCU129" s="132"/>
      <c r="NCV129" s="132"/>
      <c r="NCW129" s="132"/>
      <c r="NCX129" s="132"/>
      <c r="NCY129" s="132"/>
      <c r="NCZ129" s="132"/>
      <c r="NDA129" s="132"/>
      <c r="NDB129" s="132"/>
      <c r="NDC129" s="132"/>
      <c r="NDD129" s="132"/>
      <c r="NDE129" s="132"/>
      <c r="NDF129" s="132"/>
      <c r="NDG129" s="132"/>
      <c r="NDH129" s="132"/>
      <c r="NDI129" s="135"/>
      <c r="NDJ129" s="132"/>
      <c r="NDK129" s="132"/>
      <c r="NDL129" s="132"/>
      <c r="NDM129" s="132"/>
      <c r="NDN129" s="132"/>
      <c r="NDO129" s="132"/>
      <c r="NDP129" s="132"/>
      <c r="NDQ129" s="132"/>
      <c r="NDR129" s="132"/>
      <c r="NDS129" s="132"/>
      <c r="NDT129" s="132"/>
      <c r="NDU129" s="132"/>
      <c r="NDV129" s="132"/>
      <c r="NDW129" s="132"/>
      <c r="NDX129" s="132"/>
      <c r="NDY129" s="132"/>
      <c r="NDZ129" s="132"/>
      <c r="NEA129" s="135"/>
      <c r="NEB129" s="132"/>
      <c r="NEC129" s="132"/>
      <c r="NED129" s="132"/>
      <c r="NEE129" s="132"/>
      <c r="NEF129" s="132"/>
      <c r="NEG129" s="132"/>
      <c r="NEH129" s="132"/>
      <c r="NEI129" s="132"/>
      <c r="NEJ129" s="132"/>
      <c r="NEK129" s="132"/>
      <c r="NEL129" s="132"/>
      <c r="NEM129" s="132"/>
      <c r="NEN129" s="132"/>
      <c r="NEO129" s="132"/>
      <c r="NEP129" s="132"/>
      <c r="NEQ129" s="132"/>
      <c r="NER129" s="132"/>
      <c r="NES129" s="135"/>
      <c r="NET129" s="132"/>
      <c r="NEU129" s="132"/>
      <c r="NEV129" s="132"/>
      <c r="NEW129" s="132"/>
      <c r="NEX129" s="132"/>
      <c r="NEY129" s="132"/>
      <c r="NEZ129" s="132"/>
      <c r="NFA129" s="132"/>
      <c r="NFB129" s="132"/>
      <c r="NFC129" s="132"/>
      <c r="NFD129" s="132"/>
      <c r="NFE129" s="132"/>
      <c r="NFF129" s="132"/>
      <c r="NFG129" s="132"/>
      <c r="NFH129" s="132"/>
      <c r="NFI129" s="132"/>
      <c r="NFJ129" s="132"/>
      <c r="NFK129" s="135"/>
      <c r="NFL129" s="132"/>
      <c r="NFM129" s="132"/>
      <c r="NFN129" s="132"/>
      <c r="NFO129" s="132"/>
      <c r="NFP129" s="132"/>
      <c r="NFQ129" s="132"/>
      <c r="NFR129" s="132"/>
      <c r="NFS129" s="132"/>
      <c r="NFT129" s="132"/>
      <c r="NFU129" s="132"/>
      <c r="NFV129" s="132"/>
      <c r="NFW129" s="132"/>
      <c r="NFX129" s="132"/>
      <c r="NFY129" s="132"/>
      <c r="NFZ129" s="132"/>
      <c r="NGA129" s="132"/>
      <c r="NGB129" s="132"/>
      <c r="NGC129" s="135"/>
      <c r="NGD129" s="132"/>
      <c r="NGE129" s="132"/>
      <c r="NGF129" s="132"/>
      <c r="NGG129" s="132"/>
      <c r="NGH129" s="132"/>
      <c r="NGI129" s="132"/>
      <c r="NGJ129" s="132"/>
      <c r="NGK129" s="132"/>
      <c r="NGL129" s="132"/>
      <c r="NGM129" s="132"/>
      <c r="NGN129" s="132"/>
      <c r="NGO129" s="132"/>
      <c r="NGP129" s="132"/>
      <c r="NGQ129" s="132"/>
      <c r="NGR129" s="132"/>
      <c r="NGS129" s="132"/>
      <c r="NGT129" s="132"/>
      <c r="NGU129" s="135"/>
      <c r="NGV129" s="132"/>
      <c r="NGW129" s="132"/>
      <c r="NGX129" s="132"/>
      <c r="NGY129" s="132"/>
      <c r="NGZ129" s="132"/>
      <c r="NHA129" s="132"/>
      <c r="NHB129" s="132"/>
      <c r="NHC129" s="132"/>
      <c r="NHD129" s="132"/>
      <c r="NHE129" s="132"/>
      <c r="NHF129" s="132"/>
      <c r="NHG129" s="132"/>
      <c r="NHH129" s="132"/>
      <c r="NHI129" s="132"/>
      <c r="NHJ129" s="132"/>
      <c r="NHK129" s="132"/>
      <c r="NHL129" s="132"/>
      <c r="NHM129" s="135"/>
      <c r="NHN129" s="132"/>
      <c r="NHO129" s="132"/>
      <c r="NHP129" s="132"/>
      <c r="NHQ129" s="132"/>
      <c r="NHR129" s="132"/>
      <c r="NHS129" s="132"/>
      <c r="NHT129" s="132"/>
      <c r="NHU129" s="132"/>
      <c r="NHV129" s="132"/>
      <c r="NHW129" s="132"/>
      <c r="NHX129" s="132"/>
      <c r="NHY129" s="132"/>
      <c r="NHZ129" s="132"/>
      <c r="NIA129" s="132"/>
      <c r="NIB129" s="132"/>
      <c r="NIC129" s="132"/>
      <c r="NID129" s="132"/>
      <c r="NIE129" s="135"/>
      <c r="NIF129" s="132"/>
      <c r="NIG129" s="132"/>
      <c r="NIH129" s="132"/>
      <c r="NII129" s="132"/>
      <c r="NIJ129" s="132"/>
      <c r="NIK129" s="132"/>
      <c r="NIL129" s="132"/>
      <c r="NIM129" s="132"/>
      <c r="NIN129" s="132"/>
      <c r="NIO129" s="132"/>
      <c r="NIP129" s="132"/>
      <c r="NIQ129" s="132"/>
      <c r="NIR129" s="132"/>
      <c r="NIS129" s="132"/>
      <c r="NIT129" s="132"/>
      <c r="NIU129" s="132"/>
      <c r="NIV129" s="132"/>
      <c r="NIW129" s="135"/>
      <c r="NIX129" s="132"/>
      <c r="NIY129" s="132"/>
      <c r="NIZ129" s="132"/>
      <c r="NJA129" s="132"/>
      <c r="NJB129" s="132"/>
      <c r="NJC129" s="132"/>
      <c r="NJD129" s="132"/>
      <c r="NJE129" s="132"/>
      <c r="NJF129" s="132"/>
      <c r="NJG129" s="132"/>
      <c r="NJH129" s="132"/>
      <c r="NJI129" s="132"/>
      <c r="NJJ129" s="132"/>
      <c r="NJK129" s="132"/>
      <c r="NJL129" s="132"/>
      <c r="NJM129" s="132"/>
      <c r="NJN129" s="132"/>
      <c r="NJO129" s="135"/>
      <c r="NJP129" s="132"/>
      <c r="NJQ129" s="132"/>
      <c r="NJR129" s="132"/>
      <c r="NJS129" s="132"/>
      <c r="NJT129" s="132"/>
      <c r="NJU129" s="132"/>
      <c r="NJV129" s="132"/>
      <c r="NJW129" s="132"/>
      <c r="NJX129" s="132"/>
      <c r="NJY129" s="132"/>
      <c r="NJZ129" s="132"/>
      <c r="NKA129" s="132"/>
      <c r="NKB129" s="132"/>
      <c r="NKC129" s="132"/>
      <c r="NKD129" s="132"/>
      <c r="NKE129" s="132"/>
      <c r="NKF129" s="132"/>
      <c r="NKG129" s="135"/>
      <c r="NKH129" s="132"/>
      <c r="NKI129" s="132"/>
      <c r="NKJ129" s="132"/>
      <c r="NKK129" s="132"/>
      <c r="NKL129" s="132"/>
      <c r="NKM129" s="132"/>
      <c r="NKN129" s="132"/>
      <c r="NKO129" s="132"/>
      <c r="NKP129" s="132"/>
      <c r="NKQ129" s="132"/>
      <c r="NKR129" s="132"/>
      <c r="NKS129" s="132"/>
      <c r="NKT129" s="132"/>
      <c r="NKU129" s="132"/>
      <c r="NKV129" s="132"/>
      <c r="NKW129" s="132"/>
      <c r="NKX129" s="132"/>
      <c r="NKY129" s="135"/>
      <c r="NKZ129" s="132"/>
      <c r="NLA129" s="132"/>
      <c r="NLB129" s="132"/>
      <c r="NLC129" s="132"/>
      <c r="NLD129" s="132"/>
      <c r="NLE129" s="132"/>
      <c r="NLF129" s="132"/>
      <c r="NLG129" s="132"/>
      <c r="NLH129" s="132"/>
      <c r="NLI129" s="132"/>
      <c r="NLJ129" s="132"/>
      <c r="NLK129" s="132"/>
      <c r="NLL129" s="132"/>
      <c r="NLM129" s="132"/>
      <c r="NLN129" s="132"/>
      <c r="NLO129" s="132"/>
      <c r="NLP129" s="132"/>
      <c r="NLQ129" s="135"/>
      <c r="NLR129" s="132"/>
      <c r="NLS129" s="132"/>
      <c r="NLT129" s="132"/>
      <c r="NLU129" s="132"/>
      <c r="NLV129" s="132"/>
      <c r="NLW129" s="132"/>
      <c r="NLX129" s="132"/>
      <c r="NLY129" s="132"/>
      <c r="NLZ129" s="132"/>
      <c r="NMA129" s="132"/>
      <c r="NMB129" s="132"/>
      <c r="NMC129" s="132"/>
      <c r="NMD129" s="132"/>
      <c r="NME129" s="132"/>
      <c r="NMF129" s="132"/>
      <c r="NMG129" s="132"/>
      <c r="NMH129" s="132"/>
      <c r="NMI129" s="135"/>
      <c r="NMJ129" s="132"/>
      <c r="NMK129" s="132"/>
      <c r="NML129" s="132"/>
      <c r="NMM129" s="132"/>
      <c r="NMN129" s="132"/>
      <c r="NMO129" s="132"/>
      <c r="NMP129" s="132"/>
      <c r="NMQ129" s="132"/>
      <c r="NMR129" s="132"/>
      <c r="NMS129" s="132"/>
      <c r="NMT129" s="132"/>
      <c r="NMU129" s="132"/>
      <c r="NMV129" s="132"/>
      <c r="NMW129" s="132"/>
      <c r="NMX129" s="132"/>
      <c r="NMY129" s="132"/>
      <c r="NMZ129" s="132"/>
      <c r="NNA129" s="135"/>
      <c r="NNB129" s="132"/>
      <c r="NNC129" s="132"/>
      <c r="NND129" s="132"/>
      <c r="NNE129" s="132"/>
      <c r="NNF129" s="132"/>
      <c r="NNG129" s="132"/>
      <c r="NNH129" s="132"/>
      <c r="NNI129" s="132"/>
      <c r="NNJ129" s="132"/>
      <c r="NNK129" s="132"/>
      <c r="NNL129" s="132"/>
      <c r="NNM129" s="132"/>
      <c r="NNN129" s="132"/>
      <c r="NNO129" s="132"/>
      <c r="NNP129" s="132"/>
      <c r="NNQ129" s="132"/>
      <c r="NNR129" s="132"/>
      <c r="NNS129" s="135"/>
      <c r="NNT129" s="132"/>
      <c r="NNU129" s="132"/>
      <c r="NNV129" s="132"/>
      <c r="NNW129" s="132"/>
      <c r="NNX129" s="132"/>
      <c r="NNY129" s="132"/>
      <c r="NNZ129" s="132"/>
      <c r="NOA129" s="132"/>
      <c r="NOB129" s="132"/>
      <c r="NOC129" s="132"/>
      <c r="NOD129" s="132"/>
      <c r="NOE129" s="132"/>
      <c r="NOF129" s="132"/>
      <c r="NOG129" s="132"/>
      <c r="NOH129" s="132"/>
      <c r="NOI129" s="132"/>
      <c r="NOJ129" s="132"/>
      <c r="NOK129" s="135"/>
      <c r="NOL129" s="132"/>
      <c r="NOM129" s="132"/>
      <c r="NON129" s="132"/>
      <c r="NOO129" s="132"/>
      <c r="NOP129" s="132"/>
      <c r="NOQ129" s="132"/>
      <c r="NOR129" s="132"/>
      <c r="NOS129" s="132"/>
      <c r="NOT129" s="132"/>
      <c r="NOU129" s="132"/>
      <c r="NOV129" s="132"/>
      <c r="NOW129" s="132"/>
      <c r="NOX129" s="132"/>
      <c r="NOY129" s="132"/>
      <c r="NOZ129" s="132"/>
      <c r="NPA129" s="132"/>
      <c r="NPB129" s="132"/>
      <c r="NPC129" s="135"/>
      <c r="NPD129" s="132"/>
      <c r="NPE129" s="132"/>
      <c r="NPF129" s="132"/>
      <c r="NPG129" s="132"/>
      <c r="NPH129" s="132"/>
      <c r="NPI129" s="132"/>
      <c r="NPJ129" s="132"/>
      <c r="NPK129" s="132"/>
      <c r="NPL129" s="132"/>
      <c r="NPM129" s="132"/>
      <c r="NPN129" s="132"/>
      <c r="NPO129" s="132"/>
      <c r="NPP129" s="132"/>
      <c r="NPQ129" s="132"/>
      <c r="NPR129" s="132"/>
      <c r="NPS129" s="132"/>
      <c r="NPT129" s="132"/>
      <c r="NPU129" s="135"/>
      <c r="NPV129" s="132"/>
      <c r="NPW129" s="132"/>
      <c r="NPX129" s="132"/>
      <c r="NPY129" s="132"/>
      <c r="NPZ129" s="132"/>
      <c r="NQA129" s="132"/>
      <c r="NQB129" s="132"/>
      <c r="NQC129" s="132"/>
      <c r="NQD129" s="132"/>
      <c r="NQE129" s="132"/>
      <c r="NQF129" s="132"/>
      <c r="NQG129" s="132"/>
      <c r="NQH129" s="132"/>
      <c r="NQI129" s="132"/>
      <c r="NQJ129" s="132"/>
      <c r="NQK129" s="132"/>
      <c r="NQL129" s="132"/>
      <c r="NQM129" s="135"/>
      <c r="NQN129" s="132"/>
      <c r="NQO129" s="132"/>
      <c r="NQP129" s="132"/>
      <c r="NQQ129" s="132"/>
      <c r="NQR129" s="132"/>
      <c r="NQS129" s="132"/>
      <c r="NQT129" s="132"/>
      <c r="NQU129" s="132"/>
      <c r="NQV129" s="132"/>
      <c r="NQW129" s="132"/>
      <c r="NQX129" s="132"/>
      <c r="NQY129" s="132"/>
      <c r="NQZ129" s="132"/>
      <c r="NRA129" s="132"/>
      <c r="NRB129" s="132"/>
      <c r="NRC129" s="132"/>
      <c r="NRD129" s="132"/>
      <c r="NRE129" s="135"/>
      <c r="NRF129" s="132"/>
      <c r="NRG129" s="132"/>
      <c r="NRH129" s="132"/>
      <c r="NRI129" s="132"/>
      <c r="NRJ129" s="132"/>
      <c r="NRK129" s="132"/>
      <c r="NRL129" s="132"/>
      <c r="NRM129" s="132"/>
      <c r="NRN129" s="132"/>
      <c r="NRO129" s="132"/>
      <c r="NRP129" s="132"/>
      <c r="NRQ129" s="132"/>
      <c r="NRR129" s="132"/>
      <c r="NRS129" s="132"/>
      <c r="NRT129" s="132"/>
      <c r="NRU129" s="132"/>
      <c r="NRV129" s="132"/>
      <c r="NRW129" s="135"/>
      <c r="NRX129" s="132"/>
      <c r="NRY129" s="132"/>
      <c r="NRZ129" s="132"/>
      <c r="NSA129" s="132"/>
      <c r="NSB129" s="132"/>
      <c r="NSC129" s="132"/>
      <c r="NSD129" s="132"/>
      <c r="NSE129" s="132"/>
      <c r="NSF129" s="132"/>
      <c r="NSG129" s="132"/>
      <c r="NSH129" s="132"/>
      <c r="NSI129" s="132"/>
      <c r="NSJ129" s="132"/>
      <c r="NSK129" s="132"/>
      <c r="NSL129" s="132"/>
      <c r="NSM129" s="132"/>
      <c r="NSN129" s="132"/>
      <c r="NSO129" s="135"/>
      <c r="NSP129" s="132"/>
      <c r="NSQ129" s="132"/>
      <c r="NSR129" s="132"/>
      <c r="NSS129" s="132"/>
      <c r="NST129" s="132"/>
      <c r="NSU129" s="132"/>
      <c r="NSV129" s="132"/>
      <c r="NSW129" s="132"/>
      <c r="NSX129" s="132"/>
      <c r="NSY129" s="132"/>
      <c r="NSZ129" s="132"/>
      <c r="NTA129" s="132"/>
      <c r="NTB129" s="132"/>
      <c r="NTC129" s="132"/>
      <c r="NTD129" s="132"/>
      <c r="NTE129" s="132"/>
      <c r="NTF129" s="132"/>
      <c r="NTG129" s="135"/>
      <c r="NTH129" s="132"/>
      <c r="NTI129" s="132"/>
      <c r="NTJ129" s="132"/>
      <c r="NTK129" s="132"/>
      <c r="NTL129" s="132"/>
      <c r="NTM129" s="132"/>
      <c r="NTN129" s="132"/>
      <c r="NTO129" s="132"/>
      <c r="NTP129" s="132"/>
      <c r="NTQ129" s="132"/>
      <c r="NTR129" s="132"/>
      <c r="NTS129" s="132"/>
      <c r="NTT129" s="132"/>
      <c r="NTU129" s="132"/>
      <c r="NTV129" s="132"/>
      <c r="NTW129" s="132"/>
      <c r="NTX129" s="132"/>
      <c r="NTY129" s="135"/>
      <c r="NTZ129" s="132"/>
      <c r="NUA129" s="132"/>
      <c r="NUB129" s="132"/>
      <c r="NUC129" s="132"/>
      <c r="NUD129" s="132"/>
      <c r="NUE129" s="132"/>
      <c r="NUF129" s="132"/>
      <c r="NUG129" s="132"/>
      <c r="NUH129" s="132"/>
      <c r="NUI129" s="132"/>
      <c r="NUJ129" s="132"/>
      <c r="NUK129" s="132"/>
      <c r="NUL129" s="132"/>
      <c r="NUM129" s="132"/>
      <c r="NUN129" s="132"/>
      <c r="NUO129" s="132"/>
      <c r="NUP129" s="132"/>
      <c r="NUQ129" s="135"/>
      <c r="NUR129" s="132"/>
      <c r="NUS129" s="132"/>
      <c r="NUT129" s="132"/>
      <c r="NUU129" s="132"/>
      <c r="NUV129" s="132"/>
      <c r="NUW129" s="132"/>
      <c r="NUX129" s="132"/>
      <c r="NUY129" s="132"/>
      <c r="NUZ129" s="132"/>
      <c r="NVA129" s="132"/>
      <c r="NVB129" s="132"/>
      <c r="NVC129" s="132"/>
      <c r="NVD129" s="132"/>
      <c r="NVE129" s="132"/>
      <c r="NVF129" s="132"/>
      <c r="NVG129" s="132"/>
      <c r="NVH129" s="132"/>
      <c r="NVI129" s="135"/>
      <c r="NVJ129" s="132"/>
      <c r="NVK129" s="132"/>
      <c r="NVL129" s="132"/>
      <c r="NVM129" s="132"/>
      <c r="NVN129" s="132"/>
      <c r="NVO129" s="132"/>
      <c r="NVP129" s="132"/>
      <c r="NVQ129" s="132"/>
      <c r="NVR129" s="132"/>
      <c r="NVS129" s="132"/>
      <c r="NVT129" s="132"/>
      <c r="NVU129" s="132"/>
      <c r="NVV129" s="132"/>
      <c r="NVW129" s="132"/>
      <c r="NVX129" s="132"/>
      <c r="NVY129" s="132"/>
      <c r="NVZ129" s="132"/>
      <c r="NWA129" s="135"/>
      <c r="NWB129" s="132"/>
      <c r="NWC129" s="132"/>
      <c r="NWD129" s="132"/>
      <c r="NWE129" s="132"/>
      <c r="NWF129" s="132"/>
      <c r="NWG129" s="132"/>
      <c r="NWH129" s="132"/>
      <c r="NWI129" s="132"/>
      <c r="NWJ129" s="132"/>
      <c r="NWK129" s="132"/>
      <c r="NWL129" s="132"/>
      <c r="NWM129" s="132"/>
      <c r="NWN129" s="132"/>
      <c r="NWO129" s="132"/>
      <c r="NWP129" s="132"/>
      <c r="NWQ129" s="132"/>
      <c r="NWR129" s="132"/>
      <c r="NWS129" s="135"/>
      <c r="NWT129" s="132"/>
      <c r="NWU129" s="132"/>
      <c r="NWV129" s="132"/>
      <c r="NWW129" s="132"/>
      <c r="NWX129" s="132"/>
      <c r="NWY129" s="132"/>
      <c r="NWZ129" s="132"/>
      <c r="NXA129" s="132"/>
      <c r="NXB129" s="132"/>
      <c r="NXC129" s="132"/>
      <c r="NXD129" s="132"/>
      <c r="NXE129" s="132"/>
      <c r="NXF129" s="132"/>
      <c r="NXG129" s="132"/>
      <c r="NXH129" s="132"/>
      <c r="NXI129" s="132"/>
      <c r="NXJ129" s="132"/>
      <c r="NXK129" s="135"/>
      <c r="NXL129" s="132"/>
      <c r="NXM129" s="132"/>
      <c r="NXN129" s="132"/>
      <c r="NXO129" s="132"/>
      <c r="NXP129" s="132"/>
      <c r="NXQ129" s="132"/>
      <c r="NXR129" s="132"/>
      <c r="NXS129" s="132"/>
      <c r="NXT129" s="132"/>
      <c r="NXU129" s="132"/>
      <c r="NXV129" s="132"/>
      <c r="NXW129" s="132"/>
      <c r="NXX129" s="132"/>
      <c r="NXY129" s="132"/>
      <c r="NXZ129" s="132"/>
      <c r="NYA129" s="132"/>
      <c r="NYB129" s="132"/>
      <c r="NYC129" s="135"/>
      <c r="NYD129" s="132"/>
      <c r="NYE129" s="132"/>
      <c r="NYF129" s="132"/>
      <c r="NYG129" s="132"/>
      <c r="NYH129" s="132"/>
      <c r="NYI129" s="132"/>
      <c r="NYJ129" s="132"/>
      <c r="NYK129" s="132"/>
      <c r="NYL129" s="132"/>
      <c r="NYM129" s="132"/>
      <c r="NYN129" s="132"/>
      <c r="NYO129" s="132"/>
      <c r="NYP129" s="132"/>
      <c r="NYQ129" s="132"/>
      <c r="NYR129" s="132"/>
      <c r="NYS129" s="132"/>
      <c r="NYT129" s="132"/>
      <c r="NYU129" s="135"/>
      <c r="NYV129" s="132"/>
      <c r="NYW129" s="132"/>
      <c r="NYX129" s="132"/>
      <c r="NYY129" s="132"/>
      <c r="NYZ129" s="132"/>
      <c r="NZA129" s="132"/>
      <c r="NZB129" s="132"/>
      <c r="NZC129" s="132"/>
      <c r="NZD129" s="132"/>
      <c r="NZE129" s="132"/>
      <c r="NZF129" s="132"/>
      <c r="NZG129" s="132"/>
      <c r="NZH129" s="132"/>
      <c r="NZI129" s="132"/>
      <c r="NZJ129" s="132"/>
      <c r="NZK129" s="132"/>
      <c r="NZL129" s="132"/>
      <c r="NZM129" s="135"/>
      <c r="NZN129" s="132"/>
      <c r="NZO129" s="132"/>
      <c r="NZP129" s="132"/>
      <c r="NZQ129" s="132"/>
      <c r="NZR129" s="132"/>
      <c r="NZS129" s="132"/>
      <c r="NZT129" s="132"/>
      <c r="NZU129" s="132"/>
      <c r="NZV129" s="132"/>
      <c r="NZW129" s="132"/>
      <c r="NZX129" s="132"/>
      <c r="NZY129" s="132"/>
      <c r="NZZ129" s="132"/>
      <c r="OAA129" s="132"/>
      <c r="OAB129" s="132"/>
      <c r="OAC129" s="132"/>
      <c r="OAD129" s="132"/>
      <c r="OAE129" s="135"/>
      <c r="OAF129" s="132"/>
      <c r="OAG129" s="132"/>
      <c r="OAH129" s="132"/>
      <c r="OAI129" s="132"/>
      <c r="OAJ129" s="132"/>
      <c r="OAK129" s="132"/>
      <c r="OAL129" s="132"/>
      <c r="OAM129" s="132"/>
      <c r="OAN129" s="132"/>
      <c r="OAO129" s="132"/>
      <c r="OAP129" s="132"/>
      <c r="OAQ129" s="132"/>
      <c r="OAR129" s="132"/>
      <c r="OAS129" s="132"/>
      <c r="OAT129" s="132"/>
      <c r="OAU129" s="132"/>
      <c r="OAV129" s="132"/>
      <c r="OAW129" s="135"/>
      <c r="OAX129" s="132"/>
      <c r="OAY129" s="132"/>
      <c r="OAZ129" s="132"/>
      <c r="OBA129" s="132"/>
      <c r="OBB129" s="132"/>
      <c r="OBC129" s="132"/>
      <c r="OBD129" s="132"/>
      <c r="OBE129" s="132"/>
      <c r="OBF129" s="132"/>
      <c r="OBG129" s="132"/>
      <c r="OBH129" s="132"/>
      <c r="OBI129" s="132"/>
      <c r="OBJ129" s="132"/>
      <c r="OBK129" s="132"/>
      <c r="OBL129" s="132"/>
      <c r="OBM129" s="132"/>
      <c r="OBN129" s="132"/>
      <c r="OBO129" s="135"/>
      <c r="OBP129" s="132"/>
      <c r="OBQ129" s="132"/>
      <c r="OBR129" s="132"/>
      <c r="OBS129" s="132"/>
      <c r="OBT129" s="132"/>
      <c r="OBU129" s="132"/>
      <c r="OBV129" s="132"/>
      <c r="OBW129" s="132"/>
      <c r="OBX129" s="132"/>
      <c r="OBY129" s="132"/>
      <c r="OBZ129" s="132"/>
      <c r="OCA129" s="132"/>
      <c r="OCB129" s="132"/>
      <c r="OCC129" s="132"/>
      <c r="OCD129" s="132"/>
      <c r="OCE129" s="132"/>
      <c r="OCF129" s="132"/>
      <c r="OCG129" s="135"/>
      <c r="OCH129" s="132"/>
      <c r="OCI129" s="132"/>
      <c r="OCJ129" s="132"/>
      <c r="OCK129" s="132"/>
      <c r="OCL129" s="132"/>
      <c r="OCM129" s="132"/>
      <c r="OCN129" s="132"/>
      <c r="OCO129" s="132"/>
      <c r="OCP129" s="132"/>
      <c r="OCQ129" s="132"/>
      <c r="OCR129" s="132"/>
      <c r="OCS129" s="132"/>
      <c r="OCT129" s="132"/>
      <c r="OCU129" s="132"/>
      <c r="OCV129" s="132"/>
      <c r="OCW129" s="132"/>
      <c r="OCX129" s="132"/>
      <c r="OCY129" s="135"/>
      <c r="OCZ129" s="132"/>
      <c r="ODA129" s="132"/>
      <c r="ODB129" s="132"/>
      <c r="ODC129" s="132"/>
      <c r="ODD129" s="132"/>
      <c r="ODE129" s="132"/>
      <c r="ODF129" s="132"/>
      <c r="ODG129" s="132"/>
      <c r="ODH129" s="132"/>
      <c r="ODI129" s="132"/>
      <c r="ODJ129" s="132"/>
      <c r="ODK129" s="132"/>
      <c r="ODL129" s="132"/>
      <c r="ODM129" s="132"/>
      <c r="ODN129" s="132"/>
      <c r="ODO129" s="132"/>
      <c r="ODP129" s="132"/>
      <c r="ODQ129" s="135"/>
      <c r="ODR129" s="132"/>
      <c r="ODS129" s="132"/>
      <c r="ODT129" s="132"/>
      <c r="ODU129" s="132"/>
      <c r="ODV129" s="132"/>
      <c r="ODW129" s="132"/>
      <c r="ODX129" s="132"/>
      <c r="ODY129" s="132"/>
      <c r="ODZ129" s="132"/>
      <c r="OEA129" s="132"/>
      <c r="OEB129" s="132"/>
      <c r="OEC129" s="132"/>
      <c r="OED129" s="132"/>
      <c r="OEE129" s="132"/>
      <c r="OEF129" s="132"/>
      <c r="OEG129" s="132"/>
      <c r="OEH129" s="132"/>
      <c r="OEI129" s="135"/>
      <c r="OEJ129" s="132"/>
      <c r="OEK129" s="132"/>
      <c r="OEL129" s="132"/>
      <c r="OEM129" s="132"/>
      <c r="OEN129" s="132"/>
      <c r="OEO129" s="132"/>
      <c r="OEP129" s="132"/>
      <c r="OEQ129" s="132"/>
      <c r="OER129" s="132"/>
      <c r="OES129" s="132"/>
      <c r="OET129" s="132"/>
      <c r="OEU129" s="132"/>
      <c r="OEV129" s="132"/>
      <c r="OEW129" s="132"/>
      <c r="OEX129" s="132"/>
      <c r="OEY129" s="132"/>
      <c r="OEZ129" s="132"/>
      <c r="OFA129" s="135"/>
      <c r="OFB129" s="132"/>
      <c r="OFC129" s="132"/>
      <c r="OFD129" s="132"/>
      <c r="OFE129" s="132"/>
      <c r="OFF129" s="132"/>
      <c r="OFG129" s="132"/>
      <c r="OFH129" s="132"/>
      <c r="OFI129" s="132"/>
      <c r="OFJ129" s="132"/>
      <c r="OFK129" s="132"/>
      <c r="OFL129" s="132"/>
      <c r="OFM129" s="132"/>
      <c r="OFN129" s="132"/>
      <c r="OFO129" s="132"/>
      <c r="OFP129" s="132"/>
      <c r="OFQ129" s="132"/>
      <c r="OFR129" s="132"/>
      <c r="OFS129" s="135"/>
      <c r="OFT129" s="132"/>
      <c r="OFU129" s="132"/>
      <c r="OFV129" s="132"/>
      <c r="OFW129" s="132"/>
      <c r="OFX129" s="132"/>
      <c r="OFY129" s="132"/>
      <c r="OFZ129" s="132"/>
      <c r="OGA129" s="132"/>
      <c r="OGB129" s="132"/>
      <c r="OGC129" s="132"/>
      <c r="OGD129" s="132"/>
      <c r="OGE129" s="132"/>
      <c r="OGF129" s="132"/>
      <c r="OGG129" s="132"/>
      <c r="OGH129" s="132"/>
      <c r="OGI129" s="132"/>
      <c r="OGJ129" s="132"/>
      <c r="OGK129" s="135"/>
      <c r="OGL129" s="132"/>
      <c r="OGM129" s="132"/>
      <c r="OGN129" s="132"/>
      <c r="OGO129" s="132"/>
      <c r="OGP129" s="132"/>
      <c r="OGQ129" s="132"/>
      <c r="OGR129" s="132"/>
      <c r="OGS129" s="132"/>
      <c r="OGT129" s="132"/>
      <c r="OGU129" s="132"/>
      <c r="OGV129" s="132"/>
      <c r="OGW129" s="132"/>
      <c r="OGX129" s="132"/>
      <c r="OGY129" s="132"/>
      <c r="OGZ129" s="132"/>
      <c r="OHA129" s="132"/>
      <c r="OHB129" s="132"/>
      <c r="OHC129" s="135"/>
      <c r="OHD129" s="132"/>
      <c r="OHE129" s="132"/>
      <c r="OHF129" s="132"/>
      <c r="OHG129" s="132"/>
      <c r="OHH129" s="132"/>
      <c r="OHI129" s="132"/>
      <c r="OHJ129" s="132"/>
      <c r="OHK129" s="132"/>
      <c r="OHL129" s="132"/>
      <c r="OHM129" s="132"/>
      <c r="OHN129" s="132"/>
      <c r="OHO129" s="132"/>
      <c r="OHP129" s="132"/>
      <c r="OHQ129" s="132"/>
      <c r="OHR129" s="132"/>
      <c r="OHS129" s="132"/>
      <c r="OHT129" s="132"/>
      <c r="OHU129" s="135"/>
      <c r="OHV129" s="132"/>
      <c r="OHW129" s="132"/>
      <c r="OHX129" s="132"/>
      <c r="OHY129" s="132"/>
      <c r="OHZ129" s="132"/>
      <c r="OIA129" s="132"/>
      <c r="OIB129" s="132"/>
      <c r="OIC129" s="132"/>
      <c r="OID129" s="132"/>
      <c r="OIE129" s="132"/>
      <c r="OIF129" s="132"/>
      <c r="OIG129" s="132"/>
      <c r="OIH129" s="132"/>
      <c r="OII129" s="132"/>
      <c r="OIJ129" s="132"/>
      <c r="OIK129" s="132"/>
      <c r="OIL129" s="132"/>
      <c r="OIM129" s="135"/>
      <c r="OIN129" s="132"/>
      <c r="OIO129" s="132"/>
      <c r="OIP129" s="132"/>
      <c r="OIQ129" s="132"/>
      <c r="OIR129" s="132"/>
      <c r="OIS129" s="132"/>
      <c r="OIT129" s="132"/>
      <c r="OIU129" s="132"/>
      <c r="OIV129" s="132"/>
      <c r="OIW129" s="132"/>
      <c r="OIX129" s="132"/>
      <c r="OIY129" s="132"/>
      <c r="OIZ129" s="132"/>
      <c r="OJA129" s="132"/>
      <c r="OJB129" s="132"/>
      <c r="OJC129" s="132"/>
      <c r="OJD129" s="132"/>
      <c r="OJE129" s="135"/>
      <c r="OJF129" s="132"/>
      <c r="OJG129" s="132"/>
      <c r="OJH129" s="132"/>
      <c r="OJI129" s="132"/>
      <c r="OJJ129" s="132"/>
      <c r="OJK129" s="132"/>
      <c r="OJL129" s="132"/>
      <c r="OJM129" s="132"/>
      <c r="OJN129" s="132"/>
      <c r="OJO129" s="132"/>
      <c r="OJP129" s="132"/>
      <c r="OJQ129" s="132"/>
      <c r="OJR129" s="132"/>
      <c r="OJS129" s="132"/>
      <c r="OJT129" s="132"/>
      <c r="OJU129" s="132"/>
      <c r="OJV129" s="132"/>
      <c r="OJW129" s="135"/>
      <c r="OJX129" s="132"/>
      <c r="OJY129" s="132"/>
      <c r="OJZ129" s="132"/>
      <c r="OKA129" s="132"/>
      <c r="OKB129" s="132"/>
      <c r="OKC129" s="132"/>
      <c r="OKD129" s="132"/>
      <c r="OKE129" s="132"/>
      <c r="OKF129" s="132"/>
      <c r="OKG129" s="132"/>
      <c r="OKH129" s="132"/>
      <c r="OKI129" s="132"/>
      <c r="OKJ129" s="132"/>
      <c r="OKK129" s="132"/>
      <c r="OKL129" s="132"/>
      <c r="OKM129" s="132"/>
      <c r="OKN129" s="132"/>
      <c r="OKO129" s="135"/>
      <c r="OKP129" s="132"/>
      <c r="OKQ129" s="132"/>
      <c r="OKR129" s="132"/>
      <c r="OKS129" s="132"/>
      <c r="OKT129" s="132"/>
      <c r="OKU129" s="132"/>
      <c r="OKV129" s="132"/>
      <c r="OKW129" s="132"/>
      <c r="OKX129" s="132"/>
      <c r="OKY129" s="132"/>
      <c r="OKZ129" s="132"/>
      <c r="OLA129" s="132"/>
      <c r="OLB129" s="132"/>
      <c r="OLC129" s="132"/>
      <c r="OLD129" s="132"/>
      <c r="OLE129" s="132"/>
      <c r="OLF129" s="132"/>
      <c r="OLG129" s="135"/>
      <c r="OLH129" s="132"/>
      <c r="OLI129" s="132"/>
      <c r="OLJ129" s="132"/>
      <c r="OLK129" s="132"/>
      <c r="OLL129" s="132"/>
      <c r="OLM129" s="132"/>
      <c r="OLN129" s="132"/>
      <c r="OLO129" s="132"/>
      <c r="OLP129" s="132"/>
      <c r="OLQ129" s="132"/>
      <c r="OLR129" s="132"/>
      <c r="OLS129" s="132"/>
      <c r="OLT129" s="132"/>
      <c r="OLU129" s="132"/>
      <c r="OLV129" s="132"/>
      <c r="OLW129" s="132"/>
      <c r="OLX129" s="132"/>
      <c r="OLY129" s="135"/>
      <c r="OLZ129" s="132"/>
      <c r="OMA129" s="132"/>
      <c r="OMB129" s="132"/>
      <c r="OMC129" s="132"/>
      <c r="OMD129" s="132"/>
      <c r="OME129" s="132"/>
      <c r="OMF129" s="132"/>
      <c r="OMG129" s="132"/>
      <c r="OMH129" s="132"/>
      <c r="OMI129" s="132"/>
      <c r="OMJ129" s="132"/>
      <c r="OMK129" s="132"/>
      <c r="OML129" s="132"/>
      <c r="OMM129" s="132"/>
      <c r="OMN129" s="132"/>
      <c r="OMO129" s="132"/>
      <c r="OMP129" s="132"/>
      <c r="OMQ129" s="135"/>
      <c r="OMR129" s="132"/>
      <c r="OMS129" s="132"/>
      <c r="OMT129" s="132"/>
      <c r="OMU129" s="132"/>
      <c r="OMV129" s="132"/>
      <c r="OMW129" s="132"/>
      <c r="OMX129" s="132"/>
      <c r="OMY129" s="132"/>
      <c r="OMZ129" s="132"/>
      <c r="ONA129" s="132"/>
      <c r="ONB129" s="132"/>
      <c r="ONC129" s="132"/>
      <c r="OND129" s="132"/>
      <c r="ONE129" s="132"/>
      <c r="ONF129" s="132"/>
      <c r="ONG129" s="132"/>
      <c r="ONH129" s="132"/>
      <c r="ONI129" s="135"/>
      <c r="ONJ129" s="132"/>
      <c r="ONK129" s="132"/>
      <c r="ONL129" s="132"/>
      <c r="ONM129" s="132"/>
      <c r="ONN129" s="132"/>
      <c r="ONO129" s="132"/>
      <c r="ONP129" s="132"/>
      <c r="ONQ129" s="132"/>
      <c r="ONR129" s="132"/>
      <c r="ONS129" s="132"/>
      <c r="ONT129" s="132"/>
      <c r="ONU129" s="132"/>
      <c r="ONV129" s="132"/>
      <c r="ONW129" s="132"/>
      <c r="ONX129" s="132"/>
      <c r="ONY129" s="132"/>
      <c r="ONZ129" s="132"/>
      <c r="OOA129" s="135"/>
      <c r="OOB129" s="132"/>
      <c r="OOC129" s="132"/>
      <c r="OOD129" s="132"/>
      <c r="OOE129" s="132"/>
      <c r="OOF129" s="132"/>
      <c r="OOG129" s="132"/>
      <c r="OOH129" s="132"/>
      <c r="OOI129" s="132"/>
      <c r="OOJ129" s="132"/>
      <c r="OOK129" s="132"/>
      <c r="OOL129" s="132"/>
      <c r="OOM129" s="132"/>
      <c r="OON129" s="132"/>
      <c r="OOO129" s="132"/>
      <c r="OOP129" s="132"/>
      <c r="OOQ129" s="132"/>
      <c r="OOR129" s="132"/>
      <c r="OOS129" s="135"/>
      <c r="OOT129" s="132"/>
      <c r="OOU129" s="132"/>
      <c r="OOV129" s="132"/>
      <c r="OOW129" s="132"/>
      <c r="OOX129" s="132"/>
      <c r="OOY129" s="132"/>
      <c r="OOZ129" s="132"/>
      <c r="OPA129" s="132"/>
      <c r="OPB129" s="132"/>
      <c r="OPC129" s="132"/>
      <c r="OPD129" s="132"/>
      <c r="OPE129" s="132"/>
      <c r="OPF129" s="132"/>
      <c r="OPG129" s="132"/>
      <c r="OPH129" s="132"/>
      <c r="OPI129" s="132"/>
      <c r="OPJ129" s="132"/>
      <c r="OPK129" s="135"/>
      <c r="OPL129" s="132"/>
      <c r="OPM129" s="132"/>
      <c r="OPN129" s="132"/>
      <c r="OPO129" s="132"/>
      <c r="OPP129" s="132"/>
      <c r="OPQ129" s="132"/>
      <c r="OPR129" s="132"/>
      <c r="OPS129" s="132"/>
      <c r="OPT129" s="132"/>
      <c r="OPU129" s="132"/>
      <c r="OPV129" s="132"/>
      <c r="OPW129" s="132"/>
      <c r="OPX129" s="132"/>
      <c r="OPY129" s="132"/>
      <c r="OPZ129" s="132"/>
      <c r="OQA129" s="132"/>
      <c r="OQB129" s="132"/>
      <c r="OQC129" s="135"/>
      <c r="OQD129" s="132"/>
      <c r="OQE129" s="132"/>
      <c r="OQF129" s="132"/>
      <c r="OQG129" s="132"/>
      <c r="OQH129" s="132"/>
      <c r="OQI129" s="132"/>
      <c r="OQJ129" s="132"/>
      <c r="OQK129" s="132"/>
      <c r="OQL129" s="132"/>
      <c r="OQM129" s="132"/>
      <c r="OQN129" s="132"/>
      <c r="OQO129" s="132"/>
      <c r="OQP129" s="132"/>
      <c r="OQQ129" s="132"/>
      <c r="OQR129" s="132"/>
      <c r="OQS129" s="132"/>
      <c r="OQT129" s="132"/>
      <c r="OQU129" s="135"/>
      <c r="OQV129" s="132"/>
      <c r="OQW129" s="132"/>
      <c r="OQX129" s="132"/>
      <c r="OQY129" s="132"/>
      <c r="OQZ129" s="132"/>
      <c r="ORA129" s="132"/>
      <c r="ORB129" s="132"/>
      <c r="ORC129" s="132"/>
      <c r="ORD129" s="132"/>
      <c r="ORE129" s="132"/>
      <c r="ORF129" s="132"/>
      <c r="ORG129" s="132"/>
      <c r="ORH129" s="132"/>
      <c r="ORI129" s="132"/>
      <c r="ORJ129" s="132"/>
      <c r="ORK129" s="132"/>
      <c r="ORL129" s="132"/>
      <c r="ORM129" s="135"/>
      <c r="ORN129" s="132"/>
      <c r="ORO129" s="132"/>
      <c r="ORP129" s="132"/>
      <c r="ORQ129" s="132"/>
      <c r="ORR129" s="132"/>
      <c r="ORS129" s="132"/>
      <c r="ORT129" s="132"/>
      <c r="ORU129" s="132"/>
      <c r="ORV129" s="132"/>
      <c r="ORW129" s="132"/>
      <c r="ORX129" s="132"/>
      <c r="ORY129" s="132"/>
      <c r="ORZ129" s="132"/>
      <c r="OSA129" s="132"/>
      <c r="OSB129" s="132"/>
      <c r="OSC129" s="132"/>
      <c r="OSD129" s="132"/>
      <c r="OSE129" s="135"/>
      <c r="OSF129" s="132"/>
      <c r="OSG129" s="132"/>
      <c r="OSH129" s="132"/>
      <c r="OSI129" s="132"/>
      <c r="OSJ129" s="132"/>
      <c r="OSK129" s="132"/>
      <c r="OSL129" s="132"/>
      <c r="OSM129" s="132"/>
      <c r="OSN129" s="132"/>
      <c r="OSO129" s="132"/>
      <c r="OSP129" s="132"/>
      <c r="OSQ129" s="132"/>
      <c r="OSR129" s="132"/>
      <c r="OSS129" s="132"/>
      <c r="OST129" s="132"/>
      <c r="OSU129" s="132"/>
      <c r="OSV129" s="132"/>
      <c r="OSW129" s="135"/>
      <c r="OSX129" s="132"/>
      <c r="OSY129" s="132"/>
      <c r="OSZ129" s="132"/>
      <c r="OTA129" s="132"/>
      <c r="OTB129" s="132"/>
      <c r="OTC129" s="132"/>
      <c r="OTD129" s="132"/>
      <c r="OTE129" s="132"/>
      <c r="OTF129" s="132"/>
      <c r="OTG129" s="132"/>
      <c r="OTH129" s="132"/>
      <c r="OTI129" s="132"/>
      <c r="OTJ129" s="132"/>
      <c r="OTK129" s="132"/>
      <c r="OTL129" s="132"/>
      <c r="OTM129" s="132"/>
      <c r="OTN129" s="132"/>
      <c r="OTO129" s="135"/>
      <c r="OTP129" s="132"/>
      <c r="OTQ129" s="132"/>
      <c r="OTR129" s="132"/>
      <c r="OTS129" s="132"/>
      <c r="OTT129" s="132"/>
      <c r="OTU129" s="132"/>
      <c r="OTV129" s="132"/>
      <c r="OTW129" s="132"/>
      <c r="OTX129" s="132"/>
      <c r="OTY129" s="132"/>
      <c r="OTZ129" s="132"/>
      <c r="OUA129" s="132"/>
      <c r="OUB129" s="132"/>
      <c r="OUC129" s="132"/>
      <c r="OUD129" s="132"/>
      <c r="OUE129" s="132"/>
      <c r="OUF129" s="132"/>
      <c r="OUG129" s="135"/>
      <c r="OUH129" s="132"/>
      <c r="OUI129" s="132"/>
      <c r="OUJ129" s="132"/>
      <c r="OUK129" s="132"/>
      <c r="OUL129" s="132"/>
      <c r="OUM129" s="132"/>
      <c r="OUN129" s="132"/>
      <c r="OUO129" s="132"/>
      <c r="OUP129" s="132"/>
      <c r="OUQ129" s="132"/>
      <c r="OUR129" s="132"/>
      <c r="OUS129" s="132"/>
      <c r="OUT129" s="132"/>
      <c r="OUU129" s="132"/>
      <c r="OUV129" s="132"/>
      <c r="OUW129" s="132"/>
      <c r="OUX129" s="132"/>
      <c r="OUY129" s="135"/>
      <c r="OUZ129" s="132"/>
      <c r="OVA129" s="132"/>
      <c r="OVB129" s="132"/>
      <c r="OVC129" s="132"/>
      <c r="OVD129" s="132"/>
      <c r="OVE129" s="132"/>
      <c r="OVF129" s="132"/>
      <c r="OVG129" s="132"/>
      <c r="OVH129" s="132"/>
      <c r="OVI129" s="132"/>
      <c r="OVJ129" s="132"/>
      <c r="OVK129" s="132"/>
      <c r="OVL129" s="132"/>
      <c r="OVM129" s="132"/>
      <c r="OVN129" s="132"/>
      <c r="OVO129" s="132"/>
      <c r="OVP129" s="132"/>
      <c r="OVQ129" s="135"/>
      <c r="OVR129" s="132"/>
      <c r="OVS129" s="132"/>
      <c r="OVT129" s="132"/>
      <c r="OVU129" s="132"/>
      <c r="OVV129" s="132"/>
      <c r="OVW129" s="132"/>
      <c r="OVX129" s="132"/>
      <c r="OVY129" s="132"/>
      <c r="OVZ129" s="132"/>
      <c r="OWA129" s="132"/>
      <c r="OWB129" s="132"/>
      <c r="OWC129" s="132"/>
      <c r="OWD129" s="132"/>
      <c r="OWE129" s="132"/>
      <c r="OWF129" s="132"/>
      <c r="OWG129" s="132"/>
      <c r="OWH129" s="132"/>
      <c r="OWI129" s="135"/>
      <c r="OWJ129" s="132"/>
      <c r="OWK129" s="132"/>
      <c r="OWL129" s="132"/>
      <c r="OWM129" s="132"/>
      <c r="OWN129" s="132"/>
      <c r="OWO129" s="132"/>
      <c r="OWP129" s="132"/>
      <c r="OWQ129" s="132"/>
      <c r="OWR129" s="132"/>
      <c r="OWS129" s="132"/>
      <c r="OWT129" s="132"/>
      <c r="OWU129" s="132"/>
      <c r="OWV129" s="132"/>
      <c r="OWW129" s="132"/>
      <c r="OWX129" s="132"/>
      <c r="OWY129" s="132"/>
      <c r="OWZ129" s="132"/>
      <c r="OXA129" s="135"/>
      <c r="OXB129" s="132"/>
      <c r="OXC129" s="132"/>
      <c r="OXD129" s="132"/>
      <c r="OXE129" s="132"/>
      <c r="OXF129" s="132"/>
      <c r="OXG129" s="132"/>
      <c r="OXH129" s="132"/>
      <c r="OXI129" s="132"/>
      <c r="OXJ129" s="132"/>
      <c r="OXK129" s="132"/>
      <c r="OXL129" s="132"/>
      <c r="OXM129" s="132"/>
      <c r="OXN129" s="132"/>
      <c r="OXO129" s="132"/>
      <c r="OXP129" s="132"/>
      <c r="OXQ129" s="132"/>
      <c r="OXR129" s="132"/>
      <c r="OXS129" s="135"/>
      <c r="OXT129" s="132"/>
      <c r="OXU129" s="132"/>
      <c r="OXV129" s="132"/>
      <c r="OXW129" s="132"/>
      <c r="OXX129" s="132"/>
      <c r="OXY129" s="132"/>
      <c r="OXZ129" s="132"/>
      <c r="OYA129" s="132"/>
      <c r="OYB129" s="132"/>
      <c r="OYC129" s="132"/>
      <c r="OYD129" s="132"/>
      <c r="OYE129" s="132"/>
      <c r="OYF129" s="132"/>
      <c r="OYG129" s="132"/>
      <c r="OYH129" s="132"/>
      <c r="OYI129" s="132"/>
      <c r="OYJ129" s="132"/>
      <c r="OYK129" s="135"/>
      <c r="OYL129" s="132"/>
      <c r="OYM129" s="132"/>
      <c r="OYN129" s="132"/>
      <c r="OYO129" s="132"/>
      <c r="OYP129" s="132"/>
      <c r="OYQ129" s="132"/>
      <c r="OYR129" s="132"/>
      <c r="OYS129" s="132"/>
      <c r="OYT129" s="132"/>
      <c r="OYU129" s="132"/>
      <c r="OYV129" s="132"/>
      <c r="OYW129" s="132"/>
      <c r="OYX129" s="132"/>
      <c r="OYY129" s="132"/>
      <c r="OYZ129" s="132"/>
      <c r="OZA129" s="132"/>
      <c r="OZB129" s="132"/>
      <c r="OZC129" s="135"/>
      <c r="OZD129" s="132"/>
      <c r="OZE129" s="132"/>
      <c r="OZF129" s="132"/>
      <c r="OZG129" s="132"/>
      <c r="OZH129" s="132"/>
      <c r="OZI129" s="132"/>
      <c r="OZJ129" s="132"/>
      <c r="OZK129" s="132"/>
      <c r="OZL129" s="132"/>
      <c r="OZM129" s="132"/>
      <c r="OZN129" s="132"/>
      <c r="OZO129" s="132"/>
      <c r="OZP129" s="132"/>
      <c r="OZQ129" s="132"/>
      <c r="OZR129" s="132"/>
      <c r="OZS129" s="132"/>
      <c r="OZT129" s="132"/>
      <c r="OZU129" s="135"/>
      <c r="OZV129" s="132"/>
      <c r="OZW129" s="132"/>
      <c r="OZX129" s="132"/>
      <c r="OZY129" s="132"/>
      <c r="OZZ129" s="132"/>
      <c r="PAA129" s="132"/>
      <c r="PAB129" s="132"/>
      <c r="PAC129" s="132"/>
      <c r="PAD129" s="132"/>
      <c r="PAE129" s="132"/>
      <c r="PAF129" s="132"/>
      <c r="PAG129" s="132"/>
      <c r="PAH129" s="132"/>
      <c r="PAI129" s="132"/>
      <c r="PAJ129" s="132"/>
      <c r="PAK129" s="132"/>
      <c r="PAL129" s="132"/>
      <c r="PAM129" s="135"/>
      <c r="PAN129" s="132"/>
      <c r="PAO129" s="132"/>
      <c r="PAP129" s="132"/>
      <c r="PAQ129" s="132"/>
      <c r="PAR129" s="132"/>
      <c r="PAS129" s="132"/>
      <c r="PAT129" s="132"/>
      <c r="PAU129" s="132"/>
      <c r="PAV129" s="132"/>
      <c r="PAW129" s="132"/>
      <c r="PAX129" s="132"/>
      <c r="PAY129" s="132"/>
      <c r="PAZ129" s="132"/>
      <c r="PBA129" s="132"/>
      <c r="PBB129" s="132"/>
      <c r="PBC129" s="132"/>
      <c r="PBD129" s="132"/>
      <c r="PBE129" s="135"/>
      <c r="PBF129" s="132"/>
      <c r="PBG129" s="132"/>
      <c r="PBH129" s="132"/>
      <c r="PBI129" s="132"/>
      <c r="PBJ129" s="132"/>
      <c r="PBK129" s="132"/>
      <c r="PBL129" s="132"/>
      <c r="PBM129" s="132"/>
      <c r="PBN129" s="132"/>
      <c r="PBO129" s="132"/>
      <c r="PBP129" s="132"/>
      <c r="PBQ129" s="132"/>
      <c r="PBR129" s="132"/>
      <c r="PBS129" s="132"/>
      <c r="PBT129" s="132"/>
      <c r="PBU129" s="132"/>
      <c r="PBV129" s="132"/>
      <c r="PBW129" s="135"/>
      <c r="PBX129" s="132"/>
      <c r="PBY129" s="132"/>
      <c r="PBZ129" s="132"/>
      <c r="PCA129" s="132"/>
      <c r="PCB129" s="132"/>
      <c r="PCC129" s="132"/>
      <c r="PCD129" s="132"/>
      <c r="PCE129" s="132"/>
      <c r="PCF129" s="132"/>
      <c r="PCG129" s="132"/>
      <c r="PCH129" s="132"/>
      <c r="PCI129" s="132"/>
      <c r="PCJ129" s="132"/>
      <c r="PCK129" s="132"/>
      <c r="PCL129" s="132"/>
      <c r="PCM129" s="132"/>
      <c r="PCN129" s="132"/>
      <c r="PCO129" s="135"/>
      <c r="PCP129" s="132"/>
      <c r="PCQ129" s="132"/>
      <c r="PCR129" s="132"/>
      <c r="PCS129" s="132"/>
      <c r="PCT129" s="132"/>
      <c r="PCU129" s="132"/>
      <c r="PCV129" s="132"/>
      <c r="PCW129" s="132"/>
      <c r="PCX129" s="132"/>
      <c r="PCY129" s="132"/>
      <c r="PCZ129" s="132"/>
      <c r="PDA129" s="132"/>
      <c r="PDB129" s="132"/>
      <c r="PDC129" s="132"/>
      <c r="PDD129" s="132"/>
      <c r="PDE129" s="132"/>
      <c r="PDF129" s="132"/>
      <c r="PDG129" s="135"/>
      <c r="PDH129" s="132"/>
      <c r="PDI129" s="132"/>
      <c r="PDJ129" s="132"/>
      <c r="PDK129" s="132"/>
      <c r="PDL129" s="132"/>
      <c r="PDM129" s="132"/>
      <c r="PDN129" s="132"/>
      <c r="PDO129" s="132"/>
      <c r="PDP129" s="132"/>
      <c r="PDQ129" s="132"/>
      <c r="PDR129" s="132"/>
      <c r="PDS129" s="132"/>
      <c r="PDT129" s="132"/>
      <c r="PDU129" s="132"/>
      <c r="PDV129" s="132"/>
      <c r="PDW129" s="132"/>
      <c r="PDX129" s="132"/>
      <c r="PDY129" s="135"/>
      <c r="PDZ129" s="132"/>
      <c r="PEA129" s="132"/>
      <c r="PEB129" s="132"/>
      <c r="PEC129" s="132"/>
      <c r="PED129" s="132"/>
      <c r="PEE129" s="132"/>
      <c r="PEF129" s="132"/>
      <c r="PEG129" s="132"/>
      <c r="PEH129" s="132"/>
      <c r="PEI129" s="132"/>
      <c r="PEJ129" s="132"/>
      <c r="PEK129" s="132"/>
      <c r="PEL129" s="132"/>
      <c r="PEM129" s="132"/>
      <c r="PEN129" s="132"/>
      <c r="PEO129" s="132"/>
      <c r="PEP129" s="132"/>
      <c r="PEQ129" s="135"/>
      <c r="PER129" s="132"/>
      <c r="PES129" s="132"/>
      <c r="PET129" s="132"/>
      <c r="PEU129" s="132"/>
      <c r="PEV129" s="132"/>
      <c r="PEW129" s="132"/>
      <c r="PEX129" s="132"/>
      <c r="PEY129" s="132"/>
      <c r="PEZ129" s="132"/>
      <c r="PFA129" s="132"/>
      <c r="PFB129" s="132"/>
      <c r="PFC129" s="132"/>
      <c r="PFD129" s="132"/>
      <c r="PFE129" s="132"/>
      <c r="PFF129" s="132"/>
      <c r="PFG129" s="132"/>
      <c r="PFH129" s="132"/>
      <c r="PFI129" s="135"/>
      <c r="PFJ129" s="132"/>
      <c r="PFK129" s="132"/>
      <c r="PFL129" s="132"/>
      <c r="PFM129" s="132"/>
      <c r="PFN129" s="132"/>
      <c r="PFO129" s="132"/>
      <c r="PFP129" s="132"/>
      <c r="PFQ129" s="132"/>
      <c r="PFR129" s="132"/>
      <c r="PFS129" s="132"/>
      <c r="PFT129" s="132"/>
      <c r="PFU129" s="132"/>
      <c r="PFV129" s="132"/>
      <c r="PFW129" s="132"/>
      <c r="PFX129" s="132"/>
      <c r="PFY129" s="132"/>
      <c r="PFZ129" s="132"/>
      <c r="PGA129" s="135"/>
      <c r="PGB129" s="132"/>
      <c r="PGC129" s="132"/>
      <c r="PGD129" s="132"/>
      <c r="PGE129" s="132"/>
      <c r="PGF129" s="132"/>
      <c r="PGG129" s="132"/>
      <c r="PGH129" s="132"/>
      <c r="PGI129" s="132"/>
      <c r="PGJ129" s="132"/>
      <c r="PGK129" s="132"/>
      <c r="PGL129" s="132"/>
      <c r="PGM129" s="132"/>
      <c r="PGN129" s="132"/>
      <c r="PGO129" s="132"/>
      <c r="PGP129" s="132"/>
      <c r="PGQ129" s="132"/>
      <c r="PGR129" s="132"/>
      <c r="PGS129" s="135"/>
      <c r="PGT129" s="132"/>
      <c r="PGU129" s="132"/>
      <c r="PGV129" s="132"/>
      <c r="PGW129" s="132"/>
      <c r="PGX129" s="132"/>
      <c r="PGY129" s="132"/>
      <c r="PGZ129" s="132"/>
      <c r="PHA129" s="132"/>
      <c r="PHB129" s="132"/>
      <c r="PHC129" s="132"/>
      <c r="PHD129" s="132"/>
      <c r="PHE129" s="132"/>
      <c r="PHF129" s="132"/>
      <c r="PHG129" s="132"/>
      <c r="PHH129" s="132"/>
      <c r="PHI129" s="132"/>
      <c r="PHJ129" s="132"/>
      <c r="PHK129" s="135"/>
      <c r="PHL129" s="132"/>
      <c r="PHM129" s="132"/>
      <c r="PHN129" s="132"/>
      <c r="PHO129" s="132"/>
      <c r="PHP129" s="132"/>
      <c r="PHQ129" s="132"/>
      <c r="PHR129" s="132"/>
      <c r="PHS129" s="132"/>
      <c r="PHT129" s="132"/>
      <c r="PHU129" s="132"/>
      <c r="PHV129" s="132"/>
      <c r="PHW129" s="132"/>
      <c r="PHX129" s="132"/>
      <c r="PHY129" s="132"/>
      <c r="PHZ129" s="132"/>
      <c r="PIA129" s="132"/>
      <c r="PIB129" s="132"/>
      <c r="PIC129" s="135"/>
      <c r="PID129" s="132"/>
      <c r="PIE129" s="132"/>
      <c r="PIF129" s="132"/>
      <c r="PIG129" s="132"/>
      <c r="PIH129" s="132"/>
      <c r="PII129" s="132"/>
      <c r="PIJ129" s="132"/>
      <c r="PIK129" s="132"/>
      <c r="PIL129" s="132"/>
      <c r="PIM129" s="132"/>
      <c r="PIN129" s="132"/>
      <c r="PIO129" s="132"/>
      <c r="PIP129" s="132"/>
      <c r="PIQ129" s="132"/>
      <c r="PIR129" s="132"/>
      <c r="PIS129" s="132"/>
      <c r="PIT129" s="132"/>
      <c r="PIU129" s="135"/>
      <c r="PIV129" s="132"/>
      <c r="PIW129" s="132"/>
      <c r="PIX129" s="132"/>
      <c r="PIY129" s="132"/>
      <c r="PIZ129" s="132"/>
      <c r="PJA129" s="132"/>
      <c r="PJB129" s="132"/>
      <c r="PJC129" s="132"/>
      <c r="PJD129" s="132"/>
      <c r="PJE129" s="132"/>
      <c r="PJF129" s="132"/>
      <c r="PJG129" s="132"/>
      <c r="PJH129" s="132"/>
      <c r="PJI129" s="132"/>
      <c r="PJJ129" s="132"/>
      <c r="PJK129" s="132"/>
      <c r="PJL129" s="132"/>
      <c r="PJM129" s="135"/>
      <c r="PJN129" s="132"/>
      <c r="PJO129" s="132"/>
      <c r="PJP129" s="132"/>
      <c r="PJQ129" s="132"/>
      <c r="PJR129" s="132"/>
      <c r="PJS129" s="132"/>
      <c r="PJT129" s="132"/>
      <c r="PJU129" s="132"/>
      <c r="PJV129" s="132"/>
      <c r="PJW129" s="132"/>
      <c r="PJX129" s="132"/>
      <c r="PJY129" s="132"/>
      <c r="PJZ129" s="132"/>
      <c r="PKA129" s="132"/>
      <c r="PKB129" s="132"/>
      <c r="PKC129" s="132"/>
      <c r="PKD129" s="132"/>
      <c r="PKE129" s="135"/>
      <c r="PKF129" s="132"/>
      <c r="PKG129" s="132"/>
      <c r="PKH129" s="132"/>
      <c r="PKI129" s="132"/>
      <c r="PKJ129" s="132"/>
      <c r="PKK129" s="132"/>
      <c r="PKL129" s="132"/>
      <c r="PKM129" s="132"/>
      <c r="PKN129" s="132"/>
      <c r="PKO129" s="132"/>
      <c r="PKP129" s="132"/>
      <c r="PKQ129" s="132"/>
      <c r="PKR129" s="132"/>
      <c r="PKS129" s="132"/>
      <c r="PKT129" s="132"/>
      <c r="PKU129" s="132"/>
      <c r="PKV129" s="132"/>
      <c r="PKW129" s="135"/>
      <c r="PKX129" s="132"/>
      <c r="PKY129" s="132"/>
      <c r="PKZ129" s="132"/>
      <c r="PLA129" s="132"/>
      <c r="PLB129" s="132"/>
      <c r="PLC129" s="132"/>
      <c r="PLD129" s="132"/>
      <c r="PLE129" s="132"/>
      <c r="PLF129" s="132"/>
      <c r="PLG129" s="132"/>
      <c r="PLH129" s="132"/>
      <c r="PLI129" s="132"/>
      <c r="PLJ129" s="132"/>
      <c r="PLK129" s="132"/>
      <c r="PLL129" s="132"/>
      <c r="PLM129" s="132"/>
      <c r="PLN129" s="132"/>
      <c r="PLO129" s="135"/>
      <c r="PLP129" s="132"/>
      <c r="PLQ129" s="132"/>
      <c r="PLR129" s="132"/>
      <c r="PLS129" s="132"/>
      <c r="PLT129" s="132"/>
      <c r="PLU129" s="132"/>
      <c r="PLV129" s="132"/>
      <c r="PLW129" s="132"/>
      <c r="PLX129" s="132"/>
      <c r="PLY129" s="132"/>
      <c r="PLZ129" s="132"/>
      <c r="PMA129" s="132"/>
      <c r="PMB129" s="132"/>
      <c r="PMC129" s="132"/>
      <c r="PMD129" s="132"/>
      <c r="PME129" s="132"/>
      <c r="PMF129" s="132"/>
      <c r="PMG129" s="135"/>
      <c r="PMH129" s="132"/>
      <c r="PMI129" s="132"/>
      <c r="PMJ129" s="132"/>
      <c r="PMK129" s="132"/>
      <c r="PML129" s="132"/>
      <c r="PMM129" s="132"/>
      <c r="PMN129" s="132"/>
      <c r="PMO129" s="132"/>
      <c r="PMP129" s="132"/>
      <c r="PMQ129" s="132"/>
      <c r="PMR129" s="132"/>
      <c r="PMS129" s="132"/>
      <c r="PMT129" s="132"/>
      <c r="PMU129" s="132"/>
      <c r="PMV129" s="132"/>
      <c r="PMW129" s="132"/>
      <c r="PMX129" s="132"/>
      <c r="PMY129" s="135"/>
      <c r="PMZ129" s="132"/>
      <c r="PNA129" s="132"/>
      <c r="PNB129" s="132"/>
      <c r="PNC129" s="132"/>
      <c r="PND129" s="132"/>
      <c r="PNE129" s="132"/>
      <c r="PNF129" s="132"/>
      <c r="PNG129" s="132"/>
      <c r="PNH129" s="132"/>
      <c r="PNI129" s="132"/>
      <c r="PNJ129" s="132"/>
      <c r="PNK129" s="132"/>
      <c r="PNL129" s="132"/>
      <c r="PNM129" s="132"/>
      <c r="PNN129" s="132"/>
      <c r="PNO129" s="132"/>
      <c r="PNP129" s="132"/>
      <c r="PNQ129" s="135"/>
      <c r="PNR129" s="132"/>
      <c r="PNS129" s="132"/>
      <c r="PNT129" s="132"/>
      <c r="PNU129" s="132"/>
      <c r="PNV129" s="132"/>
      <c r="PNW129" s="132"/>
      <c r="PNX129" s="132"/>
      <c r="PNY129" s="132"/>
      <c r="PNZ129" s="132"/>
      <c r="POA129" s="132"/>
      <c r="POB129" s="132"/>
      <c r="POC129" s="132"/>
      <c r="POD129" s="132"/>
      <c r="POE129" s="132"/>
      <c r="POF129" s="132"/>
      <c r="POG129" s="132"/>
      <c r="POH129" s="132"/>
      <c r="POI129" s="135"/>
      <c r="POJ129" s="132"/>
      <c r="POK129" s="132"/>
      <c r="POL129" s="132"/>
      <c r="POM129" s="132"/>
      <c r="PON129" s="132"/>
      <c r="POO129" s="132"/>
      <c r="POP129" s="132"/>
      <c r="POQ129" s="132"/>
      <c r="POR129" s="132"/>
      <c r="POS129" s="132"/>
      <c r="POT129" s="132"/>
      <c r="POU129" s="132"/>
      <c r="POV129" s="132"/>
      <c r="POW129" s="132"/>
      <c r="POX129" s="132"/>
      <c r="POY129" s="132"/>
      <c r="POZ129" s="132"/>
      <c r="PPA129" s="135"/>
      <c r="PPB129" s="132"/>
      <c r="PPC129" s="132"/>
      <c r="PPD129" s="132"/>
      <c r="PPE129" s="132"/>
      <c r="PPF129" s="132"/>
      <c r="PPG129" s="132"/>
      <c r="PPH129" s="132"/>
      <c r="PPI129" s="132"/>
      <c r="PPJ129" s="132"/>
      <c r="PPK129" s="132"/>
      <c r="PPL129" s="132"/>
      <c r="PPM129" s="132"/>
      <c r="PPN129" s="132"/>
      <c r="PPO129" s="132"/>
      <c r="PPP129" s="132"/>
      <c r="PPQ129" s="132"/>
      <c r="PPR129" s="132"/>
      <c r="PPS129" s="135"/>
      <c r="PPT129" s="132"/>
      <c r="PPU129" s="132"/>
      <c r="PPV129" s="132"/>
      <c r="PPW129" s="132"/>
      <c r="PPX129" s="132"/>
      <c r="PPY129" s="132"/>
      <c r="PPZ129" s="132"/>
      <c r="PQA129" s="132"/>
      <c r="PQB129" s="132"/>
      <c r="PQC129" s="132"/>
      <c r="PQD129" s="132"/>
      <c r="PQE129" s="132"/>
      <c r="PQF129" s="132"/>
      <c r="PQG129" s="132"/>
      <c r="PQH129" s="132"/>
      <c r="PQI129" s="132"/>
      <c r="PQJ129" s="132"/>
      <c r="PQK129" s="135"/>
      <c r="PQL129" s="132"/>
      <c r="PQM129" s="132"/>
      <c r="PQN129" s="132"/>
      <c r="PQO129" s="132"/>
      <c r="PQP129" s="132"/>
      <c r="PQQ129" s="132"/>
      <c r="PQR129" s="132"/>
      <c r="PQS129" s="132"/>
      <c r="PQT129" s="132"/>
      <c r="PQU129" s="132"/>
      <c r="PQV129" s="132"/>
      <c r="PQW129" s="132"/>
      <c r="PQX129" s="132"/>
      <c r="PQY129" s="132"/>
      <c r="PQZ129" s="132"/>
      <c r="PRA129" s="132"/>
      <c r="PRB129" s="132"/>
      <c r="PRC129" s="135"/>
      <c r="PRD129" s="132"/>
      <c r="PRE129" s="132"/>
      <c r="PRF129" s="132"/>
      <c r="PRG129" s="132"/>
      <c r="PRH129" s="132"/>
      <c r="PRI129" s="132"/>
      <c r="PRJ129" s="132"/>
      <c r="PRK129" s="132"/>
      <c r="PRL129" s="132"/>
      <c r="PRM129" s="132"/>
      <c r="PRN129" s="132"/>
      <c r="PRO129" s="132"/>
      <c r="PRP129" s="132"/>
      <c r="PRQ129" s="132"/>
      <c r="PRR129" s="132"/>
      <c r="PRS129" s="132"/>
      <c r="PRT129" s="132"/>
      <c r="PRU129" s="135"/>
      <c r="PRV129" s="132"/>
      <c r="PRW129" s="132"/>
      <c r="PRX129" s="132"/>
      <c r="PRY129" s="132"/>
      <c r="PRZ129" s="132"/>
      <c r="PSA129" s="132"/>
      <c r="PSB129" s="132"/>
      <c r="PSC129" s="132"/>
      <c r="PSD129" s="132"/>
      <c r="PSE129" s="132"/>
      <c r="PSF129" s="132"/>
      <c r="PSG129" s="132"/>
      <c r="PSH129" s="132"/>
      <c r="PSI129" s="132"/>
      <c r="PSJ129" s="132"/>
      <c r="PSK129" s="132"/>
      <c r="PSL129" s="132"/>
      <c r="PSM129" s="135"/>
      <c r="PSN129" s="132"/>
      <c r="PSO129" s="132"/>
      <c r="PSP129" s="132"/>
      <c r="PSQ129" s="132"/>
      <c r="PSR129" s="132"/>
      <c r="PSS129" s="132"/>
      <c r="PST129" s="132"/>
      <c r="PSU129" s="132"/>
      <c r="PSV129" s="132"/>
      <c r="PSW129" s="132"/>
      <c r="PSX129" s="132"/>
      <c r="PSY129" s="132"/>
      <c r="PSZ129" s="132"/>
      <c r="PTA129" s="132"/>
      <c r="PTB129" s="132"/>
      <c r="PTC129" s="132"/>
      <c r="PTD129" s="132"/>
      <c r="PTE129" s="135"/>
      <c r="PTF129" s="132"/>
      <c r="PTG129" s="132"/>
      <c r="PTH129" s="132"/>
      <c r="PTI129" s="132"/>
      <c r="PTJ129" s="132"/>
      <c r="PTK129" s="132"/>
      <c r="PTL129" s="132"/>
      <c r="PTM129" s="132"/>
      <c r="PTN129" s="132"/>
      <c r="PTO129" s="132"/>
      <c r="PTP129" s="132"/>
      <c r="PTQ129" s="132"/>
      <c r="PTR129" s="132"/>
      <c r="PTS129" s="132"/>
      <c r="PTT129" s="132"/>
      <c r="PTU129" s="132"/>
      <c r="PTV129" s="132"/>
      <c r="PTW129" s="135"/>
      <c r="PTX129" s="132"/>
      <c r="PTY129" s="132"/>
      <c r="PTZ129" s="132"/>
      <c r="PUA129" s="132"/>
      <c r="PUB129" s="132"/>
      <c r="PUC129" s="132"/>
      <c r="PUD129" s="132"/>
      <c r="PUE129" s="132"/>
      <c r="PUF129" s="132"/>
      <c r="PUG129" s="132"/>
      <c r="PUH129" s="132"/>
      <c r="PUI129" s="132"/>
      <c r="PUJ129" s="132"/>
      <c r="PUK129" s="132"/>
      <c r="PUL129" s="132"/>
      <c r="PUM129" s="132"/>
      <c r="PUN129" s="132"/>
      <c r="PUO129" s="135"/>
      <c r="PUP129" s="132"/>
      <c r="PUQ129" s="132"/>
      <c r="PUR129" s="132"/>
      <c r="PUS129" s="132"/>
      <c r="PUT129" s="132"/>
      <c r="PUU129" s="132"/>
      <c r="PUV129" s="132"/>
      <c r="PUW129" s="132"/>
      <c r="PUX129" s="132"/>
      <c r="PUY129" s="132"/>
      <c r="PUZ129" s="132"/>
      <c r="PVA129" s="132"/>
      <c r="PVB129" s="132"/>
      <c r="PVC129" s="132"/>
      <c r="PVD129" s="132"/>
      <c r="PVE129" s="132"/>
      <c r="PVF129" s="132"/>
      <c r="PVG129" s="135"/>
      <c r="PVH129" s="132"/>
      <c r="PVI129" s="132"/>
      <c r="PVJ129" s="132"/>
      <c r="PVK129" s="132"/>
      <c r="PVL129" s="132"/>
      <c r="PVM129" s="132"/>
      <c r="PVN129" s="132"/>
      <c r="PVO129" s="132"/>
      <c r="PVP129" s="132"/>
      <c r="PVQ129" s="132"/>
      <c r="PVR129" s="132"/>
      <c r="PVS129" s="132"/>
      <c r="PVT129" s="132"/>
      <c r="PVU129" s="132"/>
      <c r="PVV129" s="132"/>
      <c r="PVW129" s="132"/>
      <c r="PVX129" s="132"/>
      <c r="PVY129" s="135"/>
      <c r="PVZ129" s="132"/>
      <c r="PWA129" s="132"/>
      <c r="PWB129" s="132"/>
      <c r="PWC129" s="132"/>
      <c r="PWD129" s="132"/>
      <c r="PWE129" s="132"/>
      <c r="PWF129" s="132"/>
      <c r="PWG129" s="132"/>
      <c r="PWH129" s="132"/>
      <c r="PWI129" s="132"/>
      <c r="PWJ129" s="132"/>
      <c r="PWK129" s="132"/>
      <c r="PWL129" s="132"/>
      <c r="PWM129" s="132"/>
      <c r="PWN129" s="132"/>
      <c r="PWO129" s="132"/>
      <c r="PWP129" s="132"/>
      <c r="PWQ129" s="135"/>
      <c r="PWR129" s="132"/>
      <c r="PWS129" s="132"/>
      <c r="PWT129" s="132"/>
      <c r="PWU129" s="132"/>
      <c r="PWV129" s="132"/>
      <c r="PWW129" s="132"/>
      <c r="PWX129" s="132"/>
      <c r="PWY129" s="132"/>
      <c r="PWZ129" s="132"/>
      <c r="PXA129" s="132"/>
      <c r="PXB129" s="132"/>
      <c r="PXC129" s="132"/>
      <c r="PXD129" s="132"/>
      <c r="PXE129" s="132"/>
      <c r="PXF129" s="132"/>
      <c r="PXG129" s="132"/>
      <c r="PXH129" s="132"/>
      <c r="PXI129" s="135"/>
      <c r="PXJ129" s="132"/>
      <c r="PXK129" s="132"/>
      <c r="PXL129" s="132"/>
      <c r="PXM129" s="132"/>
      <c r="PXN129" s="132"/>
      <c r="PXO129" s="132"/>
      <c r="PXP129" s="132"/>
      <c r="PXQ129" s="132"/>
      <c r="PXR129" s="132"/>
      <c r="PXS129" s="132"/>
      <c r="PXT129" s="132"/>
      <c r="PXU129" s="132"/>
      <c r="PXV129" s="132"/>
      <c r="PXW129" s="132"/>
      <c r="PXX129" s="132"/>
      <c r="PXY129" s="132"/>
      <c r="PXZ129" s="132"/>
      <c r="PYA129" s="135"/>
      <c r="PYB129" s="132"/>
      <c r="PYC129" s="132"/>
      <c r="PYD129" s="132"/>
      <c r="PYE129" s="132"/>
      <c r="PYF129" s="132"/>
      <c r="PYG129" s="132"/>
      <c r="PYH129" s="132"/>
      <c r="PYI129" s="132"/>
      <c r="PYJ129" s="132"/>
      <c r="PYK129" s="132"/>
      <c r="PYL129" s="132"/>
      <c r="PYM129" s="132"/>
      <c r="PYN129" s="132"/>
      <c r="PYO129" s="132"/>
      <c r="PYP129" s="132"/>
      <c r="PYQ129" s="132"/>
      <c r="PYR129" s="132"/>
      <c r="PYS129" s="135"/>
      <c r="PYT129" s="132"/>
      <c r="PYU129" s="132"/>
      <c r="PYV129" s="132"/>
      <c r="PYW129" s="132"/>
      <c r="PYX129" s="132"/>
      <c r="PYY129" s="132"/>
      <c r="PYZ129" s="132"/>
      <c r="PZA129" s="132"/>
      <c r="PZB129" s="132"/>
      <c r="PZC129" s="132"/>
      <c r="PZD129" s="132"/>
      <c r="PZE129" s="132"/>
      <c r="PZF129" s="132"/>
      <c r="PZG129" s="132"/>
      <c r="PZH129" s="132"/>
      <c r="PZI129" s="132"/>
      <c r="PZJ129" s="132"/>
      <c r="PZK129" s="135"/>
      <c r="PZL129" s="132"/>
      <c r="PZM129" s="132"/>
      <c r="PZN129" s="132"/>
      <c r="PZO129" s="132"/>
      <c r="PZP129" s="132"/>
      <c r="PZQ129" s="132"/>
      <c r="PZR129" s="132"/>
      <c r="PZS129" s="132"/>
      <c r="PZT129" s="132"/>
      <c r="PZU129" s="132"/>
      <c r="PZV129" s="132"/>
      <c r="PZW129" s="132"/>
      <c r="PZX129" s="132"/>
      <c r="PZY129" s="132"/>
      <c r="PZZ129" s="132"/>
      <c r="QAA129" s="132"/>
      <c r="QAB129" s="132"/>
      <c r="QAC129" s="135"/>
      <c r="QAD129" s="132"/>
      <c r="QAE129" s="132"/>
      <c r="QAF129" s="132"/>
      <c r="QAG129" s="132"/>
      <c r="QAH129" s="132"/>
      <c r="QAI129" s="132"/>
      <c r="QAJ129" s="132"/>
      <c r="QAK129" s="132"/>
      <c r="QAL129" s="132"/>
      <c r="QAM129" s="132"/>
      <c r="QAN129" s="132"/>
      <c r="QAO129" s="132"/>
      <c r="QAP129" s="132"/>
      <c r="QAQ129" s="132"/>
      <c r="QAR129" s="132"/>
      <c r="QAS129" s="132"/>
      <c r="QAT129" s="132"/>
      <c r="QAU129" s="135"/>
      <c r="QAV129" s="132"/>
      <c r="QAW129" s="132"/>
      <c r="QAX129" s="132"/>
      <c r="QAY129" s="132"/>
      <c r="QAZ129" s="132"/>
      <c r="QBA129" s="132"/>
      <c r="QBB129" s="132"/>
      <c r="QBC129" s="132"/>
      <c r="QBD129" s="132"/>
      <c r="QBE129" s="132"/>
      <c r="QBF129" s="132"/>
      <c r="QBG129" s="132"/>
      <c r="QBH129" s="132"/>
      <c r="QBI129" s="132"/>
      <c r="QBJ129" s="132"/>
      <c r="QBK129" s="132"/>
      <c r="QBL129" s="132"/>
      <c r="QBM129" s="135"/>
      <c r="QBN129" s="132"/>
      <c r="QBO129" s="132"/>
      <c r="QBP129" s="132"/>
      <c r="QBQ129" s="132"/>
      <c r="QBR129" s="132"/>
      <c r="QBS129" s="132"/>
      <c r="QBT129" s="132"/>
      <c r="QBU129" s="132"/>
      <c r="QBV129" s="132"/>
      <c r="QBW129" s="132"/>
      <c r="QBX129" s="132"/>
      <c r="QBY129" s="132"/>
      <c r="QBZ129" s="132"/>
      <c r="QCA129" s="132"/>
      <c r="QCB129" s="132"/>
      <c r="QCC129" s="132"/>
      <c r="QCD129" s="132"/>
      <c r="QCE129" s="135"/>
      <c r="QCF129" s="132"/>
      <c r="QCG129" s="132"/>
      <c r="QCH129" s="132"/>
      <c r="QCI129" s="132"/>
      <c r="QCJ129" s="132"/>
      <c r="QCK129" s="132"/>
      <c r="QCL129" s="132"/>
      <c r="QCM129" s="132"/>
      <c r="QCN129" s="132"/>
      <c r="QCO129" s="132"/>
      <c r="QCP129" s="132"/>
      <c r="QCQ129" s="132"/>
      <c r="QCR129" s="132"/>
      <c r="QCS129" s="132"/>
      <c r="QCT129" s="132"/>
      <c r="QCU129" s="132"/>
      <c r="QCV129" s="132"/>
      <c r="QCW129" s="135"/>
      <c r="QCX129" s="132"/>
      <c r="QCY129" s="132"/>
      <c r="QCZ129" s="132"/>
      <c r="QDA129" s="132"/>
      <c r="QDB129" s="132"/>
      <c r="QDC129" s="132"/>
      <c r="QDD129" s="132"/>
      <c r="QDE129" s="132"/>
      <c r="QDF129" s="132"/>
      <c r="QDG129" s="132"/>
      <c r="QDH129" s="132"/>
      <c r="QDI129" s="132"/>
      <c r="QDJ129" s="132"/>
      <c r="QDK129" s="132"/>
      <c r="QDL129" s="132"/>
      <c r="QDM129" s="132"/>
      <c r="QDN129" s="132"/>
      <c r="QDO129" s="135"/>
      <c r="QDP129" s="132"/>
      <c r="QDQ129" s="132"/>
      <c r="QDR129" s="132"/>
      <c r="QDS129" s="132"/>
      <c r="QDT129" s="132"/>
      <c r="QDU129" s="132"/>
      <c r="QDV129" s="132"/>
      <c r="QDW129" s="132"/>
      <c r="QDX129" s="132"/>
      <c r="QDY129" s="132"/>
      <c r="QDZ129" s="132"/>
      <c r="QEA129" s="132"/>
      <c r="QEB129" s="132"/>
      <c r="QEC129" s="132"/>
      <c r="QED129" s="132"/>
      <c r="QEE129" s="132"/>
      <c r="QEF129" s="132"/>
      <c r="QEG129" s="135"/>
      <c r="QEH129" s="132"/>
      <c r="QEI129" s="132"/>
      <c r="QEJ129" s="132"/>
      <c r="QEK129" s="132"/>
      <c r="QEL129" s="132"/>
      <c r="QEM129" s="132"/>
      <c r="QEN129" s="132"/>
      <c r="QEO129" s="132"/>
      <c r="QEP129" s="132"/>
      <c r="QEQ129" s="132"/>
      <c r="QER129" s="132"/>
      <c r="QES129" s="132"/>
      <c r="QET129" s="132"/>
      <c r="QEU129" s="132"/>
      <c r="QEV129" s="132"/>
      <c r="QEW129" s="132"/>
      <c r="QEX129" s="132"/>
      <c r="QEY129" s="135"/>
      <c r="QEZ129" s="132"/>
      <c r="QFA129" s="132"/>
      <c r="QFB129" s="132"/>
      <c r="QFC129" s="132"/>
      <c r="QFD129" s="132"/>
      <c r="QFE129" s="132"/>
      <c r="QFF129" s="132"/>
      <c r="QFG129" s="132"/>
      <c r="QFH129" s="132"/>
      <c r="QFI129" s="132"/>
      <c r="QFJ129" s="132"/>
      <c r="QFK129" s="132"/>
      <c r="QFL129" s="132"/>
      <c r="QFM129" s="132"/>
      <c r="QFN129" s="132"/>
      <c r="QFO129" s="132"/>
      <c r="QFP129" s="132"/>
      <c r="QFQ129" s="135"/>
      <c r="QFR129" s="132"/>
      <c r="QFS129" s="132"/>
      <c r="QFT129" s="132"/>
      <c r="QFU129" s="132"/>
      <c r="QFV129" s="132"/>
      <c r="QFW129" s="132"/>
      <c r="QFX129" s="132"/>
      <c r="QFY129" s="132"/>
      <c r="QFZ129" s="132"/>
      <c r="QGA129" s="132"/>
      <c r="QGB129" s="132"/>
      <c r="QGC129" s="132"/>
      <c r="QGD129" s="132"/>
      <c r="QGE129" s="132"/>
      <c r="QGF129" s="132"/>
      <c r="QGG129" s="132"/>
      <c r="QGH129" s="132"/>
      <c r="QGI129" s="135"/>
      <c r="QGJ129" s="132"/>
      <c r="QGK129" s="132"/>
      <c r="QGL129" s="132"/>
      <c r="QGM129" s="132"/>
      <c r="QGN129" s="132"/>
      <c r="QGO129" s="132"/>
      <c r="QGP129" s="132"/>
      <c r="QGQ129" s="132"/>
      <c r="QGR129" s="132"/>
      <c r="QGS129" s="132"/>
      <c r="QGT129" s="132"/>
      <c r="QGU129" s="132"/>
      <c r="QGV129" s="132"/>
      <c r="QGW129" s="132"/>
      <c r="QGX129" s="132"/>
      <c r="QGY129" s="132"/>
      <c r="QGZ129" s="132"/>
      <c r="QHA129" s="135"/>
      <c r="QHB129" s="132"/>
      <c r="QHC129" s="132"/>
      <c r="QHD129" s="132"/>
      <c r="QHE129" s="132"/>
      <c r="QHF129" s="132"/>
      <c r="QHG129" s="132"/>
      <c r="QHH129" s="132"/>
      <c r="QHI129" s="132"/>
      <c r="QHJ129" s="132"/>
      <c r="QHK129" s="132"/>
      <c r="QHL129" s="132"/>
      <c r="QHM129" s="132"/>
      <c r="QHN129" s="132"/>
      <c r="QHO129" s="132"/>
      <c r="QHP129" s="132"/>
      <c r="QHQ129" s="132"/>
      <c r="QHR129" s="132"/>
      <c r="QHS129" s="135"/>
      <c r="QHT129" s="132"/>
      <c r="QHU129" s="132"/>
      <c r="QHV129" s="132"/>
      <c r="QHW129" s="132"/>
      <c r="QHX129" s="132"/>
      <c r="QHY129" s="132"/>
      <c r="QHZ129" s="132"/>
      <c r="QIA129" s="132"/>
      <c r="QIB129" s="132"/>
      <c r="QIC129" s="132"/>
      <c r="QID129" s="132"/>
      <c r="QIE129" s="132"/>
      <c r="QIF129" s="132"/>
      <c r="QIG129" s="132"/>
      <c r="QIH129" s="132"/>
      <c r="QII129" s="132"/>
      <c r="QIJ129" s="132"/>
      <c r="QIK129" s="135"/>
      <c r="QIL129" s="132"/>
      <c r="QIM129" s="132"/>
      <c r="QIN129" s="132"/>
      <c r="QIO129" s="132"/>
      <c r="QIP129" s="132"/>
      <c r="QIQ129" s="132"/>
      <c r="QIR129" s="132"/>
      <c r="QIS129" s="132"/>
      <c r="QIT129" s="132"/>
      <c r="QIU129" s="132"/>
      <c r="QIV129" s="132"/>
      <c r="QIW129" s="132"/>
      <c r="QIX129" s="132"/>
      <c r="QIY129" s="132"/>
      <c r="QIZ129" s="132"/>
      <c r="QJA129" s="132"/>
      <c r="QJB129" s="132"/>
      <c r="QJC129" s="135"/>
      <c r="QJD129" s="132"/>
      <c r="QJE129" s="132"/>
      <c r="QJF129" s="132"/>
      <c r="QJG129" s="132"/>
      <c r="QJH129" s="132"/>
      <c r="QJI129" s="132"/>
      <c r="QJJ129" s="132"/>
      <c r="QJK129" s="132"/>
      <c r="QJL129" s="132"/>
      <c r="QJM129" s="132"/>
      <c r="QJN129" s="132"/>
      <c r="QJO129" s="132"/>
      <c r="QJP129" s="132"/>
      <c r="QJQ129" s="132"/>
      <c r="QJR129" s="132"/>
      <c r="QJS129" s="132"/>
      <c r="QJT129" s="132"/>
      <c r="QJU129" s="135"/>
      <c r="QJV129" s="132"/>
      <c r="QJW129" s="132"/>
      <c r="QJX129" s="132"/>
      <c r="QJY129" s="132"/>
      <c r="QJZ129" s="132"/>
      <c r="QKA129" s="132"/>
      <c r="QKB129" s="132"/>
      <c r="QKC129" s="132"/>
      <c r="QKD129" s="132"/>
      <c r="QKE129" s="132"/>
      <c r="QKF129" s="132"/>
      <c r="QKG129" s="132"/>
      <c r="QKH129" s="132"/>
      <c r="QKI129" s="132"/>
      <c r="QKJ129" s="132"/>
      <c r="QKK129" s="132"/>
      <c r="QKL129" s="132"/>
      <c r="QKM129" s="135"/>
      <c r="QKN129" s="132"/>
      <c r="QKO129" s="132"/>
      <c r="QKP129" s="132"/>
      <c r="QKQ129" s="132"/>
      <c r="QKR129" s="132"/>
      <c r="QKS129" s="132"/>
      <c r="QKT129" s="132"/>
      <c r="QKU129" s="132"/>
      <c r="QKV129" s="132"/>
      <c r="QKW129" s="132"/>
      <c r="QKX129" s="132"/>
      <c r="QKY129" s="132"/>
      <c r="QKZ129" s="132"/>
      <c r="QLA129" s="132"/>
      <c r="QLB129" s="132"/>
      <c r="QLC129" s="132"/>
      <c r="QLD129" s="132"/>
      <c r="QLE129" s="135"/>
      <c r="QLF129" s="132"/>
      <c r="QLG129" s="132"/>
      <c r="QLH129" s="132"/>
      <c r="QLI129" s="132"/>
      <c r="QLJ129" s="132"/>
      <c r="QLK129" s="132"/>
      <c r="QLL129" s="132"/>
      <c r="QLM129" s="132"/>
      <c r="QLN129" s="132"/>
      <c r="QLO129" s="132"/>
      <c r="QLP129" s="132"/>
      <c r="QLQ129" s="132"/>
      <c r="QLR129" s="132"/>
      <c r="QLS129" s="132"/>
      <c r="QLT129" s="132"/>
      <c r="QLU129" s="132"/>
      <c r="QLV129" s="132"/>
      <c r="QLW129" s="135"/>
      <c r="QLX129" s="132"/>
      <c r="QLY129" s="132"/>
      <c r="QLZ129" s="132"/>
      <c r="QMA129" s="132"/>
      <c r="QMB129" s="132"/>
      <c r="QMC129" s="132"/>
      <c r="QMD129" s="132"/>
      <c r="QME129" s="132"/>
      <c r="QMF129" s="132"/>
      <c r="QMG129" s="132"/>
      <c r="QMH129" s="132"/>
      <c r="QMI129" s="132"/>
      <c r="QMJ129" s="132"/>
      <c r="QMK129" s="132"/>
      <c r="QML129" s="132"/>
      <c r="QMM129" s="132"/>
      <c r="QMN129" s="132"/>
      <c r="QMO129" s="135"/>
      <c r="QMP129" s="132"/>
      <c r="QMQ129" s="132"/>
      <c r="QMR129" s="132"/>
      <c r="QMS129" s="132"/>
      <c r="QMT129" s="132"/>
      <c r="QMU129" s="132"/>
      <c r="QMV129" s="132"/>
      <c r="QMW129" s="132"/>
      <c r="QMX129" s="132"/>
      <c r="QMY129" s="132"/>
      <c r="QMZ129" s="132"/>
      <c r="QNA129" s="132"/>
      <c r="QNB129" s="132"/>
      <c r="QNC129" s="132"/>
      <c r="QND129" s="132"/>
      <c r="QNE129" s="132"/>
      <c r="QNF129" s="132"/>
      <c r="QNG129" s="135"/>
      <c r="QNH129" s="132"/>
      <c r="QNI129" s="132"/>
      <c r="QNJ129" s="132"/>
      <c r="QNK129" s="132"/>
      <c r="QNL129" s="132"/>
      <c r="QNM129" s="132"/>
      <c r="QNN129" s="132"/>
      <c r="QNO129" s="132"/>
      <c r="QNP129" s="132"/>
      <c r="QNQ129" s="132"/>
      <c r="QNR129" s="132"/>
      <c r="QNS129" s="132"/>
      <c r="QNT129" s="132"/>
      <c r="QNU129" s="132"/>
      <c r="QNV129" s="132"/>
      <c r="QNW129" s="132"/>
      <c r="QNX129" s="132"/>
      <c r="QNY129" s="135"/>
      <c r="QNZ129" s="132"/>
      <c r="QOA129" s="132"/>
      <c r="QOB129" s="132"/>
      <c r="QOC129" s="132"/>
      <c r="QOD129" s="132"/>
      <c r="QOE129" s="132"/>
      <c r="QOF129" s="132"/>
      <c r="QOG129" s="132"/>
      <c r="QOH129" s="132"/>
      <c r="QOI129" s="132"/>
      <c r="QOJ129" s="132"/>
      <c r="QOK129" s="132"/>
      <c r="QOL129" s="132"/>
      <c r="QOM129" s="132"/>
      <c r="QON129" s="132"/>
      <c r="QOO129" s="132"/>
      <c r="QOP129" s="132"/>
      <c r="QOQ129" s="135"/>
      <c r="QOR129" s="132"/>
      <c r="QOS129" s="132"/>
      <c r="QOT129" s="132"/>
      <c r="QOU129" s="132"/>
      <c r="QOV129" s="132"/>
      <c r="QOW129" s="132"/>
      <c r="QOX129" s="132"/>
      <c r="QOY129" s="132"/>
      <c r="QOZ129" s="132"/>
      <c r="QPA129" s="132"/>
      <c r="QPB129" s="132"/>
      <c r="QPC129" s="132"/>
      <c r="QPD129" s="132"/>
      <c r="QPE129" s="132"/>
      <c r="QPF129" s="132"/>
      <c r="QPG129" s="132"/>
      <c r="QPH129" s="132"/>
      <c r="QPI129" s="135"/>
      <c r="QPJ129" s="132"/>
      <c r="QPK129" s="132"/>
      <c r="QPL129" s="132"/>
      <c r="QPM129" s="132"/>
      <c r="QPN129" s="132"/>
      <c r="QPO129" s="132"/>
      <c r="QPP129" s="132"/>
      <c r="QPQ129" s="132"/>
      <c r="QPR129" s="132"/>
      <c r="QPS129" s="132"/>
      <c r="QPT129" s="132"/>
      <c r="QPU129" s="132"/>
      <c r="QPV129" s="132"/>
      <c r="QPW129" s="132"/>
      <c r="QPX129" s="132"/>
      <c r="QPY129" s="132"/>
      <c r="QPZ129" s="132"/>
      <c r="QQA129" s="135"/>
      <c r="QQB129" s="132"/>
      <c r="QQC129" s="132"/>
      <c r="QQD129" s="132"/>
      <c r="QQE129" s="132"/>
      <c r="QQF129" s="132"/>
      <c r="QQG129" s="132"/>
      <c r="QQH129" s="132"/>
      <c r="QQI129" s="132"/>
      <c r="QQJ129" s="132"/>
      <c r="QQK129" s="132"/>
      <c r="QQL129" s="132"/>
      <c r="QQM129" s="132"/>
      <c r="QQN129" s="132"/>
      <c r="QQO129" s="132"/>
      <c r="QQP129" s="132"/>
      <c r="QQQ129" s="132"/>
      <c r="QQR129" s="132"/>
      <c r="QQS129" s="135"/>
      <c r="QQT129" s="132"/>
      <c r="QQU129" s="132"/>
      <c r="QQV129" s="132"/>
      <c r="QQW129" s="132"/>
      <c r="QQX129" s="132"/>
      <c r="QQY129" s="132"/>
      <c r="QQZ129" s="132"/>
      <c r="QRA129" s="132"/>
      <c r="QRB129" s="132"/>
      <c r="QRC129" s="132"/>
      <c r="QRD129" s="132"/>
      <c r="QRE129" s="132"/>
      <c r="QRF129" s="132"/>
      <c r="QRG129" s="132"/>
      <c r="QRH129" s="132"/>
      <c r="QRI129" s="132"/>
      <c r="QRJ129" s="132"/>
      <c r="QRK129" s="135"/>
      <c r="QRL129" s="132"/>
      <c r="QRM129" s="132"/>
      <c r="QRN129" s="132"/>
      <c r="QRO129" s="132"/>
      <c r="QRP129" s="132"/>
      <c r="QRQ129" s="132"/>
      <c r="QRR129" s="132"/>
      <c r="QRS129" s="132"/>
      <c r="QRT129" s="132"/>
      <c r="QRU129" s="132"/>
      <c r="QRV129" s="132"/>
      <c r="QRW129" s="132"/>
      <c r="QRX129" s="132"/>
      <c r="QRY129" s="132"/>
      <c r="QRZ129" s="132"/>
      <c r="QSA129" s="132"/>
      <c r="QSB129" s="132"/>
      <c r="QSC129" s="135"/>
      <c r="QSD129" s="132"/>
      <c r="QSE129" s="132"/>
      <c r="QSF129" s="132"/>
      <c r="QSG129" s="132"/>
      <c r="QSH129" s="132"/>
      <c r="QSI129" s="132"/>
      <c r="QSJ129" s="132"/>
      <c r="QSK129" s="132"/>
      <c r="QSL129" s="132"/>
      <c r="QSM129" s="132"/>
      <c r="QSN129" s="132"/>
      <c r="QSO129" s="132"/>
      <c r="QSP129" s="132"/>
      <c r="QSQ129" s="132"/>
      <c r="QSR129" s="132"/>
      <c r="QSS129" s="132"/>
      <c r="QST129" s="132"/>
      <c r="QSU129" s="135"/>
      <c r="QSV129" s="132"/>
      <c r="QSW129" s="132"/>
      <c r="QSX129" s="132"/>
      <c r="QSY129" s="132"/>
      <c r="QSZ129" s="132"/>
      <c r="QTA129" s="132"/>
      <c r="QTB129" s="132"/>
      <c r="QTC129" s="132"/>
      <c r="QTD129" s="132"/>
      <c r="QTE129" s="132"/>
      <c r="QTF129" s="132"/>
      <c r="QTG129" s="132"/>
      <c r="QTH129" s="132"/>
      <c r="QTI129" s="132"/>
      <c r="QTJ129" s="132"/>
      <c r="QTK129" s="132"/>
      <c r="QTL129" s="132"/>
      <c r="QTM129" s="135"/>
      <c r="QTN129" s="132"/>
      <c r="QTO129" s="132"/>
      <c r="QTP129" s="132"/>
      <c r="QTQ129" s="132"/>
      <c r="QTR129" s="132"/>
      <c r="QTS129" s="132"/>
      <c r="QTT129" s="132"/>
      <c r="QTU129" s="132"/>
      <c r="QTV129" s="132"/>
      <c r="QTW129" s="132"/>
      <c r="QTX129" s="132"/>
      <c r="QTY129" s="132"/>
      <c r="QTZ129" s="132"/>
      <c r="QUA129" s="132"/>
      <c r="QUB129" s="132"/>
      <c r="QUC129" s="132"/>
      <c r="QUD129" s="132"/>
      <c r="QUE129" s="135"/>
      <c r="QUF129" s="132"/>
      <c r="QUG129" s="132"/>
      <c r="QUH129" s="132"/>
      <c r="QUI129" s="132"/>
      <c r="QUJ129" s="132"/>
      <c r="QUK129" s="132"/>
      <c r="QUL129" s="132"/>
      <c r="QUM129" s="132"/>
      <c r="QUN129" s="132"/>
      <c r="QUO129" s="132"/>
      <c r="QUP129" s="132"/>
      <c r="QUQ129" s="132"/>
      <c r="QUR129" s="132"/>
      <c r="QUS129" s="132"/>
      <c r="QUT129" s="132"/>
      <c r="QUU129" s="132"/>
      <c r="QUV129" s="132"/>
      <c r="QUW129" s="135"/>
      <c r="QUX129" s="132"/>
      <c r="QUY129" s="132"/>
      <c r="QUZ129" s="132"/>
      <c r="QVA129" s="132"/>
      <c r="QVB129" s="132"/>
      <c r="QVC129" s="132"/>
      <c r="QVD129" s="132"/>
      <c r="QVE129" s="132"/>
      <c r="QVF129" s="132"/>
      <c r="QVG129" s="132"/>
      <c r="QVH129" s="132"/>
      <c r="QVI129" s="132"/>
      <c r="QVJ129" s="132"/>
      <c r="QVK129" s="132"/>
      <c r="QVL129" s="132"/>
      <c r="QVM129" s="132"/>
      <c r="QVN129" s="132"/>
      <c r="QVO129" s="135"/>
      <c r="QVP129" s="132"/>
      <c r="QVQ129" s="132"/>
      <c r="QVR129" s="132"/>
      <c r="QVS129" s="132"/>
      <c r="QVT129" s="132"/>
      <c r="QVU129" s="132"/>
      <c r="QVV129" s="132"/>
      <c r="QVW129" s="132"/>
      <c r="QVX129" s="132"/>
      <c r="QVY129" s="132"/>
      <c r="QVZ129" s="132"/>
      <c r="QWA129" s="132"/>
      <c r="QWB129" s="132"/>
      <c r="QWC129" s="132"/>
      <c r="QWD129" s="132"/>
      <c r="QWE129" s="132"/>
      <c r="QWF129" s="132"/>
      <c r="QWG129" s="135"/>
      <c r="QWH129" s="132"/>
      <c r="QWI129" s="132"/>
      <c r="QWJ129" s="132"/>
      <c r="QWK129" s="132"/>
      <c r="QWL129" s="132"/>
      <c r="QWM129" s="132"/>
      <c r="QWN129" s="132"/>
      <c r="QWO129" s="132"/>
      <c r="QWP129" s="132"/>
      <c r="QWQ129" s="132"/>
      <c r="QWR129" s="132"/>
      <c r="QWS129" s="132"/>
      <c r="QWT129" s="132"/>
      <c r="QWU129" s="132"/>
      <c r="QWV129" s="132"/>
      <c r="QWW129" s="132"/>
      <c r="QWX129" s="132"/>
      <c r="QWY129" s="135"/>
      <c r="QWZ129" s="132"/>
      <c r="QXA129" s="132"/>
      <c r="QXB129" s="132"/>
      <c r="QXC129" s="132"/>
      <c r="QXD129" s="132"/>
      <c r="QXE129" s="132"/>
      <c r="QXF129" s="132"/>
      <c r="QXG129" s="132"/>
      <c r="QXH129" s="132"/>
      <c r="QXI129" s="132"/>
      <c r="QXJ129" s="132"/>
      <c r="QXK129" s="132"/>
      <c r="QXL129" s="132"/>
      <c r="QXM129" s="132"/>
      <c r="QXN129" s="132"/>
      <c r="QXO129" s="132"/>
      <c r="QXP129" s="132"/>
      <c r="QXQ129" s="135"/>
      <c r="QXR129" s="132"/>
      <c r="QXS129" s="132"/>
      <c r="QXT129" s="132"/>
      <c r="QXU129" s="132"/>
      <c r="QXV129" s="132"/>
      <c r="QXW129" s="132"/>
      <c r="QXX129" s="132"/>
      <c r="QXY129" s="132"/>
      <c r="QXZ129" s="132"/>
      <c r="QYA129" s="132"/>
      <c r="QYB129" s="132"/>
      <c r="QYC129" s="132"/>
      <c r="QYD129" s="132"/>
      <c r="QYE129" s="132"/>
      <c r="QYF129" s="132"/>
      <c r="QYG129" s="132"/>
      <c r="QYH129" s="132"/>
      <c r="QYI129" s="135"/>
      <c r="QYJ129" s="132"/>
      <c r="QYK129" s="132"/>
      <c r="QYL129" s="132"/>
      <c r="QYM129" s="132"/>
      <c r="QYN129" s="132"/>
      <c r="QYO129" s="132"/>
      <c r="QYP129" s="132"/>
      <c r="QYQ129" s="132"/>
      <c r="QYR129" s="132"/>
      <c r="QYS129" s="132"/>
      <c r="QYT129" s="132"/>
      <c r="QYU129" s="132"/>
      <c r="QYV129" s="132"/>
      <c r="QYW129" s="132"/>
      <c r="QYX129" s="132"/>
      <c r="QYY129" s="132"/>
      <c r="QYZ129" s="132"/>
      <c r="QZA129" s="135"/>
      <c r="QZB129" s="132"/>
      <c r="QZC129" s="132"/>
      <c r="QZD129" s="132"/>
      <c r="QZE129" s="132"/>
      <c r="QZF129" s="132"/>
      <c r="QZG129" s="132"/>
      <c r="QZH129" s="132"/>
      <c r="QZI129" s="132"/>
      <c r="QZJ129" s="132"/>
      <c r="QZK129" s="132"/>
      <c r="QZL129" s="132"/>
      <c r="QZM129" s="132"/>
      <c r="QZN129" s="132"/>
      <c r="QZO129" s="132"/>
      <c r="QZP129" s="132"/>
      <c r="QZQ129" s="132"/>
      <c r="QZR129" s="132"/>
      <c r="QZS129" s="135"/>
      <c r="QZT129" s="132"/>
      <c r="QZU129" s="132"/>
      <c r="QZV129" s="132"/>
      <c r="QZW129" s="132"/>
      <c r="QZX129" s="132"/>
      <c r="QZY129" s="132"/>
      <c r="QZZ129" s="132"/>
      <c r="RAA129" s="132"/>
      <c r="RAB129" s="132"/>
      <c r="RAC129" s="132"/>
      <c r="RAD129" s="132"/>
      <c r="RAE129" s="132"/>
      <c r="RAF129" s="132"/>
      <c r="RAG129" s="132"/>
      <c r="RAH129" s="132"/>
      <c r="RAI129" s="132"/>
      <c r="RAJ129" s="132"/>
      <c r="RAK129" s="135"/>
      <c r="RAL129" s="132"/>
      <c r="RAM129" s="132"/>
      <c r="RAN129" s="132"/>
      <c r="RAO129" s="132"/>
      <c r="RAP129" s="132"/>
      <c r="RAQ129" s="132"/>
      <c r="RAR129" s="132"/>
      <c r="RAS129" s="132"/>
      <c r="RAT129" s="132"/>
      <c r="RAU129" s="132"/>
      <c r="RAV129" s="132"/>
      <c r="RAW129" s="132"/>
      <c r="RAX129" s="132"/>
      <c r="RAY129" s="132"/>
      <c r="RAZ129" s="132"/>
      <c r="RBA129" s="132"/>
      <c r="RBB129" s="132"/>
      <c r="RBC129" s="135"/>
      <c r="RBD129" s="132"/>
      <c r="RBE129" s="132"/>
      <c r="RBF129" s="132"/>
      <c r="RBG129" s="132"/>
      <c r="RBH129" s="132"/>
      <c r="RBI129" s="132"/>
      <c r="RBJ129" s="132"/>
      <c r="RBK129" s="132"/>
      <c r="RBL129" s="132"/>
      <c r="RBM129" s="132"/>
      <c r="RBN129" s="132"/>
      <c r="RBO129" s="132"/>
      <c r="RBP129" s="132"/>
      <c r="RBQ129" s="132"/>
      <c r="RBR129" s="132"/>
      <c r="RBS129" s="132"/>
      <c r="RBT129" s="132"/>
      <c r="RBU129" s="135"/>
      <c r="RBV129" s="132"/>
      <c r="RBW129" s="132"/>
      <c r="RBX129" s="132"/>
      <c r="RBY129" s="132"/>
      <c r="RBZ129" s="132"/>
      <c r="RCA129" s="132"/>
      <c r="RCB129" s="132"/>
      <c r="RCC129" s="132"/>
      <c r="RCD129" s="132"/>
      <c r="RCE129" s="132"/>
      <c r="RCF129" s="132"/>
      <c r="RCG129" s="132"/>
      <c r="RCH129" s="132"/>
      <c r="RCI129" s="132"/>
      <c r="RCJ129" s="132"/>
      <c r="RCK129" s="132"/>
      <c r="RCL129" s="132"/>
      <c r="RCM129" s="135"/>
      <c r="RCN129" s="132"/>
      <c r="RCO129" s="132"/>
      <c r="RCP129" s="132"/>
      <c r="RCQ129" s="132"/>
      <c r="RCR129" s="132"/>
      <c r="RCS129" s="132"/>
      <c r="RCT129" s="132"/>
      <c r="RCU129" s="132"/>
      <c r="RCV129" s="132"/>
      <c r="RCW129" s="132"/>
      <c r="RCX129" s="132"/>
      <c r="RCY129" s="132"/>
      <c r="RCZ129" s="132"/>
      <c r="RDA129" s="132"/>
      <c r="RDB129" s="132"/>
      <c r="RDC129" s="132"/>
      <c r="RDD129" s="132"/>
      <c r="RDE129" s="135"/>
      <c r="RDF129" s="132"/>
      <c r="RDG129" s="132"/>
      <c r="RDH129" s="132"/>
      <c r="RDI129" s="132"/>
      <c r="RDJ129" s="132"/>
      <c r="RDK129" s="132"/>
      <c r="RDL129" s="132"/>
      <c r="RDM129" s="132"/>
      <c r="RDN129" s="132"/>
      <c r="RDO129" s="132"/>
      <c r="RDP129" s="132"/>
      <c r="RDQ129" s="132"/>
      <c r="RDR129" s="132"/>
      <c r="RDS129" s="132"/>
      <c r="RDT129" s="132"/>
      <c r="RDU129" s="132"/>
      <c r="RDV129" s="132"/>
      <c r="RDW129" s="135"/>
      <c r="RDX129" s="132"/>
      <c r="RDY129" s="132"/>
      <c r="RDZ129" s="132"/>
      <c r="REA129" s="132"/>
      <c r="REB129" s="132"/>
      <c r="REC129" s="132"/>
      <c r="RED129" s="132"/>
      <c r="REE129" s="132"/>
      <c r="REF129" s="132"/>
      <c r="REG129" s="132"/>
      <c r="REH129" s="132"/>
      <c r="REI129" s="132"/>
      <c r="REJ129" s="132"/>
      <c r="REK129" s="132"/>
      <c r="REL129" s="132"/>
      <c r="REM129" s="132"/>
      <c r="REN129" s="132"/>
      <c r="REO129" s="135"/>
      <c r="REP129" s="132"/>
      <c r="REQ129" s="132"/>
      <c r="RER129" s="132"/>
      <c r="RES129" s="132"/>
      <c r="RET129" s="132"/>
      <c r="REU129" s="132"/>
      <c r="REV129" s="132"/>
      <c r="REW129" s="132"/>
      <c r="REX129" s="132"/>
      <c r="REY129" s="132"/>
      <c r="REZ129" s="132"/>
      <c r="RFA129" s="132"/>
      <c r="RFB129" s="132"/>
      <c r="RFC129" s="132"/>
      <c r="RFD129" s="132"/>
      <c r="RFE129" s="132"/>
      <c r="RFF129" s="132"/>
      <c r="RFG129" s="135"/>
      <c r="RFH129" s="132"/>
      <c r="RFI129" s="132"/>
      <c r="RFJ129" s="132"/>
      <c r="RFK129" s="132"/>
      <c r="RFL129" s="132"/>
      <c r="RFM129" s="132"/>
      <c r="RFN129" s="132"/>
      <c r="RFO129" s="132"/>
      <c r="RFP129" s="132"/>
      <c r="RFQ129" s="132"/>
      <c r="RFR129" s="132"/>
      <c r="RFS129" s="132"/>
      <c r="RFT129" s="132"/>
      <c r="RFU129" s="132"/>
      <c r="RFV129" s="132"/>
      <c r="RFW129" s="132"/>
      <c r="RFX129" s="132"/>
      <c r="RFY129" s="135"/>
      <c r="RFZ129" s="132"/>
      <c r="RGA129" s="132"/>
      <c r="RGB129" s="132"/>
      <c r="RGC129" s="132"/>
      <c r="RGD129" s="132"/>
      <c r="RGE129" s="132"/>
      <c r="RGF129" s="132"/>
      <c r="RGG129" s="132"/>
      <c r="RGH129" s="132"/>
      <c r="RGI129" s="132"/>
      <c r="RGJ129" s="132"/>
      <c r="RGK129" s="132"/>
      <c r="RGL129" s="132"/>
      <c r="RGM129" s="132"/>
      <c r="RGN129" s="132"/>
      <c r="RGO129" s="132"/>
      <c r="RGP129" s="132"/>
      <c r="RGQ129" s="135"/>
      <c r="RGR129" s="132"/>
      <c r="RGS129" s="132"/>
      <c r="RGT129" s="132"/>
      <c r="RGU129" s="132"/>
      <c r="RGV129" s="132"/>
      <c r="RGW129" s="132"/>
      <c r="RGX129" s="132"/>
      <c r="RGY129" s="132"/>
      <c r="RGZ129" s="132"/>
      <c r="RHA129" s="132"/>
      <c r="RHB129" s="132"/>
      <c r="RHC129" s="132"/>
      <c r="RHD129" s="132"/>
      <c r="RHE129" s="132"/>
      <c r="RHF129" s="132"/>
      <c r="RHG129" s="132"/>
      <c r="RHH129" s="132"/>
      <c r="RHI129" s="135"/>
      <c r="RHJ129" s="132"/>
      <c r="RHK129" s="132"/>
      <c r="RHL129" s="132"/>
      <c r="RHM129" s="132"/>
      <c r="RHN129" s="132"/>
      <c r="RHO129" s="132"/>
      <c r="RHP129" s="132"/>
      <c r="RHQ129" s="132"/>
      <c r="RHR129" s="132"/>
      <c r="RHS129" s="132"/>
      <c r="RHT129" s="132"/>
      <c r="RHU129" s="132"/>
      <c r="RHV129" s="132"/>
      <c r="RHW129" s="132"/>
      <c r="RHX129" s="132"/>
      <c r="RHY129" s="132"/>
      <c r="RHZ129" s="132"/>
      <c r="RIA129" s="135"/>
      <c r="RIB129" s="132"/>
      <c r="RIC129" s="132"/>
      <c r="RID129" s="132"/>
      <c r="RIE129" s="132"/>
      <c r="RIF129" s="132"/>
      <c r="RIG129" s="132"/>
      <c r="RIH129" s="132"/>
      <c r="RII129" s="132"/>
      <c r="RIJ129" s="132"/>
      <c r="RIK129" s="132"/>
      <c r="RIL129" s="132"/>
      <c r="RIM129" s="132"/>
      <c r="RIN129" s="132"/>
      <c r="RIO129" s="132"/>
      <c r="RIP129" s="132"/>
      <c r="RIQ129" s="132"/>
      <c r="RIR129" s="132"/>
      <c r="RIS129" s="135"/>
      <c r="RIT129" s="132"/>
      <c r="RIU129" s="132"/>
      <c r="RIV129" s="132"/>
      <c r="RIW129" s="132"/>
      <c r="RIX129" s="132"/>
      <c r="RIY129" s="132"/>
      <c r="RIZ129" s="132"/>
      <c r="RJA129" s="132"/>
      <c r="RJB129" s="132"/>
      <c r="RJC129" s="132"/>
      <c r="RJD129" s="132"/>
      <c r="RJE129" s="132"/>
      <c r="RJF129" s="132"/>
      <c r="RJG129" s="132"/>
      <c r="RJH129" s="132"/>
      <c r="RJI129" s="132"/>
      <c r="RJJ129" s="132"/>
      <c r="RJK129" s="135"/>
      <c r="RJL129" s="132"/>
      <c r="RJM129" s="132"/>
      <c r="RJN129" s="132"/>
      <c r="RJO129" s="132"/>
      <c r="RJP129" s="132"/>
      <c r="RJQ129" s="132"/>
      <c r="RJR129" s="132"/>
      <c r="RJS129" s="132"/>
      <c r="RJT129" s="132"/>
      <c r="RJU129" s="132"/>
      <c r="RJV129" s="132"/>
      <c r="RJW129" s="132"/>
      <c r="RJX129" s="132"/>
      <c r="RJY129" s="132"/>
      <c r="RJZ129" s="132"/>
      <c r="RKA129" s="132"/>
      <c r="RKB129" s="132"/>
      <c r="RKC129" s="135"/>
      <c r="RKD129" s="132"/>
      <c r="RKE129" s="132"/>
      <c r="RKF129" s="132"/>
      <c r="RKG129" s="132"/>
      <c r="RKH129" s="132"/>
      <c r="RKI129" s="132"/>
      <c r="RKJ129" s="132"/>
      <c r="RKK129" s="132"/>
      <c r="RKL129" s="132"/>
      <c r="RKM129" s="132"/>
      <c r="RKN129" s="132"/>
      <c r="RKO129" s="132"/>
      <c r="RKP129" s="132"/>
      <c r="RKQ129" s="132"/>
      <c r="RKR129" s="132"/>
      <c r="RKS129" s="132"/>
      <c r="RKT129" s="132"/>
      <c r="RKU129" s="135"/>
      <c r="RKV129" s="132"/>
      <c r="RKW129" s="132"/>
      <c r="RKX129" s="132"/>
      <c r="RKY129" s="132"/>
      <c r="RKZ129" s="132"/>
      <c r="RLA129" s="132"/>
      <c r="RLB129" s="132"/>
      <c r="RLC129" s="132"/>
      <c r="RLD129" s="132"/>
      <c r="RLE129" s="132"/>
      <c r="RLF129" s="132"/>
      <c r="RLG129" s="132"/>
      <c r="RLH129" s="132"/>
      <c r="RLI129" s="132"/>
      <c r="RLJ129" s="132"/>
      <c r="RLK129" s="132"/>
      <c r="RLL129" s="132"/>
      <c r="RLM129" s="135"/>
      <c r="RLN129" s="132"/>
      <c r="RLO129" s="132"/>
      <c r="RLP129" s="132"/>
      <c r="RLQ129" s="132"/>
      <c r="RLR129" s="132"/>
      <c r="RLS129" s="132"/>
      <c r="RLT129" s="132"/>
      <c r="RLU129" s="132"/>
      <c r="RLV129" s="132"/>
      <c r="RLW129" s="132"/>
      <c r="RLX129" s="132"/>
      <c r="RLY129" s="132"/>
      <c r="RLZ129" s="132"/>
      <c r="RMA129" s="132"/>
      <c r="RMB129" s="132"/>
      <c r="RMC129" s="132"/>
      <c r="RMD129" s="132"/>
      <c r="RME129" s="135"/>
      <c r="RMF129" s="132"/>
      <c r="RMG129" s="132"/>
      <c r="RMH129" s="132"/>
      <c r="RMI129" s="132"/>
      <c r="RMJ129" s="132"/>
      <c r="RMK129" s="132"/>
      <c r="RML129" s="132"/>
      <c r="RMM129" s="132"/>
      <c r="RMN129" s="132"/>
      <c r="RMO129" s="132"/>
      <c r="RMP129" s="132"/>
      <c r="RMQ129" s="132"/>
      <c r="RMR129" s="132"/>
      <c r="RMS129" s="132"/>
      <c r="RMT129" s="132"/>
      <c r="RMU129" s="132"/>
      <c r="RMV129" s="132"/>
      <c r="RMW129" s="135"/>
      <c r="RMX129" s="132"/>
      <c r="RMY129" s="132"/>
      <c r="RMZ129" s="132"/>
      <c r="RNA129" s="132"/>
      <c r="RNB129" s="132"/>
      <c r="RNC129" s="132"/>
      <c r="RND129" s="132"/>
      <c r="RNE129" s="132"/>
      <c r="RNF129" s="132"/>
      <c r="RNG129" s="132"/>
      <c r="RNH129" s="132"/>
      <c r="RNI129" s="132"/>
      <c r="RNJ129" s="132"/>
      <c r="RNK129" s="132"/>
      <c r="RNL129" s="132"/>
      <c r="RNM129" s="132"/>
      <c r="RNN129" s="132"/>
      <c r="RNO129" s="135"/>
      <c r="RNP129" s="132"/>
      <c r="RNQ129" s="132"/>
      <c r="RNR129" s="132"/>
      <c r="RNS129" s="132"/>
      <c r="RNT129" s="132"/>
      <c r="RNU129" s="132"/>
      <c r="RNV129" s="132"/>
      <c r="RNW129" s="132"/>
      <c r="RNX129" s="132"/>
      <c r="RNY129" s="132"/>
      <c r="RNZ129" s="132"/>
      <c r="ROA129" s="132"/>
      <c r="ROB129" s="132"/>
      <c r="ROC129" s="132"/>
      <c r="ROD129" s="132"/>
      <c r="ROE129" s="132"/>
      <c r="ROF129" s="132"/>
      <c r="ROG129" s="135"/>
      <c r="ROH129" s="132"/>
      <c r="ROI129" s="132"/>
      <c r="ROJ129" s="132"/>
      <c r="ROK129" s="132"/>
      <c r="ROL129" s="132"/>
      <c r="ROM129" s="132"/>
      <c r="RON129" s="132"/>
      <c r="ROO129" s="132"/>
      <c r="ROP129" s="132"/>
      <c r="ROQ129" s="132"/>
      <c r="ROR129" s="132"/>
      <c r="ROS129" s="132"/>
      <c r="ROT129" s="132"/>
      <c r="ROU129" s="132"/>
      <c r="ROV129" s="132"/>
      <c r="ROW129" s="132"/>
      <c r="ROX129" s="132"/>
      <c r="ROY129" s="135"/>
      <c r="ROZ129" s="132"/>
      <c r="RPA129" s="132"/>
      <c r="RPB129" s="132"/>
      <c r="RPC129" s="132"/>
      <c r="RPD129" s="132"/>
      <c r="RPE129" s="132"/>
      <c r="RPF129" s="132"/>
      <c r="RPG129" s="132"/>
      <c r="RPH129" s="132"/>
      <c r="RPI129" s="132"/>
      <c r="RPJ129" s="132"/>
      <c r="RPK129" s="132"/>
      <c r="RPL129" s="132"/>
      <c r="RPM129" s="132"/>
      <c r="RPN129" s="132"/>
      <c r="RPO129" s="132"/>
      <c r="RPP129" s="132"/>
      <c r="RPQ129" s="135"/>
      <c r="RPR129" s="132"/>
      <c r="RPS129" s="132"/>
      <c r="RPT129" s="132"/>
      <c r="RPU129" s="132"/>
      <c r="RPV129" s="132"/>
      <c r="RPW129" s="132"/>
      <c r="RPX129" s="132"/>
      <c r="RPY129" s="132"/>
      <c r="RPZ129" s="132"/>
      <c r="RQA129" s="132"/>
      <c r="RQB129" s="132"/>
      <c r="RQC129" s="132"/>
      <c r="RQD129" s="132"/>
      <c r="RQE129" s="132"/>
      <c r="RQF129" s="132"/>
      <c r="RQG129" s="132"/>
      <c r="RQH129" s="132"/>
      <c r="RQI129" s="135"/>
      <c r="RQJ129" s="132"/>
      <c r="RQK129" s="132"/>
      <c r="RQL129" s="132"/>
      <c r="RQM129" s="132"/>
      <c r="RQN129" s="132"/>
      <c r="RQO129" s="132"/>
      <c r="RQP129" s="132"/>
      <c r="RQQ129" s="132"/>
      <c r="RQR129" s="132"/>
      <c r="RQS129" s="132"/>
      <c r="RQT129" s="132"/>
      <c r="RQU129" s="132"/>
      <c r="RQV129" s="132"/>
      <c r="RQW129" s="132"/>
      <c r="RQX129" s="132"/>
      <c r="RQY129" s="132"/>
      <c r="RQZ129" s="132"/>
      <c r="RRA129" s="135"/>
      <c r="RRB129" s="132"/>
      <c r="RRC129" s="132"/>
      <c r="RRD129" s="132"/>
      <c r="RRE129" s="132"/>
      <c r="RRF129" s="132"/>
      <c r="RRG129" s="132"/>
      <c r="RRH129" s="132"/>
      <c r="RRI129" s="132"/>
      <c r="RRJ129" s="132"/>
      <c r="RRK129" s="132"/>
      <c r="RRL129" s="132"/>
      <c r="RRM129" s="132"/>
      <c r="RRN129" s="132"/>
      <c r="RRO129" s="132"/>
      <c r="RRP129" s="132"/>
      <c r="RRQ129" s="132"/>
      <c r="RRR129" s="132"/>
      <c r="RRS129" s="135"/>
      <c r="RRT129" s="132"/>
      <c r="RRU129" s="132"/>
      <c r="RRV129" s="132"/>
      <c r="RRW129" s="132"/>
      <c r="RRX129" s="132"/>
      <c r="RRY129" s="132"/>
      <c r="RRZ129" s="132"/>
      <c r="RSA129" s="132"/>
      <c r="RSB129" s="132"/>
      <c r="RSC129" s="132"/>
      <c r="RSD129" s="132"/>
      <c r="RSE129" s="132"/>
      <c r="RSF129" s="132"/>
      <c r="RSG129" s="132"/>
      <c r="RSH129" s="132"/>
      <c r="RSI129" s="132"/>
      <c r="RSJ129" s="132"/>
      <c r="RSK129" s="135"/>
      <c r="RSL129" s="132"/>
      <c r="RSM129" s="132"/>
      <c r="RSN129" s="132"/>
      <c r="RSO129" s="132"/>
      <c r="RSP129" s="132"/>
      <c r="RSQ129" s="132"/>
      <c r="RSR129" s="132"/>
      <c r="RSS129" s="132"/>
      <c r="RST129" s="132"/>
      <c r="RSU129" s="132"/>
      <c r="RSV129" s="132"/>
      <c r="RSW129" s="132"/>
      <c r="RSX129" s="132"/>
      <c r="RSY129" s="132"/>
      <c r="RSZ129" s="132"/>
      <c r="RTA129" s="132"/>
      <c r="RTB129" s="132"/>
      <c r="RTC129" s="135"/>
      <c r="RTD129" s="132"/>
      <c r="RTE129" s="132"/>
      <c r="RTF129" s="132"/>
      <c r="RTG129" s="132"/>
      <c r="RTH129" s="132"/>
      <c r="RTI129" s="132"/>
      <c r="RTJ129" s="132"/>
      <c r="RTK129" s="132"/>
      <c r="RTL129" s="132"/>
      <c r="RTM129" s="132"/>
      <c r="RTN129" s="132"/>
      <c r="RTO129" s="132"/>
      <c r="RTP129" s="132"/>
      <c r="RTQ129" s="132"/>
      <c r="RTR129" s="132"/>
      <c r="RTS129" s="132"/>
      <c r="RTT129" s="132"/>
      <c r="RTU129" s="135"/>
      <c r="RTV129" s="132"/>
      <c r="RTW129" s="132"/>
      <c r="RTX129" s="132"/>
      <c r="RTY129" s="132"/>
      <c r="RTZ129" s="132"/>
      <c r="RUA129" s="132"/>
      <c r="RUB129" s="132"/>
      <c r="RUC129" s="132"/>
      <c r="RUD129" s="132"/>
      <c r="RUE129" s="132"/>
      <c r="RUF129" s="132"/>
      <c r="RUG129" s="132"/>
      <c r="RUH129" s="132"/>
      <c r="RUI129" s="132"/>
      <c r="RUJ129" s="132"/>
      <c r="RUK129" s="132"/>
      <c r="RUL129" s="132"/>
      <c r="RUM129" s="135"/>
      <c r="RUN129" s="132"/>
      <c r="RUO129" s="132"/>
      <c r="RUP129" s="132"/>
      <c r="RUQ129" s="132"/>
      <c r="RUR129" s="132"/>
      <c r="RUS129" s="132"/>
      <c r="RUT129" s="132"/>
      <c r="RUU129" s="132"/>
      <c r="RUV129" s="132"/>
      <c r="RUW129" s="132"/>
      <c r="RUX129" s="132"/>
      <c r="RUY129" s="132"/>
      <c r="RUZ129" s="132"/>
      <c r="RVA129" s="132"/>
      <c r="RVB129" s="132"/>
      <c r="RVC129" s="132"/>
      <c r="RVD129" s="132"/>
      <c r="RVE129" s="135"/>
      <c r="RVF129" s="132"/>
      <c r="RVG129" s="132"/>
      <c r="RVH129" s="132"/>
      <c r="RVI129" s="132"/>
      <c r="RVJ129" s="132"/>
      <c r="RVK129" s="132"/>
      <c r="RVL129" s="132"/>
      <c r="RVM129" s="132"/>
      <c r="RVN129" s="132"/>
      <c r="RVO129" s="132"/>
      <c r="RVP129" s="132"/>
      <c r="RVQ129" s="132"/>
      <c r="RVR129" s="132"/>
      <c r="RVS129" s="132"/>
      <c r="RVT129" s="132"/>
      <c r="RVU129" s="132"/>
      <c r="RVV129" s="132"/>
      <c r="RVW129" s="135"/>
      <c r="RVX129" s="132"/>
      <c r="RVY129" s="132"/>
      <c r="RVZ129" s="132"/>
      <c r="RWA129" s="132"/>
      <c r="RWB129" s="132"/>
      <c r="RWC129" s="132"/>
      <c r="RWD129" s="132"/>
      <c r="RWE129" s="132"/>
      <c r="RWF129" s="132"/>
      <c r="RWG129" s="132"/>
      <c r="RWH129" s="132"/>
      <c r="RWI129" s="132"/>
      <c r="RWJ129" s="132"/>
      <c r="RWK129" s="132"/>
      <c r="RWL129" s="132"/>
      <c r="RWM129" s="132"/>
      <c r="RWN129" s="132"/>
      <c r="RWO129" s="135"/>
      <c r="RWP129" s="132"/>
      <c r="RWQ129" s="132"/>
      <c r="RWR129" s="132"/>
      <c r="RWS129" s="132"/>
      <c r="RWT129" s="132"/>
      <c r="RWU129" s="132"/>
      <c r="RWV129" s="132"/>
      <c r="RWW129" s="132"/>
      <c r="RWX129" s="132"/>
      <c r="RWY129" s="132"/>
      <c r="RWZ129" s="132"/>
      <c r="RXA129" s="132"/>
      <c r="RXB129" s="132"/>
      <c r="RXC129" s="132"/>
      <c r="RXD129" s="132"/>
      <c r="RXE129" s="132"/>
      <c r="RXF129" s="132"/>
      <c r="RXG129" s="135"/>
      <c r="RXH129" s="132"/>
      <c r="RXI129" s="132"/>
      <c r="RXJ129" s="132"/>
      <c r="RXK129" s="132"/>
      <c r="RXL129" s="132"/>
      <c r="RXM129" s="132"/>
      <c r="RXN129" s="132"/>
      <c r="RXO129" s="132"/>
      <c r="RXP129" s="132"/>
      <c r="RXQ129" s="132"/>
      <c r="RXR129" s="132"/>
      <c r="RXS129" s="132"/>
      <c r="RXT129" s="132"/>
      <c r="RXU129" s="132"/>
      <c r="RXV129" s="132"/>
      <c r="RXW129" s="132"/>
      <c r="RXX129" s="132"/>
      <c r="RXY129" s="135"/>
      <c r="RXZ129" s="132"/>
      <c r="RYA129" s="132"/>
      <c r="RYB129" s="132"/>
      <c r="RYC129" s="132"/>
      <c r="RYD129" s="132"/>
      <c r="RYE129" s="132"/>
      <c r="RYF129" s="132"/>
      <c r="RYG129" s="132"/>
      <c r="RYH129" s="132"/>
      <c r="RYI129" s="132"/>
      <c r="RYJ129" s="132"/>
      <c r="RYK129" s="132"/>
      <c r="RYL129" s="132"/>
      <c r="RYM129" s="132"/>
      <c r="RYN129" s="132"/>
      <c r="RYO129" s="132"/>
      <c r="RYP129" s="132"/>
      <c r="RYQ129" s="135"/>
      <c r="RYR129" s="132"/>
      <c r="RYS129" s="132"/>
      <c r="RYT129" s="132"/>
      <c r="RYU129" s="132"/>
      <c r="RYV129" s="132"/>
      <c r="RYW129" s="132"/>
      <c r="RYX129" s="132"/>
      <c r="RYY129" s="132"/>
      <c r="RYZ129" s="132"/>
      <c r="RZA129" s="132"/>
      <c r="RZB129" s="132"/>
      <c r="RZC129" s="132"/>
      <c r="RZD129" s="132"/>
      <c r="RZE129" s="132"/>
      <c r="RZF129" s="132"/>
      <c r="RZG129" s="132"/>
      <c r="RZH129" s="132"/>
      <c r="RZI129" s="135"/>
      <c r="RZJ129" s="132"/>
      <c r="RZK129" s="132"/>
      <c r="RZL129" s="132"/>
      <c r="RZM129" s="132"/>
      <c r="RZN129" s="132"/>
      <c r="RZO129" s="132"/>
      <c r="RZP129" s="132"/>
      <c r="RZQ129" s="132"/>
      <c r="RZR129" s="132"/>
      <c r="RZS129" s="132"/>
      <c r="RZT129" s="132"/>
      <c r="RZU129" s="132"/>
      <c r="RZV129" s="132"/>
      <c r="RZW129" s="132"/>
      <c r="RZX129" s="132"/>
      <c r="RZY129" s="132"/>
      <c r="RZZ129" s="132"/>
      <c r="SAA129" s="135"/>
      <c r="SAB129" s="132"/>
      <c r="SAC129" s="132"/>
      <c r="SAD129" s="132"/>
      <c r="SAE129" s="132"/>
      <c r="SAF129" s="132"/>
      <c r="SAG129" s="132"/>
      <c r="SAH129" s="132"/>
      <c r="SAI129" s="132"/>
      <c r="SAJ129" s="132"/>
      <c r="SAK129" s="132"/>
      <c r="SAL129" s="132"/>
      <c r="SAM129" s="132"/>
      <c r="SAN129" s="132"/>
      <c r="SAO129" s="132"/>
      <c r="SAP129" s="132"/>
      <c r="SAQ129" s="132"/>
      <c r="SAR129" s="132"/>
      <c r="SAS129" s="135"/>
      <c r="SAT129" s="132"/>
      <c r="SAU129" s="132"/>
      <c r="SAV129" s="132"/>
      <c r="SAW129" s="132"/>
      <c r="SAX129" s="132"/>
      <c r="SAY129" s="132"/>
      <c r="SAZ129" s="132"/>
      <c r="SBA129" s="132"/>
      <c r="SBB129" s="132"/>
      <c r="SBC129" s="132"/>
      <c r="SBD129" s="132"/>
      <c r="SBE129" s="132"/>
      <c r="SBF129" s="132"/>
      <c r="SBG129" s="132"/>
      <c r="SBH129" s="132"/>
      <c r="SBI129" s="132"/>
      <c r="SBJ129" s="132"/>
      <c r="SBK129" s="135"/>
      <c r="SBL129" s="132"/>
      <c r="SBM129" s="132"/>
      <c r="SBN129" s="132"/>
      <c r="SBO129" s="132"/>
      <c r="SBP129" s="132"/>
      <c r="SBQ129" s="132"/>
      <c r="SBR129" s="132"/>
      <c r="SBS129" s="132"/>
      <c r="SBT129" s="132"/>
      <c r="SBU129" s="132"/>
      <c r="SBV129" s="132"/>
      <c r="SBW129" s="132"/>
      <c r="SBX129" s="132"/>
      <c r="SBY129" s="132"/>
      <c r="SBZ129" s="132"/>
      <c r="SCA129" s="132"/>
      <c r="SCB129" s="132"/>
      <c r="SCC129" s="135"/>
      <c r="SCD129" s="132"/>
      <c r="SCE129" s="132"/>
      <c r="SCF129" s="132"/>
      <c r="SCG129" s="132"/>
      <c r="SCH129" s="132"/>
      <c r="SCI129" s="132"/>
      <c r="SCJ129" s="132"/>
      <c r="SCK129" s="132"/>
      <c r="SCL129" s="132"/>
      <c r="SCM129" s="132"/>
      <c r="SCN129" s="132"/>
      <c r="SCO129" s="132"/>
      <c r="SCP129" s="132"/>
      <c r="SCQ129" s="132"/>
      <c r="SCR129" s="132"/>
      <c r="SCS129" s="132"/>
      <c r="SCT129" s="132"/>
      <c r="SCU129" s="135"/>
      <c r="SCV129" s="132"/>
      <c r="SCW129" s="132"/>
      <c r="SCX129" s="132"/>
      <c r="SCY129" s="132"/>
      <c r="SCZ129" s="132"/>
      <c r="SDA129" s="132"/>
      <c r="SDB129" s="132"/>
      <c r="SDC129" s="132"/>
      <c r="SDD129" s="132"/>
      <c r="SDE129" s="132"/>
      <c r="SDF129" s="132"/>
      <c r="SDG129" s="132"/>
      <c r="SDH129" s="132"/>
      <c r="SDI129" s="132"/>
      <c r="SDJ129" s="132"/>
      <c r="SDK129" s="132"/>
      <c r="SDL129" s="132"/>
      <c r="SDM129" s="135"/>
      <c r="SDN129" s="132"/>
      <c r="SDO129" s="132"/>
      <c r="SDP129" s="132"/>
      <c r="SDQ129" s="132"/>
      <c r="SDR129" s="132"/>
      <c r="SDS129" s="132"/>
      <c r="SDT129" s="132"/>
      <c r="SDU129" s="132"/>
      <c r="SDV129" s="132"/>
      <c r="SDW129" s="132"/>
      <c r="SDX129" s="132"/>
      <c r="SDY129" s="132"/>
      <c r="SDZ129" s="132"/>
      <c r="SEA129" s="132"/>
      <c r="SEB129" s="132"/>
      <c r="SEC129" s="132"/>
      <c r="SED129" s="132"/>
      <c r="SEE129" s="135"/>
      <c r="SEF129" s="132"/>
      <c r="SEG129" s="132"/>
      <c r="SEH129" s="132"/>
      <c r="SEI129" s="132"/>
      <c r="SEJ129" s="132"/>
      <c r="SEK129" s="132"/>
      <c r="SEL129" s="132"/>
      <c r="SEM129" s="132"/>
      <c r="SEN129" s="132"/>
      <c r="SEO129" s="132"/>
      <c r="SEP129" s="132"/>
      <c r="SEQ129" s="132"/>
      <c r="SER129" s="132"/>
      <c r="SES129" s="132"/>
      <c r="SET129" s="132"/>
      <c r="SEU129" s="132"/>
      <c r="SEV129" s="132"/>
      <c r="SEW129" s="135"/>
      <c r="SEX129" s="132"/>
      <c r="SEY129" s="132"/>
      <c r="SEZ129" s="132"/>
      <c r="SFA129" s="132"/>
      <c r="SFB129" s="132"/>
      <c r="SFC129" s="132"/>
      <c r="SFD129" s="132"/>
      <c r="SFE129" s="132"/>
      <c r="SFF129" s="132"/>
      <c r="SFG129" s="132"/>
      <c r="SFH129" s="132"/>
      <c r="SFI129" s="132"/>
      <c r="SFJ129" s="132"/>
      <c r="SFK129" s="132"/>
      <c r="SFL129" s="132"/>
      <c r="SFM129" s="132"/>
      <c r="SFN129" s="132"/>
      <c r="SFO129" s="135"/>
      <c r="SFP129" s="132"/>
      <c r="SFQ129" s="132"/>
      <c r="SFR129" s="132"/>
      <c r="SFS129" s="132"/>
      <c r="SFT129" s="132"/>
      <c r="SFU129" s="132"/>
      <c r="SFV129" s="132"/>
      <c r="SFW129" s="132"/>
      <c r="SFX129" s="132"/>
      <c r="SFY129" s="132"/>
      <c r="SFZ129" s="132"/>
      <c r="SGA129" s="132"/>
      <c r="SGB129" s="132"/>
      <c r="SGC129" s="132"/>
      <c r="SGD129" s="132"/>
      <c r="SGE129" s="132"/>
      <c r="SGF129" s="132"/>
      <c r="SGG129" s="135"/>
      <c r="SGH129" s="132"/>
      <c r="SGI129" s="132"/>
      <c r="SGJ129" s="132"/>
      <c r="SGK129" s="132"/>
      <c r="SGL129" s="132"/>
      <c r="SGM129" s="132"/>
      <c r="SGN129" s="132"/>
      <c r="SGO129" s="132"/>
      <c r="SGP129" s="132"/>
      <c r="SGQ129" s="132"/>
      <c r="SGR129" s="132"/>
      <c r="SGS129" s="132"/>
      <c r="SGT129" s="132"/>
      <c r="SGU129" s="132"/>
      <c r="SGV129" s="132"/>
      <c r="SGW129" s="132"/>
      <c r="SGX129" s="132"/>
      <c r="SGY129" s="135"/>
      <c r="SGZ129" s="132"/>
      <c r="SHA129" s="132"/>
      <c r="SHB129" s="132"/>
      <c r="SHC129" s="132"/>
      <c r="SHD129" s="132"/>
      <c r="SHE129" s="132"/>
      <c r="SHF129" s="132"/>
      <c r="SHG129" s="132"/>
      <c r="SHH129" s="132"/>
      <c r="SHI129" s="132"/>
      <c r="SHJ129" s="132"/>
      <c r="SHK129" s="132"/>
      <c r="SHL129" s="132"/>
      <c r="SHM129" s="132"/>
      <c r="SHN129" s="132"/>
      <c r="SHO129" s="132"/>
      <c r="SHP129" s="132"/>
      <c r="SHQ129" s="135"/>
      <c r="SHR129" s="132"/>
      <c r="SHS129" s="132"/>
      <c r="SHT129" s="132"/>
      <c r="SHU129" s="132"/>
      <c r="SHV129" s="132"/>
      <c r="SHW129" s="132"/>
      <c r="SHX129" s="132"/>
      <c r="SHY129" s="132"/>
      <c r="SHZ129" s="132"/>
      <c r="SIA129" s="132"/>
      <c r="SIB129" s="132"/>
      <c r="SIC129" s="132"/>
      <c r="SID129" s="132"/>
      <c r="SIE129" s="132"/>
      <c r="SIF129" s="132"/>
      <c r="SIG129" s="132"/>
      <c r="SIH129" s="132"/>
      <c r="SII129" s="135"/>
      <c r="SIJ129" s="132"/>
      <c r="SIK129" s="132"/>
      <c r="SIL129" s="132"/>
      <c r="SIM129" s="132"/>
      <c r="SIN129" s="132"/>
      <c r="SIO129" s="132"/>
      <c r="SIP129" s="132"/>
      <c r="SIQ129" s="132"/>
      <c r="SIR129" s="132"/>
      <c r="SIS129" s="132"/>
      <c r="SIT129" s="132"/>
      <c r="SIU129" s="132"/>
      <c r="SIV129" s="132"/>
      <c r="SIW129" s="132"/>
      <c r="SIX129" s="132"/>
      <c r="SIY129" s="132"/>
      <c r="SIZ129" s="132"/>
      <c r="SJA129" s="135"/>
      <c r="SJB129" s="132"/>
      <c r="SJC129" s="132"/>
      <c r="SJD129" s="132"/>
      <c r="SJE129" s="132"/>
      <c r="SJF129" s="132"/>
      <c r="SJG129" s="132"/>
      <c r="SJH129" s="132"/>
      <c r="SJI129" s="132"/>
      <c r="SJJ129" s="132"/>
      <c r="SJK129" s="132"/>
      <c r="SJL129" s="132"/>
      <c r="SJM129" s="132"/>
      <c r="SJN129" s="132"/>
      <c r="SJO129" s="132"/>
      <c r="SJP129" s="132"/>
      <c r="SJQ129" s="132"/>
      <c r="SJR129" s="132"/>
      <c r="SJS129" s="135"/>
      <c r="SJT129" s="132"/>
      <c r="SJU129" s="132"/>
      <c r="SJV129" s="132"/>
      <c r="SJW129" s="132"/>
      <c r="SJX129" s="132"/>
      <c r="SJY129" s="132"/>
      <c r="SJZ129" s="132"/>
      <c r="SKA129" s="132"/>
      <c r="SKB129" s="132"/>
      <c r="SKC129" s="132"/>
      <c r="SKD129" s="132"/>
      <c r="SKE129" s="132"/>
      <c r="SKF129" s="132"/>
      <c r="SKG129" s="132"/>
      <c r="SKH129" s="132"/>
      <c r="SKI129" s="132"/>
      <c r="SKJ129" s="132"/>
      <c r="SKK129" s="135"/>
      <c r="SKL129" s="132"/>
      <c r="SKM129" s="132"/>
      <c r="SKN129" s="132"/>
      <c r="SKO129" s="132"/>
      <c r="SKP129" s="132"/>
      <c r="SKQ129" s="132"/>
      <c r="SKR129" s="132"/>
      <c r="SKS129" s="132"/>
      <c r="SKT129" s="132"/>
      <c r="SKU129" s="132"/>
      <c r="SKV129" s="132"/>
      <c r="SKW129" s="132"/>
      <c r="SKX129" s="132"/>
      <c r="SKY129" s="132"/>
      <c r="SKZ129" s="132"/>
      <c r="SLA129" s="132"/>
      <c r="SLB129" s="132"/>
      <c r="SLC129" s="135"/>
      <c r="SLD129" s="132"/>
      <c r="SLE129" s="132"/>
      <c r="SLF129" s="132"/>
      <c r="SLG129" s="132"/>
      <c r="SLH129" s="132"/>
      <c r="SLI129" s="132"/>
      <c r="SLJ129" s="132"/>
      <c r="SLK129" s="132"/>
      <c r="SLL129" s="132"/>
      <c r="SLM129" s="132"/>
      <c r="SLN129" s="132"/>
      <c r="SLO129" s="132"/>
      <c r="SLP129" s="132"/>
      <c r="SLQ129" s="132"/>
      <c r="SLR129" s="132"/>
      <c r="SLS129" s="132"/>
      <c r="SLT129" s="132"/>
      <c r="SLU129" s="135"/>
      <c r="SLV129" s="132"/>
      <c r="SLW129" s="132"/>
      <c r="SLX129" s="132"/>
      <c r="SLY129" s="132"/>
      <c r="SLZ129" s="132"/>
      <c r="SMA129" s="132"/>
      <c r="SMB129" s="132"/>
      <c r="SMC129" s="132"/>
      <c r="SMD129" s="132"/>
      <c r="SME129" s="132"/>
      <c r="SMF129" s="132"/>
      <c r="SMG129" s="132"/>
      <c r="SMH129" s="132"/>
      <c r="SMI129" s="132"/>
      <c r="SMJ129" s="132"/>
      <c r="SMK129" s="132"/>
      <c r="SML129" s="132"/>
      <c r="SMM129" s="135"/>
      <c r="SMN129" s="132"/>
      <c r="SMO129" s="132"/>
      <c r="SMP129" s="132"/>
      <c r="SMQ129" s="132"/>
      <c r="SMR129" s="132"/>
      <c r="SMS129" s="132"/>
      <c r="SMT129" s="132"/>
      <c r="SMU129" s="132"/>
      <c r="SMV129" s="132"/>
      <c r="SMW129" s="132"/>
      <c r="SMX129" s="132"/>
      <c r="SMY129" s="132"/>
      <c r="SMZ129" s="132"/>
      <c r="SNA129" s="132"/>
      <c r="SNB129" s="132"/>
      <c r="SNC129" s="132"/>
      <c r="SND129" s="132"/>
      <c r="SNE129" s="135"/>
      <c r="SNF129" s="132"/>
      <c r="SNG129" s="132"/>
      <c r="SNH129" s="132"/>
      <c r="SNI129" s="132"/>
      <c r="SNJ129" s="132"/>
      <c r="SNK129" s="132"/>
      <c r="SNL129" s="132"/>
      <c r="SNM129" s="132"/>
      <c r="SNN129" s="132"/>
      <c r="SNO129" s="132"/>
      <c r="SNP129" s="132"/>
      <c r="SNQ129" s="132"/>
      <c r="SNR129" s="132"/>
      <c r="SNS129" s="132"/>
      <c r="SNT129" s="132"/>
      <c r="SNU129" s="132"/>
      <c r="SNV129" s="132"/>
      <c r="SNW129" s="135"/>
      <c r="SNX129" s="132"/>
      <c r="SNY129" s="132"/>
      <c r="SNZ129" s="132"/>
      <c r="SOA129" s="132"/>
      <c r="SOB129" s="132"/>
      <c r="SOC129" s="132"/>
      <c r="SOD129" s="132"/>
      <c r="SOE129" s="132"/>
      <c r="SOF129" s="132"/>
      <c r="SOG129" s="132"/>
      <c r="SOH129" s="132"/>
      <c r="SOI129" s="132"/>
      <c r="SOJ129" s="132"/>
      <c r="SOK129" s="132"/>
      <c r="SOL129" s="132"/>
      <c r="SOM129" s="132"/>
      <c r="SON129" s="132"/>
      <c r="SOO129" s="135"/>
      <c r="SOP129" s="132"/>
      <c r="SOQ129" s="132"/>
      <c r="SOR129" s="132"/>
      <c r="SOS129" s="132"/>
      <c r="SOT129" s="132"/>
      <c r="SOU129" s="132"/>
      <c r="SOV129" s="132"/>
      <c r="SOW129" s="132"/>
      <c r="SOX129" s="132"/>
      <c r="SOY129" s="132"/>
      <c r="SOZ129" s="132"/>
      <c r="SPA129" s="132"/>
      <c r="SPB129" s="132"/>
      <c r="SPC129" s="132"/>
      <c r="SPD129" s="132"/>
      <c r="SPE129" s="132"/>
      <c r="SPF129" s="132"/>
      <c r="SPG129" s="135"/>
      <c r="SPH129" s="132"/>
      <c r="SPI129" s="132"/>
      <c r="SPJ129" s="132"/>
      <c r="SPK129" s="132"/>
      <c r="SPL129" s="132"/>
      <c r="SPM129" s="132"/>
      <c r="SPN129" s="132"/>
      <c r="SPO129" s="132"/>
      <c r="SPP129" s="132"/>
      <c r="SPQ129" s="132"/>
      <c r="SPR129" s="132"/>
      <c r="SPS129" s="132"/>
      <c r="SPT129" s="132"/>
      <c r="SPU129" s="132"/>
      <c r="SPV129" s="132"/>
      <c r="SPW129" s="132"/>
      <c r="SPX129" s="132"/>
      <c r="SPY129" s="135"/>
      <c r="SPZ129" s="132"/>
      <c r="SQA129" s="132"/>
      <c r="SQB129" s="132"/>
      <c r="SQC129" s="132"/>
      <c r="SQD129" s="132"/>
      <c r="SQE129" s="132"/>
      <c r="SQF129" s="132"/>
      <c r="SQG129" s="132"/>
      <c r="SQH129" s="132"/>
      <c r="SQI129" s="132"/>
      <c r="SQJ129" s="132"/>
      <c r="SQK129" s="132"/>
      <c r="SQL129" s="132"/>
      <c r="SQM129" s="132"/>
      <c r="SQN129" s="132"/>
      <c r="SQO129" s="132"/>
      <c r="SQP129" s="132"/>
      <c r="SQQ129" s="135"/>
      <c r="SQR129" s="132"/>
      <c r="SQS129" s="132"/>
      <c r="SQT129" s="132"/>
      <c r="SQU129" s="132"/>
      <c r="SQV129" s="132"/>
      <c r="SQW129" s="132"/>
      <c r="SQX129" s="132"/>
      <c r="SQY129" s="132"/>
      <c r="SQZ129" s="132"/>
      <c r="SRA129" s="132"/>
      <c r="SRB129" s="132"/>
      <c r="SRC129" s="132"/>
      <c r="SRD129" s="132"/>
      <c r="SRE129" s="132"/>
      <c r="SRF129" s="132"/>
      <c r="SRG129" s="132"/>
      <c r="SRH129" s="132"/>
      <c r="SRI129" s="135"/>
      <c r="SRJ129" s="132"/>
      <c r="SRK129" s="132"/>
      <c r="SRL129" s="132"/>
      <c r="SRM129" s="132"/>
      <c r="SRN129" s="132"/>
      <c r="SRO129" s="132"/>
      <c r="SRP129" s="132"/>
      <c r="SRQ129" s="132"/>
      <c r="SRR129" s="132"/>
      <c r="SRS129" s="132"/>
      <c r="SRT129" s="132"/>
      <c r="SRU129" s="132"/>
      <c r="SRV129" s="132"/>
      <c r="SRW129" s="132"/>
      <c r="SRX129" s="132"/>
      <c r="SRY129" s="132"/>
      <c r="SRZ129" s="132"/>
      <c r="SSA129" s="135"/>
      <c r="SSB129" s="132"/>
      <c r="SSC129" s="132"/>
      <c r="SSD129" s="132"/>
      <c r="SSE129" s="132"/>
      <c r="SSF129" s="132"/>
      <c r="SSG129" s="132"/>
      <c r="SSH129" s="132"/>
      <c r="SSI129" s="132"/>
      <c r="SSJ129" s="132"/>
      <c r="SSK129" s="132"/>
      <c r="SSL129" s="132"/>
      <c r="SSM129" s="132"/>
      <c r="SSN129" s="132"/>
      <c r="SSO129" s="132"/>
      <c r="SSP129" s="132"/>
      <c r="SSQ129" s="132"/>
      <c r="SSR129" s="132"/>
      <c r="SSS129" s="135"/>
      <c r="SST129" s="132"/>
      <c r="SSU129" s="132"/>
      <c r="SSV129" s="132"/>
      <c r="SSW129" s="132"/>
      <c r="SSX129" s="132"/>
      <c r="SSY129" s="132"/>
      <c r="SSZ129" s="132"/>
      <c r="STA129" s="132"/>
      <c r="STB129" s="132"/>
      <c r="STC129" s="132"/>
      <c r="STD129" s="132"/>
      <c r="STE129" s="132"/>
      <c r="STF129" s="132"/>
      <c r="STG129" s="132"/>
      <c r="STH129" s="132"/>
      <c r="STI129" s="132"/>
      <c r="STJ129" s="132"/>
      <c r="STK129" s="135"/>
      <c r="STL129" s="132"/>
      <c r="STM129" s="132"/>
      <c r="STN129" s="132"/>
      <c r="STO129" s="132"/>
      <c r="STP129" s="132"/>
      <c r="STQ129" s="132"/>
      <c r="STR129" s="132"/>
      <c r="STS129" s="132"/>
      <c r="STT129" s="132"/>
      <c r="STU129" s="132"/>
      <c r="STV129" s="132"/>
      <c r="STW129" s="132"/>
      <c r="STX129" s="132"/>
      <c r="STY129" s="132"/>
      <c r="STZ129" s="132"/>
      <c r="SUA129" s="132"/>
      <c r="SUB129" s="132"/>
      <c r="SUC129" s="135"/>
      <c r="SUD129" s="132"/>
      <c r="SUE129" s="132"/>
      <c r="SUF129" s="132"/>
      <c r="SUG129" s="132"/>
      <c r="SUH129" s="132"/>
      <c r="SUI129" s="132"/>
      <c r="SUJ129" s="132"/>
      <c r="SUK129" s="132"/>
      <c r="SUL129" s="132"/>
      <c r="SUM129" s="132"/>
      <c r="SUN129" s="132"/>
      <c r="SUO129" s="132"/>
      <c r="SUP129" s="132"/>
      <c r="SUQ129" s="132"/>
      <c r="SUR129" s="132"/>
      <c r="SUS129" s="132"/>
      <c r="SUT129" s="132"/>
      <c r="SUU129" s="135"/>
      <c r="SUV129" s="132"/>
      <c r="SUW129" s="132"/>
      <c r="SUX129" s="132"/>
      <c r="SUY129" s="132"/>
      <c r="SUZ129" s="132"/>
      <c r="SVA129" s="132"/>
      <c r="SVB129" s="132"/>
      <c r="SVC129" s="132"/>
      <c r="SVD129" s="132"/>
      <c r="SVE129" s="132"/>
      <c r="SVF129" s="132"/>
      <c r="SVG129" s="132"/>
      <c r="SVH129" s="132"/>
      <c r="SVI129" s="132"/>
      <c r="SVJ129" s="132"/>
      <c r="SVK129" s="132"/>
      <c r="SVL129" s="132"/>
      <c r="SVM129" s="135"/>
      <c r="SVN129" s="132"/>
      <c r="SVO129" s="132"/>
      <c r="SVP129" s="132"/>
      <c r="SVQ129" s="132"/>
      <c r="SVR129" s="132"/>
      <c r="SVS129" s="132"/>
      <c r="SVT129" s="132"/>
      <c r="SVU129" s="132"/>
      <c r="SVV129" s="132"/>
      <c r="SVW129" s="132"/>
      <c r="SVX129" s="132"/>
      <c r="SVY129" s="132"/>
      <c r="SVZ129" s="132"/>
      <c r="SWA129" s="132"/>
      <c r="SWB129" s="132"/>
      <c r="SWC129" s="132"/>
      <c r="SWD129" s="132"/>
      <c r="SWE129" s="135"/>
      <c r="SWF129" s="132"/>
      <c r="SWG129" s="132"/>
      <c r="SWH129" s="132"/>
      <c r="SWI129" s="132"/>
      <c r="SWJ129" s="132"/>
      <c r="SWK129" s="132"/>
      <c r="SWL129" s="132"/>
      <c r="SWM129" s="132"/>
      <c r="SWN129" s="132"/>
      <c r="SWO129" s="132"/>
      <c r="SWP129" s="132"/>
      <c r="SWQ129" s="132"/>
      <c r="SWR129" s="132"/>
      <c r="SWS129" s="132"/>
      <c r="SWT129" s="132"/>
      <c r="SWU129" s="132"/>
      <c r="SWV129" s="132"/>
      <c r="SWW129" s="135"/>
      <c r="SWX129" s="132"/>
      <c r="SWY129" s="132"/>
      <c r="SWZ129" s="132"/>
      <c r="SXA129" s="132"/>
      <c r="SXB129" s="132"/>
      <c r="SXC129" s="132"/>
      <c r="SXD129" s="132"/>
      <c r="SXE129" s="132"/>
      <c r="SXF129" s="132"/>
      <c r="SXG129" s="132"/>
      <c r="SXH129" s="132"/>
      <c r="SXI129" s="132"/>
      <c r="SXJ129" s="132"/>
      <c r="SXK129" s="132"/>
      <c r="SXL129" s="132"/>
      <c r="SXM129" s="132"/>
      <c r="SXN129" s="132"/>
      <c r="SXO129" s="135"/>
      <c r="SXP129" s="132"/>
      <c r="SXQ129" s="132"/>
      <c r="SXR129" s="132"/>
      <c r="SXS129" s="132"/>
      <c r="SXT129" s="132"/>
      <c r="SXU129" s="132"/>
      <c r="SXV129" s="132"/>
      <c r="SXW129" s="132"/>
      <c r="SXX129" s="132"/>
      <c r="SXY129" s="132"/>
      <c r="SXZ129" s="132"/>
      <c r="SYA129" s="132"/>
      <c r="SYB129" s="132"/>
      <c r="SYC129" s="132"/>
      <c r="SYD129" s="132"/>
      <c r="SYE129" s="132"/>
      <c r="SYF129" s="132"/>
      <c r="SYG129" s="135"/>
      <c r="SYH129" s="132"/>
      <c r="SYI129" s="132"/>
      <c r="SYJ129" s="132"/>
      <c r="SYK129" s="132"/>
      <c r="SYL129" s="132"/>
      <c r="SYM129" s="132"/>
      <c r="SYN129" s="132"/>
      <c r="SYO129" s="132"/>
      <c r="SYP129" s="132"/>
      <c r="SYQ129" s="132"/>
      <c r="SYR129" s="132"/>
      <c r="SYS129" s="132"/>
      <c r="SYT129" s="132"/>
      <c r="SYU129" s="132"/>
      <c r="SYV129" s="132"/>
      <c r="SYW129" s="132"/>
      <c r="SYX129" s="132"/>
      <c r="SYY129" s="135"/>
      <c r="SYZ129" s="132"/>
      <c r="SZA129" s="132"/>
      <c r="SZB129" s="132"/>
      <c r="SZC129" s="132"/>
      <c r="SZD129" s="132"/>
      <c r="SZE129" s="132"/>
      <c r="SZF129" s="132"/>
      <c r="SZG129" s="132"/>
      <c r="SZH129" s="132"/>
      <c r="SZI129" s="132"/>
      <c r="SZJ129" s="132"/>
      <c r="SZK129" s="132"/>
      <c r="SZL129" s="132"/>
      <c r="SZM129" s="132"/>
      <c r="SZN129" s="132"/>
      <c r="SZO129" s="132"/>
      <c r="SZP129" s="132"/>
      <c r="SZQ129" s="135"/>
      <c r="SZR129" s="132"/>
      <c r="SZS129" s="132"/>
      <c r="SZT129" s="132"/>
      <c r="SZU129" s="132"/>
      <c r="SZV129" s="132"/>
      <c r="SZW129" s="132"/>
      <c r="SZX129" s="132"/>
      <c r="SZY129" s="132"/>
      <c r="SZZ129" s="132"/>
      <c r="TAA129" s="132"/>
      <c r="TAB129" s="132"/>
      <c r="TAC129" s="132"/>
      <c r="TAD129" s="132"/>
      <c r="TAE129" s="132"/>
      <c r="TAF129" s="132"/>
      <c r="TAG129" s="132"/>
      <c r="TAH129" s="132"/>
      <c r="TAI129" s="135"/>
      <c r="TAJ129" s="132"/>
      <c r="TAK129" s="132"/>
      <c r="TAL129" s="132"/>
      <c r="TAM129" s="132"/>
      <c r="TAN129" s="132"/>
      <c r="TAO129" s="132"/>
      <c r="TAP129" s="132"/>
      <c r="TAQ129" s="132"/>
      <c r="TAR129" s="132"/>
      <c r="TAS129" s="132"/>
      <c r="TAT129" s="132"/>
      <c r="TAU129" s="132"/>
      <c r="TAV129" s="132"/>
      <c r="TAW129" s="132"/>
      <c r="TAX129" s="132"/>
      <c r="TAY129" s="132"/>
      <c r="TAZ129" s="132"/>
      <c r="TBA129" s="135"/>
      <c r="TBB129" s="132"/>
      <c r="TBC129" s="132"/>
      <c r="TBD129" s="132"/>
      <c r="TBE129" s="132"/>
      <c r="TBF129" s="132"/>
      <c r="TBG129" s="132"/>
      <c r="TBH129" s="132"/>
      <c r="TBI129" s="132"/>
      <c r="TBJ129" s="132"/>
      <c r="TBK129" s="132"/>
      <c r="TBL129" s="132"/>
      <c r="TBM129" s="132"/>
      <c r="TBN129" s="132"/>
      <c r="TBO129" s="132"/>
      <c r="TBP129" s="132"/>
      <c r="TBQ129" s="132"/>
      <c r="TBR129" s="132"/>
      <c r="TBS129" s="135"/>
      <c r="TBT129" s="132"/>
      <c r="TBU129" s="132"/>
      <c r="TBV129" s="132"/>
      <c r="TBW129" s="132"/>
      <c r="TBX129" s="132"/>
      <c r="TBY129" s="132"/>
      <c r="TBZ129" s="132"/>
      <c r="TCA129" s="132"/>
      <c r="TCB129" s="132"/>
      <c r="TCC129" s="132"/>
      <c r="TCD129" s="132"/>
      <c r="TCE129" s="132"/>
      <c r="TCF129" s="132"/>
      <c r="TCG129" s="132"/>
      <c r="TCH129" s="132"/>
      <c r="TCI129" s="132"/>
      <c r="TCJ129" s="132"/>
      <c r="TCK129" s="135"/>
      <c r="TCL129" s="132"/>
      <c r="TCM129" s="132"/>
      <c r="TCN129" s="132"/>
      <c r="TCO129" s="132"/>
      <c r="TCP129" s="132"/>
      <c r="TCQ129" s="132"/>
      <c r="TCR129" s="132"/>
      <c r="TCS129" s="132"/>
      <c r="TCT129" s="132"/>
      <c r="TCU129" s="132"/>
      <c r="TCV129" s="132"/>
      <c r="TCW129" s="132"/>
      <c r="TCX129" s="132"/>
      <c r="TCY129" s="132"/>
      <c r="TCZ129" s="132"/>
      <c r="TDA129" s="132"/>
      <c r="TDB129" s="132"/>
      <c r="TDC129" s="135"/>
      <c r="TDD129" s="132"/>
      <c r="TDE129" s="132"/>
      <c r="TDF129" s="132"/>
      <c r="TDG129" s="132"/>
      <c r="TDH129" s="132"/>
      <c r="TDI129" s="132"/>
      <c r="TDJ129" s="132"/>
      <c r="TDK129" s="132"/>
      <c r="TDL129" s="132"/>
      <c r="TDM129" s="132"/>
      <c r="TDN129" s="132"/>
      <c r="TDO129" s="132"/>
      <c r="TDP129" s="132"/>
      <c r="TDQ129" s="132"/>
      <c r="TDR129" s="132"/>
      <c r="TDS129" s="132"/>
      <c r="TDT129" s="132"/>
      <c r="TDU129" s="135"/>
      <c r="TDV129" s="132"/>
      <c r="TDW129" s="132"/>
      <c r="TDX129" s="132"/>
      <c r="TDY129" s="132"/>
      <c r="TDZ129" s="132"/>
      <c r="TEA129" s="132"/>
      <c r="TEB129" s="132"/>
      <c r="TEC129" s="132"/>
      <c r="TED129" s="132"/>
      <c r="TEE129" s="132"/>
      <c r="TEF129" s="132"/>
      <c r="TEG129" s="132"/>
      <c r="TEH129" s="132"/>
      <c r="TEI129" s="132"/>
      <c r="TEJ129" s="132"/>
      <c r="TEK129" s="132"/>
      <c r="TEL129" s="132"/>
      <c r="TEM129" s="135"/>
      <c r="TEN129" s="132"/>
      <c r="TEO129" s="132"/>
      <c r="TEP129" s="132"/>
      <c r="TEQ129" s="132"/>
      <c r="TER129" s="132"/>
      <c r="TES129" s="132"/>
      <c r="TET129" s="132"/>
      <c r="TEU129" s="132"/>
      <c r="TEV129" s="132"/>
      <c r="TEW129" s="132"/>
      <c r="TEX129" s="132"/>
      <c r="TEY129" s="132"/>
      <c r="TEZ129" s="132"/>
      <c r="TFA129" s="132"/>
      <c r="TFB129" s="132"/>
      <c r="TFC129" s="132"/>
      <c r="TFD129" s="132"/>
      <c r="TFE129" s="135"/>
      <c r="TFF129" s="132"/>
      <c r="TFG129" s="132"/>
      <c r="TFH129" s="132"/>
      <c r="TFI129" s="132"/>
      <c r="TFJ129" s="132"/>
      <c r="TFK129" s="132"/>
      <c r="TFL129" s="132"/>
      <c r="TFM129" s="132"/>
      <c r="TFN129" s="132"/>
      <c r="TFO129" s="132"/>
      <c r="TFP129" s="132"/>
      <c r="TFQ129" s="132"/>
      <c r="TFR129" s="132"/>
      <c r="TFS129" s="132"/>
      <c r="TFT129" s="132"/>
      <c r="TFU129" s="132"/>
      <c r="TFV129" s="132"/>
      <c r="TFW129" s="135"/>
      <c r="TFX129" s="132"/>
      <c r="TFY129" s="132"/>
      <c r="TFZ129" s="132"/>
      <c r="TGA129" s="132"/>
      <c r="TGB129" s="132"/>
      <c r="TGC129" s="132"/>
      <c r="TGD129" s="132"/>
      <c r="TGE129" s="132"/>
      <c r="TGF129" s="132"/>
      <c r="TGG129" s="132"/>
      <c r="TGH129" s="132"/>
      <c r="TGI129" s="132"/>
      <c r="TGJ129" s="132"/>
      <c r="TGK129" s="132"/>
      <c r="TGL129" s="132"/>
      <c r="TGM129" s="132"/>
      <c r="TGN129" s="132"/>
      <c r="TGO129" s="135"/>
      <c r="TGP129" s="132"/>
      <c r="TGQ129" s="132"/>
      <c r="TGR129" s="132"/>
      <c r="TGS129" s="132"/>
      <c r="TGT129" s="132"/>
      <c r="TGU129" s="132"/>
      <c r="TGV129" s="132"/>
      <c r="TGW129" s="132"/>
      <c r="TGX129" s="132"/>
      <c r="TGY129" s="132"/>
      <c r="TGZ129" s="132"/>
      <c r="THA129" s="132"/>
      <c r="THB129" s="132"/>
      <c r="THC129" s="132"/>
      <c r="THD129" s="132"/>
      <c r="THE129" s="132"/>
      <c r="THF129" s="132"/>
      <c r="THG129" s="135"/>
      <c r="THH129" s="132"/>
      <c r="THI129" s="132"/>
      <c r="THJ129" s="132"/>
      <c r="THK129" s="132"/>
      <c r="THL129" s="132"/>
      <c r="THM129" s="132"/>
      <c r="THN129" s="132"/>
      <c r="THO129" s="132"/>
      <c r="THP129" s="132"/>
      <c r="THQ129" s="132"/>
      <c r="THR129" s="132"/>
      <c r="THS129" s="132"/>
      <c r="THT129" s="132"/>
      <c r="THU129" s="132"/>
      <c r="THV129" s="132"/>
      <c r="THW129" s="132"/>
      <c r="THX129" s="132"/>
      <c r="THY129" s="135"/>
      <c r="THZ129" s="132"/>
      <c r="TIA129" s="132"/>
      <c r="TIB129" s="132"/>
      <c r="TIC129" s="132"/>
      <c r="TID129" s="132"/>
      <c r="TIE129" s="132"/>
      <c r="TIF129" s="132"/>
      <c r="TIG129" s="132"/>
      <c r="TIH129" s="132"/>
      <c r="TII129" s="132"/>
      <c r="TIJ129" s="132"/>
      <c r="TIK129" s="132"/>
      <c r="TIL129" s="132"/>
      <c r="TIM129" s="132"/>
      <c r="TIN129" s="132"/>
      <c r="TIO129" s="132"/>
      <c r="TIP129" s="132"/>
      <c r="TIQ129" s="135"/>
      <c r="TIR129" s="132"/>
      <c r="TIS129" s="132"/>
      <c r="TIT129" s="132"/>
      <c r="TIU129" s="132"/>
      <c r="TIV129" s="132"/>
      <c r="TIW129" s="132"/>
      <c r="TIX129" s="132"/>
      <c r="TIY129" s="132"/>
      <c r="TIZ129" s="132"/>
      <c r="TJA129" s="132"/>
      <c r="TJB129" s="132"/>
      <c r="TJC129" s="132"/>
      <c r="TJD129" s="132"/>
      <c r="TJE129" s="132"/>
      <c r="TJF129" s="132"/>
      <c r="TJG129" s="132"/>
      <c r="TJH129" s="132"/>
      <c r="TJI129" s="135"/>
      <c r="TJJ129" s="132"/>
      <c r="TJK129" s="132"/>
      <c r="TJL129" s="132"/>
      <c r="TJM129" s="132"/>
      <c r="TJN129" s="132"/>
      <c r="TJO129" s="132"/>
      <c r="TJP129" s="132"/>
      <c r="TJQ129" s="132"/>
      <c r="TJR129" s="132"/>
      <c r="TJS129" s="132"/>
      <c r="TJT129" s="132"/>
      <c r="TJU129" s="132"/>
      <c r="TJV129" s="132"/>
      <c r="TJW129" s="132"/>
      <c r="TJX129" s="132"/>
      <c r="TJY129" s="132"/>
      <c r="TJZ129" s="132"/>
      <c r="TKA129" s="135"/>
      <c r="TKB129" s="132"/>
      <c r="TKC129" s="132"/>
      <c r="TKD129" s="132"/>
      <c r="TKE129" s="132"/>
      <c r="TKF129" s="132"/>
      <c r="TKG129" s="132"/>
      <c r="TKH129" s="132"/>
      <c r="TKI129" s="132"/>
      <c r="TKJ129" s="132"/>
      <c r="TKK129" s="132"/>
      <c r="TKL129" s="132"/>
      <c r="TKM129" s="132"/>
      <c r="TKN129" s="132"/>
      <c r="TKO129" s="132"/>
      <c r="TKP129" s="132"/>
      <c r="TKQ129" s="132"/>
      <c r="TKR129" s="132"/>
      <c r="TKS129" s="135"/>
      <c r="TKT129" s="132"/>
      <c r="TKU129" s="132"/>
      <c r="TKV129" s="132"/>
      <c r="TKW129" s="132"/>
      <c r="TKX129" s="132"/>
      <c r="TKY129" s="132"/>
      <c r="TKZ129" s="132"/>
      <c r="TLA129" s="132"/>
      <c r="TLB129" s="132"/>
      <c r="TLC129" s="132"/>
      <c r="TLD129" s="132"/>
      <c r="TLE129" s="132"/>
      <c r="TLF129" s="132"/>
      <c r="TLG129" s="132"/>
      <c r="TLH129" s="132"/>
      <c r="TLI129" s="132"/>
      <c r="TLJ129" s="132"/>
      <c r="TLK129" s="135"/>
      <c r="TLL129" s="132"/>
      <c r="TLM129" s="132"/>
      <c r="TLN129" s="132"/>
      <c r="TLO129" s="132"/>
      <c r="TLP129" s="132"/>
      <c r="TLQ129" s="132"/>
      <c r="TLR129" s="132"/>
      <c r="TLS129" s="132"/>
      <c r="TLT129" s="132"/>
      <c r="TLU129" s="132"/>
      <c r="TLV129" s="132"/>
      <c r="TLW129" s="132"/>
      <c r="TLX129" s="132"/>
      <c r="TLY129" s="132"/>
      <c r="TLZ129" s="132"/>
      <c r="TMA129" s="132"/>
      <c r="TMB129" s="132"/>
      <c r="TMC129" s="135"/>
      <c r="TMD129" s="132"/>
      <c r="TME129" s="132"/>
      <c r="TMF129" s="132"/>
      <c r="TMG129" s="132"/>
      <c r="TMH129" s="132"/>
      <c r="TMI129" s="132"/>
      <c r="TMJ129" s="132"/>
      <c r="TMK129" s="132"/>
      <c r="TML129" s="132"/>
      <c r="TMM129" s="132"/>
      <c r="TMN129" s="132"/>
      <c r="TMO129" s="132"/>
      <c r="TMP129" s="132"/>
      <c r="TMQ129" s="132"/>
      <c r="TMR129" s="132"/>
      <c r="TMS129" s="132"/>
      <c r="TMT129" s="132"/>
      <c r="TMU129" s="135"/>
      <c r="TMV129" s="132"/>
      <c r="TMW129" s="132"/>
      <c r="TMX129" s="132"/>
      <c r="TMY129" s="132"/>
      <c r="TMZ129" s="132"/>
      <c r="TNA129" s="132"/>
      <c r="TNB129" s="132"/>
      <c r="TNC129" s="132"/>
      <c r="TND129" s="132"/>
      <c r="TNE129" s="132"/>
      <c r="TNF129" s="132"/>
      <c r="TNG129" s="132"/>
      <c r="TNH129" s="132"/>
      <c r="TNI129" s="132"/>
      <c r="TNJ129" s="132"/>
      <c r="TNK129" s="132"/>
      <c r="TNL129" s="132"/>
      <c r="TNM129" s="135"/>
      <c r="TNN129" s="132"/>
      <c r="TNO129" s="132"/>
      <c r="TNP129" s="132"/>
      <c r="TNQ129" s="132"/>
      <c r="TNR129" s="132"/>
      <c r="TNS129" s="132"/>
      <c r="TNT129" s="132"/>
      <c r="TNU129" s="132"/>
      <c r="TNV129" s="132"/>
      <c r="TNW129" s="132"/>
      <c r="TNX129" s="132"/>
      <c r="TNY129" s="132"/>
      <c r="TNZ129" s="132"/>
      <c r="TOA129" s="132"/>
      <c r="TOB129" s="132"/>
      <c r="TOC129" s="132"/>
      <c r="TOD129" s="132"/>
      <c r="TOE129" s="135"/>
      <c r="TOF129" s="132"/>
      <c r="TOG129" s="132"/>
      <c r="TOH129" s="132"/>
      <c r="TOI129" s="132"/>
      <c r="TOJ129" s="132"/>
      <c r="TOK129" s="132"/>
      <c r="TOL129" s="132"/>
      <c r="TOM129" s="132"/>
      <c r="TON129" s="132"/>
      <c r="TOO129" s="132"/>
      <c r="TOP129" s="132"/>
      <c r="TOQ129" s="132"/>
      <c r="TOR129" s="132"/>
      <c r="TOS129" s="132"/>
      <c r="TOT129" s="132"/>
      <c r="TOU129" s="132"/>
      <c r="TOV129" s="132"/>
      <c r="TOW129" s="135"/>
      <c r="TOX129" s="132"/>
      <c r="TOY129" s="132"/>
      <c r="TOZ129" s="132"/>
      <c r="TPA129" s="132"/>
      <c r="TPB129" s="132"/>
      <c r="TPC129" s="132"/>
      <c r="TPD129" s="132"/>
      <c r="TPE129" s="132"/>
      <c r="TPF129" s="132"/>
      <c r="TPG129" s="132"/>
      <c r="TPH129" s="132"/>
      <c r="TPI129" s="132"/>
      <c r="TPJ129" s="132"/>
      <c r="TPK129" s="132"/>
      <c r="TPL129" s="132"/>
      <c r="TPM129" s="132"/>
      <c r="TPN129" s="132"/>
      <c r="TPO129" s="135"/>
      <c r="TPP129" s="132"/>
      <c r="TPQ129" s="132"/>
      <c r="TPR129" s="132"/>
      <c r="TPS129" s="132"/>
      <c r="TPT129" s="132"/>
      <c r="TPU129" s="132"/>
      <c r="TPV129" s="132"/>
      <c r="TPW129" s="132"/>
      <c r="TPX129" s="132"/>
      <c r="TPY129" s="132"/>
      <c r="TPZ129" s="132"/>
      <c r="TQA129" s="132"/>
      <c r="TQB129" s="132"/>
      <c r="TQC129" s="132"/>
      <c r="TQD129" s="132"/>
      <c r="TQE129" s="132"/>
      <c r="TQF129" s="132"/>
      <c r="TQG129" s="135"/>
      <c r="TQH129" s="132"/>
      <c r="TQI129" s="132"/>
      <c r="TQJ129" s="132"/>
      <c r="TQK129" s="132"/>
      <c r="TQL129" s="132"/>
      <c r="TQM129" s="132"/>
      <c r="TQN129" s="132"/>
      <c r="TQO129" s="132"/>
      <c r="TQP129" s="132"/>
      <c r="TQQ129" s="132"/>
      <c r="TQR129" s="132"/>
      <c r="TQS129" s="132"/>
      <c r="TQT129" s="132"/>
      <c r="TQU129" s="132"/>
      <c r="TQV129" s="132"/>
      <c r="TQW129" s="132"/>
      <c r="TQX129" s="132"/>
      <c r="TQY129" s="135"/>
      <c r="TQZ129" s="132"/>
      <c r="TRA129" s="132"/>
      <c r="TRB129" s="132"/>
      <c r="TRC129" s="132"/>
      <c r="TRD129" s="132"/>
      <c r="TRE129" s="132"/>
      <c r="TRF129" s="132"/>
      <c r="TRG129" s="132"/>
      <c r="TRH129" s="132"/>
      <c r="TRI129" s="132"/>
      <c r="TRJ129" s="132"/>
      <c r="TRK129" s="132"/>
      <c r="TRL129" s="132"/>
      <c r="TRM129" s="132"/>
      <c r="TRN129" s="132"/>
      <c r="TRO129" s="132"/>
      <c r="TRP129" s="132"/>
      <c r="TRQ129" s="135"/>
      <c r="TRR129" s="132"/>
      <c r="TRS129" s="132"/>
      <c r="TRT129" s="132"/>
      <c r="TRU129" s="132"/>
      <c r="TRV129" s="132"/>
      <c r="TRW129" s="132"/>
      <c r="TRX129" s="132"/>
      <c r="TRY129" s="132"/>
      <c r="TRZ129" s="132"/>
      <c r="TSA129" s="132"/>
      <c r="TSB129" s="132"/>
      <c r="TSC129" s="132"/>
      <c r="TSD129" s="132"/>
      <c r="TSE129" s="132"/>
      <c r="TSF129" s="132"/>
      <c r="TSG129" s="132"/>
      <c r="TSH129" s="132"/>
      <c r="TSI129" s="135"/>
      <c r="TSJ129" s="132"/>
      <c r="TSK129" s="132"/>
      <c r="TSL129" s="132"/>
      <c r="TSM129" s="132"/>
      <c r="TSN129" s="132"/>
      <c r="TSO129" s="132"/>
      <c r="TSP129" s="132"/>
      <c r="TSQ129" s="132"/>
      <c r="TSR129" s="132"/>
      <c r="TSS129" s="132"/>
      <c r="TST129" s="132"/>
      <c r="TSU129" s="132"/>
      <c r="TSV129" s="132"/>
      <c r="TSW129" s="132"/>
      <c r="TSX129" s="132"/>
      <c r="TSY129" s="132"/>
      <c r="TSZ129" s="132"/>
      <c r="TTA129" s="135"/>
      <c r="TTB129" s="132"/>
      <c r="TTC129" s="132"/>
      <c r="TTD129" s="132"/>
      <c r="TTE129" s="132"/>
      <c r="TTF129" s="132"/>
      <c r="TTG129" s="132"/>
      <c r="TTH129" s="132"/>
      <c r="TTI129" s="132"/>
      <c r="TTJ129" s="132"/>
      <c r="TTK129" s="132"/>
      <c r="TTL129" s="132"/>
      <c r="TTM129" s="132"/>
      <c r="TTN129" s="132"/>
      <c r="TTO129" s="132"/>
      <c r="TTP129" s="132"/>
      <c r="TTQ129" s="132"/>
      <c r="TTR129" s="132"/>
      <c r="TTS129" s="135"/>
      <c r="TTT129" s="132"/>
      <c r="TTU129" s="132"/>
      <c r="TTV129" s="132"/>
      <c r="TTW129" s="132"/>
      <c r="TTX129" s="132"/>
      <c r="TTY129" s="132"/>
      <c r="TTZ129" s="132"/>
      <c r="TUA129" s="132"/>
      <c r="TUB129" s="132"/>
      <c r="TUC129" s="132"/>
      <c r="TUD129" s="132"/>
      <c r="TUE129" s="132"/>
      <c r="TUF129" s="132"/>
      <c r="TUG129" s="132"/>
      <c r="TUH129" s="132"/>
      <c r="TUI129" s="132"/>
      <c r="TUJ129" s="132"/>
      <c r="TUK129" s="135"/>
      <c r="TUL129" s="132"/>
      <c r="TUM129" s="132"/>
      <c r="TUN129" s="132"/>
      <c r="TUO129" s="132"/>
      <c r="TUP129" s="132"/>
      <c r="TUQ129" s="132"/>
      <c r="TUR129" s="132"/>
      <c r="TUS129" s="132"/>
      <c r="TUT129" s="132"/>
      <c r="TUU129" s="132"/>
      <c r="TUV129" s="132"/>
      <c r="TUW129" s="132"/>
      <c r="TUX129" s="132"/>
      <c r="TUY129" s="132"/>
      <c r="TUZ129" s="132"/>
      <c r="TVA129" s="132"/>
      <c r="TVB129" s="132"/>
      <c r="TVC129" s="135"/>
      <c r="TVD129" s="132"/>
      <c r="TVE129" s="132"/>
      <c r="TVF129" s="132"/>
      <c r="TVG129" s="132"/>
      <c r="TVH129" s="132"/>
      <c r="TVI129" s="132"/>
      <c r="TVJ129" s="132"/>
      <c r="TVK129" s="132"/>
      <c r="TVL129" s="132"/>
      <c r="TVM129" s="132"/>
      <c r="TVN129" s="132"/>
      <c r="TVO129" s="132"/>
      <c r="TVP129" s="132"/>
      <c r="TVQ129" s="132"/>
      <c r="TVR129" s="132"/>
      <c r="TVS129" s="132"/>
      <c r="TVT129" s="132"/>
      <c r="TVU129" s="135"/>
      <c r="TVV129" s="132"/>
      <c r="TVW129" s="132"/>
      <c r="TVX129" s="132"/>
      <c r="TVY129" s="132"/>
      <c r="TVZ129" s="132"/>
      <c r="TWA129" s="132"/>
      <c r="TWB129" s="132"/>
      <c r="TWC129" s="132"/>
      <c r="TWD129" s="132"/>
      <c r="TWE129" s="132"/>
      <c r="TWF129" s="132"/>
      <c r="TWG129" s="132"/>
      <c r="TWH129" s="132"/>
      <c r="TWI129" s="132"/>
      <c r="TWJ129" s="132"/>
      <c r="TWK129" s="132"/>
      <c r="TWL129" s="132"/>
      <c r="TWM129" s="135"/>
      <c r="TWN129" s="132"/>
      <c r="TWO129" s="132"/>
      <c r="TWP129" s="132"/>
      <c r="TWQ129" s="132"/>
      <c r="TWR129" s="132"/>
      <c r="TWS129" s="132"/>
      <c r="TWT129" s="132"/>
      <c r="TWU129" s="132"/>
      <c r="TWV129" s="132"/>
      <c r="TWW129" s="132"/>
      <c r="TWX129" s="132"/>
      <c r="TWY129" s="132"/>
      <c r="TWZ129" s="132"/>
      <c r="TXA129" s="132"/>
      <c r="TXB129" s="132"/>
      <c r="TXC129" s="132"/>
      <c r="TXD129" s="132"/>
      <c r="TXE129" s="135"/>
      <c r="TXF129" s="132"/>
      <c r="TXG129" s="132"/>
      <c r="TXH129" s="132"/>
      <c r="TXI129" s="132"/>
      <c r="TXJ129" s="132"/>
      <c r="TXK129" s="132"/>
      <c r="TXL129" s="132"/>
      <c r="TXM129" s="132"/>
      <c r="TXN129" s="132"/>
      <c r="TXO129" s="132"/>
      <c r="TXP129" s="132"/>
      <c r="TXQ129" s="132"/>
      <c r="TXR129" s="132"/>
      <c r="TXS129" s="132"/>
      <c r="TXT129" s="132"/>
      <c r="TXU129" s="132"/>
      <c r="TXV129" s="132"/>
      <c r="TXW129" s="135"/>
      <c r="TXX129" s="132"/>
      <c r="TXY129" s="132"/>
      <c r="TXZ129" s="132"/>
      <c r="TYA129" s="132"/>
      <c r="TYB129" s="132"/>
      <c r="TYC129" s="132"/>
      <c r="TYD129" s="132"/>
      <c r="TYE129" s="132"/>
      <c r="TYF129" s="132"/>
      <c r="TYG129" s="132"/>
      <c r="TYH129" s="132"/>
      <c r="TYI129" s="132"/>
      <c r="TYJ129" s="132"/>
      <c r="TYK129" s="132"/>
      <c r="TYL129" s="132"/>
      <c r="TYM129" s="132"/>
      <c r="TYN129" s="132"/>
      <c r="TYO129" s="135"/>
      <c r="TYP129" s="132"/>
      <c r="TYQ129" s="132"/>
      <c r="TYR129" s="132"/>
      <c r="TYS129" s="132"/>
      <c r="TYT129" s="132"/>
      <c r="TYU129" s="132"/>
      <c r="TYV129" s="132"/>
      <c r="TYW129" s="132"/>
      <c r="TYX129" s="132"/>
      <c r="TYY129" s="132"/>
      <c r="TYZ129" s="132"/>
      <c r="TZA129" s="132"/>
      <c r="TZB129" s="132"/>
      <c r="TZC129" s="132"/>
      <c r="TZD129" s="132"/>
      <c r="TZE129" s="132"/>
      <c r="TZF129" s="132"/>
      <c r="TZG129" s="135"/>
      <c r="TZH129" s="132"/>
      <c r="TZI129" s="132"/>
      <c r="TZJ129" s="132"/>
      <c r="TZK129" s="132"/>
      <c r="TZL129" s="132"/>
      <c r="TZM129" s="132"/>
      <c r="TZN129" s="132"/>
      <c r="TZO129" s="132"/>
      <c r="TZP129" s="132"/>
      <c r="TZQ129" s="132"/>
      <c r="TZR129" s="132"/>
      <c r="TZS129" s="132"/>
      <c r="TZT129" s="132"/>
      <c r="TZU129" s="132"/>
      <c r="TZV129" s="132"/>
      <c r="TZW129" s="132"/>
      <c r="TZX129" s="132"/>
      <c r="TZY129" s="135"/>
      <c r="TZZ129" s="132"/>
      <c r="UAA129" s="132"/>
      <c r="UAB129" s="132"/>
      <c r="UAC129" s="132"/>
      <c r="UAD129" s="132"/>
      <c r="UAE129" s="132"/>
      <c r="UAF129" s="132"/>
      <c r="UAG129" s="132"/>
      <c r="UAH129" s="132"/>
      <c r="UAI129" s="132"/>
      <c r="UAJ129" s="132"/>
      <c r="UAK129" s="132"/>
      <c r="UAL129" s="132"/>
      <c r="UAM129" s="132"/>
      <c r="UAN129" s="132"/>
      <c r="UAO129" s="132"/>
      <c r="UAP129" s="132"/>
      <c r="UAQ129" s="135"/>
      <c r="UAR129" s="132"/>
      <c r="UAS129" s="132"/>
      <c r="UAT129" s="132"/>
      <c r="UAU129" s="132"/>
      <c r="UAV129" s="132"/>
      <c r="UAW129" s="132"/>
      <c r="UAX129" s="132"/>
      <c r="UAY129" s="132"/>
      <c r="UAZ129" s="132"/>
      <c r="UBA129" s="132"/>
      <c r="UBB129" s="132"/>
      <c r="UBC129" s="132"/>
      <c r="UBD129" s="132"/>
      <c r="UBE129" s="132"/>
      <c r="UBF129" s="132"/>
      <c r="UBG129" s="132"/>
      <c r="UBH129" s="132"/>
      <c r="UBI129" s="135"/>
      <c r="UBJ129" s="132"/>
      <c r="UBK129" s="132"/>
      <c r="UBL129" s="132"/>
      <c r="UBM129" s="132"/>
      <c r="UBN129" s="132"/>
      <c r="UBO129" s="132"/>
      <c r="UBP129" s="132"/>
      <c r="UBQ129" s="132"/>
      <c r="UBR129" s="132"/>
      <c r="UBS129" s="132"/>
      <c r="UBT129" s="132"/>
      <c r="UBU129" s="132"/>
      <c r="UBV129" s="132"/>
      <c r="UBW129" s="132"/>
      <c r="UBX129" s="132"/>
      <c r="UBY129" s="132"/>
      <c r="UBZ129" s="132"/>
      <c r="UCA129" s="135"/>
      <c r="UCB129" s="132"/>
      <c r="UCC129" s="132"/>
      <c r="UCD129" s="132"/>
      <c r="UCE129" s="132"/>
      <c r="UCF129" s="132"/>
      <c r="UCG129" s="132"/>
      <c r="UCH129" s="132"/>
      <c r="UCI129" s="132"/>
      <c r="UCJ129" s="132"/>
      <c r="UCK129" s="132"/>
      <c r="UCL129" s="132"/>
      <c r="UCM129" s="132"/>
      <c r="UCN129" s="132"/>
      <c r="UCO129" s="132"/>
      <c r="UCP129" s="132"/>
      <c r="UCQ129" s="132"/>
      <c r="UCR129" s="132"/>
      <c r="UCS129" s="135"/>
      <c r="UCT129" s="132"/>
      <c r="UCU129" s="132"/>
      <c r="UCV129" s="132"/>
      <c r="UCW129" s="132"/>
      <c r="UCX129" s="132"/>
      <c r="UCY129" s="132"/>
      <c r="UCZ129" s="132"/>
      <c r="UDA129" s="132"/>
      <c r="UDB129" s="132"/>
      <c r="UDC129" s="132"/>
      <c r="UDD129" s="132"/>
      <c r="UDE129" s="132"/>
      <c r="UDF129" s="132"/>
      <c r="UDG129" s="132"/>
      <c r="UDH129" s="132"/>
      <c r="UDI129" s="132"/>
      <c r="UDJ129" s="132"/>
      <c r="UDK129" s="135"/>
      <c r="UDL129" s="132"/>
      <c r="UDM129" s="132"/>
      <c r="UDN129" s="132"/>
      <c r="UDO129" s="132"/>
      <c r="UDP129" s="132"/>
      <c r="UDQ129" s="132"/>
      <c r="UDR129" s="132"/>
      <c r="UDS129" s="132"/>
      <c r="UDT129" s="132"/>
      <c r="UDU129" s="132"/>
      <c r="UDV129" s="132"/>
      <c r="UDW129" s="132"/>
      <c r="UDX129" s="132"/>
      <c r="UDY129" s="132"/>
      <c r="UDZ129" s="132"/>
      <c r="UEA129" s="132"/>
      <c r="UEB129" s="132"/>
      <c r="UEC129" s="135"/>
      <c r="UED129" s="132"/>
      <c r="UEE129" s="132"/>
      <c r="UEF129" s="132"/>
      <c r="UEG129" s="132"/>
      <c r="UEH129" s="132"/>
      <c r="UEI129" s="132"/>
      <c r="UEJ129" s="132"/>
      <c r="UEK129" s="132"/>
      <c r="UEL129" s="132"/>
      <c r="UEM129" s="132"/>
      <c r="UEN129" s="132"/>
      <c r="UEO129" s="132"/>
      <c r="UEP129" s="132"/>
      <c r="UEQ129" s="132"/>
      <c r="UER129" s="132"/>
      <c r="UES129" s="132"/>
      <c r="UET129" s="132"/>
      <c r="UEU129" s="135"/>
      <c r="UEV129" s="132"/>
      <c r="UEW129" s="132"/>
      <c r="UEX129" s="132"/>
      <c r="UEY129" s="132"/>
      <c r="UEZ129" s="132"/>
      <c r="UFA129" s="132"/>
      <c r="UFB129" s="132"/>
      <c r="UFC129" s="132"/>
      <c r="UFD129" s="132"/>
      <c r="UFE129" s="132"/>
      <c r="UFF129" s="132"/>
      <c r="UFG129" s="132"/>
      <c r="UFH129" s="132"/>
      <c r="UFI129" s="132"/>
      <c r="UFJ129" s="132"/>
      <c r="UFK129" s="132"/>
      <c r="UFL129" s="132"/>
      <c r="UFM129" s="135"/>
      <c r="UFN129" s="132"/>
      <c r="UFO129" s="132"/>
      <c r="UFP129" s="132"/>
      <c r="UFQ129" s="132"/>
      <c r="UFR129" s="132"/>
      <c r="UFS129" s="132"/>
      <c r="UFT129" s="132"/>
      <c r="UFU129" s="132"/>
      <c r="UFV129" s="132"/>
      <c r="UFW129" s="132"/>
      <c r="UFX129" s="132"/>
      <c r="UFY129" s="132"/>
      <c r="UFZ129" s="132"/>
      <c r="UGA129" s="132"/>
      <c r="UGB129" s="132"/>
      <c r="UGC129" s="132"/>
      <c r="UGD129" s="132"/>
      <c r="UGE129" s="135"/>
      <c r="UGF129" s="132"/>
      <c r="UGG129" s="132"/>
      <c r="UGH129" s="132"/>
      <c r="UGI129" s="132"/>
      <c r="UGJ129" s="132"/>
      <c r="UGK129" s="132"/>
      <c r="UGL129" s="132"/>
      <c r="UGM129" s="132"/>
      <c r="UGN129" s="132"/>
      <c r="UGO129" s="132"/>
      <c r="UGP129" s="132"/>
      <c r="UGQ129" s="132"/>
      <c r="UGR129" s="132"/>
      <c r="UGS129" s="132"/>
      <c r="UGT129" s="132"/>
      <c r="UGU129" s="132"/>
      <c r="UGV129" s="132"/>
      <c r="UGW129" s="135"/>
      <c r="UGX129" s="132"/>
      <c r="UGY129" s="132"/>
      <c r="UGZ129" s="132"/>
      <c r="UHA129" s="132"/>
      <c r="UHB129" s="132"/>
      <c r="UHC129" s="132"/>
      <c r="UHD129" s="132"/>
      <c r="UHE129" s="132"/>
      <c r="UHF129" s="132"/>
      <c r="UHG129" s="132"/>
      <c r="UHH129" s="132"/>
      <c r="UHI129" s="132"/>
      <c r="UHJ129" s="132"/>
      <c r="UHK129" s="132"/>
      <c r="UHL129" s="132"/>
      <c r="UHM129" s="132"/>
      <c r="UHN129" s="132"/>
      <c r="UHO129" s="135"/>
      <c r="UHP129" s="132"/>
      <c r="UHQ129" s="132"/>
      <c r="UHR129" s="132"/>
      <c r="UHS129" s="132"/>
      <c r="UHT129" s="132"/>
      <c r="UHU129" s="132"/>
      <c r="UHV129" s="132"/>
      <c r="UHW129" s="132"/>
      <c r="UHX129" s="132"/>
      <c r="UHY129" s="132"/>
      <c r="UHZ129" s="132"/>
      <c r="UIA129" s="132"/>
      <c r="UIB129" s="132"/>
      <c r="UIC129" s="132"/>
      <c r="UID129" s="132"/>
      <c r="UIE129" s="132"/>
      <c r="UIF129" s="132"/>
      <c r="UIG129" s="135"/>
      <c r="UIH129" s="132"/>
      <c r="UII129" s="132"/>
      <c r="UIJ129" s="132"/>
      <c r="UIK129" s="132"/>
      <c r="UIL129" s="132"/>
      <c r="UIM129" s="132"/>
      <c r="UIN129" s="132"/>
      <c r="UIO129" s="132"/>
      <c r="UIP129" s="132"/>
      <c r="UIQ129" s="132"/>
      <c r="UIR129" s="132"/>
      <c r="UIS129" s="132"/>
      <c r="UIT129" s="132"/>
      <c r="UIU129" s="132"/>
      <c r="UIV129" s="132"/>
      <c r="UIW129" s="132"/>
      <c r="UIX129" s="132"/>
      <c r="UIY129" s="135"/>
      <c r="UIZ129" s="132"/>
      <c r="UJA129" s="132"/>
      <c r="UJB129" s="132"/>
      <c r="UJC129" s="132"/>
      <c r="UJD129" s="132"/>
      <c r="UJE129" s="132"/>
      <c r="UJF129" s="132"/>
      <c r="UJG129" s="132"/>
      <c r="UJH129" s="132"/>
      <c r="UJI129" s="132"/>
      <c r="UJJ129" s="132"/>
      <c r="UJK129" s="132"/>
      <c r="UJL129" s="132"/>
      <c r="UJM129" s="132"/>
      <c r="UJN129" s="132"/>
      <c r="UJO129" s="132"/>
      <c r="UJP129" s="132"/>
      <c r="UJQ129" s="135"/>
      <c r="UJR129" s="132"/>
      <c r="UJS129" s="132"/>
      <c r="UJT129" s="132"/>
      <c r="UJU129" s="132"/>
      <c r="UJV129" s="132"/>
      <c r="UJW129" s="132"/>
      <c r="UJX129" s="132"/>
      <c r="UJY129" s="132"/>
      <c r="UJZ129" s="132"/>
      <c r="UKA129" s="132"/>
      <c r="UKB129" s="132"/>
      <c r="UKC129" s="132"/>
      <c r="UKD129" s="132"/>
      <c r="UKE129" s="132"/>
      <c r="UKF129" s="132"/>
      <c r="UKG129" s="132"/>
      <c r="UKH129" s="132"/>
      <c r="UKI129" s="135"/>
      <c r="UKJ129" s="132"/>
      <c r="UKK129" s="132"/>
      <c r="UKL129" s="132"/>
      <c r="UKM129" s="132"/>
      <c r="UKN129" s="132"/>
      <c r="UKO129" s="132"/>
      <c r="UKP129" s="132"/>
      <c r="UKQ129" s="132"/>
      <c r="UKR129" s="132"/>
      <c r="UKS129" s="132"/>
      <c r="UKT129" s="132"/>
      <c r="UKU129" s="132"/>
      <c r="UKV129" s="132"/>
      <c r="UKW129" s="132"/>
      <c r="UKX129" s="132"/>
      <c r="UKY129" s="132"/>
      <c r="UKZ129" s="132"/>
      <c r="ULA129" s="135"/>
      <c r="ULB129" s="132"/>
      <c r="ULC129" s="132"/>
      <c r="ULD129" s="132"/>
      <c r="ULE129" s="132"/>
      <c r="ULF129" s="132"/>
      <c r="ULG129" s="132"/>
      <c r="ULH129" s="132"/>
      <c r="ULI129" s="132"/>
      <c r="ULJ129" s="132"/>
      <c r="ULK129" s="132"/>
      <c r="ULL129" s="132"/>
      <c r="ULM129" s="132"/>
      <c r="ULN129" s="132"/>
      <c r="ULO129" s="132"/>
      <c r="ULP129" s="132"/>
      <c r="ULQ129" s="132"/>
      <c r="ULR129" s="132"/>
      <c r="ULS129" s="135"/>
      <c r="ULT129" s="132"/>
      <c r="ULU129" s="132"/>
      <c r="ULV129" s="132"/>
      <c r="ULW129" s="132"/>
      <c r="ULX129" s="132"/>
      <c r="ULY129" s="132"/>
      <c r="ULZ129" s="132"/>
      <c r="UMA129" s="132"/>
      <c r="UMB129" s="132"/>
      <c r="UMC129" s="132"/>
      <c r="UMD129" s="132"/>
      <c r="UME129" s="132"/>
      <c r="UMF129" s="132"/>
      <c r="UMG129" s="132"/>
      <c r="UMH129" s="132"/>
      <c r="UMI129" s="132"/>
      <c r="UMJ129" s="132"/>
      <c r="UMK129" s="135"/>
      <c r="UML129" s="132"/>
      <c r="UMM129" s="132"/>
      <c r="UMN129" s="132"/>
      <c r="UMO129" s="132"/>
      <c r="UMP129" s="132"/>
      <c r="UMQ129" s="132"/>
      <c r="UMR129" s="132"/>
      <c r="UMS129" s="132"/>
      <c r="UMT129" s="132"/>
      <c r="UMU129" s="132"/>
      <c r="UMV129" s="132"/>
      <c r="UMW129" s="132"/>
      <c r="UMX129" s="132"/>
      <c r="UMY129" s="132"/>
      <c r="UMZ129" s="132"/>
      <c r="UNA129" s="132"/>
      <c r="UNB129" s="132"/>
      <c r="UNC129" s="135"/>
      <c r="UND129" s="132"/>
      <c r="UNE129" s="132"/>
      <c r="UNF129" s="132"/>
      <c r="UNG129" s="132"/>
      <c r="UNH129" s="132"/>
      <c r="UNI129" s="132"/>
      <c r="UNJ129" s="132"/>
      <c r="UNK129" s="132"/>
      <c r="UNL129" s="132"/>
      <c r="UNM129" s="132"/>
      <c r="UNN129" s="132"/>
      <c r="UNO129" s="132"/>
      <c r="UNP129" s="132"/>
      <c r="UNQ129" s="132"/>
      <c r="UNR129" s="132"/>
      <c r="UNS129" s="132"/>
      <c r="UNT129" s="132"/>
      <c r="UNU129" s="135"/>
      <c r="UNV129" s="132"/>
      <c r="UNW129" s="132"/>
      <c r="UNX129" s="132"/>
      <c r="UNY129" s="132"/>
      <c r="UNZ129" s="132"/>
      <c r="UOA129" s="132"/>
      <c r="UOB129" s="132"/>
      <c r="UOC129" s="132"/>
      <c r="UOD129" s="132"/>
      <c r="UOE129" s="132"/>
      <c r="UOF129" s="132"/>
      <c r="UOG129" s="132"/>
      <c r="UOH129" s="132"/>
      <c r="UOI129" s="132"/>
      <c r="UOJ129" s="132"/>
      <c r="UOK129" s="132"/>
      <c r="UOL129" s="132"/>
      <c r="UOM129" s="135"/>
      <c r="UON129" s="132"/>
      <c r="UOO129" s="132"/>
      <c r="UOP129" s="132"/>
      <c r="UOQ129" s="132"/>
      <c r="UOR129" s="132"/>
      <c r="UOS129" s="132"/>
      <c r="UOT129" s="132"/>
      <c r="UOU129" s="132"/>
      <c r="UOV129" s="132"/>
      <c r="UOW129" s="132"/>
      <c r="UOX129" s="132"/>
      <c r="UOY129" s="132"/>
      <c r="UOZ129" s="132"/>
      <c r="UPA129" s="132"/>
      <c r="UPB129" s="132"/>
      <c r="UPC129" s="132"/>
      <c r="UPD129" s="132"/>
      <c r="UPE129" s="135"/>
      <c r="UPF129" s="132"/>
      <c r="UPG129" s="132"/>
      <c r="UPH129" s="132"/>
      <c r="UPI129" s="132"/>
      <c r="UPJ129" s="132"/>
      <c r="UPK129" s="132"/>
      <c r="UPL129" s="132"/>
      <c r="UPM129" s="132"/>
      <c r="UPN129" s="132"/>
      <c r="UPO129" s="132"/>
      <c r="UPP129" s="132"/>
      <c r="UPQ129" s="132"/>
      <c r="UPR129" s="132"/>
      <c r="UPS129" s="132"/>
      <c r="UPT129" s="132"/>
      <c r="UPU129" s="132"/>
      <c r="UPV129" s="132"/>
      <c r="UPW129" s="135"/>
      <c r="UPX129" s="132"/>
      <c r="UPY129" s="132"/>
      <c r="UPZ129" s="132"/>
      <c r="UQA129" s="132"/>
      <c r="UQB129" s="132"/>
      <c r="UQC129" s="132"/>
      <c r="UQD129" s="132"/>
      <c r="UQE129" s="132"/>
      <c r="UQF129" s="132"/>
      <c r="UQG129" s="132"/>
      <c r="UQH129" s="132"/>
      <c r="UQI129" s="132"/>
      <c r="UQJ129" s="132"/>
      <c r="UQK129" s="132"/>
      <c r="UQL129" s="132"/>
      <c r="UQM129" s="132"/>
      <c r="UQN129" s="132"/>
      <c r="UQO129" s="135"/>
      <c r="UQP129" s="132"/>
      <c r="UQQ129" s="132"/>
      <c r="UQR129" s="132"/>
      <c r="UQS129" s="132"/>
      <c r="UQT129" s="132"/>
      <c r="UQU129" s="132"/>
      <c r="UQV129" s="132"/>
      <c r="UQW129" s="132"/>
      <c r="UQX129" s="132"/>
      <c r="UQY129" s="132"/>
      <c r="UQZ129" s="132"/>
      <c r="URA129" s="132"/>
      <c r="URB129" s="132"/>
      <c r="URC129" s="132"/>
      <c r="URD129" s="132"/>
      <c r="URE129" s="132"/>
      <c r="URF129" s="132"/>
      <c r="URG129" s="135"/>
      <c r="URH129" s="132"/>
      <c r="URI129" s="132"/>
      <c r="URJ129" s="132"/>
      <c r="URK129" s="132"/>
      <c r="URL129" s="132"/>
      <c r="URM129" s="132"/>
      <c r="URN129" s="132"/>
      <c r="URO129" s="132"/>
      <c r="URP129" s="132"/>
      <c r="URQ129" s="132"/>
      <c r="URR129" s="132"/>
      <c r="URS129" s="132"/>
      <c r="URT129" s="132"/>
      <c r="URU129" s="132"/>
      <c r="URV129" s="132"/>
      <c r="URW129" s="132"/>
      <c r="URX129" s="132"/>
      <c r="URY129" s="135"/>
      <c r="URZ129" s="132"/>
      <c r="USA129" s="132"/>
      <c r="USB129" s="132"/>
      <c r="USC129" s="132"/>
      <c r="USD129" s="132"/>
      <c r="USE129" s="132"/>
      <c r="USF129" s="132"/>
      <c r="USG129" s="132"/>
      <c r="USH129" s="132"/>
      <c r="USI129" s="132"/>
      <c r="USJ129" s="132"/>
      <c r="USK129" s="132"/>
      <c r="USL129" s="132"/>
      <c r="USM129" s="132"/>
      <c r="USN129" s="132"/>
      <c r="USO129" s="132"/>
      <c r="USP129" s="132"/>
      <c r="USQ129" s="135"/>
      <c r="USR129" s="132"/>
      <c r="USS129" s="132"/>
      <c r="UST129" s="132"/>
      <c r="USU129" s="132"/>
      <c r="USV129" s="132"/>
      <c r="USW129" s="132"/>
      <c r="USX129" s="132"/>
      <c r="USY129" s="132"/>
      <c r="USZ129" s="132"/>
      <c r="UTA129" s="132"/>
      <c r="UTB129" s="132"/>
      <c r="UTC129" s="132"/>
      <c r="UTD129" s="132"/>
      <c r="UTE129" s="132"/>
      <c r="UTF129" s="132"/>
      <c r="UTG129" s="132"/>
      <c r="UTH129" s="132"/>
      <c r="UTI129" s="135"/>
      <c r="UTJ129" s="132"/>
      <c r="UTK129" s="132"/>
      <c r="UTL129" s="132"/>
      <c r="UTM129" s="132"/>
      <c r="UTN129" s="132"/>
      <c r="UTO129" s="132"/>
      <c r="UTP129" s="132"/>
      <c r="UTQ129" s="132"/>
      <c r="UTR129" s="132"/>
      <c r="UTS129" s="132"/>
      <c r="UTT129" s="132"/>
      <c r="UTU129" s="132"/>
      <c r="UTV129" s="132"/>
      <c r="UTW129" s="132"/>
      <c r="UTX129" s="132"/>
      <c r="UTY129" s="132"/>
      <c r="UTZ129" s="132"/>
      <c r="UUA129" s="135"/>
      <c r="UUB129" s="132"/>
      <c r="UUC129" s="132"/>
      <c r="UUD129" s="132"/>
      <c r="UUE129" s="132"/>
      <c r="UUF129" s="132"/>
      <c r="UUG129" s="132"/>
      <c r="UUH129" s="132"/>
      <c r="UUI129" s="132"/>
      <c r="UUJ129" s="132"/>
      <c r="UUK129" s="132"/>
      <c r="UUL129" s="132"/>
      <c r="UUM129" s="132"/>
      <c r="UUN129" s="132"/>
      <c r="UUO129" s="132"/>
      <c r="UUP129" s="132"/>
      <c r="UUQ129" s="132"/>
      <c r="UUR129" s="132"/>
      <c r="UUS129" s="135"/>
      <c r="UUT129" s="132"/>
      <c r="UUU129" s="132"/>
      <c r="UUV129" s="132"/>
      <c r="UUW129" s="132"/>
      <c r="UUX129" s="132"/>
      <c r="UUY129" s="132"/>
      <c r="UUZ129" s="132"/>
      <c r="UVA129" s="132"/>
      <c r="UVB129" s="132"/>
      <c r="UVC129" s="132"/>
      <c r="UVD129" s="132"/>
      <c r="UVE129" s="132"/>
      <c r="UVF129" s="132"/>
      <c r="UVG129" s="132"/>
      <c r="UVH129" s="132"/>
      <c r="UVI129" s="132"/>
      <c r="UVJ129" s="132"/>
      <c r="UVK129" s="135"/>
      <c r="UVL129" s="132"/>
      <c r="UVM129" s="132"/>
      <c r="UVN129" s="132"/>
      <c r="UVO129" s="132"/>
      <c r="UVP129" s="132"/>
      <c r="UVQ129" s="132"/>
      <c r="UVR129" s="132"/>
      <c r="UVS129" s="132"/>
      <c r="UVT129" s="132"/>
      <c r="UVU129" s="132"/>
      <c r="UVV129" s="132"/>
      <c r="UVW129" s="132"/>
      <c r="UVX129" s="132"/>
      <c r="UVY129" s="132"/>
      <c r="UVZ129" s="132"/>
      <c r="UWA129" s="132"/>
      <c r="UWB129" s="132"/>
      <c r="UWC129" s="135"/>
      <c r="UWD129" s="132"/>
      <c r="UWE129" s="132"/>
      <c r="UWF129" s="132"/>
      <c r="UWG129" s="132"/>
      <c r="UWH129" s="132"/>
      <c r="UWI129" s="132"/>
      <c r="UWJ129" s="132"/>
      <c r="UWK129" s="132"/>
      <c r="UWL129" s="132"/>
      <c r="UWM129" s="132"/>
      <c r="UWN129" s="132"/>
      <c r="UWO129" s="132"/>
      <c r="UWP129" s="132"/>
      <c r="UWQ129" s="132"/>
      <c r="UWR129" s="132"/>
      <c r="UWS129" s="132"/>
      <c r="UWT129" s="132"/>
      <c r="UWU129" s="135"/>
      <c r="UWV129" s="132"/>
      <c r="UWW129" s="132"/>
      <c r="UWX129" s="132"/>
      <c r="UWY129" s="132"/>
      <c r="UWZ129" s="132"/>
      <c r="UXA129" s="132"/>
      <c r="UXB129" s="132"/>
      <c r="UXC129" s="132"/>
      <c r="UXD129" s="132"/>
      <c r="UXE129" s="132"/>
      <c r="UXF129" s="132"/>
      <c r="UXG129" s="132"/>
      <c r="UXH129" s="132"/>
      <c r="UXI129" s="132"/>
      <c r="UXJ129" s="132"/>
      <c r="UXK129" s="132"/>
      <c r="UXL129" s="132"/>
      <c r="UXM129" s="135"/>
      <c r="UXN129" s="132"/>
      <c r="UXO129" s="132"/>
      <c r="UXP129" s="132"/>
      <c r="UXQ129" s="132"/>
      <c r="UXR129" s="132"/>
      <c r="UXS129" s="132"/>
      <c r="UXT129" s="132"/>
      <c r="UXU129" s="132"/>
      <c r="UXV129" s="132"/>
      <c r="UXW129" s="132"/>
      <c r="UXX129" s="132"/>
      <c r="UXY129" s="132"/>
      <c r="UXZ129" s="132"/>
      <c r="UYA129" s="132"/>
      <c r="UYB129" s="132"/>
      <c r="UYC129" s="132"/>
      <c r="UYD129" s="132"/>
      <c r="UYE129" s="135"/>
      <c r="UYF129" s="132"/>
      <c r="UYG129" s="132"/>
      <c r="UYH129" s="132"/>
      <c r="UYI129" s="132"/>
      <c r="UYJ129" s="132"/>
      <c r="UYK129" s="132"/>
      <c r="UYL129" s="132"/>
      <c r="UYM129" s="132"/>
      <c r="UYN129" s="132"/>
      <c r="UYO129" s="132"/>
      <c r="UYP129" s="132"/>
      <c r="UYQ129" s="132"/>
      <c r="UYR129" s="132"/>
      <c r="UYS129" s="132"/>
      <c r="UYT129" s="132"/>
      <c r="UYU129" s="132"/>
      <c r="UYV129" s="132"/>
      <c r="UYW129" s="135"/>
      <c r="UYX129" s="132"/>
      <c r="UYY129" s="132"/>
      <c r="UYZ129" s="132"/>
      <c r="UZA129" s="132"/>
      <c r="UZB129" s="132"/>
      <c r="UZC129" s="132"/>
      <c r="UZD129" s="132"/>
      <c r="UZE129" s="132"/>
      <c r="UZF129" s="132"/>
      <c r="UZG129" s="132"/>
      <c r="UZH129" s="132"/>
      <c r="UZI129" s="132"/>
      <c r="UZJ129" s="132"/>
      <c r="UZK129" s="132"/>
      <c r="UZL129" s="132"/>
      <c r="UZM129" s="132"/>
      <c r="UZN129" s="132"/>
      <c r="UZO129" s="135"/>
      <c r="UZP129" s="132"/>
      <c r="UZQ129" s="132"/>
      <c r="UZR129" s="132"/>
      <c r="UZS129" s="132"/>
      <c r="UZT129" s="132"/>
      <c r="UZU129" s="132"/>
      <c r="UZV129" s="132"/>
      <c r="UZW129" s="132"/>
      <c r="UZX129" s="132"/>
      <c r="UZY129" s="132"/>
      <c r="UZZ129" s="132"/>
      <c r="VAA129" s="132"/>
      <c r="VAB129" s="132"/>
      <c r="VAC129" s="132"/>
      <c r="VAD129" s="132"/>
      <c r="VAE129" s="132"/>
      <c r="VAF129" s="132"/>
      <c r="VAG129" s="135"/>
      <c r="VAH129" s="132"/>
      <c r="VAI129" s="132"/>
      <c r="VAJ129" s="132"/>
      <c r="VAK129" s="132"/>
      <c r="VAL129" s="132"/>
      <c r="VAM129" s="132"/>
      <c r="VAN129" s="132"/>
      <c r="VAO129" s="132"/>
      <c r="VAP129" s="132"/>
      <c r="VAQ129" s="132"/>
      <c r="VAR129" s="132"/>
      <c r="VAS129" s="132"/>
      <c r="VAT129" s="132"/>
      <c r="VAU129" s="132"/>
      <c r="VAV129" s="132"/>
      <c r="VAW129" s="132"/>
      <c r="VAX129" s="132"/>
      <c r="VAY129" s="135"/>
      <c r="VAZ129" s="132"/>
      <c r="VBA129" s="132"/>
      <c r="VBB129" s="132"/>
      <c r="VBC129" s="132"/>
      <c r="VBD129" s="132"/>
      <c r="VBE129" s="132"/>
      <c r="VBF129" s="132"/>
      <c r="VBG129" s="132"/>
      <c r="VBH129" s="132"/>
      <c r="VBI129" s="132"/>
      <c r="VBJ129" s="132"/>
      <c r="VBK129" s="132"/>
      <c r="VBL129" s="132"/>
      <c r="VBM129" s="132"/>
      <c r="VBN129" s="132"/>
      <c r="VBO129" s="132"/>
      <c r="VBP129" s="132"/>
      <c r="VBQ129" s="135"/>
      <c r="VBR129" s="132"/>
      <c r="VBS129" s="132"/>
      <c r="VBT129" s="132"/>
      <c r="VBU129" s="132"/>
      <c r="VBV129" s="132"/>
      <c r="VBW129" s="132"/>
      <c r="VBX129" s="132"/>
      <c r="VBY129" s="132"/>
      <c r="VBZ129" s="132"/>
      <c r="VCA129" s="132"/>
      <c r="VCB129" s="132"/>
      <c r="VCC129" s="132"/>
      <c r="VCD129" s="132"/>
      <c r="VCE129" s="132"/>
      <c r="VCF129" s="132"/>
      <c r="VCG129" s="132"/>
      <c r="VCH129" s="132"/>
      <c r="VCI129" s="135"/>
      <c r="VCJ129" s="132"/>
      <c r="VCK129" s="132"/>
      <c r="VCL129" s="132"/>
      <c r="VCM129" s="132"/>
      <c r="VCN129" s="132"/>
      <c r="VCO129" s="132"/>
      <c r="VCP129" s="132"/>
      <c r="VCQ129" s="132"/>
      <c r="VCR129" s="132"/>
      <c r="VCS129" s="132"/>
      <c r="VCT129" s="132"/>
      <c r="VCU129" s="132"/>
      <c r="VCV129" s="132"/>
      <c r="VCW129" s="132"/>
      <c r="VCX129" s="132"/>
      <c r="VCY129" s="132"/>
      <c r="VCZ129" s="132"/>
      <c r="VDA129" s="135"/>
      <c r="VDB129" s="132"/>
      <c r="VDC129" s="132"/>
      <c r="VDD129" s="132"/>
      <c r="VDE129" s="132"/>
      <c r="VDF129" s="132"/>
      <c r="VDG129" s="132"/>
      <c r="VDH129" s="132"/>
      <c r="VDI129" s="132"/>
      <c r="VDJ129" s="132"/>
      <c r="VDK129" s="132"/>
      <c r="VDL129" s="132"/>
      <c r="VDM129" s="132"/>
      <c r="VDN129" s="132"/>
      <c r="VDO129" s="132"/>
      <c r="VDP129" s="132"/>
      <c r="VDQ129" s="132"/>
      <c r="VDR129" s="132"/>
      <c r="VDS129" s="135"/>
      <c r="VDT129" s="132"/>
      <c r="VDU129" s="132"/>
      <c r="VDV129" s="132"/>
      <c r="VDW129" s="132"/>
      <c r="VDX129" s="132"/>
      <c r="VDY129" s="132"/>
      <c r="VDZ129" s="132"/>
      <c r="VEA129" s="132"/>
      <c r="VEB129" s="132"/>
      <c r="VEC129" s="132"/>
      <c r="VED129" s="132"/>
      <c r="VEE129" s="132"/>
      <c r="VEF129" s="132"/>
      <c r="VEG129" s="132"/>
      <c r="VEH129" s="132"/>
      <c r="VEI129" s="132"/>
      <c r="VEJ129" s="132"/>
      <c r="VEK129" s="135"/>
      <c r="VEL129" s="132"/>
      <c r="VEM129" s="132"/>
      <c r="VEN129" s="132"/>
      <c r="VEO129" s="132"/>
      <c r="VEP129" s="132"/>
      <c r="VEQ129" s="132"/>
      <c r="VER129" s="132"/>
      <c r="VES129" s="132"/>
      <c r="VET129" s="132"/>
      <c r="VEU129" s="132"/>
      <c r="VEV129" s="132"/>
      <c r="VEW129" s="132"/>
      <c r="VEX129" s="132"/>
      <c r="VEY129" s="132"/>
      <c r="VEZ129" s="132"/>
      <c r="VFA129" s="132"/>
      <c r="VFB129" s="132"/>
      <c r="VFC129" s="135"/>
      <c r="VFD129" s="132"/>
      <c r="VFE129" s="132"/>
      <c r="VFF129" s="132"/>
      <c r="VFG129" s="132"/>
      <c r="VFH129" s="132"/>
      <c r="VFI129" s="132"/>
      <c r="VFJ129" s="132"/>
      <c r="VFK129" s="132"/>
      <c r="VFL129" s="132"/>
      <c r="VFM129" s="132"/>
      <c r="VFN129" s="132"/>
      <c r="VFO129" s="132"/>
      <c r="VFP129" s="132"/>
      <c r="VFQ129" s="132"/>
      <c r="VFR129" s="132"/>
      <c r="VFS129" s="132"/>
      <c r="VFT129" s="132"/>
      <c r="VFU129" s="135"/>
      <c r="VFV129" s="132"/>
      <c r="VFW129" s="132"/>
      <c r="VFX129" s="132"/>
      <c r="VFY129" s="132"/>
      <c r="VFZ129" s="132"/>
      <c r="VGA129" s="132"/>
      <c r="VGB129" s="132"/>
      <c r="VGC129" s="132"/>
      <c r="VGD129" s="132"/>
      <c r="VGE129" s="132"/>
      <c r="VGF129" s="132"/>
      <c r="VGG129" s="132"/>
      <c r="VGH129" s="132"/>
      <c r="VGI129" s="132"/>
      <c r="VGJ129" s="132"/>
      <c r="VGK129" s="132"/>
      <c r="VGL129" s="132"/>
      <c r="VGM129" s="135"/>
      <c r="VGN129" s="132"/>
      <c r="VGO129" s="132"/>
      <c r="VGP129" s="132"/>
      <c r="VGQ129" s="132"/>
      <c r="VGR129" s="132"/>
      <c r="VGS129" s="132"/>
      <c r="VGT129" s="132"/>
      <c r="VGU129" s="132"/>
      <c r="VGV129" s="132"/>
      <c r="VGW129" s="132"/>
      <c r="VGX129" s="132"/>
      <c r="VGY129" s="132"/>
      <c r="VGZ129" s="132"/>
      <c r="VHA129" s="132"/>
      <c r="VHB129" s="132"/>
      <c r="VHC129" s="132"/>
      <c r="VHD129" s="132"/>
      <c r="VHE129" s="135"/>
      <c r="VHF129" s="132"/>
      <c r="VHG129" s="132"/>
      <c r="VHH129" s="132"/>
      <c r="VHI129" s="132"/>
      <c r="VHJ129" s="132"/>
      <c r="VHK129" s="132"/>
      <c r="VHL129" s="132"/>
      <c r="VHM129" s="132"/>
      <c r="VHN129" s="132"/>
      <c r="VHO129" s="132"/>
      <c r="VHP129" s="132"/>
      <c r="VHQ129" s="132"/>
      <c r="VHR129" s="132"/>
      <c r="VHS129" s="132"/>
      <c r="VHT129" s="132"/>
      <c r="VHU129" s="132"/>
      <c r="VHV129" s="132"/>
      <c r="VHW129" s="135"/>
      <c r="VHX129" s="132"/>
      <c r="VHY129" s="132"/>
      <c r="VHZ129" s="132"/>
      <c r="VIA129" s="132"/>
      <c r="VIB129" s="132"/>
      <c r="VIC129" s="132"/>
      <c r="VID129" s="132"/>
      <c r="VIE129" s="132"/>
      <c r="VIF129" s="132"/>
      <c r="VIG129" s="132"/>
      <c r="VIH129" s="132"/>
      <c r="VII129" s="132"/>
      <c r="VIJ129" s="132"/>
      <c r="VIK129" s="132"/>
      <c r="VIL129" s="132"/>
      <c r="VIM129" s="132"/>
      <c r="VIN129" s="132"/>
      <c r="VIO129" s="135"/>
      <c r="VIP129" s="132"/>
      <c r="VIQ129" s="132"/>
      <c r="VIR129" s="132"/>
      <c r="VIS129" s="132"/>
      <c r="VIT129" s="132"/>
      <c r="VIU129" s="132"/>
      <c r="VIV129" s="132"/>
      <c r="VIW129" s="132"/>
      <c r="VIX129" s="132"/>
      <c r="VIY129" s="132"/>
      <c r="VIZ129" s="132"/>
      <c r="VJA129" s="132"/>
      <c r="VJB129" s="132"/>
      <c r="VJC129" s="132"/>
      <c r="VJD129" s="132"/>
      <c r="VJE129" s="132"/>
      <c r="VJF129" s="132"/>
      <c r="VJG129" s="135"/>
      <c r="VJH129" s="132"/>
      <c r="VJI129" s="132"/>
      <c r="VJJ129" s="132"/>
      <c r="VJK129" s="132"/>
      <c r="VJL129" s="132"/>
      <c r="VJM129" s="132"/>
      <c r="VJN129" s="132"/>
      <c r="VJO129" s="132"/>
      <c r="VJP129" s="132"/>
      <c r="VJQ129" s="132"/>
      <c r="VJR129" s="132"/>
      <c r="VJS129" s="132"/>
      <c r="VJT129" s="132"/>
      <c r="VJU129" s="132"/>
      <c r="VJV129" s="132"/>
      <c r="VJW129" s="132"/>
      <c r="VJX129" s="132"/>
      <c r="VJY129" s="135"/>
      <c r="VJZ129" s="132"/>
      <c r="VKA129" s="132"/>
      <c r="VKB129" s="132"/>
      <c r="VKC129" s="132"/>
      <c r="VKD129" s="132"/>
      <c r="VKE129" s="132"/>
      <c r="VKF129" s="132"/>
      <c r="VKG129" s="132"/>
      <c r="VKH129" s="132"/>
      <c r="VKI129" s="132"/>
      <c r="VKJ129" s="132"/>
      <c r="VKK129" s="132"/>
      <c r="VKL129" s="132"/>
      <c r="VKM129" s="132"/>
      <c r="VKN129" s="132"/>
      <c r="VKO129" s="132"/>
      <c r="VKP129" s="132"/>
      <c r="VKQ129" s="135"/>
      <c r="VKR129" s="132"/>
      <c r="VKS129" s="132"/>
      <c r="VKT129" s="132"/>
      <c r="VKU129" s="132"/>
      <c r="VKV129" s="132"/>
      <c r="VKW129" s="132"/>
      <c r="VKX129" s="132"/>
      <c r="VKY129" s="132"/>
      <c r="VKZ129" s="132"/>
      <c r="VLA129" s="132"/>
      <c r="VLB129" s="132"/>
      <c r="VLC129" s="132"/>
      <c r="VLD129" s="132"/>
      <c r="VLE129" s="132"/>
      <c r="VLF129" s="132"/>
      <c r="VLG129" s="132"/>
      <c r="VLH129" s="132"/>
      <c r="VLI129" s="135"/>
      <c r="VLJ129" s="132"/>
      <c r="VLK129" s="132"/>
      <c r="VLL129" s="132"/>
      <c r="VLM129" s="132"/>
      <c r="VLN129" s="132"/>
      <c r="VLO129" s="132"/>
      <c r="VLP129" s="132"/>
      <c r="VLQ129" s="132"/>
      <c r="VLR129" s="132"/>
      <c r="VLS129" s="132"/>
      <c r="VLT129" s="132"/>
      <c r="VLU129" s="132"/>
      <c r="VLV129" s="132"/>
      <c r="VLW129" s="132"/>
      <c r="VLX129" s="132"/>
      <c r="VLY129" s="132"/>
      <c r="VLZ129" s="132"/>
      <c r="VMA129" s="135"/>
      <c r="VMB129" s="132"/>
      <c r="VMC129" s="132"/>
      <c r="VMD129" s="132"/>
      <c r="VME129" s="132"/>
      <c r="VMF129" s="132"/>
      <c r="VMG129" s="132"/>
      <c r="VMH129" s="132"/>
      <c r="VMI129" s="132"/>
      <c r="VMJ129" s="132"/>
      <c r="VMK129" s="132"/>
      <c r="VML129" s="132"/>
      <c r="VMM129" s="132"/>
      <c r="VMN129" s="132"/>
      <c r="VMO129" s="132"/>
      <c r="VMP129" s="132"/>
      <c r="VMQ129" s="132"/>
      <c r="VMR129" s="132"/>
      <c r="VMS129" s="135"/>
      <c r="VMT129" s="132"/>
      <c r="VMU129" s="132"/>
      <c r="VMV129" s="132"/>
      <c r="VMW129" s="132"/>
      <c r="VMX129" s="132"/>
      <c r="VMY129" s="132"/>
      <c r="VMZ129" s="132"/>
      <c r="VNA129" s="132"/>
      <c r="VNB129" s="132"/>
      <c r="VNC129" s="132"/>
      <c r="VND129" s="132"/>
      <c r="VNE129" s="132"/>
      <c r="VNF129" s="132"/>
      <c r="VNG129" s="132"/>
      <c r="VNH129" s="132"/>
      <c r="VNI129" s="132"/>
      <c r="VNJ129" s="132"/>
      <c r="VNK129" s="135"/>
      <c r="VNL129" s="132"/>
      <c r="VNM129" s="132"/>
      <c r="VNN129" s="132"/>
      <c r="VNO129" s="132"/>
      <c r="VNP129" s="132"/>
      <c r="VNQ129" s="132"/>
      <c r="VNR129" s="132"/>
      <c r="VNS129" s="132"/>
      <c r="VNT129" s="132"/>
      <c r="VNU129" s="132"/>
      <c r="VNV129" s="132"/>
      <c r="VNW129" s="132"/>
      <c r="VNX129" s="132"/>
      <c r="VNY129" s="132"/>
      <c r="VNZ129" s="132"/>
      <c r="VOA129" s="132"/>
      <c r="VOB129" s="132"/>
      <c r="VOC129" s="135"/>
      <c r="VOD129" s="132"/>
      <c r="VOE129" s="132"/>
      <c r="VOF129" s="132"/>
      <c r="VOG129" s="132"/>
      <c r="VOH129" s="132"/>
      <c r="VOI129" s="132"/>
      <c r="VOJ129" s="132"/>
      <c r="VOK129" s="132"/>
      <c r="VOL129" s="132"/>
      <c r="VOM129" s="132"/>
      <c r="VON129" s="132"/>
      <c r="VOO129" s="132"/>
      <c r="VOP129" s="132"/>
      <c r="VOQ129" s="132"/>
      <c r="VOR129" s="132"/>
      <c r="VOS129" s="132"/>
      <c r="VOT129" s="132"/>
      <c r="VOU129" s="135"/>
      <c r="VOV129" s="132"/>
      <c r="VOW129" s="132"/>
      <c r="VOX129" s="132"/>
      <c r="VOY129" s="132"/>
      <c r="VOZ129" s="132"/>
      <c r="VPA129" s="132"/>
      <c r="VPB129" s="132"/>
      <c r="VPC129" s="132"/>
      <c r="VPD129" s="132"/>
      <c r="VPE129" s="132"/>
      <c r="VPF129" s="132"/>
      <c r="VPG129" s="132"/>
      <c r="VPH129" s="132"/>
      <c r="VPI129" s="132"/>
      <c r="VPJ129" s="132"/>
      <c r="VPK129" s="132"/>
      <c r="VPL129" s="132"/>
      <c r="VPM129" s="135"/>
      <c r="VPN129" s="132"/>
      <c r="VPO129" s="132"/>
      <c r="VPP129" s="132"/>
      <c r="VPQ129" s="132"/>
      <c r="VPR129" s="132"/>
      <c r="VPS129" s="132"/>
      <c r="VPT129" s="132"/>
      <c r="VPU129" s="132"/>
      <c r="VPV129" s="132"/>
      <c r="VPW129" s="132"/>
      <c r="VPX129" s="132"/>
      <c r="VPY129" s="132"/>
      <c r="VPZ129" s="132"/>
      <c r="VQA129" s="132"/>
      <c r="VQB129" s="132"/>
      <c r="VQC129" s="132"/>
      <c r="VQD129" s="132"/>
      <c r="VQE129" s="135"/>
      <c r="VQF129" s="132"/>
      <c r="VQG129" s="132"/>
      <c r="VQH129" s="132"/>
      <c r="VQI129" s="132"/>
      <c r="VQJ129" s="132"/>
      <c r="VQK129" s="132"/>
      <c r="VQL129" s="132"/>
      <c r="VQM129" s="132"/>
      <c r="VQN129" s="132"/>
      <c r="VQO129" s="132"/>
      <c r="VQP129" s="132"/>
      <c r="VQQ129" s="132"/>
      <c r="VQR129" s="132"/>
      <c r="VQS129" s="132"/>
      <c r="VQT129" s="132"/>
      <c r="VQU129" s="132"/>
      <c r="VQV129" s="132"/>
      <c r="VQW129" s="135"/>
      <c r="VQX129" s="132"/>
      <c r="VQY129" s="132"/>
      <c r="VQZ129" s="132"/>
      <c r="VRA129" s="132"/>
      <c r="VRB129" s="132"/>
      <c r="VRC129" s="132"/>
      <c r="VRD129" s="132"/>
      <c r="VRE129" s="132"/>
      <c r="VRF129" s="132"/>
      <c r="VRG129" s="132"/>
      <c r="VRH129" s="132"/>
      <c r="VRI129" s="132"/>
      <c r="VRJ129" s="132"/>
      <c r="VRK129" s="132"/>
      <c r="VRL129" s="132"/>
      <c r="VRM129" s="132"/>
      <c r="VRN129" s="132"/>
      <c r="VRO129" s="135"/>
      <c r="VRP129" s="132"/>
      <c r="VRQ129" s="132"/>
      <c r="VRR129" s="132"/>
      <c r="VRS129" s="132"/>
      <c r="VRT129" s="132"/>
      <c r="VRU129" s="132"/>
      <c r="VRV129" s="132"/>
      <c r="VRW129" s="132"/>
      <c r="VRX129" s="132"/>
      <c r="VRY129" s="132"/>
      <c r="VRZ129" s="132"/>
      <c r="VSA129" s="132"/>
      <c r="VSB129" s="132"/>
      <c r="VSC129" s="132"/>
      <c r="VSD129" s="132"/>
      <c r="VSE129" s="132"/>
      <c r="VSF129" s="132"/>
      <c r="VSG129" s="135"/>
      <c r="VSH129" s="132"/>
      <c r="VSI129" s="132"/>
      <c r="VSJ129" s="132"/>
      <c r="VSK129" s="132"/>
      <c r="VSL129" s="132"/>
      <c r="VSM129" s="132"/>
      <c r="VSN129" s="132"/>
      <c r="VSO129" s="132"/>
      <c r="VSP129" s="132"/>
      <c r="VSQ129" s="132"/>
      <c r="VSR129" s="132"/>
      <c r="VSS129" s="132"/>
      <c r="VST129" s="132"/>
      <c r="VSU129" s="132"/>
      <c r="VSV129" s="132"/>
      <c r="VSW129" s="132"/>
      <c r="VSX129" s="132"/>
      <c r="VSY129" s="135"/>
      <c r="VSZ129" s="132"/>
      <c r="VTA129" s="132"/>
      <c r="VTB129" s="132"/>
      <c r="VTC129" s="132"/>
      <c r="VTD129" s="132"/>
      <c r="VTE129" s="132"/>
      <c r="VTF129" s="132"/>
      <c r="VTG129" s="132"/>
      <c r="VTH129" s="132"/>
      <c r="VTI129" s="132"/>
      <c r="VTJ129" s="132"/>
      <c r="VTK129" s="132"/>
      <c r="VTL129" s="132"/>
      <c r="VTM129" s="132"/>
      <c r="VTN129" s="132"/>
      <c r="VTO129" s="132"/>
      <c r="VTP129" s="132"/>
      <c r="VTQ129" s="135"/>
      <c r="VTR129" s="132"/>
      <c r="VTS129" s="132"/>
      <c r="VTT129" s="132"/>
      <c r="VTU129" s="132"/>
      <c r="VTV129" s="132"/>
      <c r="VTW129" s="132"/>
      <c r="VTX129" s="132"/>
      <c r="VTY129" s="132"/>
      <c r="VTZ129" s="132"/>
      <c r="VUA129" s="132"/>
      <c r="VUB129" s="132"/>
      <c r="VUC129" s="132"/>
      <c r="VUD129" s="132"/>
      <c r="VUE129" s="132"/>
      <c r="VUF129" s="132"/>
      <c r="VUG129" s="132"/>
      <c r="VUH129" s="132"/>
      <c r="VUI129" s="135"/>
      <c r="VUJ129" s="132"/>
      <c r="VUK129" s="132"/>
      <c r="VUL129" s="132"/>
      <c r="VUM129" s="132"/>
      <c r="VUN129" s="132"/>
      <c r="VUO129" s="132"/>
      <c r="VUP129" s="132"/>
      <c r="VUQ129" s="132"/>
      <c r="VUR129" s="132"/>
      <c r="VUS129" s="132"/>
      <c r="VUT129" s="132"/>
      <c r="VUU129" s="132"/>
      <c r="VUV129" s="132"/>
      <c r="VUW129" s="132"/>
      <c r="VUX129" s="132"/>
      <c r="VUY129" s="132"/>
      <c r="VUZ129" s="132"/>
      <c r="VVA129" s="135"/>
      <c r="VVB129" s="132"/>
      <c r="VVC129" s="132"/>
      <c r="VVD129" s="132"/>
      <c r="VVE129" s="132"/>
      <c r="VVF129" s="132"/>
      <c r="VVG129" s="132"/>
      <c r="VVH129" s="132"/>
      <c r="VVI129" s="132"/>
      <c r="VVJ129" s="132"/>
      <c r="VVK129" s="132"/>
      <c r="VVL129" s="132"/>
      <c r="VVM129" s="132"/>
      <c r="VVN129" s="132"/>
      <c r="VVO129" s="132"/>
      <c r="VVP129" s="132"/>
      <c r="VVQ129" s="132"/>
      <c r="VVR129" s="132"/>
      <c r="VVS129" s="135"/>
      <c r="VVT129" s="132"/>
      <c r="VVU129" s="132"/>
      <c r="VVV129" s="132"/>
      <c r="VVW129" s="132"/>
      <c r="VVX129" s="132"/>
      <c r="VVY129" s="132"/>
      <c r="VVZ129" s="132"/>
      <c r="VWA129" s="132"/>
      <c r="VWB129" s="132"/>
      <c r="VWC129" s="132"/>
      <c r="VWD129" s="132"/>
      <c r="VWE129" s="132"/>
      <c r="VWF129" s="132"/>
      <c r="VWG129" s="132"/>
      <c r="VWH129" s="132"/>
      <c r="VWI129" s="132"/>
      <c r="VWJ129" s="132"/>
      <c r="VWK129" s="135"/>
      <c r="VWL129" s="132"/>
      <c r="VWM129" s="132"/>
      <c r="VWN129" s="132"/>
      <c r="VWO129" s="132"/>
      <c r="VWP129" s="132"/>
      <c r="VWQ129" s="132"/>
      <c r="VWR129" s="132"/>
      <c r="VWS129" s="132"/>
      <c r="VWT129" s="132"/>
      <c r="VWU129" s="132"/>
      <c r="VWV129" s="132"/>
      <c r="VWW129" s="132"/>
      <c r="VWX129" s="132"/>
      <c r="VWY129" s="132"/>
      <c r="VWZ129" s="132"/>
      <c r="VXA129" s="132"/>
      <c r="VXB129" s="132"/>
      <c r="VXC129" s="135"/>
      <c r="VXD129" s="132"/>
      <c r="VXE129" s="132"/>
      <c r="VXF129" s="132"/>
      <c r="VXG129" s="132"/>
      <c r="VXH129" s="132"/>
      <c r="VXI129" s="132"/>
      <c r="VXJ129" s="132"/>
      <c r="VXK129" s="132"/>
      <c r="VXL129" s="132"/>
      <c r="VXM129" s="132"/>
      <c r="VXN129" s="132"/>
      <c r="VXO129" s="132"/>
      <c r="VXP129" s="132"/>
      <c r="VXQ129" s="132"/>
      <c r="VXR129" s="132"/>
      <c r="VXS129" s="132"/>
      <c r="VXT129" s="132"/>
      <c r="VXU129" s="135"/>
      <c r="VXV129" s="132"/>
      <c r="VXW129" s="132"/>
      <c r="VXX129" s="132"/>
      <c r="VXY129" s="132"/>
      <c r="VXZ129" s="132"/>
      <c r="VYA129" s="132"/>
      <c r="VYB129" s="132"/>
      <c r="VYC129" s="132"/>
      <c r="VYD129" s="132"/>
      <c r="VYE129" s="132"/>
      <c r="VYF129" s="132"/>
      <c r="VYG129" s="132"/>
      <c r="VYH129" s="132"/>
      <c r="VYI129" s="132"/>
      <c r="VYJ129" s="132"/>
      <c r="VYK129" s="132"/>
      <c r="VYL129" s="132"/>
      <c r="VYM129" s="135"/>
      <c r="VYN129" s="132"/>
      <c r="VYO129" s="132"/>
      <c r="VYP129" s="132"/>
      <c r="VYQ129" s="132"/>
      <c r="VYR129" s="132"/>
      <c r="VYS129" s="132"/>
      <c r="VYT129" s="132"/>
      <c r="VYU129" s="132"/>
      <c r="VYV129" s="132"/>
      <c r="VYW129" s="132"/>
      <c r="VYX129" s="132"/>
      <c r="VYY129" s="132"/>
      <c r="VYZ129" s="132"/>
      <c r="VZA129" s="132"/>
      <c r="VZB129" s="132"/>
      <c r="VZC129" s="132"/>
      <c r="VZD129" s="132"/>
      <c r="VZE129" s="135"/>
      <c r="VZF129" s="132"/>
      <c r="VZG129" s="132"/>
      <c r="VZH129" s="132"/>
      <c r="VZI129" s="132"/>
      <c r="VZJ129" s="132"/>
      <c r="VZK129" s="132"/>
      <c r="VZL129" s="132"/>
      <c r="VZM129" s="132"/>
      <c r="VZN129" s="132"/>
      <c r="VZO129" s="132"/>
      <c r="VZP129" s="132"/>
      <c r="VZQ129" s="132"/>
      <c r="VZR129" s="132"/>
      <c r="VZS129" s="132"/>
      <c r="VZT129" s="132"/>
      <c r="VZU129" s="132"/>
      <c r="VZV129" s="132"/>
      <c r="VZW129" s="135"/>
      <c r="VZX129" s="132"/>
      <c r="VZY129" s="132"/>
      <c r="VZZ129" s="132"/>
      <c r="WAA129" s="132"/>
      <c r="WAB129" s="132"/>
      <c r="WAC129" s="132"/>
      <c r="WAD129" s="132"/>
      <c r="WAE129" s="132"/>
      <c r="WAF129" s="132"/>
      <c r="WAG129" s="132"/>
      <c r="WAH129" s="132"/>
      <c r="WAI129" s="132"/>
      <c r="WAJ129" s="132"/>
      <c r="WAK129" s="132"/>
      <c r="WAL129" s="132"/>
      <c r="WAM129" s="132"/>
      <c r="WAN129" s="132"/>
      <c r="WAO129" s="135"/>
      <c r="WAP129" s="132"/>
      <c r="WAQ129" s="132"/>
      <c r="WAR129" s="132"/>
      <c r="WAS129" s="132"/>
      <c r="WAT129" s="132"/>
      <c r="WAU129" s="132"/>
      <c r="WAV129" s="132"/>
      <c r="WAW129" s="132"/>
      <c r="WAX129" s="132"/>
      <c r="WAY129" s="132"/>
      <c r="WAZ129" s="132"/>
      <c r="WBA129" s="132"/>
      <c r="WBB129" s="132"/>
      <c r="WBC129" s="132"/>
      <c r="WBD129" s="132"/>
      <c r="WBE129" s="132"/>
      <c r="WBF129" s="132"/>
      <c r="WBG129" s="135"/>
      <c r="WBH129" s="132"/>
      <c r="WBI129" s="132"/>
      <c r="WBJ129" s="132"/>
      <c r="WBK129" s="132"/>
      <c r="WBL129" s="132"/>
      <c r="WBM129" s="132"/>
      <c r="WBN129" s="132"/>
      <c r="WBO129" s="132"/>
      <c r="WBP129" s="132"/>
      <c r="WBQ129" s="132"/>
      <c r="WBR129" s="132"/>
      <c r="WBS129" s="132"/>
      <c r="WBT129" s="132"/>
      <c r="WBU129" s="132"/>
      <c r="WBV129" s="132"/>
      <c r="WBW129" s="132"/>
      <c r="WBX129" s="132"/>
      <c r="WBY129" s="135"/>
      <c r="WBZ129" s="132"/>
      <c r="WCA129" s="132"/>
      <c r="WCB129" s="132"/>
      <c r="WCC129" s="132"/>
      <c r="WCD129" s="132"/>
      <c r="WCE129" s="132"/>
      <c r="WCF129" s="132"/>
      <c r="WCG129" s="132"/>
      <c r="WCH129" s="132"/>
      <c r="WCI129" s="132"/>
      <c r="WCJ129" s="132"/>
      <c r="WCK129" s="132"/>
      <c r="WCL129" s="132"/>
      <c r="WCM129" s="132"/>
      <c r="WCN129" s="132"/>
      <c r="WCO129" s="132"/>
      <c r="WCP129" s="132"/>
      <c r="WCQ129" s="135"/>
      <c r="WCR129" s="132"/>
      <c r="WCS129" s="132"/>
      <c r="WCT129" s="132"/>
      <c r="WCU129" s="132"/>
      <c r="WCV129" s="132"/>
      <c r="WCW129" s="132"/>
      <c r="WCX129" s="132"/>
      <c r="WCY129" s="132"/>
      <c r="WCZ129" s="132"/>
      <c r="WDA129" s="132"/>
      <c r="WDB129" s="132"/>
      <c r="WDC129" s="132"/>
      <c r="WDD129" s="132"/>
      <c r="WDE129" s="132"/>
      <c r="WDF129" s="132"/>
      <c r="WDG129" s="132"/>
      <c r="WDH129" s="132"/>
      <c r="WDI129" s="135"/>
      <c r="WDJ129" s="132"/>
      <c r="WDK129" s="132"/>
      <c r="WDL129" s="132"/>
      <c r="WDM129" s="132"/>
      <c r="WDN129" s="132"/>
      <c r="WDO129" s="132"/>
      <c r="WDP129" s="132"/>
      <c r="WDQ129" s="132"/>
      <c r="WDR129" s="132"/>
      <c r="WDS129" s="132"/>
      <c r="WDT129" s="132"/>
      <c r="WDU129" s="132"/>
      <c r="WDV129" s="132"/>
      <c r="WDW129" s="132"/>
      <c r="WDX129" s="132"/>
      <c r="WDY129" s="132"/>
      <c r="WDZ129" s="132"/>
      <c r="WEA129" s="135"/>
      <c r="WEB129" s="132"/>
      <c r="WEC129" s="132"/>
      <c r="WED129" s="132"/>
      <c r="WEE129" s="132"/>
      <c r="WEF129" s="132"/>
      <c r="WEG129" s="132"/>
      <c r="WEH129" s="132"/>
      <c r="WEI129" s="132"/>
      <c r="WEJ129" s="132"/>
      <c r="WEK129" s="132"/>
      <c r="WEL129" s="132"/>
      <c r="WEM129" s="132"/>
      <c r="WEN129" s="132"/>
      <c r="WEO129" s="132"/>
      <c r="WEP129" s="132"/>
      <c r="WEQ129" s="132"/>
      <c r="WER129" s="132"/>
      <c r="WES129" s="135"/>
      <c r="WET129" s="132"/>
      <c r="WEU129" s="132"/>
      <c r="WEV129" s="132"/>
      <c r="WEW129" s="132"/>
      <c r="WEX129" s="132"/>
      <c r="WEY129" s="132"/>
      <c r="WEZ129" s="132"/>
      <c r="WFA129" s="132"/>
      <c r="WFB129" s="132"/>
      <c r="WFC129" s="132"/>
      <c r="WFD129" s="132"/>
      <c r="WFE129" s="132"/>
      <c r="WFF129" s="132"/>
      <c r="WFG129" s="132"/>
      <c r="WFH129" s="132"/>
      <c r="WFI129" s="132"/>
      <c r="WFJ129" s="132"/>
      <c r="WFK129" s="135"/>
      <c r="WFL129" s="132"/>
      <c r="WFM129" s="132"/>
      <c r="WFN129" s="132"/>
      <c r="WFO129" s="132"/>
      <c r="WFP129" s="132"/>
      <c r="WFQ129" s="132"/>
      <c r="WFR129" s="132"/>
      <c r="WFS129" s="132"/>
      <c r="WFT129" s="132"/>
      <c r="WFU129" s="132"/>
      <c r="WFV129" s="132"/>
      <c r="WFW129" s="132"/>
      <c r="WFX129" s="132"/>
      <c r="WFY129" s="132"/>
      <c r="WFZ129" s="132"/>
      <c r="WGA129" s="132"/>
      <c r="WGB129" s="132"/>
      <c r="WGC129" s="135"/>
      <c r="WGD129" s="132"/>
      <c r="WGE129" s="132"/>
      <c r="WGF129" s="132"/>
      <c r="WGG129" s="132"/>
      <c r="WGH129" s="132"/>
      <c r="WGI129" s="132"/>
      <c r="WGJ129" s="132"/>
      <c r="WGK129" s="132"/>
      <c r="WGL129" s="132"/>
      <c r="WGM129" s="132"/>
      <c r="WGN129" s="132"/>
      <c r="WGO129" s="132"/>
      <c r="WGP129" s="132"/>
      <c r="WGQ129" s="132"/>
      <c r="WGR129" s="132"/>
      <c r="WGS129" s="132"/>
      <c r="WGT129" s="132"/>
      <c r="WGU129" s="135"/>
      <c r="WGV129" s="132"/>
      <c r="WGW129" s="132"/>
      <c r="WGX129" s="132"/>
      <c r="WGY129" s="132"/>
      <c r="WGZ129" s="132"/>
      <c r="WHA129" s="132"/>
      <c r="WHB129" s="132"/>
      <c r="WHC129" s="132"/>
      <c r="WHD129" s="132"/>
      <c r="WHE129" s="132"/>
      <c r="WHF129" s="132"/>
      <c r="WHG129" s="132"/>
      <c r="WHH129" s="132"/>
      <c r="WHI129" s="132"/>
      <c r="WHJ129" s="132"/>
      <c r="WHK129" s="132"/>
      <c r="WHL129" s="132"/>
      <c r="WHM129" s="135"/>
      <c r="WHN129" s="132"/>
      <c r="WHO129" s="132"/>
      <c r="WHP129" s="132"/>
      <c r="WHQ129" s="132"/>
      <c r="WHR129" s="132"/>
      <c r="WHS129" s="132"/>
      <c r="WHT129" s="132"/>
      <c r="WHU129" s="132"/>
      <c r="WHV129" s="132"/>
      <c r="WHW129" s="132"/>
      <c r="WHX129" s="132"/>
      <c r="WHY129" s="132"/>
      <c r="WHZ129" s="132"/>
      <c r="WIA129" s="132"/>
      <c r="WIB129" s="132"/>
      <c r="WIC129" s="132"/>
      <c r="WID129" s="132"/>
      <c r="WIE129" s="135"/>
      <c r="WIF129" s="132"/>
      <c r="WIG129" s="132"/>
      <c r="WIH129" s="132"/>
      <c r="WII129" s="132"/>
      <c r="WIJ129" s="132"/>
      <c r="WIK129" s="132"/>
      <c r="WIL129" s="132"/>
      <c r="WIM129" s="132"/>
      <c r="WIN129" s="132"/>
      <c r="WIO129" s="132"/>
      <c r="WIP129" s="132"/>
      <c r="WIQ129" s="132"/>
      <c r="WIR129" s="132"/>
      <c r="WIS129" s="132"/>
      <c r="WIT129" s="132"/>
      <c r="WIU129" s="132"/>
      <c r="WIV129" s="132"/>
      <c r="WIW129" s="135"/>
      <c r="WIX129" s="132"/>
      <c r="WIY129" s="132"/>
      <c r="WIZ129" s="132"/>
      <c r="WJA129" s="132"/>
      <c r="WJB129" s="132"/>
      <c r="WJC129" s="132"/>
      <c r="WJD129" s="132"/>
      <c r="WJE129" s="132"/>
      <c r="WJF129" s="132"/>
      <c r="WJG129" s="132"/>
      <c r="WJH129" s="132"/>
      <c r="WJI129" s="132"/>
      <c r="WJJ129" s="132"/>
      <c r="WJK129" s="132"/>
      <c r="WJL129" s="132"/>
      <c r="WJM129" s="132"/>
      <c r="WJN129" s="132"/>
      <c r="WJO129" s="135"/>
      <c r="WJP129" s="132"/>
      <c r="WJQ129" s="132"/>
      <c r="WJR129" s="132"/>
      <c r="WJS129" s="132"/>
      <c r="WJT129" s="132"/>
      <c r="WJU129" s="132"/>
      <c r="WJV129" s="132"/>
      <c r="WJW129" s="132"/>
      <c r="WJX129" s="132"/>
      <c r="WJY129" s="132"/>
      <c r="WJZ129" s="132"/>
      <c r="WKA129" s="132"/>
      <c r="WKB129" s="132"/>
      <c r="WKC129" s="132"/>
      <c r="WKD129" s="132"/>
      <c r="WKE129" s="132"/>
      <c r="WKF129" s="132"/>
      <c r="WKG129" s="135"/>
      <c r="WKH129" s="132"/>
      <c r="WKI129" s="132"/>
      <c r="WKJ129" s="132"/>
      <c r="WKK129" s="132"/>
      <c r="WKL129" s="132"/>
      <c r="WKM129" s="132"/>
      <c r="WKN129" s="132"/>
      <c r="WKO129" s="132"/>
      <c r="WKP129" s="132"/>
      <c r="WKQ129" s="132"/>
      <c r="WKR129" s="132"/>
      <c r="WKS129" s="132"/>
      <c r="WKT129" s="132"/>
      <c r="WKU129" s="132"/>
      <c r="WKV129" s="132"/>
      <c r="WKW129" s="132"/>
      <c r="WKX129" s="132"/>
      <c r="WKY129" s="135"/>
      <c r="WKZ129" s="132"/>
      <c r="WLA129" s="132"/>
      <c r="WLB129" s="132"/>
      <c r="WLC129" s="132"/>
      <c r="WLD129" s="132"/>
      <c r="WLE129" s="132"/>
      <c r="WLF129" s="132"/>
      <c r="WLG129" s="132"/>
      <c r="WLH129" s="132"/>
      <c r="WLI129" s="132"/>
      <c r="WLJ129" s="132"/>
      <c r="WLK129" s="132"/>
      <c r="WLL129" s="132"/>
      <c r="WLM129" s="132"/>
      <c r="WLN129" s="132"/>
      <c r="WLO129" s="132"/>
      <c r="WLP129" s="132"/>
      <c r="WLQ129" s="135"/>
      <c r="WLR129" s="132"/>
      <c r="WLS129" s="132"/>
      <c r="WLT129" s="132"/>
      <c r="WLU129" s="132"/>
      <c r="WLV129" s="132"/>
      <c r="WLW129" s="132"/>
      <c r="WLX129" s="132"/>
      <c r="WLY129" s="132"/>
      <c r="WLZ129" s="132"/>
      <c r="WMA129" s="132"/>
      <c r="WMB129" s="132"/>
      <c r="WMC129" s="132"/>
      <c r="WMD129" s="132"/>
      <c r="WME129" s="132"/>
      <c r="WMF129" s="132"/>
      <c r="WMG129" s="132"/>
      <c r="WMH129" s="132"/>
      <c r="WMI129" s="135"/>
      <c r="WMJ129" s="132"/>
      <c r="WMK129" s="132"/>
      <c r="WML129" s="132"/>
      <c r="WMM129" s="132"/>
      <c r="WMN129" s="132"/>
      <c r="WMO129" s="132"/>
      <c r="WMP129" s="132"/>
      <c r="WMQ129" s="132"/>
      <c r="WMR129" s="132"/>
      <c r="WMS129" s="132"/>
      <c r="WMT129" s="132"/>
      <c r="WMU129" s="132"/>
      <c r="WMV129" s="132"/>
      <c r="WMW129" s="132"/>
      <c r="WMX129" s="132"/>
      <c r="WMY129" s="132"/>
      <c r="WMZ129" s="132"/>
      <c r="WNA129" s="135"/>
      <c r="WNB129" s="132"/>
      <c r="WNC129" s="132"/>
      <c r="WND129" s="132"/>
      <c r="WNE129" s="132"/>
      <c r="WNF129" s="132"/>
      <c r="WNG129" s="132"/>
      <c r="WNH129" s="132"/>
      <c r="WNI129" s="132"/>
      <c r="WNJ129" s="132"/>
      <c r="WNK129" s="132"/>
      <c r="WNL129" s="132"/>
      <c r="WNM129" s="132"/>
      <c r="WNN129" s="132"/>
      <c r="WNO129" s="132"/>
      <c r="WNP129" s="132"/>
      <c r="WNQ129" s="132"/>
      <c r="WNR129" s="132"/>
      <c r="WNS129" s="135"/>
      <c r="WNT129" s="132"/>
      <c r="WNU129" s="132"/>
      <c r="WNV129" s="132"/>
      <c r="WNW129" s="132"/>
      <c r="WNX129" s="132"/>
      <c r="WNY129" s="132"/>
      <c r="WNZ129" s="132"/>
      <c r="WOA129" s="132"/>
      <c r="WOB129" s="132"/>
      <c r="WOC129" s="132"/>
      <c r="WOD129" s="132"/>
      <c r="WOE129" s="132"/>
      <c r="WOF129" s="132"/>
      <c r="WOG129" s="132"/>
      <c r="WOH129" s="132"/>
      <c r="WOI129" s="132"/>
      <c r="WOJ129" s="132"/>
      <c r="WOK129" s="135"/>
      <c r="WOL129" s="132"/>
      <c r="WOM129" s="132"/>
      <c r="WON129" s="132"/>
      <c r="WOO129" s="132"/>
      <c r="WOP129" s="132"/>
      <c r="WOQ129" s="132"/>
      <c r="WOR129" s="132"/>
      <c r="WOS129" s="132"/>
      <c r="WOT129" s="132"/>
      <c r="WOU129" s="132"/>
      <c r="WOV129" s="132"/>
      <c r="WOW129" s="132"/>
      <c r="WOX129" s="132"/>
      <c r="WOY129" s="132"/>
      <c r="WOZ129" s="132"/>
      <c r="WPA129" s="132"/>
      <c r="WPB129" s="132"/>
      <c r="WPC129" s="135"/>
      <c r="WPD129" s="132"/>
      <c r="WPE129" s="132"/>
      <c r="WPF129" s="132"/>
      <c r="WPG129" s="132"/>
      <c r="WPH129" s="132"/>
      <c r="WPI129" s="132"/>
      <c r="WPJ129" s="132"/>
      <c r="WPK129" s="132"/>
      <c r="WPL129" s="132"/>
      <c r="WPM129" s="132"/>
      <c r="WPN129" s="132"/>
      <c r="WPO129" s="132"/>
      <c r="WPP129" s="132"/>
      <c r="WPQ129" s="132"/>
      <c r="WPR129" s="132"/>
      <c r="WPS129" s="132"/>
      <c r="WPT129" s="132"/>
      <c r="WPU129" s="135"/>
      <c r="WPV129" s="132"/>
      <c r="WPW129" s="132"/>
      <c r="WPX129" s="132"/>
      <c r="WPY129" s="132"/>
      <c r="WPZ129" s="132"/>
      <c r="WQA129" s="132"/>
      <c r="WQB129" s="132"/>
      <c r="WQC129" s="132"/>
      <c r="WQD129" s="132"/>
      <c r="WQE129" s="132"/>
      <c r="WQF129" s="132"/>
      <c r="WQG129" s="132"/>
      <c r="WQH129" s="132"/>
      <c r="WQI129" s="132"/>
      <c r="WQJ129" s="132"/>
      <c r="WQK129" s="132"/>
      <c r="WQL129" s="132"/>
      <c r="WQM129" s="135"/>
      <c r="WQN129" s="132"/>
      <c r="WQO129" s="132"/>
      <c r="WQP129" s="132"/>
      <c r="WQQ129" s="132"/>
      <c r="WQR129" s="132"/>
      <c r="WQS129" s="132"/>
      <c r="WQT129" s="132"/>
      <c r="WQU129" s="132"/>
      <c r="WQV129" s="132"/>
      <c r="WQW129" s="132"/>
      <c r="WQX129" s="132"/>
      <c r="WQY129" s="132"/>
      <c r="WQZ129" s="132"/>
      <c r="WRA129" s="132"/>
      <c r="WRB129" s="132"/>
      <c r="WRC129" s="132"/>
      <c r="WRD129" s="132"/>
      <c r="WRE129" s="135"/>
      <c r="WRF129" s="132"/>
      <c r="WRG129" s="132"/>
      <c r="WRH129" s="132"/>
      <c r="WRI129" s="132"/>
      <c r="WRJ129" s="132"/>
      <c r="WRK129" s="132"/>
      <c r="WRL129" s="132"/>
      <c r="WRM129" s="132"/>
      <c r="WRN129" s="132"/>
      <c r="WRO129" s="132"/>
      <c r="WRP129" s="132"/>
      <c r="WRQ129" s="132"/>
      <c r="WRR129" s="132"/>
      <c r="WRS129" s="132"/>
      <c r="WRT129" s="132"/>
      <c r="WRU129" s="132"/>
      <c r="WRV129" s="132"/>
      <c r="WRW129" s="135"/>
      <c r="WRX129" s="132"/>
      <c r="WRY129" s="132"/>
      <c r="WRZ129" s="132"/>
      <c r="WSA129" s="132"/>
      <c r="WSB129" s="132"/>
      <c r="WSC129" s="132"/>
      <c r="WSD129" s="132"/>
      <c r="WSE129" s="132"/>
      <c r="WSF129" s="132"/>
      <c r="WSG129" s="132"/>
      <c r="WSH129" s="132"/>
      <c r="WSI129" s="132"/>
      <c r="WSJ129" s="132"/>
      <c r="WSK129" s="132"/>
      <c r="WSL129" s="132"/>
      <c r="WSM129" s="132"/>
      <c r="WSN129" s="132"/>
      <c r="WSO129" s="135"/>
      <c r="WSP129" s="132"/>
      <c r="WSQ129" s="132"/>
      <c r="WSR129" s="132"/>
      <c r="WSS129" s="132"/>
      <c r="WST129" s="132"/>
      <c r="WSU129" s="132"/>
      <c r="WSV129" s="132"/>
      <c r="WSW129" s="132"/>
      <c r="WSX129" s="132"/>
      <c r="WSY129" s="132"/>
      <c r="WSZ129" s="132"/>
      <c r="WTA129" s="132"/>
      <c r="WTB129" s="132"/>
      <c r="WTC129" s="132"/>
      <c r="WTD129" s="132"/>
      <c r="WTE129" s="132"/>
      <c r="WTF129" s="132"/>
      <c r="WTG129" s="135"/>
      <c r="WTH129" s="132"/>
      <c r="WTI129" s="132"/>
      <c r="WTJ129" s="132"/>
      <c r="WTK129" s="132"/>
      <c r="WTL129" s="132"/>
      <c r="WTM129" s="132"/>
      <c r="WTN129" s="132"/>
      <c r="WTO129" s="132"/>
      <c r="WTP129" s="132"/>
      <c r="WTQ129" s="132"/>
      <c r="WTR129" s="132"/>
      <c r="WTS129" s="132"/>
      <c r="WTT129" s="132"/>
      <c r="WTU129" s="132"/>
      <c r="WTV129" s="132"/>
      <c r="WTW129" s="132"/>
      <c r="WTX129" s="132"/>
      <c r="WTY129" s="135"/>
      <c r="WTZ129" s="132"/>
      <c r="WUA129" s="132"/>
      <c r="WUB129" s="132"/>
      <c r="WUC129" s="132"/>
      <c r="WUD129" s="132"/>
      <c r="WUE129" s="132"/>
      <c r="WUF129" s="132"/>
      <c r="WUG129" s="132"/>
      <c r="WUH129" s="132"/>
      <c r="WUI129" s="132"/>
      <c r="WUJ129" s="132"/>
      <c r="WUK129" s="132"/>
      <c r="WUL129" s="132"/>
      <c r="WUM129" s="132"/>
      <c r="WUN129" s="132"/>
      <c r="WUO129" s="132"/>
      <c r="WUP129" s="132"/>
      <c r="WUQ129" s="135"/>
      <c r="WUR129" s="132"/>
      <c r="WUS129" s="132"/>
      <c r="WUT129" s="132"/>
      <c r="WUU129" s="132"/>
      <c r="WUV129" s="132"/>
      <c r="WUW129" s="132"/>
      <c r="WUX129" s="132"/>
      <c r="WUY129" s="132"/>
      <c r="WUZ129" s="132"/>
      <c r="WVA129" s="132"/>
      <c r="WVB129" s="132"/>
      <c r="WVC129" s="132"/>
      <c r="WVD129" s="132"/>
      <c r="WVE129" s="132"/>
      <c r="WVF129" s="132"/>
      <c r="WVG129" s="132"/>
      <c r="WVH129" s="132"/>
      <c r="WVI129" s="135"/>
      <c r="WVJ129" s="132"/>
      <c r="WVK129" s="132"/>
      <c r="WVL129" s="132"/>
      <c r="WVM129" s="132"/>
      <c r="WVN129" s="132"/>
      <c r="WVO129" s="132"/>
      <c r="WVP129" s="132"/>
      <c r="WVQ129" s="132"/>
      <c r="WVR129" s="132"/>
      <c r="WVS129" s="132"/>
      <c r="WVT129" s="132"/>
      <c r="WVU129" s="132"/>
      <c r="WVV129" s="132"/>
      <c r="WVW129" s="132"/>
      <c r="WVX129" s="132"/>
      <c r="WVY129" s="132"/>
      <c r="WVZ129" s="132"/>
      <c r="WWA129" s="135"/>
      <c r="WWB129" s="132"/>
      <c r="WWC129" s="132"/>
      <c r="WWD129" s="132"/>
      <c r="WWE129" s="132"/>
      <c r="WWF129" s="132"/>
      <c r="WWG129" s="132"/>
      <c r="WWH129" s="132"/>
      <c r="WWI129" s="132"/>
      <c r="WWJ129" s="132"/>
      <c r="WWK129" s="132"/>
      <c r="WWL129" s="132"/>
      <c r="WWM129" s="132"/>
      <c r="WWN129" s="132"/>
      <c r="WWO129" s="132"/>
      <c r="WWP129" s="132"/>
      <c r="WWQ129" s="132"/>
      <c r="WWR129" s="132"/>
      <c r="WWS129" s="135"/>
      <c r="WWT129" s="132"/>
      <c r="WWU129" s="132"/>
      <c r="WWV129" s="132"/>
      <c r="WWW129" s="132"/>
      <c r="WWX129" s="132"/>
      <c r="WWY129" s="132"/>
      <c r="WWZ129" s="132"/>
      <c r="WXA129" s="132"/>
      <c r="WXB129" s="132"/>
      <c r="WXC129" s="132"/>
      <c r="WXD129" s="132"/>
      <c r="WXE129" s="132"/>
      <c r="WXF129" s="132"/>
      <c r="WXG129" s="132"/>
      <c r="WXH129" s="132"/>
      <c r="WXI129" s="132"/>
      <c r="WXJ129" s="132"/>
      <c r="WXK129" s="135"/>
      <c r="WXL129" s="132"/>
      <c r="WXM129" s="132"/>
      <c r="WXN129" s="132"/>
      <c r="WXO129" s="132"/>
      <c r="WXP129" s="132"/>
      <c r="WXQ129" s="132"/>
      <c r="WXR129" s="132"/>
      <c r="WXS129" s="132"/>
      <c r="WXT129" s="132"/>
      <c r="WXU129" s="132"/>
      <c r="WXV129" s="132"/>
      <c r="WXW129" s="132"/>
      <c r="WXX129" s="132"/>
      <c r="WXY129" s="132"/>
      <c r="WXZ129" s="132"/>
      <c r="WYA129" s="132"/>
      <c r="WYB129" s="132"/>
      <c r="WYC129" s="135"/>
      <c r="WYD129" s="132"/>
      <c r="WYE129" s="132"/>
      <c r="WYF129" s="132"/>
      <c r="WYG129" s="132"/>
      <c r="WYH129" s="132"/>
      <c r="WYI129" s="132"/>
      <c r="WYJ129" s="132"/>
      <c r="WYK129" s="132"/>
      <c r="WYL129" s="132"/>
      <c r="WYM129" s="132"/>
      <c r="WYN129" s="132"/>
      <c r="WYO129" s="132"/>
      <c r="WYP129" s="132"/>
      <c r="WYQ129" s="132"/>
      <c r="WYR129" s="132"/>
      <c r="WYS129" s="132"/>
      <c r="WYT129" s="132"/>
      <c r="WYU129" s="135"/>
      <c r="WYV129" s="132"/>
      <c r="WYW129" s="132"/>
      <c r="WYX129" s="132"/>
      <c r="WYY129" s="132"/>
      <c r="WYZ129" s="132"/>
      <c r="WZA129" s="132"/>
      <c r="WZB129" s="132"/>
      <c r="WZC129" s="132"/>
      <c r="WZD129" s="132"/>
      <c r="WZE129" s="132"/>
      <c r="WZF129" s="132"/>
      <c r="WZG129" s="132"/>
      <c r="WZH129" s="132"/>
      <c r="WZI129" s="132"/>
      <c r="WZJ129" s="132"/>
      <c r="WZK129" s="132"/>
      <c r="WZL129" s="132"/>
      <c r="WZM129" s="135"/>
      <c r="WZN129" s="132"/>
      <c r="WZO129" s="132"/>
      <c r="WZP129" s="132"/>
      <c r="WZQ129" s="132"/>
      <c r="WZR129" s="132"/>
      <c r="WZS129" s="132"/>
      <c r="WZT129" s="132"/>
      <c r="WZU129" s="132"/>
      <c r="WZV129" s="132"/>
      <c r="WZW129" s="132"/>
      <c r="WZX129" s="132"/>
      <c r="WZY129" s="132"/>
      <c r="WZZ129" s="132"/>
      <c r="XAA129" s="132"/>
      <c r="XAB129" s="132"/>
      <c r="XAC129" s="132"/>
      <c r="XAD129" s="132"/>
      <c r="XAE129" s="135"/>
      <c r="XAF129" s="132"/>
      <c r="XAG129" s="132"/>
      <c r="XAH129" s="132"/>
      <c r="XAI129" s="132"/>
      <c r="XAJ129" s="132"/>
      <c r="XAK129" s="132"/>
      <c r="XAL129" s="132"/>
      <c r="XAM129" s="132"/>
      <c r="XAN129" s="132"/>
      <c r="XAO129" s="132"/>
      <c r="XAP129" s="132"/>
      <c r="XAQ129" s="132"/>
      <c r="XAR129" s="132"/>
      <c r="XAS129" s="132"/>
      <c r="XAT129" s="132"/>
      <c r="XAU129" s="132"/>
      <c r="XAV129" s="132"/>
      <c r="XAW129" s="135"/>
      <c r="XAX129" s="132"/>
      <c r="XAY129" s="132"/>
      <c r="XAZ129" s="132"/>
      <c r="XBA129" s="132"/>
      <c r="XBB129" s="132"/>
      <c r="XBC129" s="132"/>
      <c r="XBD129" s="132"/>
      <c r="XBE129" s="132"/>
      <c r="XBF129" s="132"/>
      <c r="XBG129" s="132"/>
      <c r="XBH129" s="132"/>
      <c r="XBI129" s="132"/>
      <c r="XBJ129" s="132"/>
      <c r="XBK129" s="132"/>
      <c r="XBL129" s="132"/>
      <c r="XBM129" s="132"/>
      <c r="XBN129" s="132"/>
      <c r="XBO129" s="135"/>
      <c r="XBP129" s="132"/>
      <c r="XBQ129" s="132"/>
      <c r="XBR129" s="132"/>
      <c r="XBS129" s="132"/>
      <c r="XBT129" s="132"/>
      <c r="XBU129" s="132"/>
      <c r="XBV129" s="132"/>
      <c r="XBW129" s="132"/>
      <c r="XBX129" s="132"/>
      <c r="XBY129" s="132"/>
      <c r="XBZ129" s="132"/>
      <c r="XCA129" s="132"/>
      <c r="XCB129" s="132"/>
      <c r="XCC129" s="132"/>
      <c r="XCD129" s="132"/>
      <c r="XCE129" s="132"/>
      <c r="XCF129" s="132"/>
      <c r="XCG129" s="135"/>
      <c r="XCH129" s="132"/>
      <c r="XCI129" s="132"/>
      <c r="XCJ129" s="132"/>
      <c r="XCK129" s="132"/>
      <c r="XCL129" s="132"/>
      <c r="XCM129" s="132"/>
      <c r="XCN129" s="132"/>
      <c r="XCO129" s="132"/>
      <c r="XCP129" s="132"/>
      <c r="XCQ129" s="132"/>
      <c r="XCR129" s="132"/>
      <c r="XCS129" s="132"/>
      <c r="XCT129" s="132"/>
      <c r="XCU129" s="132"/>
      <c r="XCV129" s="132"/>
      <c r="XCW129" s="132"/>
      <c r="XCX129" s="132"/>
      <c r="XCY129" s="135"/>
      <c r="XCZ129" s="132"/>
      <c r="XDA129" s="132"/>
      <c r="XDB129" s="132"/>
      <c r="XDC129" s="132"/>
      <c r="XDD129" s="132"/>
      <c r="XDE129" s="132"/>
      <c r="XDF129" s="132"/>
      <c r="XDG129" s="132"/>
      <c r="XDH129" s="132"/>
      <c r="XDI129" s="132"/>
      <c r="XDJ129" s="132"/>
      <c r="XDK129" s="132"/>
      <c r="XDL129" s="132"/>
      <c r="XDM129" s="132"/>
      <c r="XDN129" s="132"/>
      <c r="XDO129" s="132"/>
      <c r="XDP129" s="132"/>
      <c r="XDQ129" s="135"/>
      <c r="XDR129" s="132"/>
      <c r="XDS129" s="132"/>
      <c r="XDT129" s="132"/>
      <c r="XDU129" s="132"/>
      <c r="XDV129" s="132"/>
      <c r="XDW129" s="132"/>
      <c r="XDX129" s="132"/>
      <c r="XDY129" s="132"/>
      <c r="XDZ129" s="132"/>
      <c r="XEA129" s="132"/>
      <c r="XEB129" s="132"/>
      <c r="XEC129" s="132"/>
      <c r="XED129" s="132"/>
      <c r="XEE129" s="132"/>
      <c r="XEF129" s="132"/>
      <c r="XEG129" s="132"/>
      <c r="XEH129" s="132"/>
      <c r="XEI129" s="135"/>
      <c r="XEJ129" s="132"/>
      <c r="XEK129" s="132"/>
      <c r="XEL129" s="132"/>
      <c r="XEM129" s="132"/>
      <c r="XEN129" s="132"/>
      <c r="XEO129" s="132"/>
      <c r="XEP129" s="132"/>
      <c r="XEQ129" s="132"/>
      <c r="XER129" s="132"/>
      <c r="XES129" s="132"/>
      <c r="XET129" s="132"/>
      <c r="XEU129" s="132"/>
      <c r="XEV129" s="132"/>
      <c r="XEW129" s="132"/>
      <c r="XEX129" s="132"/>
      <c r="XEY129" s="132"/>
      <c r="XEZ129" s="132"/>
      <c r="XFA129" s="135"/>
      <c r="XFB129" s="135"/>
      <c r="XFC129" s="135"/>
      <c r="XFD129" s="135"/>
    </row>
    <row r="130" spans="1:16384" x14ac:dyDescent="0.35">
      <c r="B130" t="s">
        <v>221</v>
      </c>
      <c r="C130" s="1" t="s">
        <v>222</v>
      </c>
      <c r="D130" s="1" t="s">
        <v>223</v>
      </c>
    </row>
    <row r="131" spans="1:16384" ht="15" thickBot="1" x14ac:dyDescent="0.4">
      <c r="E131" s="1" t="s">
        <v>213</v>
      </c>
      <c r="F131" s="1" t="s">
        <v>214</v>
      </c>
      <c r="G131" s="1">
        <v>0.75</v>
      </c>
    </row>
    <row r="132" spans="1:16384" ht="18.5" thickBot="1" x14ac:dyDescent="0.55000000000000004">
      <c r="B132" s="34" t="s">
        <v>81</v>
      </c>
      <c r="C132" s="24">
        <f>_xlfn.XLOOKUP(B132,$C$124:$R$124,$C$125:$R$125,,0)</f>
        <v>0.78725143049846957</v>
      </c>
      <c r="D132" s="1" t="str">
        <f>_xlfn.XLOOKUP(C132,$G$131:$G$138,$F$131:$F$138,,-1)</f>
        <v>strong positive</v>
      </c>
      <c r="F132" s="1" t="s">
        <v>216</v>
      </c>
      <c r="G132" s="1">
        <v>0.5</v>
      </c>
    </row>
    <row r="133" spans="1:16384" ht="18.5" thickBot="1" x14ac:dyDescent="0.55000000000000004">
      <c r="B133" s="34" t="s">
        <v>6</v>
      </c>
      <c r="C133" s="24">
        <f t="shared" ref="C133:C147" si="0">_xlfn.XLOOKUP(B133,$C$124:$R$124,$C$125:$R$125,,0)</f>
        <v>0.29900819333064782</v>
      </c>
      <c r="D133" s="1" t="str">
        <f t="shared" ref="D133:D147" si="1">_xlfn.XLOOKUP(C133,$G$131:$G$138,$F$131:$F$138,,-1)</f>
        <v>weak positive</v>
      </c>
      <c r="F133" s="1" t="s">
        <v>217</v>
      </c>
      <c r="G133" s="1">
        <v>0.1</v>
      </c>
    </row>
    <row r="134" spans="1:16384" ht="18.5" thickBot="1" x14ac:dyDescent="0.55000000000000004">
      <c r="B134" s="34" t="s">
        <v>42</v>
      </c>
      <c r="C134" s="24">
        <f t="shared" si="0"/>
        <v>0.20111837894500853</v>
      </c>
      <c r="D134" s="1" t="str">
        <f t="shared" si="1"/>
        <v>weak positive</v>
      </c>
      <c r="F134" s="1" t="s">
        <v>215</v>
      </c>
      <c r="G134" s="1">
        <v>0.01</v>
      </c>
    </row>
    <row r="135" spans="1:16384" ht="18.5" thickBot="1" x14ac:dyDescent="0.55000000000000004">
      <c r="B135" s="34" t="s">
        <v>7</v>
      </c>
      <c r="C135" s="24">
        <f t="shared" si="0"/>
        <v>0.19834096883362862</v>
      </c>
      <c r="D135" s="1" t="str">
        <f t="shared" si="1"/>
        <v>weak positive</v>
      </c>
      <c r="F135" s="1" t="s">
        <v>218</v>
      </c>
      <c r="G135" s="1">
        <f>G131*-1</f>
        <v>-0.75</v>
      </c>
    </row>
    <row r="136" spans="1:16384" ht="18.5" thickBot="1" x14ac:dyDescent="0.55000000000000004">
      <c r="B136" s="34" t="s">
        <v>78</v>
      </c>
      <c r="C136" s="24">
        <f t="shared" si="0"/>
        <v>0.19685712729559326</v>
      </c>
      <c r="D136" s="1" t="str">
        <f t="shared" si="1"/>
        <v>weak positive</v>
      </c>
      <c r="F136" s="1" t="s">
        <v>219</v>
      </c>
      <c r="G136" s="1">
        <f t="shared" ref="G136:G137" si="2">G132*-1</f>
        <v>-0.5</v>
      </c>
    </row>
    <row r="137" spans="1:16384" ht="18.5" thickBot="1" x14ac:dyDescent="0.55000000000000004">
      <c r="B137" s="34" t="s">
        <v>46</v>
      </c>
      <c r="C137" s="24">
        <f t="shared" si="0"/>
        <v>0.13766569783660046</v>
      </c>
      <c r="D137" s="1" t="str">
        <f t="shared" si="1"/>
        <v>weak positive</v>
      </c>
      <c r="F137" s="1" t="s">
        <v>220</v>
      </c>
      <c r="G137" s="1">
        <f t="shared" si="2"/>
        <v>-0.1</v>
      </c>
    </row>
    <row r="138" spans="1:16384" ht="18.5" thickBot="1" x14ac:dyDescent="0.55000000000000004">
      <c r="B138" s="34" t="s">
        <v>13</v>
      </c>
      <c r="C138" s="24">
        <f t="shared" si="0"/>
        <v>7.3981551565758447E-2</v>
      </c>
      <c r="D138" s="1" t="str">
        <f t="shared" si="1"/>
        <v>absence</v>
      </c>
      <c r="F138" s="1" t="s">
        <v>215</v>
      </c>
      <c r="G138" s="1">
        <v>-0.01</v>
      </c>
    </row>
    <row r="139" spans="1:16384" ht="18.5" thickBot="1" x14ac:dyDescent="0.55000000000000004">
      <c r="A139" s="1"/>
      <c r="B139" s="117" t="s">
        <v>50</v>
      </c>
      <c r="C139" s="118">
        <f>CORREL('FamInsureCo Desc. Stats Data'!G1:G1339,'FamInsureCo Desc. Stats Data'!F1:F1339)</f>
        <v>5.7292062202025963E-2</v>
      </c>
      <c r="D139" s="1" t="str">
        <f t="shared" si="1"/>
        <v>absence</v>
      </c>
    </row>
    <row r="140" spans="1:16384" ht="18.5" thickBot="1" x14ac:dyDescent="0.55000000000000004">
      <c r="B140" s="34" t="s">
        <v>16</v>
      </c>
      <c r="C140" s="24">
        <f t="shared" si="0"/>
        <v>6.3487712801560455E-3</v>
      </c>
      <c r="D140" s="1" t="str">
        <f t="shared" si="1"/>
        <v>absence</v>
      </c>
    </row>
    <row r="141" spans="1:16384" ht="18.5" thickBot="1" x14ac:dyDescent="0.55000000000000004">
      <c r="B141" s="34" t="s">
        <v>15</v>
      </c>
      <c r="C141" s="24">
        <f t="shared" si="0"/>
        <v>-3.9904864040437707E-2</v>
      </c>
      <c r="D141" s="1" t="str">
        <f t="shared" si="1"/>
        <v>weak negative</v>
      </c>
    </row>
    <row r="142" spans="1:16384" ht="18.5" thickBot="1" x14ac:dyDescent="0.55000000000000004">
      <c r="B142" s="34" t="s">
        <v>14</v>
      </c>
      <c r="C142" s="24">
        <f t="shared" si="0"/>
        <v>-4.3210028991683566E-2</v>
      </c>
      <c r="D142" s="1" t="str">
        <f t="shared" si="1"/>
        <v>weak negative</v>
      </c>
    </row>
    <row r="143" spans="1:16384" ht="18.5" thickBot="1" x14ac:dyDescent="0.55000000000000004">
      <c r="B143" s="34" t="s">
        <v>80</v>
      </c>
      <c r="C143" s="24">
        <f t="shared" si="0"/>
        <v>-4.4959616911276284E-2</v>
      </c>
      <c r="D143" s="1" t="str">
        <f t="shared" si="1"/>
        <v>weak negative</v>
      </c>
    </row>
    <row r="144" spans="1:16384" ht="18.5" thickBot="1" x14ac:dyDescent="0.55000000000000004">
      <c r="B144" s="34" t="s">
        <v>77</v>
      </c>
      <c r="C144" s="24">
        <f t="shared" si="0"/>
        <v>-0.10651202733970576</v>
      </c>
      <c r="D144" s="1" t="str">
        <f t="shared" si="1"/>
        <v>medium negative</v>
      </c>
    </row>
    <row r="145" spans="1:4" ht="18.5" thickBot="1" x14ac:dyDescent="0.55000000000000004">
      <c r="B145" s="34" t="s">
        <v>45</v>
      </c>
      <c r="C145" s="24">
        <f t="shared" si="0"/>
        <v>-0.11473525072197036</v>
      </c>
      <c r="D145" s="1" t="str">
        <f t="shared" si="1"/>
        <v>medium negative</v>
      </c>
    </row>
    <row r="146" spans="1:4" ht="42.5" customHeight="1" thickBot="1" x14ac:dyDescent="0.55000000000000004">
      <c r="B146" s="34" t="s">
        <v>79</v>
      </c>
      <c r="C146" s="24">
        <f t="shared" si="0"/>
        <v>-0.11776843157492793</v>
      </c>
      <c r="D146" s="1" t="str">
        <f t="shared" si="1"/>
        <v>medium negative</v>
      </c>
    </row>
    <row r="147" spans="1:4" ht="18.5" thickBot="1" x14ac:dyDescent="0.55000000000000004">
      <c r="B147" s="34" t="s">
        <v>44</v>
      </c>
      <c r="C147" s="24">
        <f t="shared" si="0"/>
        <v>-0.18817795045068608</v>
      </c>
      <c r="D147" s="1" t="str">
        <f t="shared" si="1"/>
        <v>medium negative</v>
      </c>
    </row>
    <row r="150" spans="1:4" x14ac:dyDescent="0.35">
      <c r="A150" s="38" t="s">
        <v>128</v>
      </c>
    </row>
  </sheetData>
  <sortState xmlns:xlrd2="http://schemas.microsoft.com/office/spreadsheetml/2017/richdata2" ref="B125:R126">
    <sortCondition descending="1" ref="C126"/>
  </sortState>
  <mergeCells count="2407">
    <mergeCell ref="LM129:MD129"/>
    <mergeCell ref="ME129:MV129"/>
    <mergeCell ref="MW129:NN129"/>
    <mergeCell ref="NO129:OF129"/>
    <mergeCell ref="KV110:LQ110"/>
    <mergeCell ref="LR110:MM110"/>
    <mergeCell ref="MN110:NI110"/>
    <mergeCell ref="NJ110:OE110"/>
    <mergeCell ref="OF110:PA110"/>
    <mergeCell ref="PB110:PW110"/>
    <mergeCell ref="XN110:YI110"/>
    <mergeCell ref="A109:U109"/>
    <mergeCell ref="A110:U110"/>
    <mergeCell ref="V110:AQ110"/>
    <mergeCell ref="UZ110:VU110"/>
    <mergeCell ref="VV110:WQ110"/>
    <mergeCell ref="A102:J102"/>
    <mergeCell ref="FT110:GO110"/>
    <mergeCell ref="GP110:HK110"/>
    <mergeCell ref="HL110:IG110"/>
    <mergeCell ref="UD111:UY111"/>
    <mergeCell ref="UZ111:VU111"/>
    <mergeCell ref="VV111:WQ111"/>
    <mergeCell ref="OF111:PA111"/>
    <mergeCell ref="PB111:PW111"/>
    <mergeCell ref="PX111:QS111"/>
    <mergeCell ref="QT111:RO111"/>
    <mergeCell ref="RP111:SK111"/>
    <mergeCell ref="SL111:TG111"/>
    <mergeCell ref="TH111:UC111"/>
    <mergeCell ref="A112:N112"/>
    <mergeCell ref="A129:R129"/>
    <mergeCell ref="S129:AJ129"/>
    <mergeCell ref="AK129:BB129"/>
    <mergeCell ref="IH110:JC110"/>
    <mergeCell ref="BC129:BT129"/>
    <mergeCell ref="BU129:CL129"/>
    <mergeCell ref="CM129:DD129"/>
    <mergeCell ref="DE129:DV129"/>
    <mergeCell ref="DW129:EN129"/>
    <mergeCell ref="EO129:FF129"/>
    <mergeCell ref="JD110:JY110"/>
    <mergeCell ref="JZ110:KU110"/>
    <mergeCell ref="AR110:BM110"/>
    <mergeCell ref="BN110:CI110"/>
    <mergeCell ref="CJ110:DE110"/>
    <mergeCell ref="DF110:EA110"/>
    <mergeCell ref="EB110:EW110"/>
    <mergeCell ref="EX110:FS110"/>
    <mergeCell ref="FG129:FX129"/>
    <mergeCell ref="FY129:GP129"/>
    <mergeCell ref="GQ129:HH129"/>
    <mergeCell ref="HI129:HZ129"/>
    <mergeCell ref="IA129:IR129"/>
    <mergeCell ref="IS129:JJ129"/>
    <mergeCell ref="JK129:KB129"/>
    <mergeCell ref="KC129:KT129"/>
    <mergeCell ref="KU129:LL129"/>
    <mergeCell ref="YJ110:ZE110"/>
    <mergeCell ref="ZF110:AAA110"/>
    <mergeCell ref="PX110:QS110"/>
    <mergeCell ref="QT110:RO110"/>
    <mergeCell ref="RP110:SK110"/>
    <mergeCell ref="SL110:TG110"/>
    <mergeCell ref="TH110:UC110"/>
    <mergeCell ref="UD110:UY110"/>
    <mergeCell ref="WR110:XM110"/>
    <mergeCell ref="ALX110:AMS110"/>
    <mergeCell ref="AMT110:ANO110"/>
    <mergeCell ref="ANP110:AOK110"/>
    <mergeCell ref="AOL110:APG110"/>
    <mergeCell ref="AFD110:AFY110"/>
    <mergeCell ref="AFZ110:AGU110"/>
    <mergeCell ref="AGV110:AHQ110"/>
    <mergeCell ref="AHR110:AIM110"/>
    <mergeCell ref="AIN110:AJI110"/>
    <mergeCell ref="AJJ110:AKE110"/>
    <mergeCell ref="AAB110:AAW110"/>
    <mergeCell ref="AAX110:ABS110"/>
    <mergeCell ref="ABT110:ACO110"/>
    <mergeCell ref="ACP110:ADK110"/>
    <mergeCell ref="ADL110:AEG110"/>
    <mergeCell ref="AEH110:AFC110"/>
    <mergeCell ref="AYP110:AZK110"/>
    <mergeCell ref="AZL110:BAG110"/>
    <mergeCell ref="APH110:AQC110"/>
    <mergeCell ref="AQD110:AQY110"/>
    <mergeCell ref="AQZ110:ARU110"/>
    <mergeCell ref="ARV110:ASQ110"/>
    <mergeCell ref="ASR110:ATM110"/>
    <mergeCell ref="ATN110:AUI110"/>
    <mergeCell ref="AKF110:ALA110"/>
    <mergeCell ref="ALB110:ALW110"/>
    <mergeCell ref="BAH110:BBC110"/>
    <mergeCell ref="BBD110:BBY110"/>
    <mergeCell ref="BBZ110:BCU110"/>
    <mergeCell ref="BCV110:BDQ110"/>
    <mergeCell ref="BDR110:BEM110"/>
    <mergeCell ref="AUJ110:AVE110"/>
    <mergeCell ref="AVF110:AWA110"/>
    <mergeCell ref="AWB110:AWW110"/>
    <mergeCell ref="AWX110:AXS110"/>
    <mergeCell ref="AXT110:AYO110"/>
    <mergeCell ref="BEN110:BFI110"/>
    <mergeCell ref="BFJ110:BGE110"/>
    <mergeCell ref="BGF110:BHA110"/>
    <mergeCell ref="BHB110:BHW110"/>
    <mergeCell ref="BHX110:BIS110"/>
    <mergeCell ref="BIT110:BJO110"/>
    <mergeCell ref="BJP110:BKK110"/>
    <mergeCell ref="BKL110:BLG110"/>
    <mergeCell ref="BLH110:BMC110"/>
    <mergeCell ref="BMD110:BMY110"/>
    <mergeCell ref="BMZ110:BNU110"/>
    <mergeCell ref="BNV110:BOQ110"/>
    <mergeCell ref="BOR110:BPM110"/>
    <mergeCell ref="BPN110:BQI110"/>
    <mergeCell ref="BQJ110:BRE110"/>
    <mergeCell ref="BRF110:BSA110"/>
    <mergeCell ref="BSB110:BSW110"/>
    <mergeCell ref="BSX110:BTS110"/>
    <mergeCell ref="BTT110:BUO110"/>
    <mergeCell ref="BUP110:BVK110"/>
    <mergeCell ref="BVL110:BWG110"/>
    <mergeCell ref="BWH110:BXC110"/>
    <mergeCell ref="BXD110:BXY110"/>
    <mergeCell ref="BXZ110:BYU110"/>
    <mergeCell ref="BYV110:BZQ110"/>
    <mergeCell ref="BZR110:CAM110"/>
    <mergeCell ref="CAN110:CBI110"/>
    <mergeCell ref="CBJ110:CCE110"/>
    <mergeCell ref="CCF110:CDA110"/>
    <mergeCell ref="CDB110:CDW110"/>
    <mergeCell ref="CDX110:CES110"/>
    <mergeCell ref="CET110:CFO110"/>
    <mergeCell ref="CFP110:CGK110"/>
    <mergeCell ref="CGL110:CHG110"/>
    <mergeCell ref="CHH110:CIC110"/>
    <mergeCell ref="CID110:CIY110"/>
    <mergeCell ref="CIZ110:CJU110"/>
    <mergeCell ref="CJV110:CKQ110"/>
    <mergeCell ref="CKR110:CLM110"/>
    <mergeCell ref="CLN110:CMI110"/>
    <mergeCell ref="CMJ110:CNE110"/>
    <mergeCell ref="CNF110:COA110"/>
    <mergeCell ref="COB110:COW110"/>
    <mergeCell ref="COX110:CPS110"/>
    <mergeCell ref="CPT110:CQO110"/>
    <mergeCell ref="CQP110:CRK110"/>
    <mergeCell ref="CRL110:CSG110"/>
    <mergeCell ref="CSH110:CTC110"/>
    <mergeCell ref="CTD110:CTY110"/>
    <mergeCell ref="CTZ110:CUU110"/>
    <mergeCell ref="CUV110:CVQ110"/>
    <mergeCell ref="CVR110:CWM110"/>
    <mergeCell ref="CWN110:CXI110"/>
    <mergeCell ref="CXJ110:CYE110"/>
    <mergeCell ref="CYF110:CZA110"/>
    <mergeCell ref="CZB110:CZW110"/>
    <mergeCell ref="CZX110:DAS110"/>
    <mergeCell ref="DAT110:DBO110"/>
    <mergeCell ref="DBP110:DCK110"/>
    <mergeCell ref="DCL110:DDG110"/>
    <mergeCell ref="DDH110:DEC110"/>
    <mergeCell ref="DED110:DEY110"/>
    <mergeCell ref="DEZ110:DFU110"/>
    <mergeCell ref="DFV110:DGQ110"/>
    <mergeCell ref="DGR110:DHM110"/>
    <mergeCell ref="DHN110:DII110"/>
    <mergeCell ref="DIJ110:DJE110"/>
    <mergeCell ref="DJF110:DKA110"/>
    <mergeCell ref="DKB110:DKW110"/>
    <mergeCell ref="DKX110:DLS110"/>
    <mergeCell ref="DLT110:DMO110"/>
    <mergeCell ref="DMP110:DNK110"/>
    <mergeCell ref="DNL110:DOG110"/>
    <mergeCell ref="DOH110:DPC110"/>
    <mergeCell ref="DPD110:DPY110"/>
    <mergeCell ref="DPZ110:DQU110"/>
    <mergeCell ref="DQV110:DRQ110"/>
    <mergeCell ref="DRR110:DSM110"/>
    <mergeCell ref="DSN110:DTI110"/>
    <mergeCell ref="DTJ110:DUE110"/>
    <mergeCell ref="DUF110:DVA110"/>
    <mergeCell ref="DVB110:DVW110"/>
    <mergeCell ref="DVX110:DWS110"/>
    <mergeCell ref="DWT110:DXO110"/>
    <mergeCell ref="DXP110:DYK110"/>
    <mergeCell ref="DYL110:DZG110"/>
    <mergeCell ref="DZH110:EAC110"/>
    <mergeCell ref="EAD110:EAY110"/>
    <mergeCell ref="EAZ110:EBU110"/>
    <mergeCell ref="EBV110:ECQ110"/>
    <mergeCell ref="ECR110:EDM110"/>
    <mergeCell ref="EDN110:EEI110"/>
    <mergeCell ref="EEJ110:EFE110"/>
    <mergeCell ref="EFF110:EGA110"/>
    <mergeCell ref="EGB110:EGW110"/>
    <mergeCell ref="EGX110:EHS110"/>
    <mergeCell ref="EHT110:EIO110"/>
    <mergeCell ref="EIP110:EJK110"/>
    <mergeCell ref="EJL110:EKG110"/>
    <mergeCell ref="EKH110:ELC110"/>
    <mergeCell ref="ELD110:ELY110"/>
    <mergeCell ref="ELZ110:EMU110"/>
    <mergeCell ref="EMV110:ENQ110"/>
    <mergeCell ref="ENR110:EOM110"/>
    <mergeCell ref="EON110:EPI110"/>
    <mergeCell ref="EPJ110:EQE110"/>
    <mergeCell ref="EQF110:ERA110"/>
    <mergeCell ref="ERB110:ERW110"/>
    <mergeCell ref="ERX110:ESS110"/>
    <mergeCell ref="EST110:ETO110"/>
    <mergeCell ref="ETP110:EUK110"/>
    <mergeCell ref="EUL110:EVG110"/>
    <mergeCell ref="EVH110:EWC110"/>
    <mergeCell ref="EWD110:EWY110"/>
    <mergeCell ref="EWZ110:EXU110"/>
    <mergeCell ref="EXV110:EYQ110"/>
    <mergeCell ref="EYR110:EZM110"/>
    <mergeCell ref="EZN110:FAI110"/>
    <mergeCell ref="FAJ110:FBE110"/>
    <mergeCell ref="FBF110:FCA110"/>
    <mergeCell ref="FCB110:FCW110"/>
    <mergeCell ref="FCX110:FDS110"/>
    <mergeCell ref="FDT110:FEO110"/>
    <mergeCell ref="FEP110:FFK110"/>
    <mergeCell ref="FFL110:FGG110"/>
    <mergeCell ref="FGH110:FHC110"/>
    <mergeCell ref="FHD110:FHY110"/>
    <mergeCell ref="FHZ110:FIU110"/>
    <mergeCell ref="FIV110:FJQ110"/>
    <mergeCell ref="FJR110:FKM110"/>
    <mergeCell ref="FKN110:FLI110"/>
    <mergeCell ref="FLJ110:FME110"/>
    <mergeCell ref="FMF110:FNA110"/>
    <mergeCell ref="FNB110:FNW110"/>
    <mergeCell ref="FNX110:FOS110"/>
    <mergeCell ref="FOT110:FPO110"/>
    <mergeCell ref="FPP110:FQK110"/>
    <mergeCell ref="FQL110:FRG110"/>
    <mergeCell ref="FRH110:FSC110"/>
    <mergeCell ref="FSD110:FSY110"/>
    <mergeCell ref="FSZ110:FTU110"/>
    <mergeCell ref="FTV110:FUQ110"/>
    <mergeCell ref="FUR110:FVM110"/>
    <mergeCell ref="FVN110:FWI110"/>
    <mergeCell ref="FWJ110:FXE110"/>
    <mergeCell ref="FXF110:FYA110"/>
    <mergeCell ref="FYB110:FYW110"/>
    <mergeCell ref="FYX110:FZS110"/>
    <mergeCell ref="FZT110:GAO110"/>
    <mergeCell ref="GAP110:GBK110"/>
    <mergeCell ref="GBL110:GCG110"/>
    <mergeCell ref="GCH110:GDC110"/>
    <mergeCell ref="GDD110:GDY110"/>
    <mergeCell ref="GDZ110:GEU110"/>
    <mergeCell ref="GEV110:GFQ110"/>
    <mergeCell ref="GFR110:GGM110"/>
    <mergeCell ref="GGN110:GHI110"/>
    <mergeCell ref="GHJ110:GIE110"/>
    <mergeCell ref="GIF110:GJA110"/>
    <mergeCell ref="GJB110:GJW110"/>
    <mergeCell ref="GJX110:GKS110"/>
    <mergeCell ref="GKT110:GLO110"/>
    <mergeCell ref="GLP110:GMK110"/>
    <mergeCell ref="GML110:GNG110"/>
    <mergeCell ref="GNH110:GOC110"/>
    <mergeCell ref="GOD110:GOY110"/>
    <mergeCell ref="GOZ110:GPU110"/>
    <mergeCell ref="GPV110:GQQ110"/>
    <mergeCell ref="GQR110:GRM110"/>
    <mergeCell ref="GRN110:GSI110"/>
    <mergeCell ref="GSJ110:GTE110"/>
    <mergeCell ref="GTF110:GUA110"/>
    <mergeCell ref="GUB110:GUW110"/>
    <mergeCell ref="GUX110:GVS110"/>
    <mergeCell ref="GVT110:GWO110"/>
    <mergeCell ref="GWP110:GXK110"/>
    <mergeCell ref="GXL110:GYG110"/>
    <mergeCell ref="GYH110:GZC110"/>
    <mergeCell ref="GZD110:GZY110"/>
    <mergeCell ref="GZZ110:HAU110"/>
    <mergeCell ref="HAV110:HBQ110"/>
    <mergeCell ref="HBR110:HCM110"/>
    <mergeCell ref="HCN110:HDI110"/>
    <mergeCell ref="HDJ110:HEE110"/>
    <mergeCell ref="HEF110:HFA110"/>
    <mergeCell ref="HFB110:HFW110"/>
    <mergeCell ref="HFX110:HGS110"/>
    <mergeCell ref="HGT110:HHO110"/>
    <mergeCell ref="HHP110:HIK110"/>
    <mergeCell ref="HIL110:HJG110"/>
    <mergeCell ref="HJH110:HKC110"/>
    <mergeCell ref="HKD110:HKY110"/>
    <mergeCell ref="HKZ110:HLU110"/>
    <mergeCell ref="HLV110:HMQ110"/>
    <mergeCell ref="HMR110:HNM110"/>
    <mergeCell ref="HNN110:HOI110"/>
    <mergeCell ref="HOJ110:HPE110"/>
    <mergeCell ref="HPF110:HQA110"/>
    <mergeCell ref="HQB110:HQW110"/>
    <mergeCell ref="HQX110:HRS110"/>
    <mergeCell ref="HRT110:HSO110"/>
    <mergeCell ref="HSP110:HTK110"/>
    <mergeCell ref="HTL110:HUG110"/>
    <mergeCell ref="HUH110:HVC110"/>
    <mergeCell ref="HVD110:HVY110"/>
    <mergeCell ref="HVZ110:HWU110"/>
    <mergeCell ref="HWV110:HXQ110"/>
    <mergeCell ref="HXR110:HYM110"/>
    <mergeCell ref="HYN110:HZI110"/>
    <mergeCell ref="HZJ110:IAE110"/>
    <mergeCell ref="IAF110:IBA110"/>
    <mergeCell ref="IBB110:IBW110"/>
    <mergeCell ref="IBX110:ICS110"/>
    <mergeCell ref="ICT110:IDO110"/>
    <mergeCell ref="IDP110:IEK110"/>
    <mergeCell ref="IEL110:IFG110"/>
    <mergeCell ref="IFH110:IGC110"/>
    <mergeCell ref="IGD110:IGY110"/>
    <mergeCell ref="IGZ110:IHU110"/>
    <mergeCell ref="IHV110:IIQ110"/>
    <mergeCell ref="IIR110:IJM110"/>
    <mergeCell ref="IJN110:IKI110"/>
    <mergeCell ref="IKJ110:ILE110"/>
    <mergeCell ref="ILF110:IMA110"/>
    <mergeCell ref="IMB110:IMW110"/>
    <mergeCell ref="IMX110:INS110"/>
    <mergeCell ref="INT110:IOO110"/>
    <mergeCell ref="IOP110:IPK110"/>
    <mergeCell ref="IPL110:IQG110"/>
    <mergeCell ref="IQH110:IRC110"/>
    <mergeCell ref="IRD110:IRY110"/>
    <mergeCell ref="IRZ110:ISU110"/>
    <mergeCell ref="ISV110:ITQ110"/>
    <mergeCell ref="ITR110:IUM110"/>
    <mergeCell ref="IUN110:IVI110"/>
    <mergeCell ref="IVJ110:IWE110"/>
    <mergeCell ref="IWF110:IXA110"/>
    <mergeCell ref="IXB110:IXW110"/>
    <mergeCell ref="IXX110:IYS110"/>
    <mergeCell ref="IYT110:IZO110"/>
    <mergeCell ref="IZP110:JAK110"/>
    <mergeCell ref="JAL110:JBG110"/>
    <mergeCell ref="JBH110:JCC110"/>
    <mergeCell ref="JCD110:JCY110"/>
    <mergeCell ref="JCZ110:JDU110"/>
    <mergeCell ref="JDV110:JEQ110"/>
    <mergeCell ref="JER110:JFM110"/>
    <mergeCell ref="JFN110:JGI110"/>
    <mergeCell ref="JGJ110:JHE110"/>
    <mergeCell ref="JHF110:JIA110"/>
    <mergeCell ref="JIB110:JIW110"/>
    <mergeCell ref="JIX110:JJS110"/>
    <mergeCell ref="JJT110:JKO110"/>
    <mergeCell ref="JKP110:JLK110"/>
    <mergeCell ref="JLL110:JMG110"/>
    <mergeCell ref="JMH110:JNC110"/>
    <mergeCell ref="JND110:JNY110"/>
    <mergeCell ref="JNZ110:JOU110"/>
    <mergeCell ref="JOV110:JPQ110"/>
    <mergeCell ref="JPR110:JQM110"/>
    <mergeCell ref="JQN110:JRI110"/>
    <mergeCell ref="JRJ110:JSE110"/>
    <mergeCell ref="JSF110:JTA110"/>
    <mergeCell ref="JTB110:JTW110"/>
    <mergeCell ref="JTX110:JUS110"/>
    <mergeCell ref="JUT110:JVO110"/>
    <mergeCell ref="JVP110:JWK110"/>
    <mergeCell ref="JWL110:JXG110"/>
    <mergeCell ref="JXH110:JYC110"/>
    <mergeCell ref="JYD110:JYY110"/>
    <mergeCell ref="JYZ110:JZU110"/>
    <mergeCell ref="JZV110:KAQ110"/>
    <mergeCell ref="KAR110:KBM110"/>
    <mergeCell ref="KBN110:KCI110"/>
    <mergeCell ref="KCJ110:KDE110"/>
    <mergeCell ref="KDF110:KEA110"/>
    <mergeCell ref="KEB110:KEW110"/>
    <mergeCell ref="KEX110:KFS110"/>
    <mergeCell ref="KFT110:KGO110"/>
    <mergeCell ref="KGP110:KHK110"/>
    <mergeCell ref="KHL110:KIG110"/>
    <mergeCell ref="KIH110:KJC110"/>
    <mergeCell ref="KJD110:KJY110"/>
    <mergeCell ref="KJZ110:KKU110"/>
    <mergeCell ref="KKV110:KLQ110"/>
    <mergeCell ref="KLR110:KMM110"/>
    <mergeCell ref="KMN110:KNI110"/>
    <mergeCell ref="KNJ110:KOE110"/>
    <mergeCell ref="KOF110:KPA110"/>
    <mergeCell ref="KPB110:KPW110"/>
    <mergeCell ref="KPX110:KQS110"/>
    <mergeCell ref="KQT110:KRO110"/>
    <mergeCell ref="KRP110:KSK110"/>
    <mergeCell ref="KSL110:KTG110"/>
    <mergeCell ref="KTH110:KUC110"/>
    <mergeCell ref="KUD110:KUY110"/>
    <mergeCell ref="KUZ110:KVU110"/>
    <mergeCell ref="KVV110:KWQ110"/>
    <mergeCell ref="KWR110:KXM110"/>
    <mergeCell ref="KXN110:KYI110"/>
    <mergeCell ref="KYJ110:KZE110"/>
    <mergeCell ref="KZF110:LAA110"/>
    <mergeCell ref="LAB110:LAW110"/>
    <mergeCell ref="LAX110:LBS110"/>
    <mergeCell ref="LBT110:LCO110"/>
    <mergeCell ref="LCP110:LDK110"/>
    <mergeCell ref="LDL110:LEG110"/>
    <mergeCell ref="LEH110:LFC110"/>
    <mergeCell ref="LFD110:LFY110"/>
    <mergeCell ref="LFZ110:LGU110"/>
    <mergeCell ref="LGV110:LHQ110"/>
    <mergeCell ref="LHR110:LIM110"/>
    <mergeCell ref="LIN110:LJI110"/>
    <mergeCell ref="LJJ110:LKE110"/>
    <mergeCell ref="LKF110:LLA110"/>
    <mergeCell ref="LLB110:LLW110"/>
    <mergeCell ref="LLX110:LMS110"/>
    <mergeCell ref="LMT110:LNO110"/>
    <mergeCell ref="LNP110:LOK110"/>
    <mergeCell ref="LOL110:LPG110"/>
    <mergeCell ref="LPH110:LQC110"/>
    <mergeCell ref="LQD110:LQY110"/>
    <mergeCell ref="LQZ110:LRU110"/>
    <mergeCell ref="LRV110:LSQ110"/>
    <mergeCell ref="LSR110:LTM110"/>
    <mergeCell ref="LTN110:LUI110"/>
    <mergeCell ref="LUJ110:LVE110"/>
    <mergeCell ref="LVF110:LWA110"/>
    <mergeCell ref="LWB110:LWW110"/>
    <mergeCell ref="LWX110:LXS110"/>
    <mergeCell ref="LXT110:LYO110"/>
    <mergeCell ref="LYP110:LZK110"/>
    <mergeCell ref="LZL110:MAG110"/>
    <mergeCell ref="MAH110:MBC110"/>
    <mergeCell ref="MBD110:MBY110"/>
    <mergeCell ref="MBZ110:MCU110"/>
    <mergeCell ref="MCV110:MDQ110"/>
    <mergeCell ref="MDR110:MEM110"/>
    <mergeCell ref="MEN110:MFI110"/>
    <mergeCell ref="MFJ110:MGE110"/>
    <mergeCell ref="MGF110:MHA110"/>
    <mergeCell ref="MHB110:MHW110"/>
    <mergeCell ref="MHX110:MIS110"/>
    <mergeCell ref="MIT110:MJO110"/>
    <mergeCell ref="MJP110:MKK110"/>
    <mergeCell ref="MKL110:MLG110"/>
    <mergeCell ref="MLH110:MMC110"/>
    <mergeCell ref="MMD110:MMY110"/>
    <mergeCell ref="MMZ110:MNU110"/>
    <mergeCell ref="MNV110:MOQ110"/>
    <mergeCell ref="MOR110:MPM110"/>
    <mergeCell ref="MPN110:MQI110"/>
    <mergeCell ref="MQJ110:MRE110"/>
    <mergeCell ref="MRF110:MSA110"/>
    <mergeCell ref="MSB110:MSW110"/>
    <mergeCell ref="MSX110:MTS110"/>
    <mergeCell ref="MTT110:MUO110"/>
    <mergeCell ref="MUP110:MVK110"/>
    <mergeCell ref="MVL110:MWG110"/>
    <mergeCell ref="MWH110:MXC110"/>
    <mergeCell ref="MXD110:MXY110"/>
    <mergeCell ref="MXZ110:MYU110"/>
    <mergeCell ref="MYV110:MZQ110"/>
    <mergeCell ref="MZR110:NAM110"/>
    <mergeCell ref="NAN110:NBI110"/>
    <mergeCell ref="NBJ110:NCE110"/>
    <mergeCell ref="NCF110:NDA110"/>
    <mergeCell ref="NDB110:NDW110"/>
    <mergeCell ref="NDX110:NES110"/>
    <mergeCell ref="NET110:NFO110"/>
    <mergeCell ref="NFP110:NGK110"/>
    <mergeCell ref="NGL110:NHG110"/>
    <mergeCell ref="NHH110:NIC110"/>
    <mergeCell ref="NID110:NIY110"/>
    <mergeCell ref="NIZ110:NJU110"/>
    <mergeCell ref="NJV110:NKQ110"/>
    <mergeCell ref="NKR110:NLM110"/>
    <mergeCell ref="NLN110:NMI110"/>
    <mergeCell ref="NMJ110:NNE110"/>
    <mergeCell ref="NNF110:NOA110"/>
    <mergeCell ref="NOB110:NOW110"/>
    <mergeCell ref="NOX110:NPS110"/>
    <mergeCell ref="NPT110:NQO110"/>
    <mergeCell ref="NQP110:NRK110"/>
    <mergeCell ref="NRL110:NSG110"/>
    <mergeCell ref="NSH110:NTC110"/>
    <mergeCell ref="NTD110:NTY110"/>
    <mergeCell ref="NTZ110:NUU110"/>
    <mergeCell ref="NUV110:NVQ110"/>
    <mergeCell ref="NVR110:NWM110"/>
    <mergeCell ref="NWN110:NXI110"/>
    <mergeCell ref="NXJ110:NYE110"/>
    <mergeCell ref="NYF110:NZA110"/>
    <mergeCell ref="NZB110:NZW110"/>
    <mergeCell ref="NZX110:OAS110"/>
    <mergeCell ref="OAT110:OBO110"/>
    <mergeCell ref="OBP110:OCK110"/>
    <mergeCell ref="OCL110:ODG110"/>
    <mergeCell ref="ODH110:OEC110"/>
    <mergeCell ref="OED110:OEY110"/>
    <mergeCell ref="OEZ110:OFU110"/>
    <mergeCell ref="OFV110:OGQ110"/>
    <mergeCell ref="OGR110:OHM110"/>
    <mergeCell ref="OHN110:OII110"/>
    <mergeCell ref="OIJ110:OJE110"/>
    <mergeCell ref="OJF110:OKA110"/>
    <mergeCell ref="OKB110:OKW110"/>
    <mergeCell ref="OKX110:OLS110"/>
    <mergeCell ref="OLT110:OMO110"/>
    <mergeCell ref="OMP110:ONK110"/>
    <mergeCell ref="ONL110:OOG110"/>
    <mergeCell ref="OOH110:OPC110"/>
    <mergeCell ref="OPD110:OPY110"/>
    <mergeCell ref="OPZ110:OQU110"/>
    <mergeCell ref="OQV110:ORQ110"/>
    <mergeCell ref="ORR110:OSM110"/>
    <mergeCell ref="OSN110:OTI110"/>
    <mergeCell ref="OTJ110:OUE110"/>
    <mergeCell ref="OUF110:OVA110"/>
    <mergeCell ref="OVB110:OVW110"/>
    <mergeCell ref="OVX110:OWS110"/>
    <mergeCell ref="OWT110:OXO110"/>
    <mergeCell ref="OXP110:OYK110"/>
    <mergeCell ref="OYL110:OZG110"/>
    <mergeCell ref="OZH110:PAC110"/>
    <mergeCell ref="PAD110:PAY110"/>
    <mergeCell ref="PAZ110:PBU110"/>
    <mergeCell ref="PBV110:PCQ110"/>
    <mergeCell ref="PCR110:PDM110"/>
    <mergeCell ref="PDN110:PEI110"/>
    <mergeCell ref="PEJ110:PFE110"/>
    <mergeCell ref="PFF110:PGA110"/>
    <mergeCell ref="PGB110:PGW110"/>
    <mergeCell ref="PGX110:PHS110"/>
    <mergeCell ref="PHT110:PIO110"/>
    <mergeCell ref="PIP110:PJK110"/>
    <mergeCell ref="PJL110:PKG110"/>
    <mergeCell ref="PKH110:PLC110"/>
    <mergeCell ref="PLD110:PLY110"/>
    <mergeCell ref="PLZ110:PMU110"/>
    <mergeCell ref="PMV110:PNQ110"/>
    <mergeCell ref="PNR110:POM110"/>
    <mergeCell ref="PON110:PPI110"/>
    <mergeCell ref="PPJ110:PQE110"/>
    <mergeCell ref="PQF110:PRA110"/>
    <mergeCell ref="PRB110:PRW110"/>
    <mergeCell ref="PRX110:PSS110"/>
    <mergeCell ref="PST110:PTO110"/>
    <mergeCell ref="PTP110:PUK110"/>
    <mergeCell ref="PUL110:PVG110"/>
    <mergeCell ref="PVH110:PWC110"/>
    <mergeCell ref="PWD110:PWY110"/>
    <mergeCell ref="PWZ110:PXU110"/>
    <mergeCell ref="PXV110:PYQ110"/>
    <mergeCell ref="PYR110:PZM110"/>
    <mergeCell ref="PZN110:QAI110"/>
    <mergeCell ref="QAJ110:QBE110"/>
    <mergeCell ref="QBF110:QCA110"/>
    <mergeCell ref="QCB110:QCW110"/>
    <mergeCell ref="QCX110:QDS110"/>
    <mergeCell ref="QDT110:QEO110"/>
    <mergeCell ref="QEP110:QFK110"/>
    <mergeCell ref="QFL110:QGG110"/>
    <mergeCell ref="QGH110:QHC110"/>
    <mergeCell ref="QHD110:QHY110"/>
    <mergeCell ref="QHZ110:QIU110"/>
    <mergeCell ref="QIV110:QJQ110"/>
    <mergeCell ref="QJR110:QKM110"/>
    <mergeCell ref="QKN110:QLI110"/>
    <mergeCell ref="QLJ110:QME110"/>
    <mergeCell ref="QMF110:QNA110"/>
    <mergeCell ref="QNB110:QNW110"/>
    <mergeCell ref="QNX110:QOS110"/>
    <mergeCell ref="QOT110:QPO110"/>
    <mergeCell ref="QPP110:QQK110"/>
    <mergeCell ref="QQL110:QRG110"/>
    <mergeCell ref="QRH110:QSC110"/>
    <mergeCell ref="QSD110:QSY110"/>
    <mergeCell ref="QSZ110:QTU110"/>
    <mergeCell ref="QTV110:QUQ110"/>
    <mergeCell ref="QUR110:QVM110"/>
    <mergeCell ref="QVN110:QWI110"/>
    <mergeCell ref="QWJ110:QXE110"/>
    <mergeCell ref="QXF110:QYA110"/>
    <mergeCell ref="QYB110:QYW110"/>
    <mergeCell ref="QYX110:QZS110"/>
    <mergeCell ref="QZT110:RAO110"/>
    <mergeCell ref="RAP110:RBK110"/>
    <mergeCell ref="RBL110:RCG110"/>
    <mergeCell ref="RCH110:RDC110"/>
    <mergeCell ref="RDD110:RDY110"/>
    <mergeCell ref="RDZ110:REU110"/>
    <mergeCell ref="REV110:RFQ110"/>
    <mergeCell ref="RFR110:RGM110"/>
    <mergeCell ref="RGN110:RHI110"/>
    <mergeCell ref="RHJ110:RIE110"/>
    <mergeCell ref="RIF110:RJA110"/>
    <mergeCell ref="RJB110:RJW110"/>
    <mergeCell ref="RJX110:RKS110"/>
    <mergeCell ref="RKT110:RLO110"/>
    <mergeCell ref="RLP110:RMK110"/>
    <mergeCell ref="RML110:RNG110"/>
    <mergeCell ref="RNH110:ROC110"/>
    <mergeCell ref="ROD110:ROY110"/>
    <mergeCell ref="ROZ110:RPU110"/>
    <mergeCell ref="RPV110:RQQ110"/>
    <mergeCell ref="RQR110:RRM110"/>
    <mergeCell ref="RRN110:RSI110"/>
    <mergeCell ref="RSJ110:RTE110"/>
    <mergeCell ref="RTF110:RUA110"/>
    <mergeCell ref="RUB110:RUW110"/>
    <mergeCell ref="RUX110:RVS110"/>
    <mergeCell ref="RVT110:RWO110"/>
    <mergeCell ref="RWP110:RXK110"/>
    <mergeCell ref="RXL110:RYG110"/>
    <mergeCell ref="RYH110:RZC110"/>
    <mergeCell ref="RZD110:RZY110"/>
    <mergeCell ref="RZZ110:SAU110"/>
    <mergeCell ref="SAV110:SBQ110"/>
    <mergeCell ref="SBR110:SCM110"/>
    <mergeCell ref="SCN110:SDI110"/>
    <mergeCell ref="SDJ110:SEE110"/>
    <mergeCell ref="SEF110:SFA110"/>
    <mergeCell ref="SFB110:SFW110"/>
    <mergeCell ref="SFX110:SGS110"/>
    <mergeCell ref="SGT110:SHO110"/>
    <mergeCell ref="SHP110:SIK110"/>
    <mergeCell ref="SIL110:SJG110"/>
    <mergeCell ref="SJH110:SKC110"/>
    <mergeCell ref="SKD110:SKY110"/>
    <mergeCell ref="SKZ110:SLU110"/>
    <mergeCell ref="SLV110:SMQ110"/>
    <mergeCell ref="SMR110:SNM110"/>
    <mergeCell ref="SNN110:SOI110"/>
    <mergeCell ref="SOJ110:SPE110"/>
    <mergeCell ref="SPF110:SQA110"/>
    <mergeCell ref="SQB110:SQW110"/>
    <mergeCell ref="SQX110:SRS110"/>
    <mergeCell ref="SRT110:SSO110"/>
    <mergeCell ref="SSP110:STK110"/>
    <mergeCell ref="STL110:SUG110"/>
    <mergeCell ref="SUH110:SVC110"/>
    <mergeCell ref="SVD110:SVY110"/>
    <mergeCell ref="SVZ110:SWU110"/>
    <mergeCell ref="SWV110:SXQ110"/>
    <mergeCell ref="SXR110:SYM110"/>
    <mergeCell ref="SYN110:SZI110"/>
    <mergeCell ref="SZJ110:TAE110"/>
    <mergeCell ref="TAF110:TBA110"/>
    <mergeCell ref="TBB110:TBW110"/>
    <mergeCell ref="TBX110:TCS110"/>
    <mergeCell ref="TCT110:TDO110"/>
    <mergeCell ref="TDP110:TEK110"/>
    <mergeCell ref="TEL110:TFG110"/>
    <mergeCell ref="TFH110:TGC110"/>
    <mergeCell ref="TGD110:TGY110"/>
    <mergeCell ref="TGZ110:THU110"/>
    <mergeCell ref="THV110:TIQ110"/>
    <mergeCell ref="TIR110:TJM110"/>
    <mergeCell ref="TJN110:TKI110"/>
    <mergeCell ref="TKJ110:TLE110"/>
    <mergeCell ref="TLF110:TMA110"/>
    <mergeCell ref="TMB110:TMW110"/>
    <mergeCell ref="TMX110:TNS110"/>
    <mergeCell ref="TNT110:TOO110"/>
    <mergeCell ref="TOP110:TPK110"/>
    <mergeCell ref="TPL110:TQG110"/>
    <mergeCell ref="TQH110:TRC110"/>
    <mergeCell ref="TRD110:TRY110"/>
    <mergeCell ref="TRZ110:TSU110"/>
    <mergeCell ref="TSV110:TTQ110"/>
    <mergeCell ref="TTR110:TUM110"/>
    <mergeCell ref="TUN110:TVI110"/>
    <mergeCell ref="TVJ110:TWE110"/>
    <mergeCell ref="TWF110:TXA110"/>
    <mergeCell ref="TXB110:TXW110"/>
    <mergeCell ref="TXX110:TYS110"/>
    <mergeCell ref="TYT110:TZO110"/>
    <mergeCell ref="TZP110:UAK110"/>
    <mergeCell ref="UAL110:UBG110"/>
    <mergeCell ref="UBH110:UCC110"/>
    <mergeCell ref="UCD110:UCY110"/>
    <mergeCell ref="UCZ110:UDU110"/>
    <mergeCell ref="UDV110:UEQ110"/>
    <mergeCell ref="UER110:UFM110"/>
    <mergeCell ref="UFN110:UGI110"/>
    <mergeCell ref="UGJ110:UHE110"/>
    <mergeCell ref="UHF110:UIA110"/>
    <mergeCell ref="UIB110:UIW110"/>
    <mergeCell ref="UIX110:UJS110"/>
    <mergeCell ref="UJT110:UKO110"/>
    <mergeCell ref="UKP110:ULK110"/>
    <mergeCell ref="ULL110:UMG110"/>
    <mergeCell ref="UMH110:UNC110"/>
    <mergeCell ref="UND110:UNY110"/>
    <mergeCell ref="UNZ110:UOU110"/>
    <mergeCell ref="UOV110:UPQ110"/>
    <mergeCell ref="UPR110:UQM110"/>
    <mergeCell ref="UQN110:URI110"/>
    <mergeCell ref="URJ110:USE110"/>
    <mergeCell ref="USF110:UTA110"/>
    <mergeCell ref="UTB110:UTW110"/>
    <mergeCell ref="UTX110:UUS110"/>
    <mergeCell ref="UUT110:UVO110"/>
    <mergeCell ref="UVP110:UWK110"/>
    <mergeCell ref="UWL110:UXG110"/>
    <mergeCell ref="UXH110:UYC110"/>
    <mergeCell ref="UYD110:UYY110"/>
    <mergeCell ref="UYZ110:UZU110"/>
    <mergeCell ref="UZV110:VAQ110"/>
    <mergeCell ref="VAR110:VBM110"/>
    <mergeCell ref="VBN110:VCI110"/>
    <mergeCell ref="VCJ110:VDE110"/>
    <mergeCell ref="VDF110:VEA110"/>
    <mergeCell ref="VEB110:VEW110"/>
    <mergeCell ref="VEX110:VFS110"/>
    <mergeCell ref="VFT110:VGO110"/>
    <mergeCell ref="VGP110:VHK110"/>
    <mergeCell ref="VHL110:VIG110"/>
    <mergeCell ref="VIH110:VJC110"/>
    <mergeCell ref="VJD110:VJY110"/>
    <mergeCell ref="VJZ110:VKU110"/>
    <mergeCell ref="VKV110:VLQ110"/>
    <mergeCell ref="VLR110:VMM110"/>
    <mergeCell ref="VMN110:VNI110"/>
    <mergeCell ref="VNJ110:VOE110"/>
    <mergeCell ref="VOF110:VPA110"/>
    <mergeCell ref="VPB110:VPW110"/>
    <mergeCell ref="VPX110:VQS110"/>
    <mergeCell ref="VQT110:VRO110"/>
    <mergeCell ref="VRP110:VSK110"/>
    <mergeCell ref="VSL110:VTG110"/>
    <mergeCell ref="VTH110:VUC110"/>
    <mergeCell ref="VUD110:VUY110"/>
    <mergeCell ref="VUZ110:VVU110"/>
    <mergeCell ref="VVV110:VWQ110"/>
    <mergeCell ref="VWR110:VXM110"/>
    <mergeCell ref="VXN110:VYI110"/>
    <mergeCell ref="VYJ110:VZE110"/>
    <mergeCell ref="VZF110:WAA110"/>
    <mergeCell ref="WAB110:WAW110"/>
    <mergeCell ref="WAX110:WBS110"/>
    <mergeCell ref="WBT110:WCO110"/>
    <mergeCell ref="WCP110:WDK110"/>
    <mergeCell ref="WDL110:WEG110"/>
    <mergeCell ref="WEH110:WFC110"/>
    <mergeCell ref="WFD110:WFY110"/>
    <mergeCell ref="WFZ110:WGU110"/>
    <mergeCell ref="WGV110:WHQ110"/>
    <mergeCell ref="WHR110:WIM110"/>
    <mergeCell ref="WIN110:WJI110"/>
    <mergeCell ref="WJJ110:WKE110"/>
    <mergeCell ref="WKF110:WLA110"/>
    <mergeCell ref="WLB110:WLW110"/>
    <mergeCell ref="WLX110:WMS110"/>
    <mergeCell ref="WMT110:WNO110"/>
    <mergeCell ref="WNP110:WOK110"/>
    <mergeCell ref="WOL110:WPG110"/>
    <mergeCell ref="WPH110:WQC110"/>
    <mergeCell ref="WQD110:WQY110"/>
    <mergeCell ref="WQZ110:WRU110"/>
    <mergeCell ref="WRV110:WSQ110"/>
    <mergeCell ref="WSR110:WTM110"/>
    <mergeCell ref="WTN110:WUI110"/>
    <mergeCell ref="WUJ110:WVE110"/>
    <mergeCell ref="WVF110:WWA110"/>
    <mergeCell ref="WWB110:WWW110"/>
    <mergeCell ref="WWX110:WXS110"/>
    <mergeCell ref="WXT110:WYO110"/>
    <mergeCell ref="WYP110:WZK110"/>
    <mergeCell ref="WZL110:XAG110"/>
    <mergeCell ref="XAH110:XBC110"/>
    <mergeCell ref="XBD110:XBY110"/>
    <mergeCell ref="XBZ110:XCU110"/>
    <mergeCell ref="XCV110:XDQ110"/>
    <mergeCell ref="XDR110:XEM110"/>
    <mergeCell ref="XEN110:XFC110"/>
    <mergeCell ref="A111:U111"/>
    <mergeCell ref="V111:AQ111"/>
    <mergeCell ref="AR111:BM111"/>
    <mergeCell ref="BN111:CI111"/>
    <mergeCell ref="CJ111:DE111"/>
    <mergeCell ref="DF111:EA111"/>
    <mergeCell ref="EB111:EW111"/>
    <mergeCell ref="EX111:FS111"/>
    <mergeCell ref="FT111:GO111"/>
    <mergeCell ref="GP111:HK111"/>
    <mergeCell ref="HL111:IG111"/>
    <mergeCell ref="IH111:JC111"/>
    <mergeCell ref="JD111:JY111"/>
    <mergeCell ref="JZ111:KU111"/>
    <mergeCell ref="KV111:LQ111"/>
    <mergeCell ref="LR111:MM111"/>
    <mergeCell ref="MN111:NI111"/>
    <mergeCell ref="NJ111:OE111"/>
    <mergeCell ref="WR111:XM111"/>
    <mergeCell ref="XN111:YI111"/>
    <mergeCell ref="YJ111:ZE111"/>
    <mergeCell ref="ZF111:AAA111"/>
    <mergeCell ref="AAB111:AAW111"/>
    <mergeCell ref="AAX111:ABS111"/>
    <mergeCell ref="ABT111:ACO111"/>
    <mergeCell ref="ACP111:ADK111"/>
    <mergeCell ref="ADL111:AEG111"/>
    <mergeCell ref="AEH111:AFC111"/>
    <mergeCell ref="AFD111:AFY111"/>
    <mergeCell ref="AFZ111:AGU111"/>
    <mergeCell ref="AGV111:AHQ111"/>
    <mergeCell ref="AHR111:AIM111"/>
    <mergeCell ref="AIN111:AJI111"/>
    <mergeCell ref="AJJ111:AKE111"/>
    <mergeCell ref="AKF111:ALA111"/>
    <mergeCell ref="ALB111:ALW111"/>
    <mergeCell ref="ALX111:AMS111"/>
    <mergeCell ref="AMT111:ANO111"/>
    <mergeCell ref="ANP111:AOK111"/>
    <mergeCell ref="AOL111:APG111"/>
    <mergeCell ref="APH111:AQC111"/>
    <mergeCell ref="AQD111:AQY111"/>
    <mergeCell ref="AQZ111:ARU111"/>
    <mergeCell ref="ARV111:ASQ111"/>
    <mergeCell ref="ASR111:ATM111"/>
    <mergeCell ref="ATN111:AUI111"/>
    <mergeCell ref="AUJ111:AVE111"/>
    <mergeCell ref="AVF111:AWA111"/>
    <mergeCell ref="AWB111:AWW111"/>
    <mergeCell ref="AWX111:AXS111"/>
    <mergeCell ref="AXT111:AYO111"/>
    <mergeCell ref="AYP111:AZK111"/>
    <mergeCell ref="AZL111:BAG111"/>
    <mergeCell ref="BAH111:BBC111"/>
    <mergeCell ref="BBD111:BBY111"/>
    <mergeCell ref="BBZ111:BCU111"/>
    <mergeCell ref="BCV111:BDQ111"/>
    <mergeCell ref="BDR111:BEM111"/>
    <mergeCell ref="BEN111:BFI111"/>
    <mergeCell ref="BFJ111:BGE111"/>
    <mergeCell ref="BGF111:BHA111"/>
    <mergeCell ref="BHB111:BHW111"/>
    <mergeCell ref="BHX111:BIS111"/>
    <mergeCell ref="BIT111:BJO111"/>
    <mergeCell ref="BJP111:BKK111"/>
    <mergeCell ref="BKL111:BLG111"/>
    <mergeCell ref="BLH111:BMC111"/>
    <mergeCell ref="BMD111:BMY111"/>
    <mergeCell ref="BMZ111:BNU111"/>
    <mergeCell ref="BNV111:BOQ111"/>
    <mergeCell ref="BOR111:BPM111"/>
    <mergeCell ref="BPN111:BQI111"/>
    <mergeCell ref="BQJ111:BRE111"/>
    <mergeCell ref="BRF111:BSA111"/>
    <mergeCell ref="BSB111:BSW111"/>
    <mergeCell ref="BSX111:BTS111"/>
    <mergeCell ref="BTT111:BUO111"/>
    <mergeCell ref="BUP111:BVK111"/>
    <mergeCell ref="BVL111:BWG111"/>
    <mergeCell ref="BWH111:BXC111"/>
    <mergeCell ref="BXD111:BXY111"/>
    <mergeCell ref="BXZ111:BYU111"/>
    <mergeCell ref="BYV111:BZQ111"/>
    <mergeCell ref="BZR111:CAM111"/>
    <mergeCell ref="CAN111:CBI111"/>
    <mergeCell ref="CBJ111:CCE111"/>
    <mergeCell ref="CCF111:CDA111"/>
    <mergeCell ref="CDB111:CDW111"/>
    <mergeCell ref="CDX111:CES111"/>
    <mergeCell ref="CET111:CFO111"/>
    <mergeCell ref="CFP111:CGK111"/>
    <mergeCell ref="CGL111:CHG111"/>
    <mergeCell ref="CHH111:CIC111"/>
    <mergeCell ref="CID111:CIY111"/>
    <mergeCell ref="CIZ111:CJU111"/>
    <mergeCell ref="CJV111:CKQ111"/>
    <mergeCell ref="CKR111:CLM111"/>
    <mergeCell ref="CLN111:CMI111"/>
    <mergeCell ref="CMJ111:CNE111"/>
    <mergeCell ref="CNF111:COA111"/>
    <mergeCell ref="COB111:COW111"/>
    <mergeCell ref="COX111:CPS111"/>
    <mergeCell ref="CPT111:CQO111"/>
    <mergeCell ref="CQP111:CRK111"/>
    <mergeCell ref="CRL111:CSG111"/>
    <mergeCell ref="CSH111:CTC111"/>
    <mergeCell ref="CTD111:CTY111"/>
    <mergeCell ref="CTZ111:CUU111"/>
    <mergeCell ref="CUV111:CVQ111"/>
    <mergeCell ref="CVR111:CWM111"/>
    <mergeCell ref="CWN111:CXI111"/>
    <mergeCell ref="CXJ111:CYE111"/>
    <mergeCell ref="CYF111:CZA111"/>
    <mergeCell ref="CZB111:CZW111"/>
    <mergeCell ref="CZX111:DAS111"/>
    <mergeCell ref="DAT111:DBO111"/>
    <mergeCell ref="DBP111:DCK111"/>
    <mergeCell ref="DCL111:DDG111"/>
    <mergeCell ref="DDH111:DEC111"/>
    <mergeCell ref="DED111:DEY111"/>
    <mergeCell ref="DEZ111:DFU111"/>
    <mergeCell ref="DFV111:DGQ111"/>
    <mergeCell ref="DGR111:DHM111"/>
    <mergeCell ref="DHN111:DII111"/>
    <mergeCell ref="DIJ111:DJE111"/>
    <mergeCell ref="DJF111:DKA111"/>
    <mergeCell ref="DKB111:DKW111"/>
    <mergeCell ref="DKX111:DLS111"/>
    <mergeCell ref="DLT111:DMO111"/>
    <mergeCell ref="DMP111:DNK111"/>
    <mergeCell ref="DNL111:DOG111"/>
    <mergeCell ref="DOH111:DPC111"/>
    <mergeCell ref="DPD111:DPY111"/>
    <mergeCell ref="DPZ111:DQU111"/>
    <mergeCell ref="DQV111:DRQ111"/>
    <mergeCell ref="DRR111:DSM111"/>
    <mergeCell ref="DSN111:DTI111"/>
    <mergeCell ref="DTJ111:DUE111"/>
    <mergeCell ref="DUF111:DVA111"/>
    <mergeCell ref="DVB111:DVW111"/>
    <mergeCell ref="DVX111:DWS111"/>
    <mergeCell ref="DWT111:DXO111"/>
    <mergeCell ref="DXP111:DYK111"/>
    <mergeCell ref="DYL111:DZG111"/>
    <mergeCell ref="DZH111:EAC111"/>
    <mergeCell ref="EAD111:EAY111"/>
    <mergeCell ref="EAZ111:EBU111"/>
    <mergeCell ref="EBV111:ECQ111"/>
    <mergeCell ref="ECR111:EDM111"/>
    <mergeCell ref="EDN111:EEI111"/>
    <mergeCell ref="EEJ111:EFE111"/>
    <mergeCell ref="EFF111:EGA111"/>
    <mergeCell ref="EGB111:EGW111"/>
    <mergeCell ref="EGX111:EHS111"/>
    <mergeCell ref="EHT111:EIO111"/>
    <mergeCell ref="EIP111:EJK111"/>
    <mergeCell ref="EJL111:EKG111"/>
    <mergeCell ref="EKH111:ELC111"/>
    <mergeCell ref="ELD111:ELY111"/>
    <mergeCell ref="ELZ111:EMU111"/>
    <mergeCell ref="EMV111:ENQ111"/>
    <mergeCell ref="ENR111:EOM111"/>
    <mergeCell ref="EON111:EPI111"/>
    <mergeCell ref="EPJ111:EQE111"/>
    <mergeCell ref="EQF111:ERA111"/>
    <mergeCell ref="ERB111:ERW111"/>
    <mergeCell ref="ERX111:ESS111"/>
    <mergeCell ref="EST111:ETO111"/>
    <mergeCell ref="ETP111:EUK111"/>
    <mergeCell ref="EUL111:EVG111"/>
    <mergeCell ref="EVH111:EWC111"/>
    <mergeCell ref="EWD111:EWY111"/>
    <mergeCell ref="EWZ111:EXU111"/>
    <mergeCell ref="EXV111:EYQ111"/>
    <mergeCell ref="EYR111:EZM111"/>
    <mergeCell ref="EZN111:FAI111"/>
    <mergeCell ref="FAJ111:FBE111"/>
    <mergeCell ref="FBF111:FCA111"/>
    <mergeCell ref="FCB111:FCW111"/>
    <mergeCell ref="FCX111:FDS111"/>
    <mergeCell ref="FDT111:FEO111"/>
    <mergeCell ref="FEP111:FFK111"/>
    <mergeCell ref="FFL111:FGG111"/>
    <mergeCell ref="FGH111:FHC111"/>
    <mergeCell ref="FHD111:FHY111"/>
    <mergeCell ref="FHZ111:FIU111"/>
    <mergeCell ref="FIV111:FJQ111"/>
    <mergeCell ref="FJR111:FKM111"/>
    <mergeCell ref="FKN111:FLI111"/>
    <mergeCell ref="FLJ111:FME111"/>
    <mergeCell ref="FMF111:FNA111"/>
    <mergeCell ref="FNB111:FNW111"/>
    <mergeCell ref="FNX111:FOS111"/>
    <mergeCell ref="FOT111:FPO111"/>
    <mergeCell ref="FPP111:FQK111"/>
    <mergeCell ref="FQL111:FRG111"/>
    <mergeCell ref="FRH111:FSC111"/>
    <mergeCell ref="FSD111:FSY111"/>
    <mergeCell ref="FSZ111:FTU111"/>
    <mergeCell ref="FTV111:FUQ111"/>
    <mergeCell ref="FUR111:FVM111"/>
    <mergeCell ref="FVN111:FWI111"/>
    <mergeCell ref="FWJ111:FXE111"/>
    <mergeCell ref="FXF111:FYA111"/>
    <mergeCell ref="FYB111:FYW111"/>
    <mergeCell ref="FYX111:FZS111"/>
    <mergeCell ref="FZT111:GAO111"/>
    <mergeCell ref="GAP111:GBK111"/>
    <mergeCell ref="GBL111:GCG111"/>
    <mergeCell ref="GCH111:GDC111"/>
    <mergeCell ref="GDD111:GDY111"/>
    <mergeCell ref="GDZ111:GEU111"/>
    <mergeCell ref="GEV111:GFQ111"/>
    <mergeCell ref="GFR111:GGM111"/>
    <mergeCell ref="GGN111:GHI111"/>
    <mergeCell ref="GHJ111:GIE111"/>
    <mergeCell ref="GIF111:GJA111"/>
    <mergeCell ref="GJB111:GJW111"/>
    <mergeCell ref="GJX111:GKS111"/>
    <mergeCell ref="GKT111:GLO111"/>
    <mergeCell ref="GLP111:GMK111"/>
    <mergeCell ref="GML111:GNG111"/>
    <mergeCell ref="GNH111:GOC111"/>
    <mergeCell ref="GOD111:GOY111"/>
    <mergeCell ref="GOZ111:GPU111"/>
    <mergeCell ref="GPV111:GQQ111"/>
    <mergeCell ref="GQR111:GRM111"/>
    <mergeCell ref="GRN111:GSI111"/>
    <mergeCell ref="GSJ111:GTE111"/>
    <mergeCell ref="GTF111:GUA111"/>
    <mergeCell ref="GUB111:GUW111"/>
    <mergeCell ref="GUX111:GVS111"/>
    <mergeCell ref="GVT111:GWO111"/>
    <mergeCell ref="GWP111:GXK111"/>
    <mergeCell ref="GXL111:GYG111"/>
    <mergeCell ref="GYH111:GZC111"/>
    <mergeCell ref="GZD111:GZY111"/>
    <mergeCell ref="GZZ111:HAU111"/>
    <mergeCell ref="HAV111:HBQ111"/>
    <mergeCell ref="HBR111:HCM111"/>
    <mergeCell ref="HCN111:HDI111"/>
    <mergeCell ref="HDJ111:HEE111"/>
    <mergeCell ref="HEF111:HFA111"/>
    <mergeCell ref="HFB111:HFW111"/>
    <mergeCell ref="HFX111:HGS111"/>
    <mergeCell ref="HGT111:HHO111"/>
    <mergeCell ref="HHP111:HIK111"/>
    <mergeCell ref="HIL111:HJG111"/>
    <mergeCell ref="HJH111:HKC111"/>
    <mergeCell ref="HKD111:HKY111"/>
    <mergeCell ref="HKZ111:HLU111"/>
    <mergeCell ref="HLV111:HMQ111"/>
    <mergeCell ref="HMR111:HNM111"/>
    <mergeCell ref="HNN111:HOI111"/>
    <mergeCell ref="HOJ111:HPE111"/>
    <mergeCell ref="HPF111:HQA111"/>
    <mergeCell ref="HQB111:HQW111"/>
    <mergeCell ref="HQX111:HRS111"/>
    <mergeCell ref="HRT111:HSO111"/>
    <mergeCell ref="HSP111:HTK111"/>
    <mergeCell ref="HTL111:HUG111"/>
    <mergeCell ref="HUH111:HVC111"/>
    <mergeCell ref="HVD111:HVY111"/>
    <mergeCell ref="HVZ111:HWU111"/>
    <mergeCell ref="HWV111:HXQ111"/>
    <mergeCell ref="HXR111:HYM111"/>
    <mergeCell ref="HYN111:HZI111"/>
    <mergeCell ref="HZJ111:IAE111"/>
    <mergeCell ref="IAF111:IBA111"/>
    <mergeCell ref="IBB111:IBW111"/>
    <mergeCell ref="IBX111:ICS111"/>
    <mergeCell ref="ICT111:IDO111"/>
    <mergeCell ref="IDP111:IEK111"/>
    <mergeCell ref="IEL111:IFG111"/>
    <mergeCell ref="IFH111:IGC111"/>
    <mergeCell ref="IGD111:IGY111"/>
    <mergeCell ref="IGZ111:IHU111"/>
    <mergeCell ref="IHV111:IIQ111"/>
    <mergeCell ref="IIR111:IJM111"/>
    <mergeCell ref="IJN111:IKI111"/>
    <mergeCell ref="IKJ111:ILE111"/>
    <mergeCell ref="ILF111:IMA111"/>
    <mergeCell ref="IMB111:IMW111"/>
    <mergeCell ref="IMX111:INS111"/>
    <mergeCell ref="INT111:IOO111"/>
    <mergeCell ref="IOP111:IPK111"/>
    <mergeCell ref="IPL111:IQG111"/>
    <mergeCell ref="IQH111:IRC111"/>
    <mergeCell ref="IRD111:IRY111"/>
    <mergeCell ref="IRZ111:ISU111"/>
    <mergeCell ref="ISV111:ITQ111"/>
    <mergeCell ref="ITR111:IUM111"/>
    <mergeCell ref="IUN111:IVI111"/>
    <mergeCell ref="IVJ111:IWE111"/>
    <mergeCell ref="IWF111:IXA111"/>
    <mergeCell ref="IXB111:IXW111"/>
    <mergeCell ref="IXX111:IYS111"/>
    <mergeCell ref="IYT111:IZO111"/>
    <mergeCell ref="IZP111:JAK111"/>
    <mergeCell ref="JAL111:JBG111"/>
    <mergeCell ref="JBH111:JCC111"/>
    <mergeCell ref="JCD111:JCY111"/>
    <mergeCell ref="JCZ111:JDU111"/>
    <mergeCell ref="JDV111:JEQ111"/>
    <mergeCell ref="JER111:JFM111"/>
    <mergeCell ref="JFN111:JGI111"/>
    <mergeCell ref="JGJ111:JHE111"/>
    <mergeCell ref="JHF111:JIA111"/>
    <mergeCell ref="JIB111:JIW111"/>
    <mergeCell ref="JIX111:JJS111"/>
    <mergeCell ref="JJT111:JKO111"/>
    <mergeCell ref="JKP111:JLK111"/>
    <mergeCell ref="JLL111:JMG111"/>
    <mergeCell ref="JMH111:JNC111"/>
    <mergeCell ref="JND111:JNY111"/>
    <mergeCell ref="JNZ111:JOU111"/>
    <mergeCell ref="JOV111:JPQ111"/>
    <mergeCell ref="JPR111:JQM111"/>
    <mergeCell ref="JQN111:JRI111"/>
    <mergeCell ref="JRJ111:JSE111"/>
    <mergeCell ref="JSF111:JTA111"/>
    <mergeCell ref="JTB111:JTW111"/>
    <mergeCell ref="JTX111:JUS111"/>
    <mergeCell ref="JUT111:JVO111"/>
    <mergeCell ref="JVP111:JWK111"/>
    <mergeCell ref="JWL111:JXG111"/>
    <mergeCell ref="JXH111:JYC111"/>
    <mergeCell ref="JYD111:JYY111"/>
    <mergeCell ref="JYZ111:JZU111"/>
    <mergeCell ref="JZV111:KAQ111"/>
    <mergeCell ref="KAR111:KBM111"/>
    <mergeCell ref="KBN111:KCI111"/>
    <mergeCell ref="KCJ111:KDE111"/>
    <mergeCell ref="KDF111:KEA111"/>
    <mergeCell ref="KEB111:KEW111"/>
    <mergeCell ref="KEX111:KFS111"/>
    <mergeCell ref="KFT111:KGO111"/>
    <mergeCell ref="KGP111:KHK111"/>
    <mergeCell ref="KHL111:KIG111"/>
    <mergeCell ref="KIH111:KJC111"/>
    <mergeCell ref="KJD111:KJY111"/>
    <mergeCell ref="KJZ111:KKU111"/>
    <mergeCell ref="KKV111:KLQ111"/>
    <mergeCell ref="KLR111:KMM111"/>
    <mergeCell ref="KMN111:KNI111"/>
    <mergeCell ref="KNJ111:KOE111"/>
    <mergeCell ref="KOF111:KPA111"/>
    <mergeCell ref="KPB111:KPW111"/>
    <mergeCell ref="KPX111:KQS111"/>
    <mergeCell ref="KQT111:KRO111"/>
    <mergeCell ref="KRP111:KSK111"/>
    <mergeCell ref="KSL111:KTG111"/>
    <mergeCell ref="KTH111:KUC111"/>
    <mergeCell ref="KUD111:KUY111"/>
    <mergeCell ref="KUZ111:KVU111"/>
    <mergeCell ref="KVV111:KWQ111"/>
    <mergeCell ref="KWR111:KXM111"/>
    <mergeCell ref="KXN111:KYI111"/>
    <mergeCell ref="KYJ111:KZE111"/>
    <mergeCell ref="KZF111:LAA111"/>
    <mergeCell ref="LAB111:LAW111"/>
    <mergeCell ref="LAX111:LBS111"/>
    <mergeCell ref="LBT111:LCO111"/>
    <mergeCell ref="LCP111:LDK111"/>
    <mergeCell ref="LDL111:LEG111"/>
    <mergeCell ref="LEH111:LFC111"/>
    <mergeCell ref="LFD111:LFY111"/>
    <mergeCell ref="LFZ111:LGU111"/>
    <mergeCell ref="LGV111:LHQ111"/>
    <mergeCell ref="LHR111:LIM111"/>
    <mergeCell ref="LIN111:LJI111"/>
    <mergeCell ref="LJJ111:LKE111"/>
    <mergeCell ref="LKF111:LLA111"/>
    <mergeCell ref="LLB111:LLW111"/>
    <mergeCell ref="LLX111:LMS111"/>
    <mergeCell ref="LMT111:LNO111"/>
    <mergeCell ref="LNP111:LOK111"/>
    <mergeCell ref="LOL111:LPG111"/>
    <mergeCell ref="LPH111:LQC111"/>
    <mergeCell ref="LQD111:LQY111"/>
    <mergeCell ref="LQZ111:LRU111"/>
    <mergeCell ref="LRV111:LSQ111"/>
    <mergeCell ref="LSR111:LTM111"/>
    <mergeCell ref="LTN111:LUI111"/>
    <mergeCell ref="LUJ111:LVE111"/>
    <mergeCell ref="LVF111:LWA111"/>
    <mergeCell ref="LWB111:LWW111"/>
    <mergeCell ref="LWX111:LXS111"/>
    <mergeCell ref="LXT111:LYO111"/>
    <mergeCell ref="LYP111:LZK111"/>
    <mergeCell ref="LZL111:MAG111"/>
    <mergeCell ref="MAH111:MBC111"/>
    <mergeCell ref="MBD111:MBY111"/>
    <mergeCell ref="MBZ111:MCU111"/>
    <mergeCell ref="MCV111:MDQ111"/>
    <mergeCell ref="MDR111:MEM111"/>
    <mergeCell ref="MEN111:MFI111"/>
    <mergeCell ref="MFJ111:MGE111"/>
    <mergeCell ref="MGF111:MHA111"/>
    <mergeCell ref="MHB111:MHW111"/>
    <mergeCell ref="MHX111:MIS111"/>
    <mergeCell ref="MIT111:MJO111"/>
    <mergeCell ref="MJP111:MKK111"/>
    <mergeCell ref="MKL111:MLG111"/>
    <mergeCell ref="MLH111:MMC111"/>
    <mergeCell ref="MMD111:MMY111"/>
    <mergeCell ref="MMZ111:MNU111"/>
    <mergeCell ref="MNV111:MOQ111"/>
    <mergeCell ref="MOR111:MPM111"/>
    <mergeCell ref="MPN111:MQI111"/>
    <mergeCell ref="MQJ111:MRE111"/>
    <mergeCell ref="MRF111:MSA111"/>
    <mergeCell ref="MSB111:MSW111"/>
    <mergeCell ref="MSX111:MTS111"/>
    <mergeCell ref="MTT111:MUO111"/>
    <mergeCell ref="MUP111:MVK111"/>
    <mergeCell ref="MVL111:MWG111"/>
    <mergeCell ref="MWH111:MXC111"/>
    <mergeCell ref="MXD111:MXY111"/>
    <mergeCell ref="MXZ111:MYU111"/>
    <mergeCell ref="MYV111:MZQ111"/>
    <mergeCell ref="MZR111:NAM111"/>
    <mergeCell ref="NAN111:NBI111"/>
    <mergeCell ref="NBJ111:NCE111"/>
    <mergeCell ref="NCF111:NDA111"/>
    <mergeCell ref="NDB111:NDW111"/>
    <mergeCell ref="NDX111:NES111"/>
    <mergeCell ref="NET111:NFO111"/>
    <mergeCell ref="NFP111:NGK111"/>
    <mergeCell ref="NGL111:NHG111"/>
    <mergeCell ref="NHH111:NIC111"/>
    <mergeCell ref="NID111:NIY111"/>
    <mergeCell ref="NIZ111:NJU111"/>
    <mergeCell ref="NJV111:NKQ111"/>
    <mergeCell ref="NKR111:NLM111"/>
    <mergeCell ref="NLN111:NMI111"/>
    <mergeCell ref="NMJ111:NNE111"/>
    <mergeCell ref="NNF111:NOA111"/>
    <mergeCell ref="NOB111:NOW111"/>
    <mergeCell ref="NOX111:NPS111"/>
    <mergeCell ref="NPT111:NQO111"/>
    <mergeCell ref="NQP111:NRK111"/>
    <mergeCell ref="NRL111:NSG111"/>
    <mergeCell ref="NSH111:NTC111"/>
    <mergeCell ref="NTD111:NTY111"/>
    <mergeCell ref="NTZ111:NUU111"/>
    <mergeCell ref="NUV111:NVQ111"/>
    <mergeCell ref="NVR111:NWM111"/>
    <mergeCell ref="NWN111:NXI111"/>
    <mergeCell ref="NXJ111:NYE111"/>
    <mergeCell ref="NYF111:NZA111"/>
    <mergeCell ref="NZB111:NZW111"/>
    <mergeCell ref="NZX111:OAS111"/>
    <mergeCell ref="OAT111:OBO111"/>
    <mergeCell ref="OBP111:OCK111"/>
    <mergeCell ref="OCL111:ODG111"/>
    <mergeCell ref="ODH111:OEC111"/>
    <mergeCell ref="OED111:OEY111"/>
    <mergeCell ref="OEZ111:OFU111"/>
    <mergeCell ref="OFV111:OGQ111"/>
    <mergeCell ref="OGR111:OHM111"/>
    <mergeCell ref="OHN111:OII111"/>
    <mergeCell ref="OIJ111:OJE111"/>
    <mergeCell ref="OJF111:OKA111"/>
    <mergeCell ref="OKB111:OKW111"/>
    <mergeCell ref="OKX111:OLS111"/>
    <mergeCell ref="OLT111:OMO111"/>
    <mergeCell ref="OMP111:ONK111"/>
    <mergeCell ref="ONL111:OOG111"/>
    <mergeCell ref="OOH111:OPC111"/>
    <mergeCell ref="OPD111:OPY111"/>
    <mergeCell ref="OPZ111:OQU111"/>
    <mergeCell ref="OQV111:ORQ111"/>
    <mergeCell ref="ORR111:OSM111"/>
    <mergeCell ref="OSN111:OTI111"/>
    <mergeCell ref="OTJ111:OUE111"/>
    <mergeCell ref="OUF111:OVA111"/>
    <mergeCell ref="OVB111:OVW111"/>
    <mergeCell ref="OVX111:OWS111"/>
    <mergeCell ref="OWT111:OXO111"/>
    <mergeCell ref="OXP111:OYK111"/>
    <mergeCell ref="OYL111:OZG111"/>
    <mergeCell ref="OZH111:PAC111"/>
    <mergeCell ref="PAD111:PAY111"/>
    <mergeCell ref="PAZ111:PBU111"/>
    <mergeCell ref="PBV111:PCQ111"/>
    <mergeCell ref="PCR111:PDM111"/>
    <mergeCell ref="PDN111:PEI111"/>
    <mergeCell ref="PEJ111:PFE111"/>
    <mergeCell ref="PFF111:PGA111"/>
    <mergeCell ref="PGB111:PGW111"/>
    <mergeCell ref="PGX111:PHS111"/>
    <mergeCell ref="PHT111:PIO111"/>
    <mergeCell ref="PIP111:PJK111"/>
    <mergeCell ref="PJL111:PKG111"/>
    <mergeCell ref="PKH111:PLC111"/>
    <mergeCell ref="PLD111:PLY111"/>
    <mergeCell ref="PLZ111:PMU111"/>
    <mergeCell ref="PMV111:PNQ111"/>
    <mergeCell ref="PNR111:POM111"/>
    <mergeCell ref="PON111:PPI111"/>
    <mergeCell ref="PPJ111:PQE111"/>
    <mergeCell ref="PQF111:PRA111"/>
    <mergeCell ref="PRB111:PRW111"/>
    <mergeCell ref="PRX111:PSS111"/>
    <mergeCell ref="PST111:PTO111"/>
    <mergeCell ref="PTP111:PUK111"/>
    <mergeCell ref="PUL111:PVG111"/>
    <mergeCell ref="PVH111:PWC111"/>
    <mergeCell ref="PWD111:PWY111"/>
    <mergeCell ref="PWZ111:PXU111"/>
    <mergeCell ref="PXV111:PYQ111"/>
    <mergeCell ref="PYR111:PZM111"/>
    <mergeCell ref="PZN111:QAI111"/>
    <mergeCell ref="QAJ111:QBE111"/>
    <mergeCell ref="QBF111:QCA111"/>
    <mergeCell ref="QCB111:QCW111"/>
    <mergeCell ref="QCX111:QDS111"/>
    <mergeCell ref="QDT111:QEO111"/>
    <mergeCell ref="QEP111:QFK111"/>
    <mergeCell ref="QFL111:QGG111"/>
    <mergeCell ref="QGH111:QHC111"/>
    <mergeCell ref="QHD111:QHY111"/>
    <mergeCell ref="QHZ111:QIU111"/>
    <mergeCell ref="QIV111:QJQ111"/>
    <mergeCell ref="QJR111:QKM111"/>
    <mergeCell ref="QKN111:QLI111"/>
    <mergeCell ref="QLJ111:QME111"/>
    <mergeCell ref="QMF111:QNA111"/>
    <mergeCell ref="QNB111:QNW111"/>
    <mergeCell ref="QNX111:QOS111"/>
    <mergeCell ref="QOT111:QPO111"/>
    <mergeCell ref="QPP111:QQK111"/>
    <mergeCell ref="QQL111:QRG111"/>
    <mergeCell ref="QRH111:QSC111"/>
    <mergeCell ref="QSD111:QSY111"/>
    <mergeCell ref="QSZ111:QTU111"/>
    <mergeCell ref="QTV111:QUQ111"/>
    <mergeCell ref="QUR111:QVM111"/>
    <mergeCell ref="QVN111:QWI111"/>
    <mergeCell ref="QWJ111:QXE111"/>
    <mergeCell ref="QXF111:QYA111"/>
    <mergeCell ref="QYB111:QYW111"/>
    <mergeCell ref="QYX111:QZS111"/>
    <mergeCell ref="QZT111:RAO111"/>
    <mergeCell ref="RAP111:RBK111"/>
    <mergeCell ref="RBL111:RCG111"/>
    <mergeCell ref="RCH111:RDC111"/>
    <mergeCell ref="RDD111:RDY111"/>
    <mergeCell ref="RDZ111:REU111"/>
    <mergeCell ref="REV111:RFQ111"/>
    <mergeCell ref="RFR111:RGM111"/>
    <mergeCell ref="RGN111:RHI111"/>
    <mergeCell ref="RHJ111:RIE111"/>
    <mergeCell ref="RIF111:RJA111"/>
    <mergeCell ref="RJB111:RJW111"/>
    <mergeCell ref="RJX111:RKS111"/>
    <mergeCell ref="RKT111:RLO111"/>
    <mergeCell ref="RLP111:RMK111"/>
    <mergeCell ref="RML111:RNG111"/>
    <mergeCell ref="RNH111:ROC111"/>
    <mergeCell ref="ROD111:ROY111"/>
    <mergeCell ref="ROZ111:RPU111"/>
    <mergeCell ref="RPV111:RQQ111"/>
    <mergeCell ref="RQR111:RRM111"/>
    <mergeCell ref="RRN111:RSI111"/>
    <mergeCell ref="RSJ111:RTE111"/>
    <mergeCell ref="RTF111:RUA111"/>
    <mergeCell ref="RUB111:RUW111"/>
    <mergeCell ref="RUX111:RVS111"/>
    <mergeCell ref="RVT111:RWO111"/>
    <mergeCell ref="RWP111:RXK111"/>
    <mergeCell ref="RXL111:RYG111"/>
    <mergeCell ref="RYH111:RZC111"/>
    <mergeCell ref="RZD111:RZY111"/>
    <mergeCell ref="RZZ111:SAU111"/>
    <mergeCell ref="SAV111:SBQ111"/>
    <mergeCell ref="SBR111:SCM111"/>
    <mergeCell ref="SCN111:SDI111"/>
    <mergeCell ref="SDJ111:SEE111"/>
    <mergeCell ref="SEF111:SFA111"/>
    <mergeCell ref="SFB111:SFW111"/>
    <mergeCell ref="SFX111:SGS111"/>
    <mergeCell ref="SGT111:SHO111"/>
    <mergeCell ref="SHP111:SIK111"/>
    <mergeCell ref="SIL111:SJG111"/>
    <mergeCell ref="SJH111:SKC111"/>
    <mergeCell ref="SKD111:SKY111"/>
    <mergeCell ref="SKZ111:SLU111"/>
    <mergeCell ref="SLV111:SMQ111"/>
    <mergeCell ref="SMR111:SNM111"/>
    <mergeCell ref="SNN111:SOI111"/>
    <mergeCell ref="SOJ111:SPE111"/>
    <mergeCell ref="SPF111:SQA111"/>
    <mergeCell ref="SQB111:SQW111"/>
    <mergeCell ref="SQX111:SRS111"/>
    <mergeCell ref="SRT111:SSO111"/>
    <mergeCell ref="SSP111:STK111"/>
    <mergeCell ref="STL111:SUG111"/>
    <mergeCell ref="SUH111:SVC111"/>
    <mergeCell ref="SVD111:SVY111"/>
    <mergeCell ref="SVZ111:SWU111"/>
    <mergeCell ref="SWV111:SXQ111"/>
    <mergeCell ref="SXR111:SYM111"/>
    <mergeCell ref="SYN111:SZI111"/>
    <mergeCell ref="SZJ111:TAE111"/>
    <mergeCell ref="TAF111:TBA111"/>
    <mergeCell ref="TBB111:TBW111"/>
    <mergeCell ref="TBX111:TCS111"/>
    <mergeCell ref="TCT111:TDO111"/>
    <mergeCell ref="TDP111:TEK111"/>
    <mergeCell ref="TEL111:TFG111"/>
    <mergeCell ref="TFH111:TGC111"/>
    <mergeCell ref="TGD111:TGY111"/>
    <mergeCell ref="TGZ111:THU111"/>
    <mergeCell ref="THV111:TIQ111"/>
    <mergeCell ref="TIR111:TJM111"/>
    <mergeCell ref="TJN111:TKI111"/>
    <mergeCell ref="TKJ111:TLE111"/>
    <mergeCell ref="TLF111:TMA111"/>
    <mergeCell ref="TMB111:TMW111"/>
    <mergeCell ref="TMX111:TNS111"/>
    <mergeCell ref="TNT111:TOO111"/>
    <mergeCell ref="TOP111:TPK111"/>
    <mergeCell ref="TPL111:TQG111"/>
    <mergeCell ref="TQH111:TRC111"/>
    <mergeCell ref="TRD111:TRY111"/>
    <mergeCell ref="TRZ111:TSU111"/>
    <mergeCell ref="TSV111:TTQ111"/>
    <mergeCell ref="TTR111:TUM111"/>
    <mergeCell ref="TUN111:TVI111"/>
    <mergeCell ref="TVJ111:TWE111"/>
    <mergeCell ref="TWF111:TXA111"/>
    <mergeCell ref="TXB111:TXW111"/>
    <mergeCell ref="TXX111:TYS111"/>
    <mergeCell ref="TYT111:TZO111"/>
    <mergeCell ref="TZP111:UAK111"/>
    <mergeCell ref="UAL111:UBG111"/>
    <mergeCell ref="UBH111:UCC111"/>
    <mergeCell ref="UCD111:UCY111"/>
    <mergeCell ref="UCZ111:UDU111"/>
    <mergeCell ref="UDV111:UEQ111"/>
    <mergeCell ref="UER111:UFM111"/>
    <mergeCell ref="UFN111:UGI111"/>
    <mergeCell ref="UGJ111:UHE111"/>
    <mergeCell ref="UHF111:UIA111"/>
    <mergeCell ref="UIB111:UIW111"/>
    <mergeCell ref="UIX111:UJS111"/>
    <mergeCell ref="UJT111:UKO111"/>
    <mergeCell ref="UKP111:ULK111"/>
    <mergeCell ref="ULL111:UMG111"/>
    <mergeCell ref="UMH111:UNC111"/>
    <mergeCell ref="UND111:UNY111"/>
    <mergeCell ref="UNZ111:UOU111"/>
    <mergeCell ref="UOV111:UPQ111"/>
    <mergeCell ref="UPR111:UQM111"/>
    <mergeCell ref="UQN111:URI111"/>
    <mergeCell ref="URJ111:USE111"/>
    <mergeCell ref="USF111:UTA111"/>
    <mergeCell ref="UTB111:UTW111"/>
    <mergeCell ref="UTX111:UUS111"/>
    <mergeCell ref="UUT111:UVO111"/>
    <mergeCell ref="UVP111:UWK111"/>
    <mergeCell ref="UWL111:UXG111"/>
    <mergeCell ref="UXH111:UYC111"/>
    <mergeCell ref="UYD111:UYY111"/>
    <mergeCell ref="UYZ111:UZU111"/>
    <mergeCell ref="UZV111:VAQ111"/>
    <mergeCell ref="VAR111:VBM111"/>
    <mergeCell ref="VBN111:VCI111"/>
    <mergeCell ref="VCJ111:VDE111"/>
    <mergeCell ref="VDF111:VEA111"/>
    <mergeCell ref="VEB111:VEW111"/>
    <mergeCell ref="VEX111:VFS111"/>
    <mergeCell ref="VFT111:VGO111"/>
    <mergeCell ref="VGP111:VHK111"/>
    <mergeCell ref="VHL111:VIG111"/>
    <mergeCell ref="VIH111:VJC111"/>
    <mergeCell ref="VJD111:VJY111"/>
    <mergeCell ref="VJZ111:VKU111"/>
    <mergeCell ref="VKV111:VLQ111"/>
    <mergeCell ref="WIN111:WJI111"/>
    <mergeCell ref="WJJ111:WKE111"/>
    <mergeCell ref="WKF111:WLA111"/>
    <mergeCell ref="WLB111:WLW111"/>
    <mergeCell ref="WLX111:WMS111"/>
    <mergeCell ref="WMT111:WNO111"/>
    <mergeCell ref="WNP111:WOK111"/>
    <mergeCell ref="VLR111:VMM111"/>
    <mergeCell ref="VMN111:VNI111"/>
    <mergeCell ref="VNJ111:VOE111"/>
    <mergeCell ref="VOF111:VPA111"/>
    <mergeCell ref="VPB111:VPW111"/>
    <mergeCell ref="VPX111:VQS111"/>
    <mergeCell ref="VQT111:VRO111"/>
    <mergeCell ref="VRP111:VSK111"/>
    <mergeCell ref="VSL111:VTG111"/>
    <mergeCell ref="VTH111:VUC111"/>
    <mergeCell ref="VUD111:VUY111"/>
    <mergeCell ref="VUZ111:VVU111"/>
    <mergeCell ref="VVV111:VWQ111"/>
    <mergeCell ref="VWR111:VXM111"/>
    <mergeCell ref="VXN111:VYI111"/>
    <mergeCell ref="VYJ111:VZE111"/>
    <mergeCell ref="VZF111:WAA111"/>
    <mergeCell ref="WOL111:WPG111"/>
    <mergeCell ref="WPH111:WQC111"/>
    <mergeCell ref="WQD111:WQY111"/>
    <mergeCell ref="WQZ111:WRU111"/>
    <mergeCell ref="WRV111:WSQ111"/>
    <mergeCell ref="WSR111:WTM111"/>
    <mergeCell ref="WTN111:WUI111"/>
    <mergeCell ref="WUJ111:WVE111"/>
    <mergeCell ref="WVF111:WWA111"/>
    <mergeCell ref="WWB111:WWW111"/>
    <mergeCell ref="WWX111:WXS111"/>
    <mergeCell ref="WXT111:WYO111"/>
    <mergeCell ref="XDR111:XEM111"/>
    <mergeCell ref="XEN111:XFC111"/>
    <mergeCell ref="A120:R120"/>
    <mergeCell ref="A121:R121"/>
    <mergeCell ref="WYP111:WZK111"/>
    <mergeCell ref="WZL111:XAG111"/>
    <mergeCell ref="XAH111:XBC111"/>
    <mergeCell ref="XBD111:XBY111"/>
    <mergeCell ref="XBZ111:XCU111"/>
    <mergeCell ref="XCV111:XDQ111"/>
    <mergeCell ref="WAB111:WAW111"/>
    <mergeCell ref="WAX111:WBS111"/>
    <mergeCell ref="WBT111:WCO111"/>
    <mergeCell ref="WCP111:WDK111"/>
    <mergeCell ref="WDL111:WEG111"/>
    <mergeCell ref="WEH111:WFC111"/>
    <mergeCell ref="WFD111:WFY111"/>
    <mergeCell ref="WFZ111:WGU111"/>
    <mergeCell ref="WGV111:WHQ111"/>
    <mergeCell ref="WHR111:WIM111"/>
    <mergeCell ref="OG129:OX129"/>
    <mergeCell ref="OY129:PP129"/>
    <mergeCell ref="PQ129:QH129"/>
    <mergeCell ref="QI129:QZ129"/>
    <mergeCell ref="RA129:RR129"/>
    <mergeCell ref="RS129:SJ129"/>
    <mergeCell ref="SK129:TB129"/>
    <mergeCell ref="TC129:TT129"/>
    <mergeCell ref="TU129:UL129"/>
    <mergeCell ref="UM129:VD129"/>
    <mergeCell ref="VE129:VV129"/>
    <mergeCell ref="VW129:WN129"/>
    <mergeCell ref="WO129:XF129"/>
    <mergeCell ref="XG129:XX129"/>
    <mergeCell ref="XY129:YP129"/>
    <mergeCell ref="YQ129:ZH129"/>
    <mergeCell ref="ZI129:ZZ129"/>
    <mergeCell ref="AAA129:AAR129"/>
    <mergeCell ref="AAS129:ABJ129"/>
    <mergeCell ref="ABK129:ACB129"/>
    <mergeCell ref="ACC129:ACT129"/>
    <mergeCell ref="ACU129:ADL129"/>
    <mergeCell ref="ADM129:AED129"/>
    <mergeCell ref="AEE129:AEV129"/>
    <mergeCell ref="AEW129:AFN129"/>
    <mergeCell ref="AFO129:AGF129"/>
    <mergeCell ref="AGG129:AGX129"/>
    <mergeCell ref="AGY129:AHP129"/>
    <mergeCell ref="AHQ129:AIH129"/>
    <mergeCell ref="AII129:AIZ129"/>
    <mergeCell ref="AJA129:AJR129"/>
    <mergeCell ref="AJS129:AKJ129"/>
    <mergeCell ref="AKK129:ALB129"/>
    <mergeCell ref="ALC129:ALT129"/>
    <mergeCell ref="ALU129:AML129"/>
    <mergeCell ref="AMM129:AND129"/>
    <mergeCell ref="ANE129:ANV129"/>
    <mergeCell ref="ANW129:AON129"/>
    <mergeCell ref="AOO129:APF129"/>
    <mergeCell ref="APG129:APX129"/>
    <mergeCell ref="APY129:AQP129"/>
    <mergeCell ref="AQQ129:ARH129"/>
    <mergeCell ref="ARI129:ARZ129"/>
    <mergeCell ref="ASA129:ASR129"/>
    <mergeCell ref="ASS129:ATJ129"/>
    <mergeCell ref="ATK129:AUB129"/>
    <mergeCell ref="AUC129:AUT129"/>
    <mergeCell ref="AUU129:AVL129"/>
    <mergeCell ref="AVM129:AWD129"/>
    <mergeCell ref="AWE129:AWV129"/>
    <mergeCell ref="AWW129:AXN129"/>
    <mergeCell ref="AXO129:AYF129"/>
    <mergeCell ref="AYG129:AYX129"/>
    <mergeCell ref="AYY129:AZP129"/>
    <mergeCell ref="AZQ129:BAH129"/>
    <mergeCell ref="BAI129:BAZ129"/>
    <mergeCell ref="BBA129:BBR129"/>
    <mergeCell ref="BBS129:BCJ129"/>
    <mergeCell ref="BCK129:BDB129"/>
    <mergeCell ref="BDC129:BDT129"/>
    <mergeCell ref="BDU129:BEL129"/>
    <mergeCell ref="BEM129:BFD129"/>
    <mergeCell ref="BFE129:BFV129"/>
    <mergeCell ref="BFW129:BGN129"/>
    <mergeCell ref="BGO129:BHF129"/>
    <mergeCell ref="BHG129:BHX129"/>
    <mergeCell ref="BHY129:BIP129"/>
    <mergeCell ref="BIQ129:BJH129"/>
    <mergeCell ref="BJI129:BJZ129"/>
    <mergeCell ref="BKA129:BKR129"/>
    <mergeCell ref="BKS129:BLJ129"/>
    <mergeCell ref="BLK129:BMB129"/>
    <mergeCell ref="BMC129:BMT129"/>
    <mergeCell ref="BMU129:BNL129"/>
    <mergeCell ref="BNM129:BOD129"/>
    <mergeCell ref="BOE129:BOV129"/>
    <mergeCell ref="BOW129:BPN129"/>
    <mergeCell ref="BPO129:BQF129"/>
    <mergeCell ref="BQG129:BQX129"/>
    <mergeCell ref="BQY129:BRP129"/>
    <mergeCell ref="BRQ129:BSH129"/>
    <mergeCell ref="BSI129:BSZ129"/>
    <mergeCell ref="BTA129:BTR129"/>
    <mergeCell ref="BTS129:BUJ129"/>
    <mergeCell ref="BUK129:BVB129"/>
    <mergeCell ref="BVC129:BVT129"/>
    <mergeCell ref="BVU129:BWL129"/>
    <mergeCell ref="BWM129:BXD129"/>
    <mergeCell ref="BXE129:BXV129"/>
    <mergeCell ref="BXW129:BYN129"/>
    <mergeCell ref="BYO129:BZF129"/>
    <mergeCell ref="BZG129:BZX129"/>
    <mergeCell ref="BZY129:CAP129"/>
    <mergeCell ref="CAQ129:CBH129"/>
    <mergeCell ref="CBI129:CBZ129"/>
    <mergeCell ref="CCA129:CCR129"/>
    <mergeCell ref="CCS129:CDJ129"/>
    <mergeCell ref="CDK129:CEB129"/>
    <mergeCell ref="CEC129:CET129"/>
    <mergeCell ref="CEU129:CFL129"/>
    <mergeCell ref="CFM129:CGD129"/>
    <mergeCell ref="CGE129:CGV129"/>
    <mergeCell ref="CGW129:CHN129"/>
    <mergeCell ref="CHO129:CIF129"/>
    <mergeCell ref="CIG129:CIX129"/>
    <mergeCell ref="CIY129:CJP129"/>
    <mergeCell ref="CJQ129:CKH129"/>
    <mergeCell ref="CKI129:CKZ129"/>
    <mergeCell ref="CLA129:CLR129"/>
    <mergeCell ref="CLS129:CMJ129"/>
    <mergeCell ref="CMK129:CNB129"/>
    <mergeCell ref="CNC129:CNT129"/>
    <mergeCell ref="CNU129:COL129"/>
    <mergeCell ref="COM129:CPD129"/>
    <mergeCell ref="CPE129:CPV129"/>
    <mergeCell ref="CPW129:CQN129"/>
    <mergeCell ref="CQO129:CRF129"/>
    <mergeCell ref="CRG129:CRX129"/>
    <mergeCell ref="CRY129:CSP129"/>
    <mergeCell ref="CSQ129:CTH129"/>
    <mergeCell ref="CTI129:CTZ129"/>
    <mergeCell ref="CUA129:CUR129"/>
    <mergeCell ref="CUS129:CVJ129"/>
    <mergeCell ref="CVK129:CWB129"/>
    <mergeCell ref="CWC129:CWT129"/>
    <mergeCell ref="CWU129:CXL129"/>
    <mergeCell ref="CXM129:CYD129"/>
    <mergeCell ref="CYE129:CYV129"/>
    <mergeCell ref="CYW129:CZN129"/>
    <mergeCell ref="CZO129:DAF129"/>
    <mergeCell ref="DAG129:DAX129"/>
    <mergeCell ref="DAY129:DBP129"/>
    <mergeCell ref="DBQ129:DCH129"/>
    <mergeCell ref="DCI129:DCZ129"/>
    <mergeCell ref="DDA129:DDR129"/>
    <mergeCell ref="DDS129:DEJ129"/>
    <mergeCell ref="DEK129:DFB129"/>
    <mergeCell ref="DFC129:DFT129"/>
    <mergeCell ref="DFU129:DGL129"/>
    <mergeCell ref="DGM129:DHD129"/>
    <mergeCell ref="DHE129:DHV129"/>
    <mergeCell ref="DHW129:DIN129"/>
    <mergeCell ref="DIO129:DJF129"/>
    <mergeCell ref="DJG129:DJX129"/>
    <mergeCell ref="DJY129:DKP129"/>
    <mergeCell ref="DKQ129:DLH129"/>
    <mergeCell ref="DLI129:DLZ129"/>
    <mergeCell ref="DMA129:DMR129"/>
    <mergeCell ref="DMS129:DNJ129"/>
    <mergeCell ref="DNK129:DOB129"/>
    <mergeCell ref="DOC129:DOT129"/>
    <mergeCell ref="DOU129:DPL129"/>
    <mergeCell ref="DPM129:DQD129"/>
    <mergeCell ref="DQE129:DQV129"/>
    <mergeCell ref="DQW129:DRN129"/>
    <mergeCell ref="DRO129:DSF129"/>
    <mergeCell ref="DSG129:DSX129"/>
    <mergeCell ref="DSY129:DTP129"/>
    <mergeCell ref="DTQ129:DUH129"/>
    <mergeCell ref="DUI129:DUZ129"/>
    <mergeCell ref="DVA129:DVR129"/>
    <mergeCell ref="DVS129:DWJ129"/>
    <mergeCell ref="DWK129:DXB129"/>
    <mergeCell ref="DXC129:DXT129"/>
    <mergeCell ref="DXU129:DYL129"/>
    <mergeCell ref="DYM129:DZD129"/>
    <mergeCell ref="DZE129:DZV129"/>
    <mergeCell ref="DZW129:EAN129"/>
    <mergeCell ref="EAO129:EBF129"/>
    <mergeCell ref="EBG129:EBX129"/>
    <mergeCell ref="EBY129:ECP129"/>
    <mergeCell ref="ECQ129:EDH129"/>
    <mergeCell ref="EDI129:EDZ129"/>
    <mergeCell ref="EEA129:EER129"/>
    <mergeCell ref="EES129:EFJ129"/>
    <mergeCell ref="EFK129:EGB129"/>
    <mergeCell ref="EGC129:EGT129"/>
    <mergeCell ref="EGU129:EHL129"/>
    <mergeCell ref="EHM129:EID129"/>
    <mergeCell ref="EIE129:EIV129"/>
    <mergeCell ref="EIW129:EJN129"/>
    <mergeCell ref="EJO129:EKF129"/>
    <mergeCell ref="EKG129:EKX129"/>
    <mergeCell ref="EKY129:ELP129"/>
    <mergeCell ref="ELQ129:EMH129"/>
    <mergeCell ref="EMI129:EMZ129"/>
    <mergeCell ref="ENA129:ENR129"/>
    <mergeCell ref="ENS129:EOJ129"/>
    <mergeCell ref="EOK129:EPB129"/>
    <mergeCell ref="EPC129:EPT129"/>
    <mergeCell ref="EPU129:EQL129"/>
    <mergeCell ref="EQM129:ERD129"/>
    <mergeCell ref="ERE129:ERV129"/>
    <mergeCell ref="ERW129:ESN129"/>
    <mergeCell ref="ESO129:ETF129"/>
    <mergeCell ref="ETG129:ETX129"/>
    <mergeCell ref="ETY129:EUP129"/>
    <mergeCell ref="EUQ129:EVH129"/>
    <mergeCell ref="EVI129:EVZ129"/>
    <mergeCell ref="EWA129:EWR129"/>
    <mergeCell ref="EWS129:EXJ129"/>
    <mergeCell ref="EXK129:EYB129"/>
    <mergeCell ref="EYC129:EYT129"/>
    <mergeCell ref="EYU129:EZL129"/>
    <mergeCell ref="EZM129:FAD129"/>
    <mergeCell ref="FAE129:FAV129"/>
    <mergeCell ref="FAW129:FBN129"/>
    <mergeCell ref="FBO129:FCF129"/>
    <mergeCell ref="FCG129:FCX129"/>
    <mergeCell ref="FCY129:FDP129"/>
    <mergeCell ref="FDQ129:FEH129"/>
    <mergeCell ref="FEI129:FEZ129"/>
    <mergeCell ref="FFA129:FFR129"/>
    <mergeCell ref="FFS129:FGJ129"/>
    <mergeCell ref="FGK129:FHB129"/>
    <mergeCell ref="FHC129:FHT129"/>
    <mergeCell ref="FHU129:FIL129"/>
    <mergeCell ref="FIM129:FJD129"/>
    <mergeCell ref="FJE129:FJV129"/>
    <mergeCell ref="FJW129:FKN129"/>
    <mergeCell ref="FKO129:FLF129"/>
    <mergeCell ref="FLG129:FLX129"/>
    <mergeCell ref="FLY129:FMP129"/>
    <mergeCell ref="FMQ129:FNH129"/>
    <mergeCell ref="FNI129:FNZ129"/>
    <mergeCell ref="FOA129:FOR129"/>
    <mergeCell ref="FOS129:FPJ129"/>
    <mergeCell ref="FPK129:FQB129"/>
    <mergeCell ref="FQC129:FQT129"/>
    <mergeCell ref="FQU129:FRL129"/>
    <mergeCell ref="FRM129:FSD129"/>
    <mergeCell ref="FSE129:FSV129"/>
    <mergeCell ref="FSW129:FTN129"/>
    <mergeCell ref="FTO129:FUF129"/>
    <mergeCell ref="FUG129:FUX129"/>
    <mergeCell ref="FUY129:FVP129"/>
    <mergeCell ref="FVQ129:FWH129"/>
    <mergeCell ref="FWI129:FWZ129"/>
    <mergeCell ref="FXA129:FXR129"/>
    <mergeCell ref="FXS129:FYJ129"/>
    <mergeCell ref="FYK129:FZB129"/>
    <mergeCell ref="FZC129:FZT129"/>
    <mergeCell ref="FZU129:GAL129"/>
    <mergeCell ref="GAM129:GBD129"/>
    <mergeCell ref="GBE129:GBV129"/>
    <mergeCell ref="GBW129:GCN129"/>
    <mergeCell ref="GCO129:GDF129"/>
    <mergeCell ref="GDG129:GDX129"/>
    <mergeCell ref="GDY129:GEP129"/>
    <mergeCell ref="GEQ129:GFH129"/>
    <mergeCell ref="GFI129:GFZ129"/>
    <mergeCell ref="GGA129:GGR129"/>
    <mergeCell ref="GGS129:GHJ129"/>
    <mergeCell ref="GHK129:GIB129"/>
    <mergeCell ref="GIC129:GIT129"/>
    <mergeCell ref="GIU129:GJL129"/>
    <mergeCell ref="GJM129:GKD129"/>
    <mergeCell ref="GKE129:GKV129"/>
    <mergeCell ref="GKW129:GLN129"/>
    <mergeCell ref="GLO129:GMF129"/>
    <mergeCell ref="GMG129:GMX129"/>
    <mergeCell ref="GMY129:GNP129"/>
    <mergeCell ref="GNQ129:GOH129"/>
    <mergeCell ref="GOI129:GOZ129"/>
    <mergeCell ref="GPA129:GPR129"/>
    <mergeCell ref="GPS129:GQJ129"/>
    <mergeCell ref="GQK129:GRB129"/>
    <mergeCell ref="GRC129:GRT129"/>
    <mergeCell ref="GRU129:GSL129"/>
    <mergeCell ref="GSM129:GTD129"/>
    <mergeCell ref="GTE129:GTV129"/>
    <mergeCell ref="GTW129:GUN129"/>
    <mergeCell ref="GUO129:GVF129"/>
    <mergeCell ref="GVG129:GVX129"/>
    <mergeCell ref="GVY129:GWP129"/>
    <mergeCell ref="GWQ129:GXH129"/>
    <mergeCell ref="GXI129:GXZ129"/>
    <mergeCell ref="GYA129:GYR129"/>
    <mergeCell ref="GYS129:GZJ129"/>
    <mergeCell ref="GZK129:HAB129"/>
    <mergeCell ref="HAC129:HAT129"/>
    <mergeCell ref="HAU129:HBL129"/>
    <mergeCell ref="HBM129:HCD129"/>
    <mergeCell ref="HCE129:HCV129"/>
    <mergeCell ref="HCW129:HDN129"/>
    <mergeCell ref="HDO129:HEF129"/>
    <mergeCell ref="HEG129:HEX129"/>
    <mergeCell ref="HEY129:HFP129"/>
    <mergeCell ref="HFQ129:HGH129"/>
    <mergeCell ref="HGI129:HGZ129"/>
    <mergeCell ref="HHA129:HHR129"/>
    <mergeCell ref="HHS129:HIJ129"/>
    <mergeCell ref="HIK129:HJB129"/>
    <mergeCell ref="HJC129:HJT129"/>
    <mergeCell ref="HJU129:HKL129"/>
    <mergeCell ref="HKM129:HLD129"/>
    <mergeCell ref="HLE129:HLV129"/>
    <mergeCell ref="HLW129:HMN129"/>
    <mergeCell ref="HMO129:HNF129"/>
    <mergeCell ref="HNG129:HNX129"/>
    <mergeCell ref="HNY129:HOP129"/>
    <mergeCell ref="HOQ129:HPH129"/>
    <mergeCell ref="HPI129:HPZ129"/>
    <mergeCell ref="HQA129:HQR129"/>
    <mergeCell ref="HQS129:HRJ129"/>
    <mergeCell ref="HRK129:HSB129"/>
    <mergeCell ref="HSC129:HST129"/>
    <mergeCell ref="HSU129:HTL129"/>
    <mergeCell ref="HTM129:HUD129"/>
    <mergeCell ref="HUE129:HUV129"/>
    <mergeCell ref="HUW129:HVN129"/>
    <mergeCell ref="HVO129:HWF129"/>
    <mergeCell ref="HWG129:HWX129"/>
    <mergeCell ref="HWY129:HXP129"/>
    <mergeCell ref="HXQ129:HYH129"/>
    <mergeCell ref="HYI129:HYZ129"/>
    <mergeCell ref="HZA129:HZR129"/>
    <mergeCell ref="HZS129:IAJ129"/>
    <mergeCell ref="IAK129:IBB129"/>
    <mergeCell ref="IBC129:IBT129"/>
    <mergeCell ref="IBU129:ICL129"/>
    <mergeCell ref="ICM129:IDD129"/>
    <mergeCell ref="IDE129:IDV129"/>
    <mergeCell ref="IDW129:IEN129"/>
    <mergeCell ref="IEO129:IFF129"/>
    <mergeCell ref="IFG129:IFX129"/>
    <mergeCell ref="IFY129:IGP129"/>
    <mergeCell ref="IGQ129:IHH129"/>
    <mergeCell ref="IHI129:IHZ129"/>
    <mergeCell ref="IIA129:IIR129"/>
    <mergeCell ref="IIS129:IJJ129"/>
    <mergeCell ref="IJK129:IKB129"/>
    <mergeCell ref="IKC129:IKT129"/>
    <mergeCell ref="IKU129:ILL129"/>
    <mergeCell ref="ILM129:IMD129"/>
    <mergeCell ref="IME129:IMV129"/>
    <mergeCell ref="IMW129:INN129"/>
    <mergeCell ref="INO129:IOF129"/>
    <mergeCell ref="IOG129:IOX129"/>
    <mergeCell ref="IOY129:IPP129"/>
    <mergeCell ref="IPQ129:IQH129"/>
    <mergeCell ref="IQI129:IQZ129"/>
    <mergeCell ref="IRA129:IRR129"/>
    <mergeCell ref="IRS129:ISJ129"/>
    <mergeCell ref="ISK129:ITB129"/>
    <mergeCell ref="ITC129:ITT129"/>
    <mergeCell ref="ITU129:IUL129"/>
    <mergeCell ref="IUM129:IVD129"/>
    <mergeCell ref="IVE129:IVV129"/>
    <mergeCell ref="IVW129:IWN129"/>
    <mergeCell ref="IWO129:IXF129"/>
    <mergeCell ref="IXG129:IXX129"/>
    <mergeCell ref="IXY129:IYP129"/>
    <mergeCell ref="IYQ129:IZH129"/>
    <mergeCell ref="IZI129:IZZ129"/>
    <mergeCell ref="JAA129:JAR129"/>
    <mergeCell ref="JAS129:JBJ129"/>
    <mergeCell ref="JBK129:JCB129"/>
    <mergeCell ref="JCC129:JCT129"/>
    <mergeCell ref="JCU129:JDL129"/>
    <mergeCell ref="JDM129:JED129"/>
    <mergeCell ref="JEE129:JEV129"/>
    <mergeCell ref="JEW129:JFN129"/>
    <mergeCell ref="JFO129:JGF129"/>
    <mergeCell ref="JGG129:JGX129"/>
    <mergeCell ref="JGY129:JHP129"/>
    <mergeCell ref="JHQ129:JIH129"/>
    <mergeCell ref="JII129:JIZ129"/>
    <mergeCell ref="JJA129:JJR129"/>
    <mergeCell ref="JJS129:JKJ129"/>
    <mergeCell ref="JKK129:JLB129"/>
    <mergeCell ref="JLC129:JLT129"/>
    <mergeCell ref="JLU129:JML129"/>
    <mergeCell ref="JMM129:JND129"/>
    <mergeCell ref="JNE129:JNV129"/>
    <mergeCell ref="JNW129:JON129"/>
    <mergeCell ref="JOO129:JPF129"/>
    <mergeCell ref="JPG129:JPX129"/>
    <mergeCell ref="JPY129:JQP129"/>
    <mergeCell ref="JQQ129:JRH129"/>
    <mergeCell ref="JRI129:JRZ129"/>
    <mergeCell ref="JSA129:JSR129"/>
    <mergeCell ref="JSS129:JTJ129"/>
    <mergeCell ref="JTK129:JUB129"/>
    <mergeCell ref="JUC129:JUT129"/>
    <mergeCell ref="JUU129:JVL129"/>
    <mergeCell ref="JVM129:JWD129"/>
    <mergeCell ref="JWE129:JWV129"/>
    <mergeCell ref="JWW129:JXN129"/>
    <mergeCell ref="JXO129:JYF129"/>
    <mergeCell ref="JYG129:JYX129"/>
    <mergeCell ref="JYY129:JZP129"/>
    <mergeCell ref="JZQ129:KAH129"/>
    <mergeCell ref="KAI129:KAZ129"/>
    <mergeCell ref="KBA129:KBR129"/>
    <mergeCell ref="KBS129:KCJ129"/>
    <mergeCell ref="KCK129:KDB129"/>
    <mergeCell ref="KDC129:KDT129"/>
    <mergeCell ref="KDU129:KEL129"/>
    <mergeCell ref="KEM129:KFD129"/>
    <mergeCell ref="KFE129:KFV129"/>
    <mergeCell ref="KFW129:KGN129"/>
    <mergeCell ref="KGO129:KHF129"/>
    <mergeCell ref="KHG129:KHX129"/>
    <mergeCell ref="KHY129:KIP129"/>
    <mergeCell ref="KIQ129:KJH129"/>
    <mergeCell ref="KJI129:KJZ129"/>
    <mergeCell ref="KKA129:KKR129"/>
    <mergeCell ref="KKS129:KLJ129"/>
    <mergeCell ref="KLK129:KMB129"/>
    <mergeCell ref="KMC129:KMT129"/>
    <mergeCell ref="KMU129:KNL129"/>
    <mergeCell ref="KNM129:KOD129"/>
    <mergeCell ref="KOE129:KOV129"/>
    <mergeCell ref="KOW129:KPN129"/>
    <mergeCell ref="KPO129:KQF129"/>
    <mergeCell ref="KQG129:KQX129"/>
    <mergeCell ref="KQY129:KRP129"/>
    <mergeCell ref="KRQ129:KSH129"/>
    <mergeCell ref="KSI129:KSZ129"/>
    <mergeCell ref="KTA129:KTR129"/>
    <mergeCell ref="KTS129:KUJ129"/>
    <mergeCell ref="KUK129:KVB129"/>
    <mergeCell ref="KVC129:KVT129"/>
    <mergeCell ref="KVU129:KWL129"/>
    <mergeCell ref="KWM129:KXD129"/>
    <mergeCell ref="KXE129:KXV129"/>
    <mergeCell ref="KXW129:KYN129"/>
    <mergeCell ref="KYO129:KZF129"/>
    <mergeCell ref="KZG129:KZX129"/>
    <mergeCell ref="KZY129:LAP129"/>
    <mergeCell ref="LAQ129:LBH129"/>
    <mergeCell ref="LBI129:LBZ129"/>
    <mergeCell ref="LCA129:LCR129"/>
    <mergeCell ref="LCS129:LDJ129"/>
    <mergeCell ref="LDK129:LEB129"/>
    <mergeCell ref="LEC129:LET129"/>
    <mergeCell ref="LEU129:LFL129"/>
    <mergeCell ref="LFM129:LGD129"/>
    <mergeCell ref="LGE129:LGV129"/>
    <mergeCell ref="LGW129:LHN129"/>
    <mergeCell ref="LHO129:LIF129"/>
    <mergeCell ref="LIG129:LIX129"/>
    <mergeCell ref="LIY129:LJP129"/>
    <mergeCell ref="LJQ129:LKH129"/>
    <mergeCell ref="LKI129:LKZ129"/>
    <mergeCell ref="LLA129:LLR129"/>
    <mergeCell ref="LLS129:LMJ129"/>
    <mergeCell ref="LMK129:LNB129"/>
    <mergeCell ref="LNC129:LNT129"/>
    <mergeCell ref="LNU129:LOL129"/>
    <mergeCell ref="LOM129:LPD129"/>
    <mergeCell ref="LPE129:LPV129"/>
    <mergeCell ref="LPW129:LQN129"/>
    <mergeCell ref="LQO129:LRF129"/>
    <mergeCell ref="LRG129:LRX129"/>
    <mergeCell ref="LRY129:LSP129"/>
    <mergeCell ref="LSQ129:LTH129"/>
    <mergeCell ref="LTI129:LTZ129"/>
    <mergeCell ref="LUA129:LUR129"/>
    <mergeCell ref="LUS129:LVJ129"/>
    <mergeCell ref="LVK129:LWB129"/>
    <mergeCell ref="LWC129:LWT129"/>
    <mergeCell ref="LWU129:LXL129"/>
    <mergeCell ref="LXM129:LYD129"/>
    <mergeCell ref="LYE129:LYV129"/>
    <mergeCell ref="LYW129:LZN129"/>
    <mergeCell ref="LZO129:MAF129"/>
    <mergeCell ref="MAG129:MAX129"/>
    <mergeCell ref="MAY129:MBP129"/>
    <mergeCell ref="MBQ129:MCH129"/>
    <mergeCell ref="MCI129:MCZ129"/>
    <mergeCell ref="MDA129:MDR129"/>
    <mergeCell ref="MDS129:MEJ129"/>
    <mergeCell ref="MEK129:MFB129"/>
    <mergeCell ref="MFC129:MFT129"/>
    <mergeCell ref="MFU129:MGL129"/>
    <mergeCell ref="MGM129:MHD129"/>
    <mergeCell ref="MHE129:MHV129"/>
    <mergeCell ref="MHW129:MIN129"/>
    <mergeCell ref="MIO129:MJF129"/>
    <mergeCell ref="MJG129:MJX129"/>
    <mergeCell ref="MJY129:MKP129"/>
    <mergeCell ref="MKQ129:MLH129"/>
    <mergeCell ref="MLI129:MLZ129"/>
    <mergeCell ref="MMA129:MMR129"/>
    <mergeCell ref="MMS129:MNJ129"/>
    <mergeCell ref="MNK129:MOB129"/>
    <mergeCell ref="MOC129:MOT129"/>
    <mergeCell ref="MOU129:MPL129"/>
    <mergeCell ref="MPM129:MQD129"/>
    <mergeCell ref="MQE129:MQV129"/>
    <mergeCell ref="MQW129:MRN129"/>
    <mergeCell ref="MRO129:MSF129"/>
    <mergeCell ref="MSG129:MSX129"/>
    <mergeCell ref="MSY129:MTP129"/>
    <mergeCell ref="MTQ129:MUH129"/>
    <mergeCell ref="MUI129:MUZ129"/>
    <mergeCell ref="MVA129:MVR129"/>
    <mergeCell ref="MVS129:MWJ129"/>
    <mergeCell ref="MWK129:MXB129"/>
    <mergeCell ref="MXC129:MXT129"/>
    <mergeCell ref="MXU129:MYL129"/>
    <mergeCell ref="MYM129:MZD129"/>
    <mergeCell ref="MZE129:MZV129"/>
    <mergeCell ref="MZW129:NAN129"/>
    <mergeCell ref="NAO129:NBF129"/>
    <mergeCell ref="NBG129:NBX129"/>
    <mergeCell ref="NBY129:NCP129"/>
    <mergeCell ref="NCQ129:NDH129"/>
    <mergeCell ref="NDI129:NDZ129"/>
    <mergeCell ref="NEA129:NER129"/>
    <mergeCell ref="NES129:NFJ129"/>
    <mergeCell ref="NFK129:NGB129"/>
    <mergeCell ref="NGC129:NGT129"/>
    <mergeCell ref="NGU129:NHL129"/>
    <mergeCell ref="NHM129:NID129"/>
    <mergeCell ref="NIE129:NIV129"/>
    <mergeCell ref="NIW129:NJN129"/>
    <mergeCell ref="NJO129:NKF129"/>
    <mergeCell ref="NKG129:NKX129"/>
    <mergeCell ref="NKY129:NLP129"/>
    <mergeCell ref="NLQ129:NMH129"/>
    <mergeCell ref="NMI129:NMZ129"/>
    <mergeCell ref="NNA129:NNR129"/>
    <mergeCell ref="NNS129:NOJ129"/>
    <mergeCell ref="NOK129:NPB129"/>
    <mergeCell ref="NPC129:NPT129"/>
    <mergeCell ref="NPU129:NQL129"/>
    <mergeCell ref="NQM129:NRD129"/>
    <mergeCell ref="NRE129:NRV129"/>
    <mergeCell ref="NRW129:NSN129"/>
    <mergeCell ref="NSO129:NTF129"/>
    <mergeCell ref="NTG129:NTX129"/>
    <mergeCell ref="NTY129:NUP129"/>
    <mergeCell ref="NUQ129:NVH129"/>
    <mergeCell ref="NVI129:NVZ129"/>
    <mergeCell ref="NWA129:NWR129"/>
    <mergeCell ref="NWS129:NXJ129"/>
    <mergeCell ref="NXK129:NYB129"/>
    <mergeCell ref="NYC129:NYT129"/>
    <mergeCell ref="NYU129:NZL129"/>
    <mergeCell ref="NZM129:OAD129"/>
    <mergeCell ref="OAE129:OAV129"/>
    <mergeCell ref="OAW129:OBN129"/>
    <mergeCell ref="OBO129:OCF129"/>
    <mergeCell ref="OCG129:OCX129"/>
    <mergeCell ref="OCY129:ODP129"/>
    <mergeCell ref="ODQ129:OEH129"/>
    <mergeCell ref="OEI129:OEZ129"/>
    <mergeCell ref="OFA129:OFR129"/>
    <mergeCell ref="OFS129:OGJ129"/>
    <mergeCell ref="OGK129:OHB129"/>
    <mergeCell ref="OHC129:OHT129"/>
    <mergeCell ref="OHU129:OIL129"/>
    <mergeCell ref="OIM129:OJD129"/>
    <mergeCell ref="OJE129:OJV129"/>
    <mergeCell ref="OJW129:OKN129"/>
    <mergeCell ref="OKO129:OLF129"/>
    <mergeCell ref="OLG129:OLX129"/>
    <mergeCell ref="OLY129:OMP129"/>
    <mergeCell ref="OMQ129:ONH129"/>
    <mergeCell ref="ONI129:ONZ129"/>
    <mergeCell ref="OOA129:OOR129"/>
    <mergeCell ref="OOS129:OPJ129"/>
    <mergeCell ref="OPK129:OQB129"/>
    <mergeCell ref="OQC129:OQT129"/>
    <mergeCell ref="OQU129:ORL129"/>
    <mergeCell ref="ORM129:OSD129"/>
    <mergeCell ref="OSE129:OSV129"/>
    <mergeCell ref="OSW129:OTN129"/>
    <mergeCell ref="OTO129:OUF129"/>
    <mergeCell ref="OUG129:OUX129"/>
    <mergeCell ref="OUY129:OVP129"/>
    <mergeCell ref="OVQ129:OWH129"/>
    <mergeCell ref="OWI129:OWZ129"/>
    <mergeCell ref="OXA129:OXR129"/>
    <mergeCell ref="OXS129:OYJ129"/>
    <mergeCell ref="OYK129:OZB129"/>
    <mergeCell ref="OZC129:OZT129"/>
    <mergeCell ref="OZU129:PAL129"/>
    <mergeCell ref="PAM129:PBD129"/>
    <mergeCell ref="PBE129:PBV129"/>
    <mergeCell ref="PBW129:PCN129"/>
    <mergeCell ref="PCO129:PDF129"/>
    <mergeCell ref="PDG129:PDX129"/>
    <mergeCell ref="PDY129:PEP129"/>
    <mergeCell ref="PEQ129:PFH129"/>
    <mergeCell ref="PFI129:PFZ129"/>
    <mergeCell ref="PGA129:PGR129"/>
    <mergeCell ref="PGS129:PHJ129"/>
    <mergeCell ref="PHK129:PIB129"/>
    <mergeCell ref="PIC129:PIT129"/>
    <mergeCell ref="PIU129:PJL129"/>
    <mergeCell ref="PJM129:PKD129"/>
    <mergeCell ref="PKE129:PKV129"/>
    <mergeCell ref="PKW129:PLN129"/>
    <mergeCell ref="PLO129:PMF129"/>
    <mergeCell ref="PMG129:PMX129"/>
    <mergeCell ref="PMY129:PNP129"/>
    <mergeCell ref="PNQ129:POH129"/>
    <mergeCell ref="POI129:POZ129"/>
    <mergeCell ref="PPA129:PPR129"/>
    <mergeCell ref="PPS129:PQJ129"/>
    <mergeCell ref="PQK129:PRB129"/>
    <mergeCell ref="PRC129:PRT129"/>
    <mergeCell ref="PRU129:PSL129"/>
    <mergeCell ref="PSM129:PTD129"/>
    <mergeCell ref="PTE129:PTV129"/>
    <mergeCell ref="PTW129:PUN129"/>
    <mergeCell ref="PUO129:PVF129"/>
    <mergeCell ref="PVG129:PVX129"/>
    <mergeCell ref="PVY129:PWP129"/>
    <mergeCell ref="PWQ129:PXH129"/>
    <mergeCell ref="PXI129:PXZ129"/>
    <mergeCell ref="PYA129:PYR129"/>
    <mergeCell ref="PYS129:PZJ129"/>
    <mergeCell ref="PZK129:QAB129"/>
    <mergeCell ref="QAC129:QAT129"/>
    <mergeCell ref="QAU129:QBL129"/>
    <mergeCell ref="QBM129:QCD129"/>
    <mergeCell ref="QCE129:QCV129"/>
    <mergeCell ref="QCW129:QDN129"/>
    <mergeCell ref="QDO129:QEF129"/>
    <mergeCell ref="QEG129:QEX129"/>
    <mergeCell ref="QEY129:QFP129"/>
    <mergeCell ref="QFQ129:QGH129"/>
    <mergeCell ref="QGI129:QGZ129"/>
    <mergeCell ref="QHA129:QHR129"/>
    <mergeCell ref="QHS129:QIJ129"/>
    <mergeCell ref="QIK129:QJB129"/>
    <mergeCell ref="QJC129:QJT129"/>
    <mergeCell ref="QJU129:QKL129"/>
    <mergeCell ref="QKM129:QLD129"/>
    <mergeCell ref="QLE129:QLV129"/>
    <mergeCell ref="QLW129:QMN129"/>
    <mergeCell ref="QMO129:QNF129"/>
    <mergeCell ref="QNG129:QNX129"/>
    <mergeCell ref="QNY129:QOP129"/>
    <mergeCell ref="QOQ129:QPH129"/>
    <mergeCell ref="QPI129:QPZ129"/>
    <mergeCell ref="QQA129:QQR129"/>
    <mergeCell ref="QQS129:QRJ129"/>
    <mergeCell ref="QRK129:QSB129"/>
    <mergeCell ref="QSC129:QST129"/>
    <mergeCell ref="QSU129:QTL129"/>
    <mergeCell ref="QTM129:QUD129"/>
    <mergeCell ref="QUE129:QUV129"/>
    <mergeCell ref="QUW129:QVN129"/>
    <mergeCell ref="QVO129:QWF129"/>
    <mergeCell ref="QWG129:QWX129"/>
    <mergeCell ref="QWY129:QXP129"/>
    <mergeCell ref="QXQ129:QYH129"/>
    <mergeCell ref="QYI129:QYZ129"/>
    <mergeCell ref="QZA129:QZR129"/>
    <mergeCell ref="QZS129:RAJ129"/>
    <mergeCell ref="RAK129:RBB129"/>
    <mergeCell ref="RBC129:RBT129"/>
    <mergeCell ref="RBU129:RCL129"/>
    <mergeCell ref="RCM129:RDD129"/>
    <mergeCell ref="RDE129:RDV129"/>
    <mergeCell ref="RDW129:REN129"/>
    <mergeCell ref="REO129:RFF129"/>
    <mergeCell ref="RFG129:RFX129"/>
    <mergeCell ref="RFY129:RGP129"/>
    <mergeCell ref="RGQ129:RHH129"/>
    <mergeCell ref="RHI129:RHZ129"/>
    <mergeCell ref="RIA129:RIR129"/>
    <mergeCell ref="RIS129:RJJ129"/>
    <mergeCell ref="RJK129:RKB129"/>
    <mergeCell ref="RKC129:RKT129"/>
    <mergeCell ref="RKU129:RLL129"/>
    <mergeCell ref="RLM129:RMD129"/>
    <mergeCell ref="RME129:RMV129"/>
    <mergeCell ref="RMW129:RNN129"/>
    <mergeCell ref="RNO129:ROF129"/>
    <mergeCell ref="ROG129:ROX129"/>
    <mergeCell ref="ROY129:RPP129"/>
    <mergeCell ref="RPQ129:RQH129"/>
    <mergeCell ref="RQI129:RQZ129"/>
    <mergeCell ref="RRA129:RRR129"/>
    <mergeCell ref="RRS129:RSJ129"/>
    <mergeCell ref="RSK129:RTB129"/>
    <mergeCell ref="RTC129:RTT129"/>
    <mergeCell ref="RTU129:RUL129"/>
    <mergeCell ref="RUM129:RVD129"/>
    <mergeCell ref="RVE129:RVV129"/>
    <mergeCell ref="RVW129:RWN129"/>
    <mergeCell ref="RWO129:RXF129"/>
    <mergeCell ref="RXG129:RXX129"/>
    <mergeCell ref="RXY129:RYP129"/>
    <mergeCell ref="RYQ129:RZH129"/>
    <mergeCell ref="RZI129:RZZ129"/>
    <mergeCell ref="SAA129:SAR129"/>
    <mergeCell ref="SAS129:SBJ129"/>
    <mergeCell ref="SBK129:SCB129"/>
    <mergeCell ref="SCC129:SCT129"/>
    <mergeCell ref="SCU129:SDL129"/>
    <mergeCell ref="SDM129:SED129"/>
    <mergeCell ref="SEE129:SEV129"/>
    <mergeCell ref="SEW129:SFN129"/>
    <mergeCell ref="SFO129:SGF129"/>
    <mergeCell ref="SGG129:SGX129"/>
    <mergeCell ref="SGY129:SHP129"/>
    <mergeCell ref="SHQ129:SIH129"/>
    <mergeCell ref="SII129:SIZ129"/>
    <mergeCell ref="SJA129:SJR129"/>
    <mergeCell ref="SJS129:SKJ129"/>
    <mergeCell ref="SKK129:SLB129"/>
    <mergeCell ref="SLC129:SLT129"/>
    <mergeCell ref="SLU129:SML129"/>
    <mergeCell ref="SMM129:SND129"/>
    <mergeCell ref="SNE129:SNV129"/>
    <mergeCell ref="SNW129:SON129"/>
    <mergeCell ref="SOO129:SPF129"/>
    <mergeCell ref="SPG129:SPX129"/>
    <mergeCell ref="SPY129:SQP129"/>
    <mergeCell ref="SQQ129:SRH129"/>
    <mergeCell ref="SRI129:SRZ129"/>
    <mergeCell ref="SSA129:SSR129"/>
    <mergeCell ref="SSS129:STJ129"/>
    <mergeCell ref="STK129:SUB129"/>
    <mergeCell ref="SUC129:SUT129"/>
    <mergeCell ref="SUU129:SVL129"/>
    <mergeCell ref="SVM129:SWD129"/>
    <mergeCell ref="SWE129:SWV129"/>
    <mergeCell ref="SWW129:SXN129"/>
    <mergeCell ref="SXO129:SYF129"/>
    <mergeCell ref="SYG129:SYX129"/>
    <mergeCell ref="SYY129:SZP129"/>
    <mergeCell ref="SZQ129:TAH129"/>
    <mergeCell ref="TAI129:TAZ129"/>
    <mergeCell ref="TBA129:TBR129"/>
    <mergeCell ref="TBS129:TCJ129"/>
    <mergeCell ref="TCK129:TDB129"/>
    <mergeCell ref="TDC129:TDT129"/>
    <mergeCell ref="TDU129:TEL129"/>
    <mergeCell ref="TEM129:TFD129"/>
    <mergeCell ref="TFE129:TFV129"/>
    <mergeCell ref="TFW129:TGN129"/>
    <mergeCell ref="TGO129:THF129"/>
    <mergeCell ref="THG129:THX129"/>
    <mergeCell ref="THY129:TIP129"/>
    <mergeCell ref="TIQ129:TJH129"/>
    <mergeCell ref="TJI129:TJZ129"/>
    <mergeCell ref="TKA129:TKR129"/>
    <mergeCell ref="TKS129:TLJ129"/>
    <mergeCell ref="TLK129:TMB129"/>
    <mergeCell ref="TMC129:TMT129"/>
    <mergeCell ref="TMU129:TNL129"/>
    <mergeCell ref="TNM129:TOD129"/>
    <mergeCell ref="TOE129:TOV129"/>
    <mergeCell ref="TOW129:TPN129"/>
    <mergeCell ref="TPO129:TQF129"/>
    <mergeCell ref="TQG129:TQX129"/>
    <mergeCell ref="TQY129:TRP129"/>
    <mergeCell ref="TRQ129:TSH129"/>
    <mergeCell ref="TSI129:TSZ129"/>
    <mergeCell ref="TTA129:TTR129"/>
    <mergeCell ref="TTS129:TUJ129"/>
    <mergeCell ref="TUK129:TVB129"/>
    <mergeCell ref="TVC129:TVT129"/>
    <mergeCell ref="TVU129:TWL129"/>
    <mergeCell ref="TWM129:TXD129"/>
    <mergeCell ref="TXE129:TXV129"/>
    <mergeCell ref="TXW129:TYN129"/>
    <mergeCell ref="TYO129:TZF129"/>
    <mergeCell ref="TZG129:TZX129"/>
    <mergeCell ref="TZY129:UAP129"/>
    <mergeCell ref="UAQ129:UBH129"/>
    <mergeCell ref="UBI129:UBZ129"/>
    <mergeCell ref="UCA129:UCR129"/>
    <mergeCell ref="UCS129:UDJ129"/>
    <mergeCell ref="UDK129:UEB129"/>
    <mergeCell ref="UEC129:UET129"/>
    <mergeCell ref="UEU129:UFL129"/>
    <mergeCell ref="UFM129:UGD129"/>
    <mergeCell ref="UGE129:UGV129"/>
    <mergeCell ref="UGW129:UHN129"/>
    <mergeCell ref="UHO129:UIF129"/>
    <mergeCell ref="UIG129:UIX129"/>
    <mergeCell ref="UIY129:UJP129"/>
    <mergeCell ref="UJQ129:UKH129"/>
    <mergeCell ref="UKI129:UKZ129"/>
    <mergeCell ref="ULA129:ULR129"/>
    <mergeCell ref="ULS129:UMJ129"/>
    <mergeCell ref="UMK129:UNB129"/>
    <mergeCell ref="UNC129:UNT129"/>
    <mergeCell ref="UNU129:UOL129"/>
    <mergeCell ref="UOM129:UPD129"/>
    <mergeCell ref="UPE129:UPV129"/>
    <mergeCell ref="UPW129:UQN129"/>
    <mergeCell ref="UQO129:URF129"/>
    <mergeCell ref="URG129:URX129"/>
    <mergeCell ref="URY129:USP129"/>
    <mergeCell ref="USQ129:UTH129"/>
    <mergeCell ref="UTI129:UTZ129"/>
    <mergeCell ref="UUA129:UUR129"/>
    <mergeCell ref="UUS129:UVJ129"/>
    <mergeCell ref="UVK129:UWB129"/>
    <mergeCell ref="UWC129:UWT129"/>
    <mergeCell ref="UWU129:UXL129"/>
    <mergeCell ref="UXM129:UYD129"/>
    <mergeCell ref="UYE129:UYV129"/>
    <mergeCell ref="UYW129:UZN129"/>
    <mergeCell ref="UZO129:VAF129"/>
    <mergeCell ref="VAG129:VAX129"/>
    <mergeCell ref="VAY129:VBP129"/>
    <mergeCell ref="VBQ129:VCH129"/>
    <mergeCell ref="VCI129:VCZ129"/>
    <mergeCell ref="VDA129:VDR129"/>
    <mergeCell ref="VDS129:VEJ129"/>
    <mergeCell ref="VEK129:VFB129"/>
    <mergeCell ref="VFC129:VFT129"/>
    <mergeCell ref="VFU129:VGL129"/>
    <mergeCell ref="VGM129:VHD129"/>
    <mergeCell ref="VHE129:VHV129"/>
    <mergeCell ref="VHW129:VIN129"/>
    <mergeCell ref="VIO129:VJF129"/>
    <mergeCell ref="VJG129:VJX129"/>
    <mergeCell ref="VJY129:VKP129"/>
    <mergeCell ref="VKQ129:VLH129"/>
    <mergeCell ref="VLI129:VLZ129"/>
    <mergeCell ref="VMA129:VMR129"/>
    <mergeCell ref="VMS129:VNJ129"/>
    <mergeCell ref="VNK129:VOB129"/>
    <mergeCell ref="VOC129:VOT129"/>
    <mergeCell ref="VOU129:VPL129"/>
    <mergeCell ref="VPM129:VQD129"/>
    <mergeCell ref="WFK129:WGB129"/>
    <mergeCell ref="WGC129:WGT129"/>
    <mergeCell ref="WGU129:WHL129"/>
    <mergeCell ref="WHM129:WID129"/>
    <mergeCell ref="WIE129:WIV129"/>
    <mergeCell ref="WIW129:WJN129"/>
    <mergeCell ref="WJO129:WKF129"/>
    <mergeCell ref="WKG129:WKX129"/>
    <mergeCell ref="WKY129:WLP129"/>
    <mergeCell ref="WLQ129:WMH129"/>
    <mergeCell ref="WMI129:WMZ129"/>
    <mergeCell ref="WNA129:WNR129"/>
    <mergeCell ref="VQE129:VQV129"/>
    <mergeCell ref="VQW129:VRN129"/>
    <mergeCell ref="VRO129:VSF129"/>
    <mergeCell ref="VSG129:VSX129"/>
    <mergeCell ref="VSY129:VTP129"/>
    <mergeCell ref="VTQ129:VUH129"/>
    <mergeCell ref="VUI129:VUZ129"/>
    <mergeCell ref="VVA129:VVR129"/>
    <mergeCell ref="VVS129:VWJ129"/>
    <mergeCell ref="VWK129:VXB129"/>
    <mergeCell ref="VXC129:VXT129"/>
    <mergeCell ref="VXU129:VYL129"/>
    <mergeCell ref="VYM129:VZD129"/>
    <mergeCell ref="VZE129:VZV129"/>
    <mergeCell ref="VZW129:WAN129"/>
    <mergeCell ref="WAO129:WBF129"/>
    <mergeCell ref="WBG129:WBX129"/>
    <mergeCell ref="XEI129:XEZ129"/>
    <mergeCell ref="XFA129:XFD129"/>
    <mergeCell ref="XAE129:XAV129"/>
    <mergeCell ref="XAW129:XBN129"/>
    <mergeCell ref="XBO129:XCF129"/>
    <mergeCell ref="XCG129:XCX129"/>
    <mergeCell ref="XCY129:XDP129"/>
    <mergeCell ref="XDQ129:XEH129"/>
    <mergeCell ref="WWA129:WWR129"/>
    <mergeCell ref="A6:O6"/>
    <mergeCell ref="WVI129:WVZ129"/>
    <mergeCell ref="WNS129:WOJ129"/>
    <mergeCell ref="WOK129:WPB129"/>
    <mergeCell ref="WPC129:WPT129"/>
    <mergeCell ref="WPU129:WQL129"/>
    <mergeCell ref="WQM129:WRD129"/>
    <mergeCell ref="WRE129:WRV129"/>
    <mergeCell ref="WWS129:WXJ129"/>
    <mergeCell ref="WXK129:WYB129"/>
    <mergeCell ref="WYC129:WYT129"/>
    <mergeCell ref="WYU129:WZL129"/>
    <mergeCell ref="WZM129:XAD129"/>
    <mergeCell ref="WRW129:WSN129"/>
    <mergeCell ref="WSO129:WTF129"/>
    <mergeCell ref="WTG129:WTX129"/>
    <mergeCell ref="WTY129:WUP129"/>
    <mergeCell ref="WUQ129:WVH129"/>
    <mergeCell ref="WBY129:WCP129"/>
    <mergeCell ref="WCQ129:WDH129"/>
    <mergeCell ref="WDI129:WDZ129"/>
    <mergeCell ref="WEA129:WER129"/>
    <mergeCell ref="WES129:WFJ129"/>
  </mergeCells>
  <conditionalFormatting sqref="C132:C147">
    <cfRule type="colorScale" priority="1">
      <colorScale>
        <cfvo type="min"/>
        <cfvo type="percentile" val="50"/>
        <cfvo type="max"/>
        <color rgb="FFF8696B"/>
        <color rgb="FFFCFCFF"/>
        <color rgb="FF5A8AC6"/>
      </colorScale>
    </cfRule>
  </conditionalFormatting>
  <conditionalFormatting sqref="C116:G116">
    <cfRule type="colorScale" priority="3">
      <colorScale>
        <cfvo type="min"/>
        <cfvo type="percentile" val="50"/>
        <cfvo type="max"/>
        <color rgb="FFF8696B"/>
        <color rgb="FFFCFCFF"/>
        <color rgb="FF5A8AC6"/>
      </colorScale>
    </cfRule>
  </conditionalFormatting>
  <conditionalFormatting sqref="C125:R125">
    <cfRule type="colorScale" priority="2">
      <colorScale>
        <cfvo type="min"/>
        <cfvo type="percentile" val="50"/>
        <cfvo type="max"/>
        <color rgb="FFF8696B"/>
        <color rgb="FFFCFCFF"/>
        <color rgb="FF5A8AC6"/>
      </colorScale>
    </cfRule>
  </conditionalFormatting>
  <pageMargins left="0.7" right="0.7" top="0.75" bottom="0.75" header="0.3" footer="0.3"/>
  <pageSetup paperSize="9" orientation="portrait" horizontalDpi="0" verticalDpi="0" r:id="rId1"/>
  <drawing r:id="rId2"/>
  <legacyDrawing r:id="rId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293CA06-DD6F-4413-BE05-D0C57820F74D}">
  <dimension ref="A1:G33"/>
  <sheetViews>
    <sheetView workbookViewId="0">
      <selection activeCell="A16" sqref="A16:E33"/>
    </sheetView>
  </sheetViews>
  <sheetFormatPr defaultRowHeight="14.5" x14ac:dyDescent="0.35"/>
  <cols>
    <col min="1" max="1" width="23.90625" bestFit="1" customWidth="1"/>
    <col min="2" max="2" width="12.6328125" bestFit="1" customWidth="1"/>
    <col min="3" max="3" width="14.54296875" bestFit="1" customWidth="1"/>
    <col min="4" max="4" width="12.6328125" bestFit="1" customWidth="1"/>
    <col min="5" max="5" width="12" bestFit="1" customWidth="1"/>
    <col min="6" max="6" width="13.453125" bestFit="1" customWidth="1"/>
    <col min="7" max="7" width="12.6328125" bestFit="1" customWidth="1"/>
  </cols>
  <sheetData>
    <row r="1" spans="1:7" x14ac:dyDescent="0.35">
      <c r="A1" t="s">
        <v>55</v>
      </c>
    </row>
    <row r="2" spans="1:7" ht="15" thickBot="1" x14ac:dyDescent="0.4"/>
    <row r="3" spans="1:7" x14ac:dyDescent="0.35">
      <c r="A3" s="37" t="s">
        <v>56</v>
      </c>
      <c r="B3" s="37"/>
    </row>
    <row r="4" spans="1:7" x14ac:dyDescent="0.35">
      <c r="A4" t="s">
        <v>57</v>
      </c>
      <c r="B4">
        <v>0.86882817115720123</v>
      </c>
    </row>
    <row r="5" spans="1:7" x14ac:dyDescent="0.35">
      <c r="A5" t="s">
        <v>58</v>
      </c>
      <c r="B5">
        <v>0.75486239099636698</v>
      </c>
    </row>
    <row r="6" spans="1:7" x14ac:dyDescent="0.35">
      <c r="A6" t="s">
        <v>59</v>
      </c>
      <c r="B6">
        <v>0.75018958969950345</v>
      </c>
    </row>
    <row r="7" spans="1:7" x14ac:dyDescent="0.35">
      <c r="A7" t="s">
        <v>60</v>
      </c>
      <c r="B7">
        <v>6025.1967075307675</v>
      </c>
    </row>
    <row r="8" spans="1:7" ht="15" thickBot="1" x14ac:dyDescent="0.4">
      <c r="A8" s="35" t="s">
        <v>61</v>
      </c>
      <c r="B8" s="35">
        <v>1338</v>
      </c>
    </row>
    <row r="10" spans="1:7" ht="15" thickBot="1" x14ac:dyDescent="0.4">
      <c r="A10" t="s">
        <v>62</v>
      </c>
    </row>
    <row r="11" spans="1:7" x14ac:dyDescent="0.35">
      <c r="A11" s="36"/>
      <c r="B11" s="36" t="s">
        <v>63</v>
      </c>
      <c r="C11" s="36" t="s">
        <v>64</v>
      </c>
      <c r="D11" s="36" t="s">
        <v>65</v>
      </c>
      <c r="E11" s="36" t="s">
        <v>66</v>
      </c>
      <c r="F11" s="36" t="s">
        <v>67</v>
      </c>
    </row>
    <row r="12" spans="1:7" x14ac:dyDescent="0.35">
      <c r="A12" t="s">
        <v>68</v>
      </c>
      <c r="B12">
        <v>16</v>
      </c>
      <c r="C12">
        <v>148009055705.84885</v>
      </c>
      <c r="D12">
        <v>9250565981.6155529</v>
      </c>
      <c r="E12">
        <v>313.6190791717811</v>
      </c>
      <c r="F12">
        <v>0</v>
      </c>
    </row>
    <row r="13" spans="1:7" x14ac:dyDescent="0.35">
      <c r="A13" t="s">
        <v>69</v>
      </c>
      <c r="B13">
        <v>1324</v>
      </c>
      <c r="C13">
        <v>48065165862.518044</v>
      </c>
      <c r="D13">
        <v>36302995.364439607</v>
      </c>
    </row>
    <row r="14" spans="1:7" ht="15" thickBot="1" x14ac:dyDescent="0.4">
      <c r="A14" s="35" t="s">
        <v>70</v>
      </c>
      <c r="B14" s="35">
        <v>1340</v>
      </c>
      <c r="C14" s="35">
        <v>196074221568.36688</v>
      </c>
      <c r="D14" s="35"/>
      <c r="E14" s="35"/>
      <c r="F14" s="35"/>
    </row>
    <row r="15" spans="1:7" ht="15" thickBot="1" x14ac:dyDescent="0.4"/>
    <row r="16" spans="1:7" x14ac:dyDescent="0.35">
      <c r="A16" s="36"/>
      <c r="B16" s="36" t="s">
        <v>71</v>
      </c>
      <c r="C16" s="36" t="s">
        <v>60</v>
      </c>
      <c r="D16" s="36" t="s">
        <v>72</v>
      </c>
      <c r="E16" s="36" t="s">
        <v>73</v>
      </c>
      <c r="F16" s="36" t="s">
        <v>74</v>
      </c>
      <c r="G16" s="36" t="s">
        <v>75</v>
      </c>
    </row>
    <row r="17" spans="1:7" x14ac:dyDescent="0.35">
      <c r="A17" t="s">
        <v>76</v>
      </c>
      <c r="B17">
        <v>-5419.1366000141934</v>
      </c>
      <c r="C17">
        <v>1997.8219383856283</v>
      </c>
      <c r="D17">
        <v>-2.7125223203791688</v>
      </c>
      <c r="E17">
        <v>6.7638254554271129E-3</v>
      </c>
      <c r="F17">
        <v>-9338.378454456586</v>
      </c>
      <c r="G17">
        <v>-1499.8947455718016</v>
      </c>
    </row>
    <row r="18" spans="1:7" x14ac:dyDescent="0.35">
      <c r="A18" t="s">
        <v>6</v>
      </c>
      <c r="B18">
        <v>314.35098610048988</v>
      </c>
      <c r="C18">
        <v>32.910136610168507</v>
      </c>
      <c r="D18">
        <v>9.5517982749230619</v>
      </c>
      <c r="E18">
        <v>5.9234823282628468E-21</v>
      </c>
      <c r="F18">
        <v>249.78928399894232</v>
      </c>
      <c r="G18">
        <v>378.91268820203743</v>
      </c>
    </row>
    <row r="19" spans="1:7" x14ac:dyDescent="0.35">
      <c r="A19" t="s">
        <v>7</v>
      </c>
      <c r="B19">
        <v>150.93021504180552</v>
      </c>
      <c r="C19">
        <v>53.724421037434993</v>
      </c>
      <c r="D19">
        <v>2.809340931503717</v>
      </c>
      <c r="E19">
        <v>5.0373057353646994E-3</v>
      </c>
      <c r="F19">
        <v>45.535937659034317</v>
      </c>
      <c r="G19">
        <v>256.32449242457676</v>
      </c>
    </row>
    <row r="20" spans="1:7" x14ac:dyDescent="0.35">
      <c r="A20" t="s">
        <v>77</v>
      </c>
      <c r="B20">
        <v>-2875.51807134206</v>
      </c>
      <c r="C20">
        <v>810.83118688710863</v>
      </c>
      <c r="D20">
        <v>-3.5463831656273181</v>
      </c>
      <c r="E20">
        <v>4.0418376342626287E-4</v>
      </c>
      <c r="F20">
        <v>-4466.1721048557092</v>
      </c>
      <c r="G20">
        <v>-1284.8640378284108</v>
      </c>
    </row>
    <row r="21" spans="1:7" x14ac:dyDescent="0.35">
      <c r="A21" t="s">
        <v>78</v>
      </c>
      <c r="B21">
        <v>0</v>
      </c>
      <c r="C21">
        <v>0</v>
      </c>
      <c r="D21">
        <v>65535</v>
      </c>
      <c r="E21" t="e">
        <v>#NUM!</v>
      </c>
      <c r="F21">
        <v>0</v>
      </c>
      <c r="G21">
        <v>0</v>
      </c>
    </row>
    <row r="22" spans="1:7" x14ac:dyDescent="0.35">
      <c r="A22" t="s">
        <v>79</v>
      </c>
      <c r="B22">
        <v>-2592.2955964161069</v>
      </c>
      <c r="C22">
        <v>555.5917699180726</v>
      </c>
      <c r="D22">
        <v>-4.6658279275777721</v>
      </c>
      <c r="E22" t="e">
        <v>#NUM!</v>
      </c>
      <c r="F22">
        <v>-3682.2318298755308</v>
      </c>
      <c r="G22">
        <v>-1502.3593629566828</v>
      </c>
    </row>
    <row r="23" spans="1:7" x14ac:dyDescent="0.35">
      <c r="A23" t="s">
        <v>80</v>
      </c>
      <c r="B23">
        <v>-3294.8152877745383</v>
      </c>
      <c r="C23">
        <v>1652.8406915967093</v>
      </c>
      <c r="D23">
        <v>-1.993425805962955</v>
      </c>
      <c r="E23">
        <v>4.6419738539392796E-2</v>
      </c>
      <c r="F23">
        <v>-6537.2876486826826</v>
      </c>
      <c r="G23">
        <v>-52.342926866394464</v>
      </c>
    </row>
    <row r="24" spans="1:7" x14ac:dyDescent="0.35">
      <c r="A24" t="s">
        <v>50</v>
      </c>
      <c r="B24">
        <v>-113.82488816678678</v>
      </c>
      <c r="C24">
        <v>330.91809142076721</v>
      </c>
      <c r="D24">
        <v>-0.34396695471707156</v>
      </c>
      <c r="E24">
        <v>0.73092575576974794</v>
      </c>
      <c r="F24">
        <v>-763.00588341428318</v>
      </c>
      <c r="G24">
        <v>535.35610708070965</v>
      </c>
    </row>
    <row r="25" spans="1:7" x14ac:dyDescent="0.35">
      <c r="A25" t="s">
        <v>81</v>
      </c>
      <c r="B25">
        <v>23881.961815846109</v>
      </c>
      <c r="C25">
        <v>411.59303520174655</v>
      </c>
      <c r="D25">
        <v>58.023240855230021</v>
      </c>
      <c r="E25">
        <v>0</v>
      </c>
      <c r="F25">
        <v>23074.516157369068</v>
      </c>
      <c r="G25">
        <v>24689.40747432315</v>
      </c>
    </row>
    <row r="26" spans="1:7" x14ac:dyDescent="0.35">
      <c r="A26" t="s">
        <v>13</v>
      </c>
      <c r="B26">
        <v>-546.82116978683337</v>
      </c>
      <c r="C26">
        <v>478.67283704989688</v>
      </c>
      <c r="D26">
        <v>-1.1423693334197542</v>
      </c>
      <c r="E26">
        <v>0.25350707290290625</v>
      </c>
      <c r="F26">
        <v>-1485.8611219992904</v>
      </c>
      <c r="G26">
        <v>392.21878242562366</v>
      </c>
    </row>
    <row r="27" spans="1:7" x14ac:dyDescent="0.35">
      <c r="A27" t="s">
        <v>14</v>
      </c>
      <c r="B27">
        <v>-549.43005604835184</v>
      </c>
      <c r="C27">
        <v>474.50851563681283</v>
      </c>
      <c r="D27">
        <v>-1.1578929311963786</v>
      </c>
      <c r="E27">
        <v>0.24711656046741728</v>
      </c>
      <c r="F27">
        <v>-1480.3006201567327</v>
      </c>
      <c r="G27">
        <v>381.44050806002906</v>
      </c>
    </row>
    <row r="28" spans="1:7" x14ac:dyDescent="0.35">
      <c r="A28" t="s">
        <v>15</v>
      </c>
      <c r="B28">
        <v>0</v>
      </c>
      <c r="C28">
        <v>0</v>
      </c>
      <c r="D28">
        <v>65535</v>
      </c>
      <c r="E28" t="e">
        <v>#NUM!</v>
      </c>
      <c r="F28">
        <v>0</v>
      </c>
      <c r="G28">
        <v>0</v>
      </c>
    </row>
    <row r="29" spans="1:7" x14ac:dyDescent="0.35">
      <c r="A29" t="s">
        <v>16</v>
      </c>
      <c r="B29">
        <v>374.6216288519343</v>
      </c>
      <c r="C29">
        <v>473.96148706863306</v>
      </c>
      <c r="D29">
        <v>0.79040521028175093</v>
      </c>
      <c r="E29" t="e">
        <v>#NUM!</v>
      </c>
      <c r="F29">
        <v>-555.17579794686321</v>
      </c>
      <c r="G29">
        <v>1304.4190556507319</v>
      </c>
    </row>
    <row r="30" spans="1:7" x14ac:dyDescent="0.35">
      <c r="A30" t="s">
        <v>44</v>
      </c>
      <c r="B30">
        <v>0</v>
      </c>
      <c r="C30">
        <v>0</v>
      </c>
      <c r="D30">
        <v>65535</v>
      </c>
      <c r="E30" t="e">
        <v>#NUM!</v>
      </c>
      <c r="F30">
        <v>0</v>
      </c>
      <c r="G30">
        <v>0</v>
      </c>
    </row>
    <row r="31" spans="1:7" x14ac:dyDescent="0.35">
      <c r="A31" t="s">
        <v>45</v>
      </c>
      <c r="B31">
        <v>-1563.6895489102039</v>
      </c>
      <c r="C31">
        <v>596.53695432907455</v>
      </c>
      <c r="D31">
        <v>-2.6212785939957173</v>
      </c>
      <c r="E31" t="e">
        <v>#NUM!</v>
      </c>
      <c r="F31">
        <v>-2733.9502984829783</v>
      </c>
      <c r="G31">
        <v>-393.42879933742961</v>
      </c>
    </row>
    <row r="32" spans="1:7" x14ac:dyDescent="0.35">
      <c r="A32" t="s">
        <v>46</v>
      </c>
      <c r="B32">
        <v>-2358.8165170678503</v>
      </c>
      <c r="C32">
        <v>975.87568146785134</v>
      </c>
      <c r="D32">
        <v>-2.4171280849214991</v>
      </c>
      <c r="E32">
        <v>1.5777934558109229E-2</v>
      </c>
      <c r="F32">
        <v>-4273.247799483288</v>
      </c>
      <c r="G32">
        <v>-444.38523465241246</v>
      </c>
    </row>
    <row r="33" spans="1:7" ht="15" thickBot="1" x14ac:dyDescent="0.4">
      <c r="A33" s="35" t="s">
        <v>42</v>
      </c>
      <c r="B33" s="35">
        <v>-2149.6960492065887</v>
      </c>
      <c r="C33" s="35">
        <v>1508.64845294875</v>
      </c>
      <c r="D33" s="35">
        <v>-1.4249151583358404</v>
      </c>
      <c r="E33" s="35">
        <v>0.15441740058406694</v>
      </c>
      <c r="F33" s="35">
        <v>-5109.2982273738799</v>
      </c>
      <c r="G33" s="35">
        <v>809.90612896070206</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READ ME </vt:lpstr>
      <vt:lpstr>FamInsureCo Desc. Stats Data</vt:lpstr>
      <vt:lpstr>FamInsureCo Int. Stats Data</vt:lpstr>
      <vt:lpstr>Play</vt:lpstr>
      <vt:lpstr>Basic Desc. Statistics</vt:lpstr>
      <vt:lpstr>Intermediate Desc. Statistics</vt:lpstr>
      <vt:lpstr>Answer_Check_Regression_Table</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Christopher Hui</dc:creator>
  <cp:keywords/>
  <dc:description/>
  <cp:lastModifiedBy>Maksim Terenin</cp:lastModifiedBy>
  <cp:revision/>
  <dcterms:created xsi:type="dcterms:W3CDTF">2022-10-26T03:24:04Z</dcterms:created>
  <dcterms:modified xsi:type="dcterms:W3CDTF">2025-03-17T17:08:44Z</dcterms:modified>
  <cp:category/>
  <cp:contentStatus/>
</cp:coreProperties>
</file>